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ExternalGateway\Applications\Transformers\"/>
    </mc:Choice>
  </mc:AlternateContent>
  <xr:revisionPtr revIDLastSave="0" documentId="13_ncr:1_{AC0D237D-374C-46EC-AEA4-DEF3BC086A17}" xr6:coauthVersionLast="44" xr6:coauthVersionMax="44" xr10:uidLastSave="{00000000-0000-0000-0000-000000000000}"/>
  <bookViews>
    <workbookView xWindow="-120" yWindow="-120" windowWidth="22905" windowHeight="13335" tabRatio="750" firstSheet="19" activeTab="2" xr2:uid="{00000000-000D-0000-FFFF-FFFF00000000}"/>
  </bookViews>
  <sheets>
    <sheet name="Procedure" sheetId="41" r:id="rId1"/>
    <sheet name="Control" sheetId="2" r:id="rId2"/>
    <sheet name="Parameters" sheetId="5" r:id="rId3"/>
    <sheet name="Synthesis" sheetId="40" r:id="rId4"/>
    <sheet name="InputREVO" sheetId="51" r:id="rId5"/>
    <sheet name="OutputREVO" sheetId="52" r:id="rId6"/>
    <sheet name="InputIWCOM" sheetId="19" r:id="rId7"/>
    <sheet name="OutputIWCOM" sheetId="46" r:id="rId8"/>
    <sheet name="InputIWLWR" sheetId="36" r:id="rId9"/>
    <sheet name="OutputIWLWR" sheetId="47" r:id="rId10"/>
    <sheet name="InputIWRVG" sheetId="37" r:id="rId11"/>
    <sheet name="OutputIWRVG" sheetId="48" r:id="rId12"/>
    <sheet name="InputIWALI" sheetId="38" r:id="rId13"/>
    <sheet name="OutputIWALI" sheetId="49" r:id="rId14"/>
    <sheet name="InputProtea" sheetId="57" r:id="rId15"/>
    <sheet name="OutputProtea" sheetId="59" r:id="rId16"/>
    <sheet name="InputDiversifiedAlpha" sheetId="58" r:id="rId17"/>
    <sheet name="OutputDiversifiedAlpha" sheetId="60" r:id="rId18"/>
    <sheet name="InputNSFundBalanced" sheetId="55" r:id="rId19"/>
    <sheet name="OutputNSFundBalanced" sheetId="56" r:id="rId20"/>
    <sheet name="InputNSFundLongTerm" sheetId="65" r:id="rId21"/>
    <sheet name="OutputNSFundLongTerm" sheetId="66" r:id="rId22"/>
    <sheet name="InputDakar" sheetId="61" r:id="rId23"/>
    <sheet name="OutputDakar" sheetId="63" r:id="rId24"/>
    <sheet name="SRRI" sheetId="44" r:id="rId25"/>
    <sheet name="OutDatabase" sheetId="42" r:id="rId26"/>
  </sheets>
  <functionGroups builtInGroupCount="19"/>
  <definedNames>
    <definedName name="_xlnm._FilterDatabase" localSheetId="4" hidden="1">InputREVO!$U$5:$X$5247</definedName>
    <definedName name="Currency" localSheetId="16">InputDiversifiedAlpha!#REF!</definedName>
    <definedName name="Currency" localSheetId="18">InputNSFundBalanced!#REF!</definedName>
    <definedName name="Currency" localSheetId="20">InputNSFundLongTerm!#REF!</definedName>
    <definedName name="Currency" localSheetId="14">InputProtea!#REF!</definedName>
    <definedName name="Currency" localSheetId="4">InputREVO!#REF!</definedName>
    <definedName name="Currency">#REF!</definedName>
    <definedName name="EndDate" localSheetId="22">InputDakar!$B$3</definedName>
    <definedName name="EndDate" localSheetId="16">InputDiversifiedAlpha!$B$3</definedName>
    <definedName name="EndDate" localSheetId="12">InputIWALI!$B$3</definedName>
    <definedName name="EndDate" localSheetId="6">InputIWCOM!$B$3</definedName>
    <definedName name="EndDate" localSheetId="8">InputIWLWR!$B$3</definedName>
    <definedName name="EndDate" localSheetId="10">InputIWRVG!$B$3</definedName>
    <definedName name="EndDate" localSheetId="18">InputNSFundBalanced!$B$3</definedName>
    <definedName name="EndDate" localSheetId="20">InputNSFundLongTerm!$B$3</definedName>
    <definedName name="EndDate" localSheetId="14">InputProtea!$B$3</definedName>
    <definedName name="EndDate" localSheetId="4">InputREVO!$B$3</definedName>
    <definedName name="EndDate">#REF!</definedName>
    <definedName name="ExternalData_1" localSheetId="24" hidden="1">SRRI!$A$1:$P$1242</definedName>
    <definedName name="NAV" localSheetId="16">InputDiversifiedAlpha!#REF!</definedName>
    <definedName name="NAV" localSheetId="18">InputNSFundBalanced!#REF!</definedName>
    <definedName name="NAV" localSheetId="20">InputNSFundLongTerm!#REF!</definedName>
    <definedName name="NAV" localSheetId="14">InputProtea!#REF!</definedName>
    <definedName name="NAV" localSheetId="4">InputREVO!#REF!</definedName>
    <definedName name="NAV">#REF!</definedName>
    <definedName name="SpreadsheetBuilder_1" localSheetId="22" hidden="1">InputDakar!$B$2:$J$4</definedName>
    <definedName name="SpreadsheetBuilder_1" localSheetId="16" hidden="1">InputDiversifiedAlpha!$B$2:$O$5</definedName>
    <definedName name="SpreadsheetBuilder_1" localSheetId="12" hidden="1">InputIWALI!$B$2:$J$4</definedName>
    <definedName name="SpreadsheetBuilder_1" localSheetId="6" hidden="1">InputIWCOM!$B$2:$Q$5</definedName>
    <definedName name="SpreadsheetBuilder_1" localSheetId="8" hidden="1">InputIWLWR!$B$2:$J$4</definedName>
    <definedName name="SpreadsheetBuilder_1" localSheetId="10" hidden="1">InputIWRVG!$B$2:$J$4</definedName>
    <definedName name="SpreadsheetBuilder_1" localSheetId="18" hidden="1">InputNSFundBalanced!$B$2:$O$5</definedName>
    <definedName name="SpreadsheetBuilder_1" localSheetId="20" hidden="1">InputNSFundLongTerm!$B$2:$O$5</definedName>
    <definedName name="SpreadsheetBuilder_1" localSheetId="14" hidden="1">InputProtea!$B$2:$O$5</definedName>
    <definedName name="SpreadsheetBuilder_1" localSheetId="4" hidden="1">InputREVO!$B$2:$AA$5</definedName>
    <definedName name="SpreadsheetBuilder_1" hidden="1">#REF!</definedName>
    <definedName name="SpreadsheetBuilder_2" localSheetId="22" hidden="1">InputDakar!$B$2:$J$4</definedName>
    <definedName name="SpreadsheetBuilder_2" localSheetId="16" hidden="1">InputDiversifiedAlpha!$B$2:$O$5</definedName>
    <definedName name="SpreadsheetBuilder_2" localSheetId="12" hidden="1">InputIWALI!$B$2:$J$4</definedName>
    <definedName name="SpreadsheetBuilder_2" localSheetId="6" hidden="1">InputIWCOM!$B$2:$Q$5</definedName>
    <definedName name="SpreadsheetBuilder_2" localSheetId="8" hidden="1">InputIWLWR!$B$2:$J$4</definedName>
    <definedName name="SpreadsheetBuilder_2" localSheetId="10" hidden="1">InputIWRVG!$B$2:$J$4</definedName>
    <definedName name="SpreadsheetBuilder_2" localSheetId="18" hidden="1">InputNSFundBalanced!$B$2:$O$5</definedName>
    <definedName name="SpreadsheetBuilder_2" localSheetId="20" hidden="1">InputNSFundLongTerm!$B$2:$O$5</definedName>
    <definedName name="SpreadsheetBuilder_2" localSheetId="14" hidden="1">InputProtea!$B$2:$O$5</definedName>
    <definedName name="SpreadsheetBuilder_2" localSheetId="4" hidden="1">InputREVO!$B$2:$AA$5</definedName>
    <definedName name="SpreadsheetBuilder_2" hidden="1">#REF!</definedName>
    <definedName name="SpreadsheetBuilder_3" localSheetId="22" hidden="1">InputDakar!#REF!</definedName>
    <definedName name="SpreadsheetBuilder_3" localSheetId="16" hidden="1">InputDiversifiedAlpha!#REF!</definedName>
    <definedName name="SpreadsheetBuilder_3" localSheetId="12" hidden="1">InputIWALI!#REF!</definedName>
    <definedName name="SpreadsheetBuilder_3" localSheetId="6" hidden="1">InputIWCOM!#REF!</definedName>
    <definedName name="SpreadsheetBuilder_3" localSheetId="8" hidden="1">InputIWLWR!#REF!</definedName>
    <definedName name="SpreadsheetBuilder_3" localSheetId="10" hidden="1">InputIWRVG!#REF!</definedName>
    <definedName name="SpreadsheetBuilder_3" localSheetId="18" hidden="1">InputNSFundBalanced!#REF!</definedName>
    <definedName name="SpreadsheetBuilder_3" localSheetId="20" hidden="1">InputNSFundLongTerm!#REF!</definedName>
    <definedName name="SpreadsheetBuilder_3" localSheetId="14" hidden="1">InputProtea!#REF!</definedName>
    <definedName name="SpreadsheetBuilder_3" localSheetId="4" hidden="1">InputREVO!#REF!</definedName>
    <definedName name="SpreadsheetBuilder_3" hidden="1">#REF!</definedName>
    <definedName name="SpreadsheetBuilder_4" localSheetId="22" hidden="1">InputDakar!$B$2:$J$4</definedName>
    <definedName name="SpreadsheetBuilder_4" localSheetId="16" hidden="1">InputDiversifiedAlpha!$B$2:$P$5</definedName>
    <definedName name="SpreadsheetBuilder_4" localSheetId="12" hidden="1">InputIWALI!$B$2:$J$4</definedName>
    <definedName name="SpreadsheetBuilder_4" localSheetId="6" hidden="1">InputIWCOM!$B$2:$V$5</definedName>
    <definedName name="SpreadsheetBuilder_4" localSheetId="8" hidden="1">InputIWLWR!$B$2:$J$4</definedName>
    <definedName name="SpreadsheetBuilder_4" localSheetId="10" hidden="1">InputIWRVG!$B$2:$J$4</definedName>
    <definedName name="SpreadsheetBuilder_4" localSheetId="18" hidden="1">InputNSFundBalanced!$B$2:$P$5</definedName>
    <definedName name="SpreadsheetBuilder_4" localSheetId="20" hidden="1">InputNSFundLongTerm!$B$2:$P$5</definedName>
    <definedName name="SpreadsheetBuilder_4" localSheetId="14" hidden="1">InputProtea!$B$2:$P$5</definedName>
    <definedName name="SpreadsheetBuilder_4" localSheetId="4" hidden="1">InputREVO!$B$2:$AB$5</definedName>
    <definedName name="SpreadsheetBuilder_4" hidden="1">#REF!</definedName>
    <definedName name="StartDate" localSheetId="22">InputDakar!$C$2</definedName>
    <definedName name="StartDate" localSheetId="16">InputDiversifiedAlpha!$C$2</definedName>
    <definedName name="StartDate" localSheetId="12">InputIWALI!$C$2</definedName>
    <definedName name="StartDate" localSheetId="6">InputIWCOM!$C$2</definedName>
    <definedName name="StartDate" localSheetId="8">InputIWLWR!$C$2</definedName>
    <definedName name="StartDate" localSheetId="10">InputIWRVG!$C$2</definedName>
    <definedName name="StartDate" localSheetId="18">InputNSFundBalanced!$C$2</definedName>
    <definedName name="StartDate" localSheetId="20">InputNSFundLongTerm!$C$2</definedName>
    <definedName name="StartDate" localSheetId="14">InputProtea!$C$2</definedName>
    <definedName name="StartDate" localSheetId="4">InputREVO!$C$2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37" l="1"/>
  <c r="B7" i="65"/>
  <c r="B7" i="37"/>
  <c r="B9" i="51"/>
  <c r="B8" i="51"/>
  <c r="B8" i="19"/>
  <c r="B12" i="51"/>
  <c r="B11" i="51"/>
  <c r="B7" i="55"/>
  <c r="B7" i="51"/>
  <c r="B7" i="19"/>
  <c r="B7" i="57"/>
  <c r="B7" i="61"/>
  <c r="B7" i="58"/>
  <c r="B8" i="38"/>
  <c r="B7" i="36"/>
  <c r="B10" i="51"/>
  <c r="B7" i="38"/>
  <c r="P66" i="61" l="1"/>
  <c r="P65" i="61"/>
  <c r="P64" i="61"/>
  <c r="P63" i="61"/>
  <c r="P62" i="61"/>
  <c r="P61" i="61"/>
  <c r="P60" i="61"/>
  <c r="P59" i="61"/>
  <c r="P58" i="61"/>
  <c r="P57" i="61"/>
  <c r="P56" i="61"/>
  <c r="P55" i="61"/>
  <c r="P54" i="61"/>
  <c r="P53" i="61"/>
  <c r="P52" i="61"/>
  <c r="P51" i="61"/>
  <c r="P50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P28" i="61"/>
  <c r="P27" i="61"/>
  <c r="P26" i="61"/>
  <c r="P25" i="61"/>
  <c r="P24" i="61"/>
  <c r="P23" i="61"/>
  <c r="P22" i="61"/>
  <c r="P21" i="61"/>
  <c r="P20" i="61"/>
  <c r="P19" i="61"/>
  <c r="P18" i="61"/>
  <c r="P17" i="61"/>
  <c r="P16" i="61"/>
  <c r="P15" i="61"/>
  <c r="P14" i="61"/>
  <c r="P13" i="61"/>
  <c r="P12" i="61"/>
  <c r="P11" i="61"/>
  <c r="P10" i="61"/>
  <c r="P9" i="61"/>
  <c r="P8" i="61"/>
  <c r="P7" i="61"/>
  <c r="P6" i="61"/>
  <c r="P23" i="65"/>
  <c r="P22" i="65"/>
  <c r="P21" i="65"/>
  <c r="P20" i="65"/>
  <c r="P19" i="65"/>
  <c r="P18" i="65"/>
  <c r="P17" i="65"/>
  <c r="P16" i="65"/>
  <c r="P15" i="65"/>
  <c r="P14" i="65"/>
  <c r="P13" i="65"/>
  <c r="P12" i="65"/>
  <c r="P11" i="65"/>
  <c r="P10" i="65"/>
  <c r="P9" i="65"/>
  <c r="P8" i="65"/>
  <c r="P7" i="65"/>
  <c r="P6" i="65"/>
  <c r="P271" i="55"/>
  <c r="P270" i="55"/>
  <c r="P269" i="55"/>
  <c r="P268" i="55"/>
  <c r="P267" i="55"/>
  <c r="P266" i="55"/>
  <c r="P265" i="55"/>
  <c r="P264" i="55"/>
  <c r="P263" i="55"/>
  <c r="P262" i="55"/>
  <c r="P261" i="55"/>
  <c r="P260" i="55"/>
  <c r="P259" i="55"/>
  <c r="P258" i="55"/>
  <c r="P257" i="55"/>
  <c r="P256" i="55"/>
  <c r="P255" i="55"/>
  <c r="P254" i="55"/>
  <c r="P253" i="55"/>
  <c r="P252" i="55"/>
  <c r="P251" i="55"/>
  <c r="P250" i="55"/>
  <c r="P249" i="55"/>
  <c r="P248" i="55"/>
  <c r="P247" i="55"/>
  <c r="P246" i="55"/>
  <c r="P245" i="55"/>
  <c r="P244" i="55"/>
  <c r="P243" i="55"/>
  <c r="P242" i="55"/>
  <c r="P241" i="55"/>
  <c r="P240" i="55"/>
  <c r="P239" i="55"/>
  <c r="P238" i="55"/>
  <c r="P237" i="55"/>
  <c r="P236" i="55"/>
  <c r="P235" i="55"/>
  <c r="P234" i="55"/>
  <c r="P233" i="55"/>
  <c r="P232" i="55"/>
  <c r="P231" i="55"/>
  <c r="P230" i="55"/>
  <c r="P229" i="55"/>
  <c r="P228" i="55"/>
  <c r="P227" i="55"/>
  <c r="P226" i="55"/>
  <c r="P225" i="55"/>
  <c r="P224" i="55"/>
  <c r="P223" i="55"/>
  <c r="P222" i="55"/>
  <c r="P221" i="55"/>
  <c r="P220" i="55"/>
  <c r="P219" i="55"/>
  <c r="P218" i="55"/>
  <c r="P217" i="55"/>
  <c r="P216" i="55"/>
  <c r="P215" i="55"/>
  <c r="P214" i="55"/>
  <c r="P213" i="55"/>
  <c r="P212" i="55"/>
  <c r="P211" i="55"/>
  <c r="P210" i="55"/>
  <c r="P209" i="55"/>
  <c r="P208" i="55"/>
  <c r="P207" i="55"/>
  <c r="P206" i="55"/>
  <c r="P205" i="55"/>
  <c r="P204" i="55"/>
  <c r="P203" i="55"/>
  <c r="P202" i="55"/>
  <c r="P201" i="55"/>
  <c r="P200" i="55"/>
  <c r="P199" i="55"/>
  <c r="P198" i="55"/>
  <c r="P197" i="55"/>
  <c r="P196" i="55"/>
  <c r="P195" i="55"/>
  <c r="P194" i="55"/>
  <c r="P193" i="55"/>
  <c r="P192" i="55"/>
  <c r="P191" i="55"/>
  <c r="P190" i="55"/>
  <c r="P189" i="55"/>
  <c r="P188" i="55"/>
  <c r="P187" i="55"/>
  <c r="P186" i="55"/>
  <c r="P185" i="55"/>
  <c r="P184" i="55"/>
  <c r="P183" i="55"/>
  <c r="P182" i="55"/>
  <c r="P181" i="55"/>
  <c r="P180" i="55"/>
  <c r="P179" i="55"/>
  <c r="P178" i="55"/>
  <c r="P177" i="55"/>
  <c r="P176" i="55"/>
  <c r="P175" i="55"/>
  <c r="P174" i="55"/>
  <c r="P173" i="55"/>
  <c r="P172" i="55"/>
  <c r="P171" i="55"/>
  <c r="P170" i="55"/>
  <c r="P169" i="55"/>
  <c r="P168" i="55"/>
  <c r="P167" i="55"/>
  <c r="P166" i="55"/>
  <c r="P165" i="55"/>
  <c r="P164" i="55"/>
  <c r="P163" i="55"/>
  <c r="P162" i="55"/>
  <c r="P161" i="55"/>
  <c r="P160" i="55"/>
  <c r="P159" i="55"/>
  <c r="P158" i="55"/>
  <c r="P157" i="55"/>
  <c r="P156" i="55"/>
  <c r="P155" i="55"/>
  <c r="P154" i="55"/>
  <c r="P153" i="55"/>
  <c r="P152" i="55"/>
  <c r="P151" i="55"/>
  <c r="P150" i="55"/>
  <c r="P149" i="55"/>
  <c r="P148" i="55"/>
  <c r="P147" i="55"/>
  <c r="P146" i="55"/>
  <c r="P145" i="55"/>
  <c r="P144" i="55"/>
  <c r="P143" i="55"/>
  <c r="P142" i="55"/>
  <c r="P141" i="55"/>
  <c r="P140" i="55"/>
  <c r="P139" i="55"/>
  <c r="P138" i="55"/>
  <c r="P137" i="55"/>
  <c r="P136" i="55"/>
  <c r="P135" i="55"/>
  <c r="P134" i="55"/>
  <c r="P133" i="55"/>
  <c r="P132" i="55"/>
  <c r="P131" i="55"/>
  <c r="P130" i="55"/>
  <c r="P129" i="55"/>
  <c r="P128" i="55"/>
  <c r="P127" i="55"/>
  <c r="P126" i="55"/>
  <c r="P125" i="55"/>
  <c r="P124" i="55"/>
  <c r="P123" i="55"/>
  <c r="P122" i="55"/>
  <c r="P121" i="55"/>
  <c r="P120" i="55"/>
  <c r="P119" i="55"/>
  <c r="P118" i="55"/>
  <c r="P117" i="55"/>
  <c r="P116" i="55"/>
  <c r="P115" i="55"/>
  <c r="P114" i="55"/>
  <c r="P113" i="55"/>
  <c r="P112" i="55"/>
  <c r="P111" i="55"/>
  <c r="P110" i="55"/>
  <c r="P109" i="55"/>
  <c r="P108" i="55"/>
  <c r="P107" i="55"/>
  <c r="P106" i="55"/>
  <c r="P105" i="55"/>
  <c r="P104" i="55"/>
  <c r="P103" i="55"/>
  <c r="P102" i="55"/>
  <c r="P101" i="55"/>
  <c r="P100" i="55"/>
  <c r="P99" i="55"/>
  <c r="P98" i="55"/>
  <c r="P97" i="55"/>
  <c r="P96" i="55"/>
  <c r="P95" i="55"/>
  <c r="P94" i="55"/>
  <c r="P93" i="55"/>
  <c r="P92" i="55"/>
  <c r="P91" i="55"/>
  <c r="P90" i="55"/>
  <c r="P89" i="55"/>
  <c r="P88" i="55"/>
  <c r="P87" i="55"/>
  <c r="P86" i="55"/>
  <c r="P85" i="55"/>
  <c r="P84" i="55"/>
  <c r="P83" i="55"/>
  <c r="P82" i="55"/>
  <c r="P81" i="55"/>
  <c r="P80" i="55"/>
  <c r="P79" i="55"/>
  <c r="P78" i="55"/>
  <c r="P77" i="55"/>
  <c r="P76" i="55"/>
  <c r="P75" i="55"/>
  <c r="P74" i="55"/>
  <c r="P73" i="55"/>
  <c r="P72" i="55"/>
  <c r="P71" i="55"/>
  <c r="P70" i="55"/>
  <c r="P69" i="55"/>
  <c r="P68" i="55"/>
  <c r="P67" i="55"/>
  <c r="P66" i="55"/>
  <c r="P65" i="55"/>
  <c r="P64" i="55"/>
  <c r="P63" i="55"/>
  <c r="P62" i="55"/>
  <c r="P61" i="55"/>
  <c r="P60" i="55"/>
  <c r="P59" i="55"/>
  <c r="P58" i="55"/>
  <c r="P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P42" i="55"/>
  <c r="P41" i="55"/>
  <c r="P40" i="55"/>
  <c r="P39" i="55"/>
  <c r="P38" i="55"/>
  <c r="P37" i="55"/>
  <c r="P36" i="55"/>
  <c r="P35" i="55"/>
  <c r="P34" i="55"/>
  <c r="P33" i="55"/>
  <c r="P32" i="55"/>
  <c r="P31" i="55"/>
  <c r="P30" i="55"/>
  <c r="P29" i="55"/>
  <c r="P28" i="55"/>
  <c r="P27" i="55"/>
  <c r="P26" i="55"/>
  <c r="P25" i="55"/>
  <c r="P24" i="55"/>
  <c r="P23" i="55"/>
  <c r="P22" i="55"/>
  <c r="P21" i="55"/>
  <c r="P20" i="55"/>
  <c r="P19" i="55"/>
  <c r="P18" i="55"/>
  <c r="P17" i="55"/>
  <c r="P16" i="55"/>
  <c r="P15" i="55"/>
  <c r="P14" i="55"/>
  <c r="P13" i="55"/>
  <c r="P12" i="55"/>
  <c r="P11" i="55"/>
  <c r="P10" i="55"/>
  <c r="P9" i="55"/>
  <c r="P8" i="55"/>
  <c r="P7" i="55"/>
  <c r="P6" i="55"/>
  <c r="P271" i="58"/>
  <c r="P270" i="58"/>
  <c r="P269" i="58"/>
  <c r="P268" i="58"/>
  <c r="P267" i="58"/>
  <c r="P266" i="58"/>
  <c r="P265" i="58"/>
  <c r="P264" i="58"/>
  <c r="P263" i="58"/>
  <c r="P262" i="58"/>
  <c r="P261" i="58"/>
  <c r="P260" i="58"/>
  <c r="P259" i="58"/>
  <c r="P258" i="58"/>
  <c r="P257" i="58"/>
  <c r="P256" i="58"/>
  <c r="P255" i="58"/>
  <c r="P254" i="58"/>
  <c r="P253" i="58"/>
  <c r="P252" i="58"/>
  <c r="P251" i="58"/>
  <c r="P250" i="58"/>
  <c r="P249" i="58"/>
  <c r="P248" i="58"/>
  <c r="P247" i="58"/>
  <c r="P246" i="58"/>
  <c r="P245" i="58"/>
  <c r="P244" i="58"/>
  <c r="P243" i="58"/>
  <c r="P242" i="58"/>
  <c r="P241" i="58"/>
  <c r="P240" i="58"/>
  <c r="P239" i="58"/>
  <c r="P238" i="58"/>
  <c r="P237" i="58"/>
  <c r="P236" i="58"/>
  <c r="P235" i="58"/>
  <c r="P234" i="58"/>
  <c r="P233" i="58"/>
  <c r="P232" i="58"/>
  <c r="P231" i="58"/>
  <c r="P230" i="58"/>
  <c r="P229" i="58"/>
  <c r="P228" i="58"/>
  <c r="P227" i="58"/>
  <c r="P226" i="58"/>
  <c r="P225" i="58"/>
  <c r="P224" i="58"/>
  <c r="P223" i="58"/>
  <c r="P222" i="58"/>
  <c r="P221" i="58"/>
  <c r="P220" i="58"/>
  <c r="P219" i="58"/>
  <c r="P218" i="58"/>
  <c r="P217" i="58"/>
  <c r="P216" i="58"/>
  <c r="P215" i="58"/>
  <c r="P214" i="58"/>
  <c r="P213" i="58"/>
  <c r="P212" i="58"/>
  <c r="P211" i="58"/>
  <c r="P210" i="58"/>
  <c r="P209" i="58"/>
  <c r="P208" i="58"/>
  <c r="P207" i="58"/>
  <c r="P206" i="58"/>
  <c r="P205" i="58"/>
  <c r="P204" i="58"/>
  <c r="P203" i="58"/>
  <c r="P202" i="58"/>
  <c r="P201" i="58"/>
  <c r="P200" i="58"/>
  <c r="P199" i="58"/>
  <c r="P198" i="58"/>
  <c r="P197" i="58"/>
  <c r="P196" i="58"/>
  <c r="P195" i="58"/>
  <c r="P194" i="58"/>
  <c r="P193" i="58"/>
  <c r="P192" i="58"/>
  <c r="P191" i="58"/>
  <c r="P190" i="58"/>
  <c r="P189" i="58"/>
  <c r="P188" i="58"/>
  <c r="P187" i="58"/>
  <c r="P186" i="58"/>
  <c r="P185" i="58"/>
  <c r="P184" i="58"/>
  <c r="P183" i="58"/>
  <c r="P182" i="58"/>
  <c r="P181" i="58"/>
  <c r="P180" i="58"/>
  <c r="P179" i="58"/>
  <c r="P178" i="58"/>
  <c r="P177" i="58"/>
  <c r="P176" i="58"/>
  <c r="P175" i="58"/>
  <c r="P174" i="58"/>
  <c r="P173" i="58"/>
  <c r="P172" i="58"/>
  <c r="P171" i="58"/>
  <c r="P170" i="58"/>
  <c r="P169" i="58"/>
  <c r="P168" i="58"/>
  <c r="P167" i="58"/>
  <c r="P166" i="58"/>
  <c r="P165" i="58"/>
  <c r="P164" i="58"/>
  <c r="P163" i="58"/>
  <c r="P162" i="58"/>
  <c r="P161" i="58"/>
  <c r="P160" i="58"/>
  <c r="P159" i="58"/>
  <c r="P158" i="58"/>
  <c r="P157" i="58"/>
  <c r="P156" i="58"/>
  <c r="P155" i="58"/>
  <c r="P154" i="58"/>
  <c r="P153" i="58"/>
  <c r="P152" i="58"/>
  <c r="P151" i="58"/>
  <c r="P150" i="58"/>
  <c r="P149" i="58"/>
  <c r="P148" i="58"/>
  <c r="P147" i="58"/>
  <c r="P146" i="58"/>
  <c r="P145" i="58"/>
  <c r="P144" i="58"/>
  <c r="P143" i="58"/>
  <c r="P142" i="58"/>
  <c r="P141" i="58"/>
  <c r="P140" i="58"/>
  <c r="P139" i="58"/>
  <c r="P138" i="58"/>
  <c r="P137" i="58"/>
  <c r="P136" i="58"/>
  <c r="P135" i="58"/>
  <c r="P134" i="58"/>
  <c r="P133" i="58"/>
  <c r="P132" i="58"/>
  <c r="P131" i="58"/>
  <c r="P130" i="58"/>
  <c r="P129" i="58"/>
  <c r="P128" i="58"/>
  <c r="P127" i="58"/>
  <c r="P126" i="58"/>
  <c r="P125" i="58"/>
  <c r="P124" i="58"/>
  <c r="P123" i="58"/>
  <c r="P122" i="58"/>
  <c r="P121" i="58"/>
  <c r="P120" i="58"/>
  <c r="P119" i="58"/>
  <c r="P118" i="58"/>
  <c r="P117" i="58"/>
  <c r="P116" i="58"/>
  <c r="P115" i="58"/>
  <c r="P114" i="58"/>
  <c r="P113" i="58"/>
  <c r="P112" i="58"/>
  <c r="P111" i="58"/>
  <c r="P110" i="58"/>
  <c r="P109" i="58"/>
  <c r="P108" i="58"/>
  <c r="P107" i="58"/>
  <c r="P106" i="58"/>
  <c r="P105" i="58"/>
  <c r="P104" i="58"/>
  <c r="P103" i="58"/>
  <c r="P102" i="58"/>
  <c r="P101" i="58"/>
  <c r="P100" i="58"/>
  <c r="P99" i="58"/>
  <c r="P98" i="58"/>
  <c r="P97" i="58"/>
  <c r="P96" i="58"/>
  <c r="P95" i="58"/>
  <c r="P94" i="58"/>
  <c r="P93" i="58"/>
  <c r="P92" i="58"/>
  <c r="P91" i="58"/>
  <c r="P90" i="58"/>
  <c r="P89" i="58"/>
  <c r="P88" i="58"/>
  <c r="P87" i="58"/>
  <c r="P86" i="58"/>
  <c r="P85" i="58"/>
  <c r="P84" i="58"/>
  <c r="P83" i="58"/>
  <c r="P82" i="58"/>
  <c r="P81" i="58"/>
  <c r="P80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1" i="58"/>
  <c r="P40" i="58"/>
  <c r="P39" i="58"/>
  <c r="P38" i="58"/>
  <c r="P37" i="58"/>
  <c r="P36" i="58"/>
  <c r="P35" i="58"/>
  <c r="P34" i="58"/>
  <c r="P33" i="58"/>
  <c r="P32" i="58"/>
  <c r="P31" i="58"/>
  <c r="P30" i="58"/>
  <c r="P29" i="58"/>
  <c r="P28" i="58"/>
  <c r="P27" i="58"/>
  <c r="P26" i="58"/>
  <c r="P25" i="58"/>
  <c r="P24" i="58"/>
  <c r="P23" i="58"/>
  <c r="P22" i="58"/>
  <c r="P21" i="58"/>
  <c r="P20" i="58"/>
  <c r="P19" i="58"/>
  <c r="P18" i="58"/>
  <c r="P17" i="58"/>
  <c r="P16" i="58"/>
  <c r="P15" i="58"/>
  <c r="P14" i="58"/>
  <c r="P13" i="58"/>
  <c r="P12" i="58"/>
  <c r="P11" i="58"/>
  <c r="P10" i="58"/>
  <c r="P9" i="58"/>
  <c r="P8" i="58"/>
  <c r="P7" i="58"/>
  <c r="P6" i="58"/>
  <c r="P271" i="57"/>
  <c r="P270" i="57"/>
  <c r="P269" i="57"/>
  <c r="P268" i="57"/>
  <c r="P267" i="57"/>
  <c r="P266" i="57"/>
  <c r="P265" i="57"/>
  <c r="P264" i="57"/>
  <c r="P263" i="57"/>
  <c r="P262" i="57"/>
  <c r="P261" i="57"/>
  <c r="P260" i="57"/>
  <c r="P259" i="57"/>
  <c r="P258" i="57"/>
  <c r="P257" i="57"/>
  <c r="P256" i="57"/>
  <c r="P255" i="57"/>
  <c r="P254" i="57"/>
  <c r="P253" i="57"/>
  <c r="P252" i="57"/>
  <c r="P251" i="57"/>
  <c r="P250" i="57"/>
  <c r="P249" i="57"/>
  <c r="P248" i="57"/>
  <c r="P247" i="57"/>
  <c r="P246" i="57"/>
  <c r="P245" i="57"/>
  <c r="P244" i="57"/>
  <c r="P243" i="57"/>
  <c r="P242" i="57"/>
  <c r="P241" i="57"/>
  <c r="P240" i="57"/>
  <c r="P239" i="57"/>
  <c r="P238" i="57"/>
  <c r="P237" i="57"/>
  <c r="P236" i="57"/>
  <c r="P235" i="57"/>
  <c r="P234" i="57"/>
  <c r="P233" i="57"/>
  <c r="P232" i="57"/>
  <c r="P231" i="57"/>
  <c r="P230" i="57"/>
  <c r="P229" i="57"/>
  <c r="P228" i="57"/>
  <c r="P227" i="57"/>
  <c r="P226" i="57"/>
  <c r="P225" i="57"/>
  <c r="P224" i="57"/>
  <c r="P223" i="57"/>
  <c r="P222" i="57"/>
  <c r="P221" i="57"/>
  <c r="P220" i="57"/>
  <c r="P219" i="57"/>
  <c r="P218" i="57"/>
  <c r="P217" i="57"/>
  <c r="P216" i="57"/>
  <c r="P215" i="57"/>
  <c r="P214" i="57"/>
  <c r="P213" i="57"/>
  <c r="P212" i="57"/>
  <c r="P211" i="57"/>
  <c r="P210" i="57"/>
  <c r="P209" i="57"/>
  <c r="P208" i="57"/>
  <c r="P207" i="57"/>
  <c r="P206" i="57"/>
  <c r="P205" i="57"/>
  <c r="P204" i="57"/>
  <c r="P203" i="57"/>
  <c r="P202" i="57"/>
  <c r="P201" i="57"/>
  <c r="P200" i="57"/>
  <c r="P199" i="57"/>
  <c r="P198" i="57"/>
  <c r="P197" i="57"/>
  <c r="P196" i="57"/>
  <c r="P195" i="57"/>
  <c r="P194" i="57"/>
  <c r="P193" i="57"/>
  <c r="P192" i="57"/>
  <c r="P191" i="57"/>
  <c r="P190" i="57"/>
  <c r="P189" i="57"/>
  <c r="P188" i="57"/>
  <c r="P187" i="57"/>
  <c r="P186" i="57"/>
  <c r="P185" i="57"/>
  <c r="P184" i="57"/>
  <c r="P183" i="57"/>
  <c r="P182" i="57"/>
  <c r="P181" i="57"/>
  <c r="P180" i="57"/>
  <c r="P179" i="57"/>
  <c r="P178" i="57"/>
  <c r="P177" i="57"/>
  <c r="P176" i="57"/>
  <c r="P175" i="57"/>
  <c r="P174" i="57"/>
  <c r="P173" i="57"/>
  <c r="P172" i="57"/>
  <c r="P171" i="57"/>
  <c r="P170" i="57"/>
  <c r="P169" i="57"/>
  <c r="P168" i="57"/>
  <c r="P167" i="57"/>
  <c r="P166" i="57"/>
  <c r="P165" i="57"/>
  <c r="P164" i="57"/>
  <c r="P163" i="57"/>
  <c r="P162" i="57"/>
  <c r="P161" i="57"/>
  <c r="P160" i="57"/>
  <c r="P159" i="57"/>
  <c r="P158" i="57"/>
  <c r="P157" i="57"/>
  <c r="P156" i="57"/>
  <c r="P155" i="57"/>
  <c r="P154" i="57"/>
  <c r="P153" i="57"/>
  <c r="P152" i="57"/>
  <c r="P151" i="57"/>
  <c r="P150" i="57"/>
  <c r="P149" i="57"/>
  <c r="P148" i="57"/>
  <c r="P147" i="57"/>
  <c r="P146" i="57"/>
  <c r="P145" i="57"/>
  <c r="P144" i="57"/>
  <c r="P143" i="57"/>
  <c r="P142" i="57"/>
  <c r="P141" i="57"/>
  <c r="P140" i="57"/>
  <c r="P139" i="57"/>
  <c r="P138" i="57"/>
  <c r="P137" i="57"/>
  <c r="P136" i="57"/>
  <c r="P135" i="57"/>
  <c r="P134" i="57"/>
  <c r="P133" i="57"/>
  <c r="P132" i="57"/>
  <c r="P131" i="57"/>
  <c r="P130" i="57"/>
  <c r="P129" i="57"/>
  <c r="P128" i="57"/>
  <c r="P127" i="57"/>
  <c r="P126" i="57"/>
  <c r="P125" i="57"/>
  <c r="P124" i="57"/>
  <c r="P123" i="57"/>
  <c r="P122" i="57"/>
  <c r="P121" i="57"/>
  <c r="P120" i="57"/>
  <c r="P119" i="57"/>
  <c r="P118" i="57"/>
  <c r="P117" i="57"/>
  <c r="P116" i="57"/>
  <c r="P115" i="57"/>
  <c r="P114" i="57"/>
  <c r="P113" i="57"/>
  <c r="P112" i="57"/>
  <c r="P111" i="57"/>
  <c r="P110" i="57"/>
  <c r="P109" i="57"/>
  <c r="P108" i="57"/>
  <c r="P107" i="57"/>
  <c r="P106" i="57"/>
  <c r="P105" i="57"/>
  <c r="P104" i="57"/>
  <c r="P103" i="57"/>
  <c r="P102" i="57"/>
  <c r="P101" i="57"/>
  <c r="P100" i="57"/>
  <c r="P99" i="57"/>
  <c r="P98" i="57"/>
  <c r="P97" i="57"/>
  <c r="P96" i="57"/>
  <c r="P95" i="57"/>
  <c r="P94" i="57"/>
  <c r="P93" i="57"/>
  <c r="P92" i="57"/>
  <c r="P91" i="57"/>
  <c r="P90" i="57"/>
  <c r="P89" i="57"/>
  <c r="P88" i="57"/>
  <c r="P87" i="57"/>
  <c r="P86" i="57"/>
  <c r="P85" i="57"/>
  <c r="P84" i="57"/>
  <c r="P83" i="57"/>
  <c r="P82" i="57"/>
  <c r="P81" i="57"/>
  <c r="P80" i="57"/>
  <c r="P79" i="57"/>
  <c r="P78" i="57"/>
  <c r="P77" i="57"/>
  <c r="P76" i="57"/>
  <c r="P75" i="57"/>
  <c r="P74" i="57"/>
  <c r="P73" i="57"/>
  <c r="P72" i="57"/>
  <c r="P71" i="57"/>
  <c r="P70" i="57"/>
  <c r="P69" i="57"/>
  <c r="P68" i="57"/>
  <c r="P67" i="57"/>
  <c r="P66" i="57"/>
  <c r="P65" i="57"/>
  <c r="P64" i="57"/>
  <c r="P63" i="57"/>
  <c r="P62" i="57"/>
  <c r="P61" i="57"/>
  <c r="P60" i="57"/>
  <c r="P59" i="57"/>
  <c r="P58" i="57"/>
  <c r="P57" i="57"/>
  <c r="P56" i="57"/>
  <c r="P55" i="57"/>
  <c r="P54" i="57"/>
  <c r="P53" i="57"/>
  <c r="P52" i="57"/>
  <c r="P51" i="57"/>
  <c r="P50" i="57"/>
  <c r="P49" i="57"/>
  <c r="P48" i="57"/>
  <c r="P47" i="57"/>
  <c r="P46" i="57"/>
  <c r="P45" i="57"/>
  <c r="P44" i="57"/>
  <c r="P43" i="57"/>
  <c r="P42" i="57"/>
  <c r="P41" i="57"/>
  <c r="P40" i="57"/>
  <c r="P39" i="57"/>
  <c r="P38" i="57"/>
  <c r="P37" i="57"/>
  <c r="P36" i="57"/>
  <c r="P35" i="57"/>
  <c r="P34" i="57"/>
  <c r="P33" i="57"/>
  <c r="P32" i="57"/>
  <c r="P31" i="57"/>
  <c r="P30" i="57"/>
  <c r="P29" i="57"/>
  <c r="P28" i="57"/>
  <c r="P27" i="57"/>
  <c r="P26" i="57"/>
  <c r="P25" i="57"/>
  <c r="P24" i="57"/>
  <c r="P23" i="57"/>
  <c r="P22" i="57"/>
  <c r="P21" i="57"/>
  <c r="P20" i="57"/>
  <c r="P19" i="57"/>
  <c r="P18" i="57"/>
  <c r="P17" i="57"/>
  <c r="P16" i="57"/>
  <c r="P15" i="57"/>
  <c r="P14" i="57"/>
  <c r="P13" i="57"/>
  <c r="P12" i="57"/>
  <c r="P11" i="57"/>
  <c r="P10" i="57"/>
  <c r="P9" i="57"/>
  <c r="P8" i="57"/>
  <c r="P7" i="57"/>
  <c r="P6" i="57"/>
  <c r="U67" i="38"/>
  <c r="U66" i="38"/>
  <c r="U65" i="38"/>
  <c r="U64" i="38"/>
  <c r="U63" i="38"/>
  <c r="U62" i="38"/>
  <c r="U61" i="38"/>
  <c r="U60" i="38"/>
  <c r="U59" i="38"/>
  <c r="U58" i="38"/>
  <c r="U57" i="38"/>
  <c r="U56" i="38"/>
  <c r="U55" i="38"/>
  <c r="U54" i="38"/>
  <c r="U53" i="38"/>
  <c r="U52" i="38"/>
  <c r="U51" i="38"/>
  <c r="U50" i="38"/>
  <c r="U49" i="38"/>
  <c r="U48" i="38"/>
  <c r="U47" i="38"/>
  <c r="U46" i="38"/>
  <c r="U45" i="38"/>
  <c r="U44" i="38"/>
  <c r="U43" i="38"/>
  <c r="U42" i="38"/>
  <c r="U41" i="38"/>
  <c r="U40" i="38"/>
  <c r="U39" i="38"/>
  <c r="U38" i="38"/>
  <c r="U37" i="38"/>
  <c r="U36" i="38"/>
  <c r="U35" i="38"/>
  <c r="U34" i="38"/>
  <c r="U33" i="38"/>
  <c r="U32" i="38"/>
  <c r="U31" i="38"/>
  <c r="U30" i="38"/>
  <c r="U29" i="38"/>
  <c r="U28" i="38"/>
  <c r="U27" i="38"/>
  <c r="U26" i="38"/>
  <c r="U25" i="38"/>
  <c r="U24" i="38"/>
  <c r="U23" i="38"/>
  <c r="U22" i="38"/>
  <c r="U21" i="38"/>
  <c r="U20" i="38"/>
  <c r="U19" i="38"/>
  <c r="U18" i="38"/>
  <c r="U17" i="38"/>
  <c r="U16" i="38"/>
  <c r="U15" i="38"/>
  <c r="U14" i="38"/>
  <c r="U13" i="38"/>
  <c r="U12" i="38"/>
  <c r="U11" i="38"/>
  <c r="U10" i="38"/>
  <c r="U9" i="38"/>
  <c r="U8" i="38"/>
  <c r="U7" i="38"/>
  <c r="U6" i="38"/>
  <c r="Q67" i="38"/>
  <c r="Q66" i="38"/>
  <c r="Q65" i="38"/>
  <c r="Q64" i="38"/>
  <c r="Q63" i="38"/>
  <c r="Q62" i="38"/>
  <c r="Q61" i="38"/>
  <c r="Q60" i="38"/>
  <c r="Q59" i="38"/>
  <c r="Q58" i="38"/>
  <c r="Q57" i="38"/>
  <c r="Q56" i="38"/>
  <c r="Q55" i="38"/>
  <c r="Q54" i="38"/>
  <c r="Q53" i="38"/>
  <c r="Q52" i="38"/>
  <c r="Q51" i="38"/>
  <c r="Q50" i="38"/>
  <c r="Q49" i="38"/>
  <c r="Q48" i="38"/>
  <c r="Q47" i="38"/>
  <c r="Q46" i="38"/>
  <c r="Q45" i="38"/>
  <c r="Q44" i="38"/>
  <c r="Q43" i="38"/>
  <c r="Q42" i="38"/>
  <c r="Q41" i="38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Q13" i="38"/>
  <c r="Q12" i="38"/>
  <c r="Q11" i="38"/>
  <c r="Q10" i="38"/>
  <c r="Q9" i="38"/>
  <c r="Q8" i="38"/>
  <c r="Q7" i="38"/>
  <c r="Q6" i="38"/>
  <c r="U67" i="37"/>
  <c r="U66" i="37"/>
  <c r="U65" i="37"/>
  <c r="U64" i="37"/>
  <c r="U63" i="37"/>
  <c r="U62" i="37"/>
  <c r="U61" i="37"/>
  <c r="U60" i="37"/>
  <c r="U59" i="37"/>
  <c r="U58" i="37"/>
  <c r="U57" i="37"/>
  <c r="U56" i="37"/>
  <c r="U55" i="37"/>
  <c r="U54" i="37"/>
  <c r="U53" i="37"/>
  <c r="U52" i="37"/>
  <c r="U51" i="37"/>
  <c r="U50" i="37"/>
  <c r="U49" i="37"/>
  <c r="U48" i="37"/>
  <c r="U47" i="37"/>
  <c r="U46" i="37"/>
  <c r="U45" i="37"/>
  <c r="U44" i="37"/>
  <c r="U43" i="37"/>
  <c r="U42" i="37"/>
  <c r="U41" i="37"/>
  <c r="U40" i="37"/>
  <c r="U39" i="37"/>
  <c r="U38" i="37"/>
  <c r="U37" i="37"/>
  <c r="U36" i="37"/>
  <c r="U35" i="37"/>
  <c r="U34" i="37"/>
  <c r="U33" i="37"/>
  <c r="U32" i="37"/>
  <c r="U31" i="37"/>
  <c r="U30" i="37"/>
  <c r="U29" i="37"/>
  <c r="U28" i="37"/>
  <c r="U27" i="37"/>
  <c r="U26" i="37"/>
  <c r="U25" i="37"/>
  <c r="U24" i="37"/>
  <c r="U23" i="37"/>
  <c r="U22" i="37"/>
  <c r="U21" i="37"/>
  <c r="U20" i="37"/>
  <c r="U19" i="37"/>
  <c r="U18" i="37"/>
  <c r="U17" i="37"/>
  <c r="U16" i="37"/>
  <c r="U15" i="37"/>
  <c r="U14" i="37"/>
  <c r="U13" i="37"/>
  <c r="U12" i="37"/>
  <c r="U11" i="37"/>
  <c r="U10" i="37"/>
  <c r="U9" i="37"/>
  <c r="U8" i="37"/>
  <c r="U7" i="37"/>
  <c r="U6" i="37"/>
  <c r="Q67" i="37"/>
  <c r="Q66" i="37"/>
  <c r="Q65" i="37"/>
  <c r="Q64" i="37"/>
  <c r="Q63" i="37"/>
  <c r="Q62" i="37"/>
  <c r="Q61" i="37"/>
  <c r="Q60" i="37"/>
  <c r="Q59" i="37"/>
  <c r="Q58" i="37"/>
  <c r="Q57" i="37"/>
  <c r="Q56" i="37"/>
  <c r="Q55" i="37"/>
  <c r="Q54" i="37"/>
  <c r="Q53" i="37"/>
  <c r="Q52" i="37"/>
  <c r="Q51" i="37"/>
  <c r="Q50" i="37"/>
  <c r="Q49" i="37"/>
  <c r="Q48" i="37"/>
  <c r="Q47" i="37"/>
  <c r="Q46" i="37"/>
  <c r="Q45" i="37"/>
  <c r="Q44" i="37"/>
  <c r="Q43" i="37"/>
  <c r="Q42" i="37"/>
  <c r="Q41" i="37"/>
  <c r="Q40" i="37"/>
  <c r="Q39" i="37"/>
  <c r="Q38" i="37"/>
  <c r="Q37" i="37"/>
  <c r="Q36" i="37"/>
  <c r="Q35" i="37"/>
  <c r="Q34" i="37"/>
  <c r="Q33" i="37"/>
  <c r="Q32" i="37"/>
  <c r="Q31" i="37"/>
  <c r="Q30" i="37"/>
  <c r="Q29" i="37"/>
  <c r="Q28" i="37"/>
  <c r="Q27" i="37"/>
  <c r="Q26" i="37"/>
  <c r="Q25" i="37"/>
  <c r="Q24" i="37"/>
  <c r="Q23" i="37"/>
  <c r="Q22" i="37"/>
  <c r="Q21" i="37"/>
  <c r="Q20" i="37"/>
  <c r="Q19" i="37"/>
  <c r="Q18" i="37"/>
  <c r="Q17" i="37"/>
  <c r="Q16" i="37"/>
  <c r="Q15" i="37"/>
  <c r="Q14" i="37"/>
  <c r="Q13" i="37"/>
  <c r="Q12" i="37"/>
  <c r="Q11" i="37"/>
  <c r="Q10" i="37"/>
  <c r="Q9" i="37"/>
  <c r="Q8" i="37"/>
  <c r="Q7" i="37"/>
  <c r="Q6" i="37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V270" i="19"/>
  <c r="V269" i="19"/>
  <c r="V268" i="19"/>
  <c r="V267" i="19"/>
  <c r="V266" i="19"/>
  <c r="V265" i="19"/>
  <c r="V264" i="19"/>
  <c r="V263" i="19"/>
  <c r="V262" i="19"/>
  <c r="V261" i="19"/>
  <c r="V260" i="19"/>
  <c r="V259" i="19"/>
  <c r="V258" i="19"/>
  <c r="V257" i="19"/>
  <c r="V256" i="19"/>
  <c r="V255" i="19"/>
  <c r="V254" i="19"/>
  <c r="V253" i="19"/>
  <c r="V252" i="19"/>
  <c r="V251" i="19"/>
  <c r="V250" i="19"/>
  <c r="V249" i="19"/>
  <c r="V248" i="19"/>
  <c r="V247" i="19"/>
  <c r="V246" i="19"/>
  <c r="V245" i="19"/>
  <c r="V244" i="19"/>
  <c r="V243" i="19"/>
  <c r="V242" i="19"/>
  <c r="V241" i="19"/>
  <c r="V240" i="19"/>
  <c r="V239" i="19"/>
  <c r="V238" i="19"/>
  <c r="V237" i="19"/>
  <c r="V236" i="19"/>
  <c r="V235" i="19"/>
  <c r="V234" i="19"/>
  <c r="V233" i="19"/>
  <c r="V232" i="19"/>
  <c r="V231" i="19"/>
  <c r="V230" i="19"/>
  <c r="V229" i="19"/>
  <c r="V228" i="19"/>
  <c r="V227" i="19"/>
  <c r="V226" i="19"/>
  <c r="V225" i="19"/>
  <c r="V224" i="19"/>
  <c r="V223" i="19"/>
  <c r="V222" i="19"/>
  <c r="V221" i="19"/>
  <c r="V220" i="19"/>
  <c r="V219" i="19"/>
  <c r="V218" i="19"/>
  <c r="V217" i="19"/>
  <c r="V216" i="19"/>
  <c r="V215" i="19"/>
  <c r="V214" i="19"/>
  <c r="V213" i="19"/>
  <c r="V212" i="19"/>
  <c r="V211" i="19"/>
  <c r="V210" i="19"/>
  <c r="V209" i="19"/>
  <c r="V208" i="19"/>
  <c r="V207" i="19"/>
  <c r="V206" i="19"/>
  <c r="V205" i="19"/>
  <c r="V204" i="19"/>
  <c r="V203" i="19"/>
  <c r="V202" i="19"/>
  <c r="V201" i="19"/>
  <c r="V200" i="19"/>
  <c r="V199" i="19"/>
  <c r="V198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AV271" i="51"/>
  <c r="AV270" i="51"/>
  <c r="AV269" i="51"/>
  <c r="AV268" i="51"/>
  <c r="AV267" i="51"/>
  <c r="AV266" i="51"/>
  <c r="AV265" i="51"/>
  <c r="AV264" i="51"/>
  <c r="AV263" i="51"/>
  <c r="AV262" i="51"/>
  <c r="AV261" i="51"/>
  <c r="AV260" i="51"/>
  <c r="AV259" i="51"/>
  <c r="AV258" i="51"/>
  <c r="AV257" i="51"/>
  <c r="AV256" i="51"/>
  <c r="AV255" i="51"/>
  <c r="AV254" i="51"/>
  <c r="AV253" i="51"/>
  <c r="AV252" i="51"/>
  <c r="AV251" i="51"/>
  <c r="AV250" i="51"/>
  <c r="AV249" i="51"/>
  <c r="AV248" i="51"/>
  <c r="AV247" i="51"/>
  <c r="AV246" i="51"/>
  <c r="AV245" i="51"/>
  <c r="AV244" i="51"/>
  <c r="AV243" i="51"/>
  <c r="AV242" i="51"/>
  <c r="AV241" i="51"/>
  <c r="AV240" i="51"/>
  <c r="AV239" i="51"/>
  <c r="AV238" i="51"/>
  <c r="AV237" i="51"/>
  <c r="AV236" i="51"/>
  <c r="AV235" i="51"/>
  <c r="AV234" i="51"/>
  <c r="AV233" i="51"/>
  <c r="AV232" i="51"/>
  <c r="AV231" i="51"/>
  <c r="AV230" i="51"/>
  <c r="AV229" i="51"/>
  <c r="AV228" i="51"/>
  <c r="AV227" i="51"/>
  <c r="AV226" i="51"/>
  <c r="AV225" i="51"/>
  <c r="AV224" i="51"/>
  <c r="AV223" i="51"/>
  <c r="AV222" i="51"/>
  <c r="AV221" i="51"/>
  <c r="AV220" i="51"/>
  <c r="AV219" i="51"/>
  <c r="AV218" i="51"/>
  <c r="AV217" i="51"/>
  <c r="AV216" i="51"/>
  <c r="AV215" i="51"/>
  <c r="AV214" i="51"/>
  <c r="AV213" i="51"/>
  <c r="AV212" i="51"/>
  <c r="AV211" i="51"/>
  <c r="AV210" i="51"/>
  <c r="AV209" i="51"/>
  <c r="AV208" i="51"/>
  <c r="AV207" i="51"/>
  <c r="AV206" i="51"/>
  <c r="AV205" i="51"/>
  <c r="AV204" i="51"/>
  <c r="AV203" i="51"/>
  <c r="AV202" i="51"/>
  <c r="AV201" i="51"/>
  <c r="AV200" i="51"/>
  <c r="AV199" i="51"/>
  <c r="AV198" i="51"/>
  <c r="AV197" i="51"/>
  <c r="AV196" i="51"/>
  <c r="AV195" i="51"/>
  <c r="AV194" i="51"/>
  <c r="AV193" i="51"/>
  <c r="AV192" i="51"/>
  <c r="AV191" i="51"/>
  <c r="AV190" i="51"/>
  <c r="AV189" i="51"/>
  <c r="AV188" i="51"/>
  <c r="AV187" i="51"/>
  <c r="AV186" i="51"/>
  <c r="AV185" i="51"/>
  <c r="AV184" i="51"/>
  <c r="AV183" i="51"/>
  <c r="AV182" i="51"/>
  <c r="AV181" i="51"/>
  <c r="AV180" i="51"/>
  <c r="AV179" i="51"/>
  <c r="AV178" i="51"/>
  <c r="AV177" i="51"/>
  <c r="AV176" i="51"/>
  <c r="AV175" i="51"/>
  <c r="AV174" i="51"/>
  <c r="AV173" i="51"/>
  <c r="AV172" i="51"/>
  <c r="AV171" i="51"/>
  <c r="AV170" i="51"/>
  <c r="AV169" i="51"/>
  <c r="AV168" i="51"/>
  <c r="AV167" i="51"/>
  <c r="AV166" i="51"/>
  <c r="AV165" i="51"/>
  <c r="AV164" i="51"/>
  <c r="AV163" i="51"/>
  <c r="AV162" i="51"/>
  <c r="AV161" i="51"/>
  <c r="AV160" i="51"/>
  <c r="AV159" i="51"/>
  <c r="AV158" i="51"/>
  <c r="AV157" i="51"/>
  <c r="AV156" i="51"/>
  <c r="AV155" i="51"/>
  <c r="AV154" i="51"/>
  <c r="AV153" i="51"/>
  <c r="AV152" i="51"/>
  <c r="AV151" i="51"/>
  <c r="AV150" i="51"/>
  <c r="AV149" i="51"/>
  <c r="AV148" i="51"/>
  <c r="AV147" i="51"/>
  <c r="AV146" i="51"/>
  <c r="AV145" i="51"/>
  <c r="AV144" i="51"/>
  <c r="AV143" i="51"/>
  <c r="AV142" i="51"/>
  <c r="AV141" i="51"/>
  <c r="AV140" i="51"/>
  <c r="AV139" i="51"/>
  <c r="AV138" i="51"/>
  <c r="AV137" i="51"/>
  <c r="AV136" i="51"/>
  <c r="AV135" i="51"/>
  <c r="AV134" i="51"/>
  <c r="AV133" i="51"/>
  <c r="AV132" i="51"/>
  <c r="AV131" i="51"/>
  <c r="AV130" i="51"/>
  <c r="AV129" i="51"/>
  <c r="AV128" i="51"/>
  <c r="AV127" i="51"/>
  <c r="AV126" i="51"/>
  <c r="AV125" i="51"/>
  <c r="AV124" i="51"/>
  <c r="AV123" i="51"/>
  <c r="AV122" i="51"/>
  <c r="AV121" i="51"/>
  <c r="AV120" i="51"/>
  <c r="AV119" i="51"/>
  <c r="AV118" i="51"/>
  <c r="AV117" i="51"/>
  <c r="AV116" i="51"/>
  <c r="AV115" i="51"/>
  <c r="AV114" i="51"/>
  <c r="AV113" i="51"/>
  <c r="AV112" i="51"/>
  <c r="AV111" i="51"/>
  <c r="AV110" i="51"/>
  <c r="AV109" i="51"/>
  <c r="AV108" i="51"/>
  <c r="AV107" i="51"/>
  <c r="AV106" i="51"/>
  <c r="AV105" i="51"/>
  <c r="AV104" i="51"/>
  <c r="AV103" i="51"/>
  <c r="AV102" i="51"/>
  <c r="AV101" i="51"/>
  <c r="AV100" i="51"/>
  <c r="AV99" i="51"/>
  <c r="AV98" i="51"/>
  <c r="AV97" i="51"/>
  <c r="AV96" i="51"/>
  <c r="AV95" i="51"/>
  <c r="AV94" i="51"/>
  <c r="AV93" i="51"/>
  <c r="AV92" i="51"/>
  <c r="AV91" i="51"/>
  <c r="AV90" i="51"/>
  <c r="AV89" i="51"/>
  <c r="AV88" i="51"/>
  <c r="AV87" i="51"/>
  <c r="AV86" i="51"/>
  <c r="AV85" i="51"/>
  <c r="AV84" i="51"/>
  <c r="AV83" i="51"/>
  <c r="AV82" i="51"/>
  <c r="AV81" i="51"/>
  <c r="AV80" i="51"/>
  <c r="AV79" i="51"/>
  <c r="AV78" i="51"/>
  <c r="AV77" i="51"/>
  <c r="AV76" i="51"/>
  <c r="AV75" i="51"/>
  <c r="AV74" i="51"/>
  <c r="AV73" i="51"/>
  <c r="AV72" i="51"/>
  <c r="AV71" i="51"/>
  <c r="AV70" i="51"/>
  <c r="AV69" i="51"/>
  <c r="AV68" i="51"/>
  <c r="AV67" i="51"/>
  <c r="AV66" i="51"/>
  <c r="AV65" i="51"/>
  <c r="AV64" i="51"/>
  <c r="AV63" i="51"/>
  <c r="AV62" i="51"/>
  <c r="AV61" i="51"/>
  <c r="AV60" i="51"/>
  <c r="AV59" i="51"/>
  <c r="AV58" i="51"/>
  <c r="AV57" i="51"/>
  <c r="AV56" i="51"/>
  <c r="AV55" i="51"/>
  <c r="AV54" i="51"/>
  <c r="AV53" i="51"/>
  <c r="AV52" i="51"/>
  <c r="AV51" i="51"/>
  <c r="AV50" i="51"/>
  <c r="AV49" i="51"/>
  <c r="AV48" i="51"/>
  <c r="AV47" i="51"/>
  <c r="AV46" i="51"/>
  <c r="AV45" i="51"/>
  <c r="AV44" i="51"/>
  <c r="AV43" i="51"/>
  <c r="AV42" i="51"/>
  <c r="AV41" i="51"/>
  <c r="AV40" i="51"/>
  <c r="AV39" i="51"/>
  <c r="AV38" i="51"/>
  <c r="AV37" i="51"/>
  <c r="AV36" i="51"/>
  <c r="AV35" i="51"/>
  <c r="AV34" i="51"/>
  <c r="AV33" i="51"/>
  <c r="AV32" i="51"/>
  <c r="AV31" i="51"/>
  <c r="AV30" i="51"/>
  <c r="AV29" i="51"/>
  <c r="AV28" i="51"/>
  <c r="AV27" i="51"/>
  <c r="AV26" i="51"/>
  <c r="AV25" i="51"/>
  <c r="AV24" i="51"/>
  <c r="AV23" i="51"/>
  <c r="AV22" i="51"/>
  <c r="AV21" i="51"/>
  <c r="AV20" i="51"/>
  <c r="AV19" i="51"/>
  <c r="AV18" i="51"/>
  <c r="AV17" i="51"/>
  <c r="AV16" i="51"/>
  <c r="AV15" i="51"/>
  <c r="AV14" i="51"/>
  <c r="AV13" i="51"/>
  <c r="AV12" i="51"/>
  <c r="AV11" i="51"/>
  <c r="AV10" i="51"/>
  <c r="AV9" i="51"/>
  <c r="AV8" i="51"/>
  <c r="AV7" i="51"/>
  <c r="AV6" i="51"/>
  <c r="AR271" i="51"/>
  <c r="AR270" i="51"/>
  <c r="AR269" i="51"/>
  <c r="AR268" i="51"/>
  <c r="AR267" i="51"/>
  <c r="AR266" i="51"/>
  <c r="AR265" i="51"/>
  <c r="AR264" i="51"/>
  <c r="AR263" i="51"/>
  <c r="AR262" i="51"/>
  <c r="AR261" i="51"/>
  <c r="AR260" i="51"/>
  <c r="AR259" i="51"/>
  <c r="AR258" i="51"/>
  <c r="AR257" i="51"/>
  <c r="AR256" i="51"/>
  <c r="AR255" i="51"/>
  <c r="AR254" i="51"/>
  <c r="AR253" i="51"/>
  <c r="AR252" i="51"/>
  <c r="AR251" i="51"/>
  <c r="AR250" i="51"/>
  <c r="AR249" i="51"/>
  <c r="AR248" i="51"/>
  <c r="AR247" i="51"/>
  <c r="AR246" i="51"/>
  <c r="AR245" i="51"/>
  <c r="AR244" i="51"/>
  <c r="AR243" i="51"/>
  <c r="AR242" i="51"/>
  <c r="AR241" i="51"/>
  <c r="AR240" i="51"/>
  <c r="AR239" i="51"/>
  <c r="AR238" i="51"/>
  <c r="AR237" i="51"/>
  <c r="AR236" i="51"/>
  <c r="AR235" i="51"/>
  <c r="AR234" i="51"/>
  <c r="AR233" i="51"/>
  <c r="AR232" i="51"/>
  <c r="AR231" i="51"/>
  <c r="AR230" i="51"/>
  <c r="AR229" i="51"/>
  <c r="AR228" i="51"/>
  <c r="AR227" i="51"/>
  <c r="AR226" i="51"/>
  <c r="AR225" i="51"/>
  <c r="AR224" i="51"/>
  <c r="AR223" i="51"/>
  <c r="AR222" i="51"/>
  <c r="AR221" i="51"/>
  <c r="AR220" i="51"/>
  <c r="AR219" i="51"/>
  <c r="AR218" i="51"/>
  <c r="AR217" i="51"/>
  <c r="AR216" i="51"/>
  <c r="AR215" i="51"/>
  <c r="AR214" i="51"/>
  <c r="AR213" i="51"/>
  <c r="AR212" i="51"/>
  <c r="AR211" i="51"/>
  <c r="AR210" i="51"/>
  <c r="AR209" i="51"/>
  <c r="AR208" i="51"/>
  <c r="AR207" i="51"/>
  <c r="AR206" i="51"/>
  <c r="AR205" i="51"/>
  <c r="AR204" i="51"/>
  <c r="AR203" i="51"/>
  <c r="AR202" i="51"/>
  <c r="AR201" i="51"/>
  <c r="AR200" i="51"/>
  <c r="AR199" i="51"/>
  <c r="AR198" i="51"/>
  <c r="AR197" i="51"/>
  <c r="AR196" i="51"/>
  <c r="AR195" i="51"/>
  <c r="AR194" i="51"/>
  <c r="AR193" i="51"/>
  <c r="AR192" i="51"/>
  <c r="AR191" i="51"/>
  <c r="AR190" i="51"/>
  <c r="AR189" i="51"/>
  <c r="AR188" i="51"/>
  <c r="AR187" i="51"/>
  <c r="AR186" i="51"/>
  <c r="AR185" i="51"/>
  <c r="AR184" i="51"/>
  <c r="AR183" i="51"/>
  <c r="AR182" i="51"/>
  <c r="AR181" i="51"/>
  <c r="AR180" i="51"/>
  <c r="AR179" i="51"/>
  <c r="AR178" i="51"/>
  <c r="AR177" i="51"/>
  <c r="AR176" i="51"/>
  <c r="AR175" i="51"/>
  <c r="AR174" i="51"/>
  <c r="AR173" i="51"/>
  <c r="AR172" i="51"/>
  <c r="AR171" i="51"/>
  <c r="AR170" i="51"/>
  <c r="AR169" i="51"/>
  <c r="AR168" i="51"/>
  <c r="AR167" i="51"/>
  <c r="AR166" i="51"/>
  <c r="AR165" i="51"/>
  <c r="AR164" i="51"/>
  <c r="AR163" i="51"/>
  <c r="AR162" i="51"/>
  <c r="AR161" i="51"/>
  <c r="AR160" i="51"/>
  <c r="AR159" i="51"/>
  <c r="AR158" i="51"/>
  <c r="AR157" i="51"/>
  <c r="AR156" i="51"/>
  <c r="AR155" i="51"/>
  <c r="AR154" i="51"/>
  <c r="AR153" i="51"/>
  <c r="AR152" i="51"/>
  <c r="AR151" i="51"/>
  <c r="AR150" i="51"/>
  <c r="AR149" i="51"/>
  <c r="AR148" i="51"/>
  <c r="AR147" i="51"/>
  <c r="AR146" i="51"/>
  <c r="AR145" i="51"/>
  <c r="AR144" i="51"/>
  <c r="AR143" i="51"/>
  <c r="AR142" i="51"/>
  <c r="AR141" i="51"/>
  <c r="AR140" i="51"/>
  <c r="AR139" i="51"/>
  <c r="AR138" i="51"/>
  <c r="AR137" i="51"/>
  <c r="AR136" i="51"/>
  <c r="AR135" i="51"/>
  <c r="AR134" i="51"/>
  <c r="AR133" i="51"/>
  <c r="AR132" i="51"/>
  <c r="AR131" i="51"/>
  <c r="AR130" i="51"/>
  <c r="AR129" i="51"/>
  <c r="AR128" i="51"/>
  <c r="AR127" i="51"/>
  <c r="AR126" i="51"/>
  <c r="AR125" i="51"/>
  <c r="AR124" i="51"/>
  <c r="AR123" i="51"/>
  <c r="AR122" i="51"/>
  <c r="AR121" i="51"/>
  <c r="AR120" i="51"/>
  <c r="AR119" i="51"/>
  <c r="AR118" i="51"/>
  <c r="AR117" i="51"/>
  <c r="AR116" i="51"/>
  <c r="AR115" i="51"/>
  <c r="AR114" i="51"/>
  <c r="AR113" i="51"/>
  <c r="AR112" i="51"/>
  <c r="AR111" i="51"/>
  <c r="AR110" i="51"/>
  <c r="AR109" i="51"/>
  <c r="AR108" i="51"/>
  <c r="AR107" i="51"/>
  <c r="AR106" i="51"/>
  <c r="AR105" i="51"/>
  <c r="AR104" i="51"/>
  <c r="AR103" i="51"/>
  <c r="AR102" i="51"/>
  <c r="AR101" i="51"/>
  <c r="AR100" i="51"/>
  <c r="AR99" i="51"/>
  <c r="AR98" i="51"/>
  <c r="AR97" i="51"/>
  <c r="AR96" i="51"/>
  <c r="AR95" i="51"/>
  <c r="AR94" i="51"/>
  <c r="AR93" i="51"/>
  <c r="AR92" i="51"/>
  <c r="AR91" i="51"/>
  <c r="AR90" i="51"/>
  <c r="AR89" i="51"/>
  <c r="AR88" i="51"/>
  <c r="AR87" i="51"/>
  <c r="AR86" i="51"/>
  <c r="AR85" i="51"/>
  <c r="AR84" i="51"/>
  <c r="AR83" i="51"/>
  <c r="AR82" i="51"/>
  <c r="AR81" i="51"/>
  <c r="AR80" i="51"/>
  <c r="AR79" i="51"/>
  <c r="AR78" i="51"/>
  <c r="AR77" i="51"/>
  <c r="AR76" i="51"/>
  <c r="AR75" i="51"/>
  <c r="AR74" i="51"/>
  <c r="AR73" i="51"/>
  <c r="AR72" i="51"/>
  <c r="AR71" i="51"/>
  <c r="AR70" i="51"/>
  <c r="AR69" i="51"/>
  <c r="AR68" i="51"/>
  <c r="AR67" i="51"/>
  <c r="AR66" i="51"/>
  <c r="AR65" i="51"/>
  <c r="AR64" i="51"/>
  <c r="AR63" i="51"/>
  <c r="AR62" i="51"/>
  <c r="AR61" i="51"/>
  <c r="AR60" i="51"/>
  <c r="AR59" i="51"/>
  <c r="AR58" i="51"/>
  <c r="AR57" i="51"/>
  <c r="AR56" i="51"/>
  <c r="AR55" i="51"/>
  <c r="AR54" i="51"/>
  <c r="AR53" i="51"/>
  <c r="AR52" i="51"/>
  <c r="AR51" i="51"/>
  <c r="AR50" i="51"/>
  <c r="AR49" i="51"/>
  <c r="AR48" i="51"/>
  <c r="AR47" i="51"/>
  <c r="AR46" i="51"/>
  <c r="AR45" i="51"/>
  <c r="AR44" i="51"/>
  <c r="AR43" i="51"/>
  <c r="AR42" i="51"/>
  <c r="AR41" i="51"/>
  <c r="AR40" i="51"/>
  <c r="AR39" i="51"/>
  <c r="AR38" i="51"/>
  <c r="AR37" i="51"/>
  <c r="AR36" i="51"/>
  <c r="AR35" i="51"/>
  <c r="AR34" i="51"/>
  <c r="AR33" i="51"/>
  <c r="AR32" i="51"/>
  <c r="AR31" i="51"/>
  <c r="AR30" i="51"/>
  <c r="AR29" i="51"/>
  <c r="AR28" i="51"/>
  <c r="AR27" i="51"/>
  <c r="AR26" i="51"/>
  <c r="AR25" i="51"/>
  <c r="AR24" i="51"/>
  <c r="AR23" i="51"/>
  <c r="AR22" i="51"/>
  <c r="AR21" i="51"/>
  <c r="AR20" i="51"/>
  <c r="AR19" i="51"/>
  <c r="AR18" i="51"/>
  <c r="AR17" i="51"/>
  <c r="AR16" i="51"/>
  <c r="AR15" i="51"/>
  <c r="AR14" i="51"/>
  <c r="AR13" i="51"/>
  <c r="AR12" i="51"/>
  <c r="AR11" i="51"/>
  <c r="AR10" i="51"/>
  <c r="AR9" i="51"/>
  <c r="AR8" i="51"/>
  <c r="AR7" i="51"/>
  <c r="AR6" i="51"/>
  <c r="AN271" i="51"/>
  <c r="AN270" i="51"/>
  <c r="AN269" i="51"/>
  <c r="AN268" i="51"/>
  <c r="AN267" i="51"/>
  <c r="AN266" i="51"/>
  <c r="AN265" i="51"/>
  <c r="AN264" i="51"/>
  <c r="AN263" i="51"/>
  <c r="AN262" i="51"/>
  <c r="AN261" i="51"/>
  <c r="AN260" i="51"/>
  <c r="AN259" i="51"/>
  <c r="AN258" i="51"/>
  <c r="AN257" i="51"/>
  <c r="AN256" i="51"/>
  <c r="AN255" i="51"/>
  <c r="AN254" i="51"/>
  <c r="AN253" i="51"/>
  <c r="AN252" i="51"/>
  <c r="AN251" i="51"/>
  <c r="AN250" i="51"/>
  <c r="AN249" i="51"/>
  <c r="AN248" i="51"/>
  <c r="AN247" i="51"/>
  <c r="AN246" i="51"/>
  <c r="AN245" i="51"/>
  <c r="AN244" i="51"/>
  <c r="AN243" i="51"/>
  <c r="AN242" i="51"/>
  <c r="AN241" i="51"/>
  <c r="AN240" i="51"/>
  <c r="AN239" i="51"/>
  <c r="AN238" i="51"/>
  <c r="AN237" i="51"/>
  <c r="AN236" i="51"/>
  <c r="AN235" i="51"/>
  <c r="AN234" i="51"/>
  <c r="AN233" i="51"/>
  <c r="AN232" i="51"/>
  <c r="AN231" i="51"/>
  <c r="AN230" i="51"/>
  <c r="AN229" i="51"/>
  <c r="AN228" i="51"/>
  <c r="AN227" i="51"/>
  <c r="AN226" i="51"/>
  <c r="AN225" i="51"/>
  <c r="AN224" i="51"/>
  <c r="AN223" i="51"/>
  <c r="AN222" i="51"/>
  <c r="AN221" i="51"/>
  <c r="AN220" i="51"/>
  <c r="AN219" i="51"/>
  <c r="AN218" i="51"/>
  <c r="AN217" i="51"/>
  <c r="AN216" i="51"/>
  <c r="AN215" i="51"/>
  <c r="AN214" i="51"/>
  <c r="AN213" i="51"/>
  <c r="AN212" i="51"/>
  <c r="AN211" i="51"/>
  <c r="AN210" i="51"/>
  <c r="AN209" i="51"/>
  <c r="AN208" i="51"/>
  <c r="AN207" i="51"/>
  <c r="AN206" i="51"/>
  <c r="AN205" i="51"/>
  <c r="AN204" i="51"/>
  <c r="AN203" i="51"/>
  <c r="AN202" i="51"/>
  <c r="AN201" i="51"/>
  <c r="AN200" i="51"/>
  <c r="AN199" i="51"/>
  <c r="AN198" i="51"/>
  <c r="AN197" i="51"/>
  <c r="AN196" i="51"/>
  <c r="AN195" i="51"/>
  <c r="AN194" i="51"/>
  <c r="AN193" i="51"/>
  <c r="AN192" i="51"/>
  <c r="AN191" i="51"/>
  <c r="AN190" i="51"/>
  <c r="AN189" i="51"/>
  <c r="AN188" i="51"/>
  <c r="AN187" i="51"/>
  <c r="AN186" i="51"/>
  <c r="AN185" i="51"/>
  <c r="AN184" i="51"/>
  <c r="AN183" i="51"/>
  <c r="AN182" i="51"/>
  <c r="AN181" i="51"/>
  <c r="AN180" i="51"/>
  <c r="AN179" i="51"/>
  <c r="AN178" i="51"/>
  <c r="AN177" i="51"/>
  <c r="AN176" i="51"/>
  <c r="AN175" i="51"/>
  <c r="AN174" i="51"/>
  <c r="AN173" i="51"/>
  <c r="AN172" i="51"/>
  <c r="AN171" i="51"/>
  <c r="AN170" i="51"/>
  <c r="AN169" i="51"/>
  <c r="AN168" i="51"/>
  <c r="AN167" i="51"/>
  <c r="AN166" i="51"/>
  <c r="AN165" i="51"/>
  <c r="AN164" i="51"/>
  <c r="AN163" i="51"/>
  <c r="AN162" i="51"/>
  <c r="AN161" i="51"/>
  <c r="AN160" i="51"/>
  <c r="AN159" i="51"/>
  <c r="AN158" i="51"/>
  <c r="AN157" i="51"/>
  <c r="AN156" i="51"/>
  <c r="AN155" i="51"/>
  <c r="AN154" i="51"/>
  <c r="AN153" i="51"/>
  <c r="AN152" i="51"/>
  <c r="AN151" i="51"/>
  <c r="AN150" i="51"/>
  <c r="AN149" i="51"/>
  <c r="AN148" i="51"/>
  <c r="AN147" i="51"/>
  <c r="AN146" i="51"/>
  <c r="AN145" i="51"/>
  <c r="AN144" i="51"/>
  <c r="AN143" i="51"/>
  <c r="AN142" i="51"/>
  <c r="AN141" i="51"/>
  <c r="AN140" i="51"/>
  <c r="AN139" i="51"/>
  <c r="AN138" i="51"/>
  <c r="AN137" i="51"/>
  <c r="AN136" i="51"/>
  <c r="AN135" i="51"/>
  <c r="AN134" i="51"/>
  <c r="AN133" i="51"/>
  <c r="AN132" i="51"/>
  <c r="AN131" i="51"/>
  <c r="AN130" i="51"/>
  <c r="AN129" i="51"/>
  <c r="AN128" i="51"/>
  <c r="AN127" i="51"/>
  <c r="AN126" i="51"/>
  <c r="AN125" i="51"/>
  <c r="AN124" i="51"/>
  <c r="AN123" i="51"/>
  <c r="AN122" i="51"/>
  <c r="AN121" i="51"/>
  <c r="AN120" i="51"/>
  <c r="AN119" i="51"/>
  <c r="AN118" i="51"/>
  <c r="AN117" i="51"/>
  <c r="AN116" i="51"/>
  <c r="AN115" i="51"/>
  <c r="AN114" i="51"/>
  <c r="AN113" i="51"/>
  <c r="AN112" i="51"/>
  <c r="AN111" i="51"/>
  <c r="AN110" i="51"/>
  <c r="AN109" i="51"/>
  <c r="AN108" i="51"/>
  <c r="AN107" i="51"/>
  <c r="AN106" i="51"/>
  <c r="AN105" i="51"/>
  <c r="AN104" i="51"/>
  <c r="AN103" i="51"/>
  <c r="AN102" i="51"/>
  <c r="AN101" i="51"/>
  <c r="AN100" i="51"/>
  <c r="AN99" i="51"/>
  <c r="AN98" i="51"/>
  <c r="AN97" i="51"/>
  <c r="AN96" i="51"/>
  <c r="AN95" i="51"/>
  <c r="AN94" i="51"/>
  <c r="AN93" i="51"/>
  <c r="AN92" i="51"/>
  <c r="AN91" i="51"/>
  <c r="AN90" i="51"/>
  <c r="AN89" i="51"/>
  <c r="AN88" i="51"/>
  <c r="AN87" i="51"/>
  <c r="AN86" i="51"/>
  <c r="AN85" i="51"/>
  <c r="AN84" i="51"/>
  <c r="AN83" i="51"/>
  <c r="AN82" i="51"/>
  <c r="AN81" i="51"/>
  <c r="AN80" i="51"/>
  <c r="AN79" i="51"/>
  <c r="AN78" i="51"/>
  <c r="AN77" i="51"/>
  <c r="AN76" i="51"/>
  <c r="AN75" i="51"/>
  <c r="AN74" i="51"/>
  <c r="AN73" i="51"/>
  <c r="AN72" i="51"/>
  <c r="AN71" i="51"/>
  <c r="AN70" i="51"/>
  <c r="AN69" i="51"/>
  <c r="AN68" i="51"/>
  <c r="AN67" i="51"/>
  <c r="AN66" i="51"/>
  <c r="AN65" i="51"/>
  <c r="AN64" i="51"/>
  <c r="AN63" i="51"/>
  <c r="AN62" i="51"/>
  <c r="AN61" i="51"/>
  <c r="AN60" i="51"/>
  <c r="AN59" i="51"/>
  <c r="AN58" i="51"/>
  <c r="AN57" i="51"/>
  <c r="AN56" i="51"/>
  <c r="AN55" i="51"/>
  <c r="AN54" i="51"/>
  <c r="AN53" i="51"/>
  <c r="AN52" i="51"/>
  <c r="AN51" i="51"/>
  <c r="AN50" i="51"/>
  <c r="AN49" i="51"/>
  <c r="AN48" i="51"/>
  <c r="AN47" i="51"/>
  <c r="AN46" i="51"/>
  <c r="AN45" i="51"/>
  <c r="AN44" i="51"/>
  <c r="AN43" i="51"/>
  <c r="AN42" i="51"/>
  <c r="AN41" i="51"/>
  <c r="AN40" i="51"/>
  <c r="AN39" i="51"/>
  <c r="AN38" i="51"/>
  <c r="AN37" i="51"/>
  <c r="AN36" i="51"/>
  <c r="AN35" i="51"/>
  <c r="AN34" i="51"/>
  <c r="AN33" i="51"/>
  <c r="AN32" i="51"/>
  <c r="AN31" i="51"/>
  <c r="AN30" i="51"/>
  <c r="AN29" i="51"/>
  <c r="AN28" i="51"/>
  <c r="AN27" i="51"/>
  <c r="AN26" i="51"/>
  <c r="AN25" i="51"/>
  <c r="AN24" i="51"/>
  <c r="AN23" i="51"/>
  <c r="AN22" i="51"/>
  <c r="AN21" i="51"/>
  <c r="AN20" i="51"/>
  <c r="AN19" i="51"/>
  <c r="AN18" i="51"/>
  <c r="AN17" i="51"/>
  <c r="AN16" i="51"/>
  <c r="AN15" i="51"/>
  <c r="AN14" i="51"/>
  <c r="AN13" i="51"/>
  <c r="AN12" i="51"/>
  <c r="AN11" i="51"/>
  <c r="AN10" i="51"/>
  <c r="AN9" i="51"/>
  <c r="AN8" i="51"/>
  <c r="AN7" i="51"/>
  <c r="AN6" i="51"/>
  <c r="AJ271" i="51"/>
  <c r="AJ270" i="51"/>
  <c r="AJ269" i="51"/>
  <c r="AJ268" i="51"/>
  <c r="AJ267" i="51"/>
  <c r="AJ266" i="51"/>
  <c r="AJ265" i="51"/>
  <c r="AJ264" i="51"/>
  <c r="AJ263" i="51"/>
  <c r="AJ262" i="51"/>
  <c r="AJ261" i="51"/>
  <c r="AJ260" i="51"/>
  <c r="AJ259" i="51"/>
  <c r="AJ258" i="51"/>
  <c r="AJ257" i="51"/>
  <c r="AJ256" i="51"/>
  <c r="AJ255" i="51"/>
  <c r="AJ254" i="51"/>
  <c r="AJ253" i="51"/>
  <c r="AJ252" i="51"/>
  <c r="AJ251" i="51"/>
  <c r="AJ250" i="51"/>
  <c r="AJ249" i="51"/>
  <c r="AJ248" i="51"/>
  <c r="AJ247" i="51"/>
  <c r="AJ246" i="51"/>
  <c r="AJ245" i="51"/>
  <c r="AJ244" i="51"/>
  <c r="AJ243" i="51"/>
  <c r="AJ242" i="51"/>
  <c r="AJ241" i="51"/>
  <c r="AJ240" i="51"/>
  <c r="AJ239" i="51"/>
  <c r="AJ238" i="51"/>
  <c r="AJ237" i="51"/>
  <c r="AJ236" i="51"/>
  <c r="AJ235" i="51"/>
  <c r="AJ234" i="51"/>
  <c r="AJ233" i="51"/>
  <c r="AJ232" i="51"/>
  <c r="AJ231" i="51"/>
  <c r="AJ230" i="51"/>
  <c r="AJ229" i="51"/>
  <c r="AJ228" i="51"/>
  <c r="AJ227" i="51"/>
  <c r="AJ226" i="51"/>
  <c r="AJ225" i="51"/>
  <c r="AJ224" i="51"/>
  <c r="AJ223" i="51"/>
  <c r="AJ222" i="51"/>
  <c r="AJ221" i="51"/>
  <c r="AJ220" i="51"/>
  <c r="AJ219" i="51"/>
  <c r="AJ218" i="51"/>
  <c r="AJ217" i="51"/>
  <c r="AJ216" i="51"/>
  <c r="AJ215" i="51"/>
  <c r="AJ214" i="51"/>
  <c r="AJ213" i="51"/>
  <c r="AJ212" i="51"/>
  <c r="AJ211" i="51"/>
  <c r="AJ210" i="51"/>
  <c r="AJ209" i="51"/>
  <c r="AJ208" i="51"/>
  <c r="AJ207" i="51"/>
  <c r="AJ206" i="51"/>
  <c r="AJ205" i="51"/>
  <c r="AJ204" i="51"/>
  <c r="AJ203" i="51"/>
  <c r="AJ202" i="51"/>
  <c r="AJ201" i="51"/>
  <c r="AJ200" i="51"/>
  <c r="AJ199" i="51"/>
  <c r="AJ198" i="51"/>
  <c r="AJ197" i="51"/>
  <c r="AJ196" i="51"/>
  <c r="AJ195" i="51"/>
  <c r="AJ194" i="51"/>
  <c r="AJ193" i="51"/>
  <c r="AJ192" i="51"/>
  <c r="AJ191" i="51"/>
  <c r="AJ190" i="51"/>
  <c r="AJ189" i="51"/>
  <c r="AJ188" i="51"/>
  <c r="AJ187" i="51"/>
  <c r="AJ186" i="51"/>
  <c r="AJ185" i="51"/>
  <c r="AJ184" i="51"/>
  <c r="AJ183" i="51"/>
  <c r="AJ182" i="51"/>
  <c r="AJ181" i="51"/>
  <c r="AJ180" i="51"/>
  <c r="AJ179" i="51"/>
  <c r="AJ178" i="51"/>
  <c r="AJ177" i="51"/>
  <c r="AJ176" i="51"/>
  <c r="AJ175" i="51"/>
  <c r="AJ174" i="51"/>
  <c r="AJ173" i="51"/>
  <c r="AJ172" i="51"/>
  <c r="AJ171" i="51"/>
  <c r="AJ170" i="51"/>
  <c r="AJ169" i="51"/>
  <c r="AJ168" i="51"/>
  <c r="AJ167" i="51"/>
  <c r="AJ166" i="51"/>
  <c r="AJ165" i="51"/>
  <c r="AJ164" i="51"/>
  <c r="AJ163" i="51"/>
  <c r="AJ162" i="51"/>
  <c r="AJ161" i="51"/>
  <c r="AJ160" i="51"/>
  <c r="AJ159" i="51"/>
  <c r="AJ158" i="51"/>
  <c r="AJ157" i="51"/>
  <c r="AJ156" i="51"/>
  <c r="AJ155" i="51"/>
  <c r="AJ154" i="51"/>
  <c r="AJ153" i="51"/>
  <c r="AJ152" i="51"/>
  <c r="AJ151" i="51"/>
  <c r="AJ150" i="51"/>
  <c r="AJ149" i="51"/>
  <c r="AJ148" i="51"/>
  <c r="AJ147" i="51"/>
  <c r="AJ146" i="51"/>
  <c r="AJ145" i="51"/>
  <c r="AJ144" i="51"/>
  <c r="AJ143" i="51"/>
  <c r="AJ142" i="51"/>
  <c r="AJ141" i="51"/>
  <c r="AJ140" i="51"/>
  <c r="AJ139" i="51"/>
  <c r="AJ138" i="51"/>
  <c r="AJ137" i="51"/>
  <c r="AJ136" i="51"/>
  <c r="AJ135" i="51"/>
  <c r="AJ134" i="51"/>
  <c r="AJ133" i="51"/>
  <c r="AJ132" i="51"/>
  <c r="AJ131" i="51"/>
  <c r="AJ130" i="51"/>
  <c r="AJ129" i="51"/>
  <c r="AJ128" i="51"/>
  <c r="AJ127" i="51"/>
  <c r="AJ126" i="51"/>
  <c r="AJ125" i="51"/>
  <c r="AJ124" i="51"/>
  <c r="AJ123" i="51"/>
  <c r="AJ122" i="51"/>
  <c r="AJ121" i="51"/>
  <c r="AJ120" i="51"/>
  <c r="AJ119" i="51"/>
  <c r="AJ118" i="51"/>
  <c r="AJ117" i="51"/>
  <c r="AJ116" i="51"/>
  <c r="AJ115" i="51"/>
  <c r="AJ114" i="51"/>
  <c r="AJ113" i="51"/>
  <c r="AJ112" i="51"/>
  <c r="AJ111" i="51"/>
  <c r="AJ110" i="51"/>
  <c r="AJ109" i="51"/>
  <c r="AJ108" i="51"/>
  <c r="AJ107" i="51"/>
  <c r="AJ106" i="51"/>
  <c r="AJ105" i="51"/>
  <c r="AJ104" i="51"/>
  <c r="AJ103" i="51"/>
  <c r="AJ102" i="51"/>
  <c r="AJ101" i="51"/>
  <c r="AJ100" i="51"/>
  <c r="AJ99" i="51"/>
  <c r="AJ98" i="51"/>
  <c r="AJ97" i="51"/>
  <c r="AJ96" i="51"/>
  <c r="AJ95" i="51"/>
  <c r="AJ94" i="51"/>
  <c r="AJ93" i="51"/>
  <c r="AJ92" i="51"/>
  <c r="AJ91" i="51"/>
  <c r="AJ90" i="51"/>
  <c r="AJ89" i="51"/>
  <c r="AJ88" i="51"/>
  <c r="AJ87" i="51"/>
  <c r="AJ86" i="51"/>
  <c r="AJ85" i="51"/>
  <c r="AJ84" i="51"/>
  <c r="AJ83" i="51"/>
  <c r="AJ82" i="51"/>
  <c r="AJ81" i="51"/>
  <c r="AJ80" i="51"/>
  <c r="AJ79" i="51"/>
  <c r="AJ78" i="51"/>
  <c r="AJ77" i="51"/>
  <c r="AJ76" i="51"/>
  <c r="AJ75" i="51"/>
  <c r="AJ74" i="51"/>
  <c r="AJ73" i="51"/>
  <c r="AJ72" i="51"/>
  <c r="AJ71" i="51"/>
  <c r="AJ70" i="51"/>
  <c r="AJ69" i="51"/>
  <c r="AJ68" i="51"/>
  <c r="AJ67" i="51"/>
  <c r="AJ66" i="51"/>
  <c r="AJ65" i="51"/>
  <c r="AJ64" i="51"/>
  <c r="AJ63" i="51"/>
  <c r="AJ62" i="51"/>
  <c r="AJ61" i="51"/>
  <c r="AJ60" i="51"/>
  <c r="AJ59" i="51"/>
  <c r="AJ58" i="51"/>
  <c r="AJ57" i="51"/>
  <c r="AJ56" i="51"/>
  <c r="AJ55" i="51"/>
  <c r="AJ54" i="51"/>
  <c r="AJ53" i="51"/>
  <c r="AJ52" i="51"/>
  <c r="AJ51" i="51"/>
  <c r="AJ50" i="51"/>
  <c r="AJ49" i="51"/>
  <c r="AJ48" i="51"/>
  <c r="AJ47" i="51"/>
  <c r="AJ46" i="51"/>
  <c r="AJ45" i="51"/>
  <c r="AJ44" i="51"/>
  <c r="AJ43" i="51"/>
  <c r="AJ42" i="51"/>
  <c r="AJ41" i="51"/>
  <c r="AJ40" i="51"/>
  <c r="AJ39" i="51"/>
  <c r="AJ38" i="51"/>
  <c r="AJ37" i="51"/>
  <c r="AJ36" i="51"/>
  <c r="AJ35" i="51"/>
  <c r="AJ34" i="51"/>
  <c r="AJ33" i="51"/>
  <c r="AJ32" i="51"/>
  <c r="AJ31" i="51"/>
  <c r="AJ30" i="51"/>
  <c r="AJ29" i="51"/>
  <c r="AJ28" i="51"/>
  <c r="AJ27" i="51"/>
  <c r="AJ26" i="51"/>
  <c r="AJ25" i="51"/>
  <c r="AJ24" i="51"/>
  <c r="AJ23" i="51"/>
  <c r="AJ22" i="51"/>
  <c r="AJ21" i="51"/>
  <c r="AJ20" i="51"/>
  <c r="AJ19" i="51"/>
  <c r="AJ18" i="51"/>
  <c r="AJ17" i="51"/>
  <c r="AJ16" i="51"/>
  <c r="AJ15" i="51"/>
  <c r="AJ14" i="51"/>
  <c r="AJ13" i="51"/>
  <c r="AJ12" i="51"/>
  <c r="AJ11" i="51"/>
  <c r="AJ10" i="51"/>
  <c r="AJ9" i="51"/>
  <c r="AJ8" i="51"/>
  <c r="AJ7" i="51"/>
  <c r="AJ6" i="51"/>
  <c r="AF271" i="51"/>
  <c r="AF270" i="51"/>
  <c r="AF269" i="51"/>
  <c r="AF268" i="51"/>
  <c r="AF267" i="51"/>
  <c r="AF266" i="51"/>
  <c r="AF265" i="51"/>
  <c r="AF264" i="51"/>
  <c r="AF263" i="51"/>
  <c r="AF262" i="51"/>
  <c r="AF261" i="51"/>
  <c r="AF260" i="51"/>
  <c r="AF259" i="51"/>
  <c r="AF258" i="51"/>
  <c r="AF257" i="51"/>
  <c r="AF256" i="51"/>
  <c r="AF255" i="51"/>
  <c r="AF254" i="51"/>
  <c r="AF253" i="51"/>
  <c r="AF252" i="51"/>
  <c r="AF251" i="51"/>
  <c r="AF250" i="51"/>
  <c r="AF249" i="51"/>
  <c r="AF248" i="51"/>
  <c r="AF247" i="51"/>
  <c r="AF246" i="51"/>
  <c r="AF245" i="51"/>
  <c r="AF244" i="51"/>
  <c r="AF243" i="51"/>
  <c r="AF242" i="51"/>
  <c r="AF241" i="51"/>
  <c r="AF240" i="51"/>
  <c r="AF239" i="51"/>
  <c r="AF238" i="51"/>
  <c r="AF237" i="51"/>
  <c r="AF236" i="51"/>
  <c r="AF235" i="51"/>
  <c r="AF234" i="51"/>
  <c r="AF233" i="51"/>
  <c r="AF232" i="51"/>
  <c r="AF231" i="51"/>
  <c r="AF230" i="51"/>
  <c r="AF229" i="51"/>
  <c r="AF228" i="51"/>
  <c r="AF227" i="51"/>
  <c r="AF226" i="51"/>
  <c r="AF225" i="51"/>
  <c r="AF224" i="51"/>
  <c r="AF223" i="51"/>
  <c r="AF222" i="51"/>
  <c r="AF221" i="51"/>
  <c r="AF220" i="51"/>
  <c r="AF219" i="51"/>
  <c r="AF218" i="51"/>
  <c r="AF217" i="51"/>
  <c r="AF216" i="51"/>
  <c r="AF215" i="51"/>
  <c r="AF214" i="51"/>
  <c r="AF213" i="51"/>
  <c r="AF212" i="51"/>
  <c r="AF211" i="51"/>
  <c r="AF210" i="51"/>
  <c r="AF209" i="51"/>
  <c r="AF208" i="51"/>
  <c r="AF207" i="51"/>
  <c r="AF206" i="51"/>
  <c r="AF205" i="51"/>
  <c r="AF204" i="51"/>
  <c r="AF203" i="51"/>
  <c r="AF202" i="51"/>
  <c r="AF201" i="51"/>
  <c r="AF200" i="51"/>
  <c r="AF199" i="51"/>
  <c r="AF198" i="51"/>
  <c r="AF197" i="51"/>
  <c r="AF196" i="51"/>
  <c r="AF195" i="51"/>
  <c r="AF194" i="51"/>
  <c r="AF193" i="51"/>
  <c r="AF192" i="51"/>
  <c r="AF191" i="51"/>
  <c r="AF190" i="51"/>
  <c r="AF189" i="51"/>
  <c r="AF188" i="51"/>
  <c r="AF187" i="51"/>
  <c r="AF186" i="51"/>
  <c r="AF185" i="51"/>
  <c r="AF184" i="51"/>
  <c r="AF183" i="51"/>
  <c r="AF182" i="51"/>
  <c r="AF181" i="51"/>
  <c r="AF180" i="51"/>
  <c r="AF179" i="51"/>
  <c r="AF178" i="51"/>
  <c r="AF177" i="51"/>
  <c r="AF176" i="51"/>
  <c r="AF175" i="51"/>
  <c r="AF174" i="51"/>
  <c r="AF173" i="51"/>
  <c r="AF172" i="51"/>
  <c r="AF171" i="51"/>
  <c r="AF170" i="51"/>
  <c r="AF169" i="51"/>
  <c r="AF168" i="51"/>
  <c r="AF167" i="51"/>
  <c r="AF166" i="51"/>
  <c r="AF165" i="51"/>
  <c r="AF164" i="51"/>
  <c r="AF163" i="51"/>
  <c r="AF162" i="51"/>
  <c r="AF161" i="51"/>
  <c r="AF160" i="51"/>
  <c r="AF159" i="51"/>
  <c r="AF158" i="51"/>
  <c r="AF157" i="51"/>
  <c r="AF156" i="51"/>
  <c r="AF155" i="51"/>
  <c r="AF154" i="51"/>
  <c r="AF153" i="51"/>
  <c r="AF152" i="51"/>
  <c r="AF151" i="51"/>
  <c r="AF150" i="51"/>
  <c r="AF149" i="51"/>
  <c r="AF148" i="51"/>
  <c r="AF147" i="51"/>
  <c r="AF146" i="51"/>
  <c r="AF145" i="51"/>
  <c r="AF144" i="51"/>
  <c r="AF143" i="51"/>
  <c r="AF142" i="51"/>
  <c r="AF141" i="51"/>
  <c r="AF140" i="51"/>
  <c r="AF139" i="51"/>
  <c r="AF138" i="51"/>
  <c r="AF137" i="51"/>
  <c r="AF136" i="51"/>
  <c r="AF135" i="51"/>
  <c r="AF134" i="51"/>
  <c r="AF133" i="51"/>
  <c r="AF132" i="51"/>
  <c r="AF131" i="51"/>
  <c r="AF130" i="51"/>
  <c r="AF129" i="51"/>
  <c r="AF128" i="51"/>
  <c r="AF127" i="51"/>
  <c r="AF126" i="51"/>
  <c r="AF125" i="51"/>
  <c r="AF124" i="51"/>
  <c r="AF123" i="51"/>
  <c r="AF122" i="51"/>
  <c r="AF121" i="51"/>
  <c r="AF120" i="51"/>
  <c r="AF119" i="51"/>
  <c r="AF118" i="51"/>
  <c r="AF117" i="51"/>
  <c r="AF116" i="51"/>
  <c r="AF115" i="51"/>
  <c r="AF114" i="51"/>
  <c r="AF113" i="51"/>
  <c r="AF112" i="51"/>
  <c r="AF111" i="51"/>
  <c r="AF110" i="51"/>
  <c r="AF109" i="51"/>
  <c r="AF108" i="51"/>
  <c r="AF107" i="51"/>
  <c r="AF106" i="51"/>
  <c r="AF105" i="51"/>
  <c r="AF104" i="51"/>
  <c r="AF103" i="51"/>
  <c r="AF102" i="51"/>
  <c r="AF101" i="51"/>
  <c r="AF100" i="51"/>
  <c r="AF99" i="51"/>
  <c r="AF98" i="51"/>
  <c r="AF97" i="51"/>
  <c r="AF96" i="51"/>
  <c r="AF95" i="51"/>
  <c r="AF94" i="51"/>
  <c r="AF93" i="51"/>
  <c r="AF92" i="51"/>
  <c r="AF91" i="51"/>
  <c r="AF90" i="51"/>
  <c r="AF89" i="51"/>
  <c r="AF88" i="51"/>
  <c r="AF87" i="51"/>
  <c r="AF86" i="51"/>
  <c r="AF85" i="51"/>
  <c r="AF84" i="51"/>
  <c r="AF83" i="51"/>
  <c r="AF82" i="51"/>
  <c r="AF81" i="51"/>
  <c r="AF80" i="51"/>
  <c r="AF79" i="51"/>
  <c r="AF78" i="51"/>
  <c r="AF77" i="51"/>
  <c r="AF76" i="51"/>
  <c r="AF75" i="51"/>
  <c r="AF74" i="51"/>
  <c r="AF73" i="51"/>
  <c r="AF72" i="51"/>
  <c r="AF71" i="51"/>
  <c r="AF70" i="51"/>
  <c r="AF69" i="51"/>
  <c r="AF68" i="51"/>
  <c r="AF67" i="51"/>
  <c r="AF66" i="51"/>
  <c r="AF65" i="51"/>
  <c r="AF64" i="51"/>
  <c r="AF63" i="51"/>
  <c r="AF62" i="51"/>
  <c r="AF61" i="51"/>
  <c r="AF60" i="51"/>
  <c r="AF59" i="51"/>
  <c r="AF58" i="51"/>
  <c r="AF57" i="51"/>
  <c r="AF56" i="51"/>
  <c r="AF55" i="51"/>
  <c r="AF54" i="51"/>
  <c r="AF53" i="51"/>
  <c r="AF52" i="51"/>
  <c r="AF51" i="51"/>
  <c r="AF50" i="51"/>
  <c r="AF49" i="51"/>
  <c r="AF48" i="51"/>
  <c r="AF47" i="51"/>
  <c r="AF46" i="51"/>
  <c r="AF45" i="51"/>
  <c r="AF44" i="51"/>
  <c r="AF43" i="51"/>
  <c r="AF42" i="51"/>
  <c r="AF41" i="51"/>
  <c r="AF40" i="51"/>
  <c r="AF39" i="51"/>
  <c r="AF38" i="51"/>
  <c r="AF37" i="51"/>
  <c r="AF36" i="51"/>
  <c r="AF35" i="51"/>
  <c r="AF34" i="51"/>
  <c r="AF33" i="51"/>
  <c r="AF32" i="51"/>
  <c r="AF31" i="51"/>
  <c r="AF30" i="51"/>
  <c r="AF29" i="51"/>
  <c r="AF28" i="51"/>
  <c r="AF27" i="51"/>
  <c r="AF26" i="51"/>
  <c r="AF25" i="51"/>
  <c r="AF24" i="51"/>
  <c r="AF23" i="51"/>
  <c r="AF22" i="51"/>
  <c r="AF21" i="51"/>
  <c r="AF20" i="51"/>
  <c r="AF19" i="51"/>
  <c r="AF18" i="51"/>
  <c r="AF17" i="51"/>
  <c r="AF16" i="51"/>
  <c r="AF15" i="51"/>
  <c r="AF14" i="51"/>
  <c r="AF13" i="51"/>
  <c r="AF12" i="51"/>
  <c r="AF11" i="51"/>
  <c r="AF10" i="51"/>
  <c r="AF9" i="51"/>
  <c r="AF8" i="51"/>
  <c r="AF7" i="51"/>
  <c r="AF6" i="51"/>
  <c r="AB271" i="51"/>
  <c r="AB270" i="51"/>
  <c r="AB269" i="51"/>
  <c r="AB268" i="51"/>
  <c r="AB267" i="51"/>
  <c r="AB266" i="51"/>
  <c r="AB265" i="51"/>
  <c r="AB264" i="51"/>
  <c r="AB263" i="51"/>
  <c r="AB262" i="51"/>
  <c r="AB261" i="51"/>
  <c r="AB260" i="51"/>
  <c r="AB259" i="51"/>
  <c r="AB258" i="51"/>
  <c r="AB257" i="51"/>
  <c r="AB256" i="51"/>
  <c r="AB255" i="51"/>
  <c r="AB254" i="51"/>
  <c r="AB253" i="51"/>
  <c r="AB252" i="51"/>
  <c r="AB251" i="51"/>
  <c r="AB250" i="51"/>
  <c r="AB249" i="51"/>
  <c r="AB248" i="51"/>
  <c r="AB247" i="51"/>
  <c r="AB246" i="51"/>
  <c r="AB245" i="51"/>
  <c r="AB244" i="51"/>
  <c r="AB243" i="51"/>
  <c r="AB242" i="51"/>
  <c r="AB241" i="51"/>
  <c r="AB240" i="51"/>
  <c r="AB239" i="51"/>
  <c r="AB238" i="51"/>
  <c r="AB237" i="51"/>
  <c r="AB236" i="51"/>
  <c r="AB235" i="51"/>
  <c r="AB234" i="51"/>
  <c r="AB233" i="51"/>
  <c r="AB232" i="51"/>
  <c r="AB231" i="51"/>
  <c r="AB230" i="51"/>
  <c r="AB229" i="51"/>
  <c r="AB228" i="51"/>
  <c r="AB227" i="51"/>
  <c r="AB226" i="51"/>
  <c r="AB225" i="51"/>
  <c r="AB224" i="51"/>
  <c r="AB223" i="51"/>
  <c r="AB222" i="51"/>
  <c r="AB221" i="51"/>
  <c r="AB220" i="51"/>
  <c r="AB219" i="51"/>
  <c r="AB218" i="51"/>
  <c r="AB217" i="51"/>
  <c r="AB216" i="51"/>
  <c r="AB215" i="51"/>
  <c r="AB214" i="51"/>
  <c r="AB213" i="51"/>
  <c r="AB212" i="51"/>
  <c r="AB211" i="51"/>
  <c r="AB210" i="51"/>
  <c r="AB209" i="51"/>
  <c r="AB208" i="51"/>
  <c r="AB207" i="51"/>
  <c r="AB206" i="51"/>
  <c r="AB205" i="51"/>
  <c r="AB204" i="51"/>
  <c r="AB203" i="51"/>
  <c r="AB202" i="51"/>
  <c r="AB201" i="51"/>
  <c r="AB200" i="51"/>
  <c r="AB199" i="51"/>
  <c r="AB198" i="51"/>
  <c r="AB197" i="51"/>
  <c r="AB196" i="51"/>
  <c r="AB195" i="51"/>
  <c r="AB194" i="51"/>
  <c r="AB193" i="51"/>
  <c r="AB192" i="51"/>
  <c r="AB191" i="51"/>
  <c r="AB190" i="51"/>
  <c r="AB189" i="51"/>
  <c r="AB188" i="51"/>
  <c r="AB187" i="51"/>
  <c r="AB186" i="51"/>
  <c r="AB185" i="51"/>
  <c r="AB184" i="51"/>
  <c r="AB183" i="51"/>
  <c r="AB182" i="51"/>
  <c r="AB181" i="51"/>
  <c r="AB180" i="51"/>
  <c r="AB179" i="51"/>
  <c r="AB178" i="51"/>
  <c r="AB177" i="51"/>
  <c r="AB176" i="51"/>
  <c r="AB175" i="51"/>
  <c r="AB174" i="51"/>
  <c r="AB173" i="51"/>
  <c r="AB172" i="51"/>
  <c r="AB171" i="51"/>
  <c r="AB170" i="51"/>
  <c r="AB169" i="51"/>
  <c r="AB168" i="51"/>
  <c r="AB167" i="51"/>
  <c r="AB166" i="51"/>
  <c r="AB165" i="51"/>
  <c r="AB164" i="51"/>
  <c r="AB163" i="51"/>
  <c r="AB162" i="51"/>
  <c r="AB161" i="51"/>
  <c r="AB160" i="51"/>
  <c r="AB159" i="51"/>
  <c r="AB158" i="51"/>
  <c r="AB157" i="51"/>
  <c r="AB156" i="51"/>
  <c r="AB155" i="51"/>
  <c r="AB154" i="51"/>
  <c r="AB153" i="51"/>
  <c r="AB152" i="51"/>
  <c r="AB151" i="51"/>
  <c r="AB150" i="51"/>
  <c r="AB149" i="51"/>
  <c r="AB148" i="51"/>
  <c r="AB147" i="51"/>
  <c r="AB146" i="51"/>
  <c r="AB145" i="51"/>
  <c r="AB144" i="51"/>
  <c r="AB143" i="51"/>
  <c r="AB142" i="51"/>
  <c r="AB141" i="51"/>
  <c r="AB140" i="51"/>
  <c r="AB139" i="51"/>
  <c r="AB138" i="51"/>
  <c r="AB137" i="51"/>
  <c r="AB136" i="51"/>
  <c r="AB135" i="51"/>
  <c r="AB134" i="51"/>
  <c r="AB133" i="51"/>
  <c r="AB132" i="51"/>
  <c r="AB131" i="51"/>
  <c r="AB130" i="51"/>
  <c r="AB129" i="51"/>
  <c r="AB128" i="51"/>
  <c r="AB127" i="51"/>
  <c r="AB126" i="51"/>
  <c r="AB125" i="51"/>
  <c r="AB124" i="51"/>
  <c r="AB123" i="51"/>
  <c r="AB122" i="51"/>
  <c r="AB121" i="51"/>
  <c r="AB120" i="51"/>
  <c r="AB119" i="51"/>
  <c r="AB118" i="51"/>
  <c r="AB117" i="51"/>
  <c r="AB116" i="51"/>
  <c r="AB115" i="51"/>
  <c r="AB114" i="51"/>
  <c r="AB113" i="51"/>
  <c r="AB112" i="51"/>
  <c r="AB111" i="51"/>
  <c r="AB110" i="51"/>
  <c r="AB109" i="51"/>
  <c r="AB108" i="51"/>
  <c r="AB107" i="51"/>
  <c r="AB106" i="51"/>
  <c r="AB105" i="51"/>
  <c r="AB104" i="51"/>
  <c r="AB103" i="51"/>
  <c r="AB102" i="51"/>
  <c r="AB101" i="51"/>
  <c r="AB100" i="51"/>
  <c r="AB99" i="51"/>
  <c r="AB98" i="51"/>
  <c r="AB97" i="51"/>
  <c r="AB96" i="51"/>
  <c r="AB95" i="51"/>
  <c r="AB94" i="51"/>
  <c r="AB93" i="51"/>
  <c r="AB92" i="51"/>
  <c r="AB91" i="51"/>
  <c r="AB90" i="51"/>
  <c r="AB89" i="51"/>
  <c r="AB88" i="51"/>
  <c r="AB87" i="51"/>
  <c r="AB86" i="51"/>
  <c r="AB85" i="51"/>
  <c r="AB84" i="51"/>
  <c r="AB83" i="51"/>
  <c r="AB82" i="51"/>
  <c r="AB81" i="51"/>
  <c r="AB80" i="51"/>
  <c r="AB79" i="51"/>
  <c r="AB78" i="51"/>
  <c r="AB77" i="51"/>
  <c r="AB76" i="51"/>
  <c r="AB75" i="51"/>
  <c r="AB74" i="51"/>
  <c r="AB73" i="51"/>
  <c r="AB72" i="51"/>
  <c r="AB71" i="51"/>
  <c r="AB70" i="51"/>
  <c r="AB69" i="51"/>
  <c r="AB68" i="51"/>
  <c r="AB67" i="51"/>
  <c r="AB66" i="51"/>
  <c r="AB65" i="51"/>
  <c r="AB64" i="51"/>
  <c r="AB63" i="51"/>
  <c r="AB62" i="51"/>
  <c r="AB61" i="51"/>
  <c r="AB60" i="51"/>
  <c r="AB59" i="51"/>
  <c r="AB58" i="51"/>
  <c r="AB57" i="51"/>
  <c r="AB56" i="51"/>
  <c r="AB55" i="51"/>
  <c r="AB54" i="51"/>
  <c r="AB53" i="51"/>
  <c r="AB52" i="51"/>
  <c r="AB51" i="51"/>
  <c r="AB50" i="51"/>
  <c r="AB49" i="51"/>
  <c r="AB48" i="51"/>
  <c r="AB47" i="51"/>
  <c r="AB46" i="51"/>
  <c r="AB45" i="51"/>
  <c r="AB44" i="51"/>
  <c r="AB43" i="51"/>
  <c r="AB42" i="51"/>
  <c r="AB41" i="51"/>
  <c r="AB40" i="51"/>
  <c r="AB39" i="51"/>
  <c r="AB38" i="51"/>
  <c r="AB37" i="51"/>
  <c r="AB36" i="51"/>
  <c r="AB35" i="51"/>
  <c r="AB34" i="51"/>
  <c r="AB33" i="51"/>
  <c r="AB32" i="51"/>
  <c r="AB31" i="51"/>
  <c r="AB30" i="51"/>
  <c r="AB29" i="51"/>
  <c r="AB28" i="51"/>
  <c r="AB27" i="51"/>
  <c r="AB26" i="51"/>
  <c r="AB25" i="51"/>
  <c r="AB24" i="51"/>
  <c r="AB23" i="51"/>
  <c r="AB22" i="51"/>
  <c r="AB21" i="51"/>
  <c r="AB20" i="51"/>
  <c r="AB19" i="51"/>
  <c r="AB18" i="51"/>
  <c r="AB17" i="51"/>
  <c r="AB16" i="51"/>
  <c r="AB15" i="51"/>
  <c r="AB14" i="51"/>
  <c r="AB13" i="51"/>
  <c r="AB12" i="51"/>
  <c r="AB11" i="51"/>
  <c r="AB10" i="51"/>
  <c r="AB9" i="51"/>
  <c r="AB8" i="51"/>
  <c r="AB7" i="51"/>
  <c r="AB6" i="51"/>
  <c r="P271" i="65" l="1"/>
  <c r="P270" i="65"/>
  <c r="P269" i="65"/>
  <c r="P268" i="65"/>
  <c r="P267" i="65"/>
  <c r="P266" i="65"/>
  <c r="P265" i="65"/>
  <c r="P264" i="65"/>
  <c r="P263" i="65"/>
  <c r="P262" i="65"/>
  <c r="P261" i="65"/>
  <c r="P260" i="65"/>
  <c r="P259" i="65"/>
  <c r="P258" i="65"/>
  <c r="P257" i="65"/>
  <c r="P256" i="65"/>
  <c r="P255" i="65"/>
  <c r="P254" i="65"/>
  <c r="P253" i="65"/>
  <c r="P252" i="65"/>
  <c r="P251" i="65"/>
  <c r="P250" i="65"/>
  <c r="P249" i="65"/>
  <c r="P248" i="65"/>
  <c r="P247" i="65"/>
  <c r="P246" i="65"/>
  <c r="P245" i="65"/>
  <c r="P244" i="65"/>
  <c r="P243" i="65"/>
  <c r="P242" i="65"/>
  <c r="P241" i="65"/>
  <c r="P240" i="65"/>
  <c r="P239" i="65"/>
  <c r="P238" i="65"/>
  <c r="P237" i="65"/>
  <c r="P236" i="65"/>
  <c r="P235" i="65"/>
  <c r="P234" i="65"/>
  <c r="P233" i="65"/>
  <c r="P232" i="65"/>
  <c r="P231" i="65"/>
  <c r="P230" i="65"/>
  <c r="P229" i="65"/>
  <c r="P228" i="65"/>
  <c r="P227" i="65"/>
  <c r="P226" i="65"/>
  <c r="P225" i="65"/>
  <c r="P224" i="65"/>
  <c r="P223" i="65"/>
  <c r="P222" i="65"/>
  <c r="P221" i="65"/>
  <c r="P220" i="65"/>
  <c r="P219" i="65"/>
  <c r="P218" i="65"/>
  <c r="P217" i="65"/>
  <c r="P216" i="65"/>
  <c r="P215" i="65"/>
  <c r="P214" i="65"/>
  <c r="P213" i="65"/>
  <c r="P212" i="65"/>
  <c r="P211" i="65"/>
  <c r="P210" i="65"/>
  <c r="P209" i="65"/>
  <c r="P208" i="65"/>
  <c r="P207" i="65"/>
  <c r="P206" i="65"/>
  <c r="P205" i="65"/>
  <c r="P204" i="65"/>
  <c r="P203" i="65"/>
  <c r="P202" i="65"/>
  <c r="P201" i="65"/>
  <c r="P200" i="65"/>
  <c r="P199" i="65"/>
  <c r="P198" i="65"/>
  <c r="P197" i="65"/>
  <c r="P196" i="65"/>
  <c r="P195" i="65"/>
  <c r="P194" i="65"/>
  <c r="P193" i="65"/>
  <c r="P192" i="65"/>
  <c r="P191" i="65"/>
  <c r="P190" i="65"/>
  <c r="P189" i="65"/>
  <c r="P188" i="65"/>
  <c r="P187" i="65"/>
  <c r="P186" i="65"/>
  <c r="P185" i="65"/>
  <c r="P184" i="65"/>
  <c r="P183" i="65"/>
  <c r="P182" i="65"/>
  <c r="P181" i="65"/>
  <c r="P180" i="65"/>
  <c r="P179" i="65"/>
  <c r="P178" i="65"/>
  <c r="P177" i="65"/>
  <c r="P176" i="65"/>
  <c r="P175" i="65"/>
  <c r="P174" i="65"/>
  <c r="P173" i="65"/>
  <c r="P172" i="65"/>
  <c r="P171" i="65"/>
  <c r="P170" i="65"/>
  <c r="P169" i="65"/>
  <c r="P168" i="65"/>
  <c r="P167" i="65"/>
  <c r="P166" i="65"/>
  <c r="P165" i="65"/>
  <c r="P164" i="65"/>
  <c r="P163" i="65"/>
  <c r="P162" i="65"/>
  <c r="P161" i="65"/>
  <c r="P160" i="65"/>
  <c r="P159" i="65"/>
  <c r="P158" i="65"/>
  <c r="P157" i="65"/>
  <c r="P156" i="65"/>
  <c r="P155" i="65"/>
  <c r="P154" i="65"/>
  <c r="P153" i="65"/>
  <c r="P152" i="65"/>
  <c r="P151" i="65"/>
  <c r="P150" i="65"/>
  <c r="P149" i="65"/>
  <c r="P148" i="65"/>
  <c r="P147" i="65"/>
  <c r="P146" i="65"/>
  <c r="P145" i="65"/>
  <c r="P144" i="65"/>
  <c r="P143" i="65"/>
  <c r="P142" i="65"/>
  <c r="P141" i="65"/>
  <c r="P140" i="65"/>
  <c r="P139" i="65"/>
  <c r="P138" i="65"/>
  <c r="P137" i="65"/>
  <c r="P136" i="65"/>
  <c r="P135" i="65"/>
  <c r="P134" i="65"/>
  <c r="P133" i="65"/>
  <c r="P132" i="65"/>
  <c r="P131" i="65"/>
  <c r="P130" i="65"/>
  <c r="P129" i="65"/>
  <c r="P128" i="65"/>
  <c r="P127" i="65"/>
  <c r="P126" i="65"/>
  <c r="P125" i="65"/>
  <c r="P124" i="65"/>
  <c r="P123" i="65"/>
  <c r="P122" i="65"/>
  <c r="P121" i="65"/>
  <c r="P120" i="65"/>
  <c r="P119" i="65"/>
  <c r="P118" i="65"/>
  <c r="P117" i="65"/>
  <c r="P116" i="65"/>
  <c r="P115" i="65"/>
  <c r="P114" i="65"/>
  <c r="P113" i="65"/>
  <c r="P112" i="65"/>
  <c r="P111" i="65"/>
  <c r="P110" i="65"/>
  <c r="P109" i="65"/>
  <c r="P108" i="65"/>
  <c r="P107" i="65"/>
  <c r="P106" i="65"/>
  <c r="P105" i="65"/>
  <c r="P104" i="65"/>
  <c r="P103" i="65"/>
  <c r="P102" i="65"/>
  <c r="P101" i="65"/>
  <c r="P100" i="65"/>
  <c r="P99" i="65"/>
  <c r="P98" i="65"/>
  <c r="P97" i="65"/>
  <c r="P96" i="65"/>
  <c r="P95" i="65"/>
  <c r="P94" i="65"/>
  <c r="P93" i="65"/>
  <c r="P92" i="65"/>
  <c r="P91" i="65"/>
  <c r="P90" i="65"/>
  <c r="P89" i="65"/>
  <c r="P88" i="65"/>
  <c r="P87" i="65"/>
  <c r="P86" i="65"/>
  <c r="P85" i="65"/>
  <c r="P84" i="65"/>
  <c r="P83" i="65"/>
  <c r="P82" i="65"/>
  <c r="P81" i="65"/>
  <c r="P80" i="65"/>
  <c r="P79" i="65"/>
  <c r="P78" i="65"/>
  <c r="P77" i="65"/>
  <c r="P76" i="65"/>
  <c r="P75" i="65"/>
  <c r="P74" i="65"/>
  <c r="P73" i="65"/>
  <c r="P72" i="65"/>
  <c r="P71" i="65"/>
  <c r="P70" i="65"/>
  <c r="P69" i="65"/>
  <c r="P68" i="65"/>
  <c r="P67" i="65"/>
  <c r="P66" i="65"/>
  <c r="P65" i="65"/>
  <c r="P64" i="65"/>
  <c r="P63" i="65"/>
  <c r="P62" i="65"/>
  <c r="P61" i="65"/>
  <c r="P60" i="65"/>
  <c r="P59" i="65"/>
  <c r="P58" i="65"/>
  <c r="P57" i="65"/>
  <c r="P56" i="65"/>
  <c r="P55" i="65"/>
  <c r="P54" i="65"/>
  <c r="P53" i="65"/>
  <c r="P52" i="65"/>
  <c r="P51" i="65"/>
  <c r="P50" i="65"/>
  <c r="P49" i="65"/>
  <c r="P48" i="65"/>
  <c r="P47" i="65"/>
  <c r="P46" i="65"/>
  <c r="P45" i="65"/>
  <c r="P44" i="65"/>
  <c r="P43" i="65"/>
  <c r="P42" i="65"/>
  <c r="P41" i="65"/>
  <c r="P40" i="65"/>
  <c r="P39" i="65"/>
  <c r="P38" i="65"/>
  <c r="P37" i="65"/>
  <c r="P36" i="65"/>
  <c r="P35" i="65"/>
  <c r="P34" i="65"/>
  <c r="P33" i="65"/>
  <c r="P32" i="65"/>
  <c r="P31" i="65"/>
  <c r="P30" i="65"/>
  <c r="P29" i="65"/>
  <c r="P28" i="65"/>
  <c r="P27" i="65"/>
  <c r="P26" i="65"/>
  <c r="P25" i="65"/>
  <c r="P24" i="65"/>
  <c r="B3" i="65"/>
  <c r="C2" i="65" s="1"/>
  <c r="O2" i="65"/>
  <c r="L2" i="65"/>
  <c r="P1" i="65"/>
  <c r="L21" i="40"/>
  <c r="L20" i="40"/>
  <c r="L19" i="40"/>
  <c r="L18" i="40"/>
  <c r="L17" i="40"/>
  <c r="L16" i="40"/>
  <c r="L15" i="40"/>
  <c r="L14" i="40"/>
  <c r="L13" i="40"/>
  <c r="L12" i="40"/>
  <c r="L11" i="40"/>
  <c r="L10" i="40"/>
  <c r="L9" i="40"/>
  <c r="L8" i="40"/>
  <c r="L7" i="40"/>
  <c r="L6" i="40"/>
  <c r="L5" i="40"/>
  <c r="L4" i="40"/>
  <c r="L3" i="40"/>
  <c r="K21" i="40"/>
  <c r="O21" i="40" s="1"/>
  <c r="K20" i="40"/>
  <c r="N20" i="40" s="1"/>
  <c r="K19" i="40"/>
  <c r="M19" i="40" s="1"/>
  <c r="K18" i="40"/>
  <c r="M18" i="40" s="1"/>
  <c r="K17" i="40"/>
  <c r="O17" i="40" s="1"/>
  <c r="K16" i="40"/>
  <c r="N16" i="40" s="1"/>
  <c r="K15" i="40"/>
  <c r="M15" i="40" s="1"/>
  <c r="K14" i="40"/>
  <c r="M14" i="40" s="1"/>
  <c r="K13" i="40"/>
  <c r="O13" i="40" s="1"/>
  <c r="K12" i="40"/>
  <c r="N12" i="40" s="1"/>
  <c r="K11" i="40"/>
  <c r="M11" i="40" s="1"/>
  <c r="K10" i="40"/>
  <c r="M10" i="40" s="1"/>
  <c r="K9" i="40"/>
  <c r="O9" i="40" s="1"/>
  <c r="K8" i="40"/>
  <c r="N8" i="40" s="1"/>
  <c r="K7" i="40"/>
  <c r="M7" i="40" s="1"/>
  <c r="K6" i="40"/>
  <c r="M6" i="40" s="1"/>
  <c r="K5" i="40"/>
  <c r="O5" i="40" s="1"/>
  <c r="K4" i="40"/>
  <c r="N4" i="40" s="1"/>
  <c r="K3" i="40"/>
  <c r="M3" i="40" s="1"/>
  <c r="P67" i="61"/>
  <c r="N6" i="65"/>
  <c r="B2" i="65" l="1"/>
  <c r="K22" i="65" s="1"/>
  <c r="L22" i="65" s="1"/>
  <c r="M4" i="40"/>
  <c r="M8" i="40"/>
  <c r="M12" i="40"/>
  <c r="M16" i="40"/>
  <c r="M20" i="40"/>
  <c r="N5" i="40"/>
  <c r="N9" i="40"/>
  <c r="N13" i="40"/>
  <c r="N17" i="40"/>
  <c r="N21" i="40"/>
  <c r="O6" i="40"/>
  <c r="O10" i="40"/>
  <c r="O14" i="40"/>
  <c r="O18" i="40"/>
  <c r="M5" i="40"/>
  <c r="M9" i="40"/>
  <c r="M13" i="40"/>
  <c r="M17" i="40"/>
  <c r="M21" i="40"/>
  <c r="N6" i="40"/>
  <c r="N10" i="40"/>
  <c r="N14" i="40"/>
  <c r="N18" i="40"/>
  <c r="O3" i="40"/>
  <c r="O7" i="40"/>
  <c r="O11" i="40"/>
  <c r="O15" i="40"/>
  <c r="O19" i="40"/>
  <c r="N3" i="40"/>
  <c r="N7" i="40"/>
  <c r="N11" i="40"/>
  <c r="N15" i="40"/>
  <c r="N19" i="40"/>
  <c r="O4" i="40"/>
  <c r="O8" i="40"/>
  <c r="O12" i="40"/>
  <c r="O16" i="40"/>
  <c r="O20" i="40"/>
  <c r="B3" i="61"/>
  <c r="B2" i="61" s="1"/>
  <c r="O2" i="61"/>
  <c r="P1" i="61" s="1"/>
  <c r="L2" i="61"/>
  <c r="K66" i="61" l="1"/>
  <c r="L66" i="61" s="1"/>
  <c r="K62" i="61"/>
  <c r="K58" i="61"/>
  <c r="K54" i="61"/>
  <c r="K50" i="61"/>
  <c r="K46" i="61"/>
  <c r="K42" i="61"/>
  <c r="K38" i="61"/>
  <c r="K34" i="61"/>
  <c r="K30" i="61"/>
  <c r="K26" i="61"/>
  <c r="K22" i="61"/>
  <c r="K18" i="61"/>
  <c r="K14" i="61"/>
  <c r="K10" i="61"/>
  <c r="K60" i="61"/>
  <c r="K59" i="61"/>
  <c r="K31" i="61"/>
  <c r="K15" i="61"/>
  <c r="K11" i="61"/>
  <c r="K7" i="61"/>
  <c r="K65" i="61"/>
  <c r="K61" i="61"/>
  <c r="K57" i="61"/>
  <c r="K53" i="61"/>
  <c r="K49" i="61"/>
  <c r="K45" i="61"/>
  <c r="K41" i="61"/>
  <c r="K37" i="61"/>
  <c r="K33" i="61"/>
  <c r="K29" i="61"/>
  <c r="K25" i="61"/>
  <c r="K21" i="61"/>
  <c r="K17" i="61"/>
  <c r="K13" i="61"/>
  <c r="K9" i="61"/>
  <c r="K64" i="61"/>
  <c r="K63" i="61"/>
  <c r="K51" i="61"/>
  <c r="K47" i="61"/>
  <c r="K43" i="61"/>
  <c r="K39" i="61"/>
  <c r="K35" i="61"/>
  <c r="K27" i="61"/>
  <c r="K23" i="61"/>
  <c r="K56" i="61"/>
  <c r="K52" i="61"/>
  <c r="K48" i="61"/>
  <c r="K44" i="61"/>
  <c r="K40" i="61"/>
  <c r="K36" i="61"/>
  <c r="K32" i="61"/>
  <c r="K28" i="61"/>
  <c r="K24" i="61"/>
  <c r="K20" i="61"/>
  <c r="K16" i="61"/>
  <c r="K12" i="61"/>
  <c r="K8" i="61"/>
  <c r="K55" i="61"/>
  <c r="K19" i="61"/>
  <c r="K11" i="65"/>
  <c r="L11" i="65" s="1"/>
  <c r="K6" i="65"/>
  <c r="L6" i="65" s="1"/>
  <c r="K8" i="65"/>
  <c r="L8" i="65" s="1"/>
  <c r="K15" i="65"/>
  <c r="L15" i="65" s="1"/>
  <c r="K20" i="65"/>
  <c r="L20" i="65" s="1"/>
  <c r="K21" i="65"/>
  <c r="L21" i="65" s="1"/>
  <c r="K19" i="65"/>
  <c r="L19" i="65" s="1"/>
  <c r="K13" i="65"/>
  <c r="L13" i="65" s="1"/>
  <c r="K9" i="65"/>
  <c r="L9" i="65" s="1"/>
  <c r="K10" i="65"/>
  <c r="L10" i="65" s="1"/>
  <c r="K18" i="65"/>
  <c r="L18" i="65" s="1"/>
  <c r="K7" i="65"/>
  <c r="L7" i="65" s="1"/>
  <c r="K16" i="65"/>
  <c r="L16" i="65" s="1"/>
  <c r="K17" i="65"/>
  <c r="L17" i="65" s="1"/>
  <c r="K12" i="65"/>
  <c r="L12" i="65" s="1"/>
  <c r="K23" i="65"/>
  <c r="K14" i="65"/>
  <c r="L14" i="65" s="1"/>
  <c r="K67" i="61"/>
  <c r="L67" i="61" s="1"/>
  <c r="C2" i="61"/>
  <c r="K1" i="61"/>
  <c r="B3" i="58"/>
  <c r="C2" i="58" s="1"/>
  <c r="O2" i="58"/>
  <c r="L2" i="58"/>
  <c r="P1" i="58"/>
  <c r="B3" i="57"/>
  <c r="C2" i="57" s="1"/>
  <c r="O2" i="57"/>
  <c r="L2" i="57"/>
  <c r="P1" i="57"/>
  <c r="N6" i="58"/>
  <c r="N6" i="57"/>
  <c r="N6" i="61"/>
  <c r="L65" i="61" l="1"/>
  <c r="L16" i="61"/>
  <c r="L27" i="61"/>
  <c r="L25" i="61"/>
  <c r="L60" i="61"/>
  <c r="L20" i="61"/>
  <c r="L52" i="61"/>
  <c r="L13" i="61"/>
  <c r="L45" i="61"/>
  <c r="L15" i="61"/>
  <c r="L10" i="61"/>
  <c r="L42" i="61"/>
  <c r="L58" i="61"/>
  <c r="L32" i="61"/>
  <c r="L47" i="61"/>
  <c r="L41" i="61"/>
  <c r="L11" i="61"/>
  <c r="L22" i="61"/>
  <c r="L54" i="61"/>
  <c r="L55" i="61"/>
  <c r="L51" i="61"/>
  <c r="L49" i="61"/>
  <c r="L19" i="61"/>
  <c r="L48" i="61"/>
  <c r="L9" i="61"/>
  <c r="L57" i="61"/>
  <c r="L38" i="61"/>
  <c r="L36" i="61"/>
  <c r="L35" i="61"/>
  <c r="L29" i="61"/>
  <c r="L61" i="61"/>
  <c r="L26" i="61"/>
  <c r="L8" i="61"/>
  <c r="L24" i="61"/>
  <c r="L40" i="61"/>
  <c r="L56" i="61"/>
  <c r="L39" i="61"/>
  <c r="L63" i="61"/>
  <c r="L17" i="61"/>
  <c r="L33" i="61"/>
  <c r="L31" i="61"/>
  <c r="L14" i="61"/>
  <c r="L30" i="61"/>
  <c r="L46" i="61"/>
  <c r="L62" i="61"/>
  <c r="L12" i="61"/>
  <c r="L28" i="61"/>
  <c r="L44" i="61"/>
  <c r="L23" i="61"/>
  <c r="L43" i="61"/>
  <c r="L64" i="61"/>
  <c r="L21" i="61"/>
  <c r="L37" i="61"/>
  <c r="L53" i="61"/>
  <c r="L7" i="61"/>
  <c r="L59" i="61"/>
  <c r="L18" i="61"/>
  <c r="L34" i="61"/>
  <c r="L50" i="61"/>
  <c r="K6" i="61"/>
  <c r="L6" i="61" s="1"/>
  <c r="L23" i="65"/>
  <c r="K24" i="65"/>
  <c r="L1" i="61"/>
  <c r="B2" i="58"/>
  <c r="K113" i="58" s="1"/>
  <c r="L113" i="58" s="1"/>
  <c r="B2" i="57"/>
  <c r="B3" i="55"/>
  <c r="C2" i="55" s="1"/>
  <c r="O2" i="55"/>
  <c r="P1" i="55" s="1"/>
  <c r="L2" i="55"/>
  <c r="N6" i="55"/>
  <c r="L24" i="65" l="1"/>
  <c r="K25" i="65"/>
  <c r="G7" i="61"/>
  <c r="H7" i="61" s="1"/>
  <c r="I7" i="61" s="1"/>
  <c r="K106" i="58"/>
  <c r="L106" i="58" s="1"/>
  <c r="K80" i="58"/>
  <c r="L80" i="58" s="1"/>
  <c r="K56" i="58"/>
  <c r="L56" i="58" s="1"/>
  <c r="K96" i="58"/>
  <c r="L96" i="58" s="1"/>
  <c r="K52" i="58"/>
  <c r="L52" i="58" s="1"/>
  <c r="K84" i="58"/>
  <c r="L84" i="58" s="1"/>
  <c r="K36" i="58"/>
  <c r="L36" i="58" s="1"/>
  <c r="K64" i="58"/>
  <c r="L64" i="58" s="1"/>
  <c r="K32" i="58"/>
  <c r="L32" i="58" s="1"/>
  <c r="K20" i="58"/>
  <c r="L20" i="58" s="1"/>
  <c r="K107" i="58"/>
  <c r="L107" i="58" s="1"/>
  <c r="K115" i="58"/>
  <c r="L115" i="58" s="1"/>
  <c r="K100" i="58"/>
  <c r="L100" i="58" s="1"/>
  <c r="K72" i="58"/>
  <c r="L72" i="58" s="1"/>
  <c r="K40" i="58"/>
  <c r="L40" i="58" s="1"/>
  <c r="K16" i="58"/>
  <c r="L16" i="58" s="1"/>
  <c r="K119" i="58"/>
  <c r="L119" i="58" s="1"/>
  <c r="K8" i="58"/>
  <c r="L8" i="58" s="1"/>
  <c r="K117" i="58"/>
  <c r="L117" i="58" s="1"/>
  <c r="K88" i="58"/>
  <c r="L88" i="58" s="1"/>
  <c r="K68" i="58"/>
  <c r="L68" i="58" s="1"/>
  <c r="K48" i="58"/>
  <c r="L48" i="58" s="1"/>
  <c r="K24" i="58"/>
  <c r="L24" i="58" s="1"/>
  <c r="K103" i="58"/>
  <c r="L103" i="58" s="1"/>
  <c r="K109" i="58"/>
  <c r="L109" i="58" s="1"/>
  <c r="K92" i="58"/>
  <c r="L92" i="58" s="1"/>
  <c r="K76" i="58"/>
  <c r="L76" i="58" s="1"/>
  <c r="K60" i="58"/>
  <c r="L60" i="58" s="1"/>
  <c r="K44" i="58"/>
  <c r="L44" i="58" s="1"/>
  <c r="K28" i="58"/>
  <c r="L28" i="58" s="1"/>
  <c r="K12" i="58"/>
  <c r="L12" i="58" s="1"/>
  <c r="K111" i="58"/>
  <c r="L111" i="58" s="1"/>
  <c r="K114" i="58"/>
  <c r="L114" i="58" s="1"/>
  <c r="K99" i="58"/>
  <c r="L99" i="58" s="1"/>
  <c r="K95" i="58"/>
  <c r="L95" i="58" s="1"/>
  <c r="K93" i="58"/>
  <c r="L93" i="58" s="1"/>
  <c r="K89" i="58"/>
  <c r="L89" i="58" s="1"/>
  <c r="K85" i="58"/>
  <c r="L85" i="58" s="1"/>
  <c r="K81" i="58"/>
  <c r="L81" i="58" s="1"/>
  <c r="K62" i="58"/>
  <c r="L62" i="58" s="1"/>
  <c r="K58" i="58"/>
  <c r="L58" i="58" s="1"/>
  <c r="K54" i="58"/>
  <c r="L54" i="58" s="1"/>
  <c r="K50" i="58"/>
  <c r="L50" i="58" s="1"/>
  <c r="K43" i="58"/>
  <c r="L43" i="58" s="1"/>
  <c r="K39" i="58"/>
  <c r="L39" i="58" s="1"/>
  <c r="K35" i="58"/>
  <c r="L35" i="58" s="1"/>
  <c r="K31" i="58"/>
  <c r="L31" i="58" s="1"/>
  <c r="K29" i="58"/>
  <c r="L29" i="58" s="1"/>
  <c r="K25" i="58"/>
  <c r="L25" i="58" s="1"/>
  <c r="K21" i="58"/>
  <c r="L21" i="58" s="1"/>
  <c r="K17" i="58"/>
  <c r="L17" i="58" s="1"/>
  <c r="K110" i="58"/>
  <c r="L110" i="58" s="1"/>
  <c r="K90" i="58"/>
  <c r="L90" i="58" s="1"/>
  <c r="K82" i="58"/>
  <c r="L82" i="58" s="1"/>
  <c r="K75" i="58"/>
  <c r="L75" i="58" s="1"/>
  <c r="K67" i="58"/>
  <c r="L67" i="58" s="1"/>
  <c r="K61" i="58"/>
  <c r="L61" i="58" s="1"/>
  <c r="K57" i="58"/>
  <c r="L57" i="58" s="1"/>
  <c r="K22" i="58"/>
  <c r="L22" i="58" s="1"/>
  <c r="K18" i="58"/>
  <c r="L18" i="58" s="1"/>
  <c r="K7" i="58"/>
  <c r="L7" i="58" s="1"/>
  <c r="K104" i="58"/>
  <c r="L104" i="58" s="1"/>
  <c r="K98" i="58"/>
  <c r="L98" i="58" s="1"/>
  <c r="K91" i="58"/>
  <c r="L91" i="58" s="1"/>
  <c r="K83" i="58"/>
  <c r="L83" i="58" s="1"/>
  <c r="K77" i="58"/>
  <c r="L77" i="58" s="1"/>
  <c r="K73" i="58"/>
  <c r="L73" i="58" s="1"/>
  <c r="K69" i="58"/>
  <c r="L69" i="58" s="1"/>
  <c r="K46" i="58"/>
  <c r="L46" i="58" s="1"/>
  <c r="K42" i="58"/>
  <c r="L42" i="58" s="1"/>
  <c r="K34" i="58"/>
  <c r="L34" i="58" s="1"/>
  <c r="K23" i="58"/>
  <c r="L23" i="58" s="1"/>
  <c r="K19" i="58"/>
  <c r="L19" i="58" s="1"/>
  <c r="K15" i="58"/>
  <c r="L15" i="58" s="1"/>
  <c r="K9" i="58"/>
  <c r="L9" i="58" s="1"/>
  <c r="K116" i="58"/>
  <c r="L116" i="58" s="1"/>
  <c r="K108" i="58"/>
  <c r="L108" i="58" s="1"/>
  <c r="K105" i="58"/>
  <c r="L105" i="58" s="1"/>
  <c r="K101" i="58"/>
  <c r="L101" i="58" s="1"/>
  <c r="K97" i="58"/>
  <c r="L97" i="58" s="1"/>
  <c r="K78" i="58"/>
  <c r="L78" i="58" s="1"/>
  <c r="K74" i="58"/>
  <c r="L74" i="58" s="1"/>
  <c r="K70" i="58"/>
  <c r="L70" i="58" s="1"/>
  <c r="K66" i="58"/>
  <c r="L66" i="58" s="1"/>
  <c r="K59" i="58"/>
  <c r="L59" i="58" s="1"/>
  <c r="K55" i="58"/>
  <c r="L55" i="58" s="1"/>
  <c r="K51" i="58"/>
  <c r="L51" i="58" s="1"/>
  <c r="K47" i="58"/>
  <c r="L47" i="58" s="1"/>
  <c r="K45" i="58"/>
  <c r="L45" i="58" s="1"/>
  <c r="K41" i="58"/>
  <c r="L41" i="58" s="1"/>
  <c r="K37" i="58"/>
  <c r="L37" i="58" s="1"/>
  <c r="K33" i="58"/>
  <c r="L33" i="58" s="1"/>
  <c r="K14" i="58"/>
  <c r="L14" i="58" s="1"/>
  <c r="K10" i="58"/>
  <c r="L10" i="58" s="1"/>
  <c r="K118" i="58"/>
  <c r="L118" i="58" s="1"/>
  <c r="K94" i="58"/>
  <c r="L94" i="58" s="1"/>
  <c r="K86" i="58"/>
  <c r="L86" i="58" s="1"/>
  <c r="K71" i="58"/>
  <c r="L71" i="58" s="1"/>
  <c r="K63" i="58"/>
  <c r="L63" i="58" s="1"/>
  <c r="K53" i="58"/>
  <c r="L53" i="58" s="1"/>
  <c r="K49" i="58"/>
  <c r="L49" i="58" s="1"/>
  <c r="K30" i="58"/>
  <c r="L30" i="58" s="1"/>
  <c r="K26" i="58"/>
  <c r="L26" i="58" s="1"/>
  <c r="K11" i="58"/>
  <c r="L11" i="58" s="1"/>
  <c r="K6" i="58"/>
  <c r="L6" i="58" s="1"/>
  <c r="K112" i="58"/>
  <c r="L112" i="58" s="1"/>
  <c r="K102" i="58"/>
  <c r="L102" i="58" s="1"/>
  <c r="K87" i="58"/>
  <c r="L87" i="58" s="1"/>
  <c r="K79" i="58"/>
  <c r="L79" i="58" s="1"/>
  <c r="K65" i="58"/>
  <c r="L65" i="58" s="1"/>
  <c r="K38" i="58"/>
  <c r="L38" i="58" s="1"/>
  <c r="K27" i="58"/>
  <c r="L27" i="58" s="1"/>
  <c r="K13" i="58"/>
  <c r="L13" i="58" s="1"/>
  <c r="K117" i="57"/>
  <c r="L117" i="57" s="1"/>
  <c r="K116" i="57"/>
  <c r="L116" i="57" s="1"/>
  <c r="K112" i="57"/>
  <c r="L112" i="57" s="1"/>
  <c r="K108" i="57"/>
  <c r="L108" i="57" s="1"/>
  <c r="K104" i="57"/>
  <c r="L104" i="57" s="1"/>
  <c r="K118" i="57"/>
  <c r="L118" i="57" s="1"/>
  <c r="K111" i="57"/>
  <c r="L111" i="57" s="1"/>
  <c r="K103" i="57"/>
  <c r="L103" i="57" s="1"/>
  <c r="K100" i="57"/>
  <c r="L100" i="57" s="1"/>
  <c r="K96" i="57"/>
  <c r="L96" i="57" s="1"/>
  <c r="K92" i="57"/>
  <c r="L92" i="57" s="1"/>
  <c r="K88" i="57"/>
  <c r="L88" i="57" s="1"/>
  <c r="K84" i="57"/>
  <c r="L84" i="57" s="1"/>
  <c r="K80" i="57"/>
  <c r="L80" i="57" s="1"/>
  <c r="K76" i="57"/>
  <c r="L76" i="57" s="1"/>
  <c r="K72" i="57"/>
  <c r="L72" i="57" s="1"/>
  <c r="K68" i="57"/>
  <c r="L68" i="57" s="1"/>
  <c r="K64" i="57"/>
  <c r="L64" i="57" s="1"/>
  <c r="K60" i="57"/>
  <c r="L60" i="57" s="1"/>
  <c r="K56" i="57"/>
  <c r="L56" i="57" s="1"/>
  <c r="K52" i="57"/>
  <c r="L52" i="57" s="1"/>
  <c r="K48" i="57"/>
  <c r="L48" i="57" s="1"/>
  <c r="K44" i="57"/>
  <c r="L44" i="57" s="1"/>
  <c r="K40" i="57"/>
  <c r="L40" i="57" s="1"/>
  <c r="K36" i="57"/>
  <c r="L36" i="57" s="1"/>
  <c r="K32" i="57"/>
  <c r="L32" i="57" s="1"/>
  <c r="K28" i="57"/>
  <c r="L28" i="57" s="1"/>
  <c r="K24" i="57"/>
  <c r="L24" i="57" s="1"/>
  <c r="K20" i="57"/>
  <c r="L20" i="57" s="1"/>
  <c r="K113" i="57"/>
  <c r="L113" i="57" s="1"/>
  <c r="K110" i="57"/>
  <c r="L110" i="57" s="1"/>
  <c r="K105" i="57"/>
  <c r="L105" i="57" s="1"/>
  <c r="K102" i="57"/>
  <c r="L102" i="57" s="1"/>
  <c r="K99" i="57"/>
  <c r="L99" i="57" s="1"/>
  <c r="K95" i="57"/>
  <c r="L95" i="57" s="1"/>
  <c r="K91" i="57"/>
  <c r="L91" i="57" s="1"/>
  <c r="K87" i="57"/>
  <c r="L87" i="57" s="1"/>
  <c r="K83" i="57"/>
  <c r="L83" i="57" s="1"/>
  <c r="K79" i="57"/>
  <c r="L79" i="57" s="1"/>
  <c r="K75" i="57"/>
  <c r="L75" i="57" s="1"/>
  <c r="K71" i="57"/>
  <c r="L71" i="57" s="1"/>
  <c r="K67" i="57"/>
  <c r="L67" i="57" s="1"/>
  <c r="K63" i="57"/>
  <c r="L63" i="57" s="1"/>
  <c r="K59" i="57"/>
  <c r="L59" i="57" s="1"/>
  <c r="K55" i="57"/>
  <c r="L55" i="57" s="1"/>
  <c r="K51" i="57"/>
  <c r="L51" i="57" s="1"/>
  <c r="K47" i="57"/>
  <c r="L47" i="57" s="1"/>
  <c r="K43" i="57"/>
  <c r="L43" i="57" s="1"/>
  <c r="K39" i="57"/>
  <c r="L39" i="57" s="1"/>
  <c r="K35" i="57"/>
  <c r="L35" i="57" s="1"/>
  <c r="K31" i="57"/>
  <c r="L31" i="57" s="1"/>
  <c r="K27" i="57"/>
  <c r="L27" i="57" s="1"/>
  <c r="K23" i="57"/>
  <c r="L23" i="57" s="1"/>
  <c r="K19" i="57"/>
  <c r="L19" i="57" s="1"/>
  <c r="K15" i="57"/>
  <c r="L15" i="57" s="1"/>
  <c r="K11" i="57"/>
  <c r="L11" i="57" s="1"/>
  <c r="K7" i="57"/>
  <c r="L7" i="57" s="1"/>
  <c r="K115" i="57"/>
  <c r="L115" i="57" s="1"/>
  <c r="K106" i="57"/>
  <c r="L106" i="57" s="1"/>
  <c r="K101" i="57"/>
  <c r="L101" i="57" s="1"/>
  <c r="K97" i="57"/>
  <c r="L97" i="57" s="1"/>
  <c r="K93" i="57"/>
  <c r="L93" i="57" s="1"/>
  <c r="K89" i="57"/>
  <c r="L89" i="57" s="1"/>
  <c r="K85" i="57"/>
  <c r="L85" i="57" s="1"/>
  <c r="K81" i="57"/>
  <c r="L81" i="57" s="1"/>
  <c r="K77" i="57"/>
  <c r="L77" i="57" s="1"/>
  <c r="K73" i="57"/>
  <c r="L73" i="57" s="1"/>
  <c r="K69" i="57"/>
  <c r="L69" i="57" s="1"/>
  <c r="K65" i="57"/>
  <c r="L65" i="57" s="1"/>
  <c r="K61" i="57"/>
  <c r="L61" i="57" s="1"/>
  <c r="K57" i="57"/>
  <c r="L57" i="57" s="1"/>
  <c r="K53" i="57"/>
  <c r="L53" i="57" s="1"/>
  <c r="K49" i="57"/>
  <c r="L49" i="57" s="1"/>
  <c r="K45" i="57"/>
  <c r="L45" i="57" s="1"/>
  <c r="K41" i="57"/>
  <c r="L41" i="57" s="1"/>
  <c r="K37" i="57"/>
  <c r="L37" i="57" s="1"/>
  <c r="K33" i="57"/>
  <c r="L33" i="57" s="1"/>
  <c r="K29" i="57"/>
  <c r="L29" i="57" s="1"/>
  <c r="K25" i="57"/>
  <c r="L25" i="57" s="1"/>
  <c r="K21" i="57"/>
  <c r="L21" i="57" s="1"/>
  <c r="K17" i="57"/>
  <c r="L17" i="57" s="1"/>
  <c r="K12" i="57"/>
  <c r="L12" i="57" s="1"/>
  <c r="K9" i="57"/>
  <c r="L9" i="57" s="1"/>
  <c r="K6" i="57"/>
  <c r="L6" i="57" s="1"/>
  <c r="K119" i="57"/>
  <c r="L119" i="57" s="1"/>
  <c r="K114" i="57"/>
  <c r="L114" i="57" s="1"/>
  <c r="K109" i="57"/>
  <c r="L109" i="57" s="1"/>
  <c r="K107" i="57"/>
  <c r="L107" i="57" s="1"/>
  <c r="K94" i="57"/>
  <c r="L94" i="57" s="1"/>
  <c r="K90" i="57"/>
  <c r="L90" i="57" s="1"/>
  <c r="K82" i="57"/>
  <c r="L82" i="57" s="1"/>
  <c r="K78" i="57"/>
  <c r="L78" i="57" s="1"/>
  <c r="K66" i="57"/>
  <c r="L66" i="57" s="1"/>
  <c r="K58" i="57"/>
  <c r="L58" i="57" s="1"/>
  <c r="K50" i="57"/>
  <c r="L50" i="57" s="1"/>
  <c r="K46" i="57"/>
  <c r="L46" i="57" s="1"/>
  <c r="K34" i="57"/>
  <c r="L34" i="57" s="1"/>
  <c r="K26" i="57"/>
  <c r="L26" i="57" s="1"/>
  <c r="K18" i="57"/>
  <c r="L18" i="57" s="1"/>
  <c r="K16" i="57"/>
  <c r="L16" i="57" s="1"/>
  <c r="K8" i="57"/>
  <c r="L8" i="57" s="1"/>
  <c r="K14" i="57"/>
  <c r="L14" i="57" s="1"/>
  <c r="K10" i="57"/>
  <c r="L10" i="57" s="1"/>
  <c r="K98" i="57"/>
  <c r="L98" i="57" s="1"/>
  <c r="K86" i="57"/>
  <c r="L86" i="57" s="1"/>
  <c r="K74" i="57"/>
  <c r="L74" i="57" s="1"/>
  <c r="K70" i="57"/>
  <c r="L70" i="57" s="1"/>
  <c r="K62" i="57"/>
  <c r="L62" i="57" s="1"/>
  <c r="K54" i="57"/>
  <c r="L54" i="57" s="1"/>
  <c r="K42" i="57"/>
  <c r="L42" i="57" s="1"/>
  <c r="K38" i="57"/>
  <c r="L38" i="57" s="1"/>
  <c r="K30" i="57"/>
  <c r="L30" i="57" s="1"/>
  <c r="K22" i="57"/>
  <c r="L22" i="57" s="1"/>
  <c r="K13" i="57"/>
  <c r="L13" i="57" s="1"/>
  <c r="B2" i="55"/>
  <c r="L25" i="65" l="1"/>
  <c r="K26" i="65"/>
  <c r="K120" i="58"/>
  <c r="K121" i="58" s="1"/>
  <c r="K120" i="57"/>
  <c r="K7" i="55"/>
  <c r="L7" i="55" s="1"/>
  <c r="K8" i="55"/>
  <c r="L8" i="55" s="1"/>
  <c r="K6" i="55"/>
  <c r="L6" i="55" s="1"/>
  <c r="K9" i="55"/>
  <c r="L9" i="55" s="1"/>
  <c r="L26" i="65" l="1"/>
  <c r="K27" i="65"/>
  <c r="K10" i="55"/>
  <c r="L120" i="58"/>
  <c r="K122" i="58"/>
  <c r="L121" i="58"/>
  <c r="L120" i="57"/>
  <c r="K121" i="57"/>
  <c r="AU2" i="51"/>
  <c r="AV1" i="51" s="1"/>
  <c r="AQ2" i="51"/>
  <c r="AM2" i="51"/>
  <c r="AI2" i="51"/>
  <c r="AE2" i="51"/>
  <c r="AA2" i="51"/>
  <c r="D12" i="51"/>
  <c r="D11" i="51"/>
  <c r="D10" i="51"/>
  <c r="D9" i="51"/>
  <c r="D8" i="51"/>
  <c r="C12" i="51"/>
  <c r="C11" i="51"/>
  <c r="C10" i="51"/>
  <c r="C9" i="51"/>
  <c r="C8" i="51"/>
  <c r="K10" i="51"/>
  <c r="K9" i="51"/>
  <c r="K8" i="51"/>
  <c r="J12" i="51"/>
  <c r="J11" i="51"/>
  <c r="J10" i="51"/>
  <c r="J9" i="51"/>
  <c r="J8" i="51"/>
  <c r="E12" i="51"/>
  <c r="E11" i="51"/>
  <c r="E10" i="51"/>
  <c r="E9" i="51"/>
  <c r="E8" i="51"/>
  <c r="S2" i="51"/>
  <c r="L27" i="65" l="1"/>
  <c r="K28" i="65"/>
  <c r="L10" i="55"/>
  <c r="K11" i="55"/>
  <c r="L122" i="58"/>
  <c r="K123" i="58"/>
  <c r="L121" i="57"/>
  <c r="K122" i="57"/>
  <c r="L28" i="65" l="1"/>
  <c r="K29" i="65"/>
  <c r="L11" i="55"/>
  <c r="K12" i="55"/>
  <c r="K124" i="58"/>
  <c r="L123" i="58"/>
  <c r="L122" i="57"/>
  <c r="K123" i="57"/>
  <c r="L29" i="65" l="1"/>
  <c r="K30" i="65"/>
  <c r="L12" i="55"/>
  <c r="K13" i="55"/>
  <c r="L124" i="58"/>
  <c r="K125" i="58"/>
  <c r="L123" i="57"/>
  <c r="K124" i="57"/>
  <c r="W7" i="51"/>
  <c r="W8" i="51" s="1"/>
  <c r="L30" i="65" l="1"/>
  <c r="K31" i="65"/>
  <c r="L13" i="55"/>
  <c r="K14" i="55"/>
  <c r="K126" i="58"/>
  <c r="L125" i="58"/>
  <c r="L124" i="57"/>
  <c r="K125" i="57"/>
  <c r="W9" i="51"/>
  <c r="L31" i="65" l="1"/>
  <c r="K32" i="65"/>
  <c r="L14" i="55"/>
  <c r="K15" i="55"/>
  <c r="L126" i="58"/>
  <c r="K127" i="58"/>
  <c r="L125" i="57"/>
  <c r="K126" i="57"/>
  <c r="W10" i="51"/>
  <c r="L32" i="65" l="1"/>
  <c r="K33" i="65"/>
  <c r="L15" i="55"/>
  <c r="K16" i="55"/>
  <c r="K128" i="58"/>
  <c r="L127" i="58"/>
  <c r="L126" i="57"/>
  <c r="K127" i="57"/>
  <c r="W11" i="51"/>
  <c r="X6" i="51" s="1"/>
  <c r="T5" i="38"/>
  <c r="T4" i="38"/>
  <c r="T3" i="38"/>
  <c r="T5" i="37"/>
  <c r="T4" i="37"/>
  <c r="T3" i="37"/>
  <c r="U5" i="19"/>
  <c r="U4" i="19"/>
  <c r="U3" i="19"/>
  <c r="AE5" i="51"/>
  <c r="AI5" i="51" s="1"/>
  <c r="AM5" i="51" s="1"/>
  <c r="AQ5" i="51" s="1"/>
  <c r="AU5" i="51" s="1"/>
  <c r="AE4" i="51"/>
  <c r="AI4" i="51" s="1"/>
  <c r="AM4" i="51" s="1"/>
  <c r="AQ4" i="51" s="1"/>
  <c r="AU4" i="51" s="1"/>
  <c r="AE3" i="51"/>
  <c r="AI3" i="51" s="1"/>
  <c r="AM3" i="51" s="1"/>
  <c r="AQ3" i="51" s="1"/>
  <c r="AU3" i="51" s="1"/>
  <c r="E8" i="19"/>
  <c r="D8" i="19"/>
  <c r="C8" i="19"/>
  <c r="L33" i="65" l="1"/>
  <c r="K34" i="65"/>
  <c r="L16" i="55"/>
  <c r="K17" i="55"/>
  <c r="L128" i="58"/>
  <c r="K129" i="58"/>
  <c r="L127" i="57"/>
  <c r="K128" i="57"/>
  <c r="R2" i="51"/>
  <c r="Q2" i="51"/>
  <c r="P2" i="51"/>
  <c r="O2" i="51"/>
  <c r="N2" i="51"/>
  <c r="AR1" i="51"/>
  <c r="AN1" i="51"/>
  <c r="AJ1" i="51"/>
  <c r="AF1" i="51"/>
  <c r="AB1" i="51"/>
  <c r="L34" i="65" l="1"/>
  <c r="K35" i="65"/>
  <c r="L17" i="55"/>
  <c r="K18" i="55"/>
  <c r="K130" i="58"/>
  <c r="L129" i="58"/>
  <c r="L128" i="57"/>
  <c r="K129" i="57"/>
  <c r="P270" i="36"/>
  <c r="L35" i="65" l="1"/>
  <c r="K36" i="65"/>
  <c r="L18" i="55"/>
  <c r="K19" i="55"/>
  <c r="L130" i="58"/>
  <c r="K131" i="58"/>
  <c r="L129" i="57"/>
  <c r="K130" i="57"/>
  <c r="K1" i="40"/>
  <c r="L1" i="40"/>
  <c r="L36" i="65" l="1"/>
  <c r="K37" i="65"/>
  <c r="L19" i="55"/>
  <c r="K20" i="55"/>
  <c r="K132" i="58"/>
  <c r="L131" i="58"/>
  <c r="L130" i="57"/>
  <c r="K131" i="57"/>
  <c r="M1" i="40"/>
  <c r="B3" i="38"/>
  <c r="B2" i="38" s="1"/>
  <c r="B3" i="37"/>
  <c r="B3" i="36"/>
  <c r="B2" i="36" s="1"/>
  <c r="B3" i="19"/>
  <c r="B2" i="19" s="1"/>
  <c r="B3" i="51"/>
  <c r="B2" i="51" s="1"/>
  <c r="T2" i="38"/>
  <c r="U1" i="38" s="1"/>
  <c r="P2" i="38"/>
  <c r="Q1" i="38" s="1"/>
  <c r="T2" i="37"/>
  <c r="U1" i="37" s="1"/>
  <c r="P2" i="37"/>
  <c r="Q1" i="37" s="1"/>
  <c r="U2" i="19"/>
  <c r="V1" i="19" s="1"/>
  <c r="Q2" i="19"/>
  <c r="R1" i="19" s="1"/>
  <c r="D1" i="41"/>
  <c r="M2" i="38"/>
  <c r="M2" i="37"/>
  <c r="L2" i="38"/>
  <c r="L2" i="37"/>
  <c r="L2" i="36"/>
  <c r="N2" i="19"/>
  <c r="M2" i="19"/>
  <c r="O2" i="36"/>
  <c r="P1" i="36" s="1"/>
  <c r="K67" i="38" l="1"/>
  <c r="K63" i="38"/>
  <c r="K59" i="38"/>
  <c r="K55" i="38"/>
  <c r="K51" i="38"/>
  <c r="K47" i="38"/>
  <c r="K43" i="38"/>
  <c r="K39" i="38"/>
  <c r="K35" i="38"/>
  <c r="K31" i="38"/>
  <c r="K27" i="38"/>
  <c r="K23" i="38"/>
  <c r="K19" i="38"/>
  <c r="K15" i="38"/>
  <c r="K11" i="38"/>
  <c r="K7" i="38"/>
  <c r="K66" i="38"/>
  <c r="K62" i="38"/>
  <c r="K58" i="38"/>
  <c r="K54" i="38"/>
  <c r="K50" i="38"/>
  <c r="K46" i="38"/>
  <c r="K42" i="38"/>
  <c r="K38" i="38"/>
  <c r="K34" i="38"/>
  <c r="K30" i="38"/>
  <c r="K26" i="38"/>
  <c r="K22" i="38"/>
  <c r="K18" i="38"/>
  <c r="K14" i="38"/>
  <c r="K10" i="38"/>
  <c r="K65" i="38"/>
  <c r="K61" i="38"/>
  <c r="K57" i="38"/>
  <c r="K53" i="38"/>
  <c r="K49" i="38"/>
  <c r="K45" i="38"/>
  <c r="K41" i="38"/>
  <c r="K37" i="38"/>
  <c r="K33" i="38"/>
  <c r="K29" i="38"/>
  <c r="K25" i="38"/>
  <c r="K21" i="38"/>
  <c r="K17" i="38"/>
  <c r="K13" i="38"/>
  <c r="K9" i="38"/>
  <c r="K64" i="38"/>
  <c r="K60" i="38"/>
  <c r="K56" i="38"/>
  <c r="K52" i="38"/>
  <c r="K48" i="38"/>
  <c r="K44" i="38"/>
  <c r="K40" i="38"/>
  <c r="K36" i="38"/>
  <c r="K32" i="38"/>
  <c r="K28" i="38"/>
  <c r="K24" i="38"/>
  <c r="K20" i="38"/>
  <c r="K16" i="38"/>
  <c r="K12" i="38"/>
  <c r="K8" i="38"/>
  <c r="K269" i="36"/>
  <c r="L269" i="36" s="1"/>
  <c r="K265" i="36"/>
  <c r="L265" i="36" s="1"/>
  <c r="K261" i="36"/>
  <c r="L261" i="36" s="1"/>
  <c r="K257" i="36"/>
  <c r="L257" i="36" s="1"/>
  <c r="K253" i="36"/>
  <c r="L253" i="36" s="1"/>
  <c r="K249" i="36"/>
  <c r="L249" i="36" s="1"/>
  <c r="K245" i="36"/>
  <c r="L245" i="36" s="1"/>
  <c r="K241" i="36"/>
  <c r="L241" i="36" s="1"/>
  <c r="K237" i="36"/>
  <c r="L237" i="36" s="1"/>
  <c r="K233" i="36"/>
  <c r="L233" i="36" s="1"/>
  <c r="K229" i="36"/>
  <c r="L229" i="36" s="1"/>
  <c r="K225" i="36"/>
  <c r="L225" i="36" s="1"/>
  <c r="K221" i="36"/>
  <c r="L221" i="36" s="1"/>
  <c r="K217" i="36"/>
  <c r="L217" i="36" s="1"/>
  <c r="K213" i="36"/>
  <c r="L213" i="36" s="1"/>
  <c r="K209" i="36"/>
  <c r="L209" i="36" s="1"/>
  <c r="K205" i="36"/>
  <c r="L205" i="36" s="1"/>
  <c r="K201" i="36"/>
  <c r="L201" i="36" s="1"/>
  <c r="K197" i="36"/>
  <c r="L197" i="36" s="1"/>
  <c r="K193" i="36"/>
  <c r="L193" i="36" s="1"/>
  <c r="K189" i="36"/>
  <c r="L189" i="36" s="1"/>
  <c r="K185" i="36"/>
  <c r="L185" i="36" s="1"/>
  <c r="K181" i="36"/>
  <c r="L181" i="36" s="1"/>
  <c r="K177" i="36"/>
  <c r="L177" i="36" s="1"/>
  <c r="K173" i="36"/>
  <c r="L173" i="36" s="1"/>
  <c r="K169" i="36"/>
  <c r="L169" i="36" s="1"/>
  <c r="K165" i="36"/>
  <c r="L165" i="36" s="1"/>
  <c r="K161" i="36"/>
  <c r="L161" i="36" s="1"/>
  <c r="K157" i="36"/>
  <c r="L157" i="36" s="1"/>
  <c r="K153" i="36"/>
  <c r="L153" i="36" s="1"/>
  <c r="K149" i="36"/>
  <c r="L149" i="36" s="1"/>
  <c r="K145" i="36"/>
  <c r="L145" i="36" s="1"/>
  <c r="K141" i="36"/>
  <c r="L141" i="36" s="1"/>
  <c r="K137" i="36"/>
  <c r="L137" i="36" s="1"/>
  <c r="K133" i="36"/>
  <c r="L133" i="36" s="1"/>
  <c r="K129" i="36"/>
  <c r="L129" i="36" s="1"/>
  <c r="K125" i="36"/>
  <c r="L125" i="36" s="1"/>
  <c r="K121" i="36"/>
  <c r="L121" i="36" s="1"/>
  <c r="K117" i="36"/>
  <c r="L117" i="36" s="1"/>
  <c r="K113" i="36"/>
  <c r="L113" i="36" s="1"/>
  <c r="K109" i="36"/>
  <c r="L109" i="36" s="1"/>
  <c r="K105" i="36"/>
  <c r="L105" i="36" s="1"/>
  <c r="K101" i="36"/>
  <c r="L101" i="36" s="1"/>
  <c r="K97" i="36"/>
  <c r="L97" i="36" s="1"/>
  <c r="K93" i="36"/>
  <c r="L93" i="36" s="1"/>
  <c r="K89" i="36"/>
  <c r="L89" i="36" s="1"/>
  <c r="K85" i="36"/>
  <c r="L85" i="36" s="1"/>
  <c r="K81" i="36"/>
  <c r="L81" i="36" s="1"/>
  <c r="K77" i="36"/>
  <c r="L77" i="36" s="1"/>
  <c r="K73" i="36"/>
  <c r="L73" i="36" s="1"/>
  <c r="K69" i="36"/>
  <c r="L69" i="36" s="1"/>
  <c r="K65" i="36"/>
  <c r="L65" i="36" s="1"/>
  <c r="K61" i="36"/>
  <c r="L61" i="36" s="1"/>
  <c r="K57" i="36"/>
  <c r="L57" i="36" s="1"/>
  <c r="K53" i="36"/>
  <c r="L53" i="36" s="1"/>
  <c r="K49" i="36"/>
  <c r="L49" i="36" s="1"/>
  <c r="K45" i="36"/>
  <c r="L45" i="36" s="1"/>
  <c r="K41" i="36"/>
  <c r="L41" i="36" s="1"/>
  <c r="K37" i="36"/>
  <c r="L37" i="36" s="1"/>
  <c r="K33" i="36"/>
  <c r="L33" i="36" s="1"/>
  <c r="K29" i="36"/>
  <c r="L29" i="36" s="1"/>
  <c r="K25" i="36"/>
  <c r="L25" i="36" s="1"/>
  <c r="K21" i="36"/>
  <c r="L21" i="36" s="1"/>
  <c r="K17" i="36"/>
  <c r="L17" i="36" s="1"/>
  <c r="K13" i="36"/>
  <c r="L13" i="36" s="1"/>
  <c r="K9" i="36"/>
  <c r="L9" i="36" s="1"/>
  <c r="K267" i="36"/>
  <c r="L267" i="36" s="1"/>
  <c r="K259" i="36"/>
  <c r="L259" i="36" s="1"/>
  <c r="K255" i="36"/>
  <c r="L255" i="36" s="1"/>
  <c r="K251" i="36"/>
  <c r="L251" i="36" s="1"/>
  <c r="K247" i="36"/>
  <c r="L247" i="36" s="1"/>
  <c r="K243" i="36"/>
  <c r="L243" i="36" s="1"/>
  <c r="K239" i="36"/>
  <c r="L239" i="36" s="1"/>
  <c r="K235" i="36"/>
  <c r="L235" i="36" s="1"/>
  <c r="K231" i="36"/>
  <c r="L231" i="36" s="1"/>
  <c r="K227" i="36"/>
  <c r="L227" i="36" s="1"/>
  <c r="K223" i="36"/>
  <c r="L223" i="36" s="1"/>
  <c r="K219" i="36"/>
  <c r="L219" i="36" s="1"/>
  <c r="K215" i="36"/>
  <c r="L215" i="36" s="1"/>
  <c r="K211" i="36"/>
  <c r="L211" i="36" s="1"/>
  <c r="K207" i="36"/>
  <c r="L207" i="36" s="1"/>
  <c r="K203" i="36"/>
  <c r="L203" i="36" s="1"/>
  <c r="K199" i="36"/>
  <c r="L199" i="36" s="1"/>
  <c r="K195" i="36"/>
  <c r="L195" i="36" s="1"/>
  <c r="K191" i="36"/>
  <c r="L191" i="36" s="1"/>
  <c r="K268" i="36"/>
  <c r="L268" i="36" s="1"/>
  <c r="K264" i="36"/>
  <c r="L264" i="36" s="1"/>
  <c r="K260" i="36"/>
  <c r="L260" i="36" s="1"/>
  <c r="K256" i="36"/>
  <c r="L256" i="36" s="1"/>
  <c r="K252" i="36"/>
  <c r="L252" i="36" s="1"/>
  <c r="K248" i="36"/>
  <c r="L248" i="36" s="1"/>
  <c r="K244" i="36"/>
  <c r="L244" i="36" s="1"/>
  <c r="K240" i="36"/>
  <c r="L240" i="36" s="1"/>
  <c r="K236" i="36"/>
  <c r="L236" i="36" s="1"/>
  <c r="K232" i="36"/>
  <c r="L232" i="36" s="1"/>
  <c r="K228" i="36"/>
  <c r="L228" i="36" s="1"/>
  <c r="K224" i="36"/>
  <c r="L224" i="36" s="1"/>
  <c r="K220" i="36"/>
  <c r="L220" i="36" s="1"/>
  <c r="K216" i="36"/>
  <c r="L216" i="36" s="1"/>
  <c r="K212" i="36"/>
  <c r="L212" i="36" s="1"/>
  <c r="K208" i="36"/>
  <c r="L208" i="36" s="1"/>
  <c r="K204" i="36"/>
  <c r="L204" i="36" s="1"/>
  <c r="K200" i="36"/>
  <c r="L200" i="36" s="1"/>
  <c r="K196" i="36"/>
  <c r="L196" i="36" s="1"/>
  <c r="K192" i="36"/>
  <c r="L192" i="36" s="1"/>
  <c r="K188" i="36"/>
  <c r="L188" i="36" s="1"/>
  <c r="K184" i="36"/>
  <c r="L184" i="36" s="1"/>
  <c r="K180" i="36"/>
  <c r="L180" i="36" s="1"/>
  <c r="K176" i="36"/>
  <c r="L176" i="36" s="1"/>
  <c r="K172" i="36"/>
  <c r="L172" i="36" s="1"/>
  <c r="K168" i="36"/>
  <c r="L168" i="36" s="1"/>
  <c r="K164" i="36"/>
  <c r="L164" i="36" s="1"/>
  <c r="K160" i="36"/>
  <c r="L160" i="36" s="1"/>
  <c r="K156" i="36"/>
  <c r="L156" i="36" s="1"/>
  <c r="K152" i="36"/>
  <c r="L152" i="36" s="1"/>
  <c r="K148" i="36"/>
  <c r="L148" i="36" s="1"/>
  <c r="K144" i="36"/>
  <c r="L144" i="36" s="1"/>
  <c r="K140" i="36"/>
  <c r="L140" i="36" s="1"/>
  <c r="K136" i="36"/>
  <c r="L136" i="36" s="1"/>
  <c r="K132" i="36"/>
  <c r="L132" i="36" s="1"/>
  <c r="K128" i="36"/>
  <c r="L128" i="36" s="1"/>
  <c r="K124" i="36"/>
  <c r="L124" i="36" s="1"/>
  <c r="K120" i="36"/>
  <c r="L120" i="36" s="1"/>
  <c r="K116" i="36"/>
  <c r="L116" i="36" s="1"/>
  <c r="K112" i="36"/>
  <c r="L112" i="36" s="1"/>
  <c r="K108" i="36"/>
  <c r="L108" i="36" s="1"/>
  <c r="K104" i="36"/>
  <c r="L104" i="36" s="1"/>
  <c r="K100" i="36"/>
  <c r="L100" i="36" s="1"/>
  <c r="K96" i="36"/>
  <c r="L96" i="36" s="1"/>
  <c r="K92" i="36"/>
  <c r="L92" i="36" s="1"/>
  <c r="K88" i="36"/>
  <c r="L88" i="36" s="1"/>
  <c r="K84" i="36"/>
  <c r="L84" i="36" s="1"/>
  <c r="K80" i="36"/>
  <c r="L80" i="36" s="1"/>
  <c r="K76" i="36"/>
  <c r="L76" i="36" s="1"/>
  <c r="K72" i="36"/>
  <c r="L72" i="36" s="1"/>
  <c r="K68" i="36"/>
  <c r="L68" i="36" s="1"/>
  <c r="K64" i="36"/>
  <c r="L64" i="36" s="1"/>
  <c r="K60" i="36"/>
  <c r="L60" i="36" s="1"/>
  <c r="K56" i="36"/>
  <c r="L56" i="36" s="1"/>
  <c r="K52" i="36"/>
  <c r="L52" i="36" s="1"/>
  <c r="K48" i="36"/>
  <c r="L48" i="36" s="1"/>
  <c r="K44" i="36"/>
  <c r="L44" i="36" s="1"/>
  <c r="K40" i="36"/>
  <c r="L40" i="36" s="1"/>
  <c r="K36" i="36"/>
  <c r="L36" i="36" s="1"/>
  <c r="K32" i="36"/>
  <c r="L32" i="36" s="1"/>
  <c r="K28" i="36"/>
  <c r="L28" i="36" s="1"/>
  <c r="K24" i="36"/>
  <c r="L24" i="36" s="1"/>
  <c r="K20" i="36"/>
  <c r="L20" i="36" s="1"/>
  <c r="K16" i="36"/>
  <c r="L16" i="36" s="1"/>
  <c r="K12" i="36"/>
  <c r="L12" i="36" s="1"/>
  <c r="K8" i="36"/>
  <c r="L8" i="36" s="1"/>
  <c r="K266" i="36"/>
  <c r="L266" i="36" s="1"/>
  <c r="K254" i="36"/>
  <c r="L254" i="36" s="1"/>
  <c r="K238" i="36"/>
  <c r="L238" i="36" s="1"/>
  <c r="K222" i="36"/>
  <c r="L222" i="36" s="1"/>
  <c r="K206" i="36"/>
  <c r="L206" i="36" s="1"/>
  <c r="K190" i="36"/>
  <c r="L190" i="36" s="1"/>
  <c r="K182" i="36"/>
  <c r="L182" i="36" s="1"/>
  <c r="K174" i="36"/>
  <c r="L174" i="36" s="1"/>
  <c r="K166" i="36"/>
  <c r="L166" i="36" s="1"/>
  <c r="K158" i="36"/>
  <c r="L158" i="36" s="1"/>
  <c r="K150" i="36"/>
  <c r="L150" i="36" s="1"/>
  <c r="K142" i="36"/>
  <c r="L142" i="36" s="1"/>
  <c r="K134" i="36"/>
  <c r="L134" i="36" s="1"/>
  <c r="K126" i="36"/>
  <c r="L126" i="36" s="1"/>
  <c r="K118" i="36"/>
  <c r="L118" i="36" s="1"/>
  <c r="K110" i="36"/>
  <c r="L110" i="36" s="1"/>
  <c r="K102" i="36"/>
  <c r="L102" i="36" s="1"/>
  <c r="K94" i="36"/>
  <c r="L94" i="36" s="1"/>
  <c r="K86" i="36"/>
  <c r="L86" i="36" s="1"/>
  <c r="K78" i="36"/>
  <c r="L78" i="36" s="1"/>
  <c r="K70" i="36"/>
  <c r="L70" i="36" s="1"/>
  <c r="K62" i="36"/>
  <c r="L62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263" i="36"/>
  <c r="L263" i="36" s="1"/>
  <c r="K250" i="36"/>
  <c r="L250" i="36" s="1"/>
  <c r="K234" i="36"/>
  <c r="L234" i="36" s="1"/>
  <c r="K218" i="36"/>
  <c r="L218" i="36" s="1"/>
  <c r="K202" i="36"/>
  <c r="L202" i="36" s="1"/>
  <c r="K187" i="36"/>
  <c r="L187" i="36" s="1"/>
  <c r="K179" i="36"/>
  <c r="L179" i="36" s="1"/>
  <c r="K171" i="36"/>
  <c r="L171" i="36" s="1"/>
  <c r="K163" i="36"/>
  <c r="L163" i="36" s="1"/>
  <c r="K155" i="36"/>
  <c r="L155" i="36" s="1"/>
  <c r="K147" i="36"/>
  <c r="L147" i="36" s="1"/>
  <c r="K139" i="36"/>
  <c r="L139" i="36" s="1"/>
  <c r="K131" i="36"/>
  <c r="L131" i="36" s="1"/>
  <c r="K123" i="36"/>
  <c r="L123" i="36" s="1"/>
  <c r="K115" i="36"/>
  <c r="L115" i="36" s="1"/>
  <c r="K107" i="36"/>
  <c r="L107" i="36" s="1"/>
  <c r="K99" i="36"/>
  <c r="L99" i="36" s="1"/>
  <c r="K91" i="36"/>
  <c r="L91" i="36" s="1"/>
  <c r="K83" i="36"/>
  <c r="L83" i="36" s="1"/>
  <c r="K75" i="36"/>
  <c r="L75" i="36" s="1"/>
  <c r="K67" i="36"/>
  <c r="L67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262" i="36"/>
  <c r="L262" i="36" s="1"/>
  <c r="K246" i="36"/>
  <c r="L246" i="36" s="1"/>
  <c r="K230" i="36"/>
  <c r="L230" i="36" s="1"/>
  <c r="K214" i="36"/>
  <c r="L214" i="36" s="1"/>
  <c r="K198" i="36"/>
  <c r="L198" i="36" s="1"/>
  <c r="K186" i="36"/>
  <c r="L186" i="36" s="1"/>
  <c r="K178" i="36"/>
  <c r="L178" i="36" s="1"/>
  <c r="K170" i="36"/>
  <c r="L170" i="36" s="1"/>
  <c r="K162" i="36"/>
  <c r="L162" i="36" s="1"/>
  <c r="K154" i="36"/>
  <c r="L154" i="36" s="1"/>
  <c r="K146" i="36"/>
  <c r="L146" i="36" s="1"/>
  <c r="K138" i="36"/>
  <c r="L138" i="36" s="1"/>
  <c r="K130" i="36"/>
  <c r="L130" i="36" s="1"/>
  <c r="K122" i="36"/>
  <c r="L122" i="36" s="1"/>
  <c r="K114" i="36"/>
  <c r="L114" i="36" s="1"/>
  <c r="K106" i="36"/>
  <c r="L106" i="36" s="1"/>
  <c r="K98" i="36"/>
  <c r="L98" i="36" s="1"/>
  <c r="K90" i="36"/>
  <c r="L90" i="36" s="1"/>
  <c r="K82" i="36"/>
  <c r="L82" i="36" s="1"/>
  <c r="K74" i="36"/>
  <c r="L74" i="36" s="1"/>
  <c r="K66" i="36"/>
  <c r="L66" i="36" s="1"/>
  <c r="K58" i="36"/>
  <c r="L58" i="36" s="1"/>
  <c r="K50" i="36"/>
  <c r="L50" i="36" s="1"/>
  <c r="K42" i="36"/>
  <c r="L42" i="36" s="1"/>
  <c r="K34" i="36"/>
  <c r="L34" i="36" s="1"/>
  <c r="K26" i="36"/>
  <c r="L26" i="36" s="1"/>
  <c r="K18" i="36"/>
  <c r="L18" i="36" s="1"/>
  <c r="K10" i="36"/>
  <c r="L10" i="36" s="1"/>
  <c r="K258" i="36"/>
  <c r="L258" i="36" s="1"/>
  <c r="K242" i="36"/>
  <c r="L242" i="36" s="1"/>
  <c r="K226" i="36"/>
  <c r="L226" i="36" s="1"/>
  <c r="K210" i="36"/>
  <c r="L210" i="36" s="1"/>
  <c r="K194" i="36"/>
  <c r="L194" i="36" s="1"/>
  <c r="K183" i="36"/>
  <c r="L183" i="36" s="1"/>
  <c r="K175" i="36"/>
  <c r="L175" i="36" s="1"/>
  <c r="K167" i="36"/>
  <c r="L167" i="36" s="1"/>
  <c r="K159" i="36"/>
  <c r="L159" i="36" s="1"/>
  <c r="K151" i="36"/>
  <c r="L151" i="36" s="1"/>
  <c r="K143" i="36"/>
  <c r="L143" i="36" s="1"/>
  <c r="K135" i="36"/>
  <c r="L135" i="36" s="1"/>
  <c r="K127" i="36"/>
  <c r="L127" i="36" s="1"/>
  <c r="K119" i="36"/>
  <c r="L119" i="36" s="1"/>
  <c r="K111" i="36"/>
  <c r="L111" i="36" s="1"/>
  <c r="K103" i="36"/>
  <c r="L103" i="36" s="1"/>
  <c r="K95" i="36"/>
  <c r="L95" i="36" s="1"/>
  <c r="K87" i="36"/>
  <c r="L87" i="36" s="1"/>
  <c r="K79" i="36"/>
  <c r="L79" i="36" s="1"/>
  <c r="K71" i="36"/>
  <c r="L71" i="36" s="1"/>
  <c r="K63" i="36"/>
  <c r="L63" i="36" s="1"/>
  <c r="K55" i="36"/>
  <c r="L55" i="36" s="1"/>
  <c r="K47" i="36"/>
  <c r="L47" i="36" s="1"/>
  <c r="K39" i="36"/>
  <c r="L39" i="36" s="1"/>
  <c r="K31" i="36"/>
  <c r="L31" i="36" s="1"/>
  <c r="K23" i="36"/>
  <c r="L23" i="36" s="1"/>
  <c r="K15" i="36"/>
  <c r="L15" i="36" s="1"/>
  <c r="K7" i="36"/>
  <c r="L7" i="36" s="1"/>
  <c r="L270" i="19"/>
  <c r="L266" i="19"/>
  <c r="L262" i="19"/>
  <c r="L258" i="19"/>
  <c r="L254" i="19"/>
  <c r="L250" i="19"/>
  <c r="L246" i="19"/>
  <c r="L242" i="19"/>
  <c r="L238" i="19"/>
  <c r="L234" i="19"/>
  <c r="L230" i="19"/>
  <c r="L226" i="19"/>
  <c r="L222" i="19"/>
  <c r="L218" i="19"/>
  <c r="L214" i="19"/>
  <c r="L210" i="19"/>
  <c r="L206" i="19"/>
  <c r="L202" i="19"/>
  <c r="L198" i="19"/>
  <c r="L194" i="19"/>
  <c r="L190" i="19"/>
  <c r="L186" i="19"/>
  <c r="L182" i="19"/>
  <c r="L178" i="19"/>
  <c r="L174" i="19"/>
  <c r="L170" i="19"/>
  <c r="L166" i="19"/>
  <c r="L162" i="19"/>
  <c r="L158" i="19"/>
  <c r="L154" i="19"/>
  <c r="L150" i="19"/>
  <c r="L146" i="19"/>
  <c r="L142" i="19"/>
  <c r="L138" i="19"/>
  <c r="L134" i="19"/>
  <c r="L130" i="19"/>
  <c r="L126" i="19"/>
  <c r="L122" i="19"/>
  <c r="L118" i="19"/>
  <c r="L114" i="19"/>
  <c r="L110" i="19"/>
  <c r="L106" i="19"/>
  <c r="L102" i="19"/>
  <c r="L98" i="19"/>
  <c r="L94" i="19"/>
  <c r="L90" i="19"/>
  <c r="L86" i="19"/>
  <c r="L82" i="19"/>
  <c r="L78" i="19"/>
  <c r="L74" i="19"/>
  <c r="L70" i="19"/>
  <c r="L66" i="19"/>
  <c r="L62" i="19"/>
  <c r="L58" i="19"/>
  <c r="L54" i="19"/>
  <c r="L50" i="19"/>
  <c r="L46" i="19"/>
  <c r="L42" i="19"/>
  <c r="L38" i="19"/>
  <c r="L34" i="19"/>
  <c r="L30" i="19"/>
  <c r="L26" i="19"/>
  <c r="L22" i="19"/>
  <c r="L18" i="19"/>
  <c r="L14" i="19"/>
  <c r="L10" i="19"/>
  <c r="L269" i="19"/>
  <c r="L265" i="19"/>
  <c r="L261" i="19"/>
  <c r="L257" i="19"/>
  <c r="L253" i="19"/>
  <c r="L249" i="19"/>
  <c r="L245" i="19"/>
  <c r="L241" i="19"/>
  <c r="L237" i="19"/>
  <c r="L233" i="19"/>
  <c r="L229" i="19"/>
  <c r="L225" i="19"/>
  <c r="L221" i="19"/>
  <c r="L217" i="19"/>
  <c r="L213" i="19"/>
  <c r="L209" i="19"/>
  <c r="L205" i="19"/>
  <c r="L201" i="19"/>
  <c r="L197" i="19"/>
  <c r="L193" i="19"/>
  <c r="L189" i="19"/>
  <c r="L185" i="19"/>
  <c r="L181" i="19"/>
  <c r="L177" i="19"/>
  <c r="L173" i="19"/>
  <c r="L169" i="19"/>
  <c r="L165" i="19"/>
  <c r="L161" i="19"/>
  <c r="L157" i="19"/>
  <c r="L153" i="19"/>
  <c r="L149" i="19"/>
  <c r="L145" i="19"/>
  <c r="L141" i="19"/>
  <c r="L137" i="19"/>
  <c r="L133" i="19"/>
  <c r="L129" i="19"/>
  <c r="L125" i="19"/>
  <c r="L121" i="19"/>
  <c r="L117" i="19"/>
  <c r="L113" i="19"/>
  <c r="L109" i="19"/>
  <c r="L105" i="19"/>
  <c r="L101" i="19"/>
  <c r="L97" i="19"/>
  <c r="L93" i="19"/>
  <c r="L89" i="19"/>
  <c r="L85" i="19"/>
  <c r="L81" i="19"/>
  <c r="L77" i="19"/>
  <c r="L73" i="19"/>
  <c r="L69" i="19"/>
  <c r="L65" i="19"/>
  <c r="L61" i="19"/>
  <c r="L57" i="19"/>
  <c r="L53" i="19"/>
  <c r="L49" i="19"/>
  <c r="L45" i="19"/>
  <c r="L41" i="19"/>
  <c r="L37" i="19"/>
  <c r="L33" i="19"/>
  <c r="L29" i="19"/>
  <c r="L25" i="19"/>
  <c r="L21" i="19"/>
  <c r="L17" i="19"/>
  <c r="L13" i="19"/>
  <c r="L9" i="19"/>
  <c r="L268" i="19"/>
  <c r="L260" i="19"/>
  <c r="L256" i="19"/>
  <c r="L252" i="19"/>
  <c r="L248" i="19"/>
  <c r="L244" i="19"/>
  <c r="L240" i="19"/>
  <c r="L236" i="19"/>
  <c r="L232" i="19"/>
  <c r="L228" i="19"/>
  <c r="L224" i="19"/>
  <c r="L220" i="19"/>
  <c r="L216" i="19"/>
  <c r="L212" i="19"/>
  <c r="L208" i="19"/>
  <c r="L204" i="19"/>
  <c r="L200" i="19"/>
  <c r="L196" i="19"/>
  <c r="L192" i="19"/>
  <c r="L267" i="19"/>
  <c r="L255" i="19"/>
  <c r="L239" i="19"/>
  <c r="L223" i="19"/>
  <c r="L207" i="19"/>
  <c r="L191" i="19"/>
  <c r="L183" i="19"/>
  <c r="L175" i="19"/>
  <c r="L167" i="19"/>
  <c r="L159" i="19"/>
  <c r="L151" i="19"/>
  <c r="L143" i="19"/>
  <c r="L135" i="19"/>
  <c r="L127" i="19"/>
  <c r="L119" i="19"/>
  <c r="L111" i="19"/>
  <c r="L103" i="19"/>
  <c r="L95" i="19"/>
  <c r="L87" i="19"/>
  <c r="L79" i="19"/>
  <c r="L71" i="19"/>
  <c r="L63" i="19"/>
  <c r="L55" i="19"/>
  <c r="L47" i="19"/>
  <c r="L39" i="19"/>
  <c r="L31" i="19"/>
  <c r="L23" i="19"/>
  <c r="L15" i="19"/>
  <c r="L7" i="19"/>
  <c r="L251" i="19"/>
  <c r="L140" i="19"/>
  <c r="L132" i="19"/>
  <c r="L124" i="19"/>
  <c r="L116" i="19"/>
  <c r="L108" i="19"/>
  <c r="L100" i="19"/>
  <c r="L92" i="19"/>
  <c r="L84" i="19"/>
  <c r="L76" i="19"/>
  <c r="L68" i="19"/>
  <c r="L60" i="19"/>
  <c r="L52" i="19"/>
  <c r="L44" i="19"/>
  <c r="L36" i="19"/>
  <c r="L28" i="19"/>
  <c r="L20" i="19"/>
  <c r="L12" i="19"/>
  <c r="L263" i="19"/>
  <c r="L247" i="19"/>
  <c r="L231" i="19"/>
  <c r="L215" i="19"/>
  <c r="L199" i="19"/>
  <c r="L187" i="19"/>
  <c r="L179" i="19"/>
  <c r="L171" i="19"/>
  <c r="L163" i="19"/>
  <c r="L155" i="19"/>
  <c r="L147" i="19"/>
  <c r="L139" i="19"/>
  <c r="L131" i="19"/>
  <c r="L123" i="19"/>
  <c r="L115" i="19"/>
  <c r="L107" i="19"/>
  <c r="L99" i="19"/>
  <c r="L91" i="19"/>
  <c r="L83" i="19"/>
  <c r="L75" i="19"/>
  <c r="L67" i="19"/>
  <c r="L59" i="19"/>
  <c r="L51" i="19"/>
  <c r="L43" i="19"/>
  <c r="L35" i="19"/>
  <c r="L27" i="19"/>
  <c r="L19" i="19"/>
  <c r="L11" i="19"/>
  <c r="L259" i="19"/>
  <c r="L243" i="19"/>
  <c r="L227" i="19"/>
  <c r="L211" i="19"/>
  <c r="L195" i="19"/>
  <c r="L184" i="19"/>
  <c r="L176" i="19"/>
  <c r="L168" i="19"/>
  <c r="L160" i="19"/>
  <c r="L152" i="19"/>
  <c r="L264" i="19"/>
  <c r="L235" i="19"/>
  <c r="L219" i="19"/>
  <c r="L203" i="19"/>
  <c r="L188" i="19"/>
  <c r="L180" i="19"/>
  <c r="L172" i="19"/>
  <c r="L164" i="19"/>
  <c r="L156" i="19"/>
  <c r="L148" i="19"/>
  <c r="L144" i="19"/>
  <c r="L112" i="19"/>
  <c r="L80" i="19"/>
  <c r="L48" i="19"/>
  <c r="L16" i="19"/>
  <c r="L136" i="19"/>
  <c r="L104" i="19"/>
  <c r="L72" i="19"/>
  <c r="L40" i="19"/>
  <c r="L8" i="19"/>
  <c r="L128" i="19"/>
  <c r="L96" i="19"/>
  <c r="L64" i="19"/>
  <c r="L32" i="19"/>
  <c r="L120" i="19"/>
  <c r="L88" i="19"/>
  <c r="L56" i="19"/>
  <c r="L24" i="19"/>
  <c r="L37" i="65"/>
  <c r="K38" i="65"/>
  <c r="L20" i="55"/>
  <c r="K21" i="55"/>
  <c r="L132" i="58"/>
  <c r="K133" i="58"/>
  <c r="L131" i="57"/>
  <c r="K132" i="57"/>
  <c r="M7" i="51"/>
  <c r="K1" i="38"/>
  <c r="L1" i="38" s="1"/>
  <c r="K270" i="36"/>
  <c r="L270" i="36" s="1"/>
  <c r="N1" i="40"/>
  <c r="O1" i="40"/>
  <c r="L1" i="19"/>
  <c r="M1" i="19" s="1"/>
  <c r="K1" i="36"/>
  <c r="L1" i="36" s="1"/>
  <c r="C2" i="38"/>
  <c r="C2" i="36"/>
  <c r="C2" i="51"/>
  <c r="C2" i="19"/>
  <c r="C2" i="37"/>
  <c r="B2" i="37"/>
  <c r="P6" i="19"/>
  <c r="T6" i="19"/>
  <c r="O6" i="38"/>
  <c r="S6" i="38"/>
  <c r="S6" i="37"/>
  <c r="O6" i="37"/>
  <c r="AP6" i="51"/>
  <c r="Z6" i="51"/>
  <c r="AH6" i="51"/>
  <c r="AL6" i="51"/>
  <c r="AD6" i="51"/>
  <c r="AT6" i="51"/>
  <c r="N6" i="36"/>
  <c r="M54" i="38" l="1"/>
  <c r="M7" i="38"/>
  <c r="M23" i="38"/>
  <c r="M39" i="38"/>
  <c r="M55" i="38"/>
  <c r="M28" i="38"/>
  <c r="M44" i="38"/>
  <c r="M60" i="38"/>
  <c r="M17" i="38"/>
  <c r="M33" i="38"/>
  <c r="M49" i="38"/>
  <c r="M65" i="38"/>
  <c r="M22" i="38"/>
  <c r="M38" i="38"/>
  <c r="M16" i="38"/>
  <c r="M32" i="38"/>
  <c r="M48" i="38"/>
  <c r="M64" i="38"/>
  <c r="M21" i="38"/>
  <c r="M37" i="38"/>
  <c r="M53" i="38"/>
  <c r="M10" i="38"/>
  <c r="M26" i="38"/>
  <c r="M42" i="38"/>
  <c r="M58" i="38"/>
  <c r="M11" i="38"/>
  <c r="M27" i="38"/>
  <c r="M43" i="38"/>
  <c r="M59" i="38"/>
  <c r="M12" i="38"/>
  <c r="M20" i="38"/>
  <c r="M36" i="38"/>
  <c r="M52" i="38"/>
  <c r="M9" i="38"/>
  <c r="M25" i="38"/>
  <c r="M41" i="38"/>
  <c r="M57" i="38"/>
  <c r="M14" i="38"/>
  <c r="M30" i="38"/>
  <c r="M46" i="38"/>
  <c r="M62" i="38"/>
  <c r="M15" i="38"/>
  <c r="M31" i="38"/>
  <c r="M47" i="38"/>
  <c r="M63" i="38"/>
  <c r="M8" i="38"/>
  <c r="M24" i="38"/>
  <c r="M40" i="38"/>
  <c r="M56" i="38"/>
  <c r="M13" i="38"/>
  <c r="M29" i="38"/>
  <c r="M45" i="38"/>
  <c r="M61" i="38"/>
  <c r="M18" i="38"/>
  <c r="M34" i="38"/>
  <c r="M50" i="38"/>
  <c r="L66" i="38"/>
  <c r="M66" i="38"/>
  <c r="M19" i="38"/>
  <c r="M35" i="38"/>
  <c r="M51" i="38"/>
  <c r="L67" i="38"/>
  <c r="M67" i="38"/>
  <c r="L12" i="38"/>
  <c r="L28" i="38"/>
  <c r="L44" i="38"/>
  <c r="L60" i="38"/>
  <c r="L17" i="38"/>
  <c r="L33" i="38"/>
  <c r="L49" i="38"/>
  <c r="L65" i="38"/>
  <c r="L22" i="38"/>
  <c r="L38" i="38"/>
  <c r="L54" i="38"/>
  <c r="L7" i="38"/>
  <c r="L23" i="38"/>
  <c r="L39" i="38"/>
  <c r="L55" i="38"/>
  <c r="L16" i="38"/>
  <c r="L32" i="38"/>
  <c r="L48" i="38"/>
  <c r="L64" i="38"/>
  <c r="L21" i="38"/>
  <c r="L37" i="38"/>
  <c r="L53" i="38"/>
  <c r="L10" i="38"/>
  <c r="L26" i="38"/>
  <c r="L42" i="38"/>
  <c r="L58" i="38"/>
  <c r="L11" i="38"/>
  <c r="L27" i="38"/>
  <c r="L43" i="38"/>
  <c r="L59" i="38"/>
  <c r="L20" i="38"/>
  <c r="L36" i="38"/>
  <c r="L52" i="38"/>
  <c r="L9" i="38"/>
  <c r="L25" i="38"/>
  <c r="L41" i="38"/>
  <c r="L57" i="38"/>
  <c r="L14" i="38"/>
  <c r="L30" i="38"/>
  <c r="L46" i="38"/>
  <c r="L62" i="38"/>
  <c r="L15" i="38"/>
  <c r="L31" i="38"/>
  <c r="L47" i="38"/>
  <c r="L63" i="38"/>
  <c r="L8" i="38"/>
  <c r="L24" i="38"/>
  <c r="L40" i="38"/>
  <c r="L56" i="38"/>
  <c r="L13" i="38"/>
  <c r="L29" i="38"/>
  <c r="L45" i="38"/>
  <c r="L61" i="38"/>
  <c r="L18" i="38"/>
  <c r="L34" i="38"/>
  <c r="L50" i="38"/>
  <c r="L19" i="38"/>
  <c r="L35" i="38"/>
  <c r="L51" i="38"/>
  <c r="K6" i="38"/>
  <c r="K67" i="37"/>
  <c r="K63" i="37"/>
  <c r="K59" i="37"/>
  <c r="K55" i="37"/>
  <c r="K51" i="37"/>
  <c r="K47" i="37"/>
  <c r="K43" i="37"/>
  <c r="K39" i="37"/>
  <c r="K35" i="37"/>
  <c r="K31" i="37"/>
  <c r="K27" i="37"/>
  <c r="K23" i="37"/>
  <c r="K19" i="37"/>
  <c r="K15" i="37"/>
  <c r="K11" i="37"/>
  <c r="K7" i="37"/>
  <c r="K65" i="37"/>
  <c r="K61" i="37"/>
  <c r="K57" i="37"/>
  <c r="K53" i="37"/>
  <c r="K49" i="37"/>
  <c r="K45" i="37"/>
  <c r="K41" i="37"/>
  <c r="K37" i="37"/>
  <c r="K33" i="37"/>
  <c r="K29" i="37"/>
  <c r="K25" i="37"/>
  <c r="K21" i="37"/>
  <c r="K17" i="37"/>
  <c r="K13" i="37"/>
  <c r="K9" i="37"/>
  <c r="K64" i="37"/>
  <c r="K60" i="37"/>
  <c r="K56" i="37"/>
  <c r="K52" i="37"/>
  <c r="K48" i="37"/>
  <c r="K44" i="37"/>
  <c r="K40" i="37"/>
  <c r="K36" i="37"/>
  <c r="K32" i="37"/>
  <c r="K28" i="37"/>
  <c r="K24" i="37"/>
  <c r="K20" i="37"/>
  <c r="K16" i="37"/>
  <c r="K12" i="37"/>
  <c r="K8" i="37"/>
  <c r="K66" i="37"/>
  <c r="K62" i="37"/>
  <c r="K58" i="37"/>
  <c r="K54" i="37"/>
  <c r="K50" i="37"/>
  <c r="K46" i="37"/>
  <c r="K42" i="37"/>
  <c r="K38" i="37"/>
  <c r="K34" i="37"/>
  <c r="K30" i="37"/>
  <c r="K26" i="37"/>
  <c r="K22" i="37"/>
  <c r="K18" i="37"/>
  <c r="K14" i="37"/>
  <c r="K10" i="37"/>
  <c r="K6" i="37"/>
  <c r="K6" i="36"/>
  <c r="L6" i="36" s="1"/>
  <c r="N24" i="19"/>
  <c r="N32" i="19"/>
  <c r="N8" i="19"/>
  <c r="N136" i="19"/>
  <c r="N112" i="19"/>
  <c r="N164" i="19"/>
  <c r="N203" i="19"/>
  <c r="N152" i="19"/>
  <c r="N184" i="19"/>
  <c r="N243" i="19"/>
  <c r="N27" i="19"/>
  <c r="N59" i="19"/>
  <c r="N91" i="19"/>
  <c r="N123" i="19"/>
  <c r="N155" i="19"/>
  <c r="N187" i="19"/>
  <c r="N247" i="19"/>
  <c r="N28" i="19"/>
  <c r="N60" i="19"/>
  <c r="N92" i="19"/>
  <c r="N124" i="19"/>
  <c r="N7" i="19"/>
  <c r="N39" i="19"/>
  <c r="N71" i="19"/>
  <c r="N103" i="19"/>
  <c r="N135" i="19"/>
  <c r="N167" i="19"/>
  <c r="N207" i="19"/>
  <c r="M267" i="19"/>
  <c r="N267" i="19"/>
  <c r="N204" i="19"/>
  <c r="N220" i="19"/>
  <c r="N236" i="19"/>
  <c r="N252" i="19"/>
  <c r="N9" i="19"/>
  <c r="N25" i="19"/>
  <c r="N41" i="19"/>
  <c r="N57" i="19"/>
  <c r="N73" i="19"/>
  <c r="N89" i="19"/>
  <c r="N105" i="19"/>
  <c r="N121" i="19"/>
  <c r="N137" i="19"/>
  <c r="N153" i="19"/>
  <c r="N169" i="19"/>
  <c r="N185" i="19"/>
  <c r="N201" i="19"/>
  <c r="N217" i="19"/>
  <c r="N233" i="19"/>
  <c r="N249" i="19"/>
  <c r="N265" i="19"/>
  <c r="N18" i="19"/>
  <c r="N34" i="19"/>
  <c r="N50" i="19"/>
  <c r="N66" i="19"/>
  <c r="N82" i="19"/>
  <c r="N98" i="19"/>
  <c r="N114" i="19"/>
  <c r="N130" i="19"/>
  <c r="N146" i="19"/>
  <c r="N162" i="19"/>
  <c r="N178" i="19"/>
  <c r="N194" i="19"/>
  <c r="N210" i="19"/>
  <c r="N226" i="19"/>
  <c r="N242" i="19"/>
  <c r="N258" i="19"/>
  <c r="N56" i="19"/>
  <c r="N64" i="19"/>
  <c r="N40" i="19"/>
  <c r="N16" i="19"/>
  <c r="N144" i="19"/>
  <c r="N172" i="19"/>
  <c r="N219" i="19"/>
  <c r="N160" i="19"/>
  <c r="N195" i="19"/>
  <c r="N259" i="19"/>
  <c r="N35" i="19"/>
  <c r="N67" i="19"/>
  <c r="N99" i="19"/>
  <c r="N131" i="19"/>
  <c r="N163" i="19"/>
  <c r="N199" i="19"/>
  <c r="N263" i="19"/>
  <c r="N36" i="19"/>
  <c r="N68" i="19"/>
  <c r="N100" i="19"/>
  <c r="N132" i="19"/>
  <c r="N15" i="19"/>
  <c r="N47" i="19"/>
  <c r="N79" i="19"/>
  <c r="N111" i="19"/>
  <c r="N143" i="19"/>
  <c r="N175" i="19"/>
  <c r="N223" i="19"/>
  <c r="N192" i="19"/>
  <c r="N208" i="19"/>
  <c r="N224" i="19"/>
  <c r="N240" i="19"/>
  <c r="N256" i="19"/>
  <c r="N13" i="19"/>
  <c r="N29" i="19"/>
  <c r="N45" i="19"/>
  <c r="N61" i="19"/>
  <c r="N77" i="19"/>
  <c r="N93" i="19"/>
  <c r="N109" i="19"/>
  <c r="N125" i="19"/>
  <c r="N141" i="19"/>
  <c r="N157" i="19"/>
  <c r="N173" i="19"/>
  <c r="N189" i="19"/>
  <c r="N205" i="19"/>
  <c r="N221" i="19"/>
  <c r="N237" i="19"/>
  <c r="N253" i="19"/>
  <c r="M269" i="19"/>
  <c r="N269" i="19"/>
  <c r="N22" i="19"/>
  <c r="N38" i="19"/>
  <c r="N54" i="19"/>
  <c r="N70" i="19"/>
  <c r="N86" i="19"/>
  <c r="N102" i="19"/>
  <c r="N118" i="19"/>
  <c r="N134" i="19"/>
  <c r="N150" i="19"/>
  <c r="N166" i="19"/>
  <c r="N182" i="19"/>
  <c r="N198" i="19"/>
  <c r="N214" i="19"/>
  <c r="N230" i="19"/>
  <c r="N246" i="19"/>
  <c r="N262" i="19"/>
  <c r="N88" i="19"/>
  <c r="N96" i="19"/>
  <c r="N72" i="19"/>
  <c r="N48" i="19"/>
  <c r="N148" i="19"/>
  <c r="N180" i="19"/>
  <c r="N235" i="19"/>
  <c r="N168" i="19"/>
  <c r="N211" i="19"/>
  <c r="N11" i="19"/>
  <c r="N43" i="19"/>
  <c r="N75" i="19"/>
  <c r="N107" i="19"/>
  <c r="N139" i="19"/>
  <c r="N171" i="19"/>
  <c r="N215" i="19"/>
  <c r="N12" i="19"/>
  <c r="N44" i="19"/>
  <c r="N76" i="19"/>
  <c r="N108" i="19"/>
  <c r="N140" i="19"/>
  <c r="N23" i="19"/>
  <c r="N55" i="19"/>
  <c r="N87" i="19"/>
  <c r="N119" i="19"/>
  <c r="N151" i="19"/>
  <c r="N183" i="19"/>
  <c r="N239" i="19"/>
  <c r="N196" i="19"/>
  <c r="N212" i="19"/>
  <c r="N228" i="19"/>
  <c r="N244" i="19"/>
  <c r="N260" i="19"/>
  <c r="N17" i="19"/>
  <c r="N33" i="19"/>
  <c r="N49" i="19"/>
  <c r="N65" i="19"/>
  <c r="N81" i="19"/>
  <c r="N97" i="19"/>
  <c r="N113" i="19"/>
  <c r="N129" i="19"/>
  <c r="N145" i="19"/>
  <c r="N161" i="19"/>
  <c r="N177" i="19"/>
  <c r="N193" i="19"/>
  <c r="N209" i="19"/>
  <c r="N225" i="19"/>
  <c r="N241" i="19"/>
  <c r="N257" i="19"/>
  <c r="N10" i="19"/>
  <c r="N26" i="19"/>
  <c r="N42" i="19"/>
  <c r="N58" i="19"/>
  <c r="N74" i="19"/>
  <c r="N90" i="19"/>
  <c r="N106" i="19"/>
  <c r="N122" i="19"/>
  <c r="N138" i="19"/>
  <c r="N154" i="19"/>
  <c r="N170" i="19"/>
  <c r="N186" i="19"/>
  <c r="N202" i="19"/>
  <c r="N218" i="19"/>
  <c r="N234" i="19"/>
  <c r="N250" i="19"/>
  <c r="N266" i="19"/>
  <c r="N120" i="19"/>
  <c r="N128" i="19"/>
  <c r="N104" i="19"/>
  <c r="N80" i="19"/>
  <c r="N156" i="19"/>
  <c r="N188" i="19"/>
  <c r="N264" i="19"/>
  <c r="N176" i="19"/>
  <c r="N227" i="19"/>
  <c r="N19" i="19"/>
  <c r="N51" i="19"/>
  <c r="N83" i="19"/>
  <c r="N115" i="19"/>
  <c r="N147" i="19"/>
  <c r="N179" i="19"/>
  <c r="N231" i="19"/>
  <c r="N20" i="19"/>
  <c r="N52" i="19"/>
  <c r="N84" i="19"/>
  <c r="N116" i="19"/>
  <c r="N251" i="19"/>
  <c r="N31" i="19"/>
  <c r="N63" i="19"/>
  <c r="N95" i="19"/>
  <c r="N127" i="19"/>
  <c r="N159" i="19"/>
  <c r="N191" i="19"/>
  <c r="N255" i="19"/>
  <c r="N200" i="19"/>
  <c r="N216" i="19"/>
  <c r="N232" i="19"/>
  <c r="N248" i="19"/>
  <c r="M268" i="19"/>
  <c r="N268" i="19"/>
  <c r="N21" i="19"/>
  <c r="N37" i="19"/>
  <c r="N53" i="19"/>
  <c r="N69" i="19"/>
  <c r="N85" i="19"/>
  <c r="N101" i="19"/>
  <c r="N117" i="19"/>
  <c r="N133" i="19"/>
  <c r="N149" i="19"/>
  <c r="N165" i="19"/>
  <c r="N181" i="19"/>
  <c r="N197" i="19"/>
  <c r="N213" i="19"/>
  <c r="N229" i="19"/>
  <c r="N245" i="19"/>
  <c r="N261" i="19"/>
  <c r="N14" i="19"/>
  <c r="N30" i="19"/>
  <c r="N46" i="19"/>
  <c r="N62" i="19"/>
  <c r="N78" i="19"/>
  <c r="N94" i="19"/>
  <c r="N110" i="19"/>
  <c r="N126" i="19"/>
  <c r="N142" i="19"/>
  <c r="N158" i="19"/>
  <c r="N174" i="19"/>
  <c r="N190" i="19"/>
  <c r="N206" i="19"/>
  <c r="N222" i="19"/>
  <c r="N238" i="19"/>
  <c r="N254" i="19"/>
  <c r="M270" i="19"/>
  <c r="N270" i="19"/>
  <c r="M32" i="19"/>
  <c r="M164" i="19"/>
  <c r="M27" i="19"/>
  <c r="M187" i="19"/>
  <c r="M92" i="19"/>
  <c r="M71" i="19"/>
  <c r="M207" i="19"/>
  <c r="M204" i="19"/>
  <c r="M236" i="19"/>
  <c r="M25" i="19"/>
  <c r="M41" i="19"/>
  <c r="M57" i="19"/>
  <c r="M73" i="19"/>
  <c r="M89" i="19"/>
  <c r="M105" i="19"/>
  <c r="M121" i="19"/>
  <c r="M137" i="19"/>
  <c r="M153" i="19"/>
  <c r="M169" i="19"/>
  <c r="M185" i="19"/>
  <c r="M201" i="19"/>
  <c r="M217" i="19"/>
  <c r="M233" i="19"/>
  <c r="M249" i="19"/>
  <c r="M265" i="19"/>
  <c r="M18" i="19"/>
  <c r="M34" i="19"/>
  <c r="M50" i="19"/>
  <c r="M66" i="19"/>
  <c r="M82" i="19"/>
  <c r="M98" i="19"/>
  <c r="M114" i="19"/>
  <c r="M130" i="19"/>
  <c r="M146" i="19"/>
  <c r="M162" i="19"/>
  <c r="M178" i="19"/>
  <c r="M194" i="19"/>
  <c r="M210" i="19"/>
  <c r="M226" i="19"/>
  <c r="M242" i="19"/>
  <c r="M258" i="19"/>
  <c r="M136" i="19"/>
  <c r="M152" i="19"/>
  <c r="M59" i="19"/>
  <c r="M155" i="19"/>
  <c r="M60" i="19"/>
  <c r="M39" i="19"/>
  <c r="M167" i="19"/>
  <c r="M220" i="19"/>
  <c r="M56" i="19"/>
  <c r="M64" i="19"/>
  <c r="M40" i="19"/>
  <c r="M16" i="19"/>
  <c r="M144" i="19"/>
  <c r="M172" i="19"/>
  <c r="M219" i="19"/>
  <c r="M160" i="19"/>
  <c r="M195" i="19"/>
  <c r="M259" i="19"/>
  <c r="M35" i="19"/>
  <c r="M67" i="19"/>
  <c r="M99" i="19"/>
  <c r="M131" i="19"/>
  <c r="M163" i="19"/>
  <c r="M199" i="19"/>
  <c r="M263" i="19"/>
  <c r="M36" i="19"/>
  <c r="M68" i="19"/>
  <c r="M100" i="19"/>
  <c r="M132" i="19"/>
  <c r="M15" i="19"/>
  <c r="M47" i="19"/>
  <c r="M79" i="19"/>
  <c r="M111" i="19"/>
  <c r="M143" i="19"/>
  <c r="M175" i="19"/>
  <c r="M223" i="19"/>
  <c r="M192" i="19"/>
  <c r="M208" i="19"/>
  <c r="M224" i="19"/>
  <c r="M240" i="19"/>
  <c r="M256" i="19"/>
  <c r="M13" i="19"/>
  <c r="M29" i="19"/>
  <c r="M45" i="19"/>
  <c r="M61" i="19"/>
  <c r="M77" i="19"/>
  <c r="M93" i="19"/>
  <c r="M109" i="19"/>
  <c r="M125" i="19"/>
  <c r="M141" i="19"/>
  <c r="M157" i="19"/>
  <c r="M173" i="19"/>
  <c r="M189" i="19"/>
  <c r="M205" i="19"/>
  <c r="M221" i="19"/>
  <c r="M237" i="19"/>
  <c r="M253" i="19"/>
  <c r="M22" i="19"/>
  <c r="M38" i="19"/>
  <c r="M54" i="19"/>
  <c r="M70" i="19"/>
  <c r="M86" i="19"/>
  <c r="M102" i="19"/>
  <c r="M118" i="19"/>
  <c r="M134" i="19"/>
  <c r="M150" i="19"/>
  <c r="M166" i="19"/>
  <c r="M182" i="19"/>
  <c r="M198" i="19"/>
  <c r="M214" i="19"/>
  <c r="M230" i="19"/>
  <c r="M246" i="19"/>
  <c r="M262" i="19"/>
  <c r="M8" i="19"/>
  <c r="M203" i="19"/>
  <c r="M243" i="19"/>
  <c r="M123" i="19"/>
  <c r="M28" i="19"/>
  <c r="M124" i="19"/>
  <c r="M103" i="19"/>
  <c r="M252" i="19"/>
  <c r="M88" i="19"/>
  <c r="M96" i="19"/>
  <c r="M72" i="19"/>
  <c r="M48" i="19"/>
  <c r="M148" i="19"/>
  <c r="M180" i="19"/>
  <c r="M235" i="19"/>
  <c r="M168" i="19"/>
  <c r="M211" i="19"/>
  <c r="M11" i="19"/>
  <c r="M43" i="19"/>
  <c r="M75" i="19"/>
  <c r="M107" i="19"/>
  <c r="M139" i="19"/>
  <c r="M171" i="19"/>
  <c r="M215" i="19"/>
  <c r="M12" i="19"/>
  <c r="M44" i="19"/>
  <c r="M76" i="19"/>
  <c r="M108" i="19"/>
  <c r="M140" i="19"/>
  <c r="M23" i="19"/>
  <c r="M55" i="19"/>
  <c r="M87" i="19"/>
  <c r="M119" i="19"/>
  <c r="M151" i="19"/>
  <c r="M183" i="19"/>
  <c r="M239" i="19"/>
  <c r="M196" i="19"/>
  <c r="M212" i="19"/>
  <c r="M228" i="19"/>
  <c r="M244" i="19"/>
  <c r="M260" i="19"/>
  <c r="M17" i="19"/>
  <c r="M33" i="19"/>
  <c r="M49" i="19"/>
  <c r="M65" i="19"/>
  <c r="M81" i="19"/>
  <c r="M97" i="19"/>
  <c r="M113" i="19"/>
  <c r="M129" i="19"/>
  <c r="M145" i="19"/>
  <c r="M161" i="19"/>
  <c r="M177" i="19"/>
  <c r="M193" i="19"/>
  <c r="M209" i="19"/>
  <c r="M225" i="19"/>
  <c r="M241" i="19"/>
  <c r="M257" i="19"/>
  <c r="M10" i="19"/>
  <c r="M26" i="19"/>
  <c r="M42" i="19"/>
  <c r="M58" i="19"/>
  <c r="M74" i="19"/>
  <c r="M90" i="19"/>
  <c r="M106" i="19"/>
  <c r="M122" i="19"/>
  <c r="M138" i="19"/>
  <c r="M154" i="19"/>
  <c r="M170" i="19"/>
  <c r="M186" i="19"/>
  <c r="M202" i="19"/>
  <c r="M218" i="19"/>
  <c r="M234" i="19"/>
  <c r="M250" i="19"/>
  <c r="M266" i="19"/>
  <c r="M24" i="19"/>
  <c r="M112" i="19"/>
  <c r="M184" i="19"/>
  <c r="M91" i="19"/>
  <c r="M247" i="19"/>
  <c r="M7" i="19"/>
  <c r="M135" i="19"/>
  <c r="M9" i="19"/>
  <c r="M120" i="19"/>
  <c r="M128" i="19"/>
  <c r="M104" i="19"/>
  <c r="M80" i="19"/>
  <c r="M156" i="19"/>
  <c r="M188" i="19"/>
  <c r="M264" i="19"/>
  <c r="M176" i="19"/>
  <c r="M227" i="19"/>
  <c r="M19" i="19"/>
  <c r="M51" i="19"/>
  <c r="M83" i="19"/>
  <c r="M115" i="19"/>
  <c r="M147" i="19"/>
  <c r="M179" i="19"/>
  <c r="M231" i="19"/>
  <c r="M20" i="19"/>
  <c r="M52" i="19"/>
  <c r="M84" i="19"/>
  <c r="M116" i="19"/>
  <c r="M251" i="19"/>
  <c r="M31" i="19"/>
  <c r="M63" i="19"/>
  <c r="M95" i="19"/>
  <c r="M127" i="19"/>
  <c r="M159" i="19"/>
  <c r="M191" i="19"/>
  <c r="M255" i="19"/>
  <c r="M200" i="19"/>
  <c r="M216" i="19"/>
  <c r="M232" i="19"/>
  <c r="M248" i="19"/>
  <c r="M21" i="19"/>
  <c r="M37" i="19"/>
  <c r="M53" i="19"/>
  <c r="M69" i="19"/>
  <c r="M85" i="19"/>
  <c r="M101" i="19"/>
  <c r="M117" i="19"/>
  <c r="M133" i="19"/>
  <c r="M149" i="19"/>
  <c r="M165" i="19"/>
  <c r="M181" i="19"/>
  <c r="M197" i="19"/>
  <c r="M213" i="19"/>
  <c r="M229" i="19"/>
  <c r="M245" i="19"/>
  <c r="M261" i="19"/>
  <c r="M14" i="19"/>
  <c r="M30" i="19"/>
  <c r="M46" i="19"/>
  <c r="M62" i="19"/>
  <c r="M78" i="19"/>
  <c r="M94" i="19"/>
  <c r="M110" i="19"/>
  <c r="M126" i="19"/>
  <c r="M142" i="19"/>
  <c r="M158" i="19"/>
  <c r="M174" i="19"/>
  <c r="M190" i="19"/>
  <c r="M206" i="19"/>
  <c r="M222" i="19"/>
  <c r="M238" i="19"/>
  <c r="M254" i="19"/>
  <c r="L6" i="19"/>
  <c r="L38" i="65"/>
  <c r="K39" i="65"/>
  <c r="G7" i="36"/>
  <c r="H7" i="36" s="1"/>
  <c r="I7" i="36" s="1"/>
  <c r="L21" i="55"/>
  <c r="K22" i="55"/>
  <c r="K134" i="58"/>
  <c r="L133" i="58"/>
  <c r="L132" i="57"/>
  <c r="K133" i="57"/>
  <c r="R7" i="51"/>
  <c r="S7" i="51"/>
  <c r="M8" i="51"/>
  <c r="M6" i="51"/>
  <c r="M1" i="38"/>
  <c r="N1" i="19"/>
  <c r="K1" i="37"/>
  <c r="L6" i="38" l="1"/>
  <c r="M6" i="38"/>
  <c r="G8" i="38" s="1"/>
  <c r="H8" i="38" s="1"/>
  <c r="I8" i="38" s="1"/>
  <c r="L14" i="37"/>
  <c r="M14" i="37"/>
  <c r="L30" i="37"/>
  <c r="M30" i="37"/>
  <c r="L46" i="37"/>
  <c r="M46" i="37"/>
  <c r="L62" i="37"/>
  <c r="M62" i="37"/>
  <c r="L16" i="37"/>
  <c r="M16" i="37"/>
  <c r="L32" i="37"/>
  <c r="M32" i="37"/>
  <c r="L48" i="37"/>
  <c r="M48" i="37"/>
  <c r="L64" i="37"/>
  <c r="M64" i="37"/>
  <c r="L21" i="37"/>
  <c r="M21" i="37"/>
  <c r="L37" i="37"/>
  <c r="M37" i="37"/>
  <c r="L53" i="37"/>
  <c r="M53" i="37"/>
  <c r="L7" i="37"/>
  <c r="M7" i="37"/>
  <c r="L23" i="37"/>
  <c r="M23" i="37"/>
  <c r="L39" i="37"/>
  <c r="M39" i="37"/>
  <c r="L55" i="37"/>
  <c r="M55" i="37"/>
  <c r="L18" i="37"/>
  <c r="M18" i="37"/>
  <c r="L34" i="37"/>
  <c r="M34" i="37"/>
  <c r="L50" i="37"/>
  <c r="M50" i="37"/>
  <c r="L66" i="37"/>
  <c r="M66" i="37"/>
  <c r="L20" i="37"/>
  <c r="M20" i="37"/>
  <c r="L36" i="37"/>
  <c r="M36" i="37"/>
  <c r="L52" i="37"/>
  <c r="M52" i="37"/>
  <c r="L9" i="37"/>
  <c r="M9" i="37"/>
  <c r="L25" i="37"/>
  <c r="M25" i="37"/>
  <c r="L41" i="37"/>
  <c r="M41" i="37"/>
  <c r="L57" i="37"/>
  <c r="M57" i="37"/>
  <c r="L11" i="37"/>
  <c r="M11" i="37"/>
  <c r="L27" i="37"/>
  <c r="M27" i="37"/>
  <c r="L43" i="37"/>
  <c r="M43" i="37"/>
  <c r="L59" i="37"/>
  <c r="M59" i="37"/>
  <c r="L6" i="37"/>
  <c r="M6" i="37"/>
  <c r="L22" i="37"/>
  <c r="M22" i="37"/>
  <c r="L38" i="37"/>
  <c r="M38" i="37"/>
  <c r="L54" i="37"/>
  <c r="M54" i="37"/>
  <c r="L8" i="37"/>
  <c r="M8" i="37"/>
  <c r="L24" i="37"/>
  <c r="M24" i="37"/>
  <c r="L40" i="37"/>
  <c r="M40" i="37"/>
  <c r="L56" i="37"/>
  <c r="M56" i="37"/>
  <c r="L13" i="37"/>
  <c r="M13" i="37"/>
  <c r="L29" i="37"/>
  <c r="M29" i="37"/>
  <c r="L45" i="37"/>
  <c r="M45" i="37"/>
  <c r="L61" i="37"/>
  <c r="M61" i="37"/>
  <c r="L15" i="37"/>
  <c r="M15" i="37"/>
  <c r="L31" i="37"/>
  <c r="M31" i="37"/>
  <c r="L47" i="37"/>
  <c r="M47" i="37"/>
  <c r="L63" i="37"/>
  <c r="M63" i="37"/>
  <c r="L10" i="37"/>
  <c r="M10" i="37"/>
  <c r="L26" i="37"/>
  <c r="M26" i="37"/>
  <c r="L42" i="37"/>
  <c r="M42" i="37"/>
  <c r="L58" i="37"/>
  <c r="M58" i="37"/>
  <c r="L12" i="37"/>
  <c r="M12" i="37"/>
  <c r="L28" i="37"/>
  <c r="M28" i="37"/>
  <c r="L44" i="37"/>
  <c r="M44" i="37"/>
  <c r="L60" i="37"/>
  <c r="M60" i="37"/>
  <c r="L17" i="37"/>
  <c r="M17" i="37"/>
  <c r="L33" i="37"/>
  <c r="M33" i="37"/>
  <c r="L49" i="37"/>
  <c r="M49" i="37"/>
  <c r="L65" i="37"/>
  <c r="M65" i="37"/>
  <c r="L19" i="37"/>
  <c r="M19" i="37"/>
  <c r="L35" i="37"/>
  <c r="M35" i="37"/>
  <c r="L51" i="37"/>
  <c r="M51" i="37"/>
  <c r="L67" i="37"/>
  <c r="M67" i="37"/>
  <c r="M6" i="19"/>
  <c r="G7" i="19" s="1"/>
  <c r="H7" i="19" s="1"/>
  <c r="I7" i="19" s="1"/>
  <c r="N6" i="19"/>
  <c r="G8" i="19" s="1"/>
  <c r="H8" i="19" s="1"/>
  <c r="I8" i="19" s="1"/>
  <c r="L39" i="65"/>
  <c r="K40" i="65"/>
  <c r="G7" i="38"/>
  <c r="H7" i="38" s="1"/>
  <c r="I7" i="38" s="1"/>
  <c r="L22" i="55"/>
  <c r="K23" i="55"/>
  <c r="L134" i="58"/>
  <c r="K135" i="58"/>
  <c r="L133" i="57"/>
  <c r="K134" i="57"/>
  <c r="R8" i="51"/>
  <c r="S8" i="51"/>
  <c r="P6" i="51"/>
  <c r="Q6" i="51"/>
  <c r="R6" i="51" s="1"/>
  <c r="O6" i="51"/>
  <c r="N6" i="51"/>
  <c r="M9" i="51"/>
  <c r="M1" i="37"/>
  <c r="L1" i="37"/>
  <c r="L40" i="65" l="1"/>
  <c r="K41" i="65"/>
  <c r="L23" i="55"/>
  <c r="K24" i="55"/>
  <c r="K136" i="58"/>
  <c r="L135" i="58"/>
  <c r="L134" i="57"/>
  <c r="K135" i="57"/>
  <c r="S6" i="51"/>
  <c r="R9" i="51"/>
  <c r="S9" i="51"/>
  <c r="M10" i="51"/>
  <c r="G8" i="37"/>
  <c r="H8" i="37" s="1"/>
  <c r="I8" i="37" s="1"/>
  <c r="G7" i="37"/>
  <c r="H7" i="37" s="1"/>
  <c r="I7" i="37" s="1"/>
  <c r="L41" i="65" l="1"/>
  <c r="K42" i="65"/>
  <c r="L24" i="55"/>
  <c r="K25" i="55"/>
  <c r="L136" i="58"/>
  <c r="K137" i="58"/>
  <c r="L135" i="57"/>
  <c r="K136" i="57"/>
  <c r="R10" i="51"/>
  <c r="S10" i="51"/>
  <c r="M11" i="51"/>
  <c r="W12" i="51"/>
  <c r="X7" i="51" s="1"/>
  <c r="L42" i="65" l="1"/>
  <c r="K43" i="65"/>
  <c r="L25" i="55"/>
  <c r="K26" i="55"/>
  <c r="K138" i="58"/>
  <c r="L137" i="58"/>
  <c r="L136" i="57"/>
  <c r="K137" i="57"/>
  <c r="R11" i="51"/>
  <c r="S11" i="51"/>
  <c r="M12" i="51"/>
  <c r="W13" i="51"/>
  <c r="X8" i="51" s="1"/>
  <c r="L43" i="65" l="1"/>
  <c r="K44" i="65"/>
  <c r="L26" i="55"/>
  <c r="K27" i="55"/>
  <c r="L138" i="58"/>
  <c r="K139" i="58"/>
  <c r="L137" i="57"/>
  <c r="K138" i="57"/>
  <c r="R12" i="51"/>
  <c r="S12" i="51"/>
  <c r="M13" i="51"/>
  <c r="W14" i="51"/>
  <c r="X9" i="51" s="1"/>
  <c r="L44" i="65" l="1"/>
  <c r="K45" i="65"/>
  <c r="L27" i="55"/>
  <c r="K28" i="55"/>
  <c r="K140" i="58"/>
  <c r="L139" i="58"/>
  <c r="L138" i="57"/>
  <c r="K139" i="57"/>
  <c r="R13" i="51"/>
  <c r="S13" i="51"/>
  <c r="M14" i="51"/>
  <c r="W15" i="51"/>
  <c r="X10" i="51" s="1"/>
  <c r="L45" i="65" l="1"/>
  <c r="K46" i="65"/>
  <c r="L28" i="55"/>
  <c r="K29" i="55"/>
  <c r="L140" i="58"/>
  <c r="K141" i="58"/>
  <c r="L139" i="57"/>
  <c r="K140" i="57"/>
  <c r="R14" i="51"/>
  <c r="S14" i="51"/>
  <c r="M15" i="51"/>
  <c r="W16" i="51"/>
  <c r="L46" i="65" l="1"/>
  <c r="K47" i="65"/>
  <c r="L29" i="55"/>
  <c r="K30" i="55"/>
  <c r="K142" i="58"/>
  <c r="L141" i="58"/>
  <c r="L140" i="57"/>
  <c r="K141" i="57"/>
  <c r="R15" i="51"/>
  <c r="M16" i="51"/>
  <c r="W17" i="51"/>
  <c r="X11" i="51"/>
  <c r="L47" i="65" l="1"/>
  <c r="K48" i="65"/>
  <c r="L30" i="55"/>
  <c r="K31" i="55"/>
  <c r="L142" i="58"/>
  <c r="K143" i="58"/>
  <c r="L141" i="57"/>
  <c r="K142" i="57"/>
  <c r="R16" i="51"/>
  <c r="N7" i="51"/>
  <c r="Q7" i="51"/>
  <c r="O7" i="51"/>
  <c r="P7" i="51"/>
  <c r="M17" i="51"/>
  <c r="W18" i="51"/>
  <c r="X12" i="51"/>
  <c r="L48" i="65" l="1"/>
  <c r="K49" i="65"/>
  <c r="L31" i="55"/>
  <c r="K32" i="55"/>
  <c r="K144" i="58"/>
  <c r="L143" i="58"/>
  <c r="L142" i="57"/>
  <c r="K143" i="57"/>
  <c r="R17" i="51"/>
  <c r="M18" i="51"/>
  <c r="W19" i="51"/>
  <c r="X13" i="51"/>
  <c r="K50" i="65" l="1"/>
  <c r="L49" i="65"/>
  <c r="L32" i="55"/>
  <c r="K33" i="55"/>
  <c r="L144" i="58"/>
  <c r="K145" i="58"/>
  <c r="L143" i="57"/>
  <c r="K144" i="57"/>
  <c r="R18" i="51"/>
  <c r="M19" i="51"/>
  <c r="W20" i="51"/>
  <c r="X14" i="51"/>
  <c r="L50" i="65" l="1"/>
  <c r="K51" i="65"/>
  <c r="L33" i="55"/>
  <c r="K34" i="55"/>
  <c r="K146" i="58"/>
  <c r="L145" i="58"/>
  <c r="L144" i="57"/>
  <c r="K145" i="57"/>
  <c r="R19" i="51"/>
  <c r="M20" i="51"/>
  <c r="W21" i="51"/>
  <c r="X15" i="51"/>
  <c r="K52" i="65" l="1"/>
  <c r="L51" i="65"/>
  <c r="L34" i="55"/>
  <c r="K35" i="55"/>
  <c r="L146" i="58"/>
  <c r="K147" i="58"/>
  <c r="L145" i="57"/>
  <c r="K146" i="57"/>
  <c r="R20" i="51"/>
  <c r="M21" i="51"/>
  <c r="W22" i="51"/>
  <c r="X16" i="51"/>
  <c r="L52" i="65" l="1"/>
  <c r="K53" i="65"/>
  <c r="L35" i="55"/>
  <c r="K36" i="55"/>
  <c r="K148" i="58"/>
  <c r="L147" i="58"/>
  <c r="L146" i="57"/>
  <c r="K147" i="57"/>
  <c r="R21" i="51"/>
  <c r="Q8" i="51"/>
  <c r="P8" i="51"/>
  <c r="N8" i="51"/>
  <c r="O8" i="51"/>
  <c r="M22" i="51"/>
  <c r="W23" i="51"/>
  <c r="X17" i="51"/>
  <c r="L53" i="65" l="1"/>
  <c r="K54" i="65"/>
  <c r="L36" i="55"/>
  <c r="K37" i="55"/>
  <c r="L148" i="58"/>
  <c r="K149" i="58"/>
  <c r="L147" i="57"/>
  <c r="K148" i="57"/>
  <c r="R22" i="51"/>
  <c r="M23" i="51"/>
  <c r="W24" i="51"/>
  <c r="X18" i="51"/>
  <c r="K55" i="65" l="1"/>
  <c r="L54" i="65"/>
  <c r="L37" i="55"/>
  <c r="K38" i="55"/>
  <c r="K150" i="58"/>
  <c r="L149" i="58"/>
  <c r="L148" i="57"/>
  <c r="K149" i="57"/>
  <c r="R23" i="51"/>
  <c r="M24" i="51"/>
  <c r="W25" i="51"/>
  <c r="X19" i="51"/>
  <c r="L55" i="65" l="1"/>
  <c r="K56" i="65"/>
  <c r="L38" i="55"/>
  <c r="K39" i="55"/>
  <c r="L150" i="58"/>
  <c r="K151" i="58"/>
  <c r="L149" i="57"/>
  <c r="K150" i="57"/>
  <c r="M25" i="51"/>
  <c r="W26" i="51"/>
  <c r="X20" i="51"/>
  <c r="K57" i="65" l="1"/>
  <c r="L56" i="65"/>
  <c r="L39" i="55"/>
  <c r="K40" i="55"/>
  <c r="K152" i="58"/>
  <c r="L151" i="58"/>
  <c r="L150" i="57"/>
  <c r="K151" i="57"/>
  <c r="M26" i="51"/>
  <c r="W27" i="51"/>
  <c r="X21" i="51"/>
  <c r="L57" i="65" l="1"/>
  <c r="K58" i="65"/>
  <c r="L40" i="55"/>
  <c r="K41" i="55"/>
  <c r="L152" i="58"/>
  <c r="K153" i="58"/>
  <c r="L151" i="57"/>
  <c r="K152" i="57"/>
  <c r="P9" i="51"/>
  <c r="Q9" i="51"/>
  <c r="N9" i="51"/>
  <c r="O9" i="51"/>
  <c r="M27" i="51"/>
  <c r="W28" i="51"/>
  <c r="X22" i="51"/>
  <c r="K59" i="65" l="1"/>
  <c r="L58" i="65"/>
  <c r="L41" i="55"/>
  <c r="K42" i="55"/>
  <c r="K154" i="58"/>
  <c r="L153" i="58"/>
  <c r="L152" i="57"/>
  <c r="K153" i="57"/>
  <c r="M28" i="51"/>
  <c r="W29" i="51"/>
  <c r="X23" i="51"/>
  <c r="K60" i="65" l="1"/>
  <c r="L59" i="65"/>
  <c r="L42" i="55"/>
  <c r="K43" i="55"/>
  <c r="L154" i="58"/>
  <c r="K155" i="58"/>
  <c r="L153" i="57"/>
  <c r="K154" i="57"/>
  <c r="M29" i="51"/>
  <c r="W30" i="51"/>
  <c r="X24" i="51"/>
  <c r="K61" i="65" l="1"/>
  <c r="L60" i="65"/>
  <c r="L43" i="55"/>
  <c r="K44" i="55"/>
  <c r="K156" i="58"/>
  <c r="L155" i="58"/>
  <c r="L154" i="57"/>
  <c r="K155" i="57"/>
  <c r="M30" i="51"/>
  <c r="W31" i="51"/>
  <c r="X25" i="51"/>
  <c r="K62" i="65" l="1"/>
  <c r="L61" i="65"/>
  <c r="L44" i="55"/>
  <c r="K45" i="55"/>
  <c r="L156" i="58"/>
  <c r="K157" i="58"/>
  <c r="L155" i="57"/>
  <c r="K156" i="57"/>
  <c r="M31" i="51"/>
  <c r="W32" i="51"/>
  <c r="X26" i="51"/>
  <c r="L62" i="65" l="1"/>
  <c r="K63" i="65"/>
  <c r="L45" i="55"/>
  <c r="K46" i="55"/>
  <c r="K158" i="58"/>
  <c r="L157" i="58"/>
  <c r="L156" i="57"/>
  <c r="K157" i="57"/>
  <c r="O10" i="51"/>
  <c r="N10" i="51"/>
  <c r="P10" i="51"/>
  <c r="Q10" i="51"/>
  <c r="M32" i="51"/>
  <c r="W33" i="51"/>
  <c r="X27" i="51"/>
  <c r="K64" i="65" l="1"/>
  <c r="L63" i="65"/>
  <c r="L46" i="55"/>
  <c r="K47" i="55"/>
  <c r="L158" i="58"/>
  <c r="K159" i="58"/>
  <c r="L157" i="57"/>
  <c r="K158" i="57"/>
  <c r="M33" i="51"/>
  <c r="W34" i="51"/>
  <c r="X28" i="51"/>
  <c r="L64" i="65" l="1"/>
  <c r="K65" i="65"/>
  <c r="L47" i="55"/>
  <c r="K48" i="55"/>
  <c r="K160" i="58"/>
  <c r="L159" i="58"/>
  <c r="L158" i="57"/>
  <c r="K159" i="57"/>
  <c r="M34" i="51"/>
  <c r="W35" i="51"/>
  <c r="X29" i="51"/>
  <c r="L65" i="65" l="1"/>
  <c r="K66" i="65"/>
  <c r="L48" i="55"/>
  <c r="K49" i="55"/>
  <c r="L160" i="58"/>
  <c r="K161" i="58"/>
  <c r="L159" i="57"/>
  <c r="K160" i="57"/>
  <c r="M35" i="51"/>
  <c r="W36" i="51"/>
  <c r="X30" i="51"/>
  <c r="L66" i="65" l="1"/>
  <c r="K67" i="65"/>
  <c r="L49" i="55"/>
  <c r="K50" i="55"/>
  <c r="K162" i="58"/>
  <c r="L161" i="58"/>
  <c r="L160" i="57"/>
  <c r="K161" i="57"/>
  <c r="M36" i="51"/>
  <c r="W37" i="51"/>
  <c r="X31" i="51"/>
  <c r="L67" i="65" l="1"/>
  <c r="K68" i="65"/>
  <c r="L50" i="55"/>
  <c r="K51" i="55"/>
  <c r="L162" i="58"/>
  <c r="K163" i="58"/>
  <c r="L161" i="57"/>
  <c r="K162" i="57"/>
  <c r="N11" i="51"/>
  <c r="Q11" i="51"/>
  <c r="O11" i="51"/>
  <c r="P11" i="51"/>
  <c r="M37" i="51"/>
  <c r="W39" i="51"/>
  <c r="W38" i="51" s="1"/>
  <c r="X32" i="51"/>
  <c r="L68" i="65" l="1"/>
  <c r="K69" i="65"/>
  <c r="L51" i="55"/>
  <c r="K52" i="55"/>
  <c r="K164" i="58"/>
  <c r="L163" i="58"/>
  <c r="L162" i="57"/>
  <c r="K163" i="57"/>
  <c r="M38" i="51"/>
  <c r="W40" i="51"/>
  <c r="X33" i="51"/>
  <c r="L69" i="65" l="1"/>
  <c r="K70" i="65"/>
  <c r="L52" i="55"/>
  <c r="K53" i="55"/>
  <c r="L164" i="58"/>
  <c r="K165" i="58"/>
  <c r="L163" i="57"/>
  <c r="K164" i="57"/>
  <c r="M39" i="51"/>
  <c r="W41" i="51"/>
  <c r="X34" i="51"/>
  <c r="L70" i="65" l="1"/>
  <c r="K71" i="65"/>
  <c r="L53" i="55"/>
  <c r="K54" i="55"/>
  <c r="K166" i="58"/>
  <c r="L165" i="58"/>
  <c r="L164" i="57"/>
  <c r="K165" i="57"/>
  <c r="M40" i="51"/>
  <c r="W42" i="51"/>
  <c r="X35" i="51"/>
  <c r="L71" i="65" l="1"/>
  <c r="K72" i="65"/>
  <c r="L54" i="55"/>
  <c r="K55" i="55"/>
  <c r="L166" i="58"/>
  <c r="K167" i="58"/>
  <c r="L165" i="57"/>
  <c r="K166" i="57"/>
  <c r="M41" i="51"/>
  <c r="W43" i="51"/>
  <c r="X38" i="51" s="1"/>
  <c r="X36" i="51"/>
  <c r="K73" i="65" l="1"/>
  <c r="L72" i="65"/>
  <c r="L55" i="55"/>
  <c r="K56" i="55"/>
  <c r="K168" i="58"/>
  <c r="L167" i="58"/>
  <c r="L166" i="57"/>
  <c r="K167" i="57"/>
  <c r="Q12" i="51"/>
  <c r="P12" i="51"/>
  <c r="N12" i="51"/>
  <c r="O12" i="51"/>
  <c r="M42" i="51"/>
  <c r="W44" i="51"/>
  <c r="X37" i="51"/>
  <c r="K74" i="65" l="1"/>
  <c r="L73" i="65"/>
  <c r="L56" i="55"/>
  <c r="K57" i="55"/>
  <c r="L168" i="58"/>
  <c r="K169" i="58"/>
  <c r="L167" i="57"/>
  <c r="K168" i="57"/>
  <c r="M43" i="51"/>
  <c r="W45" i="51"/>
  <c r="X39" i="51"/>
  <c r="L74" i="65" l="1"/>
  <c r="K75" i="65"/>
  <c r="L57" i="55"/>
  <c r="K58" i="55"/>
  <c r="K170" i="58"/>
  <c r="L169" i="58"/>
  <c r="L168" i="57"/>
  <c r="K169" i="57"/>
  <c r="M44" i="51"/>
  <c r="W46" i="51"/>
  <c r="X40" i="51"/>
  <c r="L75" i="65" l="1"/>
  <c r="K76" i="65"/>
  <c r="L58" i="55"/>
  <c r="K59" i="55"/>
  <c r="L170" i="58"/>
  <c r="K171" i="58"/>
  <c r="L169" i="57"/>
  <c r="K170" i="57"/>
  <c r="M45" i="51"/>
  <c r="W47" i="51"/>
  <c r="X41" i="51"/>
  <c r="L76" i="65" l="1"/>
  <c r="K77" i="65"/>
  <c r="L59" i="55"/>
  <c r="K60" i="55"/>
  <c r="K172" i="58"/>
  <c r="L171" i="58"/>
  <c r="L170" i="57"/>
  <c r="K171" i="57"/>
  <c r="P13" i="51"/>
  <c r="O13" i="51"/>
  <c r="Q13" i="51"/>
  <c r="N13" i="51"/>
  <c r="M46" i="51"/>
  <c r="W48" i="51"/>
  <c r="X42" i="51"/>
  <c r="L77" i="65" l="1"/>
  <c r="K78" i="65"/>
  <c r="L60" i="55"/>
  <c r="K61" i="55"/>
  <c r="L172" i="58"/>
  <c r="K173" i="58"/>
  <c r="L171" i="57"/>
  <c r="K172" i="57"/>
  <c r="M47" i="51"/>
  <c r="W49" i="51"/>
  <c r="X43" i="51"/>
  <c r="K79" i="65" l="1"/>
  <c r="L78" i="65"/>
  <c r="L61" i="55"/>
  <c r="K62" i="55"/>
  <c r="K174" i="58"/>
  <c r="L173" i="58"/>
  <c r="L172" i="57"/>
  <c r="K173" i="57"/>
  <c r="M48" i="51"/>
  <c r="W50" i="51"/>
  <c r="X44" i="51"/>
  <c r="K80" i="65" l="1"/>
  <c r="L79" i="65"/>
  <c r="L62" i="55"/>
  <c r="K63" i="55"/>
  <c r="L174" i="58"/>
  <c r="K175" i="58"/>
  <c r="L173" i="57"/>
  <c r="K174" i="57"/>
  <c r="M49" i="51"/>
  <c r="W51" i="51"/>
  <c r="X45" i="51"/>
  <c r="L80" i="65" l="1"/>
  <c r="K81" i="65"/>
  <c r="L63" i="55"/>
  <c r="K64" i="55"/>
  <c r="K176" i="58"/>
  <c r="L175" i="58"/>
  <c r="L174" i="57"/>
  <c r="K175" i="57"/>
  <c r="M50" i="51"/>
  <c r="W52" i="51"/>
  <c r="X46" i="51"/>
  <c r="K82" i="65" l="1"/>
  <c r="L81" i="65"/>
  <c r="L64" i="55"/>
  <c r="K65" i="55"/>
  <c r="L176" i="58"/>
  <c r="K177" i="58"/>
  <c r="L175" i="57"/>
  <c r="K176" i="57"/>
  <c r="O14" i="51"/>
  <c r="P14" i="51"/>
  <c r="N14" i="51"/>
  <c r="Q14" i="51"/>
  <c r="M51" i="51"/>
  <c r="W53" i="51"/>
  <c r="X47" i="51"/>
  <c r="L82" i="65" l="1"/>
  <c r="K83" i="65"/>
  <c r="L65" i="55"/>
  <c r="K66" i="55"/>
  <c r="K178" i="58"/>
  <c r="L177" i="58"/>
  <c r="L176" i="57"/>
  <c r="K177" i="57"/>
  <c r="M52" i="51"/>
  <c r="W54" i="51"/>
  <c r="X48" i="51"/>
  <c r="K84" i="65" l="1"/>
  <c r="L83" i="65"/>
  <c r="L66" i="55"/>
  <c r="K67" i="55"/>
  <c r="L178" i="58"/>
  <c r="K179" i="58"/>
  <c r="L177" i="57"/>
  <c r="K178" i="57"/>
  <c r="M53" i="51"/>
  <c r="W55" i="51"/>
  <c r="X49" i="51"/>
  <c r="L84" i="65" l="1"/>
  <c r="K85" i="65"/>
  <c r="L67" i="55"/>
  <c r="K68" i="55"/>
  <c r="K180" i="58"/>
  <c r="L179" i="58"/>
  <c r="L178" i="57"/>
  <c r="K179" i="57"/>
  <c r="M54" i="51"/>
  <c r="W56" i="51"/>
  <c r="X50" i="51"/>
  <c r="L85" i="65" l="1"/>
  <c r="K86" i="65"/>
  <c r="L68" i="55"/>
  <c r="K69" i="55"/>
  <c r="L180" i="58"/>
  <c r="K181" i="58"/>
  <c r="L179" i="57"/>
  <c r="K180" i="57"/>
  <c r="M55" i="51"/>
  <c r="W57" i="51"/>
  <c r="X51" i="51"/>
  <c r="L86" i="65" l="1"/>
  <c r="K87" i="65"/>
  <c r="K70" i="55"/>
  <c r="L69" i="55"/>
  <c r="K182" i="58"/>
  <c r="L181" i="58"/>
  <c r="L180" i="57"/>
  <c r="K181" i="57"/>
  <c r="N15" i="51"/>
  <c r="Q15" i="51"/>
  <c r="S15" i="51" s="1"/>
  <c r="O15" i="51"/>
  <c r="P15" i="51"/>
  <c r="M56" i="51"/>
  <c r="W58" i="51"/>
  <c r="X52" i="51"/>
  <c r="L87" i="65" l="1"/>
  <c r="K88" i="65"/>
  <c r="L70" i="55"/>
  <c r="K71" i="55"/>
  <c r="L182" i="58"/>
  <c r="K183" i="58"/>
  <c r="L181" i="57"/>
  <c r="K182" i="57"/>
  <c r="M57" i="51"/>
  <c r="W59" i="51"/>
  <c r="X53" i="51"/>
  <c r="L88" i="65" l="1"/>
  <c r="K89" i="65"/>
  <c r="L71" i="55"/>
  <c r="K72" i="55"/>
  <c r="K184" i="58"/>
  <c r="L183" i="58"/>
  <c r="L182" i="57"/>
  <c r="K183" i="57"/>
  <c r="M58" i="51"/>
  <c r="W60" i="51"/>
  <c r="X54" i="51"/>
  <c r="L89" i="65" l="1"/>
  <c r="K90" i="65"/>
  <c r="L72" i="55"/>
  <c r="K73" i="55"/>
  <c r="L184" i="58"/>
  <c r="K185" i="58"/>
  <c r="L183" i="57"/>
  <c r="K184" i="57"/>
  <c r="M59" i="51"/>
  <c r="W61" i="51"/>
  <c r="X55" i="51"/>
  <c r="L90" i="65" l="1"/>
  <c r="K91" i="65"/>
  <c r="K74" i="55"/>
  <c r="L73" i="55"/>
  <c r="K186" i="58"/>
  <c r="L185" i="58"/>
  <c r="L184" i="57"/>
  <c r="K185" i="57"/>
  <c r="M60" i="51"/>
  <c r="W62" i="51"/>
  <c r="X56" i="51"/>
  <c r="L91" i="65" l="1"/>
  <c r="K92" i="65"/>
  <c r="L74" i="55"/>
  <c r="K75" i="55"/>
  <c r="L186" i="58"/>
  <c r="K187" i="58"/>
  <c r="L185" i="57"/>
  <c r="K186" i="57"/>
  <c r="O16" i="51"/>
  <c r="Q16" i="51"/>
  <c r="S16" i="51" s="1"/>
  <c r="N16" i="51"/>
  <c r="P16" i="51"/>
  <c r="M61" i="51"/>
  <c r="W63" i="51"/>
  <c r="X57" i="51"/>
  <c r="L92" i="65" l="1"/>
  <c r="K93" i="65"/>
  <c r="L75" i="55"/>
  <c r="K76" i="55"/>
  <c r="K188" i="58"/>
  <c r="L187" i="58"/>
  <c r="L186" i="57"/>
  <c r="K187" i="57"/>
  <c r="M62" i="51"/>
  <c r="W64" i="51"/>
  <c r="X58" i="51"/>
  <c r="L93" i="65" l="1"/>
  <c r="K94" i="65"/>
  <c r="K77" i="55"/>
  <c r="L76" i="55"/>
  <c r="L188" i="58"/>
  <c r="K189" i="58"/>
  <c r="L187" i="57"/>
  <c r="K188" i="57"/>
  <c r="M63" i="51"/>
  <c r="W65" i="51"/>
  <c r="X59" i="51"/>
  <c r="L94" i="65" l="1"/>
  <c r="K95" i="65"/>
  <c r="L77" i="55"/>
  <c r="K78" i="55"/>
  <c r="K190" i="58"/>
  <c r="L189" i="58"/>
  <c r="L188" i="57"/>
  <c r="K189" i="57"/>
  <c r="M64" i="51"/>
  <c r="W66" i="51"/>
  <c r="X60" i="51"/>
  <c r="K96" i="65" l="1"/>
  <c r="L95" i="65"/>
  <c r="K79" i="55"/>
  <c r="L78" i="55"/>
  <c r="L190" i="58"/>
  <c r="K191" i="58"/>
  <c r="L189" i="57"/>
  <c r="K190" i="57"/>
  <c r="M65" i="51"/>
  <c r="W67" i="51"/>
  <c r="X61" i="51"/>
  <c r="K97" i="65" l="1"/>
  <c r="L96" i="65"/>
  <c r="L79" i="55"/>
  <c r="K80" i="55"/>
  <c r="K192" i="58"/>
  <c r="L191" i="58"/>
  <c r="L190" i="57"/>
  <c r="K191" i="57"/>
  <c r="P17" i="51"/>
  <c r="Q17" i="51"/>
  <c r="S17" i="51" s="1"/>
  <c r="N17" i="51"/>
  <c r="O17" i="51"/>
  <c r="M66" i="51"/>
  <c r="W68" i="51"/>
  <c r="X62" i="51"/>
  <c r="K98" i="65" l="1"/>
  <c r="L97" i="65"/>
  <c r="L80" i="55"/>
  <c r="K81" i="55"/>
  <c r="L192" i="58"/>
  <c r="K193" i="58"/>
  <c r="L191" i="57"/>
  <c r="K192" i="57"/>
  <c r="M67" i="51"/>
  <c r="W69" i="51"/>
  <c r="X63" i="51"/>
  <c r="K99" i="65" l="1"/>
  <c r="L98" i="65"/>
  <c r="L81" i="55"/>
  <c r="K82" i="55"/>
  <c r="K194" i="58"/>
  <c r="L193" i="58"/>
  <c r="L192" i="57"/>
  <c r="K193" i="57"/>
  <c r="M68" i="51"/>
  <c r="W70" i="51"/>
  <c r="X64" i="51"/>
  <c r="K100" i="65" l="1"/>
  <c r="L99" i="65"/>
  <c r="L82" i="55"/>
  <c r="K83" i="55"/>
  <c r="L194" i="58"/>
  <c r="K195" i="58"/>
  <c r="L193" i="57"/>
  <c r="K194" i="57"/>
  <c r="M69" i="51"/>
  <c r="W71" i="51"/>
  <c r="X65" i="51"/>
  <c r="K101" i="65" l="1"/>
  <c r="L100" i="65"/>
  <c r="L83" i="55"/>
  <c r="K84" i="55"/>
  <c r="K196" i="58"/>
  <c r="L195" i="58"/>
  <c r="L194" i="57"/>
  <c r="K195" i="57"/>
  <c r="M70" i="51"/>
  <c r="W72" i="51"/>
  <c r="X66" i="51"/>
  <c r="K102" i="65" l="1"/>
  <c r="L101" i="65"/>
  <c r="L84" i="55"/>
  <c r="K85" i="55"/>
  <c r="L196" i="58"/>
  <c r="K197" i="58"/>
  <c r="L195" i="57"/>
  <c r="K196" i="57"/>
  <c r="O18" i="51"/>
  <c r="N18" i="51"/>
  <c r="P18" i="51"/>
  <c r="Q18" i="51"/>
  <c r="S18" i="51" s="1"/>
  <c r="M71" i="51"/>
  <c r="W73" i="51"/>
  <c r="X67" i="51"/>
  <c r="K103" i="65" l="1"/>
  <c r="L102" i="65"/>
  <c r="K86" i="55"/>
  <c r="L85" i="55"/>
  <c r="K198" i="58"/>
  <c r="L197" i="58"/>
  <c r="L196" i="57"/>
  <c r="K197" i="57"/>
  <c r="M72" i="51"/>
  <c r="W74" i="51"/>
  <c r="X68" i="51"/>
  <c r="K104" i="65" l="1"/>
  <c r="L103" i="65"/>
  <c r="L86" i="55"/>
  <c r="K87" i="55"/>
  <c r="L198" i="58"/>
  <c r="K199" i="58"/>
  <c r="L197" i="57"/>
  <c r="K198" i="57"/>
  <c r="M73" i="51"/>
  <c r="W75" i="51"/>
  <c r="X69" i="51"/>
  <c r="L104" i="65" l="1"/>
  <c r="K105" i="65"/>
  <c r="L87" i="55"/>
  <c r="K88" i="55"/>
  <c r="K200" i="58"/>
  <c r="L199" i="58"/>
  <c r="L198" i="57"/>
  <c r="K199" i="57"/>
  <c r="M74" i="51"/>
  <c r="W76" i="51"/>
  <c r="X70" i="51"/>
  <c r="K106" i="65" l="1"/>
  <c r="L105" i="65"/>
  <c r="L88" i="55"/>
  <c r="K89" i="55"/>
  <c r="L200" i="58"/>
  <c r="K201" i="58"/>
  <c r="L199" i="57"/>
  <c r="K200" i="57"/>
  <c r="M75" i="51"/>
  <c r="W77" i="51"/>
  <c r="X71" i="51"/>
  <c r="K107" i="65" l="1"/>
  <c r="L106" i="65"/>
  <c r="L89" i="55"/>
  <c r="K90" i="55"/>
  <c r="K202" i="58"/>
  <c r="L201" i="58"/>
  <c r="L200" i="57"/>
  <c r="K201" i="57"/>
  <c r="N19" i="51"/>
  <c r="Q19" i="51"/>
  <c r="S19" i="51" s="1"/>
  <c r="O19" i="51"/>
  <c r="P19" i="51"/>
  <c r="M76" i="51"/>
  <c r="W78" i="51"/>
  <c r="X72" i="51"/>
  <c r="L107" i="65" l="1"/>
  <c r="K108" i="65"/>
  <c r="L90" i="55"/>
  <c r="K91" i="55"/>
  <c r="L202" i="58"/>
  <c r="K203" i="58"/>
  <c r="L201" i="57"/>
  <c r="K202" i="57"/>
  <c r="M77" i="51"/>
  <c r="W79" i="51"/>
  <c r="X73" i="51"/>
  <c r="L108" i="65" l="1"/>
  <c r="K109" i="65"/>
  <c r="L91" i="55"/>
  <c r="K92" i="55"/>
  <c r="L203" i="58"/>
  <c r="K204" i="58"/>
  <c r="L202" i="57"/>
  <c r="K203" i="57"/>
  <c r="M78" i="51"/>
  <c r="W80" i="51"/>
  <c r="X74" i="51"/>
  <c r="K110" i="65" l="1"/>
  <c r="L109" i="65"/>
  <c r="L92" i="55"/>
  <c r="K93" i="55"/>
  <c r="L204" i="58"/>
  <c r="K205" i="58"/>
  <c r="L203" i="57"/>
  <c r="K204" i="57"/>
  <c r="M79" i="51"/>
  <c r="W81" i="51"/>
  <c r="X75" i="51"/>
  <c r="L110" i="65" l="1"/>
  <c r="K111" i="65"/>
  <c r="L93" i="55"/>
  <c r="K94" i="55"/>
  <c r="L205" i="58"/>
  <c r="K206" i="58"/>
  <c r="L204" i="57"/>
  <c r="K205" i="57"/>
  <c r="M80" i="51"/>
  <c r="W82" i="51"/>
  <c r="X76" i="51"/>
  <c r="K112" i="65" l="1"/>
  <c r="L111" i="65"/>
  <c r="L94" i="55"/>
  <c r="K95" i="55"/>
  <c r="L206" i="58"/>
  <c r="K207" i="58"/>
  <c r="L205" i="57"/>
  <c r="K206" i="57"/>
  <c r="Q20" i="51"/>
  <c r="S20" i="51" s="1"/>
  <c r="P20" i="51"/>
  <c r="N20" i="51"/>
  <c r="O20" i="51"/>
  <c r="M81" i="51"/>
  <c r="W83" i="51"/>
  <c r="X77" i="51"/>
  <c r="L112" i="65" l="1"/>
  <c r="K113" i="65"/>
  <c r="L95" i="55"/>
  <c r="K96" i="55"/>
  <c r="L207" i="58"/>
  <c r="K208" i="58"/>
  <c r="L206" i="57"/>
  <c r="K207" i="57"/>
  <c r="M82" i="51"/>
  <c r="W84" i="51"/>
  <c r="X78" i="51"/>
  <c r="L113" i="65" l="1"/>
  <c r="K114" i="65"/>
  <c r="L96" i="55"/>
  <c r="K97" i="55"/>
  <c r="L208" i="58"/>
  <c r="K209" i="58"/>
  <c r="L207" i="57"/>
  <c r="K208" i="57"/>
  <c r="M83" i="51"/>
  <c r="W85" i="51"/>
  <c r="X79" i="51"/>
  <c r="L114" i="65" l="1"/>
  <c r="K115" i="65"/>
  <c r="L97" i="55"/>
  <c r="K98" i="55"/>
  <c r="L209" i="58"/>
  <c r="K210" i="58"/>
  <c r="L208" i="57"/>
  <c r="K209" i="57"/>
  <c r="M84" i="51"/>
  <c r="W86" i="51"/>
  <c r="X80" i="51"/>
  <c r="K116" i="65" l="1"/>
  <c r="L115" i="65"/>
  <c r="L98" i="55"/>
  <c r="K99" i="55"/>
  <c r="L210" i="58"/>
  <c r="K211" i="58"/>
  <c r="L209" i="57"/>
  <c r="K210" i="57"/>
  <c r="M85" i="51"/>
  <c r="W87" i="51"/>
  <c r="X81" i="51"/>
  <c r="L116" i="65" l="1"/>
  <c r="K117" i="65"/>
  <c r="L99" i="55"/>
  <c r="K100" i="55"/>
  <c r="L211" i="58"/>
  <c r="K212" i="58"/>
  <c r="L210" i="57"/>
  <c r="K211" i="57"/>
  <c r="O21" i="51"/>
  <c r="P21" i="51"/>
  <c r="Q21" i="51"/>
  <c r="S21" i="51" s="1"/>
  <c r="N21" i="51"/>
  <c r="M86" i="51"/>
  <c r="W88" i="51"/>
  <c r="X82" i="51"/>
  <c r="K118" i="65" l="1"/>
  <c r="L117" i="65"/>
  <c r="L100" i="55"/>
  <c r="K101" i="55"/>
  <c r="L212" i="58"/>
  <c r="K213" i="58"/>
  <c r="L211" i="57"/>
  <c r="K212" i="57"/>
  <c r="M87" i="51"/>
  <c r="W89" i="51"/>
  <c r="X83" i="51"/>
  <c r="L118" i="65" l="1"/>
  <c r="K119" i="65"/>
  <c r="L101" i="55"/>
  <c r="K102" i="55"/>
  <c r="L213" i="58"/>
  <c r="K214" i="58"/>
  <c r="L212" i="57"/>
  <c r="K213" i="57"/>
  <c r="M88" i="51"/>
  <c r="W90" i="51"/>
  <c r="X84" i="51"/>
  <c r="L119" i="65" l="1"/>
  <c r="K120" i="65"/>
  <c r="L102" i="55"/>
  <c r="K103" i="55"/>
  <c r="L214" i="58"/>
  <c r="K215" i="58"/>
  <c r="L213" i="57"/>
  <c r="K214" i="57"/>
  <c r="M89" i="51"/>
  <c r="W91" i="51"/>
  <c r="X85" i="51"/>
  <c r="L120" i="65" l="1"/>
  <c r="K121" i="65"/>
  <c r="L103" i="55"/>
  <c r="K104" i="55"/>
  <c r="L215" i="58"/>
  <c r="K216" i="58"/>
  <c r="L214" i="57"/>
  <c r="K215" i="57"/>
  <c r="M90" i="51"/>
  <c r="W92" i="51"/>
  <c r="X86" i="51"/>
  <c r="L121" i="65" l="1"/>
  <c r="K122" i="65"/>
  <c r="L104" i="55"/>
  <c r="K105" i="55"/>
  <c r="L216" i="58"/>
  <c r="K217" i="58"/>
  <c r="L215" i="57"/>
  <c r="K216" i="57"/>
  <c r="O22" i="51"/>
  <c r="P22" i="51"/>
  <c r="N22" i="51"/>
  <c r="Q22" i="51"/>
  <c r="S22" i="51" s="1"/>
  <c r="M91" i="51"/>
  <c r="W93" i="51"/>
  <c r="X87" i="51"/>
  <c r="L122" i="65" l="1"/>
  <c r="K123" i="65"/>
  <c r="L105" i="55"/>
  <c r="K106" i="55"/>
  <c r="L217" i="58"/>
  <c r="K218" i="58"/>
  <c r="L216" i="57"/>
  <c r="K217" i="57"/>
  <c r="M92" i="51"/>
  <c r="W94" i="51"/>
  <c r="X88" i="51"/>
  <c r="L123" i="65" l="1"/>
  <c r="K124" i="65"/>
  <c r="L106" i="55"/>
  <c r="K107" i="55"/>
  <c r="L218" i="58"/>
  <c r="K219" i="58"/>
  <c r="L217" i="57"/>
  <c r="K218" i="57"/>
  <c r="M93" i="51"/>
  <c r="W95" i="51"/>
  <c r="X89" i="51"/>
  <c r="L124" i="65" l="1"/>
  <c r="K125" i="65"/>
  <c r="L107" i="55"/>
  <c r="K108" i="55"/>
  <c r="L219" i="58"/>
  <c r="K220" i="58"/>
  <c r="L218" i="57"/>
  <c r="K219" i="57"/>
  <c r="M94" i="51"/>
  <c r="W96" i="51"/>
  <c r="X90" i="51"/>
  <c r="L125" i="65" l="1"/>
  <c r="K126" i="65"/>
  <c r="K109" i="55"/>
  <c r="L108" i="55"/>
  <c r="L220" i="58"/>
  <c r="K221" i="58"/>
  <c r="L219" i="57"/>
  <c r="K220" i="57"/>
  <c r="M95" i="51"/>
  <c r="W97" i="51"/>
  <c r="X91" i="51"/>
  <c r="L126" i="65" l="1"/>
  <c r="K127" i="65"/>
  <c r="K110" i="55"/>
  <c r="L109" i="55"/>
  <c r="L221" i="58"/>
  <c r="K222" i="58"/>
  <c r="L220" i="57"/>
  <c r="K221" i="57"/>
  <c r="N23" i="51"/>
  <c r="Q23" i="51"/>
  <c r="S23" i="51" s="1"/>
  <c r="O23" i="51"/>
  <c r="P23" i="51"/>
  <c r="M96" i="51"/>
  <c r="W98" i="51"/>
  <c r="X92" i="51"/>
  <c r="L127" i="65" l="1"/>
  <c r="K128" i="65"/>
  <c r="L110" i="55"/>
  <c r="K111" i="55"/>
  <c r="L222" i="58"/>
  <c r="K223" i="58"/>
  <c r="L221" i="57"/>
  <c r="K222" i="57"/>
  <c r="M97" i="51"/>
  <c r="W99" i="51"/>
  <c r="X93" i="51"/>
  <c r="L128" i="65" l="1"/>
  <c r="K129" i="65"/>
  <c r="L111" i="55"/>
  <c r="K112" i="55"/>
  <c r="L223" i="58"/>
  <c r="K224" i="58"/>
  <c r="L222" i="57"/>
  <c r="K223" i="57"/>
  <c r="M98" i="51"/>
  <c r="W100" i="51"/>
  <c r="X94" i="51"/>
  <c r="L129" i="65" l="1"/>
  <c r="K130" i="65"/>
  <c r="L112" i="55"/>
  <c r="K113" i="55"/>
  <c r="L224" i="58"/>
  <c r="K225" i="58"/>
  <c r="L223" i="57"/>
  <c r="K224" i="57"/>
  <c r="M99" i="51"/>
  <c r="W101" i="51"/>
  <c r="X95" i="51"/>
  <c r="L130" i="65" l="1"/>
  <c r="K131" i="65"/>
  <c r="K114" i="55"/>
  <c r="L113" i="55"/>
  <c r="L225" i="58"/>
  <c r="K226" i="58"/>
  <c r="L224" i="57"/>
  <c r="K225" i="57"/>
  <c r="M100" i="51"/>
  <c r="W102" i="51"/>
  <c r="X96" i="51"/>
  <c r="L131" i="65" l="1"/>
  <c r="K132" i="65"/>
  <c r="L114" i="55"/>
  <c r="K115" i="55"/>
  <c r="L226" i="58"/>
  <c r="K227" i="58"/>
  <c r="L225" i="57"/>
  <c r="K226" i="57"/>
  <c r="Q24" i="51"/>
  <c r="P24" i="51"/>
  <c r="N24" i="51"/>
  <c r="O24" i="51"/>
  <c r="M101" i="51"/>
  <c r="W103" i="51"/>
  <c r="X97" i="51"/>
  <c r="L132" i="65" l="1"/>
  <c r="K133" i="65"/>
  <c r="L115" i="55"/>
  <c r="K116" i="55"/>
  <c r="L227" i="58"/>
  <c r="K228" i="58"/>
  <c r="L226" i="57"/>
  <c r="K227" i="57"/>
  <c r="R24" i="51"/>
  <c r="S24" i="51"/>
  <c r="M102" i="51"/>
  <c r="W104" i="51"/>
  <c r="X98" i="51"/>
  <c r="K134" i="65" l="1"/>
  <c r="L133" i="65"/>
  <c r="L116" i="55"/>
  <c r="K117" i="55"/>
  <c r="L228" i="58"/>
  <c r="K229" i="58"/>
  <c r="L227" i="57"/>
  <c r="K228" i="57"/>
  <c r="M103" i="51"/>
  <c r="W105" i="51"/>
  <c r="X99" i="51"/>
  <c r="L134" i="65" l="1"/>
  <c r="K135" i="65"/>
  <c r="L117" i="55"/>
  <c r="K118" i="55"/>
  <c r="L229" i="58"/>
  <c r="K230" i="58"/>
  <c r="L228" i="57"/>
  <c r="K229" i="57"/>
  <c r="M104" i="51"/>
  <c r="W106" i="51"/>
  <c r="X100" i="51"/>
  <c r="K136" i="65" l="1"/>
  <c r="L135" i="65"/>
  <c r="L118" i="55"/>
  <c r="K119" i="55"/>
  <c r="L230" i="58"/>
  <c r="K231" i="58"/>
  <c r="L229" i="57"/>
  <c r="K230" i="57"/>
  <c r="M105" i="51"/>
  <c r="W107" i="51"/>
  <c r="X101" i="51"/>
  <c r="K137" i="65" l="1"/>
  <c r="L136" i="65"/>
  <c r="L119" i="55"/>
  <c r="K120" i="55"/>
  <c r="L231" i="58"/>
  <c r="K232" i="58"/>
  <c r="L230" i="57"/>
  <c r="K231" i="57"/>
  <c r="P25" i="51"/>
  <c r="Q25" i="51"/>
  <c r="N25" i="51"/>
  <c r="O25" i="51"/>
  <c r="M106" i="51"/>
  <c r="W108" i="51"/>
  <c r="X102" i="51"/>
  <c r="L137" i="65" l="1"/>
  <c r="K138" i="65"/>
  <c r="L120" i="55"/>
  <c r="K121" i="55"/>
  <c r="L232" i="58"/>
  <c r="K233" i="58"/>
  <c r="L231" i="57"/>
  <c r="K232" i="57"/>
  <c r="R25" i="51"/>
  <c r="S25" i="51"/>
  <c r="M107" i="51"/>
  <c r="W109" i="51"/>
  <c r="X103" i="51"/>
  <c r="K139" i="65" l="1"/>
  <c r="L138" i="65"/>
  <c r="K122" i="55"/>
  <c r="L121" i="55"/>
  <c r="L233" i="58"/>
  <c r="K234" i="58"/>
  <c r="L232" i="57"/>
  <c r="K233" i="57"/>
  <c r="M108" i="51"/>
  <c r="W110" i="51"/>
  <c r="X104" i="51"/>
  <c r="K140" i="65" l="1"/>
  <c r="L139" i="65"/>
  <c r="K123" i="55"/>
  <c r="L122" i="55"/>
  <c r="L234" i="58"/>
  <c r="K235" i="58"/>
  <c r="L233" i="57"/>
  <c r="K234" i="57"/>
  <c r="M109" i="51"/>
  <c r="W111" i="51"/>
  <c r="X105" i="51"/>
  <c r="K141" i="65" l="1"/>
  <c r="L140" i="65"/>
  <c r="K124" i="55"/>
  <c r="L123" i="55"/>
  <c r="L235" i="58"/>
  <c r="K236" i="58"/>
  <c r="L234" i="57"/>
  <c r="K235" i="57"/>
  <c r="M110" i="51"/>
  <c r="W112" i="51"/>
  <c r="X106" i="51"/>
  <c r="K142" i="65" l="1"/>
  <c r="L141" i="65"/>
  <c r="L124" i="55"/>
  <c r="K125" i="55"/>
  <c r="L236" i="58"/>
  <c r="K237" i="58"/>
  <c r="L235" i="57"/>
  <c r="K236" i="57"/>
  <c r="O26" i="51"/>
  <c r="N26" i="51"/>
  <c r="P26" i="51"/>
  <c r="Q26" i="51"/>
  <c r="M111" i="51"/>
  <c r="W113" i="51"/>
  <c r="X107" i="51"/>
  <c r="K143" i="65" l="1"/>
  <c r="L142" i="65"/>
  <c r="K126" i="55"/>
  <c r="L125" i="55"/>
  <c r="L237" i="58"/>
  <c r="K238" i="58"/>
  <c r="L236" i="57"/>
  <c r="K237" i="57"/>
  <c r="R26" i="51"/>
  <c r="S26" i="51"/>
  <c r="M112" i="51"/>
  <c r="W114" i="51"/>
  <c r="X108" i="51"/>
  <c r="K144" i="65" l="1"/>
  <c r="L143" i="65"/>
  <c r="K127" i="55"/>
  <c r="L126" i="55"/>
  <c r="L238" i="58"/>
  <c r="K239" i="58"/>
  <c r="L237" i="57"/>
  <c r="K238" i="57"/>
  <c r="M113" i="51"/>
  <c r="W115" i="51"/>
  <c r="X109" i="51"/>
  <c r="K145" i="65" l="1"/>
  <c r="L144" i="65"/>
  <c r="K128" i="55"/>
  <c r="L127" i="55"/>
  <c r="L239" i="58"/>
  <c r="K240" i="58"/>
  <c r="L238" i="57"/>
  <c r="K239" i="57"/>
  <c r="M114" i="51"/>
  <c r="W116" i="51"/>
  <c r="X110" i="51"/>
  <c r="L145" i="65" l="1"/>
  <c r="K146" i="65"/>
  <c r="L128" i="55"/>
  <c r="K129" i="55"/>
  <c r="L240" i="58"/>
  <c r="K241" i="58"/>
  <c r="L239" i="57"/>
  <c r="K240" i="57"/>
  <c r="M115" i="51"/>
  <c r="W117" i="51"/>
  <c r="X111" i="51"/>
  <c r="K147" i="65" l="1"/>
  <c r="L146" i="65"/>
  <c r="L129" i="55"/>
  <c r="K130" i="55"/>
  <c r="L241" i="58"/>
  <c r="K242" i="58"/>
  <c r="L240" i="57"/>
  <c r="K241" i="57"/>
  <c r="N27" i="51"/>
  <c r="Q27" i="51"/>
  <c r="O27" i="51"/>
  <c r="P27" i="51"/>
  <c r="M116" i="51"/>
  <c r="W118" i="51"/>
  <c r="X112" i="51"/>
  <c r="K148" i="65" l="1"/>
  <c r="L147" i="65"/>
  <c r="K131" i="55"/>
  <c r="L130" i="55"/>
  <c r="L242" i="58"/>
  <c r="K243" i="58"/>
  <c r="L241" i="57"/>
  <c r="K242" i="57"/>
  <c r="R27" i="51"/>
  <c r="S27" i="51"/>
  <c r="M117" i="51"/>
  <c r="W119" i="51"/>
  <c r="X113" i="51"/>
  <c r="K149" i="65" l="1"/>
  <c r="L148" i="65"/>
  <c r="L131" i="55"/>
  <c r="K132" i="55"/>
  <c r="L243" i="58"/>
  <c r="K244" i="58"/>
  <c r="L242" i="57"/>
  <c r="K243" i="57"/>
  <c r="M118" i="51"/>
  <c r="W120" i="51"/>
  <c r="X114" i="51"/>
  <c r="K150" i="65" l="1"/>
  <c r="L149" i="65"/>
  <c r="L132" i="55"/>
  <c r="K133" i="55"/>
  <c r="L244" i="58"/>
  <c r="K245" i="58"/>
  <c r="L243" i="57"/>
  <c r="K244" i="57"/>
  <c r="M119" i="51"/>
  <c r="W121" i="51"/>
  <c r="X115" i="51"/>
  <c r="K151" i="65" l="1"/>
  <c r="L150" i="65"/>
  <c r="K134" i="55"/>
  <c r="L133" i="55"/>
  <c r="L245" i="58"/>
  <c r="K246" i="58"/>
  <c r="L244" i="57"/>
  <c r="K245" i="57"/>
  <c r="M120" i="51"/>
  <c r="W122" i="51"/>
  <c r="X116" i="51"/>
  <c r="K152" i="65" l="1"/>
  <c r="L151" i="65"/>
  <c r="L134" i="55"/>
  <c r="K135" i="55"/>
  <c r="L246" i="58"/>
  <c r="K247" i="58"/>
  <c r="L245" i="57"/>
  <c r="K246" i="57"/>
  <c r="Q28" i="51"/>
  <c r="P28" i="51"/>
  <c r="N28" i="51"/>
  <c r="O28" i="51"/>
  <c r="M121" i="51"/>
  <c r="W123" i="51"/>
  <c r="X117" i="51"/>
  <c r="L152" i="65" l="1"/>
  <c r="K153" i="65"/>
  <c r="K136" i="55"/>
  <c r="L135" i="55"/>
  <c r="L247" i="58"/>
  <c r="K248" i="58"/>
  <c r="L246" i="57"/>
  <c r="K247" i="57"/>
  <c r="R28" i="51"/>
  <c r="S28" i="51"/>
  <c r="M122" i="51"/>
  <c r="W124" i="51"/>
  <c r="X118" i="51"/>
  <c r="K154" i="65" l="1"/>
  <c r="L153" i="65"/>
  <c r="L136" i="55"/>
  <c r="K137" i="55"/>
  <c r="L248" i="58"/>
  <c r="K249" i="58"/>
  <c r="L247" i="57"/>
  <c r="K248" i="57"/>
  <c r="M123" i="51"/>
  <c r="W125" i="51"/>
  <c r="X119" i="51"/>
  <c r="K155" i="65" l="1"/>
  <c r="L154" i="65"/>
  <c r="L137" i="55"/>
  <c r="K138" i="55"/>
  <c r="L249" i="58"/>
  <c r="K250" i="58"/>
  <c r="L248" i="57"/>
  <c r="K249" i="57"/>
  <c r="M124" i="51"/>
  <c r="W126" i="51"/>
  <c r="X120" i="51"/>
  <c r="K156" i="65" l="1"/>
  <c r="L155" i="65"/>
  <c r="K139" i="55"/>
  <c r="L138" i="55"/>
  <c r="L250" i="58"/>
  <c r="K251" i="58"/>
  <c r="L249" i="57"/>
  <c r="K250" i="57"/>
  <c r="M125" i="51"/>
  <c r="W127" i="51"/>
  <c r="X121" i="51"/>
  <c r="K157" i="65" l="1"/>
  <c r="L156" i="65"/>
  <c r="L139" i="55"/>
  <c r="K140" i="55"/>
  <c r="L251" i="58"/>
  <c r="K252" i="58"/>
  <c r="L250" i="57"/>
  <c r="K251" i="57"/>
  <c r="P29" i="51"/>
  <c r="O29" i="51"/>
  <c r="Q29" i="51"/>
  <c r="N29" i="51"/>
  <c r="M126" i="51"/>
  <c r="W128" i="51"/>
  <c r="X122" i="51"/>
  <c r="K158" i="65" l="1"/>
  <c r="L157" i="65"/>
  <c r="L140" i="55"/>
  <c r="K141" i="55"/>
  <c r="L252" i="58"/>
  <c r="K253" i="58"/>
  <c r="L251" i="57"/>
  <c r="K252" i="57"/>
  <c r="R29" i="51"/>
  <c r="S29" i="51"/>
  <c r="M127" i="51"/>
  <c r="W129" i="51"/>
  <c r="X123" i="51"/>
  <c r="K159" i="65" l="1"/>
  <c r="L158" i="65"/>
  <c r="K142" i="55"/>
  <c r="L141" i="55"/>
  <c r="L253" i="58"/>
  <c r="K254" i="58"/>
  <c r="L252" i="57"/>
  <c r="K253" i="57"/>
  <c r="M128" i="51"/>
  <c r="W130" i="51"/>
  <c r="X124" i="51"/>
  <c r="K160" i="65" l="1"/>
  <c r="L159" i="65"/>
  <c r="K143" i="55"/>
  <c r="L142" i="55"/>
  <c r="L254" i="58"/>
  <c r="K255" i="58"/>
  <c r="L253" i="57"/>
  <c r="K254" i="57"/>
  <c r="M129" i="51"/>
  <c r="W131" i="51"/>
  <c r="X125" i="51"/>
  <c r="K161" i="65" l="1"/>
  <c r="L160" i="65"/>
  <c r="K144" i="55"/>
  <c r="L143" i="55"/>
  <c r="L255" i="58"/>
  <c r="K256" i="58"/>
  <c r="L254" i="57"/>
  <c r="K255" i="57"/>
  <c r="M130" i="51"/>
  <c r="W132" i="51"/>
  <c r="X126" i="51"/>
  <c r="K162" i="65" l="1"/>
  <c r="L161" i="65"/>
  <c r="K145" i="55"/>
  <c r="L144" i="55"/>
  <c r="L256" i="58"/>
  <c r="K257" i="58"/>
  <c r="L255" i="57"/>
  <c r="K256" i="57"/>
  <c r="O30" i="51"/>
  <c r="P30" i="51"/>
  <c r="N30" i="51"/>
  <c r="Q30" i="51"/>
  <c r="M131" i="51"/>
  <c r="W133" i="51"/>
  <c r="X127" i="51"/>
  <c r="K163" i="65" l="1"/>
  <c r="L162" i="65"/>
  <c r="L145" i="55"/>
  <c r="K146" i="55"/>
  <c r="L257" i="58"/>
  <c r="K258" i="58"/>
  <c r="L256" i="57"/>
  <c r="K257" i="57"/>
  <c r="R30" i="51"/>
  <c r="S30" i="51"/>
  <c r="M132" i="51"/>
  <c r="W134" i="51"/>
  <c r="X128" i="51"/>
  <c r="L163" i="65" l="1"/>
  <c r="K164" i="65"/>
  <c r="K147" i="55"/>
  <c r="L146" i="55"/>
  <c r="L258" i="58"/>
  <c r="K259" i="58"/>
  <c r="L257" i="57"/>
  <c r="K258" i="57"/>
  <c r="M133" i="51"/>
  <c r="W135" i="51"/>
  <c r="X129" i="51"/>
  <c r="L164" i="65" l="1"/>
  <c r="K165" i="65"/>
  <c r="L147" i="55"/>
  <c r="K148" i="55"/>
  <c r="L259" i="58"/>
  <c r="K260" i="58"/>
  <c r="L258" i="57"/>
  <c r="K259" i="57"/>
  <c r="M134" i="51"/>
  <c r="W136" i="51"/>
  <c r="X130" i="51"/>
  <c r="L165" i="65" l="1"/>
  <c r="K166" i="65"/>
  <c r="K149" i="55"/>
  <c r="L148" i="55"/>
  <c r="L260" i="58"/>
  <c r="K261" i="58"/>
  <c r="L259" i="57"/>
  <c r="K260" i="57"/>
  <c r="M135" i="51"/>
  <c r="W137" i="51"/>
  <c r="X131" i="51"/>
  <c r="L166" i="65" l="1"/>
  <c r="K167" i="65"/>
  <c r="K150" i="55"/>
  <c r="L149" i="55"/>
  <c r="L261" i="58"/>
  <c r="K262" i="58"/>
  <c r="L260" i="57"/>
  <c r="K261" i="57"/>
  <c r="P31" i="51"/>
  <c r="N31" i="51"/>
  <c r="Q31" i="51"/>
  <c r="O31" i="51"/>
  <c r="M136" i="51"/>
  <c r="W138" i="51"/>
  <c r="X132" i="51"/>
  <c r="L167" i="65" l="1"/>
  <c r="K168" i="65"/>
  <c r="L150" i="55"/>
  <c r="K151" i="55"/>
  <c r="L262" i="58"/>
  <c r="K263" i="58"/>
  <c r="L261" i="57"/>
  <c r="K262" i="57"/>
  <c r="R31" i="51"/>
  <c r="S31" i="51"/>
  <c r="M137" i="51"/>
  <c r="W139" i="51"/>
  <c r="X133" i="51"/>
  <c r="L168" i="65" l="1"/>
  <c r="K169" i="65"/>
  <c r="K152" i="55"/>
  <c r="L151" i="55"/>
  <c r="L263" i="58"/>
  <c r="K264" i="58"/>
  <c r="L262" i="57"/>
  <c r="K263" i="57"/>
  <c r="M138" i="51"/>
  <c r="W140" i="51"/>
  <c r="X134" i="51"/>
  <c r="K170" i="65" l="1"/>
  <c r="L169" i="65"/>
  <c r="K153" i="55"/>
  <c r="L152" i="55"/>
  <c r="L264" i="58"/>
  <c r="K265" i="58"/>
  <c r="L263" i="57"/>
  <c r="K264" i="57"/>
  <c r="M139" i="51"/>
  <c r="W141" i="51"/>
  <c r="X135" i="51"/>
  <c r="K171" i="65" l="1"/>
  <c r="L170" i="65"/>
  <c r="K154" i="55"/>
  <c r="L153" i="55"/>
  <c r="L265" i="58"/>
  <c r="K266" i="58"/>
  <c r="L264" i="57"/>
  <c r="K265" i="57"/>
  <c r="M140" i="51"/>
  <c r="W142" i="51"/>
  <c r="X136" i="51"/>
  <c r="K172" i="65" l="1"/>
  <c r="L171" i="65"/>
  <c r="K155" i="55"/>
  <c r="L154" i="55"/>
  <c r="L266" i="58"/>
  <c r="K267" i="58"/>
  <c r="L265" i="57"/>
  <c r="K266" i="57"/>
  <c r="Q32" i="51"/>
  <c r="P32" i="51"/>
  <c r="N32" i="51"/>
  <c r="O32" i="51"/>
  <c r="M141" i="51"/>
  <c r="W143" i="51"/>
  <c r="X137" i="51"/>
  <c r="K173" i="65" l="1"/>
  <c r="L172" i="65"/>
  <c r="K156" i="55"/>
  <c r="L155" i="55"/>
  <c r="L267" i="58"/>
  <c r="K268" i="58"/>
  <c r="L266" i="57"/>
  <c r="K267" i="57"/>
  <c r="R32" i="51"/>
  <c r="S32" i="51"/>
  <c r="M142" i="51"/>
  <c r="W144" i="51"/>
  <c r="X138" i="51"/>
  <c r="K174" i="65" l="1"/>
  <c r="L173" i="65"/>
  <c r="L156" i="55"/>
  <c r="K157" i="55"/>
  <c r="L268" i="58"/>
  <c r="K269" i="58"/>
  <c r="L267" i="57"/>
  <c r="K268" i="57"/>
  <c r="M143" i="51"/>
  <c r="W145" i="51"/>
  <c r="X139" i="51"/>
  <c r="K175" i="65" l="1"/>
  <c r="L174" i="65"/>
  <c r="L157" i="55"/>
  <c r="K158" i="55"/>
  <c r="L269" i="58"/>
  <c r="K270" i="58"/>
  <c r="L268" i="57"/>
  <c r="K269" i="57"/>
  <c r="M144" i="51"/>
  <c r="W146" i="51"/>
  <c r="X140" i="51"/>
  <c r="K176" i="65" l="1"/>
  <c r="L175" i="65"/>
  <c r="K159" i="55"/>
  <c r="L158" i="55"/>
  <c r="L270" i="58"/>
  <c r="K271" i="58"/>
  <c r="L271" i="58" s="1"/>
  <c r="L269" i="57"/>
  <c r="K270" i="57"/>
  <c r="M145" i="51"/>
  <c r="W147" i="51"/>
  <c r="X141" i="51"/>
  <c r="K177" i="65" l="1"/>
  <c r="L176" i="65"/>
  <c r="G7" i="58"/>
  <c r="H7" i="58" s="1"/>
  <c r="I7" i="58" s="1"/>
  <c r="K160" i="55"/>
  <c r="L159" i="55"/>
  <c r="L270" i="57"/>
  <c r="K271" i="57"/>
  <c r="L271" i="57" s="1"/>
  <c r="P33" i="51"/>
  <c r="Q33" i="51"/>
  <c r="N33" i="51"/>
  <c r="O33" i="51"/>
  <c r="M146" i="51"/>
  <c r="W148" i="51"/>
  <c r="X142" i="51"/>
  <c r="L177" i="65" l="1"/>
  <c r="K178" i="65"/>
  <c r="L160" i="55"/>
  <c r="K161" i="55"/>
  <c r="G7" i="57"/>
  <c r="H7" i="57" s="1"/>
  <c r="I7" i="57" s="1"/>
  <c r="R33" i="51"/>
  <c r="S33" i="51"/>
  <c r="M147" i="51"/>
  <c r="W149" i="51"/>
  <c r="X143" i="51"/>
  <c r="L178" i="65" l="1"/>
  <c r="K179" i="65"/>
  <c r="K162" i="55"/>
  <c r="L161" i="55"/>
  <c r="M148" i="51"/>
  <c r="W150" i="51"/>
  <c r="X144" i="51"/>
  <c r="K180" i="65" l="1"/>
  <c r="L179" i="65"/>
  <c r="L162" i="55"/>
  <c r="K163" i="55"/>
  <c r="M149" i="51"/>
  <c r="W151" i="51"/>
  <c r="X145" i="51"/>
  <c r="K181" i="65" l="1"/>
  <c r="L180" i="65"/>
  <c r="K164" i="55"/>
  <c r="L163" i="55"/>
  <c r="M150" i="51"/>
  <c r="W152" i="51"/>
  <c r="X146" i="51"/>
  <c r="K182" i="65" l="1"/>
  <c r="L181" i="65"/>
  <c r="K165" i="55"/>
  <c r="L164" i="55"/>
  <c r="O34" i="51"/>
  <c r="N34" i="51"/>
  <c r="P34" i="51"/>
  <c r="Q34" i="51"/>
  <c r="M151" i="51"/>
  <c r="W153" i="51"/>
  <c r="X147" i="51"/>
  <c r="L182" i="65" l="1"/>
  <c r="K183" i="65"/>
  <c r="K166" i="55"/>
  <c r="L165" i="55"/>
  <c r="R34" i="51"/>
  <c r="S34" i="51"/>
  <c r="M152" i="51"/>
  <c r="W154" i="51"/>
  <c r="X148" i="51"/>
  <c r="K184" i="65" l="1"/>
  <c r="L183" i="65"/>
  <c r="K167" i="55"/>
  <c r="L166" i="55"/>
  <c r="M153" i="51"/>
  <c r="W155" i="51"/>
  <c r="X149" i="51"/>
  <c r="K185" i="65" l="1"/>
  <c r="L184" i="65"/>
  <c r="K168" i="55"/>
  <c r="L167" i="55"/>
  <c r="M154" i="51"/>
  <c r="W156" i="51"/>
  <c r="X150" i="51"/>
  <c r="K186" i="65" l="1"/>
  <c r="L185" i="65"/>
  <c r="K169" i="55"/>
  <c r="L168" i="55"/>
  <c r="M155" i="51"/>
  <c r="W157" i="51"/>
  <c r="X151" i="51"/>
  <c r="L186" i="65" l="1"/>
  <c r="K187" i="65"/>
  <c r="K170" i="55"/>
  <c r="L169" i="55"/>
  <c r="N35" i="51"/>
  <c r="Q35" i="51"/>
  <c r="O35" i="51"/>
  <c r="P35" i="51"/>
  <c r="M156" i="51"/>
  <c r="W158" i="51"/>
  <c r="X152" i="51"/>
  <c r="L187" i="65" l="1"/>
  <c r="K188" i="65"/>
  <c r="K171" i="55"/>
  <c r="L170" i="55"/>
  <c r="R35" i="51"/>
  <c r="S35" i="51"/>
  <c r="M157" i="51"/>
  <c r="W159" i="51"/>
  <c r="X153" i="51"/>
  <c r="L188" i="65" l="1"/>
  <c r="K189" i="65"/>
  <c r="K172" i="55"/>
  <c r="L171" i="55"/>
  <c r="M158" i="51"/>
  <c r="W160" i="51"/>
  <c r="X154" i="51"/>
  <c r="L189" i="65" l="1"/>
  <c r="K190" i="65"/>
  <c r="K173" i="55"/>
  <c r="L172" i="55"/>
  <c r="M159" i="51"/>
  <c r="W161" i="51"/>
  <c r="X155" i="51"/>
  <c r="L190" i="65" l="1"/>
  <c r="K191" i="65"/>
  <c r="K174" i="55"/>
  <c r="L173" i="55"/>
  <c r="M160" i="51"/>
  <c r="W162" i="51"/>
  <c r="X156" i="51"/>
  <c r="L191" i="65" l="1"/>
  <c r="K192" i="65"/>
  <c r="K175" i="55"/>
  <c r="L174" i="55"/>
  <c r="Q36" i="51"/>
  <c r="P36" i="51"/>
  <c r="N36" i="51"/>
  <c r="O36" i="51"/>
  <c r="M161" i="51"/>
  <c r="W163" i="51"/>
  <c r="X157" i="51"/>
  <c r="L192" i="65" l="1"/>
  <c r="K193" i="65"/>
  <c r="K176" i="55"/>
  <c r="L175" i="55"/>
  <c r="R36" i="51"/>
  <c r="S36" i="51"/>
  <c r="M162" i="51"/>
  <c r="W164" i="51"/>
  <c r="X158" i="51"/>
  <c r="L193" i="65" l="1"/>
  <c r="K194" i="65"/>
  <c r="K177" i="55"/>
  <c r="L176" i="55"/>
  <c r="M163" i="51"/>
  <c r="W165" i="51"/>
  <c r="X159" i="51"/>
  <c r="K195" i="65" l="1"/>
  <c r="L194" i="65"/>
  <c r="K178" i="55"/>
  <c r="L177" i="55"/>
  <c r="M164" i="51"/>
  <c r="W166" i="51"/>
  <c r="X160" i="51"/>
  <c r="K196" i="65" l="1"/>
  <c r="L195" i="65"/>
  <c r="L178" i="55"/>
  <c r="K179" i="55"/>
  <c r="M165" i="51"/>
  <c r="W167" i="51"/>
  <c r="X161" i="51"/>
  <c r="L196" i="65" l="1"/>
  <c r="K197" i="65"/>
  <c r="L179" i="55"/>
  <c r="K180" i="55"/>
  <c r="P37" i="51"/>
  <c r="O37" i="51"/>
  <c r="Q37" i="51"/>
  <c r="N37" i="51"/>
  <c r="M166" i="51"/>
  <c r="W168" i="51"/>
  <c r="X162" i="51"/>
  <c r="L197" i="65" l="1"/>
  <c r="K198" i="65"/>
  <c r="K181" i="55"/>
  <c r="L180" i="55"/>
  <c r="R37" i="51"/>
  <c r="S37" i="51"/>
  <c r="M167" i="51"/>
  <c r="W169" i="51"/>
  <c r="X163" i="51"/>
  <c r="L198" i="65" l="1"/>
  <c r="K199" i="65"/>
  <c r="L181" i="55"/>
  <c r="K182" i="55"/>
  <c r="M168" i="51"/>
  <c r="W170" i="51"/>
  <c r="X164" i="51"/>
  <c r="L199" i="65" l="1"/>
  <c r="K200" i="65"/>
  <c r="K183" i="55"/>
  <c r="L182" i="55"/>
  <c r="M169" i="51"/>
  <c r="W171" i="51"/>
  <c r="X165" i="51"/>
  <c r="L200" i="65" l="1"/>
  <c r="K201" i="65"/>
  <c r="L183" i="55"/>
  <c r="K184" i="55"/>
  <c r="M170" i="51"/>
  <c r="W172" i="51"/>
  <c r="X166" i="51"/>
  <c r="L201" i="65" l="1"/>
  <c r="K202" i="65"/>
  <c r="L184" i="55"/>
  <c r="K185" i="55"/>
  <c r="O38" i="51"/>
  <c r="P38" i="51"/>
  <c r="N38" i="51"/>
  <c r="Q38" i="51"/>
  <c r="M171" i="51"/>
  <c r="W173" i="51"/>
  <c r="X167" i="51"/>
  <c r="L202" i="65" l="1"/>
  <c r="K203" i="65"/>
  <c r="L185" i="55"/>
  <c r="K186" i="55"/>
  <c r="R38" i="51"/>
  <c r="S38" i="51"/>
  <c r="M172" i="51"/>
  <c r="W174" i="51"/>
  <c r="X168" i="51"/>
  <c r="K204" i="65" l="1"/>
  <c r="L203" i="65"/>
  <c r="K187" i="55"/>
  <c r="L186" i="55"/>
  <c r="M173" i="51"/>
  <c r="W175" i="51"/>
  <c r="X169" i="51"/>
  <c r="L204" i="65" l="1"/>
  <c r="K205" i="65"/>
  <c r="K188" i="55"/>
  <c r="L187" i="55"/>
  <c r="M174" i="51"/>
  <c r="W176" i="51"/>
  <c r="X170" i="51"/>
  <c r="L205" i="65" l="1"/>
  <c r="K206" i="65"/>
  <c r="K189" i="55"/>
  <c r="L188" i="55"/>
  <c r="M175" i="51"/>
  <c r="W177" i="51"/>
  <c r="X171" i="51"/>
  <c r="K207" i="65" l="1"/>
  <c r="L206" i="65"/>
  <c r="K190" i="55"/>
  <c r="L189" i="55"/>
  <c r="N39" i="51"/>
  <c r="Q39" i="51"/>
  <c r="O39" i="51"/>
  <c r="P39" i="51"/>
  <c r="M176" i="51"/>
  <c r="W178" i="51"/>
  <c r="X172" i="51"/>
  <c r="L207" i="65" l="1"/>
  <c r="K208" i="65"/>
  <c r="K191" i="55"/>
  <c r="L190" i="55"/>
  <c r="R39" i="51"/>
  <c r="S39" i="51"/>
  <c r="M177" i="51"/>
  <c r="W179" i="51"/>
  <c r="X173" i="51"/>
  <c r="L208" i="65" l="1"/>
  <c r="K209" i="65"/>
  <c r="K192" i="55"/>
  <c r="L191" i="55"/>
  <c r="M178" i="51"/>
  <c r="W180" i="51"/>
  <c r="X174" i="51"/>
  <c r="L209" i="65" l="1"/>
  <c r="K210" i="65"/>
  <c r="K193" i="55"/>
  <c r="L192" i="55"/>
  <c r="M179" i="51"/>
  <c r="W181" i="51"/>
  <c r="X175" i="51"/>
  <c r="L210" i="65" l="1"/>
  <c r="K211" i="65"/>
  <c r="L193" i="55"/>
  <c r="K194" i="55"/>
  <c r="M180" i="51"/>
  <c r="W182" i="51"/>
  <c r="X176" i="51"/>
  <c r="K212" i="65" l="1"/>
  <c r="L211" i="65"/>
  <c r="L194" i="55"/>
  <c r="K195" i="55"/>
  <c r="Q40" i="51"/>
  <c r="N40" i="51"/>
  <c r="P40" i="51"/>
  <c r="O40" i="51"/>
  <c r="M181" i="51"/>
  <c r="W183" i="51"/>
  <c r="X177" i="51"/>
  <c r="L212" i="65" l="1"/>
  <c r="K213" i="65"/>
  <c r="K196" i="55"/>
  <c r="L195" i="55"/>
  <c r="R40" i="51"/>
  <c r="S40" i="51"/>
  <c r="M182" i="51"/>
  <c r="W184" i="51"/>
  <c r="X178" i="51"/>
  <c r="L213" i="65" l="1"/>
  <c r="K214" i="65"/>
  <c r="K197" i="55"/>
  <c r="L196" i="55"/>
  <c r="M183" i="51"/>
  <c r="W185" i="51"/>
  <c r="X179" i="51"/>
  <c r="L214" i="65" l="1"/>
  <c r="K215" i="65"/>
  <c r="L197" i="55"/>
  <c r="K198" i="55"/>
  <c r="M184" i="51"/>
  <c r="W186" i="51"/>
  <c r="X180" i="51"/>
  <c r="L215" i="65" l="1"/>
  <c r="K216" i="65"/>
  <c r="L198" i="55"/>
  <c r="K199" i="55"/>
  <c r="M185" i="51"/>
  <c r="W187" i="51"/>
  <c r="X181" i="51"/>
  <c r="L216" i="65" l="1"/>
  <c r="K217" i="65"/>
  <c r="L199" i="55"/>
  <c r="K200" i="55"/>
  <c r="P41" i="51"/>
  <c r="O41" i="51"/>
  <c r="Q41" i="51"/>
  <c r="N41" i="51"/>
  <c r="M186" i="51"/>
  <c r="W188" i="51"/>
  <c r="X182" i="51"/>
  <c r="L217" i="65" l="1"/>
  <c r="K218" i="65"/>
  <c r="L200" i="55"/>
  <c r="K201" i="55"/>
  <c r="R41" i="51"/>
  <c r="S41" i="51"/>
  <c r="M187" i="51"/>
  <c r="W189" i="51"/>
  <c r="X183" i="51"/>
  <c r="L218" i="65" l="1"/>
  <c r="K219" i="65"/>
  <c r="L201" i="55"/>
  <c r="K202" i="55"/>
  <c r="M188" i="51"/>
  <c r="W190" i="51"/>
  <c r="X184" i="51"/>
  <c r="L219" i="65" l="1"/>
  <c r="K220" i="65"/>
  <c r="L202" i="55"/>
  <c r="K203" i="55"/>
  <c r="M189" i="51"/>
  <c r="W191" i="51"/>
  <c r="X185" i="51"/>
  <c r="L220" i="65" l="1"/>
  <c r="K221" i="65"/>
  <c r="L203" i="55"/>
  <c r="K204" i="55"/>
  <c r="M190" i="51"/>
  <c r="W192" i="51"/>
  <c r="X186" i="51"/>
  <c r="L221" i="65" l="1"/>
  <c r="K222" i="65"/>
  <c r="L204" i="55"/>
  <c r="K205" i="55"/>
  <c r="O42" i="51"/>
  <c r="N42" i="51"/>
  <c r="P42" i="51"/>
  <c r="Q42" i="51"/>
  <c r="M191" i="51"/>
  <c r="W193" i="51"/>
  <c r="X187" i="51"/>
  <c r="K223" i="65" l="1"/>
  <c r="L222" i="65"/>
  <c r="K206" i="55"/>
  <c r="L205" i="55"/>
  <c r="R42" i="51"/>
  <c r="S42" i="51"/>
  <c r="M192" i="51"/>
  <c r="W195" i="51"/>
  <c r="X188" i="51"/>
  <c r="L223" i="65" l="1"/>
  <c r="K224" i="65"/>
  <c r="L206" i="55"/>
  <c r="K207" i="55"/>
  <c r="M193" i="51"/>
  <c r="W194" i="51"/>
  <c r="W196" i="51"/>
  <c r="X190" i="51"/>
  <c r="K225" i="65" l="1"/>
  <c r="L224" i="65"/>
  <c r="L207" i="55"/>
  <c r="K208" i="55"/>
  <c r="M194" i="51"/>
  <c r="W197" i="51"/>
  <c r="X191" i="51"/>
  <c r="X189" i="51"/>
  <c r="L225" i="65" l="1"/>
  <c r="K226" i="65"/>
  <c r="L208" i="55"/>
  <c r="K209" i="55"/>
  <c r="N43" i="51"/>
  <c r="Q43" i="51"/>
  <c r="O43" i="51"/>
  <c r="P43" i="51"/>
  <c r="M195" i="51"/>
  <c r="W198" i="51"/>
  <c r="X192" i="51"/>
  <c r="L226" i="65" l="1"/>
  <c r="K227" i="65"/>
  <c r="K210" i="55"/>
  <c r="L209" i="55"/>
  <c r="R43" i="51"/>
  <c r="S43" i="51"/>
  <c r="M196" i="51"/>
  <c r="W199" i="51"/>
  <c r="X193" i="51"/>
  <c r="L227" i="65" l="1"/>
  <c r="K228" i="65"/>
  <c r="L210" i="55"/>
  <c r="K211" i="55"/>
  <c r="M197" i="51"/>
  <c r="W200" i="51"/>
  <c r="X194" i="51"/>
  <c r="L228" i="65" l="1"/>
  <c r="K229" i="65"/>
  <c r="L211" i="55"/>
  <c r="K212" i="55"/>
  <c r="M198" i="51"/>
  <c r="W201" i="51"/>
  <c r="X195" i="51"/>
  <c r="L229" i="65" l="1"/>
  <c r="K230" i="65"/>
  <c r="L212" i="55"/>
  <c r="K213" i="55"/>
  <c r="M199" i="51"/>
  <c r="W202" i="51"/>
  <c r="X196" i="51"/>
  <c r="L230" i="65" l="1"/>
  <c r="K231" i="65"/>
  <c r="L213" i="55"/>
  <c r="K214" i="55"/>
  <c r="Q44" i="51"/>
  <c r="P44" i="51"/>
  <c r="N44" i="51"/>
  <c r="O44" i="51"/>
  <c r="M200" i="51"/>
  <c r="W203" i="51"/>
  <c r="X197" i="51"/>
  <c r="L231" i="65" l="1"/>
  <c r="K232" i="65"/>
  <c r="L214" i="55"/>
  <c r="K215" i="55"/>
  <c r="R44" i="51"/>
  <c r="S44" i="51"/>
  <c r="M201" i="51"/>
  <c r="W204" i="51"/>
  <c r="X198" i="51"/>
  <c r="K233" i="65" l="1"/>
  <c r="L232" i="65"/>
  <c r="L215" i="55"/>
  <c r="K216" i="55"/>
  <c r="M202" i="51"/>
  <c r="W205" i="51"/>
  <c r="X199" i="51"/>
  <c r="L233" i="65" l="1"/>
  <c r="K234" i="65"/>
  <c r="K217" i="55"/>
  <c r="L216" i="55"/>
  <c r="M203" i="51"/>
  <c r="W206" i="51"/>
  <c r="X200" i="51"/>
  <c r="L234" i="65" l="1"/>
  <c r="K235" i="65"/>
  <c r="L217" i="55"/>
  <c r="K218" i="55"/>
  <c r="M204" i="51"/>
  <c r="W207" i="51"/>
  <c r="X201" i="51"/>
  <c r="L235" i="65" l="1"/>
  <c r="K236" i="65"/>
  <c r="L218" i="55"/>
  <c r="K219" i="55"/>
  <c r="P45" i="51"/>
  <c r="O45" i="51"/>
  <c r="Q45" i="51"/>
  <c r="N45" i="51"/>
  <c r="M205" i="51"/>
  <c r="W208" i="51"/>
  <c r="X202" i="51"/>
  <c r="L236" i="65" l="1"/>
  <c r="K237" i="65"/>
  <c r="L219" i="55"/>
  <c r="K220" i="55"/>
  <c r="R45" i="51"/>
  <c r="S45" i="51"/>
  <c r="M206" i="51"/>
  <c r="W209" i="51"/>
  <c r="X203" i="51"/>
  <c r="L237" i="65" l="1"/>
  <c r="K238" i="65"/>
  <c r="L220" i="55"/>
  <c r="K221" i="55"/>
  <c r="M207" i="51"/>
  <c r="W210" i="51"/>
  <c r="X204" i="51"/>
  <c r="L238" i="65" l="1"/>
  <c r="K239" i="65"/>
  <c r="L221" i="55"/>
  <c r="K222" i="55"/>
  <c r="M208" i="51"/>
  <c r="W211" i="51"/>
  <c r="X205" i="51"/>
  <c r="L239" i="65" l="1"/>
  <c r="K240" i="65"/>
  <c r="L222" i="55"/>
  <c r="K223" i="55"/>
  <c r="M209" i="51"/>
  <c r="W212" i="51"/>
  <c r="X206" i="51"/>
  <c r="L240" i="65" l="1"/>
  <c r="K241" i="65"/>
  <c r="L223" i="55"/>
  <c r="K224" i="55"/>
  <c r="O46" i="51"/>
  <c r="P46" i="51"/>
  <c r="N46" i="51"/>
  <c r="Q46" i="51"/>
  <c r="M210" i="51"/>
  <c r="W213" i="51"/>
  <c r="X207" i="51"/>
  <c r="L241" i="65" l="1"/>
  <c r="K242" i="65"/>
  <c r="L224" i="55"/>
  <c r="K225" i="55"/>
  <c r="R46" i="51"/>
  <c r="S46" i="51"/>
  <c r="M211" i="51"/>
  <c r="W214" i="51"/>
  <c r="X208" i="51"/>
  <c r="L242" i="65" l="1"/>
  <c r="K243" i="65"/>
  <c r="L225" i="55"/>
  <c r="K226" i="55"/>
  <c r="M212" i="51"/>
  <c r="W215" i="51"/>
  <c r="X209" i="51"/>
  <c r="K244" i="65" l="1"/>
  <c r="L243" i="65"/>
  <c r="L226" i="55"/>
  <c r="K227" i="55"/>
  <c r="M213" i="51"/>
  <c r="W216" i="51"/>
  <c r="X210" i="51"/>
  <c r="L244" i="65" l="1"/>
  <c r="K245" i="65"/>
  <c r="L227" i="55"/>
  <c r="K228" i="55"/>
  <c r="M214" i="51"/>
  <c r="W217" i="51"/>
  <c r="X211" i="51"/>
  <c r="L245" i="65" l="1"/>
  <c r="K246" i="65"/>
  <c r="K229" i="55"/>
  <c r="L228" i="55"/>
  <c r="N47" i="51"/>
  <c r="Q47" i="51"/>
  <c r="O47" i="51"/>
  <c r="P47" i="51"/>
  <c r="M215" i="51"/>
  <c r="W218" i="51"/>
  <c r="X212" i="51"/>
  <c r="K247" i="65" l="1"/>
  <c r="L246" i="65"/>
  <c r="K230" i="55"/>
  <c r="L229" i="55"/>
  <c r="R47" i="51"/>
  <c r="S47" i="51"/>
  <c r="M216" i="51"/>
  <c r="W219" i="51"/>
  <c r="X213" i="51"/>
  <c r="L247" i="65" l="1"/>
  <c r="K248" i="65"/>
  <c r="L230" i="55"/>
  <c r="K231" i="55"/>
  <c r="M217" i="51"/>
  <c r="W220" i="51"/>
  <c r="X214" i="51"/>
  <c r="K249" i="65" l="1"/>
  <c r="L248" i="65"/>
  <c r="K232" i="55"/>
  <c r="L231" i="55"/>
  <c r="M218" i="51"/>
  <c r="W221" i="51"/>
  <c r="X215" i="51"/>
  <c r="L249" i="65" l="1"/>
  <c r="K250" i="65"/>
  <c r="L232" i="55"/>
  <c r="K233" i="55"/>
  <c r="M219" i="51"/>
  <c r="W222" i="51"/>
  <c r="X216" i="51"/>
  <c r="L250" i="65" l="1"/>
  <c r="K251" i="65"/>
  <c r="L233" i="55"/>
  <c r="K234" i="55"/>
  <c r="Q48" i="51"/>
  <c r="P48" i="51"/>
  <c r="N48" i="51"/>
  <c r="O48" i="51"/>
  <c r="M220" i="51"/>
  <c r="W223" i="51"/>
  <c r="X217" i="51"/>
  <c r="L251" i="65" l="1"/>
  <c r="K252" i="65"/>
  <c r="K235" i="55"/>
  <c r="L234" i="55"/>
  <c r="R48" i="51"/>
  <c r="S48" i="51"/>
  <c r="M221" i="51"/>
  <c r="W224" i="51"/>
  <c r="X218" i="51"/>
  <c r="K253" i="65" l="1"/>
  <c r="L252" i="65"/>
  <c r="L235" i="55"/>
  <c r="K236" i="55"/>
  <c r="M222" i="51"/>
  <c r="W225" i="51"/>
  <c r="X219" i="51"/>
  <c r="L253" i="65" l="1"/>
  <c r="K254" i="65"/>
  <c r="L236" i="55"/>
  <c r="K237" i="55"/>
  <c r="M223" i="51"/>
  <c r="W226" i="51"/>
  <c r="X220" i="51"/>
  <c r="L254" i="65" l="1"/>
  <c r="K255" i="65"/>
  <c r="L237" i="55"/>
  <c r="K238" i="55"/>
  <c r="M224" i="51"/>
  <c r="W227" i="51"/>
  <c r="X221" i="51"/>
  <c r="K256" i="65" l="1"/>
  <c r="L255" i="65"/>
  <c r="K239" i="55"/>
  <c r="L238" i="55"/>
  <c r="P49" i="51"/>
  <c r="Q49" i="51"/>
  <c r="N49" i="51"/>
  <c r="O49" i="51"/>
  <c r="M225" i="51"/>
  <c r="W228" i="51"/>
  <c r="X222" i="51"/>
  <c r="L256" i="65" l="1"/>
  <c r="K257" i="65"/>
  <c r="L239" i="55"/>
  <c r="K240" i="55"/>
  <c r="R49" i="51"/>
  <c r="S49" i="51"/>
  <c r="M226" i="51"/>
  <c r="W229" i="51"/>
  <c r="X223" i="51"/>
  <c r="L257" i="65" l="1"/>
  <c r="K258" i="65"/>
  <c r="K241" i="55"/>
  <c r="L240" i="55"/>
  <c r="M227" i="51"/>
  <c r="W230" i="51"/>
  <c r="X224" i="51"/>
  <c r="L258" i="65" l="1"/>
  <c r="K259" i="65"/>
  <c r="L241" i="55"/>
  <c r="K242" i="55"/>
  <c r="M228" i="51"/>
  <c r="W231" i="51"/>
  <c r="X225" i="51"/>
  <c r="L259" i="65" l="1"/>
  <c r="K260" i="65"/>
  <c r="L242" i="55"/>
  <c r="K243" i="55"/>
  <c r="M229" i="51"/>
  <c r="W232" i="51"/>
  <c r="X226" i="51"/>
  <c r="L260" i="65" l="1"/>
  <c r="K261" i="65"/>
  <c r="L243" i="55"/>
  <c r="K244" i="55"/>
  <c r="N50" i="51"/>
  <c r="Q50" i="51"/>
  <c r="O50" i="51"/>
  <c r="P50" i="51"/>
  <c r="M230" i="51"/>
  <c r="W233" i="51"/>
  <c r="X227" i="51"/>
  <c r="L261" i="65" l="1"/>
  <c r="K262" i="65"/>
  <c r="L244" i="55"/>
  <c r="K245" i="55"/>
  <c r="R50" i="51"/>
  <c r="S50" i="51"/>
  <c r="M231" i="51"/>
  <c r="W234" i="51"/>
  <c r="X228" i="51"/>
  <c r="K263" i="65" l="1"/>
  <c r="L262" i="65"/>
  <c r="L245" i="55"/>
  <c r="K246" i="55"/>
  <c r="M232" i="51"/>
  <c r="W235" i="51"/>
  <c r="X229" i="51"/>
  <c r="L263" i="65" l="1"/>
  <c r="K264" i="65"/>
  <c r="K247" i="55"/>
  <c r="L246" i="55"/>
  <c r="M233" i="51"/>
  <c r="W236" i="51"/>
  <c r="X230" i="51"/>
  <c r="K265" i="65" l="1"/>
  <c r="L264" i="65"/>
  <c r="L247" i="55"/>
  <c r="K248" i="55"/>
  <c r="M234" i="51"/>
  <c r="W237" i="51"/>
  <c r="X231" i="51"/>
  <c r="L265" i="65" l="1"/>
  <c r="K266" i="65"/>
  <c r="L248" i="55"/>
  <c r="K249" i="55"/>
  <c r="N51" i="51"/>
  <c r="Q51" i="51"/>
  <c r="O51" i="51"/>
  <c r="P51" i="51"/>
  <c r="M235" i="51"/>
  <c r="W238" i="51"/>
  <c r="X232" i="51"/>
  <c r="K267" i="65" l="1"/>
  <c r="L266" i="65"/>
  <c r="L249" i="55"/>
  <c r="K250" i="55"/>
  <c r="R51" i="51"/>
  <c r="S51" i="51"/>
  <c r="M236" i="51"/>
  <c r="W239" i="51"/>
  <c r="X233" i="51"/>
  <c r="K268" i="65" l="1"/>
  <c r="L267" i="65"/>
  <c r="L250" i="55"/>
  <c r="K251" i="55"/>
  <c r="M237" i="51"/>
  <c r="W240" i="51"/>
  <c r="X234" i="51"/>
  <c r="K269" i="65" l="1"/>
  <c r="L268" i="65"/>
  <c r="L251" i="55"/>
  <c r="K252" i="55"/>
  <c r="M238" i="51"/>
  <c r="W241" i="51"/>
  <c r="X235" i="51"/>
  <c r="L269" i="65" l="1"/>
  <c r="K270" i="65"/>
  <c r="L252" i="55"/>
  <c r="K253" i="55"/>
  <c r="M239" i="51"/>
  <c r="W242" i="51"/>
  <c r="X236" i="51"/>
  <c r="L270" i="65" l="1"/>
  <c r="K271" i="65"/>
  <c r="L271" i="65" s="1"/>
  <c r="L253" i="55"/>
  <c r="K254" i="55"/>
  <c r="Q52" i="51"/>
  <c r="P52" i="51"/>
  <c r="N52" i="51"/>
  <c r="O52" i="51"/>
  <c r="M240" i="51"/>
  <c r="W243" i="51"/>
  <c r="X237" i="51"/>
  <c r="G7" i="65" l="1"/>
  <c r="H7" i="65" s="1"/>
  <c r="I7" i="65" s="1"/>
  <c r="L254" i="55"/>
  <c r="K255" i="55"/>
  <c r="R52" i="51"/>
  <c r="S52" i="51"/>
  <c r="M241" i="51"/>
  <c r="W244" i="51"/>
  <c r="X238" i="51"/>
  <c r="L255" i="55" l="1"/>
  <c r="K256" i="55"/>
  <c r="M242" i="51"/>
  <c r="W245" i="51"/>
  <c r="X239" i="51"/>
  <c r="K257" i="55" l="1"/>
  <c r="L256" i="55"/>
  <c r="M243" i="51"/>
  <c r="W246" i="51"/>
  <c r="X240" i="51"/>
  <c r="L257" i="55" l="1"/>
  <c r="K258" i="55"/>
  <c r="M244" i="51"/>
  <c r="W247" i="51"/>
  <c r="X241" i="51"/>
  <c r="L258" i="55" l="1"/>
  <c r="K259" i="55"/>
  <c r="P53" i="51"/>
  <c r="O53" i="51"/>
  <c r="Q53" i="51"/>
  <c r="N53" i="51"/>
  <c r="M245" i="51"/>
  <c r="W248" i="51"/>
  <c r="X242" i="51"/>
  <c r="L259" i="55" l="1"/>
  <c r="K260" i="55"/>
  <c r="R53" i="51"/>
  <c r="S53" i="51"/>
  <c r="M246" i="51"/>
  <c r="W249" i="51"/>
  <c r="X243" i="51"/>
  <c r="L260" i="55" l="1"/>
  <c r="K261" i="55"/>
  <c r="M247" i="51"/>
  <c r="W250" i="51"/>
  <c r="X244" i="51"/>
  <c r="L261" i="55" l="1"/>
  <c r="K262" i="55"/>
  <c r="M248" i="51"/>
  <c r="W251" i="51"/>
  <c r="X245" i="51"/>
  <c r="L262" i="55" l="1"/>
  <c r="K263" i="55"/>
  <c r="M249" i="51"/>
  <c r="W252" i="51"/>
  <c r="X246" i="51"/>
  <c r="L263" i="55" l="1"/>
  <c r="K264" i="55"/>
  <c r="O54" i="51"/>
  <c r="P54" i="51"/>
  <c r="N54" i="51"/>
  <c r="Q54" i="51"/>
  <c r="M250" i="51"/>
  <c r="W253" i="51"/>
  <c r="X247" i="51"/>
  <c r="L264" i="55" l="1"/>
  <c r="K265" i="55"/>
  <c r="R54" i="51"/>
  <c r="S54" i="51"/>
  <c r="M251" i="51"/>
  <c r="W254" i="51"/>
  <c r="X248" i="51"/>
  <c r="L265" i="55" l="1"/>
  <c r="K266" i="55"/>
  <c r="M252" i="51"/>
  <c r="W255" i="51"/>
  <c r="X249" i="51"/>
  <c r="L266" i="55" l="1"/>
  <c r="K267" i="55"/>
  <c r="M253" i="51"/>
  <c r="W256" i="51"/>
  <c r="X250" i="51"/>
  <c r="K268" i="55" l="1"/>
  <c r="L267" i="55"/>
  <c r="M254" i="51"/>
  <c r="W257" i="51"/>
  <c r="X251" i="51"/>
  <c r="L268" i="55" l="1"/>
  <c r="K269" i="55"/>
  <c r="P55" i="51"/>
  <c r="N55" i="51"/>
  <c r="Q55" i="51"/>
  <c r="O55" i="51"/>
  <c r="M255" i="51"/>
  <c r="W258" i="51"/>
  <c r="X252" i="51"/>
  <c r="L269" i="55" l="1"/>
  <c r="K270" i="55"/>
  <c r="R55" i="51"/>
  <c r="S55" i="51"/>
  <c r="M256" i="51"/>
  <c r="W259" i="51"/>
  <c r="X253" i="51"/>
  <c r="L270" i="55" l="1"/>
  <c r="K271" i="55"/>
  <c r="L271" i="55" s="1"/>
  <c r="M257" i="51"/>
  <c r="W260" i="51"/>
  <c r="X254" i="51"/>
  <c r="G7" i="55" l="1"/>
  <c r="H7" i="55" s="1"/>
  <c r="I7" i="55" s="1"/>
  <c r="M258" i="51"/>
  <c r="W261" i="51"/>
  <c r="X255" i="51"/>
  <c r="M259" i="51" l="1"/>
  <c r="W262" i="51"/>
  <c r="X256" i="51"/>
  <c r="Q56" i="51" l="1"/>
  <c r="O56" i="51"/>
  <c r="P56" i="51"/>
  <c r="N56" i="51"/>
  <c r="M260" i="51"/>
  <c r="W263" i="51"/>
  <c r="X257" i="51"/>
  <c r="R56" i="51" l="1"/>
  <c r="S56" i="51"/>
  <c r="M261" i="51"/>
  <c r="W264" i="51"/>
  <c r="X258" i="51"/>
  <c r="M262" i="51" l="1"/>
  <c r="W265" i="51"/>
  <c r="X259" i="51"/>
  <c r="M263" i="51" l="1"/>
  <c r="W266" i="51"/>
  <c r="X260" i="51"/>
  <c r="M264" i="51" l="1"/>
  <c r="W267" i="51"/>
  <c r="X261" i="51"/>
  <c r="P57" i="51" l="1"/>
  <c r="O57" i="51"/>
  <c r="Q57" i="51"/>
  <c r="N57" i="51"/>
  <c r="M265" i="51"/>
  <c r="W268" i="51"/>
  <c r="X262" i="51"/>
  <c r="R57" i="51" l="1"/>
  <c r="S57" i="51"/>
  <c r="M266" i="51"/>
  <c r="W269" i="51"/>
  <c r="X263" i="51"/>
  <c r="M267" i="51" l="1"/>
  <c r="W270" i="51"/>
  <c r="X264" i="51"/>
  <c r="M268" i="51" l="1"/>
  <c r="W271" i="51"/>
  <c r="X265" i="51"/>
  <c r="O268" i="51" l="1"/>
  <c r="N268" i="51"/>
  <c r="P268" i="51"/>
  <c r="Q268" i="51"/>
  <c r="M269" i="51"/>
  <c r="W272" i="51"/>
  <c r="X266" i="51"/>
  <c r="O58" i="51" l="1"/>
  <c r="P58" i="51"/>
  <c r="Q58" i="51"/>
  <c r="N58" i="51"/>
  <c r="N269" i="51"/>
  <c r="O269" i="51"/>
  <c r="P269" i="51"/>
  <c r="Q269" i="51"/>
  <c r="M270" i="51"/>
  <c r="W273" i="51"/>
  <c r="X267" i="51"/>
  <c r="R58" i="51" l="1"/>
  <c r="S58" i="51"/>
  <c r="Q270" i="51"/>
  <c r="P270" i="51"/>
  <c r="N270" i="51"/>
  <c r="O270" i="51"/>
  <c r="M271" i="51"/>
  <c r="W274" i="51"/>
  <c r="X268" i="51"/>
  <c r="P271" i="51" l="1"/>
  <c r="Q271" i="51"/>
  <c r="O271" i="51"/>
  <c r="N271" i="51"/>
  <c r="W275" i="51"/>
  <c r="X269" i="51"/>
  <c r="W276" i="51" l="1"/>
  <c r="X270" i="51"/>
  <c r="W277" i="51" l="1"/>
  <c r="X271" i="51"/>
  <c r="N59" i="51" l="1"/>
  <c r="P59" i="51"/>
  <c r="Q59" i="51"/>
  <c r="O59" i="51"/>
  <c r="W278" i="51"/>
  <c r="X272" i="51"/>
  <c r="R59" i="51" l="1"/>
  <c r="S59" i="51"/>
  <c r="W279" i="51"/>
  <c r="X273" i="51"/>
  <c r="W280" i="51" l="1"/>
  <c r="X274" i="51"/>
  <c r="W281" i="51" l="1"/>
  <c r="X275" i="51"/>
  <c r="W282" i="51" l="1"/>
  <c r="X276" i="51"/>
  <c r="O60" i="51" l="1"/>
  <c r="Q60" i="51"/>
  <c r="P60" i="51"/>
  <c r="N60" i="51"/>
  <c r="W283" i="51"/>
  <c r="X277" i="51"/>
  <c r="R60" i="51" l="1"/>
  <c r="S60" i="51"/>
  <c r="W284" i="51"/>
  <c r="X278" i="51"/>
  <c r="W285" i="51" l="1"/>
  <c r="X279" i="51"/>
  <c r="W286" i="51" l="1"/>
  <c r="X280" i="51"/>
  <c r="W287" i="51" l="1"/>
  <c r="X281" i="51"/>
  <c r="P61" i="51" l="1"/>
  <c r="Q61" i="51"/>
  <c r="N61" i="51"/>
  <c r="O61" i="51"/>
  <c r="W288" i="51"/>
  <c r="X282" i="51"/>
  <c r="R61" i="51" l="1"/>
  <c r="S61" i="51"/>
  <c r="W289" i="51"/>
  <c r="X283" i="51"/>
  <c r="W290" i="51" l="1"/>
  <c r="X284" i="51"/>
  <c r="W291" i="51" l="1"/>
  <c r="X285" i="51"/>
  <c r="W292" i="51" l="1"/>
  <c r="X286" i="51"/>
  <c r="O62" i="51" l="1"/>
  <c r="Q62" i="51"/>
  <c r="N62" i="51"/>
  <c r="P62" i="51"/>
  <c r="W293" i="51"/>
  <c r="X287" i="51"/>
  <c r="R62" i="51" l="1"/>
  <c r="S62" i="51"/>
  <c r="W294" i="51"/>
  <c r="X288" i="51"/>
  <c r="W295" i="51" l="1"/>
  <c r="X289" i="51"/>
  <c r="W296" i="51" l="1"/>
  <c r="X290" i="51"/>
  <c r="W297" i="51" l="1"/>
  <c r="X291" i="51"/>
  <c r="N63" i="51" l="1"/>
  <c r="Q63" i="51"/>
  <c r="O63" i="51"/>
  <c r="P63" i="51"/>
  <c r="W298" i="51"/>
  <c r="X292" i="51"/>
  <c r="R63" i="51" l="1"/>
  <c r="S63" i="51"/>
  <c r="W300" i="51"/>
  <c r="W299" i="51" s="1"/>
  <c r="X293" i="51"/>
  <c r="W301" i="51" l="1"/>
  <c r="X294" i="51"/>
  <c r="W302" i="51" l="1"/>
  <c r="X295" i="51"/>
  <c r="W303" i="51" l="1"/>
  <c r="X296" i="51"/>
  <c r="Q64" i="51" l="1"/>
  <c r="N64" i="51"/>
  <c r="O64" i="51"/>
  <c r="P64" i="51"/>
  <c r="W304" i="51"/>
  <c r="X299" i="51" s="1"/>
  <c r="X297" i="51"/>
  <c r="R64" i="51" l="1"/>
  <c r="S64" i="51"/>
  <c r="W305" i="51"/>
  <c r="X298" i="51"/>
  <c r="W306" i="51" l="1"/>
  <c r="X300" i="51"/>
  <c r="W307" i="51" l="1"/>
  <c r="X301" i="51"/>
  <c r="Q65" i="51" l="1"/>
  <c r="P65" i="51"/>
  <c r="N65" i="51"/>
  <c r="O65" i="51"/>
  <c r="W308" i="51"/>
  <c r="X302" i="51"/>
  <c r="R65" i="51" l="1"/>
  <c r="S65" i="51"/>
  <c r="W309" i="51"/>
  <c r="X303" i="51"/>
  <c r="W310" i="51" l="1"/>
  <c r="X304" i="51"/>
  <c r="W311" i="51" l="1"/>
  <c r="X305" i="51"/>
  <c r="W312" i="51" l="1"/>
  <c r="X306" i="51"/>
  <c r="O66" i="51" l="1"/>
  <c r="N66" i="51"/>
  <c r="P66" i="51"/>
  <c r="Q66" i="51"/>
  <c r="W313" i="51"/>
  <c r="X307" i="51"/>
  <c r="R66" i="51" l="1"/>
  <c r="S66" i="51"/>
  <c r="W314" i="51"/>
  <c r="X308" i="51"/>
  <c r="W315" i="51" l="1"/>
  <c r="X309" i="51"/>
  <c r="W316" i="51" l="1"/>
  <c r="X310" i="51"/>
  <c r="W317" i="51" l="1"/>
  <c r="X311" i="51"/>
  <c r="N67" i="51" l="1"/>
  <c r="Q67" i="51"/>
  <c r="O67" i="51"/>
  <c r="P67" i="51"/>
  <c r="W318" i="51"/>
  <c r="X312" i="51"/>
  <c r="R67" i="51" l="1"/>
  <c r="S67" i="51"/>
  <c r="W319" i="51"/>
  <c r="X313" i="51"/>
  <c r="W320" i="51" l="1"/>
  <c r="X314" i="51"/>
  <c r="W321" i="51" l="1"/>
  <c r="X315" i="51"/>
  <c r="W322" i="51" l="1"/>
  <c r="X316" i="51"/>
  <c r="Q68" i="51" l="1"/>
  <c r="N68" i="51"/>
  <c r="P68" i="51"/>
  <c r="O68" i="51"/>
  <c r="W323" i="51"/>
  <c r="X317" i="51"/>
  <c r="R68" i="51" l="1"/>
  <c r="S68" i="51"/>
  <c r="W324" i="51"/>
  <c r="X318" i="51"/>
  <c r="W325" i="51" l="1"/>
  <c r="X319" i="51"/>
  <c r="W326" i="51" l="1"/>
  <c r="X320" i="51"/>
  <c r="W327" i="51" l="1"/>
  <c r="X321" i="51"/>
  <c r="P69" i="51" l="1"/>
  <c r="Q69" i="51"/>
  <c r="O69" i="51"/>
  <c r="N69" i="51"/>
  <c r="W328" i="51"/>
  <c r="X322" i="51"/>
  <c r="R69" i="51" l="1"/>
  <c r="S69" i="51"/>
  <c r="W329" i="51"/>
  <c r="X323" i="51"/>
  <c r="W330" i="51" l="1"/>
  <c r="X324" i="51"/>
  <c r="W331" i="51" l="1"/>
  <c r="X325" i="51"/>
  <c r="W332" i="51" l="1"/>
  <c r="X326" i="51"/>
  <c r="N70" i="51" l="1"/>
  <c r="P70" i="51"/>
  <c r="Q70" i="51"/>
  <c r="O70" i="51"/>
  <c r="W333" i="51"/>
  <c r="X327" i="51"/>
  <c r="R70" i="51" l="1"/>
  <c r="S70" i="51"/>
  <c r="W334" i="51"/>
  <c r="X328" i="51"/>
  <c r="W335" i="51" l="1"/>
  <c r="X329" i="51"/>
  <c r="W336" i="51" l="1"/>
  <c r="X330" i="51"/>
  <c r="W337" i="51" l="1"/>
  <c r="X331" i="51"/>
  <c r="N71" i="51" l="1"/>
  <c r="O71" i="51"/>
  <c r="P71" i="51"/>
  <c r="Q71" i="51"/>
  <c r="W338" i="51"/>
  <c r="X332" i="51"/>
  <c r="R71" i="51" l="1"/>
  <c r="S71" i="51"/>
  <c r="W339" i="51"/>
  <c r="X333" i="51"/>
  <c r="W340" i="51" l="1"/>
  <c r="X334" i="51"/>
  <c r="W341" i="51" l="1"/>
  <c r="X335" i="51"/>
  <c r="W342" i="51" l="1"/>
  <c r="X336" i="51"/>
  <c r="Q72" i="51" l="1"/>
  <c r="O72" i="51"/>
  <c r="P72" i="51"/>
  <c r="N72" i="51"/>
  <c r="W343" i="51"/>
  <c r="X337" i="51"/>
  <c r="R72" i="51" l="1"/>
  <c r="S72" i="51"/>
  <c r="W344" i="51"/>
  <c r="X338" i="51"/>
  <c r="W345" i="51" l="1"/>
  <c r="X339" i="51"/>
  <c r="W346" i="51" l="1"/>
  <c r="X340" i="51"/>
  <c r="W347" i="51" l="1"/>
  <c r="X341" i="51"/>
  <c r="P73" i="51" l="1"/>
  <c r="O73" i="51"/>
  <c r="Q73" i="51"/>
  <c r="N73" i="51"/>
  <c r="W348" i="51"/>
  <c r="X342" i="51"/>
  <c r="R73" i="51" l="1"/>
  <c r="S73" i="51"/>
  <c r="W349" i="51"/>
  <c r="X343" i="51"/>
  <c r="W350" i="51" l="1"/>
  <c r="X344" i="51"/>
  <c r="W351" i="51" l="1"/>
  <c r="X345" i="51"/>
  <c r="W352" i="51" l="1"/>
  <c r="X346" i="51"/>
  <c r="O74" i="51" l="1"/>
  <c r="P74" i="51"/>
  <c r="Q74" i="51"/>
  <c r="N74" i="51"/>
  <c r="W353" i="51"/>
  <c r="X347" i="51"/>
  <c r="R74" i="51" l="1"/>
  <c r="S74" i="51"/>
  <c r="W354" i="51"/>
  <c r="X348" i="51"/>
  <c r="W355" i="51" l="1"/>
  <c r="X349" i="51"/>
  <c r="W356" i="51" l="1"/>
  <c r="X350" i="51"/>
  <c r="W357" i="51" l="1"/>
  <c r="X351" i="51"/>
  <c r="O75" i="51" l="1"/>
  <c r="Q75" i="51"/>
  <c r="P75" i="51"/>
  <c r="N75" i="51"/>
  <c r="W358" i="51"/>
  <c r="X352" i="51"/>
  <c r="R75" i="51" l="1"/>
  <c r="S75" i="51"/>
  <c r="W359" i="51"/>
  <c r="X353" i="51"/>
  <c r="W360" i="51" l="1"/>
  <c r="X354" i="51"/>
  <c r="W361" i="51" l="1"/>
  <c r="X355" i="51"/>
  <c r="W362" i="51" l="1"/>
  <c r="X356" i="51"/>
  <c r="O76" i="51" l="1"/>
  <c r="N76" i="51"/>
  <c r="P76" i="51"/>
  <c r="Q76" i="51"/>
  <c r="W363" i="51"/>
  <c r="X357" i="51"/>
  <c r="R76" i="51" l="1"/>
  <c r="S76" i="51"/>
  <c r="W364" i="51"/>
  <c r="X358" i="51"/>
  <c r="W365" i="51" l="1"/>
  <c r="X359" i="51"/>
  <c r="W366" i="51" l="1"/>
  <c r="X360" i="51"/>
  <c r="W367" i="51" l="1"/>
  <c r="X361" i="51"/>
  <c r="N77" i="51" l="1"/>
  <c r="Q77" i="51"/>
  <c r="O77" i="51"/>
  <c r="P77" i="51"/>
  <c r="W368" i="51"/>
  <c r="X362" i="51"/>
  <c r="R77" i="51" l="1"/>
  <c r="S77" i="51"/>
  <c r="W369" i="51"/>
  <c r="X363" i="51"/>
  <c r="W370" i="51" l="1"/>
  <c r="X364" i="51"/>
  <c r="W371" i="51" l="1"/>
  <c r="X365" i="51"/>
  <c r="W372" i="51" l="1"/>
  <c r="X366" i="51"/>
  <c r="Q78" i="51" l="1"/>
  <c r="P78" i="51"/>
  <c r="N78" i="51"/>
  <c r="O78" i="51"/>
  <c r="W373" i="51"/>
  <c r="X367" i="51"/>
  <c r="R78" i="51" l="1"/>
  <c r="S78" i="51"/>
  <c r="W374" i="51"/>
  <c r="X368" i="51"/>
  <c r="W375" i="51" l="1"/>
  <c r="X369" i="51"/>
  <c r="W376" i="51" l="1"/>
  <c r="X370" i="51"/>
  <c r="W377" i="51" l="1"/>
  <c r="X371" i="51"/>
  <c r="P79" i="51" l="1"/>
  <c r="O79" i="51"/>
  <c r="Q79" i="51"/>
  <c r="N79" i="51"/>
  <c r="W378" i="51"/>
  <c r="X372" i="51"/>
  <c r="R79" i="51" l="1"/>
  <c r="S79" i="51"/>
  <c r="W379" i="51"/>
  <c r="X373" i="51"/>
  <c r="W380" i="51" l="1"/>
  <c r="X374" i="51"/>
  <c r="W381" i="51" l="1"/>
  <c r="X375" i="51"/>
  <c r="W382" i="51" l="1"/>
  <c r="X376" i="51"/>
  <c r="Q80" i="51" l="1"/>
  <c r="P80" i="51"/>
  <c r="O80" i="51"/>
  <c r="N80" i="51"/>
  <c r="W383" i="51"/>
  <c r="X377" i="51"/>
  <c r="R80" i="51" l="1"/>
  <c r="S80" i="51"/>
  <c r="W384" i="51"/>
  <c r="X378" i="51"/>
  <c r="W385" i="51" l="1"/>
  <c r="X379" i="51"/>
  <c r="W386" i="51" l="1"/>
  <c r="X380" i="51"/>
  <c r="W387" i="51" l="1"/>
  <c r="X381" i="51"/>
  <c r="N81" i="51" l="1"/>
  <c r="Q81" i="51"/>
  <c r="O81" i="51"/>
  <c r="P81" i="51"/>
  <c r="W388" i="51"/>
  <c r="X382" i="51"/>
  <c r="R81" i="51" l="1"/>
  <c r="S81" i="51"/>
  <c r="W389" i="51"/>
  <c r="X383" i="51"/>
  <c r="W390" i="51" l="1"/>
  <c r="X384" i="51"/>
  <c r="W391" i="51" l="1"/>
  <c r="X385" i="51"/>
  <c r="W392" i="51" l="1"/>
  <c r="X386" i="51"/>
  <c r="Q82" i="51" l="1"/>
  <c r="P82" i="51"/>
  <c r="N82" i="51"/>
  <c r="O82" i="51"/>
  <c r="W393" i="51"/>
  <c r="X387" i="51"/>
  <c r="R82" i="51" l="1"/>
  <c r="S82" i="51"/>
  <c r="W394" i="51"/>
  <c r="X388" i="51"/>
  <c r="W395" i="51" l="1"/>
  <c r="X389" i="51"/>
  <c r="W396" i="51" l="1"/>
  <c r="X390" i="51"/>
  <c r="W397" i="51" l="1"/>
  <c r="X391" i="51"/>
  <c r="P83" i="51" l="1"/>
  <c r="N83" i="51"/>
  <c r="Q83" i="51"/>
  <c r="O83" i="51"/>
  <c r="W398" i="51"/>
  <c r="X392" i="51"/>
  <c r="R83" i="51" l="1"/>
  <c r="S83" i="51"/>
  <c r="W399" i="51"/>
  <c r="X393" i="51"/>
  <c r="W400" i="51" l="1"/>
  <c r="X394" i="51"/>
  <c r="W401" i="51" l="1"/>
  <c r="X395" i="51"/>
  <c r="W402" i="51" l="1"/>
  <c r="X396" i="51"/>
  <c r="O84" i="51" l="1"/>
  <c r="N84" i="51"/>
  <c r="Q84" i="51"/>
  <c r="P84" i="51"/>
  <c r="W403" i="51"/>
  <c r="X397" i="51"/>
  <c r="R84" i="51" l="1"/>
  <c r="S84" i="51"/>
  <c r="W404" i="51"/>
  <c r="X398" i="51"/>
  <c r="W405" i="51" l="1"/>
  <c r="X399" i="51"/>
  <c r="W406" i="51" l="1"/>
  <c r="X400" i="51"/>
  <c r="W407" i="51" l="1"/>
  <c r="X401" i="51"/>
  <c r="P85" i="51" l="1"/>
  <c r="N85" i="51"/>
  <c r="O85" i="51"/>
  <c r="Q85" i="51"/>
  <c r="W408" i="51"/>
  <c r="X402" i="51"/>
  <c r="R85" i="51" l="1"/>
  <c r="S85" i="51"/>
  <c r="W409" i="51"/>
  <c r="X403" i="51"/>
  <c r="W410" i="51" l="1"/>
  <c r="X404" i="51"/>
  <c r="W411" i="51" l="1"/>
  <c r="X405" i="51"/>
  <c r="W412" i="51" l="1"/>
  <c r="X406" i="51"/>
  <c r="Q86" i="51" l="1"/>
  <c r="P86" i="51"/>
  <c r="N86" i="51"/>
  <c r="O86" i="51"/>
  <c r="W413" i="51"/>
  <c r="X407" i="51"/>
  <c r="R86" i="51" l="1"/>
  <c r="S86" i="51"/>
  <c r="W414" i="51"/>
  <c r="X408" i="51"/>
  <c r="W415" i="51" l="1"/>
  <c r="X409" i="51"/>
  <c r="W416" i="51" l="1"/>
  <c r="X410" i="51"/>
  <c r="W417" i="51" l="1"/>
  <c r="X411" i="51"/>
  <c r="P87" i="51" l="1"/>
  <c r="O87" i="51"/>
  <c r="Q87" i="51"/>
  <c r="N87" i="51"/>
  <c r="W418" i="51"/>
  <c r="X412" i="51"/>
  <c r="R87" i="51" l="1"/>
  <c r="S87" i="51"/>
  <c r="W419" i="51"/>
  <c r="X413" i="51"/>
  <c r="W420" i="51" l="1"/>
  <c r="X414" i="51"/>
  <c r="W421" i="51" l="1"/>
  <c r="X415" i="51"/>
  <c r="W422" i="51" l="1"/>
  <c r="X416" i="51"/>
  <c r="O88" i="51" l="1"/>
  <c r="N88" i="51"/>
  <c r="P88" i="51"/>
  <c r="Q88" i="51"/>
  <c r="W423" i="51"/>
  <c r="X417" i="51"/>
  <c r="R88" i="51" l="1"/>
  <c r="S88" i="51"/>
  <c r="W424" i="51"/>
  <c r="X418" i="51"/>
  <c r="W425" i="51" l="1"/>
  <c r="X419" i="51"/>
  <c r="W426" i="51" l="1"/>
  <c r="X420" i="51"/>
  <c r="W427" i="51" l="1"/>
  <c r="X421" i="51"/>
  <c r="N89" i="51" l="1"/>
  <c r="Q89" i="51"/>
  <c r="O89" i="51"/>
  <c r="P89" i="51"/>
  <c r="W428" i="51"/>
  <c r="X422" i="51"/>
  <c r="R89" i="51" l="1"/>
  <c r="S89" i="51"/>
  <c r="W429" i="51"/>
  <c r="X423" i="51"/>
  <c r="W430" i="51" l="1"/>
  <c r="X424" i="51"/>
  <c r="W431" i="51" l="1"/>
  <c r="X425" i="51"/>
  <c r="W432" i="51" l="1"/>
  <c r="X426" i="51"/>
  <c r="O90" i="51" l="1"/>
  <c r="Q90" i="51"/>
  <c r="N90" i="51"/>
  <c r="P90" i="51"/>
  <c r="W433" i="51"/>
  <c r="X427" i="51"/>
  <c r="R90" i="51" l="1"/>
  <c r="S90" i="51"/>
  <c r="W434" i="51"/>
  <c r="X428" i="51"/>
  <c r="W435" i="51" l="1"/>
  <c r="X429" i="51"/>
  <c r="W436" i="51" l="1"/>
  <c r="X430" i="51"/>
  <c r="W437" i="51" l="1"/>
  <c r="X431" i="51"/>
  <c r="P91" i="51" l="1"/>
  <c r="Q91" i="51"/>
  <c r="N91" i="51"/>
  <c r="O91" i="51"/>
  <c r="W438" i="51"/>
  <c r="X432" i="51"/>
  <c r="R91" i="51" l="1"/>
  <c r="S91" i="51"/>
  <c r="W439" i="51"/>
  <c r="X433" i="51"/>
  <c r="W440" i="51" l="1"/>
  <c r="X434" i="51"/>
  <c r="W441" i="51" l="1"/>
  <c r="X435" i="51"/>
  <c r="W442" i="51" l="1"/>
  <c r="X436" i="51"/>
  <c r="O92" i="51" l="1"/>
  <c r="N92" i="51"/>
  <c r="Q92" i="51"/>
  <c r="P92" i="51"/>
  <c r="W443" i="51"/>
  <c r="X437" i="51"/>
  <c r="R92" i="51" l="1"/>
  <c r="S92" i="51"/>
  <c r="W444" i="51"/>
  <c r="X438" i="51"/>
  <c r="W445" i="51" l="1"/>
  <c r="X439" i="51"/>
  <c r="W446" i="51" l="1"/>
  <c r="X440" i="51"/>
  <c r="W447" i="51" l="1"/>
  <c r="X441" i="51"/>
  <c r="N93" i="51" l="1"/>
  <c r="Q93" i="51"/>
  <c r="O93" i="51"/>
  <c r="P93" i="51"/>
  <c r="W448" i="51"/>
  <c r="X442" i="51"/>
  <c r="R93" i="51" l="1"/>
  <c r="S93" i="51"/>
  <c r="W449" i="51"/>
  <c r="X443" i="51"/>
  <c r="W450" i="51" l="1"/>
  <c r="X444" i="51"/>
  <c r="W451" i="51" l="1"/>
  <c r="X445" i="51"/>
  <c r="W452" i="51" l="1"/>
  <c r="X446" i="51"/>
  <c r="Q94" i="51" l="1"/>
  <c r="P94" i="51"/>
  <c r="N94" i="51"/>
  <c r="O94" i="51"/>
  <c r="W453" i="51"/>
  <c r="X447" i="51"/>
  <c r="R94" i="51" l="1"/>
  <c r="S94" i="51"/>
  <c r="W454" i="51"/>
  <c r="X448" i="51"/>
  <c r="W456" i="51" l="1"/>
  <c r="X449" i="51"/>
  <c r="W455" i="51" l="1"/>
  <c r="X450" i="51" s="1"/>
  <c r="W457" i="51"/>
  <c r="W458" i="51" l="1"/>
  <c r="X452" i="51"/>
  <c r="X451" i="51"/>
  <c r="N95" i="51" l="1"/>
  <c r="P95" i="51"/>
  <c r="Q95" i="51"/>
  <c r="O95" i="51"/>
  <c r="W459" i="51"/>
  <c r="X453" i="51"/>
  <c r="R95" i="51" l="1"/>
  <c r="S95" i="51"/>
  <c r="W460" i="51"/>
  <c r="X454" i="51"/>
  <c r="W461" i="51" l="1"/>
  <c r="X456" i="51" s="1"/>
  <c r="O96" i="51" l="1"/>
  <c r="P96" i="51"/>
  <c r="N96" i="51"/>
  <c r="Q96" i="51"/>
  <c r="W462" i="51"/>
  <c r="X455" i="51"/>
  <c r="R96" i="51" l="1"/>
  <c r="S96" i="51"/>
  <c r="W463" i="51"/>
  <c r="X457" i="51"/>
  <c r="W464" i="51" l="1"/>
  <c r="X458" i="51"/>
  <c r="W465" i="51" l="1"/>
  <c r="X459" i="51"/>
  <c r="W466" i="51" l="1"/>
  <c r="X460" i="51"/>
  <c r="W467" i="51" l="1"/>
  <c r="X461" i="51"/>
  <c r="N97" i="51" l="1"/>
  <c r="Q97" i="51"/>
  <c r="O97" i="51"/>
  <c r="P97" i="51"/>
  <c r="W468" i="51"/>
  <c r="X462" i="51"/>
  <c r="R97" i="51" l="1"/>
  <c r="S97" i="51"/>
  <c r="W469" i="51"/>
  <c r="X463" i="51"/>
  <c r="W470" i="51" l="1"/>
  <c r="X464" i="51"/>
  <c r="W471" i="51" l="1"/>
  <c r="X465" i="51"/>
  <c r="W472" i="51" l="1"/>
  <c r="X466" i="51"/>
  <c r="Q98" i="51" l="1"/>
  <c r="P98" i="51"/>
  <c r="N98" i="51"/>
  <c r="O98" i="51"/>
  <c r="W473" i="51"/>
  <c r="X467" i="51"/>
  <c r="R98" i="51" l="1"/>
  <c r="S98" i="51"/>
  <c r="W474" i="51"/>
  <c r="X468" i="51"/>
  <c r="W475" i="51" l="1"/>
  <c r="X469" i="51"/>
  <c r="W476" i="51" l="1"/>
  <c r="X470" i="51"/>
  <c r="W477" i="51" l="1"/>
  <c r="X471" i="51"/>
  <c r="P99" i="51" l="1"/>
  <c r="N99" i="51"/>
  <c r="Q99" i="51"/>
  <c r="O99" i="51"/>
  <c r="W478" i="51"/>
  <c r="X472" i="51"/>
  <c r="R99" i="51" l="1"/>
  <c r="S99" i="51"/>
  <c r="W479" i="51"/>
  <c r="X473" i="51"/>
  <c r="W480" i="51" l="1"/>
  <c r="X474" i="51"/>
  <c r="W481" i="51" l="1"/>
  <c r="X475" i="51"/>
  <c r="W482" i="51" l="1"/>
  <c r="X476" i="51"/>
  <c r="N100" i="51" l="1"/>
  <c r="Q100" i="51"/>
  <c r="O100" i="51"/>
  <c r="P100" i="51"/>
  <c r="W483" i="51"/>
  <c r="X477" i="51"/>
  <c r="R100" i="51" l="1"/>
  <c r="S100" i="51"/>
  <c r="W484" i="51"/>
  <c r="X478" i="51"/>
  <c r="W485" i="51" l="1"/>
  <c r="X479" i="51"/>
  <c r="W486" i="51" l="1"/>
  <c r="X480" i="51"/>
  <c r="W487" i="51" l="1"/>
  <c r="X481" i="51"/>
  <c r="N101" i="51" l="1"/>
  <c r="Q101" i="51"/>
  <c r="O101" i="51"/>
  <c r="P101" i="51"/>
  <c r="W488" i="51"/>
  <c r="X482" i="51"/>
  <c r="R101" i="51" l="1"/>
  <c r="S101" i="51"/>
  <c r="W489" i="51"/>
  <c r="X483" i="51"/>
  <c r="W490" i="51" l="1"/>
  <c r="X484" i="51"/>
  <c r="W491" i="51" l="1"/>
  <c r="X485" i="51"/>
  <c r="W492" i="51" l="1"/>
  <c r="X486" i="51"/>
  <c r="N102" i="51" l="1"/>
  <c r="Q102" i="51"/>
  <c r="O102" i="51"/>
  <c r="P102" i="51"/>
  <c r="W493" i="51"/>
  <c r="X487" i="51"/>
  <c r="R102" i="51" l="1"/>
  <c r="S102" i="51"/>
  <c r="W494" i="51"/>
  <c r="X488" i="51"/>
  <c r="W495" i="51" l="1"/>
  <c r="X489" i="51"/>
  <c r="W496" i="51" l="1"/>
  <c r="X490" i="51"/>
  <c r="W497" i="51" l="1"/>
  <c r="X491" i="51"/>
  <c r="Q103" i="51" l="1"/>
  <c r="N103" i="51"/>
  <c r="P103" i="51"/>
  <c r="O103" i="51"/>
  <c r="W498" i="51"/>
  <c r="X492" i="51"/>
  <c r="R103" i="51" l="1"/>
  <c r="S103" i="51"/>
  <c r="W499" i="51"/>
  <c r="X493" i="51"/>
  <c r="W500" i="51" l="1"/>
  <c r="X494" i="51"/>
  <c r="W501" i="51" l="1"/>
  <c r="X495" i="51"/>
  <c r="W502" i="51" l="1"/>
  <c r="X496" i="51"/>
  <c r="O104" i="51" l="1"/>
  <c r="Q104" i="51"/>
  <c r="P104" i="51"/>
  <c r="N104" i="51"/>
  <c r="W503" i="51"/>
  <c r="X497" i="51"/>
  <c r="R104" i="51" l="1"/>
  <c r="S104" i="51"/>
  <c r="W504" i="51"/>
  <c r="X498" i="51"/>
  <c r="W505" i="51" l="1"/>
  <c r="X499" i="51"/>
  <c r="W506" i="51" l="1"/>
  <c r="X500" i="51"/>
  <c r="W507" i="51" l="1"/>
  <c r="X501" i="51"/>
  <c r="P105" i="51" l="1"/>
  <c r="Q105" i="51"/>
  <c r="N105" i="51"/>
  <c r="O105" i="51"/>
  <c r="W508" i="51"/>
  <c r="X502" i="51"/>
  <c r="R105" i="51" l="1"/>
  <c r="S105" i="51"/>
  <c r="W509" i="51"/>
  <c r="X503" i="51"/>
  <c r="W510" i="51" l="1"/>
  <c r="X504" i="51"/>
  <c r="W511" i="51" l="1"/>
  <c r="X505" i="51"/>
  <c r="W512" i="51" l="1"/>
  <c r="X506" i="51"/>
  <c r="Q106" i="51" l="1"/>
  <c r="P106" i="51"/>
  <c r="N106" i="51"/>
  <c r="O106" i="51"/>
  <c r="W513" i="51"/>
  <c r="X507" i="51"/>
  <c r="R106" i="51" l="1"/>
  <c r="S106" i="51"/>
  <c r="W514" i="51"/>
  <c r="X508" i="51"/>
  <c r="W515" i="51" l="1"/>
  <c r="X509" i="51"/>
  <c r="W516" i="51" l="1"/>
  <c r="X510" i="51"/>
  <c r="W517" i="51" l="1"/>
  <c r="X511" i="51"/>
  <c r="P107" i="51" l="1"/>
  <c r="O107" i="51"/>
  <c r="N107" i="51"/>
  <c r="Q107" i="51"/>
  <c r="W518" i="51"/>
  <c r="X512" i="51"/>
  <c r="R107" i="51" l="1"/>
  <c r="S107" i="51"/>
  <c r="W519" i="51"/>
  <c r="X513" i="51"/>
  <c r="W520" i="51" l="1"/>
  <c r="X514" i="51"/>
  <c r="W521" i="51" l="1"/>
  <c r="X515" i="51"/>
  <c r="W522" i="51" l="1"/>
  <c r="X516" i="51"/>
  <c r="O108" i="51" l="1"/>
  <c r="N108" i="51"/>
  <c r="Q108" i="51"/>
  <c r="P108" i="51"/>
  <c r="W523" i="51"/>
  <c r="X517" i="51"/>
  <c r="R108" i="51" l="1"/>
  <c r="S108" i="51"/>
  <c r="W524" i="51"/>
  <c r="X518" i="51"/>
  <c r="W525" i="51" l="1"/>
  <c r="X519" i="51"/>
  <c r="W526" i="51" l="1"/>
  <c r="X520" i="51"/>
  <c r="W527" i="51" l="1"/>
  <c r="X521" i="51"/>
  <c r="N109" i="51" l="1"/>
  <c r="Q109" i="51"/>
  <c r="O109" i="51"/>
  <c r="P109" i="51"/>
  <c r="W528" i="51"/>
  <c r="X522" i="51"/>
  <c r="R109" i="51" l="1"/>
  <c r="S109" i="51"/>
  <c r="W529" i="51"/>
  <c r="X523" i="51"/>
  <c r="W530" i="51" l="1"/>
  <c r="X524" i="51"/>
  <c r="W531" i="51" l="1"/>
  <c r="X525" i="51"/>
  <c r="W532" i="51" l="1"/>
  <c r="X526" i="51"/>
  <c r="Q110" i="51" l="1"/>
  <c r="P110" i="51"/>
  <c r="O110" i="51"/>
  <c r="N110" i="51"/>
  <c r="W533" i="51"/>
  <c r="X527" i="51"/>
  <c r="R110" i="51" l="1"/>
  <c r="S110" i="51"/>
  <c r="W534" i="51"/>
  <c r="X528" i="51"/>
  <c r="W535" i="51" l="1"/>
  <c r="X529" i="51"/>
  <c r="W536" i="51" l="1"/>
  <c r="X530" i="51"/>
  <c r="W537" i="51" l="1"/>
  <c r="X531" i="51"/>
  <c r="P111" i="51" l="1"/>
  <c r="O111" i="51"/>
  <c r="Q111" i="51"/>
  <c r="N111" i="51"/>
  <c r="W538" i="51"/>
  <c r="X532" i="51"/>
  <c r="R111" i="51" l="1"/>
  <c r="S111" i="51"/>
  <c r="W539" i="51"/>
  <c r="X533" i="51"/>
  <c r="W540" i="51" l="1"/>
  <c r="X534" i="51"/>
  <c r="W541" i="51" l="1"/>
  <c r="X535" i="51"/>
  <c r="W542" i="51" l="1"/>
  <c r="X536" i="51"/>
  <c r="O112" i="51" l="1"/>
  <c r="N112" i="51"/>
  <c r="P112" i="51"/>
  <c r="Q112" i="51"/>
  <c r="W543" i="51"/>
  <c r="X537" i="51"/>
  <c r="R112" i="51" l="1"/>
  <c r="S112" i="51"/>
  <c r="W544" i="51"/>
  <c r="X538" i="51"/>
  <c r="W545" i="51" l="1"/>
  <c r="X539" i="51"/>
  <c r="W546" i="51" l="1"/>
  <c r="X540" i="51"/>
  <c r="W547" i="51" l="1"/>
  <c r="X541" i="51"/>
  <c r="N113" i="51" l="1"/>
  <c r="Q113" i="51"/>
  <c r="O113" i="51"/>
  <c r="P113" i="51"/>
  <c r="W548" i="51"/>
  <c r="X542" i="51"/>
  <c r="R113" i="51" l="1"/>
  <c r="S113" i="51"/>
  <c r="W549" i="51"/>
  <c r="X543" i="51"/>
  <c r="W550" i="51" l="1"/>
  <c r="X544" i="51"/>
  <c r="W551" i="51" l="1"/>
  <c r="X545" i="51"/>
  <c r="W552" i="51" l="1"/>
  <c r="X546" i="51"/>
  <c r="Q114" i="51" l="1"/>
  <c r="P114" i="51"/>
  <c r="N114" i="51"/>
  <c r="O114" i="51"/>
  <c r="W553" i="51"/>
  <c r="X547" i="51"/>
  <c r="R114" i="51" l="1"/>
  <c r="S114" i="51"/>
  <c r="W554" i="51"/>
  <c r="X548" i="51"/>
  <c r="W555" i="51" l="1"/>
  <c r="X549" i="51"/>
  <c r="W556" i="51" l="1"/>
  <c r="X550" i="51"/>
  <c r="W557" i="51" l="1"/>
  <c r="X551" i="51"/>
  <c r="O115" i="51" l="1"/>
  <c r="P115" i="51"/>
  <c r="Q115" i="51"/>
  <c r="N115" i="51"/>
  <c r="W558" i="51"/>
  <c r="X552" i="51"/>
  <c r="R115" i="51" l="1"/>
  <c r="S115" i="51"/>
  <c r="W559" i="51"/>
  <c r="X553" i="51"/>
  <c r="W561" i="51" l="1"/>
  <c r="W560" i="51" s="1"/>
  <c r="X554" i="51"/>
  <c r="W562" i="51" l="1"/>
  <c r="X555" i="51"/>
  <c r="W563" i="51" l="1"/>
  <c r="X556" i="51"/>
  <c r="O116" i="51" l="1"/>
  <c r="Q116" i="51"/>
  <c r="P116" i="51"/>
  <c r="N116" i="51"/>
  <c r="W564" i="51"/>
  <c r="X557" i="51"/>
  <c r="R116" i="51" l="1"/>
  <c r="S116" i="51"/>
  <c r="W565" i="51"/>
  <c r="X560" i="51" s="1"/>
  <c r="X558" i="51"/>
  <c r="W566" i="51" l="1"/>
  <c r="X559" i="51"/>
  <c r="W567" i="51" l="1"/>
  <c r="X561" i="51"/>
  <c r="N117" i="51" l="1"/>
  <c r="Q117" i="51"/>
  <c r="O117" i="51"/>
  <c r="P117" i="51"/>
  <c r="W568" i="51"/>
  <c r="X562" i="51"/>
  <c r="R117" i="51" l="1"/>
  <c r="S117" i="51"/>
  <c r="W569" i="51"/>
  <c r="X563" i="51"/>
  <c r="W570" i="51" l="1"/>
  <c r="X564" i="51"/>
  <c r="W571" i="51" l="1"/>
  <c r="X565" i="51"/>
  <c r="W572" i="51" l="1"/>
  <c r="X566" i="51"/>
  <c r="Q118" i="51" l="1"/>
  <c r="P118" i="51"/>
  <c r="N118" i="51"/>
  <c r="O118" i="51"/>
  <c r="W573" i="51"/>
  <c r="X567" i="51"/>
  <c r="R118" i="51" l="1"/>
  <c r="S118" i="51"/>
  <c r="W574" i="51"/>
  <c r="X568" i="51"/>
  <c r="W575" i="51" l="1"/>
  <c r="X569" i="51"/>
  <c r="W576" i="51" l="1"/>
  <c r="X570" i="51"/>
  <c r="W577" i="51" l="1"/>
  <c r="X571" i="51"/>
  <c r="P119" i="51" l="1"/>
  <c r="O119" i="51"/>
  <c r="N119" i="51"/>
  <c r="Q119" i="51"/>
  <c r="W578" i="51"/>
  <c r="X572" i="51"/>
  <c r="R119" i="51" l="1"/>
  <c r="S119" i="51"/>
  <c r="W579" i="51"/>
  <c r="X573" i="51"/>
  <c r="W580" i="51" l="1"/>
  <c r="X574" i="51"/>
  <c r="W581" i="51" l="1"/>
  <c r="X575" i="51"/>
  <c r="W582" i="51" l="1"/>
  <c r="X576" i="51"/>
  <c r="N120" i="51" l="1"/>
  <c r="P120" i="51"/>
  <c r="O120" i="51"/>
  <c r="Q120" i="51"/>
  <c r="W583" i="51"/>
  <c r="X577" i="51"/>
  <c r="R120" i="51" l="1"/>
  <c r="S120" i="51"/>
  <c r="W584" i="51"/>
  <c r="X578" i="51"/>
  <c r="W585" i="51" l="1"/>
  <c r="X579" i="51"/>
  <c r="W586" i="51" l="1"/>
  <c r="X580" i="51"/>
  <c r="W587" i="51" l="1"/>
  <c r="X581" i="51"/>
  <c r="N121" i="51" l="1"/>
  <c r="Q121" i="51"/>
  <c r="O121" i="51"/>
  <c r="P121" i="51"/>
  <c r="W588" i="51"/>
  <c r="X582" i="51"/>
  <c r="R121" i="51" l="1"/>
  <c r="S121" i="51"/>
  <c r="W589" i="51"/>
  <c r="X583" i="51"/>
  <c r="W590" i="51" l="1"/>
  <c r="X584" i="51"/>
  <c r="W591" i="51" l="1"/>
  <c r="X585" i="51"/>
  <c r="W592" i="51" l="1"/>
  <c r="X586" i="51"/>
  <c r="Q122" i="51" l="1"/>
  <c r="P122" i="51"/>
  <c r="N122" i="51"/>
  <c r="O122" i="51"/>
  <c r="W593" i="51"/>
  <c r="X587" i="51"/>
  <c r="R122" i="51" l="1"/>
  <c r="S122" i="51"/>
  <c r="W594" i="51"/>
  <c r="X588" i="51"/>
  <c r="W595" i="51" l="1"/>
  <c r="X589" i="51"/>
  <c r="W596" i="51" l="1"/>
  <c r="X590" i="51"/>
  <c r="W597" i="51" l="1"/>
  <c r="X591" i="51"/>
  <c r="P123" i="51" l="1"/>
  <c r="O123" i="51"/>
  <c r="Q123" i="51"/>
  <c r="N123" i="51"/>
  <c r="W598" i="51"/>
  <c r="X592" i="51"/>
  <c r="R123" i="51" l="1"/>
  <c r="S123" i="51"/>
  <c r="W599" i="51"/>
  <c r="X593" i="51"/>
  <c r="W600" i="51" l="1"/>
  <c r="X594" i="51"/>
  <c r="W601" i="51" l="1"/>
  <c r="X595" i="51"/>
  <c r="W602" i="51" l="1"/>
  <c r="X596" i="51"/>
  <c r="O124" i="51" l="1"/>
  <c r="N124" i="51"/>
  <c r="P124" i="51"/>
  <c r="Q124" i="51"/>
  <c r="W603" i="51"/>
  <c r="X597" i="51"/>
  <c r="R124" i="51" l="1"/>
  <c r="S124" i="51"/>
  <c r="W604" i="51"/>
  <c r="X598" i="51"/>
  <c r="W605" i="51" l="1"/>
  <c r="X599" i="51"/>
  <c r="W606" i="51" l="1"/>
  <c r="X600" i="51"/>
  <c r="W607" i="51" l="1"/>
  <c r="X601" i="51"/>
  <c r="P125" i="51" l="1"/>
  <c r="N125" i="51"/>
  <c r="Q125" i="51"/>
  <c r="O125" i="51"/>
  <c r="W608" i="51"/>
  <c r="X602" i="51"/>
  <c r="R125" i="51" l="1"/>
  <c r="S125" i="51"/>
  <c r="W609" i="51"/>
  <c r="X603" i="51"/>
  <c r="W610" i="51" l="1"/>
  <c r="X604" i="51"/>
  <c r="W611" i="51" l="1"/>
  <c r="X605" i="51"/>
  <c r="W612" i="51" l="1"/>
  <c r="X606" i="51"/>
  <c r="Q126" i="51" l="1"/>
  <c r="P126" i="51"/>
  <c r="N126" i="51"/>
  <c r="O126" i="51"/>
  <c r="W613" i="51"/>
  <c r="X607" i="51"/>
  <c r="R126" i="51" l="1"/>
  <c r="S126" i="51"/>
  <c r="W614" i="51"/>
  <c r="X608" i="51"/>
  <c r="W615" i="51" l="1"/>
  <c r="X609" i="51"/>
  <c r="W616" i="51" l="1"/>
  <c r="X610" i="51"/>
  <c r="W617" i="51" l="1"/>
  <c r="X611" i="51"/>
  <c r="P127" i="51" l="1"/>
  <c r="O127" i="51"/>
  <c r="N127" i="51"/>
  <c r="Q127" i="51"/>
  <c r="W618" i="51"/>
  <c r="X612" i="51"/>
  <c r="R127" i="51" l="1"/>
  <c r="S127" i="51"/>
  <c r="W619" i="51"/>
  <c r="X613" i="51"/>
  <c r="W620" i="51" l="1"/>
  <c r="X614" i="51"/>
  <c r="W621" i="51" l="1"/>
  <c r="X615" i="51"/>
  <c r="W622" i="51" l="1"/>
  <c r="X616" i="51"/>
  <c r="O128" i="51" l="1"/>
  <c r="P128" i="51"/>
  <c r="Q128" i="51"/>
  <c r="N128" i="51"/>
  <c r="W623" i="51"/>
  <c r="X617" i="51"/>
  <c r="R128" i="51" l="1"/>
  <c r="S128" i="51"/>
  <c r="W624" i="51"/>
  <c r="X618" i="51"/>
  <c r="W625" i="51" l="1"/>
  <c r="X619" i="51"/>
  <c r="W626" i="51" l="1"/>
  <c r="X620" i="51"/>
  <c r="W627" i="51" l="1"/>
  <c r="X621" i="51"/>
  <c r="N129" i="51" l="1"/>
  <c r="Q129" i="51"/>
  <c r="O129" i="51"/>
  <c r="P129" i="51"/>
  <c r="W628" i="51"/>
  <c r="X622" i="51"/>
  <c r="R129" i="51" l="1"/>
  <c r="S129" i="51"/>
  <c r="W629" i="51"/>
  <c r="X623" i="51"/>
  <c r="W630" i="51" l="1"/>
  <c r="X624" i="51"/>
  <c r="W631" i="51" l="1"/>
  <c r="X625" i="51"/>
  <c r="W632" i="51" l="1"/>
  <c r="X626" i="51"/>
  <c r="O130" i="51" l="1"/>
  <c r="P130" i="51"/>
  <c r="Q130" i="51"/>
  <c r="N130" i="51"/>
  <c r="W633" i="51"/>
  <c r="X627" i="51"/>
  <c r="R130" i="51" l="1"/>
  <c r="S130" i="51"/>
  <c r="W634" i="51"/>
  <c r="X628" i="51"/>
  <c r="W635" i="51" l="1"/>
  <c r="X629" i="51"/>
  <c r="W636" i="51" l="1"/>
  <c r="X630" i="51"/>
  <c r="W637" i="51" l="1"/>
  <c r="X631" i="51"/>
  <c r="P131" i="51" l="1"/>
  <c r="O131" i="51"/>
  <c r="Q131" i="51"/>
  <c r="N131" i="51"/>
  <c r="W638" i="51"/>
  <c r="X632" i="51"/>
  <c r="R131" i="51" l="1"/>
  <c r="S131" i="51"/>
  <c r="W639" i="51"/>
  <c r="X633" i="51"/>
  <c r="W640" i="51" l="1"/>
  <c r="X634" i="51"/>
  <c r="W641" i="51" l="1"/>
  <c r="X635" i="51"/>
  <c r="W642" i="51" l="1"/>
  <c r="X636" i="51"/>
  <c r="O132" i="51" l="1"/>
  <c r="P132" i="51"/>
  <c r="Q132" i="51"/>
  <c r="N132" i="51"/>
  <c r="W643" i="51"/>
  <c r="X637" i="51"/>
  <c r="R132" i="51" l="1"/>
  <c r="S132" i="51"/>
  <c r="W644" i="51"/>
  <c r="X638" i="51"/>
  <c r="W645" i="51" l="1"/>
  <c r="X639" i="51"/>
  <c r="W646" i="51" l="1"/>
  <c r="X640" i="51"/>
  <c r="W647" i="51" l="1"/>
  <c r="X641" i="51"/>
  <c r="N133" i="51" l="1"/>
  <c r="Q133" i="51"/>
  <c r="O133" i="51"/>
  <c r="P133" i="51"/>
  <c r="W648" i="51"/>
  <c r="X642" i="51"/>
  <c r="R133" i="51" l="1"/>
  <c r="S133" i="51"/>
  <c r="W649" i="51"/>
  <c r="X643" i="51"/>
  <c r="W650" i="51" l="1"/>
  <c r="X644" i="51"/>
  <c r="W651" i="51" l="1"/>
  <c r="X645" i="51"/>
  <c r="W652" i="51" l="1"/>
  <c r="X646" i="51"/>
  <c r="Q134" i="51" l="1"/>
  <c r="P134" i="51"/>
  <c r="N134" i="51"/>
  <c r="O134" i="51"/>
  <c r="W653" i="51"/>
  <c r="X647" i="51"/>
  <c r="R134" i="51" l="1"/>
  <c r="S134" i="51"/>
  <c r="W654" i="51"/>
  <c r="X648" i="51"/>
  <c r="W655" i="51" l="1"/>
  <c r="X649" i="51"/>
  <c r="W656" i="51" l="1"/>
  <c r="X650" i="51"/>
  <c r="W657" i="51" l="1"/>
  <c r="X651" i="51"/>
  <c r="P135" i="51" l="1"/>
  <c r="O135" i="51"/>
  <c r="Q135" i="51"/>
  <c r="N135" i="51"/>
  <c r="W658" i="51"/>
  <c r="X652" i="51"/>
  <c r="R135" i="51" l="1"/>
  <c r="S135" i="51"/>
  <c r="W659" i="51"/>
  <c r="X653" i="51"/>
  <c r="W660" i="51" l="1"/>
  <c r="X654" i="51"/>
  <c r="W661" i="51" l="1"/>
  <c r="X655" i="51"/>
  <c r="W662" i="51" l="1"/>
  <c r="X656" i="51"/>
  <c r="O136" i="51" l="1"/>
  <c r="P136" i="51"/>
  <c r="Q136" i="51"/>
  <c r="N136" i="51"/>
  <c r="W663" i="51"/>
  <c r="X657" i="51"/>
  <c r="R136" i="51" l="1"/>
  <c r="S136" i="51"/>
  <c r="W664" i="51"/>
  <c r="X658" i="51"/>
  <c r="W665" i="51" l="1"/>
  <c r="X659" i="51"/>
  <c r="W666" i="51" l="1"/>
  <c r="X660" i="51"/>
  <c r="W667" i="51" l="1"/>
  <c r="X661" i="51"/>
  <c r="N137" i="51" l="1"/>
  <c r="Q137" i="51"/>
  <c r="O137" i="51"/>
  <c r="P137" i="51"/>
  <c r="W668" i="51"/>
  <c r="X662" i="51"/>
  <c r="R137" i="51" l="1"/>
  <c r="S137" i="51"/>
  <c r="W669" i="51"/>
  <c r="X663" i="51"/>
  <c r="W670" i="51" l="1"/>
  <c r="X664" i="51"/>
  <c r="W671" i="51" l="1"/>
  <c r="X665" i="51"/>
  <c r="W672" i="51" l="1"/>
  <c r="X666" i="51"/>
  <c r="Q138" i="51" l="1"/>
  <c r="P138" i="51"/>
  <c r="N138" i="51"/>
  <c r="O138" i="51"/>
  <c r="W673" i="51"/>
  <c r="X667" i="51"/>
  <c r="R138" i="51" l="1"/>
  <c r="S138" i="51"/>
  <c r="W674" i="51"/>
  <c r="X668" i="51"/>
  <c r="W675" i="51" l="1"/>
  <c r="X669" i="51"/>
  <c r="W676" i="51" l="1"/>
  <c r="X670" i="51"/>
  <c r="W677" i="51" l="1"/>
  <c r="X671" i="51"/>
  <c r="P139" i="51" l="1"/>
  <c r="N139" i="51"/>
  <c r="Q139" i="51"/>
  <c r="O139" i="51"/>
  <c r="W678" i="51"/>
  <c r="X672" i="51"/>
  <c r="R139" i="51" l="1"/>
  <c r="S139" i="51"/>
  <c r="W679" i="51"/>
  <c r="X673" i="51"/>
  <c r="W680" i="51" l="1"/>
  <c r="X674" i="51"/>
  <c r="W681" i="51" l="1"/>
  <c r="X675" i="51"/>
  <c r="W682" i="51" l="1"/>
  <c r="X676" i="51"/>
  <c r="N140" i="51" l="1"/>
  <c r="P140" i="51"/>
  <c r="O140" i="51"/>
  <c r="Q140" i="51"/>
  <c r="W683" i="51"/>
  <c r="X677" i="51"/>
  <c r="R140" i="51" l="1"/>
  <c r="S140" i="51"/>
  <c r="W684" i="51"/>
  <c r="X678" i="51"/>
  <c r="W685" i="51" l="1"/>
  <c r="X679" i="51"/>
  <c r="W686" i="51" l="1"/>
  <c r="X680" i="51"/>
  <c r="W687" i="51" l="1"/>
  <c r="X681" i="51"/>
  <c r="N141" i="51" l="1"/>
  <c r="Q141" i="51"/>
  <c r="O141" i="51"/>
  <c r="P141" i="51"/>
  <c r="W688" i="51"/>
  <c r="X682" i="51"/>
  <c r="R141" i="51" l="1"/>
  <c r="S141" i="51"/>
  <c r="W689" i="51"/>
  <c r="X683" i="51"/>
  <c r="W690" i="51" l="1"/>
  <c r="X684" i="51"/>
  <c r="W691" i="51" l="1"/>
  <c r="X685" i="51"/>
  <c r="W692" i="51" l="1"/>
  <c r="X686" i="51"/>
  <c r="Q142" i="51" l="1"/>
  <c r="O142" i="51"/>
  <c r="N142" i="51"/>
  <c r="P142" i="51"/>
  <c r="W693" i="51"/>
  <c r="X687" i="51"/>
  <c r="R142" i="51" l="1"/>
  <c r="S142" i="51"/>
  <c r="W694" i="51"/>
  <c r="X688" i="51"/>
  <c r="W695" i="51" l="1"/>
  <c r="X689" i="51"/>
  <c r="W696" i="51" l="1"/>
  <c r="X690" i="51"/>
  <c r="W697" i="51" l="1"/>
  <c r="X691" i="51"/>
  <c r="P143" i="51" l="1"/>
  <c r="O143" i="51"/>
  <c r="Q143" i="51"/>
  <c r="N143" i="51"/>
  <c r="W698" i="51"/>
  <c r="X692" i="51"/>
  <c r="R143" i="51" l="1"/>
  <c r="S143" i="51"/>
  <c r="W699" i="51"/>
  <c r="X693" i="51"/>
  <c r="W700" i="51" l="1"/>
  <c r="X694" i="51"/>
  <c r="W701" i="51" l="1"/>
  <c r="X695" i="51"/>
  <c r="W702" i="51" l="1"/>
  <c r="X696" i="51"/>
  <c r="O144" i="51" l="1"/>
  <c r="P144" i="51"/>
  <c r="Q144" i="51"/>
  <c r="N144" i="51"/>
  <c r="W703" i="51"/>
  <c r="X697" i="51"/>
  <c r="R144" i="51" l="1"/>
  <c r="S144" i="51"/>
  <c r="W704" i="51"/>
  <c r="X698" i="51"/>
  <c r="W705" i="51" l="1"/>
  <c r="X699" i="51"/>
  <c r="W706" i="51" l="1"/>
  <c r="X700" i="51"/>
  <c r="W707" i="51" l="1"/>
  <c r="X701" i="51"/>
  <c r="O145" i="51" l="1"/>
  <c r="N145" i="51"/>
  <c r="P145" i="51"/>
  <c r="Q145" i="51"/>
  <c r="W708" i="51"/>
  <c r="X702" i="51"/>
  <c r="R145" i="51" l="1"/>
  <c r="S145" i="51"/>
  <c r="W709" i="51"/>
  <c r="X703" i="51"/>
  <c r="W710" i="51" l="1"/>
  <c r="X704" i="51"/>
  <c r="W711" i="51" l="1"/>
  <c r="X705" i="51"/>
  <c r="W712" i="51" l="1"/>
  <c r="X706" i="51"/>
  <c r="Q146" i="51" l="1"/>
  <c r="P146" i="51"/>
  <c r="N146" i="51"/>
  <c r="O146" i="51"/>
  <c r="W713" i="51"/>
  <c r="X707" i="51"/>
  <c r="R146" i="51" l="1"/>
  <c r="S146" i="51"/>
  <c r="W714" i="51"/>
  <c r="X708" i="51"/>
  <c r="W715" i="51" l="1"/>
  <c r="X709" i="51"/>
  <c r="W716" i="51" l="1"/>
  <c r="X710" i="51"/>
  <c r="W717" i="51" l="1"/>
  <c r="X711" i="51"/>
  <c r="P147" i="51" l="1"/>
  <c r="Q147" i="51"/>
  <c r="N147" i="51"/>
  <c r="O147" i="51"/>
  <c r="W718" i="51"/>
  <c r="X712" i="51"/>
  <c r="R147" i="51" l="1"/>
  <c r="S147" i="51"/>
  <c r="W719" i="51"/>
  <c r="X713" i="51"/>
  <c r="W720" i="51" l="1"/>
  <c r="X714" i="51"/>
  <c r="W721" i="51" l="1"/>
  <c r="X715" i="51"/>
  <c r="W722" i="51" l="1"/>
  <c r="X716" i="51"/>
  <c r="O148" i="51" l="1"/>
  <c r="Q148" i="51"/>
  <c r="N148" i="51"/>
  <c r="P148" i="51"/>
  <c r="W723" i="51"/>
  <c r="X717" i="51"/>
  <c r="R148" i="51" l="1"/>
  <c r="S148" i="51"/>
  <c r="W724" i="51"/>
  <c r="X718" i="51"/>
  <c r="W725" i="51" l="1"/>
  <c r="X719" i="51"/>
  <c r="W726" i="51" l="1"/>
  <c r="X720" i="51"/>
  <c r="W727" i="51" l="1"/>
  <c r="X721" i="51"/>
  <c r="N149" i="51" l="1"/>
  <c r="Q149" i="51"/>
  <c r="O149" i="51"/>
  <c r="P149" i="51"/>
  <c r="W728" i="51"/>
  <c r="X722" i="51"/>
  <c r="R149" i="51" l="1"/>
  <c r="S149" i="51"/>
  <c r="W729" i="51"/>
  <c r="X723" i="51"/>
  <c r="W730" i="51" l="1"/>
  <c r="X724" i="51"/>
  <c r="W731" i="51" l="1"/>
  <c r="X725" i="51"/>
  <c r="W732" i="51" l="1"/>
  <c r="X726" i="51"/>
  <c r="P150" i="51" l="1"/>
  <c r="N150" i="51"/>
  <c r="Q150" i="51"/>
  <c r="O150" i="51"/>
  <c r="W733" i="51"/>
  <c r="X727" i="51"/>
  <c r="R150" i="51" l="1"/>
  <c r="S150" i="51"/>
  <c r="W734" i="51"/>
  <c r="X728" i="51"/>
  <c r="W735" i="51" l="1"/>
  <c r="X729" i="51"/>
  <c r="W736" i="51" l="1"/>
  <c r="X730" i="51"/>
  <c r="W737" i="51" l="1"/>
  <c r="X731" i="51"/>
  <c r="P151" i="51" l="1"/>
  <c r="O151" i="51"/>
  <c r="N151" i="51"/>
  <c r="Q151" i="51"/>
  <c r="W738" i="51"/>
  <c r="X732" i="51"/>
  <c r="R151" i="51" l="1"/>
  <c r="S151" i="51"/>
  <c r="W739" i="51"/>
  <c r="X733" i="51"/>
  <c r="W740" i="51" l="1"/>
  <c r="X734" i="51"/>
  <c r="W741" i="51" l="1"/>
  <c r="X735" i="51"/>
  <c r="W742" i="51" l="1"/>
  <c r="X736" i="51"/>
  <c r="O152" i="51" l="1"/>
  <c r="P152" i="51"/>
  <c r="N152" i="51"/>
  <c r="Q152" i="51"/>
  <c r="W743" i="51"/>
  <c r="X737" i="51"/>
  <c r="R152" i="51" l="1"/>
  <c r="S152" i="51"/>
  <c r="W744" i="51"/>
  <c r="X738" i="51"/>
  <c r="W745" i="51" l="1"/>
  <c r="X739" i="51"/>
  <c r="W746" i="51" l="1"/>
  <c r="X740" i="51"/>
  <c r="W747" i="51" l="1"/>
  <c r="X741" i="51"/>
  <c r="N153" i="51" l="1"/>
  <c r="Q153" i="51"/>
  <c r="O153" i="51"/>
  <c r="P153" i="51"/>
  <c r="W748" i="51"/>
  <c r="X742" i="51"/>
  <c r="R153" i="51" l="1"/>
  <c r="S153" i="51"/>
  <c r="W749" i="51"/>
  <c r="X743" i="51"/>
  <c r="W750" i="51" l="1"/>
  <c r="X744" i="51"/>
  <c r="W751" i="51" l="1"/>
  <c r="X745" i="51"/>
  <c r="W752" i="51" l="1"/>
  <c r="X746" i="51"/>
  <c r="Q154" i="51" l="1"/>
  <c r="N154" i="51"/>
  <c r="P154" i="51"/>
  <c r="O154" i="51"/>
  <c r="W753" i="51"/>
  <c r="X747" i="51"/>
  <c r="R154" i="51" l="1"/>
  <c r="S154" i="51"/>
  <c r="W754" i="51"/>
  <c r="X748" i="51"/>
  <c r="W755" i="51" l="1"/>
  <c r="X749" i="51"/>
  <c r="W756" i="51" l="1"/>
  <c r="X750" i="51"/>
  <c r="W757" i="51" l="1"/>
  <c r="X751" i="51"/>
  <c r="N155" i="51" l="1"/>
  <c r="O155" i="51"/>
  <c r="P155" i="51"/>
  <c r="Q155" i="51"/>
  <c r="W758" i="51"/>
  <c r="X752" i="51"/>
  <c r="R155" i="51" l="1"/>
  <c r="S155" i="51"/>
  <c r="W759" i="51"/>
  <c r="X753" i="51"/>
  <c r="W760" i="51" l="1"/>
  <c r="X754" i="51"/>
  <c r="W761" i="51" l="1"/>
  <c r="X755" i="51"/>
  <c r="W762" i="51" l="1"/>
  <c r="X756" i="51"/>
  <c r="O156" i="51" l="1"/>
  <c r="N156" i="51"/>
  <c r="Q156" i="51"/>
  <c r="P156" i="51"/>
  <c r="W763" i="51"/>
  <c r="X757" i="51"/>
  <c r="R156" i="51" l="1"/>
  <c r="S156" i="51"/>
  <c r="W764" i="51"/>
  <c r="X758" i="51"/>
  <c r="W765" i="51" l="1"/>
  <c r="X759" i="51"/>
  <c r="W766" i="51" l="1"/>
  <c r="X760" i="51"/>
  <c r="W767" i="51" l="1"/>
  <c r="X761" i="51"/>
  <c r="N157" i="51" l="1"/>
  <c r="O157" i="51"/>
  <c r="P157" i="51"/>
  <c r="Q157" i="51"/>
  <c r="W768" i="51"/>
  <c r="X762" i="51"/>
  <c r="R157" i="51" l="1"/>
  <c r="S157" i="51"/>
  <c r="W769" i="51"/>
  <c r="X763" i="51"/>
  <c r="W770" i="51" l="1"/>
  <c r="X764" i="51"/>
  <c r="W771" i="51" l="1"/>
  <c r="X765" i="51"/>
  <c r="W772" i="51" l="1"/>
  <c r="X766" i="51"/>
  <c r="Q158" i="51" l="1"/>
  <c r="O158" i="51"/>
  <c r="P158" i="51"/>
  <c r="N158" i="51"/>
  <c r="W773" i="51"/>
  <c r="X767" i="51"/>
  <c r="R158" i="51" l="1"/>
  <c r="S158" i="51"/>
  <c r="W774" i="51"/>
  <c r="X768" i="51"/>
  <c r="W775" i="51" l="1"/>
  <c r="X769" i="51"/>
  <c r="W776" i="51" l="1"/>
  <c r="X770" i="51"/>
  <c r="W777" i="51" l="1"/>
  <c r="X771" i="51"/>
  <c r="P159" i="51" l="1"/>
  <c r="O159" i="51"/>
  <c r="Q159" i="51"/>
  <c r="N159" i="51"/>
  <c r="W778" i="51"/>
  <c r="X772" i="51"/>
  <c r="R159" i="51" l="1"/>
  <c r="S159" i="51"/>
  <c r="W779" i="51"/>
  <c r="X773" i="51"/>
  <c r="W780" i="51" l="1"/>
  <c r="X774" i="51"/>
  <c r="W781" i="51" l="1"/>
  <c r="X775" i="51"/>
  <c r="W782" i="51" l="1"/>
  <c r="X776" i="51"/>
  <c r="N160" i="51" l="1"/>
  <c r="O160" i="51"/>
  <c r="Q160" i="51"/>
  <c r="P160" i="51"/>
  <c r="W783" i="51"/>
  <c r="X777" i="51"/>
  <c r="R160" i="51" l="1"/>
  <c r="S160" i="51"/>
  <c r="W784" i="51"/>
  <c r="X778" i="51"/>
  <c r="W785" i="51" l="1"/>
  <c r="X779" i="51"/>
  <c r="W786" i="51" l="1"/>
  <c r="X780" i="51"/>
  <c r="W787" i="51" l="1"/>
  <c r="X781" i="51"/>
  <c r="N161" i="51" l="1"/>
  <c r="P161" i="51"/>
  <c r="Q161" i="51"/>
  <c r="O161" i="51"/>
  <c r="W788" i="51"/>
  <c r="X782" i="51"/>
  <c r="R161" i="51" l="1"/>
  <c r="S161" i="51"/>
  <c r="W789" i="51"/>
  <c r="X783" i="51"/>
  <c r="W790" i="51" l="1"/>
  <c r="X784" i="51"/>
  <c r="W791" i="51" l="1"/>
  <c r="X785" i="51"/>
  <c r="W792" i="51" l="1"/>
  <c r="X786" i="51"/>
  <c r="Q162" i="51" l="1"/>
  <c r="P162" i="51"/>
  <c r="N162" i="51"/>
  <c r="O162" i="51"/>
  <c r="W793" i="51"/>
  <c r="X787" i="51"/>
  <c r="R162" i="51" l="1"/>
  <c r="S162" i="51"/>
  <c r="W794" i="51"/>
  <c r="X788" i="51"/>
  <c r="W795" i="51" l="1"/>
  <c r="X789" i="51"/>
  <c r="W796" i="51" l="1"/>
  <c r="X790" i="51"/>
  <c r="W797" i="51" l="1"/>
  <c r="X791" i="51"/>
  <c r="P163" i="51" l="1"/>
  <c r="Q163" i="51"/>
  <c r="N163" i="51"/>
  <c r="O163" i="51"/>
  <c r="W798" i="51"/>
  <c r="X792" i="51"/>
  <c r="R163" i="51" l="1"/>
  <c r="S163" i="51"/>
  <c r="W799" i="51"/>
  <c r="X793" i="51"/>
  <c r="W800" i="51" l="1"/>
  <c r="X794" i="51"/>
  <c r="W801" i="51" l="1"/>
  <c r="X795" i="51"/>
  <c r="W802" i="51" l="1"/>
  <c r="X796" i="51"/>
  <c r="O164" i="51" l="1"/>
  <c r="Q164" i="51"/>
  <c r="N164" i="51"/>
  <c r="P164" i="51"/>
  <c r="W803" i="51"/>
  <c r="X797" i="51"/>
  <c r="R164" i="51" l="1"/>
  <c r="S164" i="51"/>
  <c r="W804" i="51"/>
  <c r="X798" i="51"/>
  <c r="W805" i="51" l="1"/>
  <c r="X799" i="51"/>
  <c r="W806" i="51" l="1"/>
  <c r="X800" i="51"/>
  <c r="W807" i="51" l="1"/>
  <c r="X801" i="51"/>
  <c r="P165" i="51" l="1"/>
  <c r="Q165" i="51"/>
  <c r="N165" i="51"/>
  <c r="O165" i="51"/>
  <c r="W808" i="51"/>
  <c r="X802" i="51"/>
  <c r="R165" i="51" l="1"/>
  <c r="S165" i="51"/>
  <c r="W809" i="51"/>
  <c r="X803" i="51"/>
  <c r="W810" i="51" l="1"/>
  <c r="X804" i="51"/>
  <c r="W811" i="51" l="1"/>
  <c r="X805" i="51"/>
  <c r="W812" i="51" l="1"/>
  <c r="X806" i="51"/>
  <c r="Q166" i="51" l="1"/>
  <c r="N166" i="51"/>
  <c r="O166" i="51"/>
  <c r="P166" i="51"/>
  <c r="W813" i="51"/>
  <c r="X807" i="51"/>
  <c r="R166" i="51" l="1"/>
  <c r="S166" i="51"/>
  <c r="W814" i="51"/>
  <c r="X808" i="51"/>
  <c r="W815" i="51" l="1"/>
  <c r="X809" i="51"/>
  <c r="W816" i="51" l="1"/>
  <c r="X810" i="51"/>
  <c r="W817" i="51" l="1"/>
  <c r="X811" i="51"/>
  <c r="P167" i="51" l="1"/>
  <c r="O167" i="51"/>
  <c r="N167" i="51"/>
  <c r="Q167" i="51"/>
  <c r="W818" i="51"/>
  <c r="X812" i="51"/>
  <c r="R167" i="51" l="1"/>
  <c r="S167" i="51"/>
  <c r="W819" i="51"/>
  <c r="X813" i="51"/>
  <c r="W820" i="51" l="1"/>
  <c r="X814" i="51"/>
  <c r="W821" i="51" l="1"/>
  <c r="X815" i="51"/>
  <c r="W822" i="51" l="1"/>
  <c r="X816" i="51"/>
  <c r="O168" i="51" l="1"/>
  <c r="P168" i="51"/>
  <c r="N168" i="51"/>
  <c r="Q168" i="51"/>
  <c r="W823" i="51"/>
  <c r="X817" i="51"/>
  <c r="R168" i="51" l="1"/>
  <c r="S168" i="51"/>
  <c r="W824" i="51"/>
  <c r="X818" i="51"/>
  <c r="W825" i="51" l="1"/>
  <c r="X819" i="51"/>
  <c r="W826" i="51" l="1"/>
  <c r="X820" i="51"/>
  <c r="W827" i="51" l="1"/>
  <c r="X821" i="51"/>
  <c r="N169" i="51" l="1"/>
  <c r="Q169" i="51"/>
  <c r="O169" i="51"/>
  <c r="P169" i="51"/>
  <c r="W828" i="51"/>
  <c r="X822" i="51"/>
  <c r="R169" i="51" l="1"/>
  <c r="S169" i="51"/>
  <c r="W829" i="51"/>
  <c r="X823" i="51"/>
  <c r="W830" i="51" l="1"/>
  <c r="X824" i="51"/>
  <c r="W831" i="51" l="1"/>
  <c r="X825" i="51"/>
  <c r="W832" i="51" l="1"/>
  <c r="X826" i="51"/>
  <c r="O170" i="51" l="1"/>
  <c r="P170" i="51"/>
  <c r="N170" i="51"/>
  <c r="Q170" i="51"/>
  <c r="W833" i="51"/>
  <c r="X827" i="51"/>
  <c r="R170" i="51" l="1"/>
  <c r="S170" i="51"/>
  <c r="W834" i="51"/>
  <c r="X828" i="51"/>
  <c r="W835" i="51" l="1"/>
  <c r="X829" i="51"/>
  <c r="W836" i="51" l="1"/>
  <c r="X830" i="51"/>
  <c r="W837" i="51" l="1"/>
  <c r="X831" i="51"/>
  <c r="P171" i="51" l="1"/>
  <c r="O171" i="51"/>
  <c r="Q171" i="51"/>
  <c r="N171" i="51"/>
  <c r="W838" i="51"/>
  <c r="X832" i="51"/>
  <c r="R171" i="51" l="1"/>
  <c r="S171" i="51"/>
  <c r="W839" i="51"/>
  <c r="X833" i="51"/>
  <c r="W840" i="51" l="1"/>
  <c r="X834" i="51"/>
  <c r="W841" i="51" l="1"/>
  <c r="X835" i="51"/>
  <c r="W842" i="51" l="1"/>
  <c r="X836" i="51"/>
  <c r="O172" i="51" l="1"/>
  <c r="N172" i="51"/>
  <c r="P172" i="51"/>
  <c r="Q172" i="51"/>
  <c r="W843" i="51"/>
  <c r="X837" i="51"/>
  <c r="R172" i="51" l="1"/>
  <c r="S172" i="51"/>
  <c r="W844" i="51"/>
  <c r="X838" i="51"/>
  <c r="W845" i="51" l="1"/>
  <c r="X839" i="51"/>
  <c r="W846" i="51" l="1"/>
  <c r="X840" i="51"/>
  <c r="W847" i="51" l="1"/>
  <c r="X841" i="51"/>
  <c r="N173" i="51" l="1"/>
  <c r="Q173" i="51"/>
  <c r="O173" i="51"/>
  <c r="P173" i="51"/>
  <c r="W848" i="51"/>
  <c r="X842" i="51"/>
  <c r="R173" i="51" l="1"/>
  <c r="S173" i="51"/>
  <c r="W849" i="51"/>
  <c r="X843" i="51"/>
  <c r="W850" i="51" l="1"/>
  <c r="X844" i="51"/>
  <c r="W851" i="51" l="1"/>
  <c r="X845" i="51"/>
  <c r="W852" i="51" l="1"/>
  <c r="X846" i="51"/>
  <c r="Q174" i="51" l="1"/>
  <c r="P174" i="51"/>
  <c r="N174" i="51"/>
  <c r="O174" i="51"/>
  <c r="W853" i="51"/>
  <c r="X847" i="51"/>
  <c r="R174" i="51" l="1"/>
  <c r="S174" i="51"/>
  <c r="W854" i="51"/>
  <c r="X848" i="51"/>
  <c r="W855" i="51" l="1"/>
  <c r="X849" i="51"/>
  <c r="W856" i="51" l="1"/>
  <c r="X850" i="51"/>
  <c r="W857" i="51" l="1"/>
  <c r="X851" i="51"/>
  <c r="O175" i="51" l="1"/>
  <c r="Q175" i="51"/>
  <c r="P175" i="51"/>
  <c r="N175" i="51"/>
  <c r="W858" i="51"/>
  <c r="X852" i="51"/>
  <c r="R175" i="51" l="1"/>
  <c r="S175" i="51"/>
  <c r="W859" i="51"/>
  <c r="X853" i="51"/>
  <c r="W860" i="51" l="1"/>
  <c r="X854" i="51"/>
  <c r="W861" i="51" l="1"/>
  <c r="X855" i="51"/>
  <c r="W862" i="51" l="1"/>
  <c r="X856" i="51"/>
  <c r="O176" i="51" l="1"/>
  <c r="Q176" i="51"/>
  <c r="P176" i="51"/>
  <c r="N176" i="51"/>
  <c r="W863" i="51"/>
  <c r="X857" i="51"/>
  <c r="R176" i="51" l="1"/>
  <c r="S176" i="51"/>
  <c r="W864" i="51"/>
  <c r="X858" i="51"/>
  <c r="W865" i="51" l="1"/>
  <c r="X859" i="51"/>
  <c r="W866" i="51" l="1"/>
  <c r="X860" i="51"/>
  <c r="W867" i="51" l="1"/>
  <c r="X861" i="51"/>
  <c r="N177" i="51" l="1"/>
  <c r="Q177" i="51"/>
  <c r="O177" i="51"/>
  <c r="P177" i="51"/>
  <c r="W868" i="51"/>
  <c r="X862" i="51"/>
  <c r="R177" i="51" l="1"/>
  <c r="S177" i="51"/>
  <c r="W869" i="51"/>
  <c r="X863" i="51"/>
  <c r="W870" i="51" l="1"/>
  <c r="X864" i="51"/>
  <c r="W871" i="51" l="1"/>
  <c r="X865" i="51"/>
  <c r="W872" i="51" l="1"/>
  <c r="X866" i="51"/>
  <c r="Q178" i="51" l="1"/>
  <c r="P178" i="51"/>
  <c r="N178" i="51"/>
  <c r="O178" i="51"/>
  <c r="W873" i="51"/>
  <c r="X867" i="51"/>
  <c r="R178" i="51" l="1"/>
  <c r="S178" i="51"/>
  <c r="W874" i="51"/>
  <c r="X868" i="51"/>
  <c r="W875" i="51" l="1"/>
  <c r="X869" i="51"/>
  <c r="W876" i="51" l="1"/>
  <c r="X870" i="51"/>
  <c r="W877" i="51" l="1"/>
  <c r="X871" i="51"/>
  <c r="P179" i="51" l="1"/>
  <c r="O179" i="51"/>
  <c r="N179" i="51"/>
  <c r="Q179" i="51"/>
  <c r="W878" i="51"/>
  <c r="X872" i="51"/>
  <c r="S179" i="51" l="1"/>
  <c r="R179" i="51"/>
  <c r="W879" i="51"/>
  <c r="X873" i="51"/>
  <c r="W880" i="51" l="1"/>
  <c r="X874" i="51"/>
  <c r="W881" i="51" l="1"/>
  <c r="X875" i="51"/>
  <c r="W882" i="51" l="1"/>
  <c r="X876" i="51"/>
  <c r="N180" i="51" l="1"/>
  <c r="O180" i="51"/>
  <c r="P180" i="51"/>
  <c r="Q180" i="51"/>
  <c r="W883" i="51"/>
  <c r="X877" i="51"/>
  <c r="R180" i="51" l="1"/>
  <c r="S180" i="51"/>
  <c r="W884" i="51"/>
  <c r="X878" i="51"/>
  <c r="W885" i="51" l="1"/>
  <c r="X879" i="51"/>
  <c r="W886" i="51" l="1"/>
  <c r="X880" i="51"/>
  <c r="W887" i="51" l="1"/>
  <c r="X881" i="51"/>
  <c r="N181" i="51" l="1"/>
  <c r="Q181" i="51"/>
  <c r="O181" i="51"/>
  <c r="P181" i="51"/>
  <c r="W888" i="51"/>
  <c r="X882" i="51"/>
  <c r="R181" i="51" l="1"/>
  <c r="S181" i="51"/>
  <c r="W889" i="51"/>
  <c r="X883" i="51"/>
  <c r="W890" i="51" l="1"/>
  <c r="X884" i="51"/>
  <c r="W891" i="51" l="1"/>
  <c r="X885" i="51"/>
  <c r="W892" i="51" l="1"/>
  <c r="X886" i="51"/>
  <c r="Q182" i="51" l="1"/>
  <c r="P182" i="51"/>
  <c r="N182" i="51"/>
  <c r="O182" i="51"/>
  <c r="W893" i="51"/>
  <c r="X887" i="51"/>
  <c r="R182" i="51" l="1"/>
  <c r="S182" i="51"/>
  <c r="W894" i="51"/>
  <c r="X888" i="51"/>
  <c r="W895" i="51" l="1"/>
  <c r="X889" i="51"/>
  <c r="W896" i="51" l="1"/>
  <c r="X890" i="51"/>
  <c r="W897" i="51" l="1"/>
  <c r="X891" i="51"/>
  <c r="P183" i="51" l="1"/>
  <c r="O183" i="51"/>
  <c r="Q183" i="51"/>
  <c r="N183" i="51"/>
  <c r="W898" i="51"/>
  <c r="X892" i="51"/>
  <c r="S183" i="51" l="1"/>
  <c r="R183" i="51"/>
  <c r="W899" i="51"/>
  <c r="X893" i="51"/>
  <c r="W900" i="51" l="1"/>
  <c r="X894" i="51"/>
  <c r="W901" i="51" l="1"/>
  <c r="X895" i="51"/>
  <c r="W902" i="51" l="1"/>
  <c r="X896" i="51"/>
  <c r="O184" i="51" l="1"/>
  <c r="N184" i="51"/>
  <c r="Q184" i="51"/>
  <c r="P184" i="51"/>
  <c r="W903" i="51"/>
  <c r="X897" i="51"/>
  <c r="R184" i="51" l="1"/>
  <c r="S184" i="51"/>
  <c r="W904" i="51"/>
  <c r="X898" i="51"/>
  <c r="W905" i="51" l="1"/>
  <c r="X899" i="51"/>
  <c r="W906" i="51" l="1"/>
  <c r="X900" i="51"/>
  <c r="W907" i="51" l="1"/>
  <c r="X901" i="51"/>
  <c r="P185" i="51" l="1"/>
  <c r="Q185" i="51"/>
  <c r="N185" i="51"/>
  <c r="O185" i="51"/>
  <c r="W908" i="51"/>
  <c r="X902" i="51"/>
  <c r="S185" i="51" l="1"/>
  <c r="R185" i="51"/>
  <c r="W909" i="51"/>
  <c r="X903" i="51"/>
  <c r="W910" i="51" l="1"/>
  <c r="X904" i="51"/>
  <c r="W911" i="51" l="1"/>
  <c r="X905" i="51"/>
  <c r="W912" i="51" l="1"/>
  <c r="X906" i="51"/>
  <c r="Q186" i="51" l="1"/>
  <c r="P186" i="51"/>
  <c r="N186" i="51"/>
  <c r="O186" i="51"/>
  <c r="W913" i="51"/>
  <c r="X907" i="51"/>
  <c r="R186" i="51" l="1"/>
  <c r="S186" i="51"/>
  <c r="W914" i="51"/>
  <c r="X908" i="51"/>
  <c r="W915" i="51" l="1"/>
  <c r="X909" i="51"/>
  <c r="W916" i="51" l="1"/>
  <c r="X910" i="51"/>
  <c r="W917" i="51" l="1"/>
  <c r="X911" i="51"/>
  <c r="P187" i="51" l="1"/>
  <c r="O187" i="51"/>
  <c r="Q187" i="51"/>
  <c r="N187" i="51"/>
  <c r="W918" i="51"/>
  <c r="X912" i="51"/>
  <c r="R187" i="51" l="1"/>
  <c r="S187" i="51"/>
  <c r="W919" i="51"/>
  <c r="X913" i="51"/>
  <c r="W920" i="51" l="1"/>
  <c r="X914" i="51"/>
  <c r="W921" i="51" l="1"/>
  <c r="X915" i="51"/>
  <c r="W922" i="51" l="1"/>
  <c r="X916" i="51"/>
  <c r="O188" i="51" l="1"/>
  <c r="P188" i="51"/>
  <c r="Q188" i="51"/>
  <c r="N188" i="51"/>
  <c r="W923" i="51"/>
  <c r="X917" i="51"/>
  <c r="R188" i="51" l="1"/>
  <c r="S188" i="51"/>
  <c r="W924" i="51"/>
  <c r="X918" i="51"/>
  <c r="W925" i="51" l="1"/>
  <c r="X919" i="51"/>
  <c r="W926" i="51" l="1"/>
  <c r="X920" i="51"/>
  <c r="W927" i="51" l="1"/>
  <c r="X921" i="51"/>
  <c r="N189" i="51" l="1"/>
  <c r="Q189" i="51"/>
  <c r="O189" i="51"/>
  <c r="P189" i="51"/>
  <c r="W928" i="51"/>
  <c r="X922" i="51"/>
  <c r="S189" i="51" l="1"/>
  <c r="R189" i="51"/>
  <c r="W929" i="51"/>
  <c r="X923" i="51"/>
  <c r="W930" i="51" l="1"/>
  <c r="X924" i="51"/>
  <c r="W931" i="51" l="1"/>
  <c r="X925" i="51"/>
  <c r="W932" i="51" l="1"/>
  <c r="X926" i="51"/>
  <c r="O190" i="51" l="1"/>
  <c r="P190" i="51"/>
  <c r="Q190" i="51"/>
  <c r="N190" i="51"/>
  <c r="W933" i="51"/>
  <c r="X927" i="51"/>
  <c r="R190" i="51" l="1"/>
  <c r="S190" i="51"/>
  <c r="W934" i="51"/>
  <c r="X928" i="51"/>
  <c r="W935" i="51" l="1"/>
  <c r="X929" i="51"/>
  <c r="W936" i="51" l="1"/>
  <c r="X930" i="51"/>
  <c r="W937" i="51" l="1"/>
  <c r="X931" i="51"/>
  <c r="P191" i="51" l="1"/>
  <c r="O191" i="51"/>
  <c r="N191" i="51"/>
  <c r="Q191" i="51"/>
  <c r="W938" i="51"/>
  <c r="X932" i="51"/>
  <c r="S191" i="51" l="1"/>
  <c r="R191" i="51"/>
  <c r="W939" i="51"/>
  <c r="X933" i="51"/>
  <c r="W940" i="51" l="1"/>
  <c r="X934" i="51"/>
  <c r="W941" i="51" l="1"/>
  <c r="X935" i="51"/>
  <c r="W942" i="51" l="1"/>
  <c r="X936" i="51"/>
  <c r="O192" i="51" l="1"/>
  <c r="P192" i="51"/>
  <c r="Q192" i="51"/>
  <c r="N192" i="51"/>
  <c r="W943" i="51"/>
  <c r="X937" i="51"/>
  <c r="R192" i="51" l="1"/>
  <c r="S192" i="51"/>
  <c r="W944" i="51"/>
  <c r="X938" i="51"/>
  <c r="W945" i="51" l="1"/>
  <c r="X939" i="51"/>
  <c r="W946" i="51" l="1"/>
  <c r="X940" i="51"/>
  <c r="W947" i="51" l="1"/>
  <c r="X941" i="51"/>
  <c r="N193" i="51" l="1"/>
  <c r="Q193" i="51"/>
  <c r="O193" i="51"/>
  <c r="P193" i="51"/>
  <c r="W948" i="51"/>
  <c r="X942" i="51"/>
  <c r="R193" i="51" l="1"/>
  <c r="S193" i="51"/>
  <c r="W949" i="51"/>
  <c r="X943" i="51"/>
  <c r="W950" i="51" l="1"/>
  <c r="X944" i="51"/>
  <c r="W951" i="51" l="1"/>
  <c r="X945" i="51"/>
  <c r="W952" i="51" l="1"/>
  <c r="X946" i="51"/>
  <c r="O194" i="51" l="1"/>
  <c r="P194" i="51"/>
  <c r="Q194" i="51"/>
  <c r="N194" i="51"/>
  <c r="W953" i="51"/>
  <c r="X947" i="51"/>
  <c r="R194" i="51" l="1"/>
  <c r="S194" i="51"/>
  <c r="W954" i="51"/>
  <c r="X948" i="51"/>
  <c r="W955" i="51" l="1"/>
  <c r="X949" i="51"/>
  <c r="W956" i="51" l="1"/>
  <c r="X950" i="51"/>
  <c r="W957" i="51" l="1"/>
  <c r="X951" i="51"/>
  <c r="P195" i="51" l="1"/>
  <c r="O195" i="51"/>
  <c r="Q195" i="51"/>
  <c r="N195" i="51"/>
  <c r="W958" i="51"/>
  <c r="X952" i="51"/>
  <c r="S195" i="51" l="1"/>
  <c r="R195" i="51"/>
  <c r="W959" i="51"/>
  <c r="X953" i="51"/>
  <c r="W960" i="51" l="1"/>
  <c r="X954" i="51"/>
  <c r="W961" i="51" l="1"/>
  <c r="X955" i="51"/>
  <c r="W962" i="51" l="1"/>
  <c r="X956" i="51"/>
  <c r="O196" i="51" l="1"/>
  <c r="N196" i="51"/>
  <c r="P196" i="51"/>
  <c r="Q196" i="51"/>
  <c r="W963" i="51"/>
  <c r="X957" i="51"/>
  <c r="R196" i="51" l="1"/>
  <c r="S196" i="51"/>
  <c r="W964" i="51"/>
  <c r="X958" i="51"/>
  <c r="W965" i="51" l="1"/>
  <c r="X959" i="51"/>
  <c r="W966" i="51" l="1"/>
  <c r="X960" i="51"/>
  <c r="W967" i="51" l="1"/>
  <c r="X961" i="51"/>
  <c r="N197" i="51" l="1"/>
  <c r="Q197" i="51"/>
  <c r="O197" i="51"/>
  <c r="P197" i="51"/>
  <c r="W968" i="51"/>
  <c r="X962" i="51"/>
  <c r="R197" i="51" l="1"/>
  <c r="S197" i="51"/>
  <c r="W969" i="51"/>
  <c r="X963" i="51"/>
  <c r="W970" i="51" l="1"/>
  <c r="X964" i="51"/>
  <c r="W971" i="51" l="1"/>
  <c r="X965" i="51"/>
  <c r="W972" i="51" l="1"/>
  <c r="X966" i="51"/>
  <c r="Q198" i="51" l="1"/>
  <c r="P198" i="51"/>
  <c r="N198" i="51"/>
  <c r="O198" i="51"/>
  <c r="W973" i="51"/>
  <c r="X967" i="51"/>
  <c r="R198" i="51" l="1"/>
  <c r="S198" i="51"/>
  <c r="W974" i="51"/>
  <c r="X968" i="51"/>
  <c r="W975" i="51" l="1"/>
  <c r="X969" i="51"/>
  <c r="W976" i="51" l="1"/>
  <c r="X970" i="51"/>
  <c r="W977" i="51" l="1"/>
  <c r="X971" i="51"/>
  <c r="O199" i="51" l="1"/>
  <c r="P199" i="51"/>
  <c r="Q199" i="51"/>
  <c r="N199" i="51"/>
  <c r="W979" i="51"/>
  <c r="X972" i="51"/>
  <c r="S199" i="51" l="1"/>
  <c r="R199" i="51"/>
  <c r="W978" i="51"/>
  <c r="W980" i="51"/>
  <c r="X974" i="51"/>
  <c r="W981" i="51" l="1"/>
  <c r="X975" i="51"/>
  <c r="X973" i="51"/>
  <c r="W982" i="51" l="1"/>
  <c r="X976" i="51"/>
  <c r="O200" i="51" l="1"/>
  <c r="N200" i="51"/>
  <c r="P200" i="51"/>
  <c r="Q200" i="51"/>
  <c r="W983" i="51"/>
  <c r="X977" i="51"/>
  <c r="R200" i="51" l="1"/>
  <c r="S200" i="51"/>
  <c r="W984" i="51"/>
  <c r="X978" i="51"/>
  <c r="W985" i="51" l="1"/>
  <c r="X979" i="51"/>
  <c r="W986" i="51" l="1"/>
  <c r="X980" i="51"/>
  <c r="W987" i="51" l="1"/>
  <c r="X981" i="51"/>
  <c r="N201" i="51" l="1"/>
  <c r="Q201" i="51"/>
  <c r="O201" i="51"/>
  <c r="P201" i="51"/>
  <c r="W988" i="51"/>
  <c r="X982" i="51"/>
  <c r="R201" i="51" l="1"/>
  <c r="S201" i="51"/>
  <c r="W989" i="51"/>
  <c r="X983" i="51"/>
  <c r="W990" i="51" l="1"/>
  <c r="X984" i="51"/>
  <c r="W991" i="51" l="1"/>
  <c r="X985" i="51"/>
  <c r="W992" i="51" l="1"/>
  <c r="X986" i="51"/>
  <c r="Q202" i="51" l="1"/>
  <c r="P202" i="51"/>
  <c r="N202" i="51"/>
  <c r="O202" i="51"/>
  <c r="W993" i="51"/>
  <c r="X987" i="51"/>
  <c r="R202" i="51" l="1"/>
  <c r="S202" i="51"/>
  <c r="W994" i="51"/>
  <c r="X988" i="51"/>
  <c r="W995" i="51" l="1"/>
  <c r="X989" i="51"/>
  <c r="W996" i="51" l="1"/>
  <c r="X990" i="51"/>
  <c r="W997" i="51" l="1"/>
  <c r="X991" i="51"/>
  <c r="P203" i="51" l="1"/>
  <c r="O203" i="51"/>
  <c r="Q203" i="51"/>
  <c r="N203" i="51"/>
  <c r="W998" i="51"/>
  <c r="X992" i="51"/>
  <c r="S203" i="51" l="1"/>
  <c r="R203" i="51"/>
  <c r="W999" i="51"/>
  <c r="X993" i="51"/>
  <c r="W1000" i="51" l="1"/>
  <c r="X994" i="51"/>
  <c r="W1001" i="51" l="1"/>
  <c r="X995" i="51"/>
  <c r="W1002" i="51" l="1"/>
  <c r="X996" i="51"/>
  <c r="N204" i="51" l="1"/>
  <c r="P204" i="51"/>
  <c r="O204" i="51"/>
  <c r="Q204" i="51"/>
  <c r="W1003" i="51"/>
  <c r="X997" i="51"/>
  <c r="R204" i="51" l="1"/>
  <c r="S204" i="51"/>
  <c r="W1004" i="51"/>
  <c r="X998" i="51"/>
  <c r="W1005" i="51" l="1"/>
  <c r="X999" i="51"/>
  <c r="W1006" i="51" l="1"/>
  <c r="X1000" i="51"/>
  <c r="W1007" i="51" l="1"/>
  <c r="X1001" i="51"/>
  <c r="N205" i="51" l="1"/>
  <c r="Q205" i="51"/>
  <c r="O205" i="51"/>
  <c r="P205" i="51"/>
  <c r="W1008" i="51"/>
  <c r="X1002" i="51"/>
  <c r="S205" i="51" l="1"/>
  <c r="R205" i="51"/>
  <c r="W1009" i="51"/>
  <c r="X1003" i="51"/>
  <c r="W1010" i="51" l="1"/>
  <c r="X1004" i="51"/>
  <c r="W1011" i="51" l="1"/>
  <c r="X1005" i="51"/>
  <c r="W1012" i="51" l="1"/>
  <c r="X1006" i="51"/>
  <c r="Q206" i="51" l="1"/>
  <c r="P206" i="51"/>
  <c r="N206" i="51"/>
  <c r="O206" i="51"/>
  <c r="W1013" i="51"/>
  <c r="X1007" i="51"/>
  <c r="R206" i="51" l="1"/>
  <c r="S206" i="51"/>
  <c r="W1014" i="51"/>
  <c r="X1008" i="51"/>
  <c r="W1015" i="51" l="1"/>
  <c r="X1009" i="51"/>
  <c r="W1016" i="51" l="1"/>
  <c r="X1010" i="51"/>
  <c r="W1017" i="51" l="1"/>
  <c r="X1011" i="51"/>
  <c r="P207" i="51" l="1"/>
  <c r="O207" i="51"/>
  <c r="Q207" i="51"/>
  <c r="N207" i="51"/>
  <c r="W1018" i="51"/>
  <c r="X1012" i="51"/>
  <c r="R207" i="51" l="1"/>
  <c r="S207" i="51"/>
  <c r="W1019" i="51"/>
  <c r="X1013" i="51"/>
  <c r="W1020" i="51" l="1"/>
  <c r="X1014" i="51"/>
  <c r="W1021" i="51" l="1"/>
  <c r="X1015" i="51"/>
  <c r="W1022" i="51" l="1"/>
  <c r="X1016" i="51"/>
  <c r="O208" i="51" l="1"/>
  <c r="P208" i="51"/>
  <c r="Q208" i="51"/>
  <c r="N208" i="51"/>
  <c r="W1023" i="51"/>
  <c r="X1017" i="51"/>
  <c r="R208" i="51" l="1"/>
  <c r="S208" i="51"/>
  <c r="W1024" i="51"/>
  <c r="X1018" i="51"/>
  <c r="W1025" i="51" l="1"/>
  <c r="X1019" i="51"/>
  <c r="W1026" i="51" l="1"/>
  <c r="X1020" i="51"/>
  <c r="W1027" i="51" l="1"/>
  <c r="X1021" i="51"/>
  <c r="P209" i="51" l="1"/>
  <c r="Q209" i="51"/>
  <c r="N209" i="51"/>
  <c r="O209" i="51"/>
  <c r="W1028" i="51"/>
  <c r="X1022" i="51"/>
  <c r="S209" i="51" l="1"/>
  <c r="R209" i="51"/>
  <c r="W1029" i="51"/>
  <c r="X1023" i="51"/>
  <c r="W1030" i="51" l="1"/>
  <c r="X1024" i="51"/>
  <c r="W1031" i="51" l="1"/>
  <c r="X1025" i="51"/>
  <c r="W1032" i="51" l="1"/>
  <c r="X1026" i="51"/>
  <c r="Q210" i="51" l="1"/>
  <c r="P210" i="51"/>
  <c r="N210" i="51"/>
  <c r="O210" i="51"/>
  <c r="W1033" i="51"/>
  <c r="X1027" i="51"/>
  <c r="R210" i="51" l="1"/>
  <c r="S210" i="51"/>
  <c r="W1034" i="51"/>
  <c r="X1028" i="51"/>
  <c r="W1035" i="51" l="1"/>
  <c r="X1029" i="51"/>
  <c r="W1036" i="51" l="1"/>
  <c r="X1030" i="51"/>
  <c r="W1037" i="51" l="1"/>
  <c r="X1031" i="51"/>
  <c r="P211" i="51" l="1"/>
  <c r="O211" i="51"/>
  <c r="Q211" i="51"/>
  <c r="N211" i="51"/>
  <c r="W1038" i="51"/>
  <c r="X1032" i="51"/>
  <c r="S211" i="51" l="1"/>
  <c r="R211" i="51"/>
  <c r="W1039" i="51"/>
  <c r="X1033" i="51"/>
  <c r="W1040" i="51" l="1"/>
  <c r="X1034" i="51"/>
  <c r="W1041" i="51" l="1"/>
  <c r="X1035" i="51"/>
  <c r="W1042" i="51" l="1"/>
  <c r="X1036" i="51"/>
  <c r="O212" i="51" l="1"/>
  <c r="N212" i="51"/>
  <c r="Q212" i="51"/>
  <c r="P212" i="51"/>
  <c r="W1043" i="51"/>
  <c r="X1037" i="51"/>
  <c r="R212" i="51" l="1"/>
  <c r="S212" i="51"/>
  <c r="W1044" i="51"/>
  <c r="X1038" i="51"/>
  <c r="W1045" i="51" l="1"/>
  <c r="X1039" i="51"/>
  <c r="W1046" i="51" l="1"/>
  <c r="X1040" i="51"/>
  <c r="W1047" i="51" l="1"/>
  <c r="X1041" i="51"/>
  <c r="N213" i="51" l="1"/>
  <c r="Q213" i="51"/>
  <c r="O213" i="51"/>
  <c r="P213" i="51"/>
  <c r="W1048" i="51"/>
  <c r="X1042" i="51"/>
  <c r="R213" i="51" l="1"/>
  <c r="S213" i="51"/>
  <c r="W1049" i="51"/>
  <c r="X1043" i="51"/>
  <c r="W1050" i="51" l="1"/>
  <c r="X1044" i="51"/>
  <c r="W1051" i="51" l="1"/>
  <c r="X1045" i="51"/>
  <c r="W1052" i="51" l="1"/>
  <c r="X1046" i="51"/>
  <c r="O214" i="51" l="1"/>
  <c r="N214" i="51"/>
  <c r="Q214" i="51"/>
  <c r="P214" i="51"/>
  <c r="W1053" i="51"/>
  <c r="X1047" i="51"/>
  <c r="R214" i="51" l="1"/>
  <c r="S214" i="51"/>
  <c r="W1054" i="51"/>
  <c r="X1048" i="51"/>
  <c r="W1055" i="51" l="1"/>
  <c r="X1049" i="51"/>
  <c r="W1056" i="51" l="1"/>
  <c r="X1050" i="51"/>
  <c r="W1057" i="51" l="1"/>
  <c r="X1051" i="51"/>
  <c r="P215" i="51" l="1"/>
  <c r="O215" i="51"/>
  <c r="N215" i="51"/>
  <c r="Q215" i="51"/>
  <c r="W1058" i="51"/>
  <c r="X1052" i="51"/>
  <c r="S215" i="51" l="1"/>
  <c r="R215" i="51"/>
  <c r="W1059" i="51"/>
  <c r="X1053" i="51"/>
  <c r="W1060" i="51" l="1"/>
  <c r="X1054" i="51"/>
  <c r="W1061" i="51" l="1"/>
  <c r="X1055" i="51"/>
  <c r="W1062" i="51" l="1"/>
  <c r="X1056" i="51"/>
  <c r="O216" i="51" l="1"/>
  <c r="N216" i="51"/>
  <c r="Q216" i="51"/>
  <c r="P216" i="51"/>
  <c r="W1063" i="51"/>
  <c r="X1057" i="51"/>
  <c r="R216" i="51" l="1"/>
  <c r="S216" i="51"/>
  <c r="W1064" i="51"/>
  <c r="X1058" i="51"/>
  <c r="W1065" i="51" l="1"/>
  <c r="X1059" i="51"/>
  <c r="W1066" i="51" l="1"/>
  <c r="X1060" i="51"/>
  <c r="W1067" i="51" l="1"/>
  <c r="X1061" i="51"/>
  <c r="N217" i="51" l="1"/>
  <c r="Q217" i="51"/>
  <c r="O217" i="51"/>
  <c r="P217" i="51"/>
  <c r="W1068" i="51"/>
  <c r="X1062" i="51"/>
  <c r="R217" i="51" l="1"/>
  <c r="S217" i="51"/>
  <c r="W1069" i="51"/>
  <c r="X1063" i="51"/>
  <c r="W1070" i="51" l="1"/>
  <c r="X1064" i="51"/>
  <c r="W1071" i="51" l="1"/>
  <c r="X1065" i="51"/>
  <c r="W1072" i="51" l="1"/>
  <c r="X1066" i="51"/>
  <c r="Q218" i="51" l="1"/>
  <c r="P218" i="51"/>
  <c r="N218" i="51"/>
  <c r="O218" i="51"/>
  <c r="W1073" i="51"/>
  <c r="X1067" i="51"/>
  <c r="R218" i="51" l="1"/>
  <c r="S218" i="51"/>
  <c r="W1074" i="51"/>
  <c r="X1068" i="51"/>
  <c r="W1075" i="51" l="1"/>
  <c r="X1069" i="51"/>
  <c r="W1076" i="51" l="1"/>
  <c r="X1070" i="51"/>
  <c r="W1077" i="51" l="1"/>
  <c r="X1071" i="51"/>
  <c r="O219" i="51" l="1"/>
  <c r="Q219" i="51"/>
  <c r="P219" i="51"/>
  <c r="N219" i="51"/>
  <c r="W1078" i="51"/>
  <c r="X1072" i="51"/>
  <c r="S219" i="51" l="1"/>
  <c r="R219" i="51"/>
  <c r="W1079" i="51"/>
  <c r="X1073" i="51"/>
  <c r="W1080" i="51" l="1"/>
  <c r="X1074" i="51"/>
  <c r="W1082" i="51" l="1"/>
  <c r="W1081" i="51" s="1"/>
  <c r="X1075" i="51"/>
  <c r="W1083" i="51" l="1"/>
  <c r="X1076" i="51"/>
  <c r="O220" i="51" l="1"/>
  <c r="P220" i="51"/>
  <c r="Q220" i="51"/>
  <c r="N220" i="51"/>
  <c r="W1084" i="51"/>
  <c r="X1077" i="51"/>
  <c r="S220" i="51" l="1"/>
  <c r="R220" i="51"/>
  <c r="W1085" i="51"/>
  <c r="X1078" i="51"/>
  <c r="W1086" i="51" l="1"/>
  <c r="X1081" i="51" s="1"/>
  <c r="X1079" i="51"/>
  <c r="N221" i="51" l="1"/>
  <c r="Q221" i="51"/>
  <c r="O221" i="51"/>
  <c r="P221" i="51"/>
  <c r="W1087" i="51"/>
  <c r="X1080" i="51"/>
  <c r="S221" i="51" l="1"/>
  <c r="R221" i="51"/>
  <c r="W1088" i="51"/>
  <c r="X1082" i="51"/>
  <c r="W1089" i="51" l="1"/>
  <c r="X1083" i="51"/>
  <c r="W1090" i="51" l="1"/>
  <c r="X1084" i="51"/>
  <c r="W1091" i="51" l="1"/>
  <c r="X1085" i="51"/>
  <c r="W1092" i="51" l="1"/>
  <c r="X1086" i="51"/>
  <c r="Q222" i="51" l="1"/>
  <c r="P222" i="51"/>
  <c r="N222" i="51"/>
  <c r="O222" i="51"/>
  <c r="W1093" i="51"/>
  <c r="X1087" i="51"/>
  <c r="R222" i="51" l="1"/>
  <c r="S222" i="51"/>
  <c r="W1094" i="51"/>
  <c r="X1088" i="51"/>
  <c r="W1095" i="51" l="1"/>
  <c r="X1089" i="51"/>
  <c r="W1096" i="51" l="1"/>
  <c r="X1090" i="51"/>
  <c r="W1097" i="51" l="1"/>
  <c r="X1091" i="51"/>
  <c r="P223" i="51" l="1"/>
  <c r="O223" i="51"/>
  <c r="N223" i="51"/>
  <c r="Q223" i="51"/>
  <c r="W1098" i="51"/>
  <c r="X1092" i="51"/>
  <c r="R223" i="51" l="1"/>
  <c r="S223" i="51"/>
  <c r="W1099" i="51"/>
  <c r="X1093" i="51"/>
  <c r="W1100" i="51" l="1"/>
  <c r="X1094" i="51"/>
  <c r="W1101" i="51" l="1"/>
  <c r="X1095" i="51"/>
  <c r="W1102" i="51" l="1"/>
  <c r="X1096" i="51"/>
  <c r="N224" i="51" l="1"/>
  <c r="P224" i="51"/>
  <c r="O224" i="51"/>
  <c r="Q224" i="51"/>
  <c r="W1103" i="51"/>
  <c r="X1097" i="51"/>
  <c r="R224" i="51" l="1"/>
  <c r="S224" i="51"/>
  <c r="W1104" i="51"/>
  <c r="X1098" i="51"/>
  <c r="W1105" i="51" l="1"/>
  <c r="X1099" i="51"/>
  <c r="W1106" i="51" l="1"/>
  <c r="X1100" i="51"/>
  <c r="W1107" i="51" l="1"/>
  <c r="X1101" i="51"/>
  <c r="N225" i="51" l="1"/>
  <c r="Q225" i="51"/>
  <c r="O225" i="51"/>
  <c r="P225" i="51"/>
  <c r="W1108" i="51"/>
  <c r="X1102" i="51"/>
  <c r="R225" i="51" l="1"/>
  <c r="S225" i="51"/>
  <c r="W1109" i="51"/>
  <c r="X1103" i="51"/>
  <c r="W1110" i="51" l="1"/>
  <c r="X1104" i="51"/>
  <c r="W1111" i="51" l="1"/>
  <c r="X1105" i="51"/>
  <c r="W1112" i="51" l="1"/>
  <c r="X1106" i="51"/>
  <c r="Q226" i="51" l="1"/>
  <c r="P226" i="51"/>
  <c r="N226" i="51"/>
  <c r="O226" i="51"/>
  <c r="W1113" i="51"/>
  <c r="X1107" i="51"/>
  <c r="R226" i="51" l="1"/>
  <c r="S226" i="51"/>
  <c r="W1114" i="51"/>
  <c r="X1108" i="51"/>
  <c r="W1115" i="51" l="1"/>
  <c r="X1109" i="51"/>
  <c r="W1116" i="51" l="1"/>
  <c r="X1110" i="51"/>
  <c r="W1117" i="51" l="1"/>
  <c r="X1111" i="51"/>
  <c r="P227" i="51" l="1"/>
  <c r="O227" i="51"/>
  <c r="Q227" i="51"/>
  <c r="N227" i="51"/>
  <c r="W1118" i="51"/>
  <c r="X1112" i="51"/>
  <c r="R227" i="51" l="1"/>
  <c r="S227" i="51"/>
  <c r="W1119" i="51"/>
  <c r="X1113" i="51"/>
  <c r="W1120" i="51" l="1"/>
  <c r="X1114" i="51"/>
  <c r="W1121" i="51" l="1"/>
  <c r="X1115" i="51"/>
  <c r="W1122" i="51" l="1"/>
  <c r="X1116" i="51"/>
  <c r="O228" i="51" l="1"/>
  <c r="P228" i="51"/>
  <c r="Q228" i="51"/>
  <c r="N228" i="51"/>
  <c r="W1123" i="51"/>
  <c r="X1117" i="51"/>
  <c r="R228" i="51" l="1"/>
  <c r="S228" i="51"/>
  <c r="W1124" i="51"/>
  <c r="X1118" i="51"/>
  <c r="W1125" i="51" l="1"/>
  <c r="X1119" i="51"/>
  <c r="W1126" i="51" l="1"/>
  <c r="X1120" i="51"/>
  <c r="W1127" i="51" l="1"/>
  <c r="X1121" i="51"/>
  <c r="P229" i="51" l="1"/>
  <c r="Q229" i="51"/>
  <c r="N229" i="51"/>
  <c r="O229" i="51"/>
  <c r="W1128" i="51"/>
  <c r="X1122" i="51"/>
  <c r="R229" i="51" l="1"/>
  <c r="S229" i="51"/>
  <c r="W1129" i="51"/>
  <c r="X1123" i="51"/>
  <c r="W1130" i="51" l="1"/>
  <c r="X1124" i="51"/>
  <c r="W1131" i="51" l="1"/>
  <c r="X1125" i="51"/>
  <c r="W1132" i="51" l="1"/>
  <c r="X1126" i="51"/>
  <c r="Q230" i="51" l="1"/>
  <c r="P230" i="51"/>
  <c r="N230" i="51"/>
  <c r="O230" i="51"/>
  <c r="W1133" i="51"/>
  <c r="X1127" i="51"/>
  <c r="R230" i="51" l="1"/>
  <c r="S230" i="51"/>
  <c r="W1134" i="51"/>
  <c r="X1128" i="51"/>
  <c r="W1135" i="51" l="1"/>
  <c r="X1129" i="51"/>
  <c r="W1136" i="51" l="1"/>
  <c r="X1130" i="51"/>
  <c r="W1137" i="51" l="1"/>
  <c r="X1131" i="51"/>
  <c r="P231" i="51" l="1"/>
  <c r="O231" i="51"/>
  <c r="N231" i="51"/>
  <c r="Q231" i="51"/>
  <c r="W1138" i="51"/>
  <c r="X1132" i="51"/>
  <c r="R231" i="51" l="1"/>
  <c r="S231" i="51"/>
  <c r="W1139" i="51"/>
  <c r="X1133" i="51"/>
  <c r="W1140" i="51" l="1"/>
  <c r="X1134" i="51"/>
  <c r="W1141" i="51" l="1"/>
  <c r="X1135" i="51"/>
  <c r="W1142" i="51" l="1"/>
  <c r="X1136" i="51"/>
  <c r="O232" i="51" l="1"/>
  <c r="N232" i="51"/>
  <c r="P232" i="51"/>
  <c r="Q232" i="51"/>
  <c r="W1143" i="51"/>
  <c r="X1137" i="51"/>
  <c r="R232" i="51" l="1"/>
  <c r="S232" i="51"/>
  <c r="W1144" i="51"/>
  <c r="X1138" i="51"/>
  <c r="W1145" i="51" l="1"/>
  <c r="X1139" i="51"/>
  <c r="W1146" i="51" l="1"/>
  <c r="X1140" i="51"/>
  <c r="W1147" i="51" l="1"/>
  <c r="X1141" i="51"/>
  <c r="N233" i="51" l="1"/>
  <c r="Q233" i="51"/>
  <c r="O233" i="51"/>
  <c r="P233" i="51"/>
  <c r="W1148" i="51"/>
  <c r="X1142" i="51"/>
  <c r="R233" i="51" l="1"/>
  <c r="S233" i="51"/>
  <c r="W1149" i="51"/>
  <c r="X1143" i="51"/>
  <c r="W1150" i="51" l="1"/>
  <c r="X1144" i="51"/>
  <c r="W1151" i="51" l="1"/>
  <c r="X1145" i="51"/>
  <c r="W1152" i="51" l="1"/>
  <c r="X1146" i="51"/>
  <c r="O234" i="51" l="1"/>
  <c r="P234" i="51"/>
  <c r="Q234" i="51"/>
  <c r="N234" i="51"/>
  <c r="W1153" i="51"/>
  <c r="X1147" i="51"/>
  <c r="R234" i="51" l="1"/>
  <c r="S234" i="51"/>
  <c r="W1154" i="51"/>
  <c r="X1148" i="51"/>
  <c r="W1155" i="51" l="1"/>
  <c r="X1149" i="51"/>
  <c r="W1156" i="51" l="1"/>
  <c r="X1150" i="51"/>
  <c r="W1157" i="51" l="1"/>
  <c r="X1151" i="51"/>
  <c r="P235" i="51" l="1"/>
  <c r="O235" i="51"/>
  <c r="N235" i="51"/>
  <c r="Q235" i="51"/>
  <c r="W1158" i="51"/>
  <c r="X1152" i="51"/>
  <c r="S235" i="51" l="1"/>
  <c r="R235" i="51"/>
  <c r="W1159" i="51"/>
  <c r="X1153" i="51"/>
  <c r="W1160" i="51" l="1"/>
  <c r="X1154" i="51"/>
  <c r="W1161" i="51" l="1"/>
  <c r="X1155" i="51"/>
  <c r="W1162" i="51" l="1"/>
  <c r="X1156" i="51"/>
  <c r="O236" i="51" l="1"/>
  <c r="P236" i="51"/>
  <c r="Q236" i="51"/>
  <c r="N236" i="51"/>
  <c r="W1163" i="51"/>
  <c r="X1157" i="51"/>
  <c r="R236" i="51" l="1"/>
  <c r="S236" i="51"/>
  <c r="W1164" i="51"/>
  <c r="X1158" i="51"/>
  <c r="W1165" i="51" l="1"/>
  <c r="X1159" i="51"/>
  <c r="W1166" i="51" l="1"/>
  <c r="X1160" i="51"/>
  <c r="W1167" i="51" l="1"/>
  <c r="X1161" i="51"/>
  <c r="N237" i="51" l="1"/>
  <c r="Q237" i="51"/>
  <c r="O237" i="51"/>
  <c r="P237" i="51"/>
  <c r="W1168" i="51"/>
  <c r="X1162" i="51"/>
  <c r="R237" i="51" l="1"/>
  <c r="S237" i="51"/>
  <c r="W1169" i="51"/>
  <c r="X1163" i="51"/>
  <c r="W1170" i="51" l="1"/>
  <c r="X1164" i="51"/>
  <c r="W1171" i="51" l="1"/>
  <c r="X1165" i="51"/>
  <c r="W1172" i="51" l="1"/>
  <c r="X1166" i="51"/>
  <c r="Q238" i="51" l="1"/>
  <c r="P238" i="51"/>
  <c r="N238" i="51"/>
  <c r="O238" i="51"/>
  <c r="W1173" i="51"/>
  <c r="X1167" i="51"/>
  <c r="R238" i="51" l="1"/>
  <c r="S238" i="51"/>
  <c r="W1174" i="51"/>
  <c r="X1168" i="51"/>
  <c r="W1175" i="51" l="1"/>
  <c r="X1169" i="51"/>
  <c r="W1176" i="51" l="1"/>
  <c r="X1170" i="51"/>
  <c r="W1177" i="51" l="1"/>
  <c r="X1171" i="51"/>
  <c r="O239" i="51" l="1"/>
  <c r="P239" i="51"/>
  <c r="Q239" i="51"/>
  <c r="N239" i="51"/>
  <c r="W1178" i="51"/>
  <c r="X1172" i="51"/>
  <c r="R239" i="51" l="1"/>
  <c r="S239" i="51"/>
  <c r="W1179" i="51"/>
  <c r="X1173" i="51"/>
  <c r="W1180" i="51" l="1"/>
  <c r="X1174" i="51"/>
  <c r="W1181" i="51" l="1"/>
  <c r="X1175" i="51"/>
  <c r="W1182" i="51" l="1"/>
  <c r="X1176" i="51"/>
  <c r="O240" i="51" l="1"/>
  <c r="P240" i="51"/>
  <c r="Q240" i="51"/>
  <c r="N240" i="51"/>
  <c r="W1183" i="51"/>
  <c r="X1177" i="51"/>
  <c r="S240" i="51" l="1"/>
  <c r="R240" i="51"/>
  <c r="W1184" i="51"/>
  <c r="X1178" i="51"/>
  <c r="W1185" i="51" l="1"/>
  <c r="X1179" i="51"/>
  <c r="W1186" i="51" l="1"/>
  <c r="X1180" i="51"/>
  <c r="W1187" i="51" l="1"/>
  <c r="X1181" i="51"/>
  <c r="N241" i="51" l="1"/>
  <c r="Q241" i="51"/>
  <c r="O241" i="51"/>
  <c r="P241" i="51"/>
  <c r="W1188" i="51"/>
  <c r="X1182" i="51"/>
  <c r="R241" i="51" l="1"/>
  <c r="S241" i="51"/>
  <c r="W1189" i="51"/>
  <c r="X1183" i="51"/>
  <c r="W1190" i="51" l="1"/>
  <c r="X1184" i="51"/>
  <c r="W1191" i="51" l="1"/>
  <c r="X1185" i="51"/>
  <c r="W1192" i="51" l="1"/>
  <c r="X1186" i="51"/>
  <c r="Q242" i="51" l="1"/>
  <c r="P242" i="51"/>
  <c r="N242" i="51"/>
  <c r="O242" i="51"/>
  <c r="W1193" i="51"/>
  <c r="X1187" i="51"/>
  <c r="R242" i="51" l="1"/>
  <c r="S242" i="51"/>
  <c r="W1194" i="51"/>
  <c r="X1188" i="51"/>
  <c r="W1195" i="51" l="1"/>
  <c r="X1189" i="51"/>
  <c r="W1196" i="51" l="1"/>
  <c r="X1190" i="51"/>
  <c r="W1197" i="51" l="1"/>
  <c r="X1191" i="51"/>
  <c r="P243" i="51" l="1"/>
  <c r="O243" i="51"/>
  <c r="N243" i="51"/>
  <c r="Q243" i="51"/>
  <c r="W1198" i="51"/>
  <c r="X1192" i="51"/>
  <c r="R243" i="51" l="1"/>
  <c r="S243" i="51"/>
  <c r="W1199" i="51"/>
  <c r="X1193" i="51"/>
  <c r="W1200" i="51" l="1"/>
  <c r="X1194" i="51"/>
  <c r="W1201" i="51" l="1"/>
  <c r="X1195" i="51"/>
  <c r="W1202" i="51" l="1"/>
  <c r="X1196" i="51"/>
  <c r="N244" i="51" l="1"/>
  <c r="P244" i="51"/>
  <c r="O244" i="51"/>
  <c r="Q244" i="51"/>
  <c r="W1203" i="51"/>
  <c r="X1197" i="51"/>
  <c r="R244" i="51" l="1"/>
  <c r="S244" i="51"/>
  <c r="W1204" i="51"/>
  <c r="X1198" i="51"/>
  <c r="W1205" i="51" l="1"/>
  <c r="X1199" i="51"/>
  <c r="W1206" i="51" l="1"/>
  <c r="X1200" i="51"/>
  <c r="W1207" i="51" l="1"/>
  <c r="X1201" i="51"/>
  <c r="N245" i="51" l="1"/>
  <c r="Q245" i="51"/>
  <c r="O245" i="51"/>
  <c r="P245" i="51"/>
  <c r="W1208" i="51"/>
  <c r="X1202" i="51"/>
  <c r="R245" i="51" l="1"/>
  <c r="S245" i="51"/>
  <c r="W1209" i="51"/>
  <c r="X1203" i="51"/>
  <c r="W1210" i="51" l="1"/>
  <c r="X1204" i="51"/>
  <c r="W1211" i="51" l="1"/>
  <c r="X1205" i="51"/>
  <c r="W1212" i="51" l="1"/>
  <c r="X1206" i="51"/>
  <c r="Q246" i="51" l="1"/>
  <c r="P246" i="51"/>
  <c r="N246" i="51"/>
  <c r="O246" i="51"/>
  <c r="W1213" i="51"/>
  <c r="X1207" i="51"/>
  <c r="R246" i="51" l="1"/>
  <c r="S246" i="51"/>
  <c r="W1214" i="51"/>
  <c r="X1208" i="51"/>
  <c r="W1215" i="51" l="1"/>
  <c r="X1209" i="51"/>
  <c r="W1216" i="51" l="1"/>
  <c r="X1210" i="51"/>
  <c r="W1217" i="51" l="1"/>
  <c r="X1211" i="51"/>
  <c r="P247" i="51" l="1"/>
  <c r="O247" i="51"/>
  <c r="Q247" i="51"/>
  <c r="N247" i="51"/>
  <c r="W1218" i="51"/>
  <c r="X1212" i="51"/>
  <c r="R247" i="51" l="1"/>
  <c r="S247" i="51"/>
  <c r="W1219" i="51"/>
  <c r="X1213" i="51"/>
  <c r="W1220" i="51" l="1"/>
  <c r="X1214" i="51"/>
  <c r="W1221" i="51" l="1"/>
  <c r="X1215" i="51"/>
  <c r="W1222" i="51" l="1"/>
  <c r="X1216" i="51"/>
  <c r="O248" i="51" l="1"/>
  <c r="N248" i="51"/>
  <c r="P248" i="51"/>
  <c r="Q248" i="51"/>
  <c r="W1223" i="51"/>
  <c r="X1217" i="51"/>
  <c r="R248" i="51" l="1"/>
  <c r="S248" i="51"/>
  <c r="W1224" i="51"/>
  <c r="X1218" i="51"/>
  <c r="W1225" i="51" l="1"/>
  <c r="X1219" i="51"/>
  <c r="W1226" i="51" l="1"/>
  <c r="X1220" i="51"/>
  <c r="W1227" i="51" l="1"/>
  <c r="X1221" i="51"/>
  <c r="P267" i="51" l="1"/>
  <c r="Q267" i="51"/>
  <c r="O267" i="51"/>
  <c r="N267" i="51"/>
  <c r="P249" i="51"/>
  <c r="Q249" i="51"/>
  <c r="N249" i="51"/>
  <c r="O249" i="51"/>
  <c r="W1228" i="51"/>
  <c r="X1222" i="51"/>
  <c r="R249" i="51" l="1"/>
  <c r="S249" i="51"/>
  <c r="W1229" i="51"/>
  <c r="X1223" i="51"/>
  <c r="W1230" i="51" l="1"/>
  <c r="X1224" i="51"/>
  <c r="W1231" i="51" l="1"/>
  <c r="X1225" i="51"/>
  <c r="W1232" i="51" l="1"/>
  <c r="X1226" i="51"/>
  <c r="Q250" i="51" l="1"/>
  <c r="P250" i="51"/>
  <c r="N250" i="51"/>
  <c r="O250" i="51"/>
  <c r="W1233" i="51"/>
  <c r="X1227" i="51"/>
  <c r="R250" i="51" l="1"/>
  <c r="S250" i="51"/>
  <c r="W1234" i="51"/>
  <c r="X1228" i="51"/>
  <c r="W1235" i="51" l="1"/>
  <c r="X1229" i="51"/>
  <c r="W1236" i="51" l="1"/>
  <c r="X1230" i="51"/>
  <c r="W1237" i="51" l="1"/>
  <c r="X1231" i="51"/>
  <c r="P251" i="51" l="1"/>
  <c r="O251" i="51"/>
  <c r="Q251" i="51"/>
  <c r="N251" i="51"/>
  <c r="W1238" i="51"/>
  <c r="X1232" i="51"/>
  <c r="R251" i="51" l="1"/>
  <c r="S251" i="51"/>
  <c r="W1239" i="51"/>
  <c r="X1233" i="51"/>
  <c r="W1241" i="51" l="1"/>
  <c r="X1234" i="51"/>
  <c r="W1240" i="51" l="1"/>
  <c r="W1242" i="51"/>
  <c r="X1236" i="51"/>
  <c r="O252" i="51" l="1"/>
  <c r="P252" i="51"/>
  <c r="Q252" i="51"/>
  <c r="N252" i="51"/>
  <c r="W1243" i="51"/>
  <c r="X1237" i="51"/>
  <c r="X1235" i="51"/>
  <c r="R252" i="51" l="1"/>
  <c r="S252" i="51"/>
  <c r="W1244" i="51"/>
  <c r="X1238" i="51"/>
  <c r="W1245" i="51" l="1"/>
  <c r="X1239" i="51"/>
  <c r="W1246" i="51" l="1"/>
  <c r="X1240" i="51"/>
  <c r="W1247" i="51" l="1"/>
  <c r="X1241" i="51"/>
  <c r="N253" i="51" l="1"/>
  <c r="Q253" i="51"/>
  <c r="O253" i="51"/>
  <c r="P253" i="51"/>
  <c r="W1248" i="51"/>
  <c r="X1242" i="51"/>
  <c r="R253" i="51" l="1"/>
  <c r="S253" i="51"/>
  <c r="W1249" i="51"/>
  <c r="X1243" i="51"/>
  <c r="W1250" i="51" l="1"/>
  <c r="X1244" i="51"/>
  <c r="W1251" i="51" l="1"/>
  <c r="X1245" i="51"/>
  <c r="W1252" i="51" l="1"/>
  <c r="X1246" i="51"/>
  <c r="O254" i="51" l="1"/>
  <c r="P254" i="51"/>
  <c r="Q254" i="51"/>
  <c r="N254" i="51"/>
  <c r="W1253" i="51"/>
  <c r="X1247" i="51"/>
  <c r="R254" i="51" l="1"/>
  <c r="S254" i="51"/>
  <c r="W1254" i="51"/>
  <c r="X1248" i="51"/>
  <c r="W1255" i="51" l="1"/>
  <c r="X1249" i="51"/>
  <c r="W1256" i="51" l="1"/>
  <c r="X1250" i="51"/>
  <c r="W1257" i="51" l="1"/>
  <c r="X1251" i="51"/>
  <c r="P255" i="51" l="1"/>
  <c r="O255" i="51"/>
  <c r="Q255" i="51"/>
  <c r="N255" i="51"/>
  <c r="W1258" i="51"/>
  <c r="X1252" i="51"/>
  <c r="R255" i="51" l="1"/>
  <c r="S255" i="51"/>
  <c r="W1259" i="51"/>
  <c r="X1253" i="51"/>
  <c r="W1260" i="51" l="1"/>
  <c r="X1254" i="51"/>
  <c r="W1261" i="51" l="1"/>
  <c r="X1255" i="51"/>
  <c r="W1262" i="51" l="1"/>
  <c r="X1256" i="51"/>
  <c r="O256" i="51" l="1"/>
  <c r="P256" i="51"/>
  <c r="Q256" i="51"/>
  <c r="N256" i="51"/>
  <c r="W1263" i="51"/>
  <c r="X1257" i="51"/>
  <c r="R256" i="51" l="1"/>
  <c r="S256" i="51"/>
  <c r="W1264" i="51"/>
  <c r="X1258" i="51"/>
  <c r="W1265" i="51" l="1"/>
  <c r="X1259" i="51"/>
  <c r="W1266" i="51" l="1"/>
  <c r="X1260" i="51"/>
  <c r="W1267" i="51" l="1"/>
  <c r="X1261" i="51"/>
  <c r="N257" i="51" l="1"/>
  <c r="Q257" i="51"/>
  <c r="O257" i="51"/>
  <c r="P257" i="51"/>
  <c r="W1268" i="51"/>
  <c r="X1262" i="51"/>
  <c r="R257" i="51" l="1"/>
  <c r="S257" i="51"/>
  <c r="W1269" i="51"/>
  <c r="X1263" i="51"/>
  <c r="W1270" i="51" l="1"/>
  <c r="X1264" i="51"/>
  <c r="W1271" i="51" l="1"/>
  <c r="X1265" i="51"/>
  <c r="W1272" i="51" l="1"/>
  <c r="X1266" i="51"/>
  <c r="Q258" i="51" l="1"/>
  <c r="O258" i="51"/>
  <c r="N258" i="51"/>
  <c r="P258" i="51"/>
  <c r="W1273" i="51"/>
  <c r="X1267" i="51"/>
  <c r="R258" i="51" l="1"/>
  <c r="S258" i="51"/>
  <c r="W1274" i="51"/>
  <c r="X1268" i="51"/>
  <c r="W1275" i="51" l="1"/>
  <c r="X1269" i="51"/>
  <c r="W1276" i="51" l="1"/>
  <c r="X1270" i="51"/>
  <c r="W1277" i="51" l="1"/>
  <c r="X1271" i="51"/>
  <c r="O259" i="51" l="1"/>
  <c r="P259" i="51"/>
  <c r="N259" i="51"/>
  <c r="Q259" i="51"/>
  <c r="W1278" i="51"/>
  <c r="X1272" i="51"/>
  <c r="R259" i="51" l="1"/>
  <c r="S259" i="51"/>
  <c r="W1279" i="51"/>
  <c r="X1273" i="51"/>
  <c r="W1280" i="51" l="1"/>
  <c r="X1274" i="51"/>
  <c r="W1281" i="51" l="1"/>
  <c r="X1275" i="51"/>
  <c r="W1282" i="51" l="1"/>
  <c r="X1276" i="51"/>
  <c r="O260" i="51" l="1"/>
  <c r="P260" i="51"/>
  <c r="Q260" i="51"/>
  <c r="N260" i="51"/>
  <c r="W1283" i="51"/>
  <c r="X1277" i="51"/>
  <c r="R260" i="51" l="1"/>
  <c r="S260" i="51"/>
  <c r="W1284" i="51"/>
  <c r="X1278" i="51"/>
  <c r="W1285" i="51" l="1"/>
  <c r="X1279" i="51"/>
  <c r="W1286" i="51" l="1"/>
  <c r="X1280" i="51"/>
  <c r="W1287" i="51" l="1"/>
  <c r="X1281" i="51"/>
  <c r="N261" i="51" l="1"/>
  <c r="O261" i="51"/>
  <c r="Q261" i="51"/>
  <c r="P261" i="51"/>
  <c r="W1288" i="51"/>
  <c r="X1282" i="51"/>
  <c r="R261" i="51" l="1"/>
  <c r="S261" i="51"/>
  <c r="W1289" i="51"/>
  <c r="X1283" i="51"/>
  <c r="W1290" i="51" l="1"/>
  <c r="X1284" i="51"/>
  <c r="W1291" i="51" l="1"/>
  <c r="X1285" i="51"/>
  <c r="W1292" i="51" l="1"/>
  <c r="X1286" i="51"/>
  <c r="Q262" i="51" l="1"/>
  <c r="O262" i="51"/>
  <c r="P262" i="51"/>
  <c r="N262" i="51"/>
  <c r="W1293" i="51"/>
  <c r="X1287" i="51"/>
  <c r="R262" i="51" l="1"/>
  <c r="S262" i="51"/>
  <c r="W1294" i="51"/>
  <c r="X1288" i="51"/>
  <c r="W1295" i="51" l="1"/>
  <c r="X1289" i="51"/>
  <c r="W1296" i="51" l="1"/>
  <c r="X1290" i="51"/>
  <c r="W1297" i="51" l="1"/>
  <c r="X1291" i="51"/>
  <c r="P263" i="51" l="1"/>
  <c r="Q263" i="51"/>
  <c r="N263" i="51"/>
  <c r="O263" i="51"/>
  <c r="W1298" i="51"/>
  <c r="X1292" i="51"/>
  <c r="R263" i="51" l="1"/>
  <c r="S263" i="51"/>
  <c r="W1299" i="51"/>
  <c r="X1293" i="51"/>
  <c r="W1300" i="51" l="1"/>
  <c r="X1294" i="51"/>
  <c r="W1301" i="51" l="1"/>
  <c r="X1295" i="51"/>
  <c r="W1302" i="51" l="1"/>
  <c r="X1296" i="51"/>
  <c r="Q264" i="51" l="1"/>
  <c r="P264" i="51"/>
  <c r="O264" i="51"/>
  <c r="N264" i="51"/>
  <c r="W1303" i="51"/>
  <c r="X1297" i="51"/>
  <c r="R264" i="51" l="1"/>
  <c r="S264" i="51"/>
  <c r="W1304" i="51"/>
  <c r="X1298" i="51"/>
  <c r="W1305" i="51" l="1"/>
  <c r="X1299" i="51"/>
  <c r="W1306" i="51" l="1"/>
  <c r="X1300" i="51"/>
  <c r="W1307" i="51" l="1"/>
  <c r="X1301" i="51"/>
  <c r="N265" i="51" l="1"/>
  <c r="P265" i="51"/>
  <c r="Q265" i="51"/>
  <c r="O265" i="51"/>
  <c r="W1308" i="51"/>
  <c r="X1302" i="51"/>
  <c r="R265" i="51" l="1"/>
  <c r="S265" i="51"/>
  <c r="W1309" i="51"/>
  <c r="X1303" i="51"/>
  <c r="W1310" i="51" l="1"/>
  <c r="X1304" i="51"/>
  <c r="W1311" i="51" l="1"/>
  <c r="X1305" i="51"/>
  <c r="W1312" i="51" l="1"/>
  <c r="X1306" i="51"/>
  <c r="Q266" i="51" l="1"/>
  <c r="P266" i="51"/>
  <c r="G9" i="51" s="1"/>
  <c r="H9" i="51" s="1"/>
  <c r="N266" i="51"/>
  <c r="G7" i="51" s="1"/>
  <c r="O266" i="51"/>
  <c r="G8" i="51" s="1"/>
  <c r="H8" i="51" s="1"/>
  <c r="W1313" i="51"/>
  <c r="W1314" i="51" s="1"/>
  <c r="X1307" i="51"/>
  <c r="R268" i="51" l="1"/>
  <c r="R270" i="51"/>
  <c r="R271" i="51"/>
  <c r="S267" i="51"/>
  <c r="S270" i="51"/>
  <c r="S271" i="51"/>
  <c r="R269" i="51"/>
  <c r="R267" i="51"/>
  <c r="S269" i="51"/>
  <c r="S268" i="51"/>
  <c r="R266" i="51"/>
  <c r="S266" i="51"/>
  <c r="G10" i="51"/>
  <c r="H10" i="51" s="1"/>
  <c r="I10" i="51" s="1"/>
  <c r="H7" i="51"/>
  <c r="I7" i="51" s="1"/>
  <c r="W1315" i="51"/>
  <c r="E15" i="51"/>
  <c r="E16" i="51" s="1"/>
  <c r="I8" i="51"/>
  <c r="I9" i="51"/>
  <c r="X1308" i="51"/>
  <c r="G12" i="51" l="1"/>
  <c r="H12" i="51" s="1"/>
  <c r="I12" i="51" s="1"/>
  <c r="W1316" i="51"/>
  <c r="X1309" i="51"/>
  <c r="W1317" i="51" l="1"/>
  <c r="X1310" i="51"/>
  <c r="W1318" i="51" l="1"/>
  <c r="X1311" i="51"/>
  <c r="W1319" i="51" l="1"/>
  <c r="X1313" i="51"/>
  <c r="X1312" i="51"/>
  <c r="W1320" i="51" l="1"/>
  <c r="X1314" i="51"/>
  <c r="W1321" i="51" l="1"/>
  <c r="X1315" i="51"/>
  <c r="W1322" i="51" l="1"/>
  <c r="X1316" i="51"/>
  <c r="W1323" i="51" l="1"/>
  <c r="X1317" i="51"/>
  <c r="W1324" i="51" l="1"/>
  <c r="X1318" i="51"/>
  <c r="W1325" i="51" l="1"/>
  <c r="X1319" i="51"/>
  <c r="W1326" i="51" l="1"/>
  <c r="X1320" i="51"/>
  <c r="W1327" i="51" l="1"/>
  <c r="X1321" i="51"/>
  <c r="W1328" i="51" l="1"/>
  <c r="X1322" i="51"/>
  <c r="W1329" i="51" l="1"/>
  <c r="X1323" i="51"/>
  <c r="W1330" i="51" l="1"/>
  <c r="X1324" i="51"/>
  <c r="W1331" i="51" l="1"/>
  <c r="X1325" i="51"/>
  <c r="W1332" i="51" l="1"/>
  <c r="X1326" i="51"/>
  <c r="W1333" i="51" l="1"/>
  <c r="X1327" i="51"/>
  <c r="W1334" i="51" l="1"/>
  <c r="X1328" i="51"/>
  <c r="W1335" i="51" l="1"/>
  <c r="X1329" i="51"/>
  <c r="W1336" i="51" l="1"/>
  <c r="X1330" i="51"/>
  <c r="W1337" i="51" l="1"/>
  <c r="X1331" i="51"/>
  <c r="W1338" i="51" l="1"/>
  <c r="X1332" i="51"/>
  <c r="W1339" i="51" l="1"/>
  <c r="X1333" i="51"/>
  <c r="W1340" i="51" l="1"/>
  <c r="X1334" i="51"/>
  <c r="W1341" i="51" l="1"/>
  <c r="X1335" i="51"/>
  <c r="W1343" i="51" l="1"/>
  <c r="W1342" i="51" s="1"/>
  <c r="X1336" i="51"/>
  <c r="X1337" i="51" l="1"/>
  <c r="W1344" i="51"/>
  <c r="X1338" i="51"/>
  <c r="W1345" i="51" l="1"/>
  <c r="X1339" i="51"/>
  <c r="W1346" i="51" l="1"/>
  <c r="X1340" i="51"/>
  <c r="W1347" i="51" l="1"/>
  <c r="X1342" i="51" s="1"/>
  <c r="X1341" i="51"/>
  <c r="W1348" i="51" l="1"/>
  <c r="W1349" i="51" l="1"/>
  <c r="X1343" i="51"/>
  <c r="W1350" i="51" l="1"/>
  <c r="X1344" i="51"/>
  <c r="W1351" i="51" l="1"/>
  <c r="X1345" i="51"/>
  <c r="W1352" i="51" l="1"/>
  <c r="X1346" i="51"/>
  <c r="W1353" i="51" l="1"/>
  <c r="X1347" i="51"/>
  <c r="W1354" i="51" l="1"/>
  <c r="X1348" i="51"/>
  <c r="W1355" i="51" l="1"/>
  <c r="X1349" i="51"/>
  <c r="W1356" i="51" l="1"/>
  <c r="X1350" i="51"/>
  <c r="W1357" i="51" l="1"/>
  <c r="X1351" i="51"/>
  <c r="W1358" i="51" l="1"/>
  <c r="X1352" i="51"/>
  <c r="W1359" i="51" l="1"/>
  <c r="X1353" i="51"/>
  <c r="W1360" i="51" l="1"/>
  <c r="X1354" i="51"/>
  <c r="W1361" i="51" l="1"/>
  <c r="X1355" i="51"/>
  <c r="W1362" i="51" l="1"/>
  <c r="X1356" i="51"/>
  <c r="W1363" i="51" l="1"/>
  <c r="X1357" i="51"/>
  <c r="W1364" i="51" l="1"/>
  <c r="X1358" i="51"/>
  <c r="W1365" i="51" l="1"/>
  <c r="X1359" i="51"/>
  <c r="W1366" i="51" l="1"/>
  <c r="X1360" i="51"/>
  <c r="W1367" i="51" l="1"/>
  <c r="X1361" i="51"/>
  <c r="W1368" i="51" l="1"/>
  <c r="X1362" i="51"/>
  <c r="W1369" i="51" l="1"/>
  <c r="X1363" i="51"/>
  <c r="W1370" i="51" l="1"/>
  <c r="X1364" i="51"/>
  <c r="W1371" i="51" l="1"/>
  <c r="X1365" i="51"/>
  <c r="W1372" i="51" l="1"/>
  <c r="X1366" i="51"/>
  <c r="W1373" i="51" l="1"/>
  <c r="X1367" i="51"/>
  <c r="W1374" i="51" l="1"/>
  <c r="X1368" i="51"/>
  <c r="W1375" i="51" l="1"/>
  <c r="X1369" i="51"/>
  <c r="W1376" i="51" l="1"/>
  <c r="X1370" i="51"/>
  <c r="W1377" i="51" l="1"/>
  <c r="X1371" i="51"/>
  <c r="W1378" i="51" l="1"/>
  <c r="X1372" i="51"/>
  <c r="W1379" i="51" l="1"/>
  <c r="X1373" i="51"/>
  <c r="W1380" i="51" l="1"/>
  <c r="X1374" i="51"/>
  <c r="W1381" i="51" l="1"/>
  <c r="X1375" i="51"/>
  <c r="W1382" i="51" l="1"/>
  <c r="X1376" i="51"/>
  <c r="W1383" i="51" l="1"/>
  <c r="X1377" i="51"/>
  <c r="W1384" i="51" l="1"/>
  <c r="X1378" i="51"/>
  <c r="W1385" i="51" l="1"/>
  <c r="X1379" i="51"/>
  <c r="W1386" i="51" l="1"/>
  <c r="X1380" i="51"/>
  <c r="W1387" i="51" l="1"/>
  <c r="X1381" i="51"/>
  <c r="W1388" i="51" l="1"/>
  <c r="X1382" i="51"/>
  <c r="W1389" i="51" l="1"/>
  <c r="X1383" i="51"/>
  <c r="W1390" i="51" l="1"/>
  <c r="X1384" i="51"/>
  <c r="W1391" i="51" l="1"/>
  <c r="X1385" i="51"/>
  <c r="W1392" i="51" l="1"/>
  <c r="X1386" i="51"/>
  <c r="W1393" i="51" l="1"/>
  <c r="X1387" i="51"/>
  <c r="W1394" i="51" l="1"/>
  <c r="X1388" i="51"/>
  <c r="W1395" i="51" l="1"/>
  <c r="X1389" i="51"/>
  <c r="W1396" i="51" l="1"/>
  <c r="X1390" i="51"/>
  <c r="W1397" i="51" l="1"/>
  <c r="X1391" i="51"/>
  <c r="W1398" i="51" l="1"/>
  <c r="X1392" i="51"/>
  <c r="W1399" i="51" l="1"/>
  <c r="X1393" i="51"/>
  <c r="W1400" i="51" l="1"/>
  <c r="X1394" i="51"/>
  <c r="W1401" i="51" l="1"/>
  <c r="X1395" i="51"/>
  <c r="W1402" i="51" l="1"/>
  <c r="X1396" i="51"/>
  <c r="W1403" i="51" l="1"/>
  <c r="X1397" i="51"/>
  <c r="W1404" i="51" l="1"/>
  <c r="X1398" i="51"/>
  <c r="W1405" i="51" l="1"/>
  <c r="X1399" i="51"/>
  <c r="W1406" i="51" l="1"/>
  <c r="X1400" i="51"/>
  <c r="W1407" i="51" l="1"/>
  <c r="X1401" i="51"/>
  <c r="W1408" i="51" l="1"/>
  <c r="X1402" i="51"/>
  <c r="W1409" i="51" l="1"/>
  <c r="X1403" i="51"/>
  <c r="W1410" i="51" l="1"/>
  <c r="X1404" i="51"/>
  <c r="W1411" i="51" l="1"/>
  <c r="X1405" i="51"/>
  <c r="W1412" i="51" l="1"/>
  <c r="X1406" i="51"/>
  <c r="W1413" i="51" l="1"/>
  <c r="X1407" i="51"/>
  <c r="W1414" i="51" l="1"/>
  <c r="X1408" i="51"/>
  <c r="W1415" i="51" l="1"/>
  <c r="X1409" i="51"/>
  <c r="W1416" i="51" l="1"/>
  <c r="X1410" i="51"/>
  <c r="W1417" i="51" l="1"/>
  <c r="X1411" i="51"/>
  <c r="W1418" i="51" l="1"/>
  <c r="X1412" i="51"/>
  <c r="W1419" i="51" l="1"/>
  <c r="X1413" i="51"/>
  <c r="W1420" i="51" l="1"/>
  <c r="X1414" i="51"/>
  <c r="W1421" i="51" l="1"/>
  <c r="X1415" i="51"/>
  <c r="W1422" i="51" l="1"/>
  <c r="X1416" i="51"/>
  <c r="W1423" i="51" l="1"/>
  <c r="X1417" i="51"/>
  <c r="W1424" i="51" l="1"/>
  <c r="X1418" i="51"/>
  <c r="W1425" i="51" l="1"/>
  <c r="X1419" i="51"/>
  <c r="W1426" i="51" l="1"/>
  <c r="X1420" i="51"/>
  <c r="W1427" i="51" l="1"/>
  <c r="X1421" i="51"/>
  <c r="W1428" i="51" l="1"/>
  <c r="X1422" i="51"/>
  <c r="W1429" i="51" l="1"/>
  <c r="X1423" i="51"/>
  <c r="W1430" i="51" l="1"/>
  <c r="X1424" i="51"/>
  <c r="W1431" i="51" l="1"/>
  <c r="X1425" i="51"/>
  <c r="W1432" i="51" l="1"/>
  <c r="X1426" i="51"/>
  <c r="W1433" i="51" l="1"/>
  <c r="X1427" i="51"/>
  <c r="W1434" i="51" l="1"/>
  <c r="X1428" i="51"/>
  <c r="W1435" i="51" l="1"/>
  <c r="X1429" i="51"/>
  <c r="W1436" i="51" l="1"/>
  <c r="X1430" i="51"/>
  <c r="W1437" i="51" l="1"/>
  <c r="X1431" i="51"/>
  <c r="W1438" i="51" l="1"/>
  <c r="X1432" i="51"/>
  <c r="W1439" i="51" l="1"/>
  <c r="X1433" i="51"/>
  <c r="W1440" i="51" l="1"/>
  <c r="X1434" i="51"/>
  <c r="W1441" i="51" l="1"/>
  <c r="X1435" i="51"/>
  <c r="W1442" i="51" l="1"/>
  <c r="X1436" i="51"/>
  <c r="W1443" i="51" l="1"/>
  <c r="X1437" i="51"/>
  <c r="W1444" i="51" l="1"/>
  <c r="X1438" i="51"/>
  <c r="W1445" i="51" l="1"/>
  <c r="X1439" i="51"/>
  <c r="W1446" i="51" l="1"/>
  <c r="X1440" i="51"/>
  <c r="W1447" i="51" l="1"/>
  <c r="X1441" i="51"/>
  <c r="W1448" i="51" l="1"/>
  <c r="X1442" i="51"/>
  <c r="W1449" i="51" l="1"/>
  <c r="X1443" i="51"/>
  <c r="W1450" i="51" l="1"/>
  <c r="X1444" i="51"/>
  <c r="W1451" i="51" l="1"/>
  <c r="X1445" i="51"/>
  <c r="W1452" i="51" l="1"/>
  <c r="X1446" i="51"/>
  <c r="W1453" i="51" l="1"/>
  <c r="X1447" i="51"/>
  <c r="W1454" i="51" l="1"/>
  <c r="X1448" i="51"/>
  <c r="W1455" i="51" l="1"/>
  <c r="X1449" i="51"/>
  <c r="W1456" i="51" l="1"/>
  <c r="X1450" i="51"/>
  <c r="W1457" i="51" l="1"/>
  <c r="X1451" i="51"/>
  <c r="W1458" i="51" l="1"/>
  <c r="X1452" i="51"/>
  <c r="W1459" i="51" l="1"/>
  <c r="X1453" i="51"/>
  <c r="W1460" i="51" l="1"/>
  <c r="X1454" i="51"/>
  <c r="W1461" i="51" l="1"/>
  <c r="X1455" i="51"/>
  <c r="W1462" i="51" l="1"/>
  <c r="X1456" i="51"/>
  <c r="W1463" i="51" l="1"/>
  <c r="X1457" i="51"/>
  <c r="W1464" i="51" l="1"/>
  <c r="X1458" i="51"/>
  <c r="W1465" i="51" l="1"/>
  <c r="X1459" i="51"/>
  <c r="W1466" i="51" l="1"/>
  <c r="X1460" i="51"/>
  <c r="W1467" i="51" l="1"/>
  <c r="X1461" i="51"/>
  <c r="W1468" i="51" l="1"/>
  <c r="X1462" i="51"/>
  <c r="W1469" i="51" l="1"/>
  <c r="X1463" i="51"/>
  <c r="W1470" i="51" l="1"/>
  <c r="X1464" i="51"/>
  <c r="W1471" i="51" l="1"/>
  <c r="X1465" i="51"/>
  <c r="W1472" i="51" l="1"/>
  <c r="X1466" i="51"/>
  <c r="W1473" i="51" l="1"/>
  <c r="X1467" i="51"/>
  <c r="W1474" i="51" l="1"/>
  <c r="X1468" i="51"/>
  <c r="W1475" i="51" l="1"/>
  <c r="X1469" i="51"/>
  <c r="W1476" i="51" l="1"/>
  <c r="X1470" i="51"/>
  <c r="W1477" i="51" l="1"/>
  <c r="X1471" i="51"/>
  <c r="W1478" i="51" l="1"/>
  <c r="X1472" i="51"/>
  <c r="W1479" i="51" l="1"/>
  <c r="X1473" i="51"/>
  <c r="W1480" i="51" l="1"/>
  <c r="X1474" i="51"/>
  <c r="W1481" i="51" l="1"/>
  <c r="X1475" i="51"/>
  <c r="W1482" i="51" l="1"/>
  <c r="X1476" i="51"/>
  <c r="W1483" i="51" l="1"/>
  <c r="X1477" i="51"/>
  <c r="W1484" i="51" l="1"/>
  <c r="X1478" i="51"/>
  <c r="W1485" i="51" l="1"/>
  <c r="X1479" i="51"/>
  <c r="W1486" i="51" l="1"/>
  <c r="X1480" i="51"/>
  <c r="W1487" i="51" l="1"/>
  <c r="X1481" i="51"/>
  <c r="W1488" i="51" l="1"/>
  <c r="X1482" i="51"/>
  <c r="W1489" i="51" l="1"/>
  <c r="X1483" i="51"/>
  <c r="W1490" i="51" l="1"/>
  <c r="X1484" i="51"/>
  <c r="W1491" i="51" l="1"/>
  <c r="X1485" i="51"/>
  <c r="W1492" i="51" l="1"/>
  <c r="X1486" i="51"/>
  <c r="W1493" i="51" l="1"/>
  <c r="X1487" i="51"/>
  <c r="W1494" i="51" l="1"/>
  <c r="X1488" i="51"/>
  <c r="W1495" i="51" l="1"/>
  <c r="X1489" i="51"/>
  <c r="W1496" i="51" l="1"/>
  <c r="X1490" i="51"/>
  <c r="W1497" i="51" l="1"/>
  <c r="X1491" i="51"/>
  <c r="W1498" i="51" l="1"/>
  <c r="X1492" i="51"/>
  <c r="W1499" i="51" l="1"/>
  <c r="X1493" i="51"/>
  <c r="W1500" i="51" l="1"/>
  <c r="X1494" i="51"/>
  <c r="W1501" i="51" l="1"/>
  <c r="X1495" i="51"/>
  <c r="W1502" i="51" l="1"/>
  <c r="X1496" i="51"/>
  <c r="W1503" i="51" l="1"/>
  <c r="X1497" i="51"/>
  <c r="W1504" i="51" l="1"/>
  <c r="X1498" i="51"/>
  <c r="W1505" i="51" l="1"/>
  <c r="X1499" i="51"/>
  <c r="W1506" i="51" l="1"/>
  <c r="X1500" i="51"/>
  <c r="W1507" i="51" l="1"/>
  <c r="X1501" i="51"/>
  <c r="W1508" i="51" l="1"/>
  <c r="X1502" i="51"/>
  <c r="W1509" i="51" l="1"/>
  <c r="X1503" i="51"/>
  <c r="W1510" i="51" l="1"/>
  <c r="X1504" i="51"/>
  <c r="W1511" i="51" l="1"/>
  <c r="X1505" i="51"/>
  <c r="W1512" i="51" l="1"/>
  <c r="X1506" i="51"/>
  <c r="W1513" i="51" l="1"/>
  <c r="X1507" i="51"/>
  <c r="W1514" i="51" l="1"/>
  <c r="X1508" i="51"/>
  <c r="W1515" i="51" l="1"/>
  <c r="X1509" i="51"/>
  <c r="W1516" i="51" l="1"/>
  <c r="X1510" i="51"/>
  <c r="W1517" i="51" l="1"/>
  <c r="X1511" i="51"/>
  <c r="W1518" i="51" l="1"/>
  <c r="X1512" i="51"/>
  <c r="W1519" i="51" l="1"/>
  <c r="X1513" i="51"/>
  <c r="W1520" i="51" l="1"/>
  <c r="X1514" i="51"/>
  <c r="W1521" i="51" l="1"/>
  <c r="X1515" i="51"/>
  <c r="W1522" i="51" l="1"/>
  <c r="X1516" i="51"/>
  <c r="W1523" i="51" l="1"/>
  <c r="X1517" i="51"/>
  <c r="W1524" i="51" l="1"/>
  <c r="X1518" i="51"/>
  <c r="W1525" i="51" l="1"/>
  <c r="X1519" i="51"/>
  <c r="W1526" i="51" l="1"/>
  <c r="X1520" i="51"/>
  <c r="W1527" i="51" l="1"/>
  <c r="X1521" i="51"/>
  <c r="W1528" i="51" l="1"/>
  <c r="X1522" i="51"/>
  <c r="W1529" i="51" l="1"/>
  <c r="X1523" i="51"/>
  <c r="W1530" i="51" l="1"/>
  <c r="X1524" i="51"/>
  <c r="W1531" i="51" l="1"/>
  <c r="X1525" i="51"/>
  <c r="W1532" i="51" l="1"/>
  <c r="X1526" i="51"/>
  <c r="W1533" i="51" l="1"/>
  <c r="X1527" i="51"/>
  <c r="W1534" i="51" l="1"/>
  <c r="X1528" i="51"/>
  <c r="W1535" i="51" l="1"/>
  <c r="X1529" i="51"/>
  <c r="W1536" i="51" l="1"/>
  <c r="X1530" i="51"/>
  <c r="W1537" i="51" l="1"/>
  <c r="X1531" i="51"/>
  <c r="W1538" i="51" l="1"/>
  <c r="X1532" i="51"/>
  <c r="W1539" i="51" l="1"/>
  <c r="X1533" i="51"/>
  <c r="W1540" i="51" l="1"/>
  <c r="X1534" i="51"/>
  <c r="W1541" i="51" l="1"/>
  <c r="X1535" i="51"/>
  <c r="W1542" i="51" l="1"/>
  <c r="X1536" i="51"/>
  <c r="W1543" i="51" l="1"/>
  <c r="X1537" i="51"/>
  <c r="W1544" i="51" l="1"/>
  <c r="X1538" i="51"/>
  <c r="W1545" i="51" l="1"/>
  <c r="X1539" i="51"/>
  <c r="W1546" i="51" l="1"/>
  <c r="X1540" i="51"/>
  <c r="W1547" i="51" l="1"/>
  <c r="X1541" i="51"/>
  <c r="W1548" i="51" l="1"/>
  <c r="X1542" i="51"/>
  <c r="W1549" i="51" l="1"/>
  <c r="X1543" i="51"/>
  <c r="W1550" i="51" l="1"/>
  <c r="X1544" i="51"/>
  <c r="W1551" i="51" l="1"/>
  <c r="X1545" i="51"/>
  <c r="W1552" i="51" l="1"/>
  <c r="X1546" i="51"/>
  <c r="W1553" i="51" l="1"/>
  <c r="X1547" i="51"/>
  <c r="W1554" i="51" l="1"/>
  <c r="X1548" i="51"/>
  <c r="W1555" i="51" l="1"/>
  <c r="X1549" i="51"/>
  <c r="W1556" i="51" l="1"/>
  <c r="X1550" i="51"/>
  <c r="W1557" i="51" l="1"/>
  <c r="X1551" i="51"/>
  <c r="W1558" i="51" l="1"/>
  <c r="X1552" i="51"/>
  <c r="W1559" i="51" l="1"/>
  <c r="X1553" i="51"/>
  <c r="W1560" i="51" l="1"/>
  <c r="X1554" i="51"/>
  <c r="W1561" i="51" l="1"/>
  <c r="X1555" i="51"/>
  <c r="W1562" i="51" l="1"/>
  <c r="X1556" i="51"/>
  <c r="W1563" i="51" l="1"/>
  <c r="X1557" i="51"/>
  <c r="W1564" i="51" l="1"/>
  <c r="X1558" i="51"/>
  <c r="W1565" i="51" l="1"/>
  <c r="X1559" i="51"/>
  <c r="W1566" i="51" l="1"/>
  <c r="X1560" i="51"/>
  <c r="W1567" i="51" l="1"/>
  <c r="X1561" i="51"/>
  <c r="W1568" i="51" l="1"/>
  <c r="X1562" i="51"/>
  <c r="W1569" i="51" l="1"/>
  <c r="X1563" i="51"/>
  <c r="W1570" i="51" l="1"/>
  <c r="X1564" i="51"/>
  <c r="W1571" i="51" l="1"/>
  <c r="X1565" i="51"/>
  <c r="W1572" i="51" l="1"/>
  <c r="X1566" i="51"/>
  <c r="W1573" i="51" l="1"/>
  <c r="X1567" i="51"/>
  <c r="W1574" i="51" l="1"/>
  <c r="X1568" i="51"/>
  <c r="W1575" i="51" l="1"/>
  <c r="X1569" i="51"/>
  <c r="W1576" i="51" l="1"/>
  <c r="X1570" i="51"/>
  <c r="W1577" i="51" l="1"/>
  <c r="X1571" i="51"/>
  <c r="W1578" i="51" l="1"/>
  <c r="X1572" i="51"/>
  <c r="W1579" i="51" l="1"/>
  <c r="X1573" i="51"/>
  <c r="W1580" i="51" l="1"/>
  <c r="X1574" i="51"/>
  <c r="W1581" i="51" l="1"/>
  <c r="X1575" i="51"/>
  <c r="W1582" i="51" l="1"/>
  <c r="X1576" i="51"/>
  <c r="W1583" i="51" l="1"/>
  <c r="X1577" i="51"/>
  <c r="W1584" i="51" l="1"/>
  <c r="X1578" i="51"/>
  <c r="W1585" i="51" l="1"/>
  <c r="X1579" i="51"/>
  <c r="W1586" i="51" l="1"/>
  <c r="X1580" i="51"/>
  <c r="W1587" i="51" l="1"/>
  <c r="X1581" i="51"/>
  <c r="W1588" i="51" l="1"/>
  <c r="X1582" i="51"/>
  <c r="W1589" i="51" l="1"/>
  <c r="X1583" i="51"/>
  <c r="W1590" i="51" l="1"/>
  <c r="X1584" i="51"/>
  <c r="W1591" i="51" l="1"/>
  <c r="X1585" i="51"/>
  <c r="W1592" i="51" l="1"/>
  <c r="X1586" i="51"/>
  <c r="W1593" i="51" l="1"/>
  <c r="X1587" i="51"/>
  <c r="W1594" i="51" l="1"/>
  <c r="X1588" i="51"/>
  <c r="W1595" i="51" l="1"/>
  <c r="X1589" i="51"/>
  <c r="W1596" i="51" l="1"/>
  <c r="X1590" i="51"/>
  <c r="W1597" i="51" l="1"/>
  <c r="X1591" i="51"/>
  <c r="W1598" i="51" l="1"/>
  <c r="X1592" i="51"/>
  <c r="W1599" i="51" l="1"/>
  <c r="X1593" i="51"/>
  <c r="W1600" i="51" l="1"/>
  <c r="X1594" i="51"/>
  <c r="W1601" i="51" l="1"/>
  <c r="X1595" i="51"/>
  <c r="W1602" i="51" l="1"/>
  <c r="X1596" i="51"/>
  <c r="W1604" i="51" l="1"/>
  <c r="W1603" i="51" s="1"/>
  <c r="X1597" i="51"/>
  <c r="X1598" i="51" l="1"/>
  <c r="W1605" i="51"/>
  <c r="X1599" i="51"/>
  <c r="W1606" i="51" l="1"/>
  <c r="X1600" i="51"/>
  <c r="W1607" i="51" l="1"/>
  <c r="X1601" i="51"/>
  <c r="W1608" i="51" l="1"/>
  <c r="X1603" i="51" s="1"/>
  <c r="X1602" i="51"/>
  <c r="W1609" i="51" l="1"/>
  <c r="W1610" i="51" l="1"/>
  <c r="X1604" i="51"/>
  <c r="W1611" i="51" l="1"/>
  <c r="X1605" i="51"/>
  <c r="W1612" i="51" l="1"/>
  <c r="X1606" i="51"/>
  <c r="W1613" i="51" l="1"/>
  <c r="X1607" i="51"/>
  <c r="W1614" i="51" l="1"/>
  <c r="X1608" i="51"/>
  <c r="W1615" i="51" l="1"/>
  <c r="X1609" i="51"/>
  <c r="W1616" i="51" l="1"/>
  <c r="X1610" i="51"/>
  <c r="W1617" i="51" l="1"/>
  <c r="X1611" i="51"/>
  <c r="W1618" i="51" l="1"/>
  <c r="X1612" i="51"/>
  <c r="W1619" i="51" l="1"/>
  <c r="X1613" i="51"/>
  <c r="W1620" i="51" l="1"/>
  <c r="X1614" i="51"/>
  <c r="W1621" i="51" l="1"/>
  <c r="X1615" i="51"/>
  <c r="W1622" i="51" l="1"/>
  <c r="X1616" i="51"/>
  <c r="W1623" i="51" l="1"/>
  <c r="X1617" i="51"/>
  <c r="W1624" i="51" l="1"/>
  <c r="X1618" i="51"/>
  <c r="W1625" i="51" l="1"/>
  <c r="X1619" i="51"/>
  <c r="W1626" i="51" l="1"/>
  <c r="X1620" i="51"/>
  <c r="W1627" i="51" l="1"/>
  <c r="X1621" i="51"/>
  <c r="W1628" i="51" l="1"/>
  <c r="X1622" i="51"/>
  <c r="W1629" i="51" l="1"/>
  <c r="X1623" i="51"/>
  <c r="W1630" i="51" l="1"/>
  <c r="X1624" i="51"/>
  <c r="W1631" i="51" l="1"/>
  <c r="X1625" i="51"/>
  <c r="W1632" i="51" l="1"/>
  <c r="X1626" i="51"/>
  <c r="W1633" i="51" l="1"/>
  <c r="X1627" i="51"/>
  <c r="W1634" i="51" l="1"/>
  <c r="X1628" i="51"/>
  <c r="W1635" i="51" l="1"/>
  <c r="X1629" i="51"/>
  <c r="W1636" i="51" l="1"/>
  <c r="X1630" i="51"/>
  <c r="W1637" i="51" l="1"/>
  <c r="X1631" i="51"/>
  <c r="W1638" i="51" l="1"/>
  <c r="X1632" i="51"/>
  <c r="W1639" i="51" l="1"/>
  <c r="X1633" i="51"/>
  <c r="W1640" i="51" l="1"/>
  <c r="X1634" i="51"/>
  <c r="W1641" i="51" l="1"/>
  <c r="X1635" i="51"/>
  <c r="W1642" i="51" l="1"/>
  <c r="X1636" i="51"/>
  <c r="W1643" i="51" l="1"/>
  <c r="X1637" i="51"/>
  <c r="W1644" i="51" l="1"/>
  <c r="X1638" i="51"/>
  <c r="W1645" i="51" l="1"/>
  <c r="X1639" i="51"/>
  <c r="W1646" i="51" l="1"/>
  <c r="X1640" i="51"/>
  <c r="W1647" i="51" l="1"/>
  <c r="X1641" i="51"/>
  <c r="W1648" i="51" l="1"/>
  <c r="X1642" i="51"/>
  <c r="W1649" i="51" l="1"/>
  <c r="X1643" i="51"/>
  <c r="W1650" i="51" l="1"/>
  <c r="X1644" i="51"/>
  <c r="W1651" i="51" l="1"/>
  <c r="X1645" i="51"/>
  <c r="W1652" i="51" l="1"/>
  <c r="X1646" i="51"/>
  <c r="W1653" i="51" l="1"/>
  <c r="X1647" i="51"/>
  <c r="W1654" i="51" l="1"/>
  <c r="X1648" i="51"/>
  <c r="W1655" i="51" l="1"/>
  <c r="X1649" i="51"/>
  <c r="W1656" i="51" l="1"/>
  <c r="X1650" i="51"/>
  <c r="W1657" i="51" l="1"/>
  <c r="X1651" i="51"/>
  <c r="W1658" i="51" l="1"/>
  <c r="X1652" i="51"/>
  <c r="W1659" i="51" l="1"/>
  <c r="X1653" i="51"/>
  <c r="W1660" i="51" l="1"/>
  <c r="X1654" i="51"/>
  <c r="W1661" i="51" l="1"/>
  <c r="X1655" i="51"/>
  <c r="W1662" i="51" l="1"/>
  <c r="X1656" i="51"/>
  <c r="W1663" i="51" l="1"/>
  <c r="X1657" i="51"/>
  <c r="W1664" i="51" l="1"/>
  <c r="X1658" i="51"/>
  <c r="W1665" i="51" l="1"/>
  <c r="X1659" i="51"/>
  <c r="W1666" i="51" l="1"/>
  <c r="X1660" i="51"/>
  <c r="W1667" i="51" l="1"/>
  <c r="X1661" i="51"/>
  <c r="W1668" i="51" l="1"/>
  <c r="X1662" i="51"/>
  <c r="W1669" i="51" l="1"/>
  <c r="X1663" i="51"/>
  <c r="W1670" i="51" l="1"/>
  <c r="X1664" i="51"/>
  <c r="W1671" i="51" l="1"/>
  <c r="X1665" i="51"/>
  <c r="W1672" i="51" l="1"/>
  <c r="X1666" i="51"/>
  <c r="W1673" i="51" l="1"/>
  <c r="X1667" i="51"/>
  <c r="W1674" i="51" l="1"/>
  <c r="X1668" i="51"/>
  <c r="W1675" i="51" l="1"/>
  <c r="X1669" i="51"/>
  <c r="W1676" i="51" l="1"/>
  <c r="X1670" i="51"/>
  <c r="W1677" i="51" l="1"/>
  <c r="X1671" i="51"/>
  <c r="W1678" i="51" l="1"/>
  <c r="X1672" i="51"/>
  <c r="W1679" i="51" l="1"/>
  <c r="X1673" i="51"/>
  <c r="W1680" i="51" l="1"/>
  <c r="X1674" i="51"/>
  <c r="W1681" i="51" l="1"/>
  <c r="X1675" i="51"/>
  <c r="W1682" i="51" l="1"/>
  <c r="X1676" i="51"/>
  <c r="W1683" i="51" l="1"/>
  <c r="X1677" i="51"/>
  <c r="W1684" i="51" l="1"/>
  <c r="X1678" i="51"/>
  <c r="W1685" i="51" l="1"/>
  <c r="X1679" i="51"/>
  <c r="W1686" i="51" l="1"/>
  <c r="X1680" i="51"/>
  <c r="W1687" i="51" l="1"/>
  <c r="X1681" i="51"/>
  <c r="W1688" i="51" l="1"/>
  <c r="X1682" i="51"/>
  <c r="W1689" i="51" l="1"/>
  <c r="X1683" i="51"/>
  <c r="W1690" i="51" l="1"/>
  <c r="X1684" i="51"/>
  <c r="W1691" i="51" l="1"/>
  <c r="X1685" i="51"/>
  <c r="W1692" i="51" l="1"/>
  <c r="X1686" i="51"/>
  <c r="W1693" i="51" l="1"/>
  <c r="X1687" i="51"/>
  <c r="W1694" i="51" l="1"/>
  <c r="X1688" i="51"/>
  <c r="W1695" i="51" l="1"/>
  <c r="X1689" i="51"/>
  <c r="W1696" i="51" l="1"/>
  <c r="X1690" i="51"/>
  <c r="W1697" i="51" l="1"/>
  <c r="X1691" i="51"/>
  <c r="W1698" i="51" l="1"/>
  <c r="X1692" i="51"/>
  <c r="W1699" i="51" l="1"/>
  <c r="X1693" i="51"/>
  <c r="W1700" i="51" l="1"/>
  <c r="X1694" i="51"/>
  <c r="W1701" i="51" l="1"/>
  <c r="X1695" i="51"/>
  <c r="W1702" i="51" l="1"/>
  <c r="X1696" i="51"/>
  <c r="W1703" i="51" l="1"/>
  <c r="X1697" i="51"/>
  <c r="W1704" i="51" l="1"/>
  <c r="X1698" i="51"/>
  <c r="W1705" i="51" l="1"/>
  <c r="X1699" i="51"/>
  <c r="W1706" i="51" l="1"/>
  <c r="X1700" i="51"/>
  <c r="W1707" i="51" l="1"/>
  <c r="X1701" i="51"/>
  <c r="W1708" i="51" l="1"/>
  <c r="X1702" i="51"/>
  <c r="W1709" i="51" l="1"/>
  <c r="X1703" i="51"/>
  <c r="W1710" i="51" l="1"/>
  <c r="X1704" i="51"/>
  <c r="W1711" i="51" l="1"/>
  <c r="X1705" i="51"/>
  <c r="W1712" i="51" l="1"/>
  <c r="X1706" i="51"/>
  <c r="W1713" i="51" l="1"/>
  <c r="X1707" i="51"/>
  <c r="W1714" i="51" l="1"/>
  <c r="X1708" i="51"/>
  <c r="W1715" i="51" l="1"/>
  <c r="X1709" i="51"/>
  <c r="W1716" i="51" l="1"/>
  <c r="X1710" i="51"/>
  <c r="W1717" i="51" l="1"/>
  <c r="X1711" i="51"/>
  <c r="W1718" i="51" l="1"/>
  <c r="X1712" i="51"/>
  <c r="W1719" i="51" l="1"/>
  <c r="X1713" i="51"/>
  <c r="W1720" i="51" l="1"/>
  <c r="X1714" i="51"/>
  <c r="W1721" i="51" l="1"/>
  <c r="X1715" i="51"/>
  <c r="W1722" i="51" l="1"/>
  <c r="X1716" i="51"/>
  <c r="W1723" i="51" l="1"/>
  <c r="X1717" i="51"/>
  <c r="W1724" i="51" l="1"/>
  <c r="X1718" i="51"/>
  <c r="W1725" i="51" l="1"/>
  <c r="X1719" i="51"/>
  <c r="W1726" i="51" l="1"/>
  <c r="X1720" i="51"/>
  <c r="W1727" i="51" l="1"/>
  <c r="X1721" i="51"/>
  <c r="W1728" i="51" l="1"/>
  <c r="X1722" i="51"/>
  <c r="W1729" i="51" l="1"/>
  <c r="X1723" i="51"/>
  <c r="W1730" i="51" l="1"/>
  <c r="X1724" i="51"/>
  <c r="W1731" i="51" l="1"/>
  <c r="X1725" i="51"/>
  <c r="W1732" i="51" l="1"/>
  <c r="X1726" i="51"/>
  <c r="W1733" i="51" l="1"/>
  <c r="X1727" i="51"/>
  <c r="W1734" i="51" l="1"/>
  <c r="X1728" i="51"/>
  <c r="W1735" i="51" l="1"/>
  <c r="X1729" i="51"/>
  <c r="W1736" i="51" l="1"/>
  <c r="X1730" i="51"/>
  <c r="W1737" i="51" l="1"/>
  <c r="X1731" i="51"/>
  <c r="W1738" i="51" l="1"/>
  <c r="X1732" i="51"/>
  <c r="W1739" i="51" l="1"/>
  <c r="X1733" i="51"/>
  <c r="W1740" i="51" l="1"/>
  <c r="X1734" i="51"/>
  <c r="W1741" i="51" l="1"/>
  <c r="X1735" i="51"/>
  <c r="W1742" i="51" l="1"/>
  <c r="X1736" i="51"/>
  <c r="W1743" i="51" l="1"/>
  <c r="X1737" i="51"/>
  <c r="W1744" i="51" l="1"/>
  <c r="X1738" i="51"/>
  <c r="W1745" i="51" l="1"/>
  <c r="X1739" i="51"/>
  <c r="W1746" i="51" l="1"/>
  <c r="X1740" i="51"/>
  <c r="W1747" i="51" l="1"/>
  <c r="X1741" i="51"/>
  <c r="W1748" i="51" l="1"/>
  <c r="X1742" i="51"/>
  <c r="W1749" i="51" l="1"/>
  <c r="X1743" i="51"/>
  <c r="W1750" i="51" l="1"/>
  <c r="X1744" i="51"/>
  <c r="W1751" i="51" l="1"/>
  <c r="X1745" i="51"/>
  <c r="W1752" i="51" l="1"/>
  <c r="X1746" i="51"/>
  <c r="W1753" i="51" l="1"/>
  <c r="X1747" i="51"/>
  <c r="W1754" i="51" l="1"/>
  <c r="X1748" i="51"/>
  <c r="W1755" i="51" l="1"/>
  <c r="X1749" i="51"/>
  <c r="W1756" i="51" l="1"/>
  <c r="X1750" i="51"/>
  <c r="W1757" i="51" l="1"/>
  <c r="X1751" i="51"/>
  <c r="W1758" i="51" l="1"/>
  <c r="X1752" i="51"/>
  <c r="W1759" i="51" l="1"/>
  <c r="X1753" i="51"/>
  <c r="W1760" i="51" l="1"/>
  <c r="X1754" i="51"/>
  <c r="W1761" i="51" l="1"/>
  <c r="X1755" i="51"/>
  <c r="W1762" i="51" l="1"/>
  <c r="X1756" i="51"/>
  <c r="W1763" i="51" l="1"/>
  <c r="X1757" i="51"/>
  <c r="W1764" i="51" l="1"/>
  <c r="X1758" i="51"/>
  <c r="W1765" i="51" l="1"/>
  <c r="X1759" i="51"/>
  <c r="W1766" i="51" l="1"/>
  <c r="X1760" i="51"/>
  <c r="W1767" i="51" l="1"/>
  <c r="X1761" i="51"/>
  <c r="W1768" i="51" l="1"/>
  <c r="X1762" i="51"/>
  <c r="W1769" i="51" l="1"/>
  <c r="X1763" i="51"/>
  <c r="W1770" i="51" l="1"/>
  <c r="X1764" i="51"/>
  <c r="W1771" i="51" l="1"/>
  <c r="X1765" i="51"/>
  <c r="W1772" i="51" l="1"/>
  <c r="X1766" i="51"/>
  <c r="W1773" i="51" l="1"/>
  <c r="X1767" i="51"/>
  <c r="W1774" i="51" l="1"/>
  <c r="X1768" i="51"/>
  <c r="W1775" i="51" l="1"/>
  <c r="X1769" i="51"/>
  <c r="W1776" i="51" l="1"/>
  <c r="X1770" i="51"/>
  <c r="W1777" i="51" l="1"/>
  <c r="X1771" i="51"/>
  <c r="W1778" i="51" l="1"/>
  <c r="X1772" i="51"/>
  <c r="W1779" i="51" l="1"/>
  <c r="X1773" i="51"/>
  <c r="W1780" i="51" l="1"/>
  <c r="X1774" i="51"/>
  <c r="W1781" i="51" l="1"/>
  <c r="X1775" i="51"/>
  <c r="W1782" i="51" l="1"/>
  <c r="X1776" i="51"/>
  <c r="W1783" i="51" l="1"/>
  <c r="X1777" i="51"/>
  <c r="W1784" i="51" l="1"/>
  <c r="X1778" i="51"/>
  <c r="W1785" i="51" l="1"/>
  <c r="X1779" i="51"/>
  <c r="W1786" i="51" l="1"/>
  <c r="X1780" i="51"/>
  <c r="W1787" i="51" l="1"/>
  <c r="X1781" i="51"/>
  <c r="W1788" i="51" l="1"/>
  <c r="X1782" i="51"/>
  <c r="W1789" i="51" l="1"/>
  <c r="X1783" i="51"/>
  <c r="W1790" i="51" l="1"/>
  <c r="X1784" i="51"/>
  <c r="W1791" i="51" l="1"/>
  <c r="X1785" i="51"/>
  <c r="W1792" i="51" l="1"/>
  <c r="X1786" i="51"/>
  <c r="W1793" i="51" l="1"/>
  <c r="X1787" i="51"/>
  <c r="W1794" i="51" l="1"/>
  <c r="X1788" i="51"/>
  <c r="W1795" i="51" l="1"/>
  <c r="X1789" i="51"/>
  <c r="W1796" i="51" l="1"/>
  <c r="X1790" i="51"/>
  <c r="W1797" i="51" l="1"/>
  <c r="X1791" i="51"/>
  <c r="W1798" i="51" l="1"/>
  <c r="X1792" i="51"/>
  <c r="W1799" i="51" l="1"/>
  <c r="X1793" i="51"/>
  <c r="W1800" i="51" l="1"/>
  <c r="X1794" i="51"/>
  <c r="W1801" i="51" l="1"/>
  <c r="X1795" i="51"/>
  <c r="W1802" i="51" l="1"/>
  <c r="X1796" i="51"/>
  <c r="W1803" i="51" l="1"/>
  <c r="X1797" i="51"/>
  <c r="W1804" i="51" l="1"/>
  <c r="X1798" i="51"/>
  <c r="W1805" i="51" l="1"/>
  <c r="X1799" i="51"/>
  <c r="W1806" i="51" l="1"/>
  <c r="X1800" i="51"/>
  <c r="W1807" i="51" l="1"/>
  <c r="X1801" i="51"/>
  <c r="W1808" i="51" l="1"/>
  <c r="X1802" i="51"/>
  <c r="W1809" i="51" l="1"/>
  <c r="X1803" i="51"/>
  <c r="W1810" i="51" l="1"/>
  <c r="X1804" i="51"/>
  <c r="W1811" i="51" l="1"/>
  <c r="X1805" i="51"/>
  <c r="W1812" i="51" l="1"/>
  <c r="X1806" i="51"/>
  <c r="W1813" i="51" l="1"/>
  <c r="X1807" i="51"/>
  <c r="W1814" i="51" l="1"/>
  <c r="X1808" i="51"/>
  <c r="W1815" i="51" l="1"/>
  <c r="X1809" i="51"/>
  <c r="W1816" i="51" l="1"/>
  <c r="X1810" i="51"/>
  <c r="W1817" i="51" l="1"/>
  <c r="X1811" i="51"/>
  <c r="W1818" i="51" l="1"/>
  <c r="X1812" i="51"/>
  <c r="W1819" i="51" l="1"/>
  <c r="X1813" i="51"/>
  <c r="W1820" i="51" l="1"/>
  <c r="X1814" i="51"/>
  <c r="W1821" i="51" l="1"/>
  <c r="X1815" i="51"/>
  <c r="W1822" i="51" l="1"/>
  <c r="X1816" i="51"/>
  <c r="W1823" i="51" l="1"/>
  <c r="X1817" i="51"/>
  <c r="W1824" i="51" l="1"/>
  <c r="X1818" i="51"/>
  <c r="W1825" i="51" l="1"/>
  <c r="X1819" i="51"/>
  <c r="W1826" i="51" l="1"/>
  <c r="X1820" i="51"/>
  <c r="W1827" i="51" l="1"/>
  <c r="X1821" i="51"/>
  <c r="W1828" i="51" l="1"/>
  <c r="X1822" i="51"/>
  <c r="W1829" i="51" l="1"/>
  <c r="X1823" i="51"/>
  <c r="W1830" i="51" l="1"/>
  <c r="X1824" i="51"/>
  <c r="W1831" i="51" l="1"/>
  <c r="X1825" i="51"/>
  <c r="W1832" i="51" l="1"/>
  <c r="X1826" i="51"/>
  <c r="W1833" i="51" l="1"/>
  <c r="X1827" i="51"/>
  <c r="W1834" i="51" l="1"/>
  <c r="X1828" i="51"/>
  <c r="W1835" i="51" l="1"/>
  <c r="X1829" i="51"/>
  <c r="W1836" i="51" l="1"/>
  <c r="X1830" i="51"/>
  <c r="W1837" i="51" l="1"/>
  <c r="X1831" i="51"/>
  <c r="W1838" i="51" l="1"/>
  <c r="X1832" i="51"/>
  <c r="W1839" i="51" l="1"/>
  <c r="X1833" i="51"/>
  <c r="W1840" i="51" l="1"/>
  <c r="X1834" i="51"/>
  <c r="W1841" i="51" l="1"/>
  <c r="X1835" i="51"/>
  <c r="W1842" i="51" l="1"/>
  <c r="X1836" i="51"/>
  <c r="W1843" i="51" l="1"/>
  <c r="X1837" i="51"/>
  <c r="W1844" i="51" l="1"/>
  <c r="X1838" i="51"/>
  <c r="W1845" i="51" l="1"/>
  <c r="X1839" i="51"/>
  <c r="W1846" i="51" l="1"/>
  <c r="X1840" i="51"/>
  <c r="W1847" i="51" l="1"/>
  <c r="X1841" i="51"/>
  <c r="W1848" i="51" l="1"/>
  <c r="X1842" i="51"/>
  <c r="W1849" i="51" l="1"/>
  <c r="X1843" i="51"/>
  <c r="W1850" i="51" l="1"/>
  <c r="X1844" i="51"/>
  <c r="W1851" i="51" l="1"/>
  <c r="X1845" i="51"/>
  <c r="W1852" i="51" l="1"/>
  <c r="X1846" i="51"/>
  <c r="W1853" i="51" l="1"/>
  <c r="X1847" i="51"/>
  <c r="W1854" i="51" l="1"/>
  <c r="X1848" i="51"/>
  <c r="W1855" i="51" l="1"/>
  <c r="X1849" i="51"/>
  <c r="W1856" i="51" l="1"/>
  <c r="X1850" i="51"/>
  <c r="W1857" i="51" l="1"/>
  <c r="X1851" i="51"/>
  <c r="W1858" i="51" l="1"/>
  <c r="X1852" i="51"/>
  <c r="W1859" i="51" l="1"/>
  <c r="X1853" i="51"/>
  <c r="W1860" i="51" l="1"/>
  <c r="X1854" i="51"/>
  <c r="W1861" i="51" l="1"/>
  <c r="X1855" i="51"/>
  <c r="W1862" i="51" l="1"/>
  <c r="X1856" i="51"/>
  <c r="W1863" i="51" l="1"/>
  <c r="X1857" i="51"/>
  <c r="W1865" i="51" l="1"/>
  <c r="W1864" i="51" s="1"/>
  <c r="X1858" i="51"/>
  <c r="X1859" i="51" l="1"/>
  <c r="W1866" i="51"/>
  <c r="X1860" i="51"/>
  <c r="W1867" i="51" l="1"/>
  <c r="X1861" i="51"/>
  <c r="W1868" i="51" l="1"/>
  <c r="X1862" i="51"/>
  <c r="W1869" i="51" l="1"/>
  <c r="X1864" i="51" s="1"/>
  <c r="X1863" i="51"/>
  <c r="W1870" i="51" l="1"/>
  <c r="W1871" i="51" l="1"/>
  <c r="X1865" i="51"/>
  <c r="W1872" i="51" l="1"/>
  <c r="X1866" i="51"/>
  <c r="W1873" i="51" l="1"/>
  <c r="X1867" i="51"/>
  <c r="W1874" i="51" l="1"/>
  <c r="X1868" i="51"/>
  <c r="W1875" i="51" l="1"/>
  <c r="X1869" i="51"/>
  <c r="W1876" i="51" l="1"/>
  <c r="X1870" i="51"/>
  <c r="W1877" i="51" l="1"/>
  <c r="X1871" i="51"/>
  <c r="W1878" i="51" l="1"/>
  <c r="X1872" i="51"/>
  <c r="W1879" i="51" l="1"/>
  <c r="X1873" i="51"/>
  <c r="W1880" i="51" l="1"/>
  <c r="X1874" i="51"/>
  <c r="W1881" i="51" l="1"/>
  <c r="X1875" i="51"/>
  <c r="W1882" i="51" l="1"/>
  <c r="X1876" i="51"/>
  <c r="W1883" i="51" l="1"/>
  <c r="X1877" i="51"/>
  <c r="W1884" i="51" l="1"/>
  <c r="X1878" i="51"/>
  <c r="W1885" i="51" l="1"/>
  <c r="X1879" i="51"/>
  <c r="W1886" i="51" l="1"/>
  <c r="X1880" i="51"/>
  <c r="W1887" i="51" l="1"/>
  <c r="X1881" i="51"/>
  <c r="W1888" i="51" l="1"/>
  <c r="X1882" i="51"/>
  <c r="W1889" i="51" l="1"/>
  <c r="X1883" i="51"/>
  <c r="W1890" i="51" l="1"/>
  <c r="X1884" i="51"/>
  <c r="W1891" i="51" l="1"/>
  <c r="X1885" i="51"/>
  <c r="W1892" i="51" l="1"/>
  <c r="X1886" i="51"/>
  <c r="W1893" i="51" l="1"/>
  <c r="X1887" i="51"/>
  <c r="W1894" i="51" l="1"/>
  <c r="X1888" i="51"/>
  <c r="W1895" i="51" l="1"/>
  <c r="X1889" i="51"/>
  <c r="W1896" i="51" l="1"/>
  <c r="X1890" i="51"/>
  <c r="W1897" i="51" l="1"/>
  <c r="X1891" i="51"/>
  <c r="W1898" i="51" l="1"/>
  <c r="X1892" i="51"/>
  <c r="W1899" i="51" l="1"/>
  <c r="X1893" i="51"/>
  <c r="W1900" i="51" l="1"/>
  <c r="X1894" i="51"/>
  <c r="W1901" i="51" l="1"/>
  <c r="X1895" i="51"/>
  <c r="W1902" i="51" l="1"/>
  <c r="X1896" i="51"/>
  <c r="W1903" i="51" l="1"/>
  <c r="X1897" i="51"/>
  <c r="W1904" i="51" l="1"/>
  <c r="X1898" i="51"/>
  <c r="W1905" i="51" l="1"/>
  <c r="X1899" i="51"/>
  <c r="W1906" i="51" l="1"/>
  <c r="X1900" i="51"/>
  <c r="W1907" i="51" l="1"/>
  <c r="X1901" i="51"/>
  <c r="W1908" i="51" l="1"/>
  <c r="X1902" i="51"/>
  <c r="W1909" i="51" l="1"/>
  <c r="X1903" i="51"/>
  <c r="W1910" i="51" l="1"/>
  <c r="X1904" i="51"/>
  <c r="W1911" i="51" l="1"/>
  <c r="X1905" i="51"/>
  <c r="W1912" i="51" l="1"/>
  <c r="X1906" i="51"/>
  <c r="W1913" i="51" l="1"/>
  <c r="X1907" i="51"/>
  <c r="W1914" i="51" l="1"/>
  <c r="X1908" i="51"/>
  <c r="W1915" i="51" l="1"/>
  <c r="X1909" i="51"/>
  <c r="W1916" i="51" l="1"/>
  <c r="X1910" i="51"/>
  <c r="W1917" i="51" l="1"/>
  <c r="X1911" i="51"/>
  <c r="W1918" i="51" l="1"/>
  <c r="X1912" i="51"/>
  <c r="W1919" i="51" l="1"/>
  <c r="X1913" i="51"/>
  <c r="W1920" i="51" l="1"/>
  <c r="X1914" i="51"/>
  <c r="W1921" i="51" l="1"/>
  <c r="X1915" i="51"/>
  <c r="W1922" i="51" l="1"/>
  <c r="X1916" i="51"/>
  <c r="W1923" i="51" l="1"/>
  <c r="X1917" i="51"/>
  <c r="W1924" i="51" l="1"/>
  <c r="X1918" i="51"/>
  <c r="W1925" i="51" l="1"/>
  <c r="X1919" i="51"/>
  <c r="W1926" i="51" l="1"/>
  <c r="X1920" i="51"/>
  <c r="W1927" i="51" l="1"/>
  <c r="X1921" i="51"/>
  <c r="W1928" i="51" l="1"/>
  <c r="X1922" i="51"/>
  <c r="W1929" i="51" l="1"/>
  <c r="X1923" i="51"/>
  <c r="W1930" i="51" l="1"/>
  <c r="X1924" i="51"/>
  <c r="W1931" i="51" l="1"/>
  <c r="X1925" i="51"/>
  <c r="W1932" i="51" l="1"/>
  <c r="X1926" i="51"/>
  <c r="W1933" i="51" l="1"/>
  <c r="X1927" i="51"/>
  <c r="W1934" i="51" l="1"/>
  <c r="X1928" i="51"/>
  <c r="W1935" i="51" l="1"/>
  <c r="X1929" i="51"/>
  <c r="W1936" i="51" l="1"/>
  <c r="X1930" i="51"/>
  <c r="W1937" i="51" l="1"/>
  <c r="X1931" i="51"/>
  <c r="W1938" i="51" l="1"/>
  <c r="X1932" i="51"/>
  <c r="W1939" i="51" l="1"/>
  <c r="X1933" i="51"/>
  <c r="W1940" i="51" l="1"/>
  <c r="X1934" i="51"/>
  <c r="W1941" i="51" l="1"/>
  <c r="X1935" i="51"/>
  <c r="W1942" i="51" l="1"/>
  <c r="X1936" i="51"/>
  <c r="W1943" i="51" l="1"/>
  <c r="X1937" i="51"/>
  <c r="W1944" i="51" l="1"/>
  <c r="X1938" i="51"/>
  <c r="W1945" i="51" l="1"/>
  <c r="X1939" i="51"/>
  <c r="W1946" i="51" l="1"/>
  <c r="X1940" i="51"/>
  <c r="W1947" i="51" l="1"/>
  <c r="X1941" i="51"/>
  <c r="W1948" i="51" l="1"/>
  <c r="X1942" i="51"/>
  <c r="W1949" i="51" l="1"/>
  <c r="X1943" i="51"/>
  <c r="W1950" i="51" l="1"/>
  <c r="X1944" i="51"/>
  <c r="W1951" i="51" l="1"/>
  <c r="X1945" i="51"/>
  <c r="W1952" i="51" l="1"/>
  <c r="X1946" i="51"/>
  <c r="W1953" i="51" l="1"/>
  <c r="X1947" i="51"/>
  <c r="W1954" i="51" l="1"/>
  <c r="X1948" i="51"/>
  <c r="W1955" i="51" l="1"/>
  <c r="X1949" i="51"/>
  <c r="W1956" i="51" l="1"/>
  <c r="X1950" i="51"/>
  <c r="W1957" i="51" l="1"/>
  <c r="X1951" i="51"/>
  <c r="W1958" i="51" l="1"/>
  <c r="X1952" i="51"/>
  <c r="W1959" i="51" l="1"/>
  <c r="X1953" i="51"/>
  <c r="W1960" i="51" l="1"/>
  <c r="X1954" i="51"/>
  <c r="W1961" i="51" l="1"/>
  <c r="X1955" i="51"/>
  <c r="W1962" i="51" l="1"/>
  <c r="X1956" i="51"/>
  <c r="W1963" i="51" l="1"/>
  <c r="X1957" i="51"/>
  <c r="W1964" i="51" l="1"/>
  <c r="X1958" i="51"/>
  <c r="W1965" i="51" l="1"/>
  <c r="X1959" i="51"/>
  <c r="W1966" i="51" l="1"/>
  <c r="X1960" i="51"/>
  <c r="W1967" i="51" l="1"/>
  <c r="X1961" i="51"/>
  <c r="W1968" i="51" l="1"/>
  <c r="X1962" i="51"/>
  <c r="W1969" i="51" l="1"/>
  <c r="X1963" i="51"/>
  <c r="W1970" i="51" l="1"/>
  <c r="X1964" i="51"/>
  <c r="W1971" i="51" l="1"/>
  <c r="X1965" i="51"/>
  <c r="W1972" i="51" l="1"/>
  <c r="X1966" i="51"/>
  <c r="W1973" i="51" l="1"/>
  <c r="X1967" i="51"/>
  <c r="W1974" i="51" l="1"/>
  <c r="X1968" i="51"/>
  <c r="W1975" i="51" l="1"/>
  <c r="X1969" i="51"/>
  <c r="W1976" i="51" l="1"/>
  <c r="X1970" i="51"/>
  <c r="W1977" i="51" l="1"/>
  <c r="X1971" i="51"/>
  <c r="W1978" i="51" l="1"/>
  <c r="X1972" i="51"/>
  <c r="W1979" i="51" l="1"/>
  <c r="X1973" i="51"/>
  <c r="W1980" i="51" l="1"/>
  <c r="X1974" i="51"/>
  <c r="W1981" i="51" l="1"/>
  <c r="X1975" i="51"/>
  <c r="W1982" i="51" l="1"/>
  <c r="X1976" i="51"/>
  <c r="W1983" i="51" l="1"/>
  <c r="X1977" i="51"/>
  <c r="W1984" i="51" l="1"/>
  <c r="X1978" i="51"/>
  <c r="W1985" i="51" l="1"/>
  <c r="X1979" i="51"/>
  <c r="W1986" i="51" l="1"/>
  <c r="X1980" i="51"/>
  <c r="W1987" i="51" l="1"/>
  <c r="X1981" i="51"/>
  <c r="W1988" i="51" l="1"/>
  <c r="X1982" i="51"/>
  <c r="W1989" i="51" l="1"/>
  <c r="X1983" i="51"/>
  <c r="W1990" i="51" l="1"/>
  <c r="X1984" i="51"/>
  <c r="W1991" i="51" l="1"/>
  <c r="X1985" i="51"/>
  <c r="W1992" i="51" l="1"/>
  <c r="X1986" i="51"/>
  <c r="W1993" i="51" l="1"/>
  <c r="X1987" i="51"/>
  <c r="W1994" i="51" l="1"/>
  <c r="X1988" i="51"/>
  <c r="W1995" i="51" l="1"/>
  <c r="X1989" i="51"/>
  <c r="W1996" i="51" l="1"/>
  <c r="X1990" i="51"/>
  <c r="W1997" i="51" l="1"/>
  <c r="X1991" i="51"/>
  <c r="W1998" i="51" l="1"/>
  <c r="X1992" i="51"/>
  <c r="W1999" i="51" l="1"/>
  <c r="X1993" i="51"/>
  <c r="W2000" i="51" l="1"/>
  <c r="X1994" i="51"/>
  <c r="W2001" i="51" l="1"/>
  <c r="X1995" i="51"/>
  <c r="W2002" i="51" l="1"/>
  <c r="X1996" i="51"/>
  <c r="W2003" i="51" l="1"/>
  <c r="X1997" i="51"/>
  <c r="W2004" i="51" l="1"/>
  <c r="X1998" i="51"/>
  <c r="W2005" i="51" l="1"/>
  <c r="X1999" i="51"/>
  <c r="W2006" i="51" l="1"/>
  <c r="X2000" i="51"/>
  <c r="W2007" i="51" l="1"/>
  <c r="X2001" i="51"/>
  <c r="W2008" i="51" l="1"/>
  <c r="X2002" i="51"/>
  <c r="W2009" i="51" l="1"/>
  <c r="X2003" i="51"/>
  <c r="W2010" i="51" l="1"/>
  <c r="X2004" i="51"/>
  <c r="W2011" i="51" l="1"/>
  <c r="X2005" i="51"/>
  <c r="W2012" i="51" l="1"/>
  <c r="X2006" i="51"/>
  <c r="W2013" i="51" l="1"/>
  <c r="X2007" i="51"/>
  <c r="W2014" i="51" l="1"/>
  <c r="X2008" i="51"/>
  <c r="W2015" i="51" l="1"/>
  <c r="X2009" i="51"/>
  <c r="W2016" i="51" l="1"/>
  <c r="X2010" i="51"/>
  <c r="W2017" i="51" l="1"/>
  <c r="X2011" i="51"/>
  <c r="W2018" i="51" l="1"/>
  <c r="X2012" i="51"/>
  <c r="W2019" i="51" l="1"/>
  <c r="X2013" i="51"/>
  <c r="W2020" i="51" l="1"/>
  <c r="X2014" i="51"/>
  <c r="W2021" i="51" l="1"/>
  <c r="X2015" i="51"/>
  <c r="W2022" i="51" l="1"/>
  <c r="X2016" i="51"/>
  <c r="W2023" i="51" l="1"/>
  <c r="X2017" i="51"/>
  <c r="W2024" i="51" l="1"/>
  <c r="X2018" i="51"/>
  <c r="W2025" i="51" l="1"/>
  <c r="X2019" i="51"/>
  <c r="W2026" i="51" l="1"/>
  <c r="X2020" i="51"/>
  <c r="W2027" i="51" l="1"/>
  <c r="X2021" i="51"/>
  <c r="W2028" i="51" l="1"/>
  <c r="X2022" i="51"/>
  <c r="W2029" i="51" l="1"/>
  <c r="X2023" i="51"/>
  <c r="W2030" i="51" l="1"/>
  <c r="X2024" i="51"/>
  <c r="W2031" i="51" l="1"/>
  <c r="X2025" i="51"/>
  <c r="W2032" i="51" l="1"/>
  <c r="X2026" i="51"/>
  <c r="W2033" i="51" l="1"/>
  <c r="X2027" i="51"/>
  <c r="W2034" i="51" l="1"/>
  <c r="X2028" i="51"/>
  <c r="W2035" i="51" l="1"/>
  <c r="X2029" i="51"/>
  <c r="W2036" i="51" l="1"/>
  <c r="X2030" i="51"/>
  <c r="W2037" i="51" l="1"/>
  <c r="X2031" i="51"/>
  <c r="W2038" i="51" l="1"/>
  <c r="X2032" i="51"/>
  <c r="W2039" i="51" l="1"/>
  <c r="X2033" i="51"/>
  <c r="W2040" i="51" l="1"/>
  <c r="X2034" i="51"/>
  <c r="W2041" i="51" l="1"/>
  <c r="X2035" i="51"/>
  <c r="W2042" i="51" l="1"/>
  <c r="X2036" i="51"/>
  <c r="W2043" i="51" l="1"/>
  <c r="X2037" i="51"/>
  <c r="W2044" i="51" l="1"/>
  <c r="X2038" i="51"/>
  <c r="W2045" i="51" l="1"/>
  <c r="X2039" i="51"/>
  <c r="W2046" i="51" l="1"/>
  <c r="X2040" i="51"/>
  <c r="W2047" i="51" l="1"/>
  <c r="X2041" i="51"/>
  <c r="W2048" i="51" l="1"/>
  <c r="X2042" i="51"/>
  <c r="W2049" i="51" l="1"/>
  <c r="X2043" i="51"/>
  <c r="W2050" i="51" l="1"/>
  <c r="X2044" i="51"/>
  <c r="W2051" i="51" l="1"/>
  <c r="X2045" i="51"/>
  <c r="W2052" i="51" l="1"/>
  <c r="X2046" i="51"/>
  <c r="W2053" i="51" l="1"/>
  <c r="X2047" i="51"/>
  <c r="W2054" i="51" l="1"/>
  <c r="X2048" i="51"/>
  <c r="W2055" i="51" l="1"/>
  <c r="X2049" i="51"/>
  <c r="W2056" i="51" l="1"/>
  <c r="X2050" i="51"/>
  <c r="W2057" i="51" l="1"/>
  <c r="X2051" i="51"/>
  <c r="W2058" i="51" l="1"/>
  <c r="X2052" i="51"/>
  <c r="W2059" i="51" l="1"/>
  <c r="X2053" i="51"/>
  <c r="W2060" i="51" l="1"/>
  <c r="X2054" i="51"/>
  <c r="W2061" i="51" l="1"/>
  <c r="X2055" i="51"/>
  <c r="W2062" i="51" l="1"/>
  <c r="X2056" i="51"/>
  <c r="W2063" i="51" l="1"/>
  <c r="X2057" i="51"/>
  <c r="W2064" i="51" l="1"/>
  <c r="X2058" i="51"/>
  <c r="W2065" i="51" l="1"/>
  <c r="X2059" i="51"/>
  <c r="W2066" i="51" l="1"/>
  <c r="X2060" i="51"/>
  <c r="W2067" i="51" l="1"/>
  <c r="X2061" i="51"/>
  <c r="W2068" i="51" l="1"/>
  <c r="X2062" i="51"/>
  <c r="W2069" i="51" l="1"/>
  <c r="X2063" i="51"/>
  <c r="W2070" i="51" l="1"/>
  <c r="X2064" i="51"/>
  <c r="W2071" i="51" l="1"/>
  <c r="X2065" i="51"/>
  <c r="W2072" i="51" l="1"/>
  <c r="X2066" i="51"/>
  <c r="W2073" i="51" l="1"/>
  <c r="X2067" i="51"/>
  <c r="W2074" i="51" l="1"/>
  <c r="X2068" i="51"/>
  <c r="W2075" i="51" l="1"/>
  <c r="X2069" i="51"/>
  <c r="W2076" i="51" l="1"/>
  <c r="X2070" i="51"/>
  <c r="W2077" i="51" l="1"/>
  <c r="X2071" i="51"/>
  <c r="W2078" i="51" l="1"/>
  <c r="X2072" i="51"/>
  <c r="W2079" i="51" l="1"/>
  <c r="X2073" i="51"/>
  <c r="W2080" i="51" l="1"/>
  <c r="X2074" i="51"/>
  <c r="W2081" i="51" l="1"/>
  <c r="X2075" i="51"/>
  <c r="W2082" i="51" l="1"/>
  <c r="X2076" i="51"/>
  <c r="W2083" i="51" l="1"/>
  <c r="X2077" i="51"/>
  <c r="W2084" i="51" l="1"/>
  <c r="X2078" i="51"/>
  <c r="W2085" i="51" l="1"/>
  <c r="X2079" i="51"/>
  <c r="W2086" i="51" l="1"/>
  <c r="X2080" i="51"/>
  <c r="W2087" i="51" l="1"/>
  <c r="X2081" i="51"/>
  <c r="W2088" i="51" l="1"/>
  <c r="X2082" i="51"/>
  <c r="W2089" i="51" l="1"/>
  <c r="X2083" i="51"/>
  <c r="W2090" i="51" l="1"/>
  <c r="X2084" i="51"/>
  <c r="W2091" i="51" l="1"/>
  <c r="X2085" i="51"/>
  <c r="W2092" i="51" l="1"/>
  <c r="X2086" i="51"/>
  <c r="W2093" i="51" l="1"/>
  <c r="X2087" i="51"/>
  <c r="W2094" i="51" l="1"/>
  <c r="X2088" i="51"/>
  <c r="W2095" i="51" l="1"/>
  <c r="X2089" i="51"/>
  <c r="W2096" i="51" l="1"/>
  <c r="X2090" i="51"/>
  <c r="W2097" i="51" l="1"/>
  <c r="X2091" i="51"/>
  <c r="W2098" i="51" l="1"/>
  <c r="X2092" i="51"/>
  <c r="W2099" i="51" l="1"/>
  <c r="X2093" i="51"/>
  <c r="W2100" i="51" l="1"/>
  <c r="X2094" i="51"/>
  <c r="W2101" i="51" l="1"/>
  <c r="X2095" i="51"/>
  <c r="W2102" i="51" l="1"/>
  <c r="X2096" i="51"/>
  <c r="W2103" i="51" l="1"/>
  <c r="X2097" i="51"/>
  <c r="W2104" i="51" l="1"/>
  <c r="X2098" i="51"/>
  <c r="W2105" i="51" l="1"/>
  <c r="X2099" i="51"/>
  <c r="W2106" i="51" l="1"/>
  <c r="X2100" i="51"/>
  <c r="W2107" i="51" l="1"/>
  <c r="X2101" i="51"/>
  <c r="W2108" i="51" l="1"/>
  <c r="X2102" i="51"/>
  <c r="W2109" i="51" l="1"/>
  <c r="X2103" i="51"/>
  <c r="W2110" i="51" l="1"/>
  <c r="X2104" i="51"/>
  <c r="W2111" i="51" l="1"/>
  <c r="X2105" i="51"/>
  <c r="W2112" i="51" l="1"/>
  <c r="X2106" i="51"/>
  <c r="W2113" i="51" l="1"/>
  <c r="X2107" i="51"/>
  <c r="W2114" i="51" l="1"/>
  <c r="X2108" i="51"/>
  <c r="W2115" i="51" l="1"/>
  <c r="X2109" i="51"/>
  <c r="W2116" i="51" l="1"/>
  <c r="X2110" i="51"/>
  <c r="W2117" i="51" l="1"/>
  <c r="X2111" i="51"/>
  <c r="W2118" i="51" l="1"/>
  <c r="X2112" i="51"/>
  <c r="W2119" i="51" l="1"/>
  <c r="X2113" i="51"/>
  <c r="W2120" i="51" l="1"/>
  <c r="X2114" i="51"/>
  <c r="W2121" i="51" l="1"/>
  <c r="X2115" i="51"/>
  <c r="W2122" i="51" l="1"/>
  <c r="X2116" i="51"/>
  <c r="W2123" i="51" l="1"/>
  <c r="X2117" i="51"/>
  <c r="W2124" i="51" l="1"/>
  <c r="X2118" i="51"/>
  <c r="W2125" i="51" l="1"/>
  <c r="X2119" i="51"/>
  <c r="W2126" i="51" l="1"/>
  <c r="X2120" i="51"/>
  <c r="W2127" i="51" l="1"/>
  <c r="X2121" i="51"/>
  <c r="W2128" i="51" l="1"/>
  <c r="X2122" i="51"/>
  <c r="W2129" i="51" l="1"/>
  <c r="X2123" i="51"/>
  <c r="W2130" i="51" l="1"/>
  <c r="X2124" i="51"/>
  <c r="W2131" i="51" l="1"/>
  <c r="X2125" i="51"/>
  <c r="W2132" i="51" l="1"/>
  <c r="X2126" i="51"/>
  <c r="W2133" i="51" l="1"/>
  <c r="X2127" i="51"/>
  <c r="W2134" i="51" l="1"/>
  <c r="X2128" i="51"/>
  <c r="W2135" i="51" l="1"/>
  <c r="X2129" i="51"/>
  <c r="W2136" i="51" l="1"/>
  <c r="X2130" i="51"/>
  <c r="W2137" i="51" l="1"/>
  <c r="X2131" i="51"/>
  <c r="W2138" i="51" l="1"/>
  <c r="X2132" i="51"/>
  <c r="W2139" i="51" l="1"/>
  <c r="X2133" i="51"/>
  <c r="W2140" i="51" l="1"/>
  <c r="X2134" i="51"/>
  <c r="W2141" i="51" l="1"/>
  <c r="X2135" i="51"/>
  <c r="W2142" i="51" l="1"/>
  <c r="X2136" i="51"/>
  <c r="W2143" i="51" l="1"/>
  <c r="X2137" i="51"/>
  <c r="W2144" i="51" l="1"/>
  <c r="X2138" i="51"/>
  <c r="W2145" i="51" l="1"/>
  <c r="X2139" i="51"/>
  <c r="W2146" i="51" l="1"/>
  <c r="X2140" i="51"/>
  <c r="W2147" i="51" l="1"/>
  <c r="X2141" i="51"/>
  <c r="W2148" i="51" l="1"/>
  <c r="X2142" i="51"/>
  <c r="W2149" i="51" l="1"/>
  <c r="X2143" i="51"/>
  <c r="W2150" i="51" l="1"/>
  <c r="X2144" i="51"/>
  <c r="W2151" i="51" l="1"/>
  <c r="X2145" i="51"/>
  <c r="W2152" i="51" l="1"/>
  <c r="X2146" i="51"/>
  <c r="W2153" i="51" l="1"/>
  <c r="X2147" i="51"/>
  <c r="W2154" i="51" l="1"/>
  <c r="X2148" i="51"/>
  <c r="W2155" i="51" l="1"/>
  <c r="X2149" i="51"/>
  <c r="W2156" i="51" l="1"/>
  <c r="X2150" i="51"/>
  <c r="W2157" i="51" l="1"/>
  <c r="X2151" i="51"/>
  <c r="W2158" i="51" l="1"/>
  <c r="X2152" i="51"/>
  <c r="W2159" i="51" l="1"/>
  <c r="X2153" i="51"/>
  <c r="W2160" i="51" l="1"/>
  <c r="X2154" i="51"/>
  <c r="W2161" i="51" l="1"/>
  <c r="X2155" i="51"/>
  <c r="W2162" i="51" l="1"/>
  <c r="X2156" i="51"/>
  <c r="W2163" i="51" l="1"/>
  <c r="X2157" i="51"/>
  <c r="W2164" i="51" l="1"/>
  <c r="X2158" i="51"/>
  <c r="W2165" i="51" l="1"/>
  <c r="X2159" i="51"/>
  <c r="W2166" i="51" l="1"/>
  <c r="X2160" i="51"/>
  <c r="W2167" i="51" l="1"/>
  <c r="X2161" i="51"/>
  <c r="W2168" i="51" l="1"/>
  <c r="X2162" i="51"/>
  <c r="W2169" i="51" l="1"/>
  <c r="X2163" i="51"/>
  <c r="W2170" i="51" l="1"/>
  <c r="X2164" i="51"/>
  <c r="W2171" i="51" l="1"/>
  <c r="X2165" i="51"/>
  <c r="W2172" i="51" l="1"/>
  <c r="X2166" i="51"/>
  <c r="W2173" i="51" l="1"/>
  <c r="X2167" i="51"/>
  <c r="W2174" i="51" l="1"/>
  <c r="X2168" i="51"/>
  <c r="W2175" i="51" l="1"/>
  <c r="X2169" i="51"/>
  <c r="W2176" i="51" l="1"/>
  <c r="X2170" i="51"/>
  <c r="W2177" i="51" l="1"/>
  <c r="X2171" i="51"/>
  <c r="W2178" i="51" l="1"/>
  <c r="X2172" i="51"/>
  <c r="W2179" i="51" l="1"/>
  <c r="X2173" i="51"/>
  <c r="W2180" i="51" l="1"/>
  <c r="X2174" i="51"/>
  <c r="W2181" i="51" l="1"/>
  <c r="X2175" i="51"/>
  <c r="W2182" i="51" l="1"/>
  <c r="X2176" i="51"/>
  <c r="W2183" i="51" l="1"/>
  <c r="X2177" i="51"/>
  <c r="W2184" i="51" l="1"/>
  <c r="X2178" i="51"/>
  <c r="W2185" i="51" l="1"/>
  <c r="X2179" i="51"/>
  <c r="W2186" i="51" l="1"/>
  <c r="X2180" i="51"/>
  <c r="W2187" i="51" l="1"/>
  <c r="X2181" i="51"/>
  <c r="W2188" i="51" l="1"/>
  <c r="X2182" i="51"/>
  <c r="W2189" i="51" l="1"/>
  <c r="X2183" i="51"/>
  <c r="W2190" i="51" l="1"/>
  <c r="X2184" i="51"/>
  <c r="W2191" i="51" l="1"/>
  <c r="X2185" i="51"/>
  <c r="W2192" i="51" l="1"/>
  <c r="X2186" i="51"/>
  <c r="W2193" i="51" l="1"/>
  <c r="X2187" i="51"/>
  <c r="W2194" i="51" l="1"/>
  <c r="X2188" i="51"/>
  <c r="W2195" i="51" l="1"/>
  <c r="X2189" i="51"/>
  <c r="W2196" i="51" l="1"/>
  <c r="X2190" i="51"/>
  <c r="W2197" i="51" l="1"/>
  <c r="X2191" i="51"/>
  <c r="W2198" i="51" l="1"/>
  <c r="X2192" i="51"/>
  <c r="W2199" i="51" l="1"/>
  <c r="X2193" i="51"/>
  <c r="W2200" i="51" l="1"/>
  <c r="X2194" i="51"/>
  <c r="W2201" i="51" l="1"/>
  <c r="X2195" i="51"/>
  <c r="W2202" i="51" l="1"/>
  <c r="X2196" i="51"/>
  <c r="W2203" i="51" l="1"/>
  <c r="X2197" i="51"/>
  <c r="W2204" i="51" l="1"/>
  <c r="X2198" i="51"/>
  <c r="W2205" i="51" l="1"/>
  <c r="X2199" i="51"/>
  <c r="W2206" i="51" l="1"/>
  <c r="X2200" i="51"/>
  <c r="W2207" i="51" l="1"/>
  <c r="X2201" i="51"/>
  <c r="W2208" i="51" l="1"/>
  <c r="X2202" i="51"/>
  <c r="W2209" i="51" l="1"/>
  <c r="X2203" i="51"/>
  <c r="W2210" i="51" l="1"/>
  <c r="X2204" i="51"/>
  <c r="W2211" i="51" l="1"/>
  <c r="X2205" i="51"/>
  <c r="W2212" i="51" l="1"/>
  <c r="X2206" i="51"/>
  <c r="W2213" i="51" l="1"/>
  <c r="X2207" i="51"/>
  <c r="W2214" i="51" l="1"/>
  <c r="X2208" i="51"/>
  <c r="W2215" i="51" l="1"/>
  <c r="X2209" i="51"/>
  <c r="W2216" i="51" l="1"/>
  <c r="X2210" i="51"/>
  <c r="W2217" i="51" l="1"/>
  <c r="X2211" i="51"/>
  <c r="W2218" i="51" l="1"/>
  <c r="X2212" i="51"/>
  <c r="W2219" i="51" l="1"/>
  <c r="X2213" i="51"/>
  <c r="W2220" i="51" l="1"/>
  <c r="X2214" i="51"/>
  <c r="W2221" i="51" l="1"/>
  <c r="X2215" i="51"/>
  <c r="W2222" i="51" l="1"/>
  <c r="X2216" i="51"/>
  <c r="W2223" i="51" l="1"/>
  <c r="X2217" i="51"/>
  <c r="W2224" i="51" l="1"/>
  <c r="X2218" i="51"/>
  <c r="W2225" i="51" l="1"/>
  <c r="X2219" i="51"/>
  <c r="W2226" i="51" l="1"/>
  <c r="X2220" i="51"/>
  <c r="W2227" i="51" l="1"/>
  <c r="X2221" i="51"/>
  <c r="W2228" i="51" l="1"/>
  <c r="X2222" i="51"/>
  <c r="W2229" i="51" l="1"/>
  <c r="X2223" i="51"/>
  <c r="W2230" i="51" l="1"/>
  <c r="X2224" i="51"/>
  <c r="W2231" i="51" l="1"/>
  <c r="X2225" i="51"/>
  <c r="W2232" i="51" l="1"/>
  <c r="X2226" i="51"/>
  <c r="W2233" i="51" l="1"/>
  <c r="X2227" i="51"/>
  <c r="W2234" i="51" l="1"/>
  <c r="X2228" i="51"/>
  <c r="W2235" i="51" l="1"/>
  <c r="X2229" i="51"/>
  <c r="W2236" i="51" l="1"/>
  <c r="X2230" i="51"/>
  <c r="W2237" i="51" l="1"/>
  <c r="X2231" i="51"/>
  <c r="W2238" i="51" l="1"/>
  <c r="X2232" i="51"/>
  <c r="W2239" i="51" l="1"/>
  <c r="X2233" i="51"/>
  <c r="W2240" i="51" l="1"/>
  <c r="X2234" i="51"/>
  <c r="W2241" i="51" l="1"/>
  <c r="X2235" i="51"/>
  <c r="W2242" i="51" l="1"/>
  <c r="X2236" i="51"/>
  <c r="W2243" i="51" l="1"/>
  <c r="X2237" i="51"/>
  <c r="W2244" i="51" l="1"/>
  <c r="X2238" i="51"/>
  <c r="W2245" i="51" l="1"/>
  <c r="X2239" i="51"/>
  <c r="W2246" i="51" l="1"/>
  <c r="X2240" i="51"/>
  <c r="W2247" i="51" l="1"/>
  <c r="X2241" i="51"/>
  <c r="W2248" i="51" l="1"/>
  <c r="X2242" i="51"/>
  <c r="W2249" i="51" l="1"/>
  <c r="X2243" i="51"/>
  <c r="W2250" i="51" l="1"/>
  <c r="X2244" i="51"/>
  <c r="W2251" i="51" l="1"/>
  <c r="X2245" i="51"/>
  <c r="W2252" i="51" l="1"/>
  <c r="X2246" i="51"/>
  <c r="W2253" i="51" l="1"/>
  <c r="X2247" i="51"/>
  <c r="W2254" i="51" l="1"/>
  <c r="X2248" i="51"/>
  <c r="W2255" i="51" l="1"/>
  <c r="X2249" i="51"/>
  <c r="W2256" i="51" l="1"/>
  <c r="X2250" i="51"/>
  <c r="W2257" i="51" l="1"/>
  <c r="X2251" i="51"/>
  <c r="W2258" i="51" l="1"/>
  <c r="X2252" i="51"/>
  <c r="W2259" i="51" l="1"/>
  <c r="X2253" i="51"/>
  <c r="W2260" i="51" l="1"/>
  <c r="X2254" i="51"/>
  <c r="W2261" i="51" l="1"/>
  <c r="X2255" i="51"/>
  <c r="W2262" i="51" l="1"/>
  <c r="X2256" i="51"/>
  <c r="W2263" i="51" l="1"/>
  <c r="X2257" i="51"/>
  <c r="W2264" i="51" l="1"/>
  <c r="X2258" i="51"/>
  <c r="W2265" i="51" l="1"/>
  <c r="X2259" i="51"/>
  <c r="W2266" i="51" l="1"/>
  <c r="X2260" i="51"/>
  <c r="W2267" i="51" l="1"/>
  <c r="X2261" i="51"/>
  <c r="W2268" i="51" l="1"/>
  <c r="X2262" i="51"/>
  <c r="W2269" i="51" l="1"/>
  <c r="X2263" i="51"/>
  <c r="W2270" i="51" l="1"/>
  <c r="X2264" i="51"/>
  <c r="W2271" i="51" l="1"/>
  <c r="X2265" i="51"/>
  <c r="W2272" i="51" l="1"/>
  <c r="X2266" i="51"/>
  <c r="W2273" i="51" l="1"/>
  <c r="X2267" i="51"/>
  <c r="W2274" i="51" l="1"/>
  <c r="X2268" i="51"/>
  <c r="W2275" i="51" l="1"/>
  <c r="X2269" i="51"/>
  <c r="W2276" i="51" l="1"/>
  <c r="X2270" i="51"/>
  <c r="W2277" i="51" l="1"/>
  <c r="X2271" i="51"/>
  <c r="W2278" i="51" l="1"/>
  <c r="X2272" i="51"/>
  <c r="W2279" i="51" l="1"/>
  <c r="X2273" i="51"/>
  <c r="W2280" i="51" l="1"/>
  <c r="X2274" i="51"/>
  <c r="W2281" i="51" l="1"/>
  <c r="X2275" i="51"/>
  <c r="W2282" i="51" l="1"/>
  <c r="X2276" i="51"/>
  <c r="W2283" i="51" l="1"/>
  <c r="X2277" i="51"/>
  <c r="W2284" i="51" l="1"/>
  <c r="X2278" i="51"/>
  <c r="W2285" i="51" l="1"/>
  <c r="X2279" i="51"/>
  <c r="W2286" i="51" l="1"/>
  <c r="X2280" i="51"/>
  <c r="W2287" i="51" l="1"/>
  <c r="X2281" i="51"/>
  <c r="W2288" i="51" l="1"/>
  <c r="X2282" i="51"/>
  <c r="W2289" i="51" l="1"/>
  <c r="X2283" i="51"/>
  <c r="W2290" i="51" l="1"/>
  <c r="X2284" i="51"/>
  <c r="W2291" i="51" l="1"/>
  <c r="X2285" i="51"/>
  <c r="W2292" i="51" l="1"/>
  <c r="X2286" i="51"/>
  <c r="W2293" i="51" l="1"/>
  <c r="X2287" i="51"/>
  <c r="W2294" i="51" l="1"/>
  <c r="X2288" i="51"/>
  <c r="W2295" i="51" l="1"/>
  <c r="X2289" i="51"/>
  <c r="W2296" i="51" l="1"/>
  <c r="X2290" i="51"/>
  <c r="W2297" i="51" l="1"/>
  <c r="X2291" i="51"/>
  <c r="W2298" i="51" l="1"/>
  <c r="X2292" i="51"/>
  <c r="W2299" i="51" l="1"/>
  <c r="X2293" i="51"/>
  <c r="W2300" i="51" l="1"/>
  <c r="X2294" i="51"/>
  <c r="W2301" i="51" l="1"/>
  <c r="X2295" i="51"/>
  <c r="W2302" i="51" l="1"/>
  <c r="X2296" i="51"/>
  <c r="W2303" i="51" l="1"/>
  <c r="X2297" i="51"/>
  <c r="W2304" i="51" l="1"/>
  <c r="X2298" i="51"/>
  <c r="W2305" i="51" l="1"/>
  <c r="X2299" i="51"/>
  <c r="W2306" i="51" l="1"/>
  <c r="X2300" i="51"/>
  <c r="W2307" i="51" l="1"/>
  <c r="X2301" i="51"/>
  <c r="W2308" i="51" l="1"/>
  <c r="X2302" i="51"/>
  <c r="W2309" i="51" l="1"/>
  <c r="X2303" i="51"/>
  <c r="W2310" i="51" l="1"/>
  <c r="X2304" i="51"/>
  <c r="W2311" i="51" l="1"/>
  <c r="X2305" i="51"/>
  <c r="W2312" i="51" l="1"/>
  <c r="X2306" i="51"/>
  <c r="W2313" i="51" l="1"/>
  <c r="X2307" i="51"/>
  <c r="W2314" i="51" l="1"/>
  <c r="X2308" i="51"/>
  <c r="W2315" i="51" l="1"/>
  <c r="X2309" i="51"/>
  <c r="W2316" i="51" l="1"/>
  <c r="X2310" i="51"/>
  <c r="W2317" i="51" l="1"/>
  <c r="X2311" i="51"/>
  <c r="W2318" i="51" l="1"/>
  <c r="X2312" i="51"/>
  <c r="W2319" i="51" l="1"/>
  <c r="X2313" i="51"/>
  <c r="W2320" i="51" l="1"/>
  <c r="X2314" i="51"/>
  <c r="W2321" i="51" l="1"/>
  <c r="X2315" i="51"/>
  <c r="W2322" i="51" l="1"/>
  <c r="X2316" i="51"/>
  <c r="W2323" i="51" l="1"/>
  <c r="X2317" i="51"/>
  <c r="W2324" i="51" l="1"/>
  <c r="X2318" i="51"/>
  <c r="W2325" i="51" l="1"/>
  <c r="X2319" i="51"/>
  <c r="W2326" i="51" l="1"/>
  <c r="X2320" i="51"/>
  <c r="W2327" i="51" l="1"/>
  <c r="X2321" i="51"/>
  <c r="W2328" i="51" l="1"/>
  <c r="X2322" i="51"/>
  <c r="W2329" i="51" l="1"/>
  <c r="X2323" i="51"/>
  <c r="W2330" i="51" l="1"/>
  <c r="X2324" i="51"/>
  <c r="W2331" i="51" l="1"/>
  <c r="X2325" i="51"/>
  <c r="W2332" i="51" l="1"/>
  <c r="X2326" i="51"/>
  <c r="W2333" i="51" l="1"/>
  <c r="X2327" i="51"/>
  <c r="W2334" i="51" l="1"/>
  <c r="X2328" i="51"/>
  <c r="W2335" i="51" l="1"/>
  <c r="X2329" i="51"/>
  <c r="W2336" i="51" l="1"/>
  <c r="X2330" i="51"/>
  <c r="W2337" i="51" l="1"/>
  <c r="X2331" i="51"/>
  <c r="W2338" i="51" l="1"/>
  <c r="X2332" i="51"/>
  <c r="W2339" i="51" l="1"/>
  <c r="X2333" i="51"/>
  <c r="W2340" i="51" l="1"/>
  <c r="X2334" i="51"/>
  <c r="W2341" i="51" l="1"/>
  <c r="X2335" i="51"/>
  <c r="W2342" i="51" l="1"/>
  <c r="X2336" i="51"/>
  <c r="W2343" i="51" l="1"/>
  <c r="X2337" i="51"/>
  <c r="W2344" i="51" l="1"/>
  <c r="X2338" i="51"/>
  <c r="W2345" i="51" l="1"/>
  <c r="X2339" i="51"/>
  <c r="W2346" i="51" l="1"/>
  <c r="X2340" i="51"/>
  <c r="W2347" i="51" l="1"/>
  <c r="X2341" i="51"/>
  <c r="W2348" i="51" l="1"/>
  <c r="X2342" i="51"/>
  <c r="W2349" i="51" l="1"/>
  <c r="X2343" i="51"/>
  <c r="W2350" i="51" l="1"/>
  <c r="X2344" i="51"/>
  <c r="W2351" i="51" l="1"/>
  <c r="X2345" i="51"/>
  <c r="W2352" i="51" l="1"/>
  <c r="X2346" i="51"/>
  <c r="W2353" i="51" l="1"/>
  <c r="X2347" i="51"/>
  <c r="W2354" i="51" l="1"/>
  <c r="X2348" i="51"/>
  <c r="W2355" i="51" l="1"/>
  <c r="X2349" i="51"/>
  <c r="W2356" i="51" l="1"/>
  <c r="X2350" i="51"/>
  <c r="W2357" i="51" l="1"/>
  <c r="X2351" i="51"/>
  <c r="W2358" i="51" l="1"/>
  <c r="X2352" i="51"/>
  <c r="W2359" i="51" l="1"/>
  <c r="X2353" i="51"/>
  <c r="W2360" i="51" l="1"/>
  <c r="X2354" i="51"/>
  <c r="W2361" i="51" l="1"/>
  <c r="X2355" i="51"/>
  <c r="W2362" i="51" l="1"/>
  <c r="X2356" i="51"/>
  <c r="W2363" i="51" l="1"/>
  <c r="X2357" i="51"/>
  <c r="W2364" i="51" l="1"/>
  <c r="X2358" i="51"/>
  <c r="W2365" i="51" l="1"/>
  <c r="X2359" i="51"/>
  <c r="W2366" i="51" l="1"/>
  <c r="X2360" i="51"/>
  <c r="W2367" i="51" l="1"/>
  <c r="X2361" i="51"/>
  <c r="W2368" i="51" l="1"/>
  <c r="X2362" i="51"/>
  <c r="W2369" i="51" l="1"/>
  <c r="X2363" i="51"/>
  <c r="W2370" i="51" l="1"/>
  <c r="X2364" i="51"/>
  <c r="W2371" i="51" l="1"/>
  <c r="X2365" i="51"/>
  <c r="W2372" i="51" l="1"/>
  <c r="X2366" i="51"/>
  <c r="W2373" i="51" l="1"/>
  <c r="X2367" i="51"/>
  <c r="W2374" i="51" l="1"/>
  <c r="X2368" i="51"/>
  <c r="W2375" i="51" l="1"/>
  <c r="X2369" i="51"/>
  <c r="W2376" i="51" l="1"/>
  <c r="X2370" i="51"/>
  <c r="W2377" i="51" l="1"/>
  <c r="X2371" i="51"/>
  <c r="W2378" i="51" l="1"/>
  <c r="X2372" i="51"/>
  <c r="W2379" i="51" l="1"/>
  <c r="X2373" i="51"/>
  <c r="W2380" i="51" l="1"/>
  <c r="X2374" i="51"/>
  <c r="W2381" i="51" l="1"/>
  <c r="X2375" i="51"/>
  <c r="W2382" i="51" l="1"/>
  <c r="X2376" i="51"/>
  <c r="W2383" i="51" l="1"/>
  <c r="X2377" i="51"/>
  <c r="W2384" i="51" l="1"/>
  <c r="X2378" i="51"/>
  <c r="W2385" i="51" l="1"/>
  <c r="X2379" i="51"/>
  <c r="W2386" i="51" l="1"/>
  <c r="X2380" i="51"/>
  <c r="W2387" i="51" l="1"/>
  <c r="X2381" i="51"/>
  <c r="W2388" i="51" l="1"/>
  <c r="X2382" i="51"/>
  <c r="W2389" i="51" l="1"/>
  <c r="X2383" i="51"/>
  <c r="W2390" i="51" l="1"/>
  <c r="X2384" i="51"/>
  <c r="W2391" i="51" l="1"/>
  <c r="X2385" i="51"/>
  <c r="W2392" i="51" l="1"/>
  <c r="X2386" i="51"/>
  <c r="W2393" i="51" l="1"/>
  <c r="X2387" i="51"/>
  <c r="W2394" i="51" l="1"/>
  <c r="X2388" i="51"/>
  <c r="W2395" i="51" l="1"/>
  <c r="X2389" i="51"/>
  <c r="W2396" i="51" l="1"/>
  <c r="X2390" i="51"/>
  <c r="W2397" i="51" l="1"/>
  <c r="X2391" i="51"/>
  <c r="W2398" i="51" l="1"/>
  <c r="X2392" i="51"/>
  <c r="W2399" i="51" l="1"/>
  <c r="X2393" i="51"/>
  <c r="W2400" i="51" l="1"/>
  <c r="X2394" i="51"/>
  <c r="W2401" i="51" l="1"/>
  <c r="X2395" i="51"/>
  <c r="W2402" i="51" l="1"/>
  <c r="X2396" i="51"/>
  <c r="W2403" i="51" l="1"/>
  <c r="X2397" i="51"/>
  <c r="W2404" i="51" l="1"/>
  <c r="X2398" i="51"/>
  <c r="W2405" i="51" l="1"/>
  <c r="X2399" i="51"/>
  <c r="W2406" i="51" l="1"/>
  <c r="X2400" i="51"/>
  <c r="W2407" i="51" l="1"/>
  <c r="X2401" i="51"/>
  <c r="W2408" i="51" l="1"/>
  <c r="X2402" i="51"/>
  <c r="W2409" i="51" l="1"/>
  <c r="X2403" i="51"/>
  <c r="W2410" i="51" l="1"/>
  <c r="X2404" i="51"/>
  <c r="W2411" i="51" l="1"/>
  <c r="X2405" i="51"/>
  <c r="W2412" i="51" l="1"/>
  <c r="X2406" i="51"/>
  <c r="W2413" i="51" l="1"/>
  <c r="X2407" i="51"/>
  <c r="W2414" i="51" l="1"/>
  <c r="X2408" i="51"/>
  <c r="W2415" i="51" l="1"/>
  <c r="X2409" i="51"/>
  <c r="W2416" i="51" l="1"/>
  <c r="X2410" i="51"/>
  <c r="W2417" i="51" l="1"/>
  <c r="X2411" i="51"/>
  <c r="W2418" i="51" l="1"/>
  <c r="X2412" i="51"/>
  <c r="W2419" i="51" l="1"/>
  <c r="X2413" i="51"/>
  <c r="W2420" i="51" l="1"/>
  <c r="X2414" i="51"/>
  <c r="W2421" i="51" l="1"/>
  <c r="X2415" i="51"/>
  <c r="W2422" i="51" l="1"/>
  <c r="X2416" i="51"/>
  <c r="W2423" i="51" l="1"/>
  <c r="X2417" i="51"/>
  <c r="W2424" i="51" l="1"/>
  <c r="X2418" i="51"/>
  <c r="W2425" i="51" l="1"/>
  <c r="X2419" i="51"/>
  <c r="W2426" i="51" l="1"/>
  <c r="X2420" i="51"/>
  <c r="W2427" i="51" l="1"/>
  <c r="X2421" i="51"/>
  <c r="W2428" i="51" l="1"/>
  <c r="X2422" i="51"/>
  <c r="W2429" i="51" l="1"/>
  <c r="X2423" i="51"/>
  <c r="W2430" i="51" l="1"/>
  <c r="X2424" i="51"/>
  <c r="W2431" i="51" l="1"/>
  <c r="X2425" i="51"/>
  <c r="W2432" i="51" l="1"/>
  <c r="X2426" i="51"/>
  <c r="W2433" i="51" l="1"/>
  <c r="X2427" i="51"/>
  <c r="W2434" i="51" l="1"/>
  <c r="X2428" i="51"/>
  <c r="W2435" i="51" l="1"/>
  <c r="X2429" i="51"/>
  <c r="W2436" i="51" l="1"/>
  <c r="X2430" i="51"/>
  <c r="W2437" i="51" l="1"/>
  <c r="X2431" i="51"/>
  <c r="W2438" i="51" l="1"/>
  <c r="X2432" i="51"/>
  <c r="W2439" i="51" l="1"/>
  <c r="X2433" i="51"/>
  <c r="W2440" i="51" l="1"/>
  <c r="X2434" i="51"/>
  <c r="W2441" i="51" l="1"/>
  <c r="X2435" i="51"/>
  <c r="W2442" i="51" l="1"/>
  <c r="X2436" i="51"/>
  <c r="W2443" i="51" l="1"/>
  <c r="X2437" i="51"/>
  <c r="W2444" i="51" l="1"/>
  <c r="X2438" i="51"/>
  <c r="W2445" i="51" l="1"/>
  <c r="X2439" i="51"/>
  <c r="W2446" i="51" l="1"/>
  <c r="X2440" i="51"/>
  <c r="W2447" i="51" l="1"/>
  <c r="X2441" i="51"/>
  <c r="W2448" i="51" l="1"/>
  <c r="X2442" i="51"/>
  <c r="W2449" i="51" l="1"/>
  <c r="X2443" i="51"/>
  <c r="W2450" i="51" l="1"/>
  <c r="X2444" i="51"/>
  <c r="W2451" i="51" l="1"/>
  <c r="X2445" i="51"/>
  <c r="W2452" i="51" l="1"/>
  <c r="X2446" i="51"/>
  <c r="W2453" i="51" l="1"/>
  <c r="X2447" i="51"/>
  <c r="W2454" i="51" l="1"/>
  <c r="X2448" i="51"/>
  <c r="W2455" i="51" l="1"/>
  <c r="X2449" i="51"/>
  <c r="W2456" i="51" l="1"/>
  <c r="X2450" i="51"/>
  <c r="W2457" i="51" l="1"/>
  <c r="X2451" i="51"/>
  <c r="W2458" i="51" l="1"/>
  <c r="X2452" i="51"/>
  <c r="W2459" i="51" l="1"/>
  <c r="X2453" i="51"/>
  <c r="W2460" i="51" l="1"/>
  <c r="X2454" i="51"/>
  <c r="W2461" i="51" l="1"/>
  <c r="X2455" i="51"/>
  <c r="W2462" i="51" l="1"/>
  <c r="X2456" i="51"/>
  <c r="W2463" i="51" l="1"/>
  <c r="X2457" i="51"/>
  <c r="W2464" i="51" l="1"/>
  <c r="X2458" i="51"/>
  <c r="W2465" i="51" l="1"/>
  <c r="X2459" i="51"/>
  <c r="W2466" i="51" l="1"/>
  <c r="X2460" i="51"/>
  <c r="W2467" i="51" l="1"/>
  <c r="X2461" i="51"/>
  <c r="W2468" i="51" l="1"/>
  <c r="X2462" i="51"/>
  <c r="W2469" i="51" l="1"/>
  <c r="X2463" i="51"/>
  <c r="W2470" i="51" l="1"/>
  <c r="X2464" i="51"/>
  <c r="W2471" i="51" l="1"/>
  <c r="X2465" i="51"/>
  <c r="W2472" i="51" l="1"/>
  <c r="X2466" i="51"/>
  <c r="W2473" i="51" l="1"/>
  <c r="X2467" i="51"/>
  <c r="W2474" i="51" l="1"/>
  <c r="X2468" i="51"/>
  <c r="W2475" i="51" l="1"/>
  <c r="X2469" i="51"/>
  <c r="W2476" i="51" l="1"/>
  <c r="X2470" i="51"/>
  <c r="W2477" i="51" l="1"/>
  <c r="X2471" i="51"/>
  <c r="W2478" i="51" l="1"/>
  <c r="X2472" i="51"/>
  <c r="W2479" i="51" l="1"/>
  <c r="X2473" i="51"/>
  <c r="W2480" i="51" l="1"/>
  <c r="X2474" i="51"/>
  <c r="W2481" i="51" l="1"/>
  <c r="X2475" i="51"/>
  <c r="W2482" i="51" l="1"/>
  <c r="X2476" i="51"/>
  <c r="W2483" i="51" l="1"/>
  <c r="X2477" i="51"/>
  <c r="W2484" i="51" l="1"/>
  <c r="X2478" i="51"/>
  <c r="W2485" i="51" l="1"/>
  <c r="X2479" i="51"/>
  <c r="W2486" i="51" l="1"/>
  <c r="X2480" i="51"/>
  <c r="W2487" i="51" l="1"/>
  <c r="X2481" i="51"/>
  <c r="W2488" i="51" l="1"/>
  <c r="X2482" i="51"/>
  <c r="W2489" i="51" l="1"/>
  <c r="X2483" i="51"/>
  <c r="W2490" i="51" l="1"/>
  <c r="X2484" i="51"/>
  <c r="W2491" i="51" l="1"/>
  <c r="X2485" i="51"/>
  <c r="W2492" i="51" l="1"/>
  <c r="X2486" i="51"/>
  <c r="W2493" i="51" l="1"/>
  <c r="X2487" i="51"/>
  <c r="W2494" i="51" l="1"/>
  <c r="X2488" i="51"/>
  <c r="W2495" i="51" l="1"/>
  <c r="X2489" i="51"/>
  <c r="W2496" i="51" l="1"/>
  <c r="X2490" i="51"/>
  <c r="W2497" i="51" l="1"/>
  <c r="X2491" i="51"/>
  <c r="W2498" i="51" l="1"/>
  <c r="X2492" i="51"/>
  <c r="W2499" i="51" l="1"/>
  <c r="X2493" i="51"/>
  <c r="W2500" i="51" l="1"/>
  <c r="X2494" i="51"/>
  <c r="W2501" i="51" l="1"/>
  <c r="X2495" i="51"/>
  <c r="W2502" i="51" l="1"/>
  <c r="X2496" i="51"/>
  <c r="W2503" i="51" l="1"/>
  <c r="X2497" i="51"/>
  <c r="W2504" i="51" l="1"/>
  <c r="X2498" i="51"/>
  <c r="W2505" i="51" l="1"/>
  <c r="X2499" i="51"/>
  <c r="W2506" i="51" l="1"/>
  <c r="X2500" i="51"/>
  <c r="W2507" i="51" l="1"/>
  <c r="X2501" i="51"/>
  <c r="W2508" i="51" l="1"/>
  <c r="X2502" i="51"/>
  <c r="W2509" i="51" l="1"/>
  <c r="X2503" i="51"/>
  <c r="W2510" i="51" l="1"/>
  <c r="X2504" i="51"/>
  <c r="W2511" i="51" l="1"/>
  <c r="X2505" i="51"/>
  <c r="W2512" i="51" l="1"/>
  <c r="X2506" i="51"/>
  <c r="W2513" i="51" l="1"/>
  <c r="X2507" i="51"/>
  <c r="W2514" i="51" l="1"/>
  <c r="X2508" i="51"/>
  <c r="W2515" i="51" l="1"/>
  <c r="X2509" i="51"/>
  <c r="W2516" i="51" l="1"/>
  <c r="X2510" i="51"/>
  <c r="W2517" i="51" l="1"/>
  <c r="X2511" i="51"/>
  <c r="W2518" i="51" l="1"/>
  <c r="X2512" i="51"/>
  <c r="W2519" i="51" l="1"/>
  <c r="X2513" i="51"/>
  <c r="W2520" i="51" l="1"/>
  <c r="X2514" i="51"/>
  <c r="W2521" i="51" l="1"/>
  <c r="X2515" i="51"/>
  <c r="W2522" i="51" l="1"/>
  <c r="X2516" i="51"/>
  <c r="W2523" i="51" l="1"/>
  <c r="X2517" i="51"/>
  <c r="W2524" i="51" l="1"/>
  <c r="X2518" i="51"/>
  <c r="W2525" i="51" l="1"/>
  <c r="X2519" i="51"/>
  <c r="W2526" i="51" l="1"/>
  <c r="X2520" i="51"/>
  <c r="W2527" i="51" l="1"/>
  <c r="X2521" i="51"/>
  <c r="W2528" i="51" l="1"/>
  <c r="X2522" i="51"/>
  <c r="W2529" i="51" l="1"/>
  <c r="X2523" i="51"/>
  <c r="W2530" i="51" l="1"/>
  <c r="X2524" i="51"/>
  <c r="W2531" i="51" l="1"/>
  <c r="X2525" i="51"/>
  <c r="W2532" i="51" l="1"/>
  <c r="X2526" i="51"/>
  <c r="W2533" i="51" l="1"/>
  <c r="X2527" i="51"/>
  <c r="W2534" i="51" l="1"/>
  <c r="X2528" i="51"/>
  <c r="W2535" i="51" l="1"/>
  <c r="X2529" i="51"/>
  <c r="W2536" i="51" l="1"/>
  <c r="X2530" i="51"/>
  <c r="W2537" i="51" l="1"/>
  <c r="X2531" i="51"/>
  <c r="W2538" i="51" l="1"/>
  <c r="X2532" i="51"/>
  <c r="W2539" i="51" l="1"/>
  <c r="X2533" i="51"/>
  <c r="W2540" i="51" l="1"/>
  <c r="X2534" i="51"/>
  <c r="W2541" i="51" l="1"/>
  <c r="X2535" i="51"/>
  <c r="W2542" i="51" l="1"/>
  <c r="X2536" i="51"/>
  <c r="W2543" i="51" l="1"/>
  <c r="X2537" i="51"/>
  <c r="W2544" i="51" l="1"/>
  <c r="X2538" i="51"/>
  <c r="W2545" i="51" l="1"/>
  <c r="X2539" i="51"/>
  <c r="W2546" i="51" l="1"/>
  <c r="X2540" i="51"/>
  <c r="W2547" i="51" l="1"/>
  <c r="X2541" i="51"/>
  <c r="W2548" i="51" l="1"/>
  <c r="X2542" i="51"/>
  <c r="W2549" i="51" l="1"/>
  <c r="X2543" i="51"/>
  <c r="W2550" i="51" l="1"/>
  <c r="X2544" i="51"/>
  <c r="W2551" i="51" l="1"/>
  <c r="X2545" i="51"/>
  <c r="W2552" i="51" l="1"/>
  <c r="X2546" i="51"/>
  <c r="W2553" i="51" l="1"/>
  <c r="X2547" i="51"/>
  <c r="W2554" i="51" l="1"/>
  <c r="X2548" i="51"/>
  <c r="W2555" i="51" l="1"/>
  <c r="X2549" i="51"/>
  <c r="W2556" i="51" l="1"/>
  <c r="X2550" i="51"/>
  <c r="W2557" i="51" l="1"/>
  <c r="X2551" i="51"/>
  <c r="W2558" i="51" l="1"/>
  <c r="X2552" i="51"/>
  <c r="W2559" i="51" l="1"/>
  <c r="X2553" i="51"/>
  <c r="W2560" i="51" l="1"/>
  <c r="X2554" i="51"/>
  <c r="W2561" i="51" l="1"/>
  <c r="X2555" i="51"/>
  <c r="W2562" i="51" l="1"/>
  <c r="X2556" i="51"/>
  <c r="W2563" i="51" l="1"/>
  <c r="X2557" i="51"/>
  <c r="W2564" i="51" l="1"/>
  <c r="X2558" i="51"/>
  <c r="W2565" i="51" l="1"/>
  <c r="X2559" i="51"/>
  <c r="W2566" i="51" l="1"/>
  <c r="X2560" i="51"/>
  <c r="W2567" i="51" l="1"/>
  <c r="X2561" i="51"/>
  <c r="W2568" i="51" l="1"/>
  <c r="X2562" i="51"/>
  <c r="W2569" i="51" l="1"/>
  <c r="X2563" i="51"/>
  <c r="W2570" i="51" l="1"/>
  <c r="X2564" i="51"/>
  <c r="W2571" i="51" l="1"/>
  <c r="X2565" i="51"/>
  <c r="W2572" i="51" l="1"/>
  <c r="X2566" i="51"/>
  <c r="W2573" i="51" l="1"/>
  <c r="X2567" i="51"/>
  <c r="W2574" i="51" l="1"/>
  <c r="X2568" i="51"/>
  <c r="W2575" i="51" l="1"/>
  <c r="X2569" i="51"/>
  <c r="W2576" i="51" l="1"/>
  <c r="X2570" i="51"/>
  <c r="W2577" i="51" l="1"/>
  <c r="X2571" i="51"/>
  <c r="W2578" i="51" l="1"/>
  <c r="X2572" i="51"/>
  <c r="W2579" i="51" l="1"/>
  <c r="X2573" i="51"/>
  <c r="W2580" i="51" l="1"/>
  <c r="X2574" i="51"/>
  <c r="W2581" i="51" l="1"/>
  <c r="X2575" i="51"/>
  <c r="W2582" i="51" l="1"/>
  <c r="X2576" i="51"/>
  <c r="W2583" i="51" l="1"/>
  <c r="X2577" i="51"/>
  <c r="W2584" i="51" l="1"/>
  <c r="X2578" i="51"/>
  <c r="W2585" i="51" l="1"/>
  <c r="X2579" i="51"/>
  <c r="W2586" i="51" l="1"/>
  <c r="X2580" i="51"/>
  <c r="W2587" i="51" l="1"/>
  <c r="X2581" i="51"/>
  <c r="W2588" i="51" l="1"/>
  <c r="X2582" i="51"/>
  <c r="W2589" i="51" l="1"/>
  <c r="X2583" i="51"/>
  <c r="W2590" i="51" l="1"/>
  <c r="X2584" i="51"/>
  <c r="W2591" i="51" l="1"/>
  <c r="X2585" i="51"/>
  <c r="W2592" i="51" l="1"/>
  <c r="X2586" i="51"/>
  <c r="W2593" i="51" l="1"/>
  <c r="X2587" i="51"/>
  <c r="W2594" i="51" l="1"/>
  <c r="X2588" i="51"/>
  <c r="W2595" i="51" l="1"/>
  <c r="X2589" i="51"/>
  <c r="W2596" i="51" l="1"/>
  <c r="X2590" i="51"/>
  <c r="W2597" i="51" l="1"/>
  <c r="X2591" i="51"/>
  <c r="W2598" i="51" l="1"/>
  <c r="X2592" i="51"/>
  <c r="W2599" i="51" l="1"/>
  <c r="X2593" i="51"/>
  <c r="W2600" i="51" l="1"/>
  <c r="X2594" i="51"/>
  <c r="W2601" i="51" l="1"/>
  <c r="X2595" i="51"/>
  <c r="W2602" i="51" l="1"/>
  <c r="X2596" i="51"/>
  <c r="W2603" i="51" l="1"/>
  <c r="X2597" i="51"/>
  <c r="W2604" i="51" l="1"/>
  <c r="X2598" i="51"/>
  <c r="W2605" i="51" l="1"/>
  <c r="X2599" i="51"/>
  <c r="W2606" i="51" l="1"/>
  <c r="X2600" i="51"/>
  <c r="W2607" i="51" l="1"/>
  <c r="X2601" i="51"/>
  <c r="W2608" i="51" l="1"/>
  <c r="X2602" i="51"/>
  <c r="W2609" i="51" l="1"/>
  <c r="X2603" i="51"/>
  <c r="W2610" i="51" l="1"/>
  <c r="X2604" i="51"/>
  <c r="W2611" i="51" l="1"/>
  <c r="X2605" i="51"/>
  <c r="W2612" i="51" l="1"/>
  <c r="X2606" i="51"/>
  <c r="W2613" i="51" l="1"/>
  <c r="X2607" i="51"/>
  <c r="W2614" i="51" l="1"/>
  <c r="X2608" i="51"/>
  <c r="W2615" i="51" l="1"/>
  <c r="X2609" i="51"/>
  <c r="W2616" i="51" l="1"/>
  <c r="X2610" i="51"/>
  <c r="W2617" i="51" l="1"/>
  <c r="X2611" i="51"/>
  <c r="W2618" i="51" l="1"/>
  <c r="X2612" i="51"/>
  <c r="W2619" i="51" l="1"/>
  <c r="X2613" i="51"/>
  <c r="W2620" i="51" l="1"/>
  <c r="X2614" i="51"/>
  <c r="W2621" i="51" l="1"/>
  <c r="X2615" i="51"/>
  <c r="W2622" i="51" l="1"/>
  <c r="X2616" i="51"/>
  <c r="W2623" i="51" l="1"/>
  <c r="X2617" i="51"/>
  <c r="W2624" i="51" l="1"/>
  <c r="X2618" i="51"/>
  <c r="W2625" i="51" l="1"/>
  <c r="X2619" i="51"/>
  <c r="W2626" i="51" l="1"/>
  <c r="X2620" i="51"/>
  <c r="W2627" i="51" l="1"/>
  <c r="X2621" i="51"/>
  <c r="W2628" i="51" l="1"/>
  <c r="X2622" i="51"/>
  <c r="W2629" i="51" l="1"/>
  <c r="X2623" i="51"/>
  <c r="W2630" i="51" l="1"/>
  <c r="X2624" i="51"/>
  <c r="W2631" i="51" l="1"/>
  <c r="X2625" i="51"/>
  <c r="W2632" i="51" l="1"/>
  <c r="X2626" i="51"/>
  <c r="W2633" i="51" l="1"/>
  <c r="X2627" i="51"/>
  <c r="W2634" i="51" l="1"/>
  <c r="X2628" i="51"/>
  <c r="W2635" i="51" l="1"/>
  <c r="X2629" i="51"/>
  <c r="W2636" i="51" l="1"/>
  <c r="X2630" i="51"/>
  <c r="W2637" i="51" l="1"/>
  <c r="X2631" i="51"/>
  <c r="W2638" i="51" l="1"/>
  <c r="X2632" i="51"/>
  <c r="W2639" i="51" l="1"/>
  <c r="X2633" i="51"/>
  <c r="W2640" i="51" l="1"/>
  <c r="X2634" i="51"/>
  <c r="W2641" i="51" l="1"/>
  <c r="X2635" i="51"/>
  <c r="W2642" i="51" l="1"/>
  <c r="X2641" i="51"/>
  <c r="X2636" i="51"/>
  <c r="W2643" i="51" l="1"/>
  <c r="X2637" i="51"/>
  <c r="W2644" i="51" l="1"/>
  <c r="X2638" i="51"/>
  <c r="W2645" i="51" l="1"/>
  <c r="X2639" i="51"/>
  <c r="W2646" i="51" l="1"/>
  <c r="X2640" i="51"/>
  <c r="W2647" i="51" l="1"/>
  <c r="X2642" i="51"/>
  <c r="W2648" i="51" l="1"/>
  <c r="X2643" i="51"/>
  <c r="W2649" i="51" l="1"/>
  <c r="X2644" i="51"/>
  <c r="W2650" i="51" l="1"/>
  <c r="X2645" i="51"/>
  <c r="W2651" i="51" l="1"/>
  <c r="W2652" i="51" l="1"/>
  <c r="X2646" i="51"/>
  <c r="W2653" i="51" l="1"/>
  <c r="X2647" i="51"/>
  <c r="W2654" i="51" l="1"/>
  <c r="X2648" i="51"/>
  <c r="W2655" i="51" l="1"/>
  <c r="X2649" i="51"/>
  <c r="W2656" i="51" l="1"/>
  <c r="X2650" i="51"/>
  <c r="W2657" i="51" l="1"/>
  <c r="X2651" i="51"/>
  <c r="W2658" i="51" l="1"/>
  <c r="X2652" i="51"/>
  <c r="W2659" i="51" l="1"/>
  <c r="X2653" i="51"/>
  <c r="W2660" i="51" l="1"/>
  <c r="X2654" i="51"/>
  <c r="W2661" i="51" l="1"/>
  <c r="X2655" i="51"/>
  <c r="W2662" i="51" l="1"/>
  <c r="X2656" i="51"/>
  <c r="W2663" i="51" l="1"/>
  <c r="X2657" i="51"/>
  <c r="W2664" i="51" l="1"/>
  <c r="X2658" i="51"/>
  <c r="W2665" i="51" l="1"/>
  <c r="X2659" i="51"/>
  <c r="W2666" i="51" l="1"/>
  <c r="X2660" i="51"/>
  <c r="W2667" i="51" l="1"/>
  <c r="X2661" i="51"/>
  <c r="W2668" i="51" l="1"/>
  <c r="X2662" i="51"/>
  <c r="W2669" i="51" l="1"/>
  <c r="X2663" i="51"/>
  <c r="W2670" i="51" l="1"/>
  <c r="X2664" i="51"/>
  <c r="W2671" i="51" l="1"/>
  <c r="X2665" i="51"/>
  <c r="W2672" i="51" l="1"/>
  <c r="X2666" i="51"/>
  <c r="W2673" i="51" l="1"/>
  <c r="X2667" i="51"/>
  <c r="W2674" i="51" l="1"/>
  <c r="X2668" i="51"/>
  <c r="W2675" i="51" l="1"/>
  <c r="X2669" i="51"/>
  <c r="W2676" i="51" l="1"/>
  <c r="X2670" i="51"/>
  <c r="W2677" i="51" l="1"/>
  <c r="X2671" i="51"/>
  <c r="W2678" i="51" l="1"/>
  <c r="X2672" i="51"/>
  <c r="W2679" i="51" l="1"/>
  <c r="X2673" i="51"/>
  <c r="W2680" i="51" l="1"/>
  <c r="X2674" i="51"/>
  <c r="W2681" i="51" l="1"/>
  <c r="X2675" i="51"/>
  <c r="W2682" i="51" l="1"/>
  <c r="X2676" i="51"/>
  <c r="W2683" i="51" l="1"/>
  <c r="X2677" i="51"/>
  <c r="W2684" i="51" l="1"/>
  <c r="X2678" i="51"/>
  <c r="W2685" i="51" l="1"/>
  <c r="X2679" i="51"/>
  <c r="W2686" i="51" l="1"/>
  <c r="X2680" i="51"/>
  <c r="W2687" i="51" l="1"/>
  <c r="X2681" i="51"/>
  <c r="W2688" i="51" l="1"/>
  <c r="X2682" i="51"/>
  <c r="W2689" i="51" l="1"/>
  <c r="X2683" i="51"/>
  <c r="W2690" i="51" l="1"/>
  <c r="X2684" i="51"/>
  <c r="W2691" i="51" l="1"/>
  <c r="X2685" i="51"/>
  <c r="W2692" i="51" l="1"/>
  <c r="X2686" i="51"/>
  <c r="W2693" i="51" l="1"/>
  <c r="X2687" i="51"/>
  <c r="W2694" i="51" l="1"/>
  <c r="X2688" i="51"/>
  <c r="W2695" i="51" l="1"/>
  <c r="X2689" i="51"/>
  <c r="W2696" i="51" l="1"/>
  <c r="X2690" i="51"/>
  <c r="W2697" i="51" l="1"/>
  <c r="X2691" i="51"/>
  <c r="W2698" i="51" l="1"/>
  <c r="X2692" i="51"/>
  <c r="W2699" i="51" l="1"/>
  <c r="X2693" i="51"/>
  <c r="W2700" i="51" l="1"/>
  <c r="X2694" i="51"/>
  <c r="W2701" i="51" l="1"/>
  <c r="X2695" i="51"/>
  <c r="W2702" i="51" l="1"/>
  <c r="X2696" i="51"/>
  <c r="W2703" i="51" l="1"/>
  <c r="X2697" i="51"/>
  <c r="W2704" i="51" l="1"/>
  <c r="X2698" i="51"/>
  <c r="W2705" i="51" l="1"/>
  <c r="X2699" i="51"/>
  <c r="W2706" i="51" l="1"/>
  <c r="X2700" i="51"/>
  <c r="W2707" i="51" l="1"/>
  <c r="X2701" i="51"/>
  <c r="W2708" i="51" l="1"/>
  <c r="X2702" i="51"/>
  <c r="W2709" i="51" l="1"/>
  <c r="X2703" i="51"/>
  <c r="W2710" i="51" l="1"/>
  <c r="X2704" i="51"/>
  <c r="W2711" i="51" l="1"/>
  <c r="X2705" i="51"/>
  <c r="W2712" i="51" l="1"/>
  <c r="X2706" i="51"/>
  <c r="W2713" i="51" l="1"/>
  <c r="X2707" i="51"/>
  <c r="W2714" i="51" l="1"/>
  <c r="X2708" i="51"/>
  <c r="W2715" i="51" l="1"/>
  <c r="X2709" i="51"/>
  <c r="W2716" i="51" l="1"/>
  <c r="X2710" i="51"/>
  <c r="W2717" i="51" l="1"/>
  <c r="X2711" i="51"/>
  <c r="W2718" i="51" l="1"/>
  <c r="X2712" i="51"/>
  <c r="W2719" i="51" l="1"/>
  <c r="X2713" i="51"/>
  <c r="W2720" i="51" l="1"/>
  <c r="X2714" i="51"/>
  <c r="W2721" i="51" l="1"/>
  <c r="X2715" i="51"/>
  <c r="W2722" i="51" l="1"/>
  <c r="X2716" i="51"/>
  <c r="W2723" i="51" l="1"/>
  <c r="X2717" i="51"/>
  <c r="W2724" i="51" l="1"/>
  <c r="X2718" i="51"/>
  <c r="W2725" i="51" l="1"/>
  <c r="X2719" i="51"/>
  <c r="W2726" i="51" l="1"/>
  <c r="X2720" i="51"/>
  <c r="W2727" i="51" l="1"/>
  <c r="X2721" i="51"/>
  <c r="W2728" i="51" l="1"/>
  <c r="X2722" i="51"/>
  <c r="W2729" i="51" l="1"/>
  <c r="X2723" i="51"/>
  <c r="W2730" i="51" l="1"/>
  <c r="X2724" i="51"/>
  <c r="W2731" i="51" l="1"/>
  <c r="X2725" i="51"/>
  <c r="W2732" i="51" l="1"/>
  <c r="X2726" i="51"/>
  <c r="W2733" i="51" l="1"/>
  <c r="X2727" i="51"/>
  <c r="W2734" i="51" l="1"/>
  <c r="X2728" i="51"/>
  <c r="W2735" i="51" l="1"/>
  <c r="X2729" i="51"/>
  <c r="W2736" i="51" l="1"/>
  <c r="X2730" i="51"/>
  <c r="W2737" i="51" l="1"/>
  <c r="X2731" i="51"/>
  <c r="W2738" i="51" l="1"/>
  <c r="X2732" i="51"/>
  <c r="W2739" i="51" l="1"/>
  <c r="X2733" i="51"/>
  <c r="W2740" i="51" l="1"/>
  <c r="X2734" i="51"/>
  <c r="W2741" i="51" l="1"/>
  <c r="X2735" i="51"/>
  <c r="W2742" i="51" l="1"/>
  <c r="X2736" i="51"/>
  <c r="W2743" i="51" l="1"/>
  <c r="X2737" i="51"/>
  <c r="W2744" i="51" l="1"/>
  <c r="X2738" i="51"/>
  <c r="W2745" i="51" l="1"/>
  <c r="X2739" i="51"/>
  <c r="W2746" i="51" l="1"/>
  <c r="X2740" i="51"/>
  <c r="W2747" i="51" l="1"/>
  <c r="X2741" i="51"/>
  <c r="W2748" i="51" l="1"/>
  <c r="X2742" i="51"/>
  <c r="W2749" i="51" l="1"/>
  <c r="X2743" i="51"/>
  <c r="W2750" i="51" l="1"/>
  <c r="X2744" i="51"/>
  <c r="W2751" i="51" l="1"/>
  <c r="X2745" i="51"/>
  <c r="W2752" i="51" l="1"/>
  <c r="X2746" i="51"/>
  <c r="W2753" i="51" l="1"/>
  <c r="X2747" i="51"/>
  <c r="W2754" i="51" l="1"/>
  <c r="X2748" i="51"/>
  <c r="W2755" i="51" l="1"/>
  <c r="X2749" i="51"/>
  <c r="W2756" i="51" l="1"/>
  <c r="X2750" i="51"/>
  <c r="W2757" i="51" l="1"/>
  <c r="X2751" i="51"/>
  <c r="W2758" i="51" l="1"/>
  <c r="X2752" i="51"/>
  <c r="W2759" i="51" l="1"/>
  <c r="X2753" i="51"/>
  <c r="W2760" i="51" l="1"/>
  <c r="X2754" i="51"/>
  <c r="W2761" i="51" l="1"/>
  <c r="X2755" i="51"/>
  <c r="W2762" i="51" l="1"/>
  <c r="X2756" i="51"/>
  <c r="W2763" i="51" l="1"/>
  <c r="X2757" i="51"/>
  <c r="W2764" i="51" l="1"/>
  <c r="X2758" i="51"/>
  <c r="W2765" i="51" l="1"/>
  <c r="X2759" i="51"/>
  <c r="W2766" i="51" l="1"/>
  <c r="X2760" i="51"/>
  <c r="W2767" i="51" l="1"/>
  <c r="X2761" i="51"/>
  <c r="W2768" i="51" l="1"/>
  <c r="X2762" i="51"/>
  <c r="W2769" i="51" l="1"/>
  <c r="X2763" i="51"/>
  <c r="W2770" i="51" l="1"/>
  <c r="X2764" i="51"/>
  <c r="W2771" i="51" l="1"/>
  <c r="X2765" i="51"/>
  <c r="W2772" i="51" l="1"/>
  <c r="X2766" i="51"/>
  <c r="W2773" i="51" l="1"/>
  <c r="X2767" i="51"/>
  <c r="W2774" i="51" l="1"/>
  <c r="X2768" i="51"/>
  <c r="W2775" i="51" l="1"/>
  <c r="X2769" i="51"/>
  <c r="W2776" i="51" l="1"/>
  <c r="X2770" i="51"/>
  <c r="W2777" i="51" l="1"/>
  <c r="X2771" i="51"/>
  <c r="W2778" i="51" l="1"/>
  <c r="X2772" i="51"/>
  <c r="W2779" i="51" l="1"/>
  <c r="X2773" i="51"/>
  <c r="W2780" i="51" l="1"/>
  <c r="X2774" i="51"/>
  <c r="W2781" i="51" l="1"/>
  <c r="X2775" i="51"/>
  <c r="W2782" i="51" l="1"/>
  <c r="X2776" i="51"/>
  <c r="W2783" i="51" l="1"/>
  <c r="X2777" i="51"/>
  <c r="W2784" i="51" l="1"/>
  <c r="X2778" i="51"/>
  <c r="W2785" i="51" l="1"/>
  <c r="X2779" i="51"/>
  <c r="W2786" i="51" l="1"/>
  <c r="X2780" i="51"/>
  <c r="W2787" i="51" l="1"/>
  <c r="X2781" i="51"/>
  <c r="W2788" i="51" l="1"/>
  <c r="X2782" i="51"/>
  <c r="W2789" i="51" l="1"/>
  <c r="X2783" i="51"/>
  <c r="W2790" i="51" l="1"/>
  <c r="X2784" i="51"/>
  <c r="W2791" i="51" l="1"/>
  <c r="X2785" i="51"/>
  <c r="W2792" i="51" l="1"/>
  <c r="X2786" i="51"/>
  <c r="W2793" i="51" l="1"/>
  <c r="X2787" i="51"/>
  <c r="W2794" i="51" l="1"/>
  <c r="X2788" i="51"/>
  <c r="W2795" i="51" l="1"/>
  <c r="X2789" i="51"/>
  <c r="W2796" i="51" l="1"/>
  <c r="X2790" i="51"/>
  <c r="W2797" i="51" l="1"/>
  <c r="X2791" i="51"/>
  <c r="W2798" i="51" l="1"/>
  <c r="X2792" i="51"/>
  <c r="W2799" i="51" l="1"/>
  <c r="X2793" i="51"/>
  <c r="W2800" i="51" l="1"/>
  <c r="X2794" i="51"/>
  <c r="W2801" i="51" l="1"/>
  <c r="X2795" i="51"/>
  <c r="W2802" i="51" l="1"/>
  <c r="X2796" i="51"/>
  <c r="W2803" i="51" l="1"/>
  <c r="X2797" i="51"/>
  <c r="W2804" i="51" l="1"/>
  <c r="X2798" i="51"/>
  <c r="W2805" i="51" l="1"/>
  <c r="X2799" i="51"/>
  <c r="W2806" i="51" l="1"/>
  <c r="X2800" i="51"/>
  <c r="W2807" i="51" l="1"/>
  <c r="X2801" i="51"/>
  <c r="W2808" i="51" l="1"/>
  <c r="X2802" i="51"/>
  <c r="W2809" i="51" l="1"/>
  <c r="X2803" i="51"/>
  <c r="W2810" i="51" l="1"/>
  <c r="X2804" i="51"/>
  <c r="W2811" i="51" l="1"/>
  <c r="X2805" i="51"/>
  <c r="W2812" i="51" l="1"/>
  <c r="X2806" i="51"/>
  <c r="W2813" i="51" l="1"/>
  <c r="X2807" i="51"/>
  <c r="W2814" i="51" l="1"/>
  <c r="X2808" i="51"/>
  <c r="W2815" i="51" l="1"/>
  <c r="X2809" i="51"/>
  <c r="W2816" i="51" l="1"/>
  <c r="X2810" i="51"/>
  <c r="W2817" i="51" l="1"/>
  <c r="X2811" i="51"/>
  <c r="W2818" i="51" l="1"/>
  <c r="X2812" i="51"/>
  <c r="W2819" i="51" l="1"/>
  <c r="X2813" i="51"/>
  <c r="W2820" i="51" l="1"/>
  <c r="X2814" i="51"/>
  <c r="W2821" i="51" l="1"/>
  <c r="X2815" i="51"/>
  <c r="W2822" i="51" l="1"/>
  <c r="X2816" i="51"/>
  <c r="W2823" i="51" l="1"/>
  <c r="X2817" i="51"/>
  <c r="W2824" i="51" l="1"/>
  <c r="X2818" i="51"/>
  <c r="W2825" i="51" l="1"/>
  <c r="X2819" i="51"/>
  <c r="W2826" i="51" l="1"/>
  <c r="X2820" i="51"/>
  <c r="W2827" i="51" l="1"/>
  <c r="X2821" i="51"/>
  <c r="W2828" i="51" l="1"/>
  <c r="X2822" i="51"/>
  <c r="W2829" i="51" l="1"/>
  <c r="X2823" i="51"/>
  <c r="W2830" i="51" l="1"/>
  <c r="X2824" i="51"/>
  <c r="W2831" i="51" l="1"/>
  <c r="X2825" i="51"/>
  <c r="W2832" i="51" l="1"/>
  <c r="X2826" i="51"/>
  <c r="W2833" i="51" l="1"/>
  <c r="X2827" i="51"/>
  <c r="W2834" i="51" l="1"/>
  <c r="X2828" i="51"/>
  <c r="W2835" i="51" l="1"/>
  <c r="X2829" i="51"/>
  <c r="W2836" i="51" l="1"/>
  <c r="X2830" i="51"/>
  <c r="W2837" i="51" l="1"/>
  <c r="X2831" i="51"/>
  <c r="W2838" i="51" l="1"/>
  <c r="X2832" i="51"/>
  <c r="W2839" i="51" l="1"/>
  <c r="X2833" i="51"/>
  <c r="W2840" i="51" l="1"/>
  <c r="X2834" i="51"/>
  <c r="W2841" i="51" l="1"/>
  <c r="X2835" i="51"/>
  <c r="W2842" i="51" l="1"/>
  <c r="X2836" i="51"/>
  <c r="W2843" i="51" l="1"/>
  <c r="X2837" i="51"/>
  <c r="W2844" i="51" l="1"/>
  <c r="X2838" i="51"/>
  <c r="W2845" i="51" l="1"/>
  <c r="X2839" i="51"/>
  <c r="W2846" i="51" l="1"/>
  <c r="X2840" i="51"/>
  <c r="W2847" i="51" l="1"/>
  <c r="X2841" i="51"/>
  <c r="W2848" i="51" l="1"/>
  <c r="X2842" i="51"/>
  <c r="W2849" i="51" l="1"/>
  <c r="X2843" i="51"/>
  <c r="W2850" i="51" l="1"/>
  <c r="X2844" i="51"/>
  <c r="W2851" i="51" l="1"/>
  <c r="X2845" i="51"/>
  <c r="W2852" i="51" l="1"/>
  <c r="X2846" i="51"/>
  <c r="W2853" i="51" l="1"/>
  <c r="X2847" i="51"/>
  <c r="W2854" i="51" l="1"/>
  <c r="X2848" i="51"/>
  <c r="W2855" i="51" l="1"/>
  <c r="X2849" i="51"/>
  <c r="W2856" i="51" l="1"/>
  <c r="X2850" i="51"/>
  <c r="W2857" i="51" l="1"/>
  <c r="X2851" i="51"/>
  <c r="W2858" i="51" l="1"/>
  <c r="X2852" i="51"/>
  <c r="W2859" i="51" l="1"/>
  <c r="X2853" i="51"/>
  <c r="W2860" i="51" l="1"/>
  <c r="X2854" i="51"/>
  <c r="W2861" i="51" l="1"/>
  <c r="X2855" i="51"/>
  <c r="W2862" i="51" l="1"/>
  <c r="X2856" i="51"/>
  <c r="W2863" i="51" l="1"/>
  <c r="X2857" i="51"/>
  <c r="W2864" i="51" l="1"/>
  <c r="X2858" i="51"/>
  <c r="W2865" i="51" l="1"/>
  <c r="X2859" i="51"/>
  <c r="W2866" i="51" l="1"/>
  <c r="X2860" i="51"/>
  <c r="W2867" i="51" l="1"/>
  <c r="X2861" i="51"/>
  <c r="W2868" i="51" l="1"/>
  <c r="X2862" i="51"/>
  <c r="W2869" i="51" l="1"/>
  <c r="X2863" i="51"/>
  <c r="W2870" i="51" l="1"/>
  <c r="X2864" i="51"/>
  <c r="W2871" i="51" l="1"/>
  <c r="X2865" i="51"/>
  <c r="W2872" i="51" l="1"/>
  <c r="X2866" i="51"/>
  <c r="W2873" i="51" l="1"/>
  <c r="X2867" i="51"/>
  <c r="W2874" i="51" l="1"/>
  <c r="X2868" i="51"/>
  <c r="W2875" i="51" l="1"/>
  <c r="X2869" i="51"/>
  <c r="W2876" i="51" l="1"/>
  <c r="X2870" i="51"/>
  <c r="W2877" i="51" l="1"/>
  <c r="X2871" i="51"/>
  <c r="W2878" i="51" l="1"/>
  <c r="X2872" i="51"/>
  <c r="W2879" i="51" l="1"/>
  <c r="X2873" i="51"/>
  <c r="W2880" i="51" l="1"/>
  <c r="X2874" i="51"/>
  <c r="W2881" i="51" l="1"/>
  <c r="X2875" i="51"/>
  <c r="W2882" i="51" l="1"/>
  <c r="X2876" i="51"/>
  <c r="W2883" i="51" l="1"/>
  <c r="X2877" i="51"/>
  <c r="W2884" i="51" l="1"/>
  <c r="X2878" i="51"/>
  <c r="W2885" i="51" l="1"/>
  <c r="X2879" i="51"/>
  <c r="W2886" i="51" l="1"/>
  <c r="X2880" i="51"/>
  <c r="W2887" i="51" l="1"/>
  <c r="X2881" i="51"/>
  <c r="W2888" i="51" l="1"/>
  <c r="X2882" i="51"/>
  <c r="W2889" i="51" l="1"/>
  <c r="X2883" i="51"/>
  <c r="W2890" i="51" l="1"/>
  <c r="X2884" i="51"/>
  <c r="W2891" i="51" l="1"/>
  <c r="X2885" i="51"/>
  <c r="W2892" i="51" l="1"/>
  <c r="X2886" i="51"/>
  <c r="W2893" i="51" l="1"/>
  <c r="X2887" i="51"/>
  <c r="W2894" i="51" l="1"/>
  <c r="X2888" i="51"/>
  <c r="W2895" i="51" l="1"/>
  <c r="X2889" i="51"/>
  <c r="W2896" i="51" l="1"/>
  <c r="X2890" i="51"/>
  <c r="W2897" i="51" l="1"/>
  <c r="X2891" i="51"/>
  <c r="W2898" i="51" l="1"/>
  <c r="X2892" i="51"/>
  <c r="W2899" i="51" l="1"/>
  <c r="X2893" i="51"/>
  <c r="W2900" i="51" l="1"/>
  <c r="X2894" i="51"/>
  <c r="W2901" i="51" l="1"/>
  <c r="X2895" i="51"/>
  <c r="X2901" i="51" l="1"/>
  <c r="W2902" i="51"/>
  <c r="X2896" i="51"/>
  <c r="W2903" i="51" l="1"/>
  <c r="X2897" i="51"/>
  <c r="W2904" i="51" l="1"/>
  <c r="X2898" i="51"/>
  <c r="W2905" i="51" l="1"/>
  <c r="X2899" i="51"/>
  <c r="W2906" i="51" l="1"/>
  <c r="X2900" i="51"/>
  <c r="W2907" i="51" l="1"/>
  <c r="X2902" i="51"/>
  <c r="W2908" i="51" l="1"/>
  <c r="X2903" i="51"/>
  <c r="W2909" i="51" l="1"/>
  <c r="X2904" i="51"/>
  <c r="W2910" i="51" l="1"/>
  <c r="X2905" i="51"/>
  <c r="W2911" i="51" l="1"/>
  <c r="W2912" i="51" l="1"/>
  <c r="X2906" i="51"/>
  <c r="W2913" i="51" l="1"/>
  <c r="X2907" i="51"/>
  <c r="W2914" i="51" l="1"/>
  <c r="X2908" i="51"/>
  <c r="W2915" i="51" l="1"/>
  <c r="X2909" i="51"/>
  <c r="W2916" i="51" l="1"/>
  <c r="X2910" i="51"/>
  <c r="W2917" i="51" l="1"/>
  <c r="X2911" i="51"/>
  <c r="W2918" i="51" l="1"/>
  <c r="X2912" i="51"/>
  <c r="W2919" i="51" l="1"/>
  <c r="X2913" i="51"/>
  <c r="W2920" i="51" l="1"/>
  <c r="X2914" i="51"/>
  <c r="W2921" i="51" l="1"/>
  <c r="X2915" i="51"/>
  <c r="W2922" i="51" l="1"/>
  <c r="X2916" i="51"/>
  <c r="W2923" i="51" l="1"/>
  <c r="X2917" i="51"/>
  <c r="W2924" i="51" l="1"/>
  <c r="X2918" i="51"/>
  <c r="W2925" i="51" l="1"/>
  <c r="X2919" i="51"/>
  <c r="W2926" i="51" l="1"/>
  <c r="X2920" i="51"/>
  <c r="W2927" i="51" l="1"/>
  <c r="X2921" i="51"/>
  <c r="W2928" i="51" l="1"/>
  <c r="X2922" i="51"/>
  <c r="W2929" i="51" l="1"/>
  <c r="X2923" i="51"/>
  <c r="W2930" i="51" l="1"/>
  <c r="X2924" i="51"/>
  <c r="W2931" i="51" l="1"/>
  <c r="X2925" i="51"/>
  <c r="W2932" i="51" l="1"/>
  <c r="X2926" i="51"/>
  <c r="W2933" i="51" l="1"/>
  <c r="X2927" i="51"/>
  <c r="W2934" i="51" l="1"/>
  <c r="X2928" i="51"/>
  <c r="W2935" i="51" l="1"/>
  <c r="X2929" i="51"/>
  <c r="W2936" i="51" l="1"/>
  <c r="X2930" i="51"/>
  <c r="W2937" i="51" l="1"/>
  <c r="X2931" i="51"/>
  <c r="W2938" i="51" l="1"/>
  <c r="X2932" i="51"/>
  <c r="W2939" i="51" l="1"/>
  <c r="X2933" i="51"/>
  <c r="W2940" i="51" l="1"/>
  <c r="X2934" i="51"/>
  <c r="W2941" i="51" l="1"/>
  <c r="X2935" i="51"/>
  <c r="W2942" i="51" l="1"/>
  <c r="X2936" i="51"/>
  <c r="W2943" i="51" l="1"/>
  <c r="X2937" i="51"/>
  <c r="W2944" i="51" l="1"/>
  <c r="X2938" i="51"/>
  <c r="W2945" i="51" l="1"/>
  <c r="X2939" i="51"/>
  <c r="W2946" i="51" l="1"/>
  <c r="X2940" i="51"/>
  <c r="W2947" i="51" l="1"/>
  <c r="X2941" i="51"/>
  <c r="W2948" i="51" l="1"/>
  <c r="X2942" i="51"/>
  <c r="W2949" i="51" l="1"/>
  <c r="X2943" i="51"/>
  <c r="W2950" i="51" l="1"/>
  <c r="X2944" i="51"/>
  <c r="W2951" i="51" l="1"/>
  <c r="X2945" i="51"/>
  <c r="W2952" i="51" l="1"/>
  <c r="X2946" i="51"/>
  <c r="W2953" i="51" l="1"/>
  <c r="X2947" i="51"/>
  <c r="W2954" i="51" l="1"/>
  <c r="X2948" i="51"/>
  <c r="W2955" i="51" l="1"/>
  <c r="X2949" i="51"/>
  <c r="W2956" i="51" l="1"/>
  <c r="X2950" i="51"/>
  <c r="W2957" i="51" l="1"/>
  <c r="X2951" i="51"/>
  <c r="W2958" i="51" l="1"/>
  <c r="X2952" i="51"/>
  <c r="W2959" i="51" l="1"/>
  <c r="X2953" i="51"/>
  <c r="W2960" i="51" l="1"/>
  <c r="X2954" i="51"/>
  <c r="W2961" i="51" l="1"/>
  <c r="X2955" i="51"/>
  <c r="W2962" i="51" l="1"/>
  <c r="X2956" i="51"/>
  <c r="W2963" i="51" l="1"/>
  <c r="X2957" i="51"/>
  <c r="W2964" i="51" l="1"/>
  <c r="X2958" i="51"/>
  <c r="W2965" i="51" l="1"/>
  <c r="X2959" i="51"/>
  <c r="W2966" i="51" l="1"/>
  <c r="X2960" i="51"/>
  <c r="W2967" i="51" l="1"/>
  <c r="X2961" i="51"/>
  <c r="W2968" i="51" l="1"/>
  <c r="X2962" i="51"/>
  <c r="W2969" i="51" l="1"/>
  <c r="X2963" i="51"/>
  <c r="W2970" i="51" l="1"/>
  <c r="X2964" i="51"/>
  <c r="W2971" i="51" l="1"/>
  <c r="X2965" i="51"/>
  <c r="W2972" i="51" l="1"/>
  <c r="X2966" i="51"/>
  <c r="W2973" i="51" l="1"/>
  <c r="X2967" i="51"/>
  <c r="W2974" i="51" l="1"/>
  <c r="X2968" i="51"/>
  <c r="W2975" i="51" l="1"/>
  <c r="X2969" i="51"/>
  <c r="W2976" i="51" l="1"/>
  <c r="X2970" i="51"/>
  <c r="W2977" i="51" l="1"/>
  <c r="X2971" i="51"/>
  <c r="W2978" i="51" l="1"/>
  <c r="X2972" i="51"/>
  <c r="W2979" i="51" l="1"/>
  <c r="X2973" i="51"/>
  <c r="W2980" i="51" l="1"/>
  <c r="X2974" i="51"/>
  <c r="W2981" i="51" l="1"/>
  <c r="X2975" i="51"/>
  <c r="W2982" i="51" l="1"/>
  <c r="X2976" i="51"/>
  <c r="W2983" i="51" l="1"/>
  <c r="X2977" i="51"/>
  <c r="W2984" i="51" l="1"/>
  <c r="X2978" i="51"/>
  <c r="W2985" i="51" l="1"/>
  <c r="X2979" i="51"/>
  <c r="W2986" i="51" l="1"/>
  <c r="X2980" i="51"/>
  <c r="W2987" i="51" l="1"/>
  <c r="X2981" i="51"/>
  <c r="W2988" i="51" l="1"/>
  <c r="X2982" i="51"/>
  <c r="W2989" i="51" l="1"/>
  <c r="X2983" i="51"/>
  <c r="W2990" i="51" l="1"/>
  <c r="X2984" i="51"/>
  <c r="W2991" i="51" l="1"/>
  <c r="X2985" i="51"/>
  <c r="W2992" i="51" l="1"/>
  <c r="X2986" i="51"/>
  <c r="W2993" i="51" l="1"/>
  <c r="X2987" i="51"/>
  <c r="W2994" i="51" l="1"/>
  <c r="X2988" i="51"/>
  <c r="W2995" i="51" l="1"/>
  <c r="X2989" i="51"/>
  <c r="W2996" i="51" l="1"/>
  <c r="X2990" i="51"/>
  <c r="W2997" i="51" l="1"/>
  <c r="X2991" i="51"/>
  <c r="W2998" i="51" l="1"/>
  <c r="X2992" i="51"/>
  <c r="W2999" i="51" l="1"/>
  <c r="X2993" i="51"/>
  <c r="W3000" i="51" l="1"/>
  <c r="X2994" i="51"/>
  <c r="W3001" i="51" l="1"/>
  <c r="X2995" i="51"/>
  <c r="W3002" i="51" l="1"/>
  <c r="X2996" i="51"/>
  <c r="W3003" i="51" l="1"/>
  <c r="X2997" i="51"/>
  <c r="W3004" i="51" l="1"/>
  <c r="X2998" i="51"/>
  <c r="W3005" i="51" l="1"/>
  <c r="X2999" i="51"/>
  <c r="W3006" i="51" l="1"/>
  <c r="X3000" i="51"/>
  <c r="W3007" i="51" l="1"/>
  <c r="X3001" i="51"/>
  <c r="W3008" i="51" l="1"/>
  <c r="X3002" i="51"/>
  <c r="W3009" i="51" l="1"/>
  <c r="X3003" i="51"/>
  <c r="W3010" i="51" l="1"/>
  <c r="X3004" i="51"/>
  <c r="W3011" i="51" l="1"/>
  <c r="X3005" i="51"/>
  <c r="W3012" i="51" l="1"/>
  <c r="X3006" i="51"/>
  <c r="W3013" i="51" l="1"/>
  <c r="X3007" i="51"/>
  <c r="W3014" i="51" l="1"/>
  <c r="X3008" i="51"/>
  <c r="W3015" i="51" l="1"/>
  <c r="X3009" i="51"/>
  <c r="W3016" i="51" l="1"/>
  <c r="X3010" i="51"/>
  <c r="W3017" i="51" l="1"/>
  <c r="X3011" i="51"/>
  <c r="W3018" i="51" l="1"/>
  <c r="X3012" i="51"/>
  <c r="W3019" i="51" l="1"/>
  <c r="X3013" i="51"/>
  <c r="W3020" i="51" l="1"/>
  <c r="X3014" i="51"/>
  <c r="W3021" i="51" l="1"/>
  <c r="X3015" i="51"/>
  <c r="W3022" i="51" l="1"/>
  <c r="X3016" i="51"/>
  <c r="W3023" i="51" l="1"/>
  <c r="X3017" i="51"/>
  <c r="W3024" i="51" l="1"/>
  <c r="X3018" i="51"/>
  <c r="W3025" i="51" l="1"/>
  <c r="X3019" i="51"/>
  <c r="W3026" i="51" l="1"/>
  <c r="X3020" i="51"/>
  <c r="W3027" i="51" l="1"/>
  <c r="X3021" i="51"/>
  <c r="W3028" i="51" l="1"/>
  <c r="X3022" i="51"/>
  <c r="W3029" i="51" l="1"/>
  <c r="X3023" i="51"/>
  <c r="W3030" i="51" l="1"/>
  <c r="X3024" i="51"/>
  <c r="W3031" i="51" l="1"/>
  <c r="X3025" i="51"/>
  <c r="W3032" i="51" l="1"/>
  <c r="X3026" i="51"/>
  <c r="W3033" i="51" l="1"/>
  <c r="X3027" i="51"/>
  <c r="W3034" i="51" l="1"/>
  <c r="X3028" i="51"/>
  <c r="W3035" i="51" l="1"/>
  <c r="X3029" i="51"/>
  <c r="W3036" i="51" l="1"/>
  <c r="X3030" i="51"/>
  <c r="W3037" i="51" l="1"/>
  <c r="X3031" i="51"/>
  <c r="W3038" i="51" l="1"/>
  <c r="X3032" i="51"/>
  <c r="W3039" i="51" l="1"/>
  <c r="X3033" i="51"/>
  <c r="W3040" i="51" l="1"/>
  <c r="X3034" i="51"/>
  <c r="W3041" i="51" l="1"/>
  <c r="X3035" i="51"/>
  <c r="W3042" i="51" l="1"/>
  <c r="X3036" i="51"/>
  <c r="W3043" i="51" l="1"/>
  <c r="X3037" i="51"/>
  <c r="W3044" i="51" l="1"/>
  <c r="X3038" i="51"/>
  <c r="W3045" i="51" l="1"/>
  <c r="X3039" i="51"/>
  <c r="W3046" i="51" l="1"/>
  <c r="X3040" i="51"/>
  <c r="W3047" i="51" l="1"/>
  <c r="X3041" i="51"/>
  <c r="W3048" i="51" l="1"/>
  <c r="X3042" i="51"/>
  <c r="W3049" i="51" l="1"/>
  <c r="X3043" i="51"/>
  <c r="W3050" i="51" l="1"/>
  <c r="X3044" i="51"/>
  <c r="W3051" i="51" l="1"/>
  <c r="X3045" i="51"/>
  <c r="W3052" i="51" l="1"/>
  <c r="X3046" i="51"/>
  <c r="W3053" i="51" l="1"/>
  <c r="X3047" i="51"/>
  <c r="W3054" i="51" l="1"/>
  <c r="X3048" i="51"/>
  <c r="W3055" i="51" l="1"/>
  <c r="X3049" i="51"/>
  <c r="W3056" i="51" l="1"/>
  <c r="X3050" i="51"/>
  <c r="W3057" i="51" l="1"/>
  <c r="X3051" i="51"/>
  <c r="W3058" i="51" l="1"/>
  <c r="X3052" i="51"/>
  <c r="W3059" i="51" l="1"/>
  <c r="X3053" i="51"/>
  <c r="W3060" i="51" l="1"/>
  <c r="X3054" i="51"/>
  <c r="W3061" i="51" l="1"/>
  <c r="X3055" i="51"/>
  <c r="W3062" i="51" l="1"/>
  <c r="X3056" i="51"/>
  <c r="W3063" i="51" l="1"/>
  <c r="X3057" i="51"/>
  <c r="W3064" i="51" l="1"/>
  <c r="X3058" i="51"/>
  <c r="W3065" i="51" l="1"/>
  <c r="X3059" i="51"/>
  <c r="W3066" i="51" l="1"/>
  <c r="X3060" i="51"/>
  <c r="W3067" i="51" l="1"/>
  <c r="X3061" i="51"/>
  <c r="W3068" i="51" l="1"/>
  <c r="X3062" i="51"/>
  <c r="W3069" i="51" l="1"/>
  <c r="X3063" i="51"/>
  <c r="W3070" i="51" l="1"/>
  <c r="X3064" i="51"/>
  <c r="W3071" i="51" l="1"/>
  <c r="X3065" i="51"/>
  <c r="W3072" i="51" l="1"/>
  <c r="X3066" i="51"/>
  <c r="W3073" i="51" l="1"/>
  <c r="X3067" i="51"/>
  <c r="W3074" i="51" l="1"/>
  <c r="X3068" i="51"/>
  <c r="W3075" i="51" l="1"/>
  <c r="X3069" i="51"/>
  <c r="W3076" i="51" l="1"/>
  <c r="X3070" i="51"/>
  <c r="W3077" i="51" l="1"/>
  <c r="X3071" i="51"/>
  <c r="W3078" i="51" l="1"/>
  <c r="X3072" i="51"/>
  <c r="W3079" i="51" l="1"/>
  <c r="X3073" i="51"/>
  <c r="W3080" i="51" l="1"/>
  <c r="X3074" i="51"/>
  <c r="W3081" i="51" l="1"/>
  <c r="X3075" i="51"/>
  <c r="W3082" i="51" l="1"/>
  <c r="X3076" i="51"/>
  <c r="W3083" i="51" l="1"/>
  <c r="X3077" i="51"/>
  <c r="W3084" i="51" l="1"/>
  <c r="X3078" i="51"/>
  <c r="W3085" i="51" l="1"/>
  <c r="X3079" i="51"/>
  <c r="W3086" i="51" l="1"/>
  <c r="X3080" i="51"/>
  <c r="W3087" i="51" l="1"/>
  <c r="X3081" i="51"/>
  <c r="W3088" i="51" l="1"/>
  <c r="X3082" i="51"/>
  <c r="W3089" i="51" l="1"/>
  <c r="X3083" i="51"/>
  <c r="W3090" i="51" l="1"/>
  <c r="X3084" i="51"/>
  <c r="W3091" i="51" l="1"/>
  <c r="X3085" i="51"/>
  <c r="W3092" i="51" l="1"/>
  <c r="X3086" i="51"/>
  <c r="W3093" i="51" l="1"/>
  <c r="X3087" i="51"/>
  <c r="W3094" i="51" l="1"/>
  <c r="X3088" i="51"/>
  <c r="W3095" i="51" l="1"/>
  <c r="X3089" i="51"/>
  <c r="W3096" i="51" l="1"/>
  <c r="X3090" i="51"/>
  <c r="W3097" i="51" l="1"/>
  <c r="X3091" i="51"/>
  <c r="W3098" i="51" l="1"/>
  <c r="X3092" i="51"/>
  <c r="W3099" i="51" l="1"/>
  <c r="X3093" i="51"/>
  <c r="W3100" i="51" l="1"/>
  <c r="X3094" i="51"/>
  <c r="W3101" i="51" l="1"/>
  <c r="X3095" i="51"/>
  <c r="W3102" i="51" l="1"/>
  <c r="X3096" i="51"/>
  <c r="W3103" i="51" l="1"/>
  <c r="X3097" i="51"/>
  <c r="W3104" i="51" l="1"/>
  <c r="X3098" i="51"/>
  <c r="W3105" i="51" l="1"/>
  <c r="X3099" i="51"/>
  <c r="W3106" i="51" l="1"/>
  <c r="X3100" i="51"/>
  <c r="W3107" i="51" l="1"/>
  <c r="X3101" i="51"/>
  <c r="W3108" i="51" l="1"/>
  <c r="X3102" i="51"/>
  <c r="W3109" i="51" l="1"/>
  <c r="X3103" i="51"/>
  <c r="W3110" i="51" l="1"/>
  <c r="X3104" i="51"/>
  <c r="W3111" i="51" l="1"/>
  <c r="X3105" i="51"/>
  <c r="W3112" i="51" l="1"/>
  <c r="X3106" i="51"/>
  <c r="W3113" i="51" l="1"/>
  <c r="X3107" i="51"/>
  <c r="W3114" i="51" l="1"/>
  <c r="X3108" i="51"/>
  <c r="W3115" i="51" l="1"/>
  <c r="X3109" i="51"/>
  <c r="W3116" i="51" l="1"/>
  <c r="X3110" i="51"/>
  <c r="W3117" i="51" l="1"/>
  <c r="X3111" i="51"/>
  <c r="W3118" i="51" l="1"/>
  <c r="X3112" i="51"/>
  <c r="W3119" i="51" l="1"/>
  <c r="X3113" i="51"/>
  <c r="W3120" i="51" l="1"/>
  <c r="X3114" i="51"/>
  <c r="W3121" i="51" l="1"/>
  <c r="X3115" i="51"/>
  <c r="W3122" i="51" l="1"/>
  <c r="X3116" i="51"/>
  <c r="W3123" i="51" l="1"/>
  <c r="X3117" i="51"/>
  <c r="W3124" i="51" l="1"/>
  <c r="X3118" i="51"/>
  <c r="W3125" i="51" l="1"/>
  <c r="X3119" i="51"/>
  <c r="W3126" i="51" l="1"/>
  <c r="X3120" i="51"/>
  <c r="W3127" i="51" l="1"/>
  <c r="X3121" i="51"/>
  <c r="W3128" i="51" l="1"/>
  <c r="X3122" i="51"/>
  <c r="W3129" i="51" l="1"/>
  <c r="X3123" i="51"/>
  <c r="W3130" i="51" l="1"/>
  <c r="X3124" i="51"/>
  <c r="W3131" i="51" l="1"/>
  <c r="X3125" i="51"/>
  <c r="W3132" i="51" l="1"/>
  <c r="X3126" i="51"/>
  <c r="W3133" i="51" l="1"/>
  <c r="X3127" i="51"/>
  <c r="W3134" i="51" l="1"/>
  <c r="X3128" i="51"/>
  <c r="W3135" i="51" l="1"/>
  <c r="X3129" i="51"/>
  <c r="W3136" i="51" l="1"/>
  <c r="X3130" i="51"/>
  <c r="W3137" i="51" l="1"/>
  <c r="X3131" i="51"/>
  <c r="W3138" i="51" l="1"/>
  <c r="X3132" i="51"/>
  <c r="W3139" i="51" l="1"/>
  <c r="X3133" i="51"/>
  <c r="W3140" i="51" l="1"/>
  <c r="X3134" i="51"/>
  <c r="W3141" i="51" l="1"/>
  <c r="X3135" i="51"/>
  <c r="W3142" i="51" l="1"/>
  <c r="X3136" i="51"/>
  <c r="W3143" i="51" l="1"/>
  <c r="X3137" i="51"/>
  <c r="W3144" i="51" l="1"/>
  <c r="X3138" i="51"/>
  <c r="W3145" i="51" l="1"/>
  <c r="X3139" i="51"/>
  <c r="W3146" i="51" l="1"/>
  <c r="X3140" i="51"/>
  <c r="W3147" i="51" l="1"/>
  <c r="X3141" i="51"/>
  <c r="W3148" i="51" l="1"/>
  <c r="X3142" i="51"/>
  <c r="W3149" i="51" l="1"/>
  <c r="X3143" i="51"/>
  <c r="W3150" i="51" l="1"/>
  <c r="X3144" i="51"/>
  <c r="W3151" i="51" l="1"/>
  <c r="X3145" i="51"/>
  <c r="W3152" i="51" l="1"/>
  <c r="X3146" i="51"/>
  <c r="W3153" i="51" l="1"/>
  <c r="X3147" i="51"/>
  <c r="W3154" i="51" l="1"/>
  <c r="X3148" i="51"/>
  <c r="W3155" i="51" l="1"/>
  <c r="X3149" i="51"/>
  <c r="W3156" i="51" l="1"/>
  <c r="X3150" i="51"/>
  <c r="W3157" i="51" l="1"/>
  <c r="X3151" i="51"/>
  <c r="W3158" i="51" l="1"/>
  <c r="X3152" i="51"/>
  <c r="W3159" i="51" l="1"/>
  <c r="X3153" i="51"/>
  <c r="W3160" i="51" l="1"/>
  <c r="X3154" i="51"/>
  <c r="W3161" i="51" l="1"/>
  <c r="X3155" i="51"/>
  <c r="W3162" i="51" l="1"/>
  <c r="X3156" i="51"/>
  <c r="W3163" i="51" l="1"/>
  <c r="X3162" i="51"/>
  <c r="X3157" i="51"/>
  <c r="W3164" i="51" l="1"/>
  <c r="X3158" i="51"/>
  <c r="W3165" i="51" l="1"/>
  <c r="X3159" i="51"/>
  <c r="W3166" i="51" l="1"/>
  <c r="X3160" i="51"/>
  <c r="W3167" i="51" l="1"/>
  <c r="X3161" i="51"/>
  <c r="W3168" i="51" l="1"/>
  <c r="X3163" i="51"/>
  <c r="W3169" i="51" l="1"/>
  <c r="X3164" i="51"/>
  <c r="W3170" i="51" l="1"/>
  <c r="X3165" i="51"/>
  <c r="W3171" i="51" l="1"/>
  <c r="X3166" i="51"/>
  <c r="W3172" i="51" l="1"/>
  <c r="W3173" i="51" l="1"/>
  <c r="X3167" i="51"/>
  <c r="W3174" i="51" l="1"/>
  <c r="X3168" i="51"/>
  <c r="W3175" i="51" l="1"/>
  <c r="X3169" i="51"/>
  <c r="W3176" i="51" l="1"/>
  <c r="X3170" i="51"/>
  <c r="W3177" i="51" l="1"/>
  <c r="X3171" i="51"/>
  <c r="W3178" i="51" l="1"/>
  <c r="X3172" i="51"/>
  <c r="W3179" i="51" l="1"/>
  <c r="X3173" i="51"/>
  <c r="W3180" i="51" l="1"/>
  <c r="X3174" i="51"/>
  <c r="W3181" i="51" l="1"/>
  <c r="X3175" i="51"/>
  <c r="W3182" i="51" l="1"/>
  <c r="X3176" i="51"/>
  <c r="W3183" i="51" l="1"/>
  <c r="X3177" i="51"/>
  <c r="W3184" i="51" l="1"/>
  <c r="X3178" i="51"/>
  <c r="W3185" i="51" l="1"/>
  <c r="X3179" i="51"/>
  <c r="W3186" i="51" l="1"/>
  <c r="X3180" i="51"/>
  <c r="W3187" i="51" l="1"/>
  <c r="X3181" i="51"/>
  <c r="W3188" i="51" l="1"/>
  <c r="X3182" i="51"/>
  <c r="W3189" i="51" l="1"/>
  <c r="X3183" i="51"/>
  <c r="W3190" i="51" l="1"/>
  <c r="X3184" i="51"/>
  <c r="W3191" i="51" l="1"/>
  <c r="X3185" i="51"/>
  <c r="W3192" i="51" l="1"/>
  <c r="X3186" i="51"/>
  <c r="W3193" i="51" l="1"/>
  <c r="X3187" i="51"/>
  <c r="W3194" i="51" l="1"/>
  <c r="X3188" i="51"/>
  <c r="W3195" i="51" l="1"/>
  <c r="X3189" i="51"/>
  <c r="W3196" i="51" l="1"/>
  <c r="X3190" i="51"/>
  <c r="W3197" i="51" l="1"/>
  <c r="X3191" i="51"/>
  <c r="W3198" i="51" l="1"/>
  <c r="X3192" i="51"/>
  <c r="W3199" i="51" l="1"/>
  <c r="X3193" i="51"/>
  <c r="W3200" i="51" l="1"/>
  <c r="X3194" i="51"/>
  <c r="W3201" i="51" l="1"/>
  <c r="X3195" i="51"/>
  <c r="W3202" i="51" l="1"/>
  <c r="X3196" i="51"/>
  <c r="W3203" i="51" l="1"/>
  <c r="X3197" i="51"/>
  <c r="W3204" i="51" l="1"/>
  <c r="X3198" i="51"/>
  <c r="W3205" i="51" l="1"/>
  <c r="X3199" i="51"/>
  <c r="W3206" i="51" l="1"/>
  <c r="X3200" i="51"/>
  <c r="W3207" i="51" l="1"/>
  <c r="X3201" i="51"/>
  <c r="W3208" i="51" l="1"/>
  <c r="X3202" i="51"/>
  <c r="W3209" i="51" l="1"/>
  <c r="X3203" i="51"/>
  <c r="W3210" i="51" l="1"/>
  <c r="X3204" i="51"/>
  <c r="W3211" i="51" l="1"/>
  <c r="X3205" i="51"/>
  <c r="W3212" i="51" l="1"/>
  <c r="X3206" i="51"/>
  <c r="W3213" i="51" l="1"/>
  <c r="X3207" i="51"/>
  <c r="W3214" i="51" l="1"/>
  <c r="X3208" i="51"/>
  <c r="W3215" i="51" l="1"/>
  <c r="X3209" i="51"/>
  <c r="W3216" i="51" l="1"/>
  <c r="X3210" i="51"/>
  <c r="W3217" i="51" l="1"/>
  <c r="X3211" i="51"/>
  <c r="W3218" i="51" l="1"/>
  <c r="X3212" i="51"/>
  <c r="W3219" i="51" l="1"/>
  <c r="X3213" i="51"/>
  <c r="W3220" i="51" l="1"/>
  <c r="X3214" i="51"/>
  <c r="W3221" i="51" l="1"/>
  <c r="X3215" i="51"/>
  <c r="W3222" i="51" l="1"/>
  <c r="X3216" i="51"/>
  <c r="W3223" i="51" l="1"/>
  <c r="X3217" i="51"/>
  <c r="W3224" i="51" l="1"/>
  <c r="X3218" i="51"/>
  <c r="W3225" i="51" l="1"/>
  <c r="X3219" i="51"/>
  <c r="W3226" i="51" l="1"/>
  <c r="X3220" i="51"/>
  <c r="W3227" i="51" l="1"/>
  <c r="X3221" i="51"/>
  <c r="W3228" i="51" l="1"/>
  <c r="X3222" i="51"/>
  <c r="W3229" i="51" l="1"/>
  <c r="X3223" i="51"/>
  <c r="W3230" i="51" l="1"/>
  <c r="X3224" i="51"/>
  <c r="W3231" i="51" l="1"/>
  <c r="X3225" i="51"/>
  <c r="W3232" i="51" l="1"/>
  <c r="X3226" i="51"/>
  <c r="W3233" i="51" l="1"/>
  <c r="X3227" i="51"/>
  <c r="W3234" i="51" l="1"/>
  <c r="X3228" i="51"/>
  <c r="W3235" i="51" l="1"/>
  <c r="X3229" i="51"/>
  <c r="W3236" i="51" l="1"/>
  <c r="X3230" i="51"/>
  <c r="W3237" i="51" l="1"/>
  <c r="X3231" i="51"/>
  <c r="W3238" i="51" l="1"/>
  <c r="X3232" i="51"/>
  <c r="W3239" i="51" l="1"/>
  <c r="X3233" i="51"/>
  <c r="W3240" i="51" l="1"/>
  <c r="X3234" i="51"/>
  <c r="W3241" i="51" l="1"/>
  <c r="X3235" i="51"/>
  <c r="W3242" i="51" l="1"/>
  <c r="X3236" i="51"/>
  <c r="W3243" i="51" l="1"/>
  <c r="X3237" i="51"/>
  <c r="W3244" i="51" l="1"/>
  <c r="X3238" i="51"/>
  <c r="W3245" i="51" l="1"/>
  <c r="X3239" i="51"/>
  <c r="W3246" i="51" l="1"/>
  <c r="X3240" i="51"/>
  <c r="W3247" i="51" l="1"/>
  <c r="X3241" i="51"/>
  <c r="W3248" i="51" l="1"/>
  <c r="X3242" i="51"/>
  <c r="W3249" i="51" l="1"/>
  <c r="X3243" i="51"/>
  <c r="W3250" i="51" l="1"/>
  <c r="X3244" i="51"/>
  <c r="W3251" i="51" l="1"/>
  <c r="X3245" i="51"/>
  <c r="W3252" i="51" l="1"/>
  <c r="X3246" i="51"/>
  <c r="W3253" i="51" l="1"/>
  <c r="X3247" i="51"/>
  <c r="W3254" i="51" l="1"/>
  <c r="X3248" i="51"/>
  <c r="W3255" i="51" l="1"/>
  <c r="X3249" i="51"/>
  <c r="W3256" i="51" l="1"/>
  <c r="X3250" i="51"/>
  <c r="W3257" i="51" l="1"/>
  <c r="X3251" i="51"/>
  <c r="W3258" i="51" l="1"/>
  <c r="X3252" i="51"/>
  <c r="W3259" i="51" l="1"/>
  <c r="X3253" i="51"/>
  <c r="W3260" i="51" l="1"/>
  <c r="X3254" i="51"/>
  <c r="W3261" i="51" l="1"/>
  <c r="X3255" i="51"/>
  <c r="W3262" i="51" l="1"/>
  <c r="X3256" i="51"/>
  <c r="W3263" i="51" l="1"/>
  <c r="X3257" i="51"/>
  <c r="W3264" i="51" l="1"/>
  <c r="X3258" i="51"/>
  <c r="W3265" i="51" l="1"/>
  <c r="X3259" i="51"/>
  <c r="W3266" i="51" l="1"/>
  <c r="X3260" i="51"/>
  <c r="W3267" i="51" l="1"/>
  <c r="X3261" i="51"/>
  <c r="W3268" i="51" l="1"/>
  <c r="X3262" i="51"/>
  <c r="W3269" i="51" l="1"/>
  <c r="X3263" i="51"/>
  <c r="W3270" i="51" l="1"/>
  <c r="X3264" i="51"/>
  <c r="W3271" i="51" l="1"/>
  <c r="X3265" i="51"/>
  <c r="W3272" i="51" l="1"/>
  <c r="X3266" i="51"/>
  <c r="W3273" i="51" l="1"/>
  <c r="X3267" i="51"/>
  <c r="W3274" i="51" l="1"/>
  <c r="X3268" i="51"/>
  <c r="W3275" i="51" l="1"/>
  <c r="X3269" i="51"/>
  <c r="W3276" i="51" l="1"/>
  <c r="X3270" i="51"/>
  <c r="W3277" i="51" l="1"/>
  <c r="X3271" i="51"/>
  <c r="W3278" i="51" l="1"/>
  <c r="X3272" i="51"/>
  <c r="W3279" i="51" l="1"/>
  <c r="X3273" i="51"/>
  <c r="W3280" i="51" l="1"/>
  <c r="X3274" i="51"/>
  <c r="W3281" i="51" l="1"/>
  <c r="X3275" i="51"/>
  <c r="W3282" i="51" l="1"/>
  <c r="X3276" i="51"/>
  <c r="W3283" i="51" l="1"/>
  <c r="X3277" i="51"/>
  <c r="W3284" i="51" l="1"/>
  <c r="X3278" i="51"/>
  <c r="W3285" i="51" l="1"/>
  <c r="X3279" i="51"/>
  <c r="W3286" i="51" l="1"/>
  <c r="X3280" i="51"/>
  <c r="W3287" i="51" l="1"/>
  <c r="X3281" i="51"/>
  <c r="W3288" i="51" l="1"/>
  <c r="X3282" i="51"/>
  <c r="W3289" i="51" l="1"/>
  <c r="X3283" i="51"/>
  <c r="W3290" i="51" l="1"/>
  <c r="X3284" i="51"/>
  <c r="W3291" i="51" l="1"/>
  <c r="X3285" i="51"/>
  <c r="W3292" i="51" l="1"/>
  <c r="X3286" i="51"/>
  <c r="W3293" i="51" l="1"/>
  <c r="X3287" i="51"/>
  <c r="W3294" i="51" l="1"/>
  <c r="X3288" i="51"/>
  <c r="W3295" i="51" l="1"/>
  <c r="X3289" i="51"/>
  <c r="W3296" i="51" l="1"/>
  <c r="X3290" i="51"/>
  <c r="W3297" i="51" l="1"/>
  <c r="X3291" i="51"/>
  <c r="W3298" i="51" l="1"/>
  <c r="X3292" i="51"/>
  <c r="W3299" i="51" l="1"/>
  <c r="X3293" i="51"/>
  <c r="W3300" i="51" l="1"/>
  <c r="X3294" i="51"/>
  <c r="W3301" i="51" l="1"/>
  <c r="X3295" i="51"/>
  <c r="W3302" i="51" l="1"/>
  <c r="X3296" i="51"/>
  <c r="W3303" i="51" l="1"/>
  <c r="X3297" i="51"/>
  <c r="W3304" i="51" l="1"/>
  <c r="X3298" i="51"/>
  <c r="W3305" i="51" l="1"/>
  <c r="X3299" i="51"/>
  <c r="W3306" i="51" l="1"/>
  <c r="X3300" i="51"/>
  <c r="W3307" i="51" l="1"/>
  <c r="X3301" i="51"/>
  <c r="W3308" i="51" l="1"/>
  <c r="X3302" i="51"/>
  <c r="W3309" i="51" l="1"/>
  <c r="X3303" i="51"/>
  <c r="W3310" i="51" l="1"/>
  <c r="X3304" i="51"/>
  <c r="W3311" i="51" l="1"/>
  <c r="X3305" i="51"/>
  <c r="W3312" i="51" l="1"/>
  <c r="X3306" i="51"/>
  <c r="W3313" i="51" l="1"/>
  <c r="X3307" i="51"/>
  <c r="W3314" i="51" l="1"/>
  <c r="X3308" i="51"/>
  <c r="W3315" i="51" l="1"/>
  <c r="X3309" i="51"/>
  <c r="W3316" i="51" l="1"/>
  <c r="X3310" i="51"/>
  <c r="W3317" i="51" l="1"/>
  <c r="X3311" i="51"/>
  <c r="W3318" i="51" l="1"/>
  <c r="X3312" i="51"/>
  <c r="W3319" i="51" l="1"/>
  <c r="X3313" i="51"/>
  <c r="W3320" i="51" l="1"/>
  <c r="X3314" i="51"/>
  <c r="W3321" i="51" l="1"/>
  <c r="X3315" i="51"/>
  <c r="W3322" i="51" l="1"/>
  <c r="X3316" i="51"/>
  <c r="W3323" i="51" l="1"/>
  <c r="X3317" i="51"/>
  <c r="W3324" i="51" l="1"/>
  <c r="X3318" i="51"/>
  <c r="W3325" i="51" l="1"/>
  <c r="X3319" i="51"/>
  <c r="W3326" i="51" l="1"/>
  <c r="X3320" i="51"/>
  <c r="W3327" i="51" l="1"/>
  <c r="X3321" i="51"/>
  <c r="W3328" i="51" l="1"/>
  <c r="X3322" i="51"/>
  <c r="W3329" i="51" l="1"/>
  <c r="X3323" i="51"/>
  <c r="W3330" i="51" l="1"/>
  <c r="X3324" i="51"/>
  <c r="W3331" i="51" l="1"/>
  <c r="X3325" i="51"/>
  <c r="W3332" i="51" l="1"/>
  <c r="X3326" i="51"/>
  <c r="W3333" i="51" l="1"/>
  <c r="X3327" i="51"/>
  <c r="W3334" i="51" l="1"/>
  <c r="X3328" i="51"/>
  <c r="W3335" i="51" l="1"/>
  <c r="X3329" i="51"/>
  <c r="W3336" i="51" l="1"/>
  <c r="X3330" i="51"/>
  <c r="W3337" i="51" l="1"/>
  <c r="X3331" i="51"/>
  <c r="W3338" i="51" l="1"/>
  <c r="X3332" i="51"/>
  <c r="W3339" i="51" l="1"/>
  <c r="X3333" i="51"/>
  <c r="W3340" i="51" l="1"/>
  <c r="X3334" i="51"/>
  <c r="W3341" i="51" l="1"/>
  <c r="X3335" i="51"/>
  <c r="W3342" i="51" l="1"/>
  <c r="X3336" i="51"/>
  <c r="W3343" i="51" l="1"/>
  <c r="X3337" i="51"/>
  <c r="W3344" i="51" l="1"/>
  <c r="X3338" i="51"/>
  <c r="W3345" i="51" l="1"/>
  <c r="X3339" i="51"/>
  <c r="W3346" i="51" l="1"/>
  <c r="X3340" i="51"/>
  <c r="W3347" i="51" l="1"/>
  <c r="X3341" i="51"/>
  <c r="W3348" i="51" l="1"/>
  <c r="X3342" i="51"/>
  <c r="W3349" i="51" l="1"/>
  <c r="X3343" i="51"/>
  <c r="W3350" i="51" l="1"/>
  <c r="X3344" i="51"/>
  <c r="W3351" i="51" l="1"/>
  <c r="X3345" i="51"/>
  <c r="W3352" i="51" l="1"/>
  <c r="X3346" i="51"/>
  <c r="W3353" i="51" l="1"/>
  <c r="X3347" i="51"/>
  <c r="W3354" i="51" l="1"/>
  <c r="X3348" i="51"/>
  <c r="W3355" i="51" l="1"/>
  <c r="X3349" i="51"/>
  <c r="W3356" i="51" l="1"/>
  <c r="X3350" i="51"/>
  <c r="W3357" i="51" l="1"/>
  <c r="X3351" i="51"/>
  <c r="W3358" i="51" l="1"/>
  <c r="X3352" i="51"/>
  <c r="W3359" i="51" l="1"/>
  <c r="X3353" i="51"/>
  <c r="W3360" i="51" l="1"/>
  <c r="X3354" i="51"/>
  <c r="W3361" i="51" l="1"/>
  <c r="X3355" i="51"/>
  <c r="W3362" i="51" l="1"/>
  <c r="X3356" i="51"/>
  <c r="W3363" i="51" l="1"/>
  <c r="X3357" i="51"/>
  <c r="W3364" i="51" l="1"/>
  <c r="X3358" i="51"/>
  <c r="W3365" i="51" l="1"/>
  <c r="X3359" i="51"/>
  <c r="W3366" i="51" l="1"/>
  <c r="X3360" i="51"/>
  <c r="W3367" i="51" l="1"/>
  <c r="X3361" i="51"/>
  <c r="W3368" i="51" l="1"/>
  <c r="X3362" i="51"/>
  <c r="W3369" i="51" l="1"/>
  <c r="X3363" i="51"/>
  <c r="W3370" i="51" l="1"/>
  <c r="X3364" i="51"/>
  <c r="W3371" i="51" l="1"/>
  <c r="X3365" i="51"/>
  <c r="W3372" i="51" l="1"/>
  <c r="X3366" i="51"/>
  <c r="W3373" i="51" l="1"/>
  <c r="X3367" i="51"/>
  <c r="W3374" i="51" l="1"/>
  <c r="X3368" i="51"/>
  <c r="W3375" i="51" l="1"/>
  <c r="X3369" i="51"/>
  <c r="W3376" i="51" l="1"/>
  <c r="X3370" i="51"/>
  <c r="W3377" i="51" l="1"/>
  <c r="X3371" i="51"/>
  <c r="W3378" i="51" l="1"/>
  <c r="X3372" i="51"/>
  <c r="W3379" i="51" l="1"/>
  <c r="X3373" i="51"/>
  <c r="W3380" i="51" l="1"/>
  <c r="X3374" i="51"/>
  <c r="W3381" i="51" l="1"/>
  <c r="X3375" i="51"/>
  <c r="W3382" i="51" l="1"/>
  <c r="X3376" i="51"/>
  <c r="W3383" i="51" l="1"/>
  <c r="X3377" i="51"/>
  <c r="W3384" i="51" l="1"/>
  <c r="X3378" i="51"/>
  <c r="W3385" i="51" l="1"/>
  <c r="X3379" i="51"/>
  <c r="W3386" i="51" l="1"/>
  <c r="X3380" i="51"/>
  <c r="W3387" i="51" l="1"/>
  <c r="X3381" i="51"/>
  <c r="W3388" i="51" l="1"/>
  <c r="X3382" i="51"/>
  <c r="W3389" i="51" l="1"/>
  <c r="X3383" i="51"/>
  <c r="W3390" i="51" l="1"/>
  <c r="X3384" i="51"/>
  <c r="W3391" i="51" l="1"/>
  <c r="X3385" i="51"/>
  <c r="W3392" i="51" l="1"/>
  <c r="X3386" i="51"/>
  <c r="W3393" i="51" l="1"/>
  <c r="X3387" i="51"/>
  <c r="W3394" i="51" l="1"/>
  <c r="X3388" i="51"/>
  <c r="W3395" i="51" l="1"/>
  <c r="X3389" i="51"/>
  <c r="W3396" i="51" l="1"/>
  <c r="X3390" i="51"/>
  <c r="W3397" i="51" l="1"/>
  <c r="X3391" i="51"/>
  <c r="W3398" i="51" l="1"/>
  <c r="X3392" i="51"/>
  <c r="W3399" i="51" l="1"/>
  <c r="X3393" i="51"/>
  <c r="W3400" i="51" l="1"/>
  <c r="X3394" i="51"/>
  <c r="W3401" i="51" l="1"/>
  <c r="X3395" i="51"/>
  <c r="W3402" i="51" l="1"/>
  <c r="X3396" i="51"/>
  <c r="W3403" i="51" l="1"/>
  <c r="X3397" i="51"/>
  <c r="W3404" i="51" l="1"/>
  <c r="X3398" i="51"/>
  <c r="W3405" i="51" l="1"/>
  <c r="X3399" i="51"/>
  <c r="W3406" i="51" l="1"/>
  <c r="X3400" i="51"/>
  <c r="W3407" i="51" l="1"/>
  <c r="X3401" i="51"/>
  <c r="W3408" i="51" l="1"/>
  <c r="X3402" i="51"/>
  <c r="W3409" i="51" l="1"/>
  <c r="X3403" i="51"/>
  <c r="W3410" i="51" l="1"/>
  <c r="X3404" i="51"/>
  <c r="W3411" i="51" l="1"/>
  <c r="X3405" i="51"/>
  <c r="W3412" i="51" l="1"/>
  <c r="X3406" i="51"/>
  <c r="W3413" i="51" l="1"/>
  <c r="X3407" i="51"/>
  <c r="W3414" i="51" l="1"/>
  <c r="X3408" i="51"/>
  <c r="W3415" i="51" l="1"/>
  <c r="X3409" i="51"/>
  <c r="W3416" i="51" l="1"/>
  <c r="X3410" i="51"/>
  <c r="W3417" i="51" l="1"/>
  <c r="X3411" i="51"/>
  <c r="W3418" i="51" l="1"/>
  <c r="X3412" i="51"/>
  <c r="W3419" i="51" l="1"/>
  <c r="X3413" i="51"/>
  <c r="W3420" i="51" l="1"/>
  <c r="X3414" i="51"/>
  <c r="W3421" i="51" l="1"/>
  <c r="X3415" i="51"/>
  <c r="W3422" i="51" l="1"/>
  <c r="X3416" i="51"/>
  <c r="W3423" i="51" l="1"/>
  <c r="X3422" i="51"/>
  <c r="X3417" i="51"/>
  <c r="W3424" i="51" l="1"/>
  <c r="X3418" i="51"/>
  <c r="W3425" i="51" l="1"/>
  <c r="X3419" i="51"/>
  <c r="W3426" i="51" l="1"/>
  <c r="X3420" i="51"/>
  <c r="W3427" i="51" l="1"/>
  <c r="X3421" i="51"/>
  <c r="W3428" i="51" l="1"/>
  <c r="X3423" i="51"/>
  <c r="W3429" i="51" l="1"/>
  <c r="X3424" i="51"/>
  <c r="W3430" i="51" l="1"/>
  <c r="X3425" i="51"/>
  <c r="W3431" i="51" l="1"/>
  <c r="X3426" i="51"/>
  <c r="W3432" i="51" l="1"/>
  <c r="W3433" i="51" l="1"/>
  <c r="X3427" i="51"/>
  <c r="W3434" i="51" l="1"/>
  <c r="X3428" i="51"/>
  <c r="W3435" i="51" l="1"/>
  <c r="X3429" i="51"/>
  <c r="W3436" i="51" l="1"/>
  <c r="X3430" i="51"/>
  <c r="W3437" i="51" l="1"/>
  <c r="X3431" i="51"/>
  <c r="W3438" i="51" l="1"/>
  <c r="X3432" i="51"/>
  <c r="W3439" i="51" l="1"/>
  <c r="X3433" i="51"/>
  <c r="W3440" i="51" l="1"/>
  <c r="X3434" i="51"/>
  <c r="W3441" i="51" l="1"/>
  <c r="X3435" i="51"/>
  <c r="W3442" i="51" l="1"/>
  <c r="X3436" i="51"/>
  <c r="W3443" i="51" l="1"/>
  <c r="X3437" i="51"/>
  <c r="W3444" i="51" l="1"/>
  <c r="X3438" i="51"/>
  <c r="W3445" i="51" l="1"/>
  <c r="X3439" i="51"/>
  <c r="W3446" i="51" l="1"/>
  <c r="X3440" i="51"/>
  <c r="W3447" i="51" l="1"/>
  <c r="X3441" i="51"/>
  <c r="W3448" i="51" l="1"/>
  <c r="X3442" i="51"/>
  <c r="W3449" i="51" l="1"/>
  <c r="X3443" i="51"/>
  <c r="W3450" i="51" l="1"/>
  <c r="X3444" i="51"/>
  <c r="W3451" i="51" l="1"/>
  <c r="X3445" i="51"/>
  <c r="W3452" i="51" l="1"/>
  <c r="X3446" i="51"/>
  <c r="W3453" i="51" l="1"/>
  <c r="X3447" i="51"/>
  <c r="W3454" i="51" l="1"/>
  <c r="X3448" i="51"/>
  <c r="W3455" i="51" l="1"/>
  <c r="X3449" i="51"/>
  <c r="W3456" i="51" l="1"/>
  <c r="X3450" i="51"/>
  <c r="W3457" i="51" l="1"/>
  <c r="X3451" i="51"/>
  <c r="W3458" i="51" l="1"/>
  <c r="X3452" i="51"/>
  <c r="W3459" i="51" l="1"/>
  <c r="X3453" i="51"/>
  <c r="W3460" i="51" l="1"/>
  <c r="X3454" i="51"/>
  <c r="W3461" i="51" l="1"/>
  <c r="X3455" i="51"/>
  <c r="W3462" i="51" l="1"/>
  <c r="X3456" i="51"/>
  <c r="W3463" i="51" l="1"/>
  <c r="X3457" i="51"/>
  <c r="W3464" i="51" l="1"/>
  <c r="X3458" i="51"/>
  <c r="W3465" i="51" l="1"/>
  <c r="X3459" i="51"/>
  <c r="W3466" i="51" l="1"/>
  <c r="X3460" i="51"/>
  <c r="W3467" i="51" l="1"/>
  <c r="X3461" i="51"/>
  <c r="W3468" i="51" l="1"/>
  <c r="X3462" i="51"/>
  <c r="W3469" i="51" l="1"/>
  <c r="X3463" i="51"/>
  <c r="W3470" i="51" l="1"/>
  <c r="X3464" i="51"/>
  <c r="W3471" i="51" l="1"/>
  <c r="X3465" i="51"/>
  <c r="W3472" i="51" l="1"/>
  <c r="X3466" i="51"/>
  <c r="W3473" i="51" l="1"/>
  <c r="X3467" i="51"/>
  <c r="W3474" i="51" l="1"/>
  <c r="X3468" i="51"/>
  <c r="W3475" i="51" l="1"/>
  <c r="X3469" i="51"/>
  <c r="W3476" i="51" l="1"/>
  <c r="X3470" i="51"/>
  <c r="W3477" i="51" l="1"/>
  <c r="X3471" i="51"/>
  <c r="W3478" i="51" l="1"/>
  <c r="X3472" i="51"/>
  <c r="W3479" i="51" l="1"/>
  <c r="X3473" i="51"/>
  <c r="W3480" i="51" l="1"/>
  <c r="X3474" i="51"/>
  <c r="W3481" i="51" l="1"/>
  <c r="X3475" i="51"/>
  <c r="W3482" i="51" l="1"/>
  <c r="X3476" i="51"/>
  <c r="W3483" i="51" l="1"/>
  <c r="X3477" i="51"/>
  <c r="W3484" i="51" l="1"/>
  <c r="X3478" i="51"/>
  <c r="W3485" i="51" l="1"/>
  <c r="X3479" i="51"/>
  <c r="W3486" i="51" l="1"/>
  <c r="X3480" i="51"/>
  <c r="W3487" i="51" l="1"/>
  <c r="X3481" i="51"/>
  <c r="W3488" i="51" l="1"/>
  <c r="X3482" i="51"/>
  <c r="W3489" i="51" l="1"/>
  <c r="X3483" i="51"/>
  <c r="W3490" i="51" l="1"/>
  <c r="X3484" i="51"/>
  <c r="W3491" i="51" l="1"/>
  <c r="X3485" i="51"/>
  <c r="W3492" i="51" l="1"/>
  <c r="X3486" i="51"/>
  <c r="W3493" i="51" l="1"/>
  <c r="X3487" i="51"/>
  <c r="W3494" i="51" l="1"/>
  <c r="X3488" i="51"/>
  <c r="W3495" i="51" l="1"/>
  <c r="X3489" i="51"/>
  <c r="W3496" i="51" l="1"/>
  <c r="X3490" i="51"/>
  <c r="W3497" i="51" l="1"/>
  <c r="X3491" i="51"/>
  <c r="W3498" i="51" l="1"/>
  <c r="X3492" i="51"/>
  <c r="W3499" i="51" l="1"/>
  <c r="X3493" i="51"/>
  <c r="W3500" i="51" l="1"/>
  <c r="X3494" i="51"/>
  <c r="W3501" i="51" l="1"/>
  <c r="X3495" i="51"/>
  <c r="W3502" i="51" l="1"/>
  <c r="X3496" i="51"/>
  <c r="W3503" i="51" l="1"/>
  <c r="X3497" i="51"/>
  <c r="W3504" i="51" l="1"/>
  <c r="X3498" i="51"/>
  <c r="W3505" i="51" l="1"/>
  <c r="X3499" i="51"/>
  <c r="W3506" i="51" l="1"/>
  <c r="X3500" i="51"/>
  <c r="W3507" i="51" l="1"/>
  <c r="X3501" i="51"/>
  <c r="W3508" i="51" l="1"/>
  <c r="X3502" i="51"/>
  <c r="W3509" i="51" l="1"/>
  <c r="X3503" i="51"/>
  <c r="W3510" i="51" l="1"/>
  <c r="X3504" i="51"/>
  <c r="W3511" i="51" l="1"/>
  <c r="X3505" i="51"/>
  <c r="W3512" i="51" l="1"/>
  <c r="X3506" i="51"/>
  <c r="W3513" i="51" l="1"/>
  <c r="X3507" i="51"/>
  <c r="W3514" i="51" l="1"/>
  <c r="X3508" i="51"/>
  <c r="W3515" i="51" l="1"/>
  <c r="X3509" i="51"/>
  <c r="W3516" i="51" l="1"/>
  <c r="X3510" i="51"/>
  <c r="W3517" i="51" l="1"/>
  <c r="X3511" i="51"/>
  <c r="W3518" i="51" l="1"/>
  <c r="X3512" i="51"/>
  <c r="W3519" i="51" l="1"/>
  <c r="X3513" i="51"/>
  <c r="W3520" i="51" l="1"/>
  <c r="X3514" i="51"/>
  <c r="W3521" i="51" l="1"/>
  <c r="X3515" i="51"/>
  <c r="W3522" i="51" l="1"/>
  <c r="X3516" i="51"/>
  <c r="W3523" i="51" l="1"/>
  <c r="X3517" i="51"/>
  <c r="W3524" i="51" l="1"/>
  <c r="X3518" i="51"/>
  <c r="W3525" i="51" l="1"/>
  <c r="X3519" i="51"/>
  <c r="W3526" i="51" l="1"/>
  <c r="X3520" i="51"/>
  <c r="W3527" i="51" l="1"/>
  <c r="X3521" i="51"/>
  <c r="W3528" i="51" l="1"/>
  <c r="X3522" i="51"/>
  <c r="W3529" i="51" l="1"/>
  <c r="X3523" i="51"/>
  <c r="W3530" i="51" l="1"/>
  <c r="X3524" i="51"/>
  <c r="W3531" i="51" l="1"/>
  <c r="X3525" i="51"/>
  <c r="W3532" i="51" l="1"/>
  <c r="X3526" i="51"/>
  <c r="W3533" i="51" l="1"/>
  <c r="X3527" i="51"/>
  <c r="W3534" i="51" l="1"/>
  <c r="X3528" i="51"/>
  <c r="W3535" i="51" l="1"/>
  <c r="X3529" i="51"/>
  <c r="W3536" i="51" l="1"/>
  <c r="X3530" i="51"/>
  <c r="W3537" i="51" l="1"/>
  <c r="X3531" i="51"/>
  <c r="W3538" i="51" l="1"/>
  <c r="X3532" i="51"/>
  <c r="W3539" i="51" l="1"/>
  <c r="X3533" i="51"/>
  <c r="W3540" i="51" l="1"/>
  <c r="X3534" i="51"/>
  <c r="W3541" i="51" l="1"/>
  <c r="X3535" i="51"/>
  <c r="W3542" i="51" l="1"/>
  <c r="X3536" i="51"/>
  <c r="W3543" i="51" l="1"/>
  <c r="X3537" i="51"/>
  <c r="W3544" i="51" l="1"/>
  <c r="X3538" i="51"/>
  <c r="W3545" i="51" l="1"/>
  <c r="X3539" i="51"/>
  <c r="W3546" i="51" l="1"/>
  <c r="X3540" i="51"/>
  <c r="W3547" i="51" l="1"/>
  <c r="X3541" i="51"/>
  <c r="W3548" i="51" l="1"/>
  <c r="X3542" i="51"/>
  <c r="W3549" i="51" l="1"/>
  <c r="X3543" i="51"/>
  <c r="W3550" i="51" l="1"/>
  <c r="X3544" i="51"/>
  <c r="W3551" i="51" l="1"/>
  <c r="X3545" i="51"/>
  <c r="W3552" i="51" l="1"/>
  <c r="X3546" i="51"/>
  <c r="W3553" i="51" l="1"/>
  <c r="X3547" i="51"/>
  <c r="W3554" i="51" l="1"/>
  <c r="X3548" i="51"/>
  <c r="W3555" i="51" l="1"/>
  <c r="X3549" i="51"/>
  <c r="W3556" i="51" l="1"/>
  <c r="X3550" i="51"/>
  <c r="W3557" i="51" l="1"/>
  <c r="X3551" i="51"/>
  <c r="W3558" i="51" l="1"/>
  <c r="X3552" i="51"/>
  <c r="W3559" i="51" l="1"/>
  <c r="X3553" i="51"/>
  <c r="W3560" i="51" l="1"/>
  <c r="X3554" i="51"/>
  <c r="W3561" i="51" l="1"/>
  <c r="X3555" i="51"/>
  <c r="W3562" i="51" l="1"/>
  <c r="X3556" i="51"/>
  <c r="W3563" i="51" l="1"/>
  <c r="X3557" i="51"/>
  <c r="W3564" i="51" l="1"/>
  <c r="X3558" i="51"/>
  <c r="W3565" i="51" l="1"/>
  <c r="X3559" i="51"/>
  <c r="W3566" i="51" l="1"/>
  <c r="X3560" i="51"/>
  <c r="W3567" i="51" l="1"/>
  <c r="X3561" i="51"/>
  <c r="W3568" i="51" l="1"/>
  <c r="X3562" i="51"/>
  <c r="W3569" i="51" l="1"/>
  <c r="X3563" i="51"/>
  <c r="W3570" i="51" l="1"/>
  <c r="X3564" i="51"/>
  <c r="W3571" i="51" l="1"/>
  <c r="X3565" i="51"/>
  <c r="W3572" i="51" l="1"/>
  <c r="X3566" i="51"/>
  <c r="W3573" i="51" l="1"/>
  <c r="X3567" i="51"/>
  <c r="W3574" i="51" l="1"/>
  <c r="X3568" i="51"/>
  <c r="W3575" i="51" l="1"/>
  <c r="X3569" i="51"/>
  <c r="W3576" i="51" l="1"/>
  <c r="X3570" i="51"/>
  <c r="W3577" i="51" l="1"/>
  <c r="X3571" i="51"/>
  <c r="W3578" i="51" l="1"/>
  <c r="X3572" i="51"/>
  <c r="W3579" i="51" l="1"/>
  <c r="X3573" i="51"/>
  <c r="W3580" i="51" l="1"/>
  <c r="X3574" i="51"/>
  <c r="W3581" i="51" l="1"/>
  <c r="X3575" i="51"/>
  <c r="W3582" i="51" l="1"/>
  <c r="X3576" i="51"/>
  <c r="W3583" i="51" l="1"/>
  <c r="X3577" i="51"/>
  <c r="W3584" i="51" l="1"/>
  <c r="X3578" i="51"/>
  <c r="W3585" i="51" l="1"/>
  <c r="X3579" i="51"/>
  <c r="W3586" i="51" l="1"/>
  <c r="X3580" i="51"/>
  <c r="W3587" i="51" l="1"/>
  <c r="X3581" i="51"/>
  <c r="W3588" i="51" l="1"/>
  <c r="X3582" i="51"/>
  <c r="W3589" i="51" l="1"/>
  <c r="X3583" i="51"/>
  <c r="W3590" i="51" l="1"/>
  <c r="X3584" i="51"/>
  <c r="W3591" i="51" l="1"/>
  <c r="X3585" i="51"/>
  <c r="W3592" i="51" l="1"/>
  <c r="X3586" i="51"/>
  <c r="W3593" i="51" l="1"/>
  <c r="X3587" i="51"/>
  <c r="W3594" i="51" l="1"/>
  <c r="X3588" i="51"/>
  <c r="W3595" i="51" l="1"/>
  <c r="X3589" i="51"/>
  <c r="W3596" i="51" l="1"/>
  <c r="X3590" i="51"/>
  <c r="W3597" i="51" l="1"/>
  <c r="X3591" i="51"/>
  <c r="W3598" i="51" l="1"/>
  <c r="X3592" i="51"/>
  <c r="W3599" i="51" l="1"/>
  <c r="X3593" i="51"/>
  <c r="W3600" i="51" l="1"/>
  <c r="X3594" i="51"/>
  <c r="W3601" i="51" l="1"/>
  <c r="X3595" i="51"/>
  <c r="W3602" i="51" l="1"/>
  <c r="X3596" i="51"/>
  <c r="W3603" i="51" l="1"/>
  <c r="X3597" i="51"/>
  <c r="W3604" i="51" l="1"/>
  <c r="X3598" i="51"/>
  <c r="W3605" i="51" l="1"/>
  <c r="X3599" i="51"/>
  <c r="W3606" i="51" l="1"/>
  <c r="X3600" i="51"/>
  <c r="W3607" i="51" l="1"/>
  <c r="X3601" i="51"/>
  <c r="W3608" i="51" l="1"/>
  <c r="X3602" i="51"/>
  <c r="W3609" i="51" l="1"/>
  <c r="X3603" i="51"/>
  <c r="W3610" i="51" l="1"/>
  <c r="X3604" i="51"/>
  <c r="W3611" i="51" l="1"/>
  <c r="X3605" i="51"/>
  <c r="W3612" i="51" l="1"/>
  <c r="X3606" i="51"/>
  <c r="W3613" i="51" l="1"/>
  <c r="X3607" i="51"/>
  <c r="W3614" i="51" l="1"/>
  <c r="X3608" i="51"/>
  <c r="W3615" i="51" l="1"/>
  <c r="X3609" i="51"/>
  <c r="W3616" i="51" l="1"/>
  <c r="X3610" i="51"/>
  <c r="W3617" i="51" l="1"/>
  <c r="X3611" i="51"/>
  <c r="W3618" i="51" l="1"/>
  <c r="X3612" i="51"/>
  <c r="W3619" i="51" l="1"/>
  <c r="X3613" i="51"/>
  <c r="W3620" i="51" l="1"/>
  <c r="X3614" i="51"/>
  <c r="W3621" i="51" l="1"/>
  <c r="X3615" i="51"/>
  <c r="W3622" i="51" l="1"/>
  <c r="X3616" i="51"/>
  <c r="W3623" i="51" l="1"/>
  <c r="X3617" i="51"/>
  <c r="W3624" i="51" l="1"/>
  <c r="X3618" i="51"/>
  <c r="W3625" i="51" l="1"/>
  <c r="X3619" i="51"/>
  <c r="W3626" i="51" l="1"/>
  <c r="X3620" i="51"/>
  <c r="W3627" i="51" l="1"/>
  <c r="X3621" i="51"/>
  <c r="W3628" i="51" l="1"/>
  <c r="X3622" i="51"/>
  <c r="W3629" i="51" l="1"/>
  <c r="X3623" i="51"/>
  <c r="W3630" i="51" l="1"/>
  <c r="X3624" i="51"/>
  <c r="W3631" i="51" l="1"/>
  <c r="X3625" i="51"/>
  <c r="W3632" i="51" l="1"/>
  <c r="X3626" i="51"/>
  <c r="W3633" i="51" l="1"/>
  <c r="X3627" i="51"/>
  <c r="W3634" i="51" l="1"/>
  <c r="X3628" i="51"/>
  <c r="W3635" i="51" l="1"/>
  <c r="X3629" i="51"/>
  <c r="W3636" i="51" l="1"/>
  <c r="X3630" i="51"/>
  <c r="W3637" i="51" l="1"/>
  <c r="X3631" i="51"/>
  <c r="W3638" i="51" l="1"/>
  <c r="X3632" i="51"/>
  <c r="W3639" i="51" l="1"/>
  <c r="X3633" i="51"/>
  <c r="W3640" i="51" l="1"/>
  <c r="X3634" i="51"/>
  <c r="W3641" i="51" l="1"/>
  <c r="X3635" i="51"/>
  <c r="W3642" i="51" l="1"/>
  <c r="X3636" i="51"/>
  <c r="W3643" i="51" l="1"/>
  <c r="X3637" i="51"/>
  <c r="W3644" i="51" l="1"/>
  <c r="X3638" i="51"/>
  <c r="W3645" i="51" l="1"/>
  <c r="X3639" i="51"/>
  <c r="W3646" i="51" l="1"/>
  <c r="X3640" i="51"/>
  <c r="W3647" i="51" l="1"/>
  <c r="X3641" i="51"/>
  <c r="W3648" i="51" l="1"/>
  <c r="X3642" i="51"/>
  <c r="W3649" i="51" l="1"/>
  <c r="X3643" i="51"/>
  <c r="W3650" i="51" l="1"/>
  <c r="X3644" i="51"/>
  <c r="W3651" i="51" l="1"/>
  <c r="X3645" i="51"/>
  <c r="W3652" i="51" l="1"/>
  <c r="X3646" i="51"/>
  <c r="W3653" i="51" l="1"/>
  <c r="X3647" i="51"/>
  <c r="W3654" i="51" l="1"/>
  <c r="X3648" i="51"/>
  <c r="W3655" i="51" l="1"/>
  <c r="X3649" i="51"/>
  <c r="W3656" i="51" l="1"/>
  <c r="X3650" i="51"/>
  <c r="W3657" i="51" l="1"/>
  <c r="X3651" i="51"/>
  <c r="W3658" i="51" l="1"/>
  <c r="X3652" i="51"/>
  <c r="W3659" i="51" l="1"/>
  <c r="X3653" i="51"/>
  <c r="W3660" i="51" l="1"/>
  <c r="X3654" i="51"/>
  <c r="W3661" i="51" l="1"/>
  <c r="X3655" i="51"/>
  <c r="W3662" i="51" l="1"/>
  <c r="X3656" i="51"/>
  <c r="W3663" i="51" l="1"/>
  <c r="X3657" i="51"/>
  <c r="W3664" i="51" l="1"/>
  <c r="X3658" i="51"/>
  <c r="W3665" i="51" l="1"/>
  <c r="X3659" i="51"/>
  <c r="W3666" i="51" l="1"/>
  <c r="X3660" i="51"/>
  <c r="W3667" i="51" l="1"/>
  <c r="X3661" i="51"/>
  <c r="W3668" i="51" l="1"/>
  <c r="X3662" i="51"/>
  <c r="W3669" i="51" l="1"/>
  <c r="X3663" i="51"/>
  <c r="W3670" i="51" l="1"/>
  <c r="X3664" i="51"/>
  <c r="W3671" i="51" l="1"/>
  <c r="X3665" i="51"/>
  <c r="W3672" i="51" l="1"/>
  <c r="X3666" i="51"/>
  <c r="W3673" i="51" l="1"/>
  <c r="X3667" i="51"/>
  <c r="W3674" i="51" l="1"/>
  <c r="X3668" i="51"/>
  <c r="W3675" i="51" l="1"/>
  <c r="X3669" i="51"/>
  <c r="W3676" i="51" l="1"/>
  <c r="X3670" i="51"/>
  <c r="W3677" i="51" l="1"/>
  <c r="X3671" i="51"/>
  <c r="W3678" i="51" l="1"/>
  <c r="X3672" i="51"/>
  <c r="W3679" i="51" l="1"/>
  <c r="X3673" i="51"/>
  <c r="W3680" i="51" l="1"/>
  <c r="X3674" i="51"/>
  <c r="W3681" i="51" l="1"/>
  <c r="X3675" i="51"/>
  <c r="W3682" i="51" l="1"/>
  <c r="X3676" i="51"/>
  <c r="W3683" i="51" l="1"/>
  <c r="X3677" i="51"/>
  <c r="W3684" i="51" l="1"/>
  <c r="X3678" i="51"/>
  <c r="W3685" i="51" l="1"/>
  <c r="X3679" i="51"/>
  <c r="W3686" i="51" l="1"/>
  <c r="X3680" i="51"/>
  <c r="W3687" i="51" l="1"/>
  <c r="X3681" i="51"/>
  <c r="W3688" i="51" l="1"/>
  <c r="X3682" i="51"/>
  <c r="W3689" i="51" l="1"/>
  <c r="X3683" i="51"/>
  <c r="W3690" i="51" l="1"/>
  <c r="X3684" i="51"/>
  <c r="W3691" i="51" l="1"/>
  <c r="X3685" i="51"/>
  <c r="W3692" i="51" l="1"/>
  <c r="X3686" i="51"/>
  <c r="W3693" i="51" l="1"/>
  <c r="X3687" i="51"/>
  <c r="W3694" i="51" l="1"/>
  <c r="X3688" i="51"/>
  <c r="W3695" i="51" l="1"/>
  <c r="X3689" i="51"/>
  <c r="W3696" i="51" l="1"/>
  <c r="X3690" i="51"/>
  <c r="W3697" i="51" l="1"/>
  <c r="X3691" i="51"/>
  <c r="W3698" i="51" l="1"/>
  <c r="X3692" i="51"/>
  <c r="W3699" i="51" l="1"/>
  <c r="X3693" i="51"/>
  <c r="W3700" i="51" l="1"/>
  <c r="X3694" i="51"/>
  <c r="W3701" i="51" l="1"/>
  <c r="X3695" i="51"/>
  <c r="W3702" i="51" l="1"/>
  <c r="X3696" i="51"/>
  <c r="W3703" i="51" l="1"/>
  <c r="X3697" i="51"/>
  <c r="W3704" i="51" l="1"/>
  <c r="X3698" i="51"/>
  <c r="W3705" i="51" l="1"/>
  <c r="X3699" i="51"/>
  <c r="W3706" i="51" l="1"/>
  <c r="X3700" i="51"/>
  <c r="W3707" i="51" l="1"/>
  <c r="X3701" i="51"/>
  <c r="W3708" i="51" l="1"/>
  <c r="X3702" i="51"/>
  <c r="W3709" i="51" l="1"/>
  <c r="X3703" i="51"/>
  <c r="W3710" i="51" l="1"/>
  <c r="X3704" i="51"/>
  <c r="W3711" i="51" l="1"/>
  <c r="X3705" i="51"/>
  <c r="W3712" i="51" l="1"/>
  <c r="X3706" i="51"/>
  <c r="W3713" i="51" l="1"/>
  <c r="X3707" i="51"/>
  <c r="W3714" i="51" l="1"/>
  <c r="X3708" i="51"/>
  <c r="W3715" i="51" l="1"/>
  <c r="X3709" i="51"/>
  <c r="W3716" i="51" l="1"/>
  <c r="X3710" i="51"/>
  <c r="W3717" i="51" l="1"/>
  <c r="X3711" i="51"/>
  <c r="W3718" i="51" l="1"/>
  <c r="X3712" i="51"/>
  <c r="W3719" i="51" l="1"/>
  <c r="X3713" i="51"/>
  <c r="W3720" i="51" l="1"/>
  <c r="X3714" i="51"/>
  <c r="W3721" i="51" l="1"/>
  <c r="X3715" i="51"/>
  <c r="W3722" i="51" l="1"/>
  <c r="X3716" i="51"/>
  <c r="W3723" i="51" l="1"/>
  <c r="X3717" i="51"/>
  <c r="W3724" i="51" l="1"/>
  <c r="X3718" i="51"/>
  <c r="W3725" i="51" l="1"/>
  <c r="X3719" i="51"/>
  <c r="W3726" i="51" l="1"/>
  <c r="X3720" i="51"/>
  <c r="W3727" i="51" l="1"/>
  <c r="X3721" i="51"/>
  <c r="W3728" i="51" l="1"/>
  <c r="X3722" i="51"/>
  <c r="W3729" i="51" l="1"/>
  <c r="X3723" i="51"/>
  <c r="W3730" i="51" l="1"/>
  <c r="X3724" i="51"/>
  <c r="W3731" i="51" l="1"/>
  <c r="X3725" i="51"/>
  <c r="W3732" i="51" l="1"/>
  <c r="X3726" i="51"/>
  <c r="W3733" i="51" l="1"/>
  <c r="X3727" i="51"/>
  <c r="W3734" i="51" l="1"/>
  <c r="X3728" i="51"/>
  <c r="W3735" i="51" l="1"/>
  <c r="X3729" i="51"/>
  <c r="W3736" i="51" l="1"/>
  <c r="X3730" i="51"/>
  <c r="W3737" i="51" l="1"/>
  <c r="X3731" i="51"/>
  <c r="W3738" i="51" l="1"/>
  <c r="X3732" i="51"/>
  <c r="W3739" i="51" l="1"/>
  <c r="X3733" i="51"/>
  <c r="W3740" i="51" l="1"/>
  <c r="X3734" i="51"/>
  <c r="W3741" i="51" l="1"/>
  <c r="X3735" i="51"/>
  <c r="W3742" i="51" l="1"/>
  <c r="X3736" i="51"/>
  <c r="W3743" i="51" l="1"/>
  <c r="X3737" i="51"/>
  <c r="W3744" i="51" l="1"/>
  <c r="X3738" i="51"/>
  <c r="W3745" i="51" l="1"/>
  <c r="X3739" i="51"/>
  <c r="W3746" i="51" l="1"/>
  <c r="X3740" i="51"/>
  <c r="W3747" i="51" l="1"/>
  <c r="X3741" i="51"/>
  <c r="W3748" i="51" l="1"/>
  <c r="X3742" i="51"/>
  <c r="W3749" i="51" l="1"/>
  <c r="X3743" i="51"/>
  <c r="W3750" i="51" l="1"/>
  <c r="X3744" i="51"/>
  <c r="W3751" i="51" l="1"/>
  <c r="X3745" i="51"/>
  <c r="W3752" i="51" l="1"/>
  <c r="X3746" i="51"/>
  <c r="W3753" i="51" l="1"/>
  <c r="X3747" i="51"/>
  <c r="W3754" i="51" l="1"/>
  <c r="X3748" i="51"/>
  <c r="W3755" i="51" l="1"/>
  <c r="X3749" i="51"/>
  <c r="W3756" i="51" l="1"/>
  <c r="X3750" i="51"/>
  <c r="W3757" i="51" l="1"/>
  <c r="X3751" i="51"/>
  <c r="W3758" i="51" l="1"/>
  <c r="X3752" i="51"/>
  <c r="W3759" i="51" l="1"/>
  <c r="X3753" i="51"/>
  <c r="W3760" i="51" l="1"/>
  <c r="X3754" i="51"/>
  <c r="W3761" i="51" l="1"/>
  <c r="X3755" i="51"/>
  <c r="W3762" i="51" l="1"/>
  <c r="X3756" i="51"/>
  <c r="W3763" i="51" l="1"/>
  <c r="X3757" i="51"/>
  <c r="W3764" i="51" l="1"/>
  <c r="X3758" i="51"/>
  <c r="W3765" i="51" l="1"/>
  <c r="X3759" i="51"/>
  <c r="W3766" i="51" l="1"/>
  <c r="X3760" i="51"/>
  <c r="W3767" i="51" l="1"/>
  <c r="X3761" i="51"/>
  <c r="W3768" i="51" l="1"/>
  <c r="X3762" i="51"/>
  <c r="W3769" i="51" l="1"/>
  <c r="X3763" i="51"/>
  <c r="W3770" i="51" l="1"/>
  <c r="X3764" i="51"/>
  <c r="W3771" i="51" l="1"/>
  <c r="X3765" i="51"/>
  <c r="W3772" i="51" l="1"/>
  <c r="X3766" i="51"/>
  <c r="W3773" i="51" l="1"/>
  <c r="X3767" i="51"/>
  <c r="W3774" i="51" l="1"/>
  <c r="X3768" i="51"/>
  <c r="W3775" i="51" l="1"/>
  <c r="X3769" i="51"/>
  <c r="W3776" i="51" l="1"/>
  <c r="X3770" i="51"/>
  <c r="W3777" i="51" l="1"/>
  <c r="X3771" i="51"/>
  <c r="W3778" i="51" l="1"/>
  <c r="X3772" i="51"/>
  <c r="W3779" i="51" l="1"/>
  <c r="X3773" i="51"/>
  <c r="W3780" i="51" l="1"/>
  <c r="X3774" i="51"/>
  <c r="W3781" i="51" l="1"/>
  <c r="X3775" i="51"/>
  <c r="W3782" i="51" l="1"/>
  <c r="X3776" i="51"/>
  <c r="W3783" i="51" l="1"/>
  <c r="X3777" i="51"/>
  <c r="W3784" i="51" l="1"/>
  <c r="X3778" i="51"/>
  <c r="W3785" i="51" l="1"/>
  <c r="X3779" i="51"/>
  <c r="W3786" i="51" l="1"/>
  <c r="X3780" i="51"/>
  <c r="W3787" i="51" l="1"/>
  <c r="X3781" i="51"/>
  <c r="W3788" i="51" l="1"/>
  <c r="X3782" i="51"/>
  <c r="W3789" i="51" l="1"/>
  <c r="X3783" i="51"/>
  <c r="W3790" i="51" l="1"/>
  <c r="X3784" i="51"/>
  <c r="W3791" i="51" l="1"/>
  <c r="X3785" i="51"/>
  <c r="W3792" i="51" l="1"/>
  <c r="X3786" i="51"/>
  <c r="W3793" i="51" l="1"/>
  <c r="X3787" i="51"/>
  <c r="W3794" i="51" l="1"/>
  <c r="X3788" i="51"/>
  <c r="W3795" i="51" l="1"/>
  <c r="X3789" i="51"/>
  <c r="W3796" i="51" l="1"/>
  <c r="X3790" i="51"/>
  <c r="W3797" i="51" l="1"/>
  <c r="X3791" i="51"/>
  <c r="W3798" i="51" l="1"/>
  <c r="X3792" i="51"/>
  <c r="W3799" i="51" l="1"/>
  <c r="X3793" i="51"/>
  <c r="W3800" i="51" l="1"/>
  <c r="X3794" i="51"/>
  <c r="W3801" i="51" l="1"/>
  <c r="X3795" i="51"/>
  <c r="W3802" i="51" l="1"/>
  <c r="X3796" i="51"/>
  <c r="W3803" i="51" l="1"/>
  <c r="X3797" i="51"/>
  <c r="W3804" i="51" l="1"/>
  <c r="X3798" i="51"/>
  <c r="W3805" i="51" l="1"/>
  <c r="X3799" i="51"/>
  <c r="W3806" i="51" l="1"/>
  <c r="X3800" i="51"/>
  <c r="W3807" i="51" l="1"/>
  <c r="X3801" i="51"/>
  <c r="W3808" i="51" l="1"/>
  <c r="X3802" i="51"/>
  <c r="W3809" i="51" l="1"/>
  <c r="X3803" i="51"/>
  <c r="W3810" i="51" l="1"/>
  <c r="X3804" i="51"/>
  <c r="W3811" i="51" l="1"/>
  <c r="X3805" i="51"/>
  <c r="W3812" i="51" l="1"/>
  <c r="X3806" i="51"/>
  <c r="W3813" i="51" l="1"/>
  <c r="X3807" i="51"/>
  <c r="W3814" i="51" l="1"/>
  <c r="X3808" i="51"/>
  <c r="W3815" i="51" l="1"/>
  <c r="X3809" i="51"/>
  <c r="W3816" i="51" l="1"/>
  <c r="X3810" i="51"/>
  <c r="W3817" i="51" l="1"/>
  <c r="X3811" i="51"/>
  <c r="W3818" i="51" l="1"/>
  <c r="X3812" i="51"/>
  <c r="W3819" i="51" l="1"/>
  <c r="X3813" i="51"/>
  <c r="W3820" i="51" l="1"/>
  <c r="X3814" i="51"/>
  <c r="W3821" i="51" l="1"/>
  <c r="X3815" i="51"/>
  <c r="W3822" i="51" l="1"/>
  <c r="X3816" i="51"/>
  <c r="W3823" i="51" l="1"/>
  <c r="X3817" i="51"/>
  <c r="W3824" i="51" l="1"/>
  <c r="X3818" i="51"/>
  <c r="W3825" i="51" l="1"/>
  <c r="X3819" i="51"/>
  <c r="W3826" i="51" l="1"/>
  <c r="X3820" i="51"/>
  <c r="W3827" i="51" l="1"/>
  <c r="X3821" i="51"/>
  <c r="W3828" i="51" l="1"/>
  <c r="X3822" i="51"/>
  <c r="W3829" i="51" l="1"/>
  <c r="X3823" i="51"/>
  <c r="W3830" i="51" l="1"/>
  <c r="X3824" i="51"/>
  <c r="W3831" i="51" l="1"/>
  <c r="X3825" i="51"/>
  <c r="W3832" i="51" l="1"/>
  <c r="X3826" i="51"/>
  <c r="W3833" i="51" l="1"/>
  <c r="X3827" i="51"/>
  <c r="W3834" i="51" l="1"/>
  <c r="X3828" i="51"/>
  <c r="W3835" i="51" l="1"/>
  <c r="X3829" i="51"/>
  <c r="W3836" i="51" l="1"/>
  <c r="X3830" i="51"/>
  <c r="W3837" i="51" l="1"/>
  <c r="X3831" i="51"/>
  <c r="W3838" i="51" l="1"/>
  <c r="X3832" i="51"/>
  <c r="W3839" i="51" l="1"/>
  <c r="X3833" i="51"/>
  <c r="W3840" i="51" l="1"/>
  <c r="X3834" i="51"/>
  <c r="W3841" i="51" l="1"/>
  <c r="X3835" i="51"/>
  <c r="W3842" i="51" l="1"/>
  <c r="X3836" i="51"/>
  <c r="W3843" i="51" l="1"/>
  <c r="X3837" i="51"/>
  <c r="W3844" i="51" l="1"/>
  <c r="X3838" i="51"/>
  <c r="W3845" i="51" l="1"/>
  <c r="X3839" i="51"/>
  <c r="W3846" i="51" l="1"/>
  <c r="X3840" i="51"/>
  <c r="W3847" i="51" l="1"/>
  <c r="X3841" i="51"/>
  <c r="W3848" i="51" l="1"/>
  <c r="X3842" i="51"/>
  <c r="W3849" i="51" l="1"/>
  <c r="X3843" i="51"/>
  <c r="W3850" i="51" l="1"/>
  <c r="X3844" i="51"/>
  <c r="W3851" i="51" l="1"/>
  <c r="X3845" i="51"/>
  <c r="W3852" i="51" l="1"/>
  <c r="X3846" i="51"/>
  <c r="W3853" i="51" l="1"/>
  <c r="X3847" i="51"/>
  <c r="W3854" i="51" l="1"/>
  <c r="X3848" i="51"/>
  <c r="W3855" i="51" l="1"/>
  <c r="X3849" i="51"/>
  <c r="W3856" i="51" l="1"/>
  <c r="X3850" i="51"/>
  <c r="W3857" i="51" l="1"/>
  <c r="X3851" i="51"/>
  <c r="W3858" i="51" l="1"/>
  <c r="X3852" i="51"/>
  <c r="W3859" i="51" l="1"/>
  <c r="X3853" i="51"/>
  <c r="W3860" i="51" l="1"/>
  <c r="X3854" i="51"/>
  <c r="W3861" i="51" l="1"/>
  <c r="X3855" i="51"/>
  <c r="W3862" i="51" l="1"/>
  <c r="X3856" i="51"/>
  <c r="W3863" i="51" l="1"/>
  <c r="X3857" i="51"/>
  <c r="W3864" i="51" l="1"/>
  <c r="X3858" i="51"/>
  <c r="W3865" i="51" l="1"/>
  <c r="X3859" i="51"/>
  <c r="W3866" i="51" l="1"/>
  <c r="X3860" i="51"/>
  <c r="W3867" i="51" l="1"/>
  <c r="X3861" i="51"/>
  <c r="W3868" i="51" l="1"/>
  <c r="X3862" i="51"/>
  <c r="W3869" i="51" l="1"/>
  <c r="X3863" i="51"/>
  <c r="W3870" i="51" l="1"/>
  <c r="X3864" i="51"/>
  <c r="W3871" i="51" l="1"/>
  <c r="X3865" i="51"/>
  <c r="W3872" i="51" l="1"/>
  <c r="X3866" i="51"/>
  <c r="W3873" i="51" l="1"/>
  <c r="X3867" i="51"/>
  <c r="W3874" i="51" l="1"/>
  <c r="X3868" i="51"/>
  <c r="W3875" i="51" l="1"/>
  <c r="X3869" i="51"/>
  <c r="W3876" i="51" l="1"/>
  <c r="X3870" i="51"/>
  <c r="W3877" i="51" l="1"/>
  <c r="X3871" i="51"/>
  <c r="W3878" i="51" l="1"/>
  <c r="X3872" i="51"/>
  <c r="W3879" i="51" l="1"/>
  <c r="X3873" i="51"/>
  <c r="W3880" i="51" l="1"/>
  <c r="X3874" i="51"/>
  <c r="W3881" i="51" l="1"/>
  <c r="X3875" i="51"/>
  <c r="W3882" i="51" l="1"/>
  <c r="X3876" i="51"/>
  <c r="W3883" i="51" l="1"/>
  <c r="X3877" i="51"/>
  <c r="W3884" i="51" l="1"/>
  <c r="X3878" i="51"/>
  <c r="W3885" i="51" l="1"/>
  <c r="X3879" i="51"/>
  <c r="W3886" i="51" l="1"/>
  <c r="X3880" i="51"/>
  <c r="W3887" i="51" l="1"/>
  <c r="X3881" i="51"/>
  <c r="W3888" i="51" l="1"/>
  <c r="X3882" i="51"/>
  <c r="W3889" i="51" l="1"/>
  <c r="X3883" i="51"/>
  <c r="W3890" i="51" l="1"/>
  <c r="X3884" i="51"/>
  <c r="W3891" i="51" l="1"/>
  <c r="X3885" i="51"/>
  <c r="W3892" i="51" l="1"/>
  <c r="X3886" i="51"/>
  <c r="W3893" i="51" l="1"/>
  <c r="X3887" i="51"/>
  <c r="W3894" i="51" l="1"/>
  <c r="X3888" i="51"/>
  <c r="W3895" i="51" l="1"/>
  <c r="X3889" i="51"/>
  <c r="W3896" i="51" l="1"/>
  <c r="X3890" i="51"/>
  <c r="W3897" i="51" l="1"/>
  <c r="X3891" i="51"/>
  <c r="W3898" i="51" l="1"/>
  <c r="X3892" i="51"/>
  <c r="W3899" i="51" l="1"/>
  <c r="X3893" i="51"/>
  <c r="W3900" i="51" l="1"/>
  <c r="X3894" i="51"/>
  <c r="W3901" i="51" l="1"/>
  <c r="X3895" i="51"/>
  <c r="W3902" i="51" l="1"/>
  <c r="X3896" i="51"/>
  <c r="W3903" i="51" l="1"/>
  <c r="X3897" i="51"/>
  <c r="W3904" i="51" l="1"/>
  <c r="X3898" i="51"/>
  <c r="W3905" i="51" l="1"/>
  <c r="X3899" i="51"/>
  <c r="W3906" i="51" l="1"/>
  <c r="X3900" i="51"/>
  <c r="W3907" i="51" l="1"/>
  <c r="X3901" i="51"/>
  <c r="W3908" i="51" l="1"/>
  <c r="X3902" i="51"/>
  <c r="W3909" i="51" l="1"/>
  <c r="X3903" i="51"/>
  <c r="W3910" i="51" l="1"/>
  <c r="X3904" i="51"/>
  <c r="W3911" i="51" l="1"/>
  <c r="X3905" i="51"/>
  <c r="W3912" i="51" l="1"/>
  <c r="X3906" i="51"/>
  <c r="W3913" i="51" l="1"/>
  <c r="X3907" i="51"/>
  <c r="W3914" i="51" l="1"/>
  <c r="X3908" i="51"/>
  <c r="W3915" i="51" l="1"/>
  <c r="X3909" i="51"/>
  <c r="W3916" i="51" l="1"/>
  <c r="X3910" i="51"/>
  <c r="W3917" i="51" l="1"/>
  <c r="X3911" i="51"/>
  <c r="W3918" i="51" l="1"/>
  <c r="X3912" i="51"/>
  <c r="W3919" i="51" l="1"/>
  <c r="X3913" i="51"/>
  <c r="W3920" i="51" l="1"/>
  <c r="X3914" i="51"/>
  <c r="W3921" i="51" l="1"/>
  <c r="X3915" i="51"/>
  <c r="W3922" i="51" l="1"/>
  <c r="X3916" i="51"/>
  <c r="W3923" i="51" l="1"/>
  <c r="X3917" i="51"/>
  <c r="W3924" i="51" l="1"/>
  <c r="X3918" i="51"/>
  <c r="W3925" i="51" l="1"/>
  <c r="X3919" i="51"/>
  <c r="W3926" i="51" l="1"/>
  <c r="X3920" i="51"/>
  <c r="W3927" i="51" l="1"/>
  <c r="X3921" i="51"/>
  <c r="W3928" i="51" l="1"/>
  <c r="X3922" i="51"/>
  <c r="W3929" i="51" l="1"/>
  <c r="X3923" i="51"/>
  <c r="W3930" i="51" l="1"/>
  <c r="X3924" i="51"/>
  <c r="W3931" i="51" l="1"/>
  <c r="X3925" i="51"/>
  <c r="W3932" i="51" l="1"/>
  <c r="X3926" i="51"/>
  <c r="W3933" i="51" l="1"/>
  <c r="X3927" i="51"/>
  <c r="W3934" i="51" l="1"/>
  <c r="X3928" i="51"/>
  <c r="W3935" i="51" l="1"/>
  <c r="X3929" i="51"/>
  <c r="W3936" i="51" l="1"/>
  <c r="X3930" i="51"/>
  <c r="W3937" i="51" l="1"/>
  <c r="X3931" i="51"/>
  <c r="W3938" i="51" l="1"/>
  <c r="X3932" i="51"/>
  <c r="W3939" i="51" l="1"/>
  <c r="X3933" i="51"/>
  <c r="W3940" i="51" l="1"/>
  <c r="X3934" i="51"/>
  <c r="W3941" i="51" l="1"/>
  <c r="X3935" i="51"/>
  <c r="W3942" i="51" l="1"/>
  <c r="X3936" i="51"/>
  <c r="W3943" i="51" l="1"/>
  <c r="X3937" i="51"/>
  <c r="W3944" i="51" l="1"/>
  <c r="X3938" i="51"/>
  <c r="W3945" i="51" l="1"/>
  <c r="X3939" i="51"/>
  <c r="W3946" i="51" l="1"/>
  <c r="X3940" i="51"/>
  <c r="W3947" i="51" l="1"/>
  <c r="X3941" i="51"/>
  <c r="W3948" i="51" l="1"/>
  <c r="X3942" i="51"/>
  <c r="W3949" i="51" l="1"/>
  <c r="X3943" i="51"/>
  <c r="W3950" i="51" l="1"/>
  <c r="X3944" i="51"/>
  <c r="W3951" i="51" l="1"/>
  <c r="X3945" i="51"/>
  <c r="W3952" i="51" l="1"/>
  <c r="X3946" i="51"/>
  <c r="W3953" i="51" l="1"/>
  <c r="X3947" i="51"/>
  <c r="W3954" i="51" l="1"/>
  <c r="X3948" i="51"/>
  <c r="W3955" i="51" l="1"/>
  <c r="X3949" i="51"/>
  <c r="W3956" i="51" l="1"/>
  <c r="X3950" i="51"/>
  <c r="W3957" i="51" l="1"/>
  <c r="X3951" i="51"/>
  <c r="W3958" i="51" l="1"/>
  <c r="X3952" i="51"/>
  <c r="W3959" i="51" l="1"/>
  <c r="X3953" i="51"/>
  <c r="W3960" i="51" l="1"/>
  <c r="X3954" i="51"/>
  <c r="W3961" i="51" l="1"/>
  <c r="X3955" i="51"/>
  <c r="W3962" i="51" l="1"/>
  <c r="X3956" i="51"/>
  <c r="W3963" i="51" l="1"/>
  <c r="X3957" i="51"/>
  <c r="W3964" i="51" l="1"/>
  <c r="X3958" i="51"/>
  <c r="W3965" i="51" l="1"/>
  <c r="X3959" i="51"/>
  <c r="W3966" i="51" l="1"/>
  <c r="X3960" i="51"/>
  <c r="W3967" i="51" l="1"/>
  <c r="X3961" i="51"/>
  <c r="W3968" i="51" l="1"/>
  <c r="X3962" i="51"/>
  <c r="W3969" i="51" l="1"/>
  <c r="X3963" i="51"/>
  <c r="W3970" i="51" l="1"/>
  <c r="X3964" i="51"/>
  <c r="W3971" i="51" l="1"/>
  <c r="X3965" i="51"/>
  <c r="W3972" i="51" l="1"/>
  <c r="X3966" i="51"/>
  <c r="W3973" i="51" l="1"/>
  <c r="X3967" i="51"/>
  <c r="W3974" i="51" l="1"/>
  <c r="X3968" i="51"/>
  <c r="W3975" i="51" l="1"/>
  <c r="X3969" i="51"/>
  <c r="W3976" i="51" l="1"/>
  <c r="X3970" i="51"/>
  <c r="W3977" i="51" l="1"/>
  <c r="X3971" i="51"/>
  <c r="W3978" i="51" l="1"/>
  <c r="X3972" i="51"/>
  <c r="W3979" i="51" l="1"/>
  <c r="X3973" i="51"/>
  <c r="W3980" i="51" l="1"/>
  <c r="X3974" i="51"/>
  <c r="W3981" i="51" l="1"/>
  <c r="X3975" i="51"/>
  <c r="W3982" i="51" l="1"/>
  <c r="X3976" i="51"/>
  <c r="W3983" i="51" l="1"/>
  <c r="X3977" i="51"/>
  <c r="W3984" i="51" l="1"/>
  <c r="X3978" i="51"/>
  <c r="W3985" i="51" l="1"/>
  <c r="X3979" i="51"/>
  <c r="W3986" i="51" l="1"/>
  <c r="X3980" i="51"/>
  <c r="W3987" i="51" l="1"/>
  <c r="X3981" i="51"/>
  <c r="W3988" i="51" l="1"/>
  <c r="X3982" i="51"/>
  <c r="W3989" i="51" l="1"/>
  <c r="X3983" i="51"/>
  <c r="W3990" i="51" l="1"/>
  <c r="X3984" i="51"/>
  <c r="W3991" i="51" l="1"/>
  <c r="X3985" i="51"/>
  <c r="W3992" i="51" l="1"/>
  <c r="X3986" i="51"/>
  <c r="W3993" i="51" l="1"/>
  <c r="X3987" i="51"/>
  <c r="W3994" i="51" l="1"/>
  <c r="X3988" i="51"/>
  <c r="W3995" i="51" l="1"/>
  <c r="X3989" i="51"/>
  <c r="W3996" i="51" l="1"/>
  <c r="X3990" i="51"/>
  <c r="W3997" i="51" l="1"/>
  <c r="X3991" i="51"/>
  <c r="W3998" i="51" l="1"/>
  <c r="X3992" i="51"/>
  <c r="W3999" i="51" l="1"/>
  <c r="X3993" i="51"/>
  <c r="W4000" i="51" l="1"/>
  <c r="X3994" i="51"/>
  <c r="W4001" i="51" l="1"/>
  <c r="X3995" i="51"/>
  <c r="W4002" i="51" l="1"/>
  <c r="X3996" i="51"/>
  <c r="W4003" i="51" l="1"/>
  <c r="X3997" i="51"/>
  <c r="W4004" i="51" l="1"/>
  <c r="X3998" i="51"/>
  <c r="W4005" i="51" l="1"/>
  <c r="X3999" i="51"/>
  <c r="W4006" i="51" l="1"/>
  <c r="X4000" i="51"/>
  <c r="W4007" i="51" l="1"/>
  <c r="X4001" i="51"/>
  <c r="W4008" i="51" l="1"/>
  <c r="X4002" i="51"/>
  <c r="W4009" i="51" l="1"/>
  <c r="X4003" i="51"/>
  <c r="W4010" i="51" l="1"/>
  <c r="X4004" i="51"/>
  <c r="W4011" i="51" l="1"/>
  <c r="X4005" i="51"/>
  <c r="W4012" i="51" l="1"/>
  <c r="X4006" i="51"/>
  <c r="W4013" i="51" l="1"/>
  <c r="X4007" i="51"/>
  <c r="W4014" i="51" l="1"/>
  <c r="X4008" i="51"/>
  <c r="W4015" i="51" l="1"/>
  <c r="X4009" i="51"/>
  <c r="W4016" i="51" l="1"/>
  <c r="X4010" i="51"/>
  <c r="W4017" i="51" l="1"/>
  <c r="X4011" i="51"/>
  <c r="W4018" i="51" l="1"/>
  <c r="X4012" i="51"/>
  <c r="W4019" i="51" l="1"/>
  <c r="X4013" i="51"/>
  <c r="W4020" i="51" l="1"/>
  <c r="X4014" i="51"/>
  <c r="W4021" i="51" l="1"/>
  <c r="X4015" i="51"/>
  <c r="W4022" i="51" l="1"/>
  <c r="X4016" i="51"/>
  <c r="W4023" i="51" l="1"/>
  <c r="X4017" i="51"/>
  <c r="W4024" i="51" l="1"/>
  <c r="X4018" i="51"/>
  <c r="W4025" i="51" l="1"/>
  <c r="X4019" i="51"/>
  <c r="W4026" i="51" l="1"/>
  <c r="X4020" i="51"/>
  <c r="W4027" i="51" l="1"/>
  <c r="X4021" i="51"/>
  <c r="W4028" i="51" l="1"/>
  <c r="X4022" i="51"/>
  <c r="W4029" i="51" l="1"/>
  <c r="X4023" i="51"/>
  <c r="W4030" i="51" l="1"/>
  <c r="X4024" i="51"/>
  <c r="W4031" i="51" l="1"/>
  <c r="X4025" i="51"/>
  <c r="W4032" i="51" l="1"/>
  <c r="X4026" i="51"/>
  <c r="W4033" i="51" l="1"/>
  <c r="X4027" i="51"/>
  <c r="W4034" i="51" l="1"/>
  <c r="X4028" i="51"/>
  <c r="W4035" i="51" l="1"/>
  <c r="X4029" i="51"/>
  <c r="W4036" i="51" l="1"/>
  <c r="X4030" i="51"/>
  <c r="W4037" i="51" l="1"/>
  <c r="X4031" i="51"/>
  <c r="W4038" i="51" l="1"/>
  <c r="X4032" i="51"/>
  <c r="W4039" i="51" l="1"/>
  <c r="X4033" i="51"/>
  <c r="W4040" i="51" l="1"/>
  <c r="X4034" i="51"/>
  <c r="W4041" i="51" l="1"/>
  <c r="X4035" i="51"/>
  <c r="W4042" i="51" l="1"/>
  <c r="X4036" i="51"/>
  <c r="W4043" i="51" l="1"/>
  <c r="X4037" i="51"/>
  <c r="W4044" i="51" l="1"/>
  <c r="X4038" i="51"/>
  <c r="W4045" i="51" l="1"/>
  <c r="X4039" i="51"/>
  <c r="W4046" i="51" l="1"/>
  <c r="X4040" i="51"/>
  <c r="W4047" i="51" l="1"/>
  <c r="X4041" i="51"/>
  <c r="W4048" i="51" l="1"/>
  <c r="X4042" i="51"/>
  <c r="W4049" i="51" l="1"/>
  <c r="X4043" i="51"/>
  <c r="W4050" i="51" l="1"/>
  <c r="X4044" i="51"/>
  <c r="W4051" i="51" l="1"/>
  <c r="X4045" i="51"/>
  <c r="W4052" i="51" l="1"/>
  <c r="X4046" i="51"/>
  <c r="W4053" i="51" l="1"/>
  <c r="X4047" i="51"/>
  <c r="W4054" i="51" l="1"/>
  <c r="X4048" i="51"/>
  <c r="W4055" i="51" l="1"/>
  <c r="X4049" i="51"/>
  <c r="W4056" i="51" l="1"/>
  <c r="X4050" i="51"/>
  <c r="W4057" i="51" l="1"/>
  <c r="X4051" i="51"/>
  <c r="W4058" i="51" l="1"/>
  <c r="X4052" i="51"/>
  <c r="W4059" i="51" l="1"/>
  <c r="X4053" i="51"/>
  <c r="W4060" i="51" l="1"/>
  <c r="X4054" i="51"/>
  <c r="W4061" i="51" l="1"/>
  <c r="X4055" i="51"/>
  <c r="W4062" i="51" l="1"/>
  <c r="X4056" i="51"/>
  <c r="W4063" i="51" l="1"/>
  <c r="X4057" i="51"/>
  <c r="W4064" i="51" l="1"/>
  <c r="X4058" i="51"/>
  <c r="W4065" i="51" l="1"/>
  <c r="X4059" i="51"/>
  <c r="W4066" i="51" l="1"/>
  <c r="X4060" i="51"/>
  <c r="W4067" i="51" l="1"/>
  <c r="X4061" i="51"/>
  <c r="W4068" i="51" l="1"/>
  <c r="X4062" i="51"/>
  <c r="W4069" i="51" l="1"/>
  <c r="X4063" i="51"/>
  <c r="W4070" i="51" l="1"/>
  <c r="X4064" i="51"/>
  <c r="W4071" i="51" l="1"/>
  <c r="X4065" i="51"/>
  <c r="W4072" i="51" l="1"/>
  <c r="X4066" i="51"/>
  <c r="W4073" i="51" l="1"/>
  <c r="X4067" i="51"/>
  <c r="W4074" i="51" l="1"/>
  <c r="X4068" i="51"/>
  <c r="W4075" i="51" l="1"/>
  <c r="X4069" i="51"/>
  <c r="W4076" i="51" l="1"/>
  <c r="X4070" i="51"/>
  <c r="W4077" i="51" l="1"/>
  <c r="X4071" i="51"/>
  <c r="W4078" i="51" l="1"/>
  <c r="X4072" i="51"/>
  <c r="W4079" i="51" l="1"/>
  <c r="X4073" i="51"/>
  <c r="W4080" i="51" l="1"/>
  <c r="X4074" i="51"/>
  <c r="W4081" i="51" l="1"/>
  <c r="X4075" i="51"/>
  <c r="W4082" i="51" l="1"/>
  <c r="X4076" i="51"/>
  <c r="W4083" i="51" l="1"/>
  <c r="X4077" i="51"/>
  <c r="W4084" i="51" l="1"/>
  <c r="X4078" i="51"/>
  <c r="W4085" i="51" l="1"/>
  <c r="X4079" i="51"/>
  <c r="W4086" i="51" l="1"/>
  <c r="X4080" i="51"/>
  <c r="W4087" i="51" l="1"/>
  <c r="X4081" i="51"/>
  <c r="W4088" i="51" l="1"/>
  <c r="X4082" i="51"/>
  <c r="W4089" i="51" l="1"/>
  <c r="X4083" i="51"/>
  <c r="W4090" i="51" l="1"/>
  <c r="X4084" i="51"/>
  <c r="W4091" i="51" l="1"/>
  <c r="X4085" i="51"/>
  <c r="W4092" i="51" l="1"/>
  <c r="X4086" i="51"/>
  <c r="W4093" i="51" l="1"/>
  <c r="X4087" i="51"/>
  <c r="W4094" i="51" l="1"/>
  <c r="X4088" i="51"/>
  <c r="W4095" i="51" l="1"/>
  <c r="X4089" i="51"/>
  <c r="W4096" i="51" l="1"/>
  <c r="X4090" i="51"/>
  <c r="W4097" i="51" l="1"/>
  <c r="X4091" i="51"/>
  <c r="W4098" i="51" l="1"/>
  <c r="X4092" i="51"/>
  <c r="W4099" i="51" l="1"/>
  <c r="X4093" i="51"/>
  <c r="W4100" i="51" l="1"/>
  <c r="X4094" i="51"/>
  <c r="W4101" i="51" l="1"/>
  <c r="X4095" i="51"/>
  <c r="W4102" i="51" l="1"/>
  <c r="X4096" i="51"/>
  <c r="W4103" i="51" l="1"/>
  <c r="X4097" i="51"/>
  <c r="W4104" i="51" l="1"/>
  <c r="X4098" i="51"/>
  <c r="W4105" i="51" l="1"/>
  <c r="X4099" i="51"/>
  <c r="W4106" i="51" l="1"/>
  <c r="X4100" i="51"/>
  <c r="W4107" i="51" l="1"/>
  <c r="X4101" i="51"/>
  <c r="W4108" i="51" l="1"/>
  <c r="X4102" i="51"/>
  <c r="W4109" i="51" l="1"/>
  <c r="X4103" i="51"/>
  <c r="W4110" i="51" l="1"/>
  <c r="X4104" i="51"/>
  <c r="W4111" i="51" l="1"/>
  <c r="X4105" i="51"/>
  <c r="W4112" i="51" l="1"/>
  <c r="X4106" i="51"/>
  <c r="W4113" i="51" l="1"/>
  <c r="X4107" i="51"/>
  <c r="W4114" i="51" l="1"/>
  <c r="X4108" i="51"/>
  <c r="W4115" i="51" l="1"/>
  <c r="X4109" i="51"/>
  <c r="W4116" i="51" l="1"/>
  <c r="X4110" i="51"/>
  <c r="W4117" i="51" l="1"/>
  <c r="X4111" i="51"/>
  <c r="W4118" i="51" l="1"/>
  <c r="X4112" i="51"/>
  <c r="W4119" i="51" l="1"/>
  <c r="X4113" i="51"/>
  <c r="W4120" i="51" l="1"/>
  <c r="X4114" i="51"/>
  <c r="W4121" i="51" l="1"/>
  <c r="X4115" i="51"/>
  <c r="W4122" i="51" l="1"/>
  <c r="X4116" i="51"/>
  <c r="W4123" i="51" l="1"/>
  <c r="X4117" i="51"/>
  <c r="W4124" i="51" l="1"/>
  <c r="X4118" i="51"/>
  <c r="W4125" i="51" l="1"/>
  <c r="X4119" i="51"/>
  <c r="W4126" i="51" l="1"/>
  <c r="X4120" i="51"/>
  <c r="W4127" i="51" l="1"/>
  <c r="X4121" i="51"/>
  <c r="W4128" i="51" l="1"/>
  <c r="X4122" i="51"/>
  <c r="W4129" i="51" l="1"/>
  <c r="X4123" i="51"/>
  <c r="W4130" i="51" l="1"/>
  <c r="X4124" i="51"/>
  <c r="W4131" i="51" l="1"/>
  <c r="X4125" i="51"/>
  <c r="W4132" i="51" l="1"/>
  <c r="X4126" i="51"/>
  <c r="W4133" i="51" l="1"/>
  <c r="X4127" i="51"/>
  <c r="W4134" i="51" l="1"/>
  <c r="X4128" i="51"/>
  <c r="W4135" i="51" l="1"/>
  <c r="X4129" i="51"/>
  <c r="W4136" i="51" l="1"/>
  <c r="X4130" i="51"/>
  <c r="W4137" i="51" l="1"/>
  <c r="X4131" i="51"/>
  <c r="W4138" i="51" l="1"/>
  <c r="X4132" i="51"/>
  <c r="W4139" i="51" l="1"/>
  <c r="X4133" i="51"/>
  <c r="W4140" i="51" l="1"/>
  <c r="X4134" i="51"/>
  <c r="W4141" i="51" l="1"/>
  <c r="X4135" i="51"/>
  <c r="W4142" i="51" l="1"/>
  <c r="X4136" i="51"/>
  <c r="W4143" i="51" l="1"/>
  <c r="X4137" i="51"/>
  <c r="W4144" i="51" l="1"/>
  <c r="X4138" i="51"/>
  <c r="W4145" i="51" l="1"/>
  <c r="X4139" i="51"/>
  <c r="W4146" i="51" l="1"/>
  <c r="X4140" i="51"/>
  <c r="W4147" i="51" l="1"/>
  <c r="X4141" i="51"/>
  <c r="W4148" i="51" l="1"/>
  <c r="X4142" i="51"/>
  <c r="W4149" i="51" l="1"/>
  <c r="X4143" i="51"/>
  <c r="W4150" i="51" l="1"/>
  <c r="X4144" i="51"/>
  <c r="W4151" i="51" l="1"/>
  <c r="X4145" i="51"/>
  <c r="W4152" i="51" l="1"/>
  <c r="X4146" i="51"/>
  <c r="W4153" i="51" l="1"/>
  <c r="X4147" i="51"/>
  <c r="W4154" i="51" l="1"/>
  <c r="X4148" i="51"/>
  <c r="W4155" i="51" l="1"/>
  <c r="X4149" i="51"/>
  <c r="W4156" i="51" l="1"/>
  <c r="X4150" i="51"/>
  <c r="W4157" i="51" l="1"/>
  <c r="X4151" i="51"/>
  <c r="W4158" i="51" l="1"/>
  <c r="X4152" i="51"/>
  <c r="W4159" i="51" l="1"/>
  <c r="X4153" i="51"/>
  <c r="W4160" i="51" l="1"/>
  <c r="X4154" i="51"/>
  <c r="W4161" i="51" l="1"/>
  <c r="X4155" i="51"/>
  <c r="W4162" i="51" l="1"/>
  <c r="X4156" i="51"/>
  <c r="W4163" i="51" l="1"/>
  <c r="X4157" i="51"/>
  <c r="W4164" i="51" l="1"/>
  <c r="X4158" i="51"/>
  <c r="W4165" i="51" l="1"/>
  <c r="X4159" i="51"/>
  <c r="W4166" i="51" l="1"/>
  <c r="X4160" i="51"/>
  <c r="W4167" i="51" l="1"/>
  <c r="X4161" i="51"/>
  <c r="W4168" i="51" l="1"/>
  <c r="X4162" i="51"/>
  <c r="W4169" i="51" l="1"/>
  <c r="X4163" i="51"/>
  <c r="W4170" i="51" l="1"/>
  <c r="X4164" i="51"/>
  <c r="W4171" i="51" l="1"/>
  <c r="X4165" i="51"/>
  <c r="W4172" i="51" l="1"/>
  <c r="X4166" i="51"/>
  <c r="W4173" i="51" l="1"/>
  <c r="X4167" i="51"/>
  <c r="W4174" i="51" l="1"/>
  <c r="X4168" i="51"/>
  <c r="W4175" i="51" l="1"/>
  <c r="X4169" i="51"/>
  <c r="W4176" i="51" l="1"/>
  <c r="X4170" i="51"/>
  <c r="W4177" i="51" l="1"/>
  <c r="X4171" i="51"/>
  <c r="W4178" i="51" l="1"/>
  <c r="X4172" i="51"/>
  <c r="W4179" i="51" l="1"/>
  <c r="X4173" i="51"/>
  <c r="W4180" i="51" l="1"/>
  <c r="X4174" i="51"/>
  <c r="W4181" i="51" l="1"/>
  <c r="X4175" i="51"/>
  <c r="W4182" i="51" l="1"/>
  <c r="X4176" i="51"/>
  <c r="W4183" i="51" l="1"/>
  <c r="X4177" i="51"/>
  <c r="W4184" i="51" l="1"/>
  <c r="X4178" i="51"/>
  <c r="W4185" i="51" l="1"/>
  <c r="X4179" i="51"/>
  <c r="W4186" i="51" l="1"/>
  <c r="X4180" i="51"/>
  <c r="W4187" i="51" l="1"/>
  <c r="X4181" i="51"/>
  <c r="W4188" i="51" l="1"/>
  <c r="X4182" i="51"/>
  <c r="W4189" i="51" l="1"/>
  <c r="X4183" i="51"/>
  <c r="W4190" i="51" l="1"/>
  <c r="X4184" i="51"/>
  <c r="W4191" i="51" l="1"/>
  <c r="X4185" i="51"/>
  <c r="W4192" i="51" l="1"/>
  <c r="X4186" i="51"/>
  <c r="W4193" i="51" l="1"/>
  <c r="X4187" i="51"/>
  <c r="W4194" i="51" l="1"/>
  <c r="X4188" i="51"/>
  <c r="W4195" i="51" l="1"/>
  <c r="X4189" i="51"/>
  <c r="W4196" i="51" l="1"/>
  <c r="X4190" i="51"/>
  <c r="W4197" i="51" l="1"/>
  <c r="X4191" i="51"/>
  <c r="W4198" i="51" l="1"/>
  <c r="X4192" i="51"/>
  <c r="W4199" i="51" l="1"/>
  <c r="X4193" i="51"/>
  <c r="W4200" i="51" l="1"/>
  <c r="X4194" i="51"/>
  <c r="W4201" i="51" l="1"/>
  <c r="X4195" i="51"/>
  <c r="W4202" i="51" l="1"/>
  <c r="X4196" i="51"/>
  <c r="W4203" i="51" l="1"/>
  <c r="X4197" i="51"/>
  <c r="W4204" i="51" l="1"/>
  <c r="X4203" i="51"/>
  <c r="X4198" i="51"/>
  <c r="W4205" i="51" l="1"/>
  <c r="X4199" i="51"/>
  <c r="W4206" i="51" l="1"/>
  <c r="X4200" i="51"/>
  <c r="W4207" i="51" l="1"/>
  <c r="X4201" i="51"/>
  <c r="W4208" i="51" l="1"/>
  <c r="X4202" i="51"/>
  <c r="W4209" i="51" l="1"/>
  <c r="X4204" i="51"/>
  <c r="W4210" i="51" l="1"/>
  <c r="X4205" i="51"/>
  <c r="W4211" i="51" l="1"/>
  <c r="X4206" i="51"/>
  <c r="W4212" i="51" l="1"/>
  <c r="X4207" i="51"/>
  <c r="W4213" i="51" l="1"/>
  <c r="W4214" i="51" l="1"/>
  <c r="X4208" i="51"/>
  <c r="W4215" i="51" l="1"/>
  <c r="X4209" i="51"/>
  <c r="W4216" i="51" l="1"/>
  <c r="X4210" i="51"/>
  <c r="W4217" i="51" l="1"/>
  <c r="X4211" i="51"/>
  <c r="W4218" i="51" l="1"/>
  <c r="X4212" i="51"/>
  <c r="W4219" i="51" l="1"/>
  <c r="X4213" i="51"/>
  <c r="W4220" i="51" l="1"/>
  <c r="X4214" i="51"/>
  <c r="W4221" i="51" l="1"/>
  <c r="X4215" i="51"/>
  <c r="W4222" i="51" l="1"/>
  <c r="X4216" i="51"/>
  <c r="W4223" i="51" l="1"/>
  <c r="X4217" i="51"/>
  <c r="W4224" i="51" l="1"/>
  <c r="X4218" i="51"/>
  <c r="W4225" i="51" l="1"/>
  <c r="X4219" i="51"/>
  <c r="W4226" i="51" l="1"/>
  <c r="X4220" i="51"/>
  <c r="W4227" i="51" l="1"/>
  <c r="X4221" i="51"/>
  <c r="W4228" i="51" l="1"/>
  <c r="X4222" i="51"/>
  <c r="W4229" i="51" l="1"/>
  <c r="X4223" i="51"/>
  <c r="W4230" i="51" l="1"/>
  <c r="X4224" i="51"/>
  <c r="W4231" i="51" l="1"/>
  <c r="X4225" i="51"/>
  <c r="W4232" i="51" l="1"/>
  <c r="X4226" i="51"/>
  <c r="W4233" i="51" l="1"/>
  <c r="X4227" i="51"/>
  <c r="W4234" i="51" l="1"/>
  <c r="X4228" i="51"/>
  <c r="W4235" i="51" l="1"/>
  <c r="X4229" i="51"/>
  <c r="W4236" i="51" l="1"/>
  <c r="X4230" i="51"/>
  <c r="W4237" i="51" l="1"/>
  <c r="X4231" i="51"/>
  <c r="W4238" i="51" l="1"/>
  <c r="X4232" i="51"/>
  <c r="W4239" i="51" l="1"/>
  <c r="X4233" i="51"/>
  <c r="W4240" i="51" l="1"/>
  <c r="X4234" i="51"/>
  <c r="W4241" i="51" l="1"/>
  <c r="X4235" i="51"/>
  <c r="W4242" i="51" l="1"/>
  <c r="X4236" i="51"/>
  <c r="W4243" i="51" l="1"/>
  <c r="X4237" i="51"/>
  <c r="W4244" i="51" l="1"/>
  <c r="X4238" i="51"/>
  <c r="W4245" i="51" l="1"/>
  <c r="X4239" i="51"/>
  <c r="W4246" i="51" l="1"/>
  <c r="X4240" i="51"/>
  <c r="W4247" i="51" l="1"/>
  <c r="X4241" i="51"/>
  <c r="W4248" i="51" l="1"/>
  <c r="X4242" i="51"/>
  <c r="W4249" i="51" l="1"/>
  <c r="X4243" i="51"/>
  <c r="W4250" i="51" l="1"/>
  <c r="X4244" i="51"/>
  <c r="W4251" i="51" l="1"/>
  <c r="X4245" i="51"/>
  <c r="W4252" i="51" l="1"/>
  <c r="X4246" i="51"/>
  <c r="W4253" i="51" l="1"/>
  <c r="X4247" i="51"/>
  <c r="W4254" i="51" l="1"/>
  <c r="X4248" i="51"/>
  <c r="W4255" i="51" l="1"/>
  <c r="X4249" i="51"/>
  <c r="W4256" i="51" l="1"/>
  <c r="X4250" i="51"/>
  <c r="W4257" i="51" l="1"/>
  <c r="X4251" i="51"/>
  <c r="W4258" i="51" l="1"/>
  <c r="X4252" i="51"/>
  <c r="W4259" i="51" l="1"/>
  <c r="X4253" i="51"/>
  <c r="W4260" i="51" l="1"/>
  <c r="X4254" i="51"/>
  <c r="W4261" i="51" l="1"/>
  <c r="X4255" i="51"/>
  <c r="W4262" i="51" l="1"/>
  <c r="X4256" i="51"/>
  <c r="W4263" i="51" l="1"/>
  <c r="X4257" i="51"/>
  <c r="W4264" i="51" l="1"/>
  <c r="X4258" i="51"/>
  <c r="W4265" i="51" l="1"/>
  <c r="X4259" i="51"/>
  <c r="W4266" i="51" l="1"/>
  <c r="X4260" i="51"/>
  <c r="W4267" i="51" l="1"/>
  <c r="X4261" i="51"/>
  <c r="W4268" i="51" l="1"/>
  <c r="X4262" i="51"/>
  <c r="W4269" i="51" l="1"/>
  <c r="X4263" i="51"/>
  <c r="W4270" i="51" l="1"/>
  <c r="X4264" i="51"/>
  <c r="W4271" i="51" l="1"/>
  <c r="X4265" i="51"/>
  <c r="W4272" i="51" l="1"/>
  <c r="X4266" i="51"/>
  <c r="W4273" i="51" l="1"/>
  <c r="X4267" i="51"/>
  <c r="W4274" i="51" l="1"/>
  <c r="X4268" i="51"/>
  <c r="W4275" i="51" l="1"/>
  <c r="X4269" i="51"/>
  <c r="W4276" i="51" l="1"/>
  <c r="X4270" i="51"/>
  <c r="W4277" i="51" l="1"/>
  <c r="X4271" i="51"/>
  <c r="W4278" i="51" l="1"/>
  <c r="X4272" i="51"/>
  <c r="W4279" i="51" l="1"/>
  <c r="X4273" i="51"/>
  <c r="W4280" i="51" l="1"/>
  <c r="X4274" i="51"/>
  <c r="W4281" i="51" l="1"/>
  <c r="X4275" i="51"/>
  <c r="W4282" i="51" l="1"/>
  <c r="X4276" i="51"/>
  <c r="W4283" i="51" l="1"/>
  <c r="X4277" i="51"/>
  <c r="W4284" i="51" l="1"/>
  <c r="X4278" i="51"/>
  <c r="W4285" i="51" l="1"/>
  <c r="X4279" i="51"/>
  <c r="W4286" i="51" l="1"/>
  <c r="X4280" i="51"/>
  <c r="W4287" i="51" l="1"/>
  <c r="X4281" i="51"/>
  <c r="W4288" i="51" l="1"/>
  <c r="X4282" i="51"/>
  <c r="W4289" i="51" l="1"/>
  <c r="X4283" i="51"/>
  <c r="W4290" i="51" l="1"/>
  <c r="X4284" i="51"/>
  <c r="W4291" i="51" l="1"/>
  <c r="X4285" i="51"/>
  <c r="W4292" i="51" l="1"/>
  <c r="X4286" i="51"/>
  <c r="W4293" i="51" l="1"/>
  <c r="X4287" i="51"/>
  <c r="W4294" i="51" l="1"/>
  <c r="X4288" i="51"/>
  <c r="W4295" i="51" l="1"/>
  <c r="X4289" i="51"/>
  <c r="W4296" i="51" l="1"/>
  <c r="X4290" i="51"/>
  <c r="W4297" i="51" l="1"/>
  <c r="X4291" i="51"/>
  <c r="W4298" i="51" l="1"/>
  <c r="X4292" i="51"/>
  <c r="W4299" i="51" l="1"/>
  <c r="X4293" i="51"/>
  <c r="W4300" i="51" l="1"/>
  <c r="X4294" i="51"/>
  <c r="W4301" i="51" l="1"/>
  <c r="X4295" i="51"/>
  <c r="W4302" i="51" l="1"/>
  <c r="X4296" i="51"/>
  <c r="W4303" i="51" l="1"/>
  <c r="X4297" i="51"/>
  <c r="W4304" i="51" l="1"/>
  <c r="X4298" i="51"/>
  <c r="W4305" i="51" l="1"/>
  <c r="X4299" i="51"/>
  <c r="W4306" i="51" l="1"/>
  <c r="X4300" i="51"/>
  <c r="W4307" i="51" l="1"/>
  <c r="X4301" i="51"/>
  <c r="W4308" i="51" l="1"/>
  <c r="X4302" i="51"/>
  <c r="W4309" i="51" l="1"/>
  <c r="X4303" i="51"/>
  <c r="W4310" i="51" l="1"/>
  <c r="X4304" i="51"/>
  <c r="W4311" i="51" l="1"/>
  <c r="X4305" i="51"/>
  <c r="W4312" i="51" l="1"/>
  <c r="X4306" i="51"/>
  <c r="W4313" i="51" l="1"/>
  <c r="X4307" i="51"/>
  <c r="W4314" i="51" l="1"/>
  <c r="X4308" i="51"/>
  <c r="W4315" i="51" l="1"/>
  <c r="X4309" i="51"/>
  <c r="W4316" i="51" l="1"/>
  <c r="X4310" i="51"/>
  <c r="W4317" i="51" l="1"/>
  <c r="X4311" i="51"/>
  <c r="W4318" i="51" l="1"/>
  <c r="X4312" i="51"/>
  <c r="W4319" i="51" l="1"/>
  <c r="X4313" i="51"/>
  <c r="W4320" i="51" l="1"/>
  <c r="X4314" i="51"/>
  <c r="W4321" i="51" l="1"/>
  <c r="X4315" i="51"/>
  <c r="W4322" i="51" l="1"/>
  <c r="X4316" i="51"/>
  <c r="W4323" i="51" l="1"/>
  <c r="X4317" i="51"/>
  <c r="W4324" i="51" l="1"/>
  <c r="X4318" i="51"/>
  <c r="W4325" i="51" l="1"/>
  <c r="X4319" i="51"/>
  <c r="W4326" i="51" l="1"/>
  <c r="X4320" i="51"/>
  <c r="W4327" i="51" l="1"/>
  <c r="X4321" i="51"/>
  <c r="W4328" i="51" l="1"/>
  <c r="X4322" i="51"/>
  <c r="W4329" i="51" l="1"/>
  <c r="X4323" i="51"/>
  <c r="W4330" i="51" l="1"/>
  <c r="X4324" i="51"/>
  <c r="W4331" i="51" l="1"/>
  <c r="X4325" i="51"/>
  <c r="W4332" i="51" l="1"/>
  <c r="X4326" i="51"/>
  <c r="W4333" i="51" l="1"/>
  <c r="X4327" i="51"/>
  <c r="W4334" i="51" l="1"/>
  <c r="X4328" i="51"/>
  <c r="W4335" i="51" l="1"/>
  <c r="X4329" i="51"/>
  <c r="W4336" i="51" l="1"/>
  <c r="X4330" i="51"/>
  <c r="W4337" i="51" l="1"/>
  <c r="X4331" i="51"/>
  <c r="W4338" i="51" l="1"/>
  <c r="X4332" i="51"/>
  <c r="W4339" i="51" l="1"/>
  <c r="X4333" i="51"/>
  <c r="W4340" i="51" l="1"/>
  <c r="X4334" i="51"/>
  <c r="W4341" i="51" l="1"/>
  <c r="X4335" i="51"/>
  <c r="W4342" i="51" l="1"/>
  <c r="X4336" i="51"/>
  <c r="W4343" i="51" l="1"/>
  <c r="X4337" i="51"/>
  <c r="W4344" i="51" l="1"/>
  <c r="X4338" i="51"/>
  <c r="W4345" i="51" l="1"/>
  <c r="X4339" i="51"/>
  <c r="W4346" i="51" l="1"/>
  <c r="X4340" i="51"/>
  <c r="W4347" i="51" l="1"/>
  <c r="X4341" i="51"/>
  <c r="W4348" i="51" l="1"/>
  <c r="X4342" i="51"/>
  <c r="W4349" i="51" l="1"/>
  <c r="X4343" i="51"/>
  <c r="W4350" i="51" l="1"/>
  <c r="X4344" i="51"/>
  <c r="W4351" i="51" l="1"/>
  <c r="X4345" i="51"/>
  <c r="W4352" i="51" l="1"/>
  <c r="X4346" i="51"/>
  <c r="W4353" i="51" l="1"/>
  <c r="X4347" i="51"/>
  <c r="W4354" i="51" l="1"/>
  <c r="X4348" i="51"/>
  <c r="W4355" i="51" l="1"/>
  <c r="X4349" i="51"/>
  <c r="W4356" i="51" l="1"/>
  <c r="X4350" i="51"/>
  <c r="W4357" i="51" l="1"/>
  <c r="X4351" i="51"/>
  <c r="W4358" i="51" l="1"/>
  <c r="X4352" i="51"/>
  <c r="W4359" i="51" l="1"/>
  <c r="X4353" i="51"/>
  <c r="W4360" i="51" l="1"/>
  <c r="X4354" i="51"/>
  <c r="W4361" i="51" l="1"/>
  <c r="X4355" i="51"/>
  <c r="W4362" i="51" l="1"/>
  <c r="X4356" i="51"/>
  <c r="W4363" i="51" l="1"/>
  <c r="X4357" i="51"/>
  <c r="W4364" i="51" l="1"/>
  <c r="X4358" i="51"/>
  <c r="W4365" i="51" l="1"/>
  <c r="X4359" i="51"/>
  <c r="W4366" i="51" l="1"/>
  <c r="X4360" i="51"/>
  <c r="W4367" i="51" l="1"/>
  <c r="X4361" i="51"/>
  <c r="W4368" i="51" l="1"/>
  <c r="X4362" i="51"/>
  <c r="W4369" i="51" l="1"/>
  <c r="X4363" i="51"/>
  <c r="W4370" i="51" l="1"/>
  <c r="X4364" i="51"/>
  <c r="W4371" i="51" l="1"/>
  <c r="X4365" i="51"/>
  <c r="W4372" i="51" l="1"/>
  <c r="X4366" i="51"/>
  <c r="W4373" i="51" l="1"/>
  <c r="X4367" i="51"/>
  <c r="W4374" i="51" l="1"/>
  <c r="X4368" i="51"/>
  <c r="W4375" i="51" l="1"/>
  <c r="X4369" i="51"/>
  <c r="W4376" i="51" l="1"/>
  <c r="X4370" i="51"/>
  <c r="W4377" i="51" l="1"/>
  <c r="X4371" i="51"/>
  <c r="W4378" i="51" l="1"/>
  <c r="X4372" i="51"/>
  <c r="W4379" i="51" l="1"/>
  <c r="X4373" i="51"/>
  <c r="W4380" i="51" l="1"/>
  <c r="X4374" i="51"/>
  <c r="W4381" i="51" l="1"/>
  <c r="X4375" i="51"/>
  <c r="W4382" i="51" l="1"/>
  <c r="X4376" i="51"/>
  <c r="W4383" i="51" l="1"/>
  <c r="X4377" i="51"/>
  <c r="W4384" i="51" l="1"/>
  <c r="X4378" i="51"/>
  <c r="W4385" i="51" l="1"/>
  <c r="X4379" i="51"/>
  <c r="W4386" i="51" l="1"/>
  <c r="X4380" i="51"/>
  <c r="W4387" i="51" l="1"/>
  <c r="X4381" i="51"/>
  <c r="W4388" i="51" l="1"/>
  <c r="X4382" i="51"/>
  <c r="W4389" i="51" l="1"/>
  <c r="X4383" i="51"/>
  <c r="W4390" i="51" l="1"/>
  <c r="X4384" i="51"/>
  <c r="W4391" i="51" l="1"/>
  <c r="X4385" i="51"/>
  <c r="W4392" i="51" l="1"/>
  <c r="X4386" i="51"/>
  <c r="W4393" i="51" l="1"/>
  <c r="X4387" i="51"/>
  <c r="W4394" i="51" l="1"/>
  <c r="X4388" i="51"/>
  <c r="W4395" i="51" l="1"/>
  <c r="X4389" i="51"/>
  <c r="W4396" i="51" l="1"/>
  <c r="X4390" i="51"/>
  <c r="W4397" i="51" l="1"/>
  <c r="X4391" i="51"/>
  <c r="W4398" i="51" l="1"/>
  <c r="X4392" i="51"/>
  <c r="W4399" i="51" l="1"/>
  <c r="X4393" i="51"/>
  <c r="W4400" i="51" l="1"/>
  <c r="X4394" i="51"/>
  <c r="W4401" i="51" l="1"/>
  <c r="X4395" i="51"/>
  <c r="W4402" i="51" l="1"/>
  <c r="X4396" i="51"/>
  <c r="W4403" i="51" l="1"/>
  <c r="X4397" i="51"/>
  <c r="W4404" i="51" l="1"/>
  <c r="X4398" i="51"/>
  <c r="W4405" i="51" l="1"/>
  <c r="X4399" i="51"/>
  <c r="W4406" i="51" l="1"/>
  <c r="X4400" i="51"/>
  <c r="W4407" i="51" l="1"/>
  <c r="X4401" i="51"/>
  <c r="W4408" i="51" l="1"/>
  <c r="X4402" i="51"/>
  <c r="W4409" i="51" l="1"/>
  <c r="X4403" i="51"/>
  <c r="W4410" i="51" l="1"/>
  <c r="X4404" i="51"/>
  <c r="W4411" i="51" l="1"/>
  <c r="X4405" i="51"/>
  <c r="W4412" i="51" l="1"/>
  <c r="X4406" i="51"/>
  <c r="W4413" i="51" l="1"/>
  <c r="X4407" i="51"/>
  <c r="W4414" i="51" l="1"/>
  <c r="X4408" i="51"/>
  <c r="W4415" i="51" l="1"/>
  <c r="X4409" i="51"/>
  <c r="W4416" i="51" l="1"/>
  <c r="X4410" i="51"/>
  <c r="W4417" i="51" l="1"/>
  <c r="X4411" i="51"/>
  <c r="W4418" i="51" l="1"/>
  <c r="X4412" i="51"/>
  <c r="W4419" i="51" l="1"/>
  <c r="X4413" i="51"/>
  <c r="W4420" i="51" l="1"/>
  <c r="X4414" i="51"/>
  <c r="W4421" i="51" l="1"/>
  <c r="X4415" i="51"/>
  <c r="W4422" i="51" l="1"/>
  <c r="X4416" i="51"/>
  <c r="W4423" i="51" l="1"/>
  <c r="X4417" i="51"/>
  <c r="W4424" i="51" l="1"/>
  <c r="X4418" i="51"/>
  <c r="W4425" i="51" l="1"/>
  <c r="X4419" i="51"/>
  <c r="W4426" i="51" l="1"/>
  <c r="X4420" i="51"/>
  <c r="W4427" i="51" l="1"/>
  <c r="X4421" i="51"/>
  <c r="W4428" i="51" l="1"/>
  <c r="X4422" i="51"/>
  <c r="W4429" i="51" l="1"/>
  <c r="X4423" i="51"/>
  <c r="W4430" i="51" l="1"/>
  <c r="X4424" i="51"/>
  <c r="W4431" i="51" l="1"/>
  <c r="X4425" i="51"/>
  <c r="W4432" i="51" l="1"/>
  <c r="X4426" i="51"/>
  <c r="W4433" i="51" l="1"/>
  <c r="X4427" i="51"/>
  <c r="W4434" i="51" l="1"/>
  <c r="X4428" i="51"/>
  <c r="W4435" i="51" l="1"/>
  <c r="X4429" i="51"/>
  <c r="W4436" i="51" l="1"/>
  <c r="X4430" i="51"/>
  <c r="W4437" i="51" l="1"/>
  <c r="X4431" i="51"/>
  <c r="W4438" i="51" l="1"/>
  <c r="X4432" i="51"/>
  <c r="W4439" i="51" l="1"/>
  <c r="X4433" i="51"/>
  <c r="W4440" i="51" l="1"/>
  <c r="X4434" i="51"/>
  <c r="W4441" i="51" l="1"/>
  <c r="X4435" i="51"/>
  <c r="W4442" i="51" l="1"/>
  <c r="X4436" i="51"/>
  <c r="W4443" i="51" l="1"/>
  <c r="X4437" i="51"/>
  <c r="W4444" i="51" l="1"/>
  <c r="X4438" i="51"/>
  <c r="W4445" i="51" l="1"/>
  <c r="X4439" i="51"/>
  <c r="W4446" i="51" l="1"/>
  <c r="X4440" i="51"/>
  <c r="W4447" i="51" l="1"/>
  <c r="X4441" i="51"/>
  <c r="W4448" i="51" l="1"/>
  <c r="X4442" i="51"/>
  <c r="W4449" i="51" l="1"/>
  <c r="X4443" i="51"/>
  <c r="W4450" i="51" l="1"/>
  <c r="X4444" i="51"/>
  <c r="W4451" i="51" l="1"/>
  <c r="X4445" i="51"/>
  <c r="W4452" i="51" l="1"/>
  <c r="X4446" i="51"/>
  <c r="W4453" i="51" l="1"/>
  <c r="X4447" i="51"/>
  <c r="W4454" i="51" l="1"/>
  <c r="X4448" i="51"/>
  <c r="W4455" i="51" l="1"/>
  <c r="X4449" i="51"/>
  <c r="W4456" i="51" l="1"/>
  <c r="X4450" i="51"/>
  <c r="W4457" i="51" l="1"/>
  <c r="X4451" i="51"/>
  <c r="W4458" i="51" l="1"/>
  <c r="X4452" i="51"/>
  <c r="W4459" i="51" l="1"/>
  <c r="X4453" i="51"/>
  <c r="W4460" i="51" l="1"/>
  <c r="X4454" i="51"/>
  <c r="W4461" i="51" l="1"/>
  <c r="X4455" i="51"/>
  <c r="W4462" i="51" l="1"/>
  <c r="X4456" i="51"/>
  <c r="W4463" i="51" l="1"/>
  <c r="X4457" i="51"/>
  <c r="W4464" i="51" l="1"/>
  <c r="X4463" i="51"/>
  <c r="X4458" i="51"/>
  <c r="W4465" i="51" l="1"/>
  <c r="X4459" i="51"/>
  <c r="W4466" i="51" l="1"/>
  <c r="X4460" i="51"/>
  <c r="W4467" i="51" l="1"/>
  <c r="X4461" i="51"/>
  <c r="W4468" i="51" l="1"/>
  <c r="X4462" i="51"/>
  <c r="W4469" i="51" l="1"/>
  <c r="X4464" i="51"/>
  <c r="W4470" i="51" l="1"/>
  <c r="X4465" i="51"/>
  <c r="W4471" i="51" l="1"/>
  <c r="X4466" i="51"/>
  <c r="W4472" i="51" l="1"/>
  <c r="X4467" i="51"/>
  <c r="W4473" i="51" l="1"/>
  <c r="W4474" i="51" l="1"/>
  <c r="X4468" i="51"/>
  <c r="W4475" i="51" l="1"/>
  <c r="X4469" i="51"/>
  <c r="W4476" i="51" l="1"/>
  <c r="X4470" i="51"/>
  <c r="W4477" i="51" l="1"/>
  <c r="X4471" i="51"/>
  <c r="W4478" i="51" l="1"/>
  <c r="X4472" i="51"/>
  <c r="W4479" i="51" l="1"/>
  <c r="X4473" i="51"/>
  <c r="W4480" i="51" l="1"/>
  <c r="X4474" i="51"/>
  <c r="W4481" i="51" l="1"/>
  <c r="X4475" i="51"/>
  <c r="W4482" i="51" l="1"/>
  <c r="X4476" i="51"/>
  <c r="W4483" i="51" l="1"/>
  <c r="X4477" i="51"/>
  <c r="W4484" i="51" l="1"/>
  <c r="X4478" i="51"/>
  <c r="W4485" i="51" l="1"/>
  <c r="X4479" i="51"/>
  <c r="W4486" i="51" l="1"/>
  <c r="X4480" i="51"/>
  <c r="W4487" i="51" l="1"/>
  <c r="X4481" i="51"/>
  <c r="W4488" i="51" l="1"/>
  <c r="X4482" i="51"/>
  <c r="W4489" i="51" l="1"/>
  <c r="X4483" i="51"/>
  <c r="W4490" i="51" l="1"/>
  <c r="X4484" i="51"/>
  <c r="W4491" i="51" l="1"/>
  <c r="X4485" i="51"/>
  <c r="W4492" i="51" l="1"/>
  <c r="X4486" i="51"/>
  <c r="W4493" i="51" l="1"/>
  <c r="X4487" i="51"/>
  <c r="W4494" i="51" l="1"/>
  <c r="X4488" i="51"/>
  <c r="W4495" i="51" l="1"/>
  <c r="X4489" i="51"/>
  <c r="W4496" i="51" l="1"/>
  <c r="X4490" i="51"/>
  <c r="W4497" i="51" l="1"/>
  <c r="X4491" i="51"/>
  <c r="W4498" i="51" l="1"/>
  <c r="X4492" i="51"/>
  <c r="W4499" i="51" l="1"/>
  <c r="X4493" i="51"/>
  <c r="W4500" i="51" l="1"/>
  <c r="X4494" i="51"/>
  <c r="W4501" i="51" l="1"/>
  <c r="X4495" i="51"/>
  <c r="W4502" i="51" l="1"/>
  <c r="X4496" i="51"/>
  <c r="W4503" i="51" l="1"/>
  <c r="X4497" i="51"/>
  <c r="W4504" i="51" l="1"/>
  <c r="X4498" i="51"/>
  <c r="W4505" i="51" l="1"/>
  <c r="X4499" i="51"/>
  <c r="W4506" i="51" l="1"/>
  <c r="X4500" i="51"/>
  <c r="W4507" i="51" l="1"/>
  <c r="X4501" i="51"/>
  <c r="W4508" i="51" l="1"/>
  <c r="X4502" i="51"/>
  <c r="W4509" i="51" l="1"/>
  <c r="X4503" i="51"/>
  <c r="W4510" i="51" l="1"/>
  <c r="X4504" i="51"/>
  <c r="W4511" i="51" l="1"/>
  <c r="X4505" i="51"/>
  <c r="W4512" i="51" l="1"/>
  <c r="X4506" i="51"/>
  <c r="W4513" i="51" l="1"/>
  <c r="X4507" i="51"/>
  <c r="W4514" i="51" l="1"/>
  <c r="X4508" i="51"/>
  <c r="W4515" i="51" l="1"/>
  <c r="X4509" i="51"/>
  <c r="W4516" i="51" l="1"/>
  <c r="X4510" i="51"/>
  <c r="W4517" i="51" l="1"/>
  <c r="X4511" i="51"/>
  <c r="W4518" i="51" l="1"/>
  <c r="X4512" i="51"/>
  <c r="W4519" i="51" l="1"/>
  <c r="X4513" i="51"/>
  <c r="W4520" i="51" l="1"/>
  <c r="X4514" i="51"/>
  <c r="W4521" i="51" l="1"/>
  <c r="X4515" i="51"/>
  <c r="W4522" i="51" l="1"/>
  <c r="X4516" i="51"/>
  <c r="W4523" i="51" l="1"/>
  <c r="X4517" i="51"/>
  <c r="W4524" i="51" l="1"/>
  <c r="X4518" i="51"/>
  <c r="W4525" i="51" l="1"/>
  <c r="X4519" i="51"/>
  <c r="W4526" i="51" l="1"/>
  <c r="X4520" i="51"/>
  <c r="W4527" i="51" l="1"/>
  <c r="X4521" i="51"/>
  <c r="W4528" i="51" l="1"/>
  <c r="X4522" i="51"/>
  <c r="W4529" i="51" l="1"/>
  <c r="X4523" i="51"/>
  <c r="W4530" i="51" l="1"/>
  <c r="X4524" i="51"/>
  <c r="W4531" i="51" l="1"/>
  <c r="X4525" i="51"/>
  <c r="W4532" i="51" l="1"/>
  <c r="X4526" i="51"/>
  <c r="W4533" i="51" l="1"/>
  <c r="X4527" i="51"/>
  <c r="W4534" i="51" l="1"/>
  <c r="X4528" i="51"/>
  <c r="W4535" i="51" l="1"/>
  <c r="X4529" i="51"/>
  <c r="W4536" i="51" l="1"/>
  <c r="X4530" i="51"/>
  <c r="W4537" i="51" l="1"/>
  <c r="X4531" i="51"/>
  <c r="W4538" i="51" l="1"/>
  <c r="X4532" i="51"/>
  <c r="W4539" i="51" l="1"/>
  <c r="X4533" i="51"/>
  <c r="W4540" i="51" l="1"/>
  <c r="X4534" i="51"/>
  <c r="W4541" i="51" l="1"/>
  <c r="X4535" i="51"/>
  <c r="W4542" i="51" l="1"/>
  <c r="X4536" i="51"/>
  <c r="W4543" i="51" l="1"/>
  <c r="X4537" i="51"/>
  <c r="W4544" i="51" l="1"/>
  <c r="X4538" i="51"/>
  <c r="W4545" i="51" l="1"/>
  <c r="X4539" i="51"/>
  <c r="W4546" i="51" l="1"/>
  <c r="X4540" i="51"/>
  <c r="W4547" i="51" l="1"/>
  <c r="X4541" i="51"/>
  <c r="W4548" i="51" l="1"/>
  <c r="X4542" i="51"/>
  <c r="W4549" i="51" l="1"/>
  <c r="X4543" i="51"/>
  <c r="W4550" i="51" l="1"/>
  <c r="X4544" i="51"/>
  <c r="W4551" i="51" l="1"/>
  <c r="X4545" i="51"/>
  <c r="W4552" i="51" l="1"/>
  <c r="X4546" i="51"/>
  <c r="W4553" i="51" l="1"/>
  <c r="X4547" i="51"/>
  <c r="W4554" i="51" l="1"/>
  <c r="X4548" i="51"/>
  <c r="W4555" i="51" l="1"/>
  <c r="X4549" i="51"/>
  <c r="W4556" i="51" l="1"/>
  <c r="X4550" i="51"/>
  <c r="W4557" i="51" l="1"/>
  <c r="X4551" i="51"/>
  <c r="W4558" i="51" l="1"/>
  <c r="X4552" i="51"/>
  <c r="W4559" i="51" l="1"/>
  <c r="X4553" i="51"/>
  <c r="W4560" i="51" l="1"/>
  <c r="X4554" i="51"/>
  <c r="W4561" i="51" l="1"/>
  <c r="X4555" i="51"/>
  <c r="W4562" i="51" l="1"/>
  <c r="X4556" i="51"/>
  <c r="W4563" i="51" l="1"/>
  <c r="X4557" i="51"/>
  <c r="W4564" i="51" l="1"/>
  <c r="X4558" i="51"/>
  <c r="W4565" i="51" l="1"/>
  <c r="X4559" i="51"/>
  <c r="W4566" i="51" l="1"/>
  <c r="X4560" i="51"/>
  <c r="W4567" i="51" l="1"/>
  <c r="X4561" i="51"/>
  <c r="W4568" i="51" l="1"/>
  <c r="X4562" i="51"/>
  <c r="W4569" i="51" l="1"/>
  <c r="X4563" i="51"/>
  <c r="W4570" i="51" l="1"/>
  <c r="X4564" i="51"/>
  <c r="W4571" i="51" l="1"/>
  <c r="X4565" i="51"/>
  <c r="W4572" i="51" l="1"/>
  <c r="X4566" i="51"/>
  <c r="W4573" i="51" l="1"/>
  <c r="X4567" i="51"/>
  <c r="W4574" i="51" l="1"/>
  <c r="X4568" i="51"/>
  <c r="W4575" i="51" l="1"/>
  <c r="X4569" i="51"/>
  <c r="W4576" i="51" l="1"/>
  <c r="X4570" i="51"/>
  <c r="W4577" i="51" l="1"/>
  <c r="X4571" i="51"/>
  <c r="W4578" i="51" l="1"/>
  <c r="X4572" i="51"/>
  <c r="W4579" i="51" l="1"/>
  <c r="X4573" i="51"/>
  <c r="W4580" i="51" l="1"/>
  <c r="X4574" i="51"/>
  <c r="W4581" i="51" l="1"/>
  <c r="X4575" i="51"/>
  <c r="W4582" i="51" l="1"/>
  <c r="X4576" i="51"/>
  <c r="W4583" i="51" l="1"/>
  <c r="X4577" i="51"/>
  <c r="W4584" i="51" l="1"/>
  <c r="X4578" i="51"/>
  <c r="W4585" i="51" l="1"/>
  <c r="X4579" i="51"/>
  <c r="W4586" i="51" l="1"/>
  <c r="X4580" i="51"/>
  <c r="W4587" i="51" l="1"/>
  <c r="X4581" i="51"/>
  <c r="W4588" i="51" l="1"/>
  <c r="X4582" i="51"/>
  <c r="W4589" i="51" l="1"/>
  <c r="X4583" i="51"/>
  <c r="W4590" i="51" l="1"/>
  <c r="X4584" i="51"/>
  <c r="W4591" i="51" l="1"/>
  <c r="X4585" i="51"/>
  <c r="W4592" i="51" l="1"/>
  <c r="X4586" i="51"/>
  <c r="W4593" i="51" l="1"/>
  <c r="X4587" i="51"/>
  <c r="W4594" i="51" l="1"/>
  <c r="X4588" i="51"/>
  <c r="W4595" i="51" l="1"/>
  <c r="X4589" i="51"/>
  <c r="W4596" i="51" l="1"/>
  <c r="X4590" i="51"/>
  <c r="W4597" i="51" l="1"/>
  <c r="X4591" i="51"/>
  <c r="W4598" i="51" l="1"/>
  <c r="X4592" i="51"/>
  <c r="W4599" i="51" l="1"/>
  <c r="X4593" i="51"/>
  <c r="W4600" i="51" l="1"/>
  <c r="X4594" i="51"/>
  <c r="W4601" i="51" l="1"/>
  <c r="X4595" i="51"/>
  <c r="W4602" i="51" l="1"/>
  <c r="X4596" i="51"/>
  <c r="W4603" i="51" l="1"/>
  <c r="X4597" i="51"/>
  <c r="W4604" i="51" l="1"/>
  <c r="X4598" i="51"/>
  <c r="W4605" i="51" l="1"/>
  <c r="X4599" i="51"/>
  <c r="W4606" i="51" l="1"/>
  <c r="X4600" i="51"/>
  <c r="W4607" i="51" l="1"/>
  <c r="X4601" i="51"/>
  <c r="W4608" i="51" l="1"/>
  <c r="X4602" i="51"/>
  <c r="W4609" i="51" l="1"/>
  <c r="X4603" i="51"/>
  <c r="W4610" i="51" l="1"/>
  <c r="X4604" i="51"/>
  <c r="W4611" i="51" l="1"/>
  <c r="X4605" i="51"/>
  <c r="W4612" i="51" l="1"/>
  <c r="X4606" i="51"/>
  <c r="W4613" i="51" l="1"/>
  <c r="X4607" i="51"/>
  <c r="W4614" i="51" l="1"/>
  <c r="X4608" i="51"/>
  <c r="W4615" i="51" l="1"/>
  <c r="X4609" i="51"/>
  <c r="W4616" i="51" l="1"/>
  <c r="X4610" i="51"/>
  <c r="W4617" i="51" l="1"/>
  <c r="X4611" i="51"/>
  <c r="W4618" i="51" l="1"/>
  <c r="X4612" i="51"/>
  <c r="W4619" i="51" l="1"/>
  <c r="X4613" i="51"/>
  <c r="W4620" i="51" l="1"/>
  <c r="X4614" i="51"/>
  <c r="W4621" i="51" l="1"/>
  <c r="X4615" i="51"/>
  <c r="W4622" i="51" l="1"/>
  <c r="X4616" i="51"/>
  <c r="W4623" i="51" l="1"/>
  <c r="X4617" i="51"/>
  <c r="W4624" i="51" l="1"/>
  <c r="X4618" i="51"/>
  <c r="W4625" i="51" l="1"/>
  <c r="X4619" i="51"/>
  <c r="W4626" i="51" l="1"/>
  <c r="X4620" i="51"/>
  <c r="W4627" i="51" l="1"/>
  <c r="X4621" i="51"/>
  <c r="W4628" i="51" l="1"/>
  <c r="X4622" i="51"/>
  <c r="W4629" i="51" l="1"/>
  <c r="X4623" i="51"/>
  <c r="W4630" i="51" l="1"/>
  <c r="X4624" i="51"/>
  <c r="W4631" i="51" l="1"/>
  <c r="X4625" i="51"/>
  <c r="W4632" i="51" l="1"/>
  <c r="X4626" i="51"/>
  <c r="W4633" i="51" l="1"/>
  <c r="X4627" i="51"/>
  <c r="W4634" i="51" l="1"/>
  <c r="X4628" i="51"/>
  <c r="W4635" i="51" l="1"/>
  <c r="X4629" i="51"/>
  <c r="W4636" i="51" l="1"/>
  <c r="X4630" i="51"/>
  <c r="W4637" i="51" l="1"/>
  <c r="X4631" i="51"/>
  <c r="W4638" i="51" l="1"/>
  <c r="X4632" i="51"/>
  <c r="W4639" i="51" l="1"/>
  <c r="X4633" i="51"/>
  <c r="W4640" i="51" l="1"/>
  <c r="X4634" i="51"/>
  <c r="W4641" i="51" l="1"/>
  <c r="X4635" i="51"/>
  <c r="W4642" i="51" l="1"/>
  <c r="X4636" i="51"/>
  <c r="W4643" i="51" l="1"/>
  <c r="X4637" i="51"/>
  <c r="W4644" i="51" l="1"/>
  <c r="X4638" i="51"/>
  <c r="W4645" i="51" l="1"/>
  <c r="X4639" i="51"/>
  <c r="W4646" i="51" l="1"/>
  <c r="X4640" i="51"/>
  <c r="W4647" i="51" l="1"/>
  <c r="X4641" i="51"/>
  <c r="W4648" i="51" l="1"/>
  <c r="X4642" i="51"/>
  <c r="W4649" i="51" l="1"/>
  <c r="X4643" i="51"/>
  <c r="W4650" i="51" l="1"/>
  <c r="X4644" i="51"/>
  <c r="W4651" i="51" l="1"/>
  <c r="X4645" i="51"/>
  <c r="W4652" i="51" l="1"/>
  <c r="X4646" i="51"/>
  <c r="W4653" i="51" l="1"/>
  <c r="X4647" i="51"/>
  <c r="W4654" i="51" l="1"/>
  <c r="X4648" i="51"/>
  <c r="W4655" i="51" l="1"/>
  <c r="X4649" i="51"/>
  <c r="W4656" i="51" l="1"/>
  <c r="X4650" i="51"/>
  <c r="W4657" i="51" l="1"/>
  <c r="X4651" i="51"/>
  <c r="W4658" i="51" l="1"/>
  <c r="X4652" i="51"/>
  <c r="W4659" i="51" l="1"/>
  <c r="X4653" i="51"/>
  <c r="W4660" i="51" l="1"/>
  <c r="X4654" i="51"/>
  <c r="W4661" i="51" l="1"/>
  <c r="X4655" i="51"/>
  <c r="W4662" i="51" l="1"/>
  <c r="X4656" i="51"/>
  <c r="W4663" i="51" l="1"/>
  <c r="X4657" i="51"/>
  <c r="W4664" i="51" l="1"/>
  <c r="X4658" i="51"/>
  <c r="W4665" i="51" l="1"/>
  <c r="X4659" i="51"/>
  <c r="W4666" i="51" l="1"/>
  <c r="X4660" i="51"/>
  <c r="W4667" i="51" l="1"/>
  <c r="X4661" i="51"/>
  <c r="W4668" i="51" l="1"/>
  <c r="X4662" i="51"/>
  <c r="W4669" i="51" l="1"/>
  <c r="X4663" i="51"/>
  <c r="W4670" i="51" l="1"/>
  <c r="X4664" i="51"/>
  <c r="W4671" i="51" l="1"/>
  <c r="X4665" i="51"/>
  <c r="W4672" i="51" l="1"/>
  <c r="X4666" i="51"/>
  <c r="W4673" i="51" l="1"/>
  <c r="X4667" i="51"/>
  <c r="W4674" i="51" l="1"/>
  <c r="X4668" i="51"/>
  <c r="W4675" i="51" l="1"/>
  <c r="X4669" i="51"/>
  <c r="W4676" i="51" l="1"/>
  <c r="X4670" i="51"/>
  <c r="W4677" i="51" l="1"/>
  <c r="X4671" i="51"/>
  <c r="W4678" i="51" l="1"/>
  <c r="X4672" i="51"/>
  <c r="W4679" i="51" l="1"/>
  <c r="X4673" i="51"/>
  <c r="W4680" i="51" l="1"/>
  <c r="X4674" i="51"/>
  <c r="W4681" i="51" l="1"/>
  <c r="X4675" i="51"/>
  <c r="W4682" i="51" l="1"/>
  <c r="X4676" i="51"/>
  <c r="W4683" i="51" l="1"/>
  <c r="X4677" i="51"/>
  <c r="W4684" i="51" l="1"/>
  <c r="X4678" i="51"/>
  <c r="W4685" i="51" l="1"/>
  <c r="X4679" i="51"/>
  <c r="W4686" i="51" l="1"/>
  <c r="X4680" i="51"/>
  <c r="W4687" i="51" l="1"/>
  <c r="X4681" i="51"/>
  <c r="W4688" i="51" l="1"/>
  <c r="X4682" i="51"/>
  <c r="W4689" i="51" l="1"/>
  <c r="X4683" i="51"/>
  <c r="W4690" i="51" l="1"/>
  <c r="X4684" i="51"/>
  <c r="W4691" i="51" l="1"/>
  <c r="X4685" i="51"/>
  <c r="W4692" i="51" l="1"/>
  <c r="X4686" i="51"/>
  <c r="W4693" i="51" l="1"/>
  <c r="X4687" i="51"/>
  <c r="W4694" i="51" l="1"/>
  <c r="X4688" i="51"/>
  <c r="W4695" i="51" l="1"/>
  <c r="X4689" i="51"/>
  <c r="W4696" i="51" l="1"/>
  <c r="X4690" i="51"/>
  <c r="W4697" i="51" l="1"/>
  <c r="X4691" i="51"/>
  <c r="W4698" i="51" l="1"/>
  <c r="X4692" i="51"/>
  <c r="W4699" i="51" l="1"/>
  <c r="X4693" i="51"/>
  <c r="W4700" i="51" l="1"/>
  <c r="X4694" i="51"/>
  <c r="W4701" i="51" l="1"/>
  <c r="X4695" i="51"/>
  <c r="W4702" i="51" l="1"/>
  <c r="X4696" i="51"/>
  <c r="W4703" i="51" l="1"/>
  <c r="X4697" i="51"/>
  <c r="W4704" i="51" l="1"/>
  <c r="X4698" i="51"/>
  <c r="W4705" i="51" l="1"/>
  <c r="X4699" i="51"/>
  <c r="W4706" i="51" l="1"/>
  <c r="X4700" i="51"/>
  <c r="W4707" i="51" l="1"/>
  <c r="X4701" i="51"/>
  <c r="W4708" i="51" l="1"/>
  <c r="X4702" i="51"/>
  <c r="W4709" i="51" l="1"/>
  <c r="X4703" i="51"/>
  <c r="W4710" i="51" l="1"/>
  <c r="X4704" i="51"/>
  <c r="W4711" i="51" l="1"/>
  <c r="X4705" i="51"/>
  <c r="W4712" i="51" l="1"/>
  <c r="X4706" i="51"/>
  <c r="W4713" i="51" l="1"/>
  <c r="X4707" i="51"/>
  <c r="W4714" i="51" l="1"/>
  <c r="X4708" i="51"/>
  <c r="W4715" i="51" l="1"/>
  <c r="X4709" i="51"/>
  <c r="W4716" i="51" l="1"/>
  <c r="X4710" i="51"/>
  <c r="W4717" i="51" l="1"/>
  <c r="X4711" i="51"/>
  <c r="W4718" i="51" l="1"/>
  <c r="X4712" i="51"/>
  <c r="W4719" i="51" l="1"/>
  <c r="X4713" i="51"/>
  <c r="W4720" i="51" l="1"/>
  <c r="X4714" i="51"/>
  <c r="W4721" i="51" l="1"/>
  <c r="X4715" i="51"/>
  <c r="W4722" i="51" l="1"/>
  <c r="X4716" i="51"/>
  <c r="W4723" i="51" l="1"/>
  <c r="X4717" i="51"/>
  <c r="W4724" i="51" l="1"/>
  <c r="X4723" i="51"/>
  <c r="X4718" i="51"/>
  <c r="W4725" i="51" l="1"/>
  <c r="X4719" i="51"/>
  <c r="W4726" i="51" l="1"/>
  <c r="X4720" i="51"/>
  <c r="W4727" i="51" l="1"/>
  <c r="X4721" i="51"/>
  <c r="W4728" i="51" l="1"/>
  <c r="X4722" i="51"/>
  <c r="W4729" i="51" l="1"/>
  <c r="X4724" i="51"/>
  <c r="W4730" i="51" l="1"/>
  <c r="X4725" i="51"/>
  <c r="W4731" i="51" l="1"/>
  <c r="X4726" i="51"/>
  <c r="W4732" i="51" l="1"/>
  <c r="X4727" i="51"/>
  <c r="W4733" i="51" l="1"/>
  <c r="W4734" i="51" l="1"/>
  <c r="X4728" i="51"/>
  <c r="W4735" i="51" l="1"/>
  <c r="X4729" i="51"/>
  <c r="W4736" i="51" l="1"/>
  <c r="X4730" i="51"/>
  <c r="W4737" i="51" l="1"/>
  <c r="X4731" i="51"/>
  <c r="W4738" i="51" l="1"/>
  <c r="X4732" i="51"/>
  <c r="W4739" i="51" l="1"/>
  <c r="X4733" i="51"/>
  <c r="W4740" i="51" l="1"/>
  <c r="X4734" i="51"/>
  <c r="W4741" i="51" l="1"/>
  <c r="X4735" i="51"/>
  <c r="W4742" i="51" l="1"/>
  <c r="X4736" i="51"/>
  <c r="W4743" i="51" l="1"/>
  <c r="X4737" i="51"/>
  <c r="W4744" i="51" l="1"/>
  <c r="X4738" i="51"/>
  <c r="W4745" i="51" l="1"/>
  <c r="X4739" i="51"/>
  <c r="W4746" i="51" l="1"/>
  <c r="X4740" i="51"/>
  <c r="W4747" i="51" l="1"/>
  <c r="X4741" i="51"/>
  <c r="W4748" i="51" l="1"/>
  <c r="X4742" i="51"/>
  <c r="W4749" i="51" l="1"/>
  <c r="X4743" i="51"/>
  <c r="W4750" i="51" l="1"/>
  <c r="X4744" i="51"/>
  <c r="W4751" i="51" l="1"/>
  <c r="X4745" i="51"/>
  <c r="W4752" i="51" l="1"/>
  <c r="X4746" i="51"/>
  <c r="W4753" i="51" l="1"/>
  <c r="X4747" i="51"/>
  <c r="W4754" i="51" l="1"/>
  <c r="X4748" i="51"/>
  <c r="W4755" i="51" l="1"/>
  <c r="X4749" i="51"/>
  <c r="W4756" i="51" l="1"/>
  <c r="X4750" i="51"/>
  <c r="W4757" i="51" l="1"/>
  <c r="X4751" i="51"/>
  <c r="W4758" i="51" l="1"/>
  <c r="X4752" i="51"/>
  <c r="W4759" i="51" l="1"/>
  <c r="X4753" i="51"/>
  <c r="W4760" i="51" l="1"/>
  <c r="X4754" i="51"/>
  <c r="W4761" i="51" l="1"/>
  <c r="X4755" i="51"/>
  <c r="W4762" i="51" l="1"/>
  <c r="X4756" i="51"/>
  <c r="W4763" i="51" l="1"/>
  <c r="X4757" i="51"/>
  <c r="W4764" i="51" l="1"/>
  <c r="X4758" i="51"/>
  <c r="W4765" i="51" l="1"/>
  <c r="X4759" i="51"/>
  <c r="W4766" i="51" l="1"/>
  <c r="X4760" i="51"/>
  <c r="W4767" i="51" l="1"/>
  <c r="X4761" i="51"/>
  <c r="W4768" i="51" l="1"/>
  <c r="X4762" i="51"/>
  <c r="W4769" i="51" l="1"/>
  <c r="X4763" i="51"/>
  <c r="W4770" i="51" l="1"/>
  <c r="X4764" i="51"/>
  <c r="W4771" i="51" l="1"/>
  <c r="X4765" i="51"/>
  <c r="W4772" i="51" l="1"/>
  <c r="X4766" i="51"/>
  <c r="W4773" i="51" l="1"/>
  <c r="X4767" i="51"/>
  <c r="W4774" i="51" l="1"/>
  <c r="X4768" i="51"/>
  <c r="W4775" i="51" l="1"/>
  <c r="X4769" i="51"/>
  <c r="W4776" i="51" l="1"/>
  <c r="X4770" i="51"/>
  <c r="W4777" i="51" l="1"/>
  <c r="X4771" i="51"/>
  <c r="W4778" i="51" l="1"/>
  <c r="X4772" i="51"/>
  <c r="W4779" i="51" l="1"/>
  <c r="X4773" i="51"/>
  <c r="W4780" i="51" l="1"/>
  <c r="X4774" i="51"/>
  <c r="W4781" i="51" l="1"/>
  <c r="X4775" i="51"/>
  <c r="W4782" i="51" l="1"/>
  <c r="X4776" i="51"/>
  <c r="W4783" i="51" l="1"/>
  <c r="X4777" i="51"/>
  <c r="W4784" i="51" l="1"/>
  <c r="X4778" i="51"/>
  <c r="W4785" i="51" l="1"/>
  <c r="X4779" i="51"/>
  <c r="W4786" i="51" l="1"/>
  <c r="X4780" i="51"/>
  <c r="W4787" i="51" l="1"/>
  <c r="X4781" i="51"/>
  <c r="W4788" i="51" l="1"/>
  <c r="X4782" i="51"/>
  <c r="W4789" i="51" l="1"/>
  <c r="X4783" i="51"/>
  <c r="W4790" i="51" l="1"/>
  <c r="X4784" i="51"/>
  <c r="W4791" i="51" l="1"/>
  <c r="X4785" i="51"/>
  <c r="W4792" i="51" l="1"/>
  <c r="X4786" i="51"/>
  <c r="W4793" i="51" l="1"/>
  <c r="X4787" i="51"/>
  <c r="W4794" i="51" l="1"/>
  <c r="X4788" i="51"/>
  <c r="W4795" i="51" l="1"/>
  <c r="X4789" i="51"/>
  <c r="W4796" i="51" l="1"/>
  <c r="X4790" i="51"/>
  <c r="W4797" i="51" l="1"/>
  <c r="X4791" i="51"/>
  <c r="W4798" i="51" l="1"/>
  <c r="X4792" i="51"/>
  <c r="W4799" i="51" l="1"/>
  <c r="X4793" i="51"/>
  <c r="W4800" i="51" l="1"/>
  <c r="X4794" i="51"/>
  <c r="W4801" i="51" l="1"/>
  <c r="X4795" i="51"/>
  <c r="W4802" i="51" l="1"/>
  <c r="X4796" i="51"/>
  <c r="W4803" i="51" l="1"/>
  <c r="X4797" i="51"/>
  <c r="W4804" i="51" l="1"/>
  <c r="X4798" i="51"/>
  <c r="W4805" i="51" l="1"/>
  <c r="X4799" i="51"/>
  <c r="W4806" i="51" l="1"/>
  <c r="X4800" i="51"/>
  <c r="W4807" i="51" l="1"/>
  <c r="X4801" i="51"/>
  <c r="W4808" i="51" l="1"/>
  <c r="X4802" i="51"/>
  <c r="W4809" i="51" l="1"/>
  <c r="X4803" i="51"/>
  <c r="W4810" i="51" l="1"/>
  <c r="X4804" i="51"/>
  <c r="W4811" i="51" l="1"/>
  <c r="X4805" i="51"/>
  <c r="W4812" i="51" l="1"/>
  <c r="X4806" i="51"/>
  <c r="W4813" i="51" l="1"/>
  <c r="X4807" i="51"/>
  <c r="W4814" i="51" l="1"/>
  <c r="X4808" i="51"/>
  <c r="W4815" i="51" l="1"/>
  <c r="X4809" i="51"/>
  <c r="W4816" i="51" l="1"/>
  <c r="X4810" i="51"/>
  <c r="W4817" i="51" l="1"/>
  <c r="X4811" i="51"/>
  <c r="W4818" i="51" l="1"/>
  <c r="X4812" i="51"/>
  <c r="W4819" i="51" l="1"/>
  <c r="X4813" i="51"/>
  <c r="W4820" i="51" l="1"/>
  <c r="X4814" i="51"/>
  <c r="W4821" i="51" l="1"/>
  <c r="X4815" i="51"/>
  <c r="W4822" i="51" l="1"/>
  <c r="X4816" i="51"/>
  <c r="W4823" i="51" l="1"/>
  <c r="X4817" i="51"/>
  <c r="W4824" i="51" l="1"/>
  <c r="X4818" i="51"/>
  <c r="W4825" i="51" l="1"/>
  <c r="X4819" i="51"/>
  <c r="W4826" i="51" l="1"/>
  <c r="X4820" i="51"/>
  <c r="W4827" i="51" l="1"/>
  <c r="X4821" i="51"/>
  <c r="W4828" i="51" l="1"/>
  <c r="X4822" i="51"/>
  <c r="W4829" i="51" l="1"/>
  <c r="X4823" i="51"/>
  <c r="W4830" i="51" l="1"/>
  <c r="X4824" i="51"/>
  <c r="W4831" i="51" l="1"/>
  <c r="X4825" i="51"/>
  <c r="W4832" i="51" l="1"/>
  <c r="X4826" i="51"/>
  <c r="W4833" i="51" l="1"/>
  <c r="X4827" i="51"/>
  <c r="W4834" i="51" l="1"/>
  <c r="X4828" i="51"/>
  <c r="W4835" i="51" l="1"/>
  <c r="X4829" i="51"/>
  <c r="W4836" i="51" l="1"/>
  <c r="X4830" i="51"/>
  <c r="W4837" i="51" l="1"/>
  <c r="X4831" i="51"/>
  <c r="W4838" i="51" l="1"/>
  <c r="X4832" i="51"/>
  <c r="W4839" i="51" l="1"/>
  <c r="X4833" i="51"/>
  <c r="W4840" i="51" l="1"/>
  <c r="X4834" i="51"/>
  <c r="W4841" i="51" l="1"/>
  <c r="X4835" i="51"/>
  <c r="W4842" i="51" l="1"/>
  <c r="X4836" i="51"/>
  <c r="W4843" i="51" l="1"/>
  <c r="X4837" i="51"/>
  <c r="W4844" i="51" l="1"/>
  <c r="X4838" i="51"/>
  <c r="W4845" i="51" l="1"/>
  <c r="X4839" i="51"/>
  <c r="W4846" i="51" l="1"/>
  <c r="X4840" i="51"/>
  <c r="W4847" i="51" l="1"/>
  <c r="X4841" i="51"/>
  <c r="W4848" i="51" l="1"/>
  <c r="X4842" i="51"/>
  <c r="W4849" i="51" l="1"/>
  <c r="X4843" i="51"/>
  <c r="W4850" i="51" l="1"/>
  <c r="X4844" i="51"/>
  <c r="W4851" i="51" l="1"/>
  <c r="X4845" i="51"/>
  <c r="W4852" i="51" l="1"/>
  <c r="X4846" i="51"/>
  <c r="W4853" i="51" l="1"/>
  <c r="X4847" i="51"/>
  <c r="W4854" i="51" l="1"/>
  <c r="X4848" i="51"/>
  <c r="W4855" i="51" l="1"/>
  <c r="X4849" i="51"/>
  <c r="W4856" i="51" l="1"/>
  <c r="X4850" i="51"/>
  <c r="W4857" i="51" l="1"/>
  <c r="X4851" i="51"/>
  <c r="W4858" i="51" l="1"/>
  <c r="X4852" i="51"/>
  <c r="W4859" i="51" l="1"/>
  <c r="X4853" i="51"/>
  <c r="W4860" i="51" l="1"/>
  <c r="X4854" i="51"/>
  <c r="W4861" i="51" l="1"/>
  <c r="X4855" i="51"/>
  <c r="W4862" i="51" l="1"/>
  <c r="X4856" i="51"/>
  <c r="W4863" i="51" l="1"/>
  <c r="X4857" i="51"/>
  <c r="W4864" i="51" l="1"/>
  <c r="X4858" i="51"/>
  <c r="W4865" i="51" l="1"/>
  <c r="X4859" i="51"/>
  <c r="W4866" i="51" l="1"/>
  <c r="X4860" i="51"/>
  <c r="W4867" i="51" l="1"/>
  <c r="X4861" i="51"/>
  <c r="W4868" i="51" l="1"/>
  <c r="X4862" i="51"/>
  <c r="W4869" i="51" l="1"/>
  <c r="X4863" i="51"/>
  <c r="W4870" i="51" l="1"/>
  <c r="X4864" i="51"/>
  <c r="W4871" i="51" l="1"/>
  <c r="X4865" i="51"/>
  <c r="W4872" i="51" l="1"/>
  <c r="X4866" i="51"/>
  <c r="W4873" i="51" l="1"/>
  <c r="X4867" i="51"/>
  <c r="W4874" i="51" l="1"/>
  <c r="X4868" i="51"/>
  <c r="W4875" i="51" l="1"/>
  <c r="X4869" i="51"/>
  <c r="W4876" i="51" l="1"/>
  <c r="X4870" i="51"/>
  <c r="W4877" i="51" l="1"/>
  <c r="X4871" i="51"/>
  <c r="W4878" i="51" l="1"/>
  <c r="X4872" i="51"/>
  <c r="W4879" i="51" l="1"/>
  <c r="X4873" i="51"/>
  <c r="W4880" i="51" l="1"/>
  <c r="X4874" i="51"/>
  <c r="W4881" i="51" l="1"/>
  <c r="X4875" i="51"/>
  <c r="W4882" i="51" l="1"/>
  <c r="X4876" i="51"/>
  <c r="W4883" i="51" l="1"/>
  <c r="X4877" i="51"/>
  <c r="W4884" i="51" l="1"/>
  <c r="X4878" i="51"/>
  <c r="W4885" i="51" l="1"/>
  <c r="X4879" i="51"/>
  <c r="W4886" i="51" l="1"/>
  <c r="X4880" i="51"/>
  <c r="W4887" i="51" l="1"/>
  <c r="X4881" i="51"/>
  <c r="W4888" i="51" l="1"/>
  <c r="X4882" i="51"/>
  <c r="W4889" i="51" l="1"/>
  <c r="X4883" i="51"/>
  <c r="W4890" i="51" l="1"/>
  <c r="X4884" i="51"/>
  <c r="W4891" i="51" l="1"/>
  <c r="X4885" i="51"/>
  <c r="W4892" i="51" l="1"/>
  <c r="X4886" i="51"/>
  <c r="W4893" i="51" l="1"/>
  <c r="X4887" i="51"/>
  <c r="W4894" i="51" l="1"/>
  <c r="X4888" i="51"/>
  <c r="W4895" i="51" l="1"/>
  <c r="X4889" i="51"/>
  <c r="W4896" i="51" l="1"/>
  <c r="X4890" i="51"/>
  <c r="W4897" i="51" l="1"/>
  <c r="X4891" i="51"/>
  <c r="W4898" i="51" l="1"/>
  <c r="X4892" i="51"/>
  <c r="W4899" i="51" l="1"/>
  <c r="X4893" i="51"/>
  <c r="W4900" i="51" l="1"/>
  <c r="X4894" i="51"/>
  <c r="W4901" i="51" l="1"/>
  <c r="X4895" i="51"/>
  <c r="W4902" i="51" l="1"/>
  <c r="X4896" i="51"/>
  <c r="W4903" i="51" l="1"/>
  <c r="X4897" i="51"/>
  <c r="W4904" i="51" l="1"/>
  <c r="X4898" i="51"/>
  <c r="W4905" i="51" l="1"/>
  <c r="X4899" i="51"/>
  <c r="W4906" i="51" l="1"/>
  <c r="X4900" i="51"/>
  <c r="W4907" i="51" l="1"/>
  <c r="X4901" i="51"/>
  <c r="W4908" i="51" l="1"/>
  <c r="X4902" i="51"/>
  <c r="W4909" i="51" l="1"/>
  <c r="X4903" i="51"/>
  <c r="W4910" i="51" l="1"/>
  <c r="X4904" i="51"/>
  <c r="W4911" i="51" l="1"/>
  <c r="X4905" i="51"/>
  <c r="W4912" i="51" l="1"/>
  <c r="X4906" i="51"/>
  <c r="W4913" i="51" l="1"/>
  <c r="X4907" i="51"/>
  <c r="W4914" i="51" l="1"/>
  <c r="X4908" i="51"/>
  <c r="W4915" i="51" l="1"/>
  <c r="X4909" i="51"/>
  <c r="W4916" i="51" l="1"/>
  <c r="X4910" i="51"/>
  <c r="W4917" i="51" l="1"/>
  <c r="X4911" i="51"/>
  <c r="W4918" i="51" l="1"/>
  <c r="X4912" i="51"/>
  <c r="W4919" i="51" l="1"/>
  <c r="X4913" i="51"/>
  <c r="W4920" i="51" l="1"/>
  <c r="X4914" i="51"/>
  <c r="W4921" i="51" l="1"/>
  <c r="X4915" i="51"/>
  <c r="W4922" i="51" l="1"/>
  <c r="X4916" i="51"/>
  <c r="W4923" i="51" l="1"/>
  <c r="X4917" i="51"/>
  <c r="W4924" i="51" l="1"/>
  <c r="X4918" i="51"/>
  <c r="W4925" i="51" l="1"/>
  <c r="X4919" i="51"/>
  <c r="W4926" i="51" l="1"/>
  <c r="X4920" i="51"/>
  <c r="W4927" i="51" l="1"/>
  <c r="X4921" i="51"/>
  <c r="W4928" i="51" l="1"/>
  <c r="X4922" i="51"/>
  <c r="W4929" i="51" l="1"/>
  <c r="X4923" i="51"/>
  <c r="W4930" i="51" l="1"/>
  <c r="X4924" i="51"/>
  <c r="W4931" i="51" l="1"/>
  <c r="X4925" i="51"/>
  <c r="W4932" i="51" l="1"/>
  <c r="X4926" i="51"/>
  <c r="W4933" i="51" l="1"/>
  <c r="X4927" i="51"/>
  <c r="W4934" i="51" l="1"/>
  <c r="X4928" i="51"/>
  <c r="W4935" i="51" l="1"/>
  <c r="X4929" i="51"/>
  <c r="W4936" i="51" l="1"/>
  <c r="X4930" i="51"/>
  <c r="W4937" i="51" l="1"/>
  <c r="X4931" i="51"/>
  <c r="W4938" i="51" l="1"/>
  <c r="X4932" i="51"/>
  <c r="W4939" i="51" l="1"/>
  <c r="X4933" i="51"/>
  <c r="W4940" i="51" l="1"/>
  <c r="X4934" i="51"/>
  <c r="W4941" i="51" l="1"/>
  <c r="X4935" i="51"/>
  <c r="W4942" i="51" l="1"/>
  <c r="X4936" i="51"/>
  <c r="W4943" i="51" l="1"/>
  <c r="X4937" i="51"/>
  <c r="W4944" i="51" l="1"/>
  <c r="X4938" i="51"/>
  <c r="W4945" i="51" l="1"/>
  <c r="X4939" i="51"/>
  <c r="W4946" i="51" l="1"/>
  <c r="X4940" i="51"/>
  <c r="W4947" i="51" l="1"/>
  <c r="X4941" i="51"/>
  <c r="W4948" i="51" l="1"/>
  <c r="X4942" i="51"/>
  <c r="W4949" i="51" l="1"/>
  <c r="X4943" i="51"/>
  <c r="W4950" i="51" l="1"/>
  <c r="X4944" i="51"/>
  <c r="W4951" i="51" l="1"/>
  <c r="X4945" i="51"/>
  <c r="W4952" i="51" l="1"/>
  <c r="X4946" i="51"/>
  <c r="W4953" i="51" l="1"/>
  <c r="X4947" i="51"/>
  <c r="W4954" i="51" l="1"/>
  <c r="X4948" i="51"/>
  <c r="W4955" i="51" l="1"/>
  <c r="X4949" i="51"/>
  <c r="W4956" i="51" l="1"/>
  <c r="X4950" i="51"/>
  <c r="W4957" i="51" l="1"/>
  <c r="X4951" i="51"/>
  <c r="W4958" i="51" l="1"/>
  <c r="X4952" i="51"/>
  <c r="W4959" i="51" l="1"/>
  <c r="X4953" i="51"/>
  <c r="W4960" i="51" l="1"/>
  <c r="X4954" i="51"/>
  <c r="W4961" i="51" l="1"/>
  <c r="X4955" i="51"/>
  <c r="W4962" i="51" l="1"/>
  <c r="X4956" i="51"/>
  <c r="W4963" i="51" l="1"/>
  <c r="X4957" i="51"/>
  <c r="W4964" i="51" l="1"/>
  <c r="X4958" i="51"/>
  <c r="W4965" i="51" l="1"/>
  <c r="X4959" i="51"/>
  <c r="W4966" i="51" l="1"/>
  <c r="X4960" i="51"/>
  <c r="W4967" i="51" l="1"/>
  <c r="X4961" i="51"/>
  <c r="W4968" i="51" l="1"/>
  <c r="X4962" i="51"/>
  <c r="W4969" i="51" l="1"/>
  <c r="X4963" i="51"/>
  <c r="W4970" i="51" l="1"/>
  <c r="X4964" i="51"/>
  <c r="W4971" i="51" l="1"/>
  <c r="X4965" i="51"/>
  <c r="W4972" i="51" l="1"/>
  <c r="X4966" i="51"/>
  <c r="W4973" i="51" l="1"/>
  <c r="X4967" i="51"/>
  <c r="W4974" i="51" l="1"/>
  <c r="X4968" i="51"/>
  <c r="W4975" i="51" l="1"/>
  <c r="X4969" i="51"/>
  <c r="W4976" i="51" l="1"/>
  <c r="X4970" i="51"/>
  <c r="W4977" i="51" l="1"/>
  <c r="X4971" i="51"/>
  <c r="W4978" i="51" l="1"/>
  <c r="X4972" i="51"/>
  <c r="W4979" i="51" l="1"/>
  <c r="X4973" i="51"/>
  <c r="W4980" i="51" l="1"/>
  <c r="X4974" i="51"/>
  <c r="W4981" i="51" l="1"/>
  <c r="X4975" i="51"/>
  <c r="W4982" i="51" l="1"/>
  <c r="X4976" i="51"/>
  <c r="W4983" i="51" l="1"/>
  <c r="X4977" i="51"/>
  <c r="W4984" i="51" l="1"/>
  <c r="X4983" i="51"/>
  <c r="X4978" i="51"/>
  <c r="W4985" i="51" l="1"/>
  <c r="X4979" i="51"/>
  <c r="W4986" i="51" l="1"/>
  <c r="X4980" i="51"/>
  <c r="W4987" i="51" l="1"/>
  <c r="X4981" i="51"/>
  <c r="W4988" i="51" l="1"/>
  <c r="X4982" i="51"/>
  <c r="W4989" i="51" l="1"/>
  <c r="X4984" i="51"/>
  <c r="W4990" i="51" l="1"/>
  <c r="X4985" i="51"/>
  <c r="W4991" i="51" l="1"/>
  <c r="X4986" i="51"/>
  <c r="W4992" i="51" l="1"/>
  <c r="X4987" i="51"/>
  <c r="W4993" i="51" l="1"/>
  <c r="W4994" i="51" l="1"/>
  <c r="X4988" i="51"/>
  <c r="W4995" i="51" l="1"/>
  <c r="X4989" i="51"/>
  <c r="W4996" i="51" l="1"/>
  <c r="X4990" i="51"/>
  <c r="W4997" i="51" l="1"/>
  <c r="X4991" i="51"/>
  <c r="W4998" i="51" l="1"/>
  <c r="X4992" i="51"/>
  <c r="W4999" i="51" l="1"/>
  <c r="X4993" i="51"/>
  <c r="W5000" i="51" l="1"/>
  <c r="X4994" i="51"/>
  <c r="W5001" i="51" l="1"/>
  <c r="X4995" i="51"/>
  <c r="W5002" i="51" l="1"/>
  <c r="X4996" i="51"/>
  <c r="W5003" i="51" l="1"/>
  <c r="X4997" i="51"/>
  <c r="W5004" i="51" l="1"/>
  <c r="X4998" i="51"/>
  <c r="W5005" i="51" l="1"/>
  <c r="X4999" i="51"/>
  <c r="W5006" i="51" l="1"/>
  <c r="X5000" i="51"/>
  <c r="W5007" i="51" l="1"/>
  <c r="X5001" i="51"/>
  <c r="W5008" i="51" l="1"/>
  <c r="X5002" i="51"/>
  <c r="W5009" i="51" l="1"/>
  <c r="X5003" i="51"/>
  <c r="W5010" i="51" l="1"/>
  <c r="X5004" i="51"/>
  <c r="W5011" i="51" l="1"/>
  <c r="X5005" i="51"/>
  <c r="W5012" i="51" l="1"/>
  <c r="X5006" i="51"/>
  <c r="W5013" i="51" l="1"/>
  <c r="X5007" i="51"/>
  <c r="W5014" i="51" l="1"/>
  <c r="X5008" i="51"/>
  <c r="W5015" i="51" l="1"/>
  <c r="X5009" i="51"/>
  <c r="W5016" i="51" l="1"/>
  <c r="X5010" i="51"/>
  <c r="W5017" i="51" l="1"/>
  <c r="X5011" i="51"/>
  <c r="W5018" i="51" l="1"/>
  <c r="X5012" i="51"/>
  <c r="W5019" i="51" l="1"/>
  <c r="X5013" i="51"/>
  <c r="W5020" i="51" l="1"/>
  <c r="X5014" i="51"/>
  <c r="W5021" i="51" l="1"/>
  <c r="X5015" i="51"/>
  <c r="W5022" i="51" l="1"/>
  <c r="X5016" i="51"/>
  <c r="W5023" i="51" l="1"/>
  <c r="X5017" i="51"/>
  <c r="W5024" i="51" l="1"/>
  <c r="X5018" i="51"/>
  <c r="W5025" i="51" l="1"/>
  <c r="X5019" i="51"/>
  <c r="W5026" i="51" l="1"/>
  <c r="X5020" i="51"/>
  <c r="W5027" i="51" l="1"/>
  <c r="X5021" i="51"/>
  <c r="W5028" i="51" l="1"/>
  <c r="X5022" i="51"/>
  <c r="W5029" i="51" l="1"/>
  <c r="X5023" i="51"/>
  <c r="W5030" i="51" l="1"/>
  <c r="X5024" i="51"/>
  <c r="W5031" i="51" l="1"/>
  <c r="X5025" i="51"/>
  <c r="W5032" i="51" l="1"/>
  <c r="X5026" i="51"/>
  <c r="W5033" i="51" l="1"/>
  <c r="X5027" i="51"/>
  <c r="W5034" i="51" l="1"/>
  <c r="X5028" i="51"/>
  <c r="W5035" i="51" l="1"/>
  <c r="X5029" i="51"/>
  <c r="W5036" i="51" l="1"/>
  <c r="X5030" i="51"/>
  <c r="W5037" i="51" l="1"/>
  <c r="X5031" i="51"/>
  <c r="W5038" i="51" l="1"/>
  <c r="X5032" i="51"/>
  <c r="W5039" i="51" l="1"/>
  <c r="X5033" i="51"/>
  <c r="W5040" i="51" l="1"/>
  <c r="X5034" i="51"/>
  <c r="W5041" i="51" l="1"/>
  <c r="X5035" i="51"/>
  <c r="W5042" i="51" l="1"/>
  <c r="X5036" i="51"/>
  <c r="W5043" i="51" l="1"/>
  <c r="X5037" i="51"/>
  <c r="W5044" i="51" l="1"/>
  <c r="X5038" i="51"/>
  <c r="W5045" i="51" l="1"/>
  <c r="X5039" i="51"/>
  <c r="W5046" i="51" l="1"/>
  <c r="X5040" i="51"/>
  <c r="W5047" i="51" l="1"/>
  <c r="X5041" i="51"/>
  <c r="W5048" i="51" l="1"/>
  <c r="X5042" i="51"/>
  <c r="W5049" i="51" l="1"/>
  <c r="X5043" i="51"/>
  <c r="W5050" i="51" l="1"/>
  <c r="X5044" i="51"/>
  <c r="W5051" i="51" l="1"/>
  <c r="X5045" i="51"/>
  <c r="W5052" i="51" l="1"/>
  <c r="X5046" i="51"/>
  <c r="W5053" i="51" l="1"/>
  <c r="X5047" i="51"/>
  <c r="W5054" i="51" l="1"/>
  <c r="X5048" i="51"/>
  <c r="W5055" i="51" l="1"/>
  <c r="X5049" i="51"/>
  <c r="W5056" i="51" l="1"/>
  <c r="X5050" i="51"/>
  <c r="W5057" i="51" l="1"/>
  <c r="X5051" i="51"/>
  <c r="W5058" i="51" l="1"/>
  <c r="X5052" i="51"/>
  <c r="W5059" i="51" l="1"/>
  <c r="X5053" i="51"/>
  <c r="W5060" i="51" l="1"/>
  <c r="X5054" i="51"/>
  <c r="W5061" i="51" l="1"/>
  <c r="X5055" i="51"/>
  <c r="W5062" i="51" l="1"/>
  <c r="X5056" i="51"/>
  <c r="W5063" i="51" l="1"/>
  <c r="X5057" i="51"/>
  <c r="W5064" i="51" l="1"/>
  <c r="X5058" i="51"/>
  <c r="W5065" i="51" l="1"/>
  <c r="X5059" i="51"/>
  <c r="W5066" i="51" l="1"/>
  <c r="X5060" i="51"/>
  <c r="W5067" i="51" l="1"/>
  <c r="X5061" i="51"/>
  <c r="W5068" i="51" l="1"/>
  <c r="X5062" i="51"/>
  <c r="W5069" i="51" l="1"/>
  <c r="X5063" i="51"/>
  <c r="W5070" i="51" l="1"/>
  <c r="X5064" i="51"/>
  <c r="W5071" i="51" l="1"/>
  <c r="X5065" i="51"/>
  <c r="W5072" i="51" l="1"/>
  <c r="X5066" i="51"/>
  <c r="W5073" i="51" l="1"/>
  <c r="X5067" i="51"/>
  <c r="W5074" i="51" l="1"/>
  <c r="X5068" i="51"/>
  <c r="W5075" i="51" l="1"/>
  <c r="X5069" i="51"/>
  <c r="W5076" i="51" l="1"/>
  <c r="X5070" i="51"/>
  <c r="W5077" i="51" l="1"/>
  <c r="X5071" i="51"/>
  <c r="W5078" i="51" l="1"/>
  <c r="X5072" i="51"/>
  <c r="W5079" i="51" l="1"/>
  <c r="X5073" i="51"/>
  <c r="W5080" i="51" l="1"/>
  <c r="X5074" i="51"/>
  <c r="W5081" i="51" l="1"/>
  <c r="X5075" i="51"/>
  <c r="W5082" i="51" l="1"/>
  <c r="X5076" i="51"/>
  <c r="W5083" i="51" l="1"/>
  <c r="X5077" i="51"/>
  <c r="W5084" i="51" l="1"/>
  <c r="X5078" i="51"/>
  <c r="W5085" i="51" l="1"/>
  <c r="X5079" i="51"/>
  <c r="W5086" i="51" l="1"/>
  <c r="X5080" i="51"/>
  <c r="W5087" i="51" l="1"/>
  <c r="X5081" i="51"/>
  <c r="W5088" i="51" l="1"/>
  <c r="X5082" i="51"/>
  <c r="W5089" i="51" l="1"/>
  <c r="X5083" i="51"/>
  <c r="W5090" i="51" l="1"/>
  <c r="X5084" i="51"/>
  <c r="W5091" i="51" l="1"/>
  <c r="X5085" i="51"/>
  <c r="W5092" i="51" l="1"/>
  <c r="X5086" i="51"/>
  <c r="W5093" i="51" l="1"/>
  <c r="X5087" i="51"/>
  <c r="W5094" i="51" l="1"/>
  <c r="X5088" i="51"/>
  <c r="W5095" i="51" l="1"/>
  <c r="X5089" i="51"/>
  <c r="W5096" i="51" l="1"/>
  <c r="X5090" i="51"/>
  <c r="W5097" i="51" l="1"/>
  <c r="X5091" i="51"/>
  <c r="W5098" i="51" l="1"/>
  <c r="X5092" i="51"/>
  <c r="W5099" i="51" l="1"/>
  <c r="X5093" i="51"/>
  <c r="W5100" i="51" l="1"/>
  <c r="X5094" i="51"/>
  <c r="W5101" i="51" l="1"/>
  <c r="X5095" i="51"/>
  <c r="W5102" i="51" l="1"/>
  <c r="X5096" i="51"/>
  <c r="W5103" i="51" l="1"/>
  <c r="X5097" i="51"/>
  <c r="W5104" i="51" l="1"/>
  <c r="X5098" i="51"/>
  <c r="W5105" i="51" l="1"/>
  <c r="X5099" i="51"/>
  <c r="W5106" i="51" l="1"/>
  <c r="X5100" i="51"/>
  <c r="W5107" i="51" l="1"/>
  <c r="X5101" i="51"/>
  <c r="W5108" i="51" l="1"/>
  <c r="X5102" i="51"/>
  <c r="W5109" i="51" l="1"/>
  <c r="X5103" i="51"/>
  <c r="W5110" i="51" l="1"/>
  <c r="X5104" i="51"/>
  <c r="W5111" i="51" l="1"/>
  <c r="X5105" i="51"/>
  <c r="W5112" i="51" l="1"/>
  <c r="X5106" i="51"/>
  <c r="W5113" i="51" l="1"/>
  <c r="X5107" i="51"/>
  <c r="W5114" i="51" l="1"/>
  <c r="X5108" i="51"/>
  <c r="W5115" i="51" l="1"/>
  <c r="X5109" i="51"/>
  <c r="W5116" i="51" l="1"/>
  <c r="X5110" i="51"/>
  <c r="W5117" i="51" l="1"/>
  <c r="X5111" i="51"/>
  <c r="W5118" i="51" l="1"/>
  <c r="X5112" i="51"/>
  <c r="W5119" i="51" l="1"/>
  <c r="X5113" i="51"/>
  <c r="W5120" i="51" l="1"/>
  <c r="X5114" i="51"/>
  <c r="W5121" i="51" l="1"/>
  <c r="X5115" i="51"/>
  <c r="W5122" i="51" l="1"/>
  <c r="X5116" i="51"/>
  <c r="W5123" i="51" l="1"/>
  <c r="X5117" i="51"/>
  <c r="W5124" i="51" l="1"/>
  <c r="X5118" i="51"/>
  <c r="W5125" i="51" l="1"/>
  <c r="X5119" i="51"/>
  <c r="W5126" i="51" l="1"/>
  <c r="X5120" i="51"/>
  <c r="W5127" i="51" l="1"/>
  <c r="X5121" i="51"/>
  <c r="W5128" i="51" l="1"/>
  <c r="X5122" i="51"/>
  <c r="W5129" i="51" l="1"/>
  <c r="X5123" i="51"/>
  <c r="W5130" i="51" l="1"/>
  <c r="X5124" i="51"/>
  <c r="W5131" i="51" l="1"/>
  <c r="X5125" i="51"/>
  <c r="W5132" i="51" l="1"/>
  <c r="X5126" i="51"/>
  <c r="W5133" i="51" l="1"/>
  <c r="X5127" i="51"/>
  <c r="W5134" i="51" l="1"/>
  <c r="X5128" i="51"/>
  <c r="W5135" i="51" l="1"/>
  <c r="X5129" i="51"/>
  <c r="W5136" i="51" l="1"/>
  <c r="X5130" i="51"/>
  <c r="W5137" i="51" l="1"/>
  <c r="X5131" i="51"/>
  <c r="W5138" i="51" l="1"/>
  <c r="X5132" i="51"/>
  <c r="W5139" i="51" l="1"/>
  <c r="X5133" i="51"/>
  <c r="W5140" i="51" l="1"/>
  <c r="X5134" i="51"/>
  <c r="W5141" i="51" l="1"/>
  <c r="X5135" i="51"/>
  <c r="W5142" i="51" l="1"/>
  <c r="X5136" i="51"/>
  <c r="W5143" i="51" l="1"/>
  <c r="X5137" i="51"/>
  <c r="W5144" i="51" l="1"/>
  <c r="X5138" i="51"/>
  <c r="W5145" i="51" l="1"/>
  <c r="X5139" i="51"/>
  <c r="W5146" i="51" l="1"/>
  <c r="X5140" i="51"/>
  <c r="W5147" i="51" l="1"/>
  <c r="X5141" i="51"/>
  <c r="W5148" i="51" l="1"/>
  <c r="X5142" i="51"/>
  <c r="W5149" i="51" l="1"/>
  <c r="X5143" i="51"/>
  <c r="W5150" i="51" l="1"/>
  <c r="X5144" i="51"/>
  <c r="W5151" i="51" l="1"/>
  <c r="X5145" i="51"/>
  <c r="W5152" i="51" l="1"/>
  <c r="X5146" i="51"/>
  <c r="W5153" i="51" l="1"/>
  <c r="X5147" i="51"/>
  <c r="W5154" i="51" l="1"/>
  <c r="X5148" i="51"/>
  <c r="W5155" i="51" l="1"/>
  <c r="X5149" i="51"/>
  <c r="W5156" i="51" l="1"/>
  <c r="X5150" i="51"/>
  <c r="W5157" i="51" l="1"/>
  <c r="X5151" i="51"/>
  <c r="W5158" i="51" l="1"/>
  <c r="X5152" i="51"/>
  <c r="W5159" i="51" l="1"/>
  <c r="X5153" i="51"/>
  <c r="W5160" i="51" l="1"/>
  <c r="X5154" i="51"/>
  <c r="W5161" i="51" l="1"/>
  <c r="X5155" i="51"/>
  <c r="W5162" i="51" l="1"/>
  <c r="X5156" i="51"/>
  <c r="W5163" i="51" l="1"/>
  <c r="X5157" i="51"/>
  <c r="W5164" i="51" l="1"/>
  <c r="X5158" i="51"/>
  <c r="W5165" i="51" l="1"/>
  <c r="X5159" i="51"/>
  <c r="W5166" i="51" l="1"/>
  <c r="X5160" i="51"/>
  <c r="W5167" i="51" l="1"/>
  <c r="X5161" i="51"/>
  <c r="W5168" i="51" l="1"/>
  <c r="X5162" i="51"/>
  <c r="W5169" i="51" l="1"/>
  <c r="X5163" i="51"/>
  <c r="W5170" i="51" l="1"/>
  <c r="X5164" i="51"/>
  <c r="W5171" i="51" l="1"/>
  <c r="X5165" i="51"/>
  <c r="W5172" i="51" l="1"/>
  <c r="X5166" i="51"/>
  <c r="W5173" i="51" l="1"/>
  <c r="X5167" i="51"/>
  <c r="W5174" i="51" l="1"/>
  <c r="X5168" i="51"/>
  <c r="W5175" i="51" l="1"/>
  <c r="X5169" i="51"/>
  <c r="W5176" i="51" l="1"/>
  <c r="X5170" i="51"/>
  <c r="W5177" i="51" l="1"/>
  <c r="X5171" i="51"/>
  <c r="W5178" i="51" l="1"/>
  <c r="X5172" i="51"/>
  <c r="W5179" i="51" l="1"/>
  <c r="X5173" i="51"/>
  <c r="W5180" i="51" l="1"/>
  <c r="X5174" i="51"/>
  <c r="W5181" i="51" l="1"/>
  <c r="X5175" i="51"/>
  <c r="W5182" i="51" l="1"/>
  <c r="X5176" i="51"/>
  <c r="W5183" i="51" l="1"/>
  <c r="X5177" i="51"/>
  <c r="W5184" i="51" l="1"/>
  <c r="X5178" i="51"/>
  <c r="W5185" i="51" l="1"/>
  <c r="X5179" i="51"/>
  <c r="W5186" i="51" l="1"/>
  <c r="X5180" i="51"/>
  <c r="W5187" i="51" l="1"/>
  <c r="X5181" i="51"/>
  <c r="W5188" i="51" l="1"/>
  <c r="X5182" i="51"/>
  <c r="W5189" i="51" l="1"/>
  <c r="X5183" i="51"/>
  <c r="W5190" i="51" l="1"/>
  <c r="X5184" i="51"/>
  <c r="W5191" i="51" l="1"/>
  <c r="X5185" i="51"/>
  <c r="W5192" i="51" l="1"/>
  <c r="X5186" i="51"/>
  <c r="W5193" i="51" l="1"/>
  <c r="X5187" i="51"/>
  <c r="W5194" i="51" l="1"/>
  <c r="X5188" i="51"/>
  <c r="W5195" i="51" l="1"/>
  <c r="X5189" i="51"/>
  <c r="W5196" i="51" l="1"/>
  <c r="X5190" i="51"/>
  <c r="W5197" i="51" l="1"/>
  <c r="X5191" i="51"/>
  <c r="W5198" i="51" l="1"/>
  <c r="X5192" i="51"/>
  <c r="W5199" i="51" l="1"/>
  <c r="X5193" i="51"/>
  <c r="W5200" i="51" l="1"/>
  <c r="X5194" i="51"/>
  <c r="W5201" i="51" l="1"/>
  <c r="X5195" i="51"/>
  <c r="W5202" i="51" l="1"/>
  <c r="X5196" i="51"/>
  <c r="W5203" i="51" l="1"/>
  <c r="X5197" i="51"/>
  <c r="W5204" i="51" l="1"/>
  <c r="X5198" i="51"/>
  <c r="W5205" i="51" l="1"/>
  <c r="X5199" i="51"/>
  <c r="W5206" i="51" l="1"/>
  <c r="X5200" i="51"/>
  <c r="W5207" i="51" l="1"/>
  <c r="X5201" i="51"/>
  <c r="W5208" i="51" l="1"/>
  <c r="X5202" i="51"/>
  <c r="W5209" i="51" l="1"/>
  <c r="X5203" i="51"/>
  <c r="W5210" i="51" l="1"/>
  <c r="X5204" i="51"/>
  <c r="W5211" i="51" l="1"/>
  <c r="X5205" i="51"/>
  <c r="W5212" i="51" l="1"/>
  <c r="X5206" i="51"/>
  <c r="W5213" i="51" l="1"/>
  <c r="X5207" i="51"/>
  <c r="W5214" i="51" l="1"/>
  <c r="X5208" i="51"/>
  <c r="W5215" i="51" l="1"/>
  <c r="X5209" i="51"/>
  <c r="W5216" i="51" l="1"/>
  <c r="X5210" i="51"/>
  <c r="W5217" i="51" l="1"/>
  <c r="X5211" i="51"/>
  <c r="W5218" i="51" l="1"/>
  <c r="X5212" i="51"/>
  <c r="W5219" i="51" l="1"/>
  <c r="X5213" i="51"/>
  <c r="W5220" i="51" l="1"/>
  <c r="X5214" i="51"/>
  <c r="W5221" i="51" l="1"/>
  <c r="X5215" i="51"/>
  <c r="W5222" i="51" l="1"/>
  <c r="X5216" i="51"/>
  <c r="W5223" i="51" l="1"/>
  <c r="X5217" i="51"/>
  <c r="W5224" i="51" l="1"/>
  <c r="X5218" i="51"/>
  <c r="W5225" i="51" l="1"/>
  <c r="X5219" i="51"/>
  <c r="W5226" i="51" l="1"/>
  <c r="X5220" i="51"/>
  <c r="W5227" i="51" l="1"/>
  <c r="X5221" i="51"/>
  <c r="W5228" i="51" l="1"/>
  <c r="X5222" i="51"/>
  <c r="W5229" i="51" l="1"/>
  <c r="X5223" i="51"/>
  <c r="W5230" i="51" l="1"/>
  <c r="X5224" i="51"/>
  <c r="W5231" i="51" l="1"/>
  <c r="X5225" i="51"/>
  <c r="W5232" i="51" l="1"/>
  <c r="X5226" i="51"/>
  <c r="W5233" i="51" l="1"/>
  <c r="X5227" i="51"/>
  <c r="W5234" i="51" l="1"/>
  <c r="X5228" i="51"/>
  <c r="W5235" i="51" l="1"/>
  <c r="X5229" i="51"/>
  <c r="W5236" i="51" l="1"/>
  <c r="X5230" i="51"/>
  <c r="W5237" i="51" l="1"/>
  <c r="X5231" i="51"/>
  <c r="W5238" i="51" l="1"/>
  <c r="X5232" i="51"/>
  <c r="W5239" i="51" l="1"/>
  <c r="X5233" i="51"/>
  <c r="W5240" i="51" l="1"/>
  <c r="X5234" i="51"/>
  <c r="W5241" i="51" l="1"/>
  <c r="X5235" i="51"/>
  <c r="W5242" i="51" l="1"/>
  <c r="X5236" i="51"/>
  <c r="W5243" i="51" l="1"/>
  <c r="X5237" i="51"/>
  <c r="W5244" i="51" l="1"/>
  <c r="X5238" i="51"/>
  <c r="W5245" i="51" l="1"/>
  <c r="X5239" i="51"/>
  <c r="W5246" i="51" l="1"/>
  <c r="X5240" i="51"/>
  <c r="W5247" i="51" l="1"/>
  <c r="X5242" i="51" s="1"/>
  <c r="X5241" i="51"/>
  <c r="G11" i="51" l="1"/>
  <c r="H11" i="51" s="1"/>
  <c r="I11" i="5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ri_SRRI" description="Connection to the 'sri_SRRI' query in the workbook." type="5" refreshedVersion="6" background="1" saveData="1">
    <dbPr connection="Provider=Microsoft.Mashup.OleDb.1;Data Source=$Workbook$;Location=sri_SRRI;Extended Properties=&quot;&quot;" command="SELECT * FROM [sri_SRRI]"/>
  </connection>
</connections>
</file>

<file path=xl/sharedStrings.xml><?xml version="1.0" encoding="utf-8"?>
<sst xmlns="http://schemas.openxmlformats.org/spreadsheetml/2006/main" count="13439" uniqueCount="323">
  <si>
    <t>PX_LAST</t>
  </si>
  <si>
    <t>Save the file</t>
  </si>
  <si>
    <t>Check Business day (and stop the processing if today is not a Business day)</t>
  </si>
  <si>
    <t>Delete formulas before copying</t>
  </si>
  <si>
    <t>Step 1</t>
  </si>
  <si>
    <t>Step 2</t>
  </si>
  <si>
    <t>Step 3</t>
  </si>
  <si>
    <t>Step 4</t>
  </si>
  <si>
    <t>Step 5</t>
  </si>
  <si>
    <t>Step 6</t>
  </si>
  <si>
    <t>Copy formulas</t>
  </si>
  <si>
    <t>Input</t>
  </si>
  <si>
    <t>Output</t>
  </si>
  <si>
    <t>Copy-paste values to Output sheet</t>
  </si>
  <si>
    <t>Step 7</t>
  </si>
  <si>
    <t>Export the data contained in Output sheet</t>
  </si>
  <si>
    <t>This file</t>
  </si>
  <si>
    <t>Activate ?</t>
  </si>
  <si>
    <t>Step</t>
  </si>
  <si>
    <t>Concerned sheet</t>
  </si>
  <si>
    <t>Description</t>
  </si>
  <si>
    <t>Start the process as soon as the Excel file is open</t>
  </si>
  <si>
    <t>OUTPUT_SHEETNAME</t>
  </si>
  <si>
    <t>INPUT_COL_FIRSTFORMULA</t>
  </si>
  <si>
    <t>INPUT_COL_LASTFORMULA</t>
  </si>
  <si>
    <t>INPUT_COL_FIRSTDATA</t>
  </si>
  <si>
    <t>INPUT_COL_LASTDATA</t>
  </si>
  <si>
    <t>INPUT_LINE_FORMULAS</t>
  </si>
  <si>
    <t>INPUT_LINE_COUNT</t>
  </si>
  <si>
    <t>INPUT_LINE_FIRSTDATAFORFORMULAS</t>
  </si>
  <si>
    <t>INPUT_LINE_FIRSTDATAFORCOPYINGDATA</t>
  </si>
  <si>
    <t>OUTPUT_COL_COUNT</t>
  </si>
  <si>
    <t>OUTPUT_COL_FIRSTDATA</t>
  </si>
  <si>
    <t>OUTPUT_LINE_FIRSTDATA</t>
  </si>
  <si>
    <t>OUTPUT_LINE_COUNT</t>
  </si>
  <si>
    <t>OUTPUT_COL_LASTDATA</t>
  </si>
  <si>
    <t>A</t>
  </si>
  <si>
    <t>Default value</t>
  </si>
  <si>
    <t>Log processing status</t>
  </si>
  <si>
    <t>Automatically close the file at the end of all input sheets</t>
  </si>
  <si>
    <t>INPUT_COL_AREDATAUPDATED</t>
  </si>
  <si>
    <t>Optional (defaut : first formula in INPUT_LINE_FORMULAS line)
Column containing the first formula to copy in the input sheet</t>
  </si>
  <si>
    <t>Optional (default : last filled column on INPUT_LINE_COUNT line)
Column containing the last formula to copy in the input sheet</t>
  </si>
  <si>
    <t>Input Sheet parameters</t>
  </si>
  <si>
    <t>Output Sheet parameters</t>
  </si>
  <si>
    <t>Optional (default : last filled column on OUTPUT_LINE_COUNT line)
Last column to copy from Output sheet to exported file containing static data</t>
  </si>
  <si>
    <t>Optional (default : current filename of this file)
Filename to use when saving the file if requested in the process</t>
  </si>
  <si>
    <t>Check if data are updated (and stop the processing if data are not updated)</t>
  </si>
  <si>
    <t>Mail global status</t>
  </si>
  <si>
    <t>Global</t>
  </si>
  <si>
    <t>From iW Partners Gateway</t>
  </si>
  <si>
    <t>Optional (default: "Output" + Name of the input sheet where "Input" keyword is deleted)
Name of the Output sheet</t>
  </si>
  <si>
    <t>"00:00:01"</t>
  </si>
  <si>
    <t>"00:00:05"</t>
  </si>
  <si>
    <t>Logging</t>
  </si>
  <si>
    <t>LOG_FOLDER</t>
  </si>
  <si>
    <t>LOG_FILENAME</t>
  </si>
  <si>
    <t>Optional (see default value)
Filename of the logs</t>
  </si>
  <si>
    <t>Name of the workbook + .log (dynamically set)</t>
  </si>
  <si>
    <t>LOG_DEBUGLEVEL</t>
  </si>
  <si>
    <t>Control</t>
  </si>
  <si>
    <t>Save file</t>
  </si>
  <si>
    <t>CONTROL_VALUE_WAITDELAYAFTERDELETE</t>
  </si>
  <si>
    <t>CONTROL_VALUE_WAITDELAYAFTERCOPY</t>
  </si>
  <si>
    <t>Mail status</t>
  </si>
  <si>
    <t>MAIL_BODY</t>
  </si>
  <si>
    <t>MAIL_TO</t>
  </si>
  <si>
    <t>Export</t>
  </si>
  <si>
    <t>.</t>
  </si>
  <si>
    <t>Current name of the workbook (dynamically set)</t>
  </si>
  <si>
    <t>SAVE_FOLDER</t>
  </si>
  <si>
    <t>SAVE_FILENAME</t>
  </si>
  <si>
    <t>EXPORT_FILENAME</t>
  </si>
  <si>
    <t>Name of the Output sheet (dynamically set)</t>
  </si>
  <si>
    <t>Optional (default : name of the Output sheet)
Filename to use when exporting file containing static data.
Extension (if any) is removed.</t>
  </si>
  <si>
    <t>Optional (see default value)
Directory where the logs will be generated</t>
  </si>
  <si>
    <t>Optional (see default value)
Delay to wait after having deleting the formulas</t>
  </si>
  <si>
    <t>Optional (see default value)
Delay to wait after having copying the formulas</t>
  </si>
  <si>
    <t>Optional (see default value)
First column to copy from Input sheet to Output sheet</t>
  </si>
  <si>
    <t>Optional (see default value)
Reference line where the formulas are indicated</t>
  </si>
  <si>
    <t>Optional (see default value)
Reference line to count the columns in the Input sheet</t>
  </si>
  <si>
    <t>Optional (see default value)
First line with data calculated with formulas</t>
  </si>
  <si>
    <t>Optional (see default value)
First line to copy from Input sheet to Output sheet (can be different from INPUT_LINE_FIRSTDATAFORFORMULAS if labels shall be copied to Output sheet)</t>
  </si>
  <si>
    <t>Optional (see default value)
Reference column to count the lines in the Output sheet</t>
  </si>
  <si>
    <t>Optional (see default value)
First column from Output where data are copied</t>
  </si>
  <si>
    <t>Optional (see default value)
Reference line to count the columns in the Output sheet</t>
  </si>
  <si>
    <t>Optional (see default value)
First line to copy from Output sheet to exported file containing static data</t>
  </si>
  <si>
    <t>Optional (see default value)
Message body in the mail providing the global status</t>
  </si>
  <si>
    <t>Optional (see default value)
Destination of the mail providing the global status</t>
  </si>
  <si>
    <t>Optional (see default value)
Indicate that the file should be moved rather than save as (the initial file is deleted).
The deletion of the initial file is cancelled if SAVE_FOLDER is the current directory.</t>
  </si>
  <si>
    <t>Mandatory if the data updated check is requested (default is "")
The data update check is cancelled if this parameter equals ""
Column containing a boolean indicating if the (Bloomberg) data on this line are updated</t>
  </si>
  <si>
    <t>Optional (see default value)
Indicates if the debug level logs must be displayed</t>
  </si>
  <si>
    <t>Check libraries (FORK) references</t>
  </si>
  <si>
    <t>SAVE_MUSTMOVE</t>
  </si>
  <si>
    <t>SAVE_MUSTHORODATE</t>
  </si>
  <si>
    <t>EXPORT_MUSTHORODATE</t>
  </si>
  <si>
    <t>Optional (see default value)
The file will be saved with the date and time appended on the left of its filename.</t>
  </si>
  <si>
    <t>Optional (see default value)
The exported file will be saved with the date and time appended on the left of its filename.</t>
  </si>
  <si>
    <t>..\..\Data\_Logs</t>
  </si>
  <si>
    <t>Optional (default : current directory of this file)
Directory to save this file if requested in the process. There may be several directories, separated by semi-colon.</t>
  </si>
  <si>
    <t>Start Date</t>
  </si>
  <si>
    <t>End Date</t>
  </si>
  <si>
    <t>INPUT_COL_COUNTFORFORMULAS</t>
  </si>
  <si>
    <t>INPUT_COL_COUNTFORCOPYINGDATA</t>
  </si>
  <si>
    <t>Optional (see default value)
Refence column to count the number of lines in the input sheet for copying formulas</t>
  </si>
  <si>
    <t>Optional (see default value)
Refence column to count the number of lines in the input sheet for copying data</t>
  </si>
  <si>
    <t>Currency</t>
  </si>
  <si>
    <t>USD</t>
  </si>
  <si>
    <t>%Perf</t>
  </si>
  <si>
    <t>Ticker</t>
  </si>
  <si>
    <t>IWCOMIE LX Equity</t>
  </si>
  <si>
    <t>Ticker Proxy</t>
  </si>
  <si>
    <t>IWCOMPE LX Equity</t>
  </si>
  <si>
    <t>Annualized volatility</t>
  </si>
  <si>
    <t>IWLWRPE LX Equity</t>
  </si>
  <si>
    <t>IWRVGPE LX Equity</t>
  </si>
  <si>
    <t>IWALIEU LX Equity</t>
  </si>
  <si>
    <t>IWALPEU LX Equity</t>
  </si>
  <si>
    <t>IWRVGIE LX Equity</t>
  </si>
  <si>
    <t>InputIWCOM</t>
  </si>
  <si>
    <t>InputIWLWR</t>
  </si>
  <si>
    <t>InputIWRVG</t>
  </si>
  <si>
    <t>InputIWALI</t>
  </si>
  <si>
    <t>REVOProforma</t>
  </si>
  <si>
    <t>SRRI</t>
  </si>
  <si>
    <t>N</t>
  </si>
  <si>
    <t>ISIN</t>
  </si>
  <si>
    <t>FundName</t>
  </si>
  <si>
    <t>SubfundName</t>
  </si>
  <si>
    <t>Volatility</t>
  </si>
  <si>
    <t>iW ALTERNATIVE SIF</t>
  </si>
  <si>
    <t>Commodities &amp; Gold Equities</t>
  </si>
  <si>
    <t>ClassName</t>
  </si>
  <si>
    <t>I EUR</t>
  </si>
  <si>
    <t>P EUR</t>
  </si>
  <si>
    <t>Low Risk</t>
  </si>
  <si>
    <t>Real Value Growth</t>
  </si>
  <si>
    <t>APIS Lucrosa</t>
  </si>
  <si>
    <t>Q EUR</t>
  </si>
  <si>
    <t>S EUR</t>
  </si>
  <si>
    <t>M</t>
  </si>
  <si>
    <t>P</t>
  </si>
  <si>
    <t>Date of report</t>
  </si>
  <si>
    <t>PushData</t>
  </si>
  <si>
    <t>OutDatabase</t>
  </si>
  <si>
    <t>Input*</t>
  </si>
  <si>
    <t>Hide/Unhide Input sheets</t>
  </si>
  <si>
    <t>Hide / Unhide Input sheets</t>
  </si>
  <si>
    <t>HideInputSheets</t>
  </si>
  <si>
    <t>Create synthesis of SRRI</t>
  </si>
  <si>
    <t>CreateSynthesis</t>
  </si>
  <si>
    <t>Synthesis</t>
  </si>
  <si>
    <t>Create a synthesis of the SRRI</t>
  </si>
  <si>
    <t>sri_pk_ControlDate</t>
  </si>
  <si>
    <t>sri_pk_Ticker</t>
  </si>
  <si>
    <t>sri_ISIN</t>
  </si>
  <si>
    <t>sri_FundName</t>
  </si>
  <si>
    <t>sri_SubfundName</t>
  </si>
  <si>
    <t>sri_ClassName</t>
  </si>
  <si>
    <t>sri_Volatility</t>
  </si>
  <si>
    <t>UpdateSRRI</t>
  </si>
  <si>
    <t>LU0762436201</t>
  </si>
  <si>
    <t>LU0762435906</t>
  </si>
  <si>
    <t>LU0762436037</t>
  </si>
  <si>
    <t>LU0762436110</t>
  </si>
  <si>
    <t>LU1071453895</t>
  </si>
  <si>
    <t>LU1071456054</t>
  </si>
  <si>
    <t>Risk limit</t>
  </si>
  <si>
    <t>O</t>
  </si>
  <si>
    <t>CalculatedSRRI</t>
  </si>
  <si>
    <t>OfficialSRRI</t>
  </si>
  <si>
    <t>sri_AnnualizedVolatility</t>
  </si>
  <si>
    <t>sri_CalculatedSRRI</t>
  </si>
  <si>
    <t>sri_OfficialSRRI</t>
  </si>
  <si>
    <t>Newest to Oldest</t>
  </si>
  <si>
    <t>Alert ?</t>
  </si>
  <si>
    <t>Nb days/weeks to official change</t>
  </si>
  <si>
    <t>Nb days/weeks from transition</t>
  </si>
  <si>
    <t>""</t>
  </si>
  <si>
    <t/>
  </si>
  <si>
    <t>LU1244155518</t>
  </si>
  <si>
    <t>47 days / 7 weeks</t>
  </si>
  <si>
    <t>65 days / 9 weeks</t>
  </si>
  <si>
    <t>Warning SRRI</t>
  </si>
  <si>
    <t>Field</t>
  </si>
  <si>
    <t>Period</t>
  </si>
  <si>
    <t>W</t>
  </si>
  <si>
    <t>EUR</t>
  </si>
  <si>
    <t>Push</t>
  </si>
  <si>
    <t>DATABASE_NAME</t>
  </si>
  <si>
    <t>Optional (see defaut value)
Mapping from Patronas id to FundName;SubFundName;SubfundId</t>
  </si>
  <si>
    <t>DATABASE_TABLE</t>
  </si>
  <si>
    <t>Optional (see default value)
Mapping from Patronas id to FundName;SubFundName;SubfundId</t>
  </si>
  <si>
    <t>DATABASE_FIELD_CONTROLDATE</t>
  </si>
  <si>
    <t>sri_SRRI</t>
  </si>
  <si>
    <t>Autostart</t>
  </si>
  <si>
    <t>AUTOSTART_COMPUTERS</t>
  </si>
  <si>
    <t>Optional (see default value)
List of computers on which the autostart will run if the Austostart checkbox is checked, separated by semi-colon. Null means all computers.</t>
  </si>
  <si>
    <t>Transition date</t>
  </si>
  <si>
    <t>Previous annualized volatility</t>
  </si>
  <si>
    <t>sri_PreviousAnnualizedVolatility</t>
  </si>
  <si>
    <t>EXPORT_FOLDERS</t>
  </si>
  <si>
    <t>Date</t>
  </si>
  <si>
    <t>REVOBacktesting</t>
  </si>
  <si>
    <t>Backtesting</t>
  </si>
  <si>
    <t>Net</t>
  </si>
  <si>
    <t>NAV</t>
  </si>
  <si>
    <t>Perf hebdo</t>
  </si>
  <si>
    <t>Check</t>
  </si>
  <si>
    <t>56 days / 8 weeks</t>
  </si>
  <si>
    <t>sri_String_TimeFromTransition</t>
  </si>
  <si>
    <t>sri_String_TimeToChange</t>
  </si>
  <si>
    <t>sri_String_Alert</t>
  </si>
  <si>
    <t>Refresh the copy of the SRRI from the datawarehouse</t>
  </si>
  <si>
    <t>SubfundId</t>
  </si>
  <si>
    <t>Pictet.282384.001</t>
  </si>
  <si>
    <t>Pictet.282383.001</t>
  </si>
  <si>
    <t>Pictet.282382.001</t>
  </si>
  <si>
    <t>Pictet.282617.001</t>
  </si>
  <si>
    <t>sri_SubfundId</t>
  </si>
  <si>
    <t>62 days / 9 weeks</t>
  </si>
  <si>
    <t>50 days / 7 weeks</t>
  </si>
  <si>
    <t>69 days / 10 weeks</t>
  </si>
  <si>
    <t>43 days / 6 weeks</t>
  </si>
  <si>
    <t>Push data to Access database and save the file</t>
  </si>
  <si>
    <t>APPS01</t>
  </si>
  <si>
    <t>76 days / 11 weeks</t>
  </si>
  <si>
    <t>36 days / 5 weeks</t>
  </si>
  <si>
    <t>K:\100 iW Partners SA\02. RM\000 Datawarehouse\DataWareHouse.accdb</t>
  </si>
  <si>
    <t>Push data and save the file</t>
  </si>
  <si>
    <t>Volatility =</t>
  </si>
  <si>
    <t>Annualized Volatility =</t>
  </si>
  <si>
    <t>IWREIEA LX Equity</t>
  </si>
  <si>
    <t>IWREPEA LX Equity</t>
  </si>
  <si>
    <t>IWREQEA LX Equity</t>
  </si>
  <si>
    <t>IWRESEA LX Equity</t>
  </si>
  <si>
    <t>IWRESUA LX Equity</t>
  </si>
  <si>
    <t>REVO</t>
  </si>
  <si>
    <t>Pictet.283761.001</t>
  </si>
  <si>
    <t>S USD</t>
  </si>
  <si>
    <t>Ticker proxy</t>
  </si>
  <si>
    <t>LU2110340333</t>
  </si>
  <si>
    <t>LU2110340507</t>
  </si>
  <si>
    <t>LU2110340762</t>
  </si>
  <si>
    <t>LU2110340176</t>
  </si>
  <si>
    <t>LU2110340259</t>
  </si>
  <si>
    <t>InputREVO</t>
  </si>
  <si>
    <t>SRRILink</t>
  </si>
  <si>
    <t>0 days / 0 weeks</t>
  </si>
  <si>
    <t>112 days / 16 weeks</t>
  </si>
  <si>
    <t>MAIL_INDIRECTFOLDER</t>
  </si>
  <si>
    <t>Mandatory (no default value)
If empty, the status mail is commanded directly by the Transformer to Outlook.
Otherwise, the status is turned into a file which name is the status, and then stored in this folder to be sent by a gateway.</t>
  </si>
  <si>
    <t>IWIASSC LX Equity</t>
  </si>
  <si>
    <t>S CHF</t>
  </si>
  <si>
    <t>LU2122383172</t>
  </si>
  <si>
    <t>jnc@apis-am.com</t>
  </si>
  <si>
    <t>NSCAPBU LX Equity</t>
  </si>
  <si>
    <t>NS FUND</t>
  </si>
  <si>
    <t>Capital</t>
  </si>
  <si>
    <t>Pictet.282775.001</t>
  </si>
  <si>
    <t>K</t>
  </si>
  <si>
    <t>LU1574638299</t>
  </si>
  <si>
    <t>7 days / 1 weeks</t>
  </si>
  <si>
    <t>105 days / 15 weeks</t>
  </si>
  <si>
    <t>14 days / 2 weeks</t>
  </si>
  <si>
    <t>98 days / 14 weeks</t>
  </si>
  <si>
    <t>21 days / 3 weeks</t>
  </si>
  <si>
    <t>91 days / 13 weeks</t>
  </si>
  <si>
    <t>28 days / 4 weeks</t>
  </si>
  <si>
    <t>84 days / 12 weeks</t>
  </si>
  <si>
    <t>34 days / 5 weeks</t>
  </si>
  <si>
    <t>78 days / 11 weeks</t>
  </si>
  <si>
    <t>42 days / 6 weeks</t>
  </si>
  <si>
    <t>70 days / 10 weeks</t>
  </si>
  <si>
    <t>49 days / 7 weeks</t>
  </si>
  <si>
    <t>63 days / 9 weeks</t>
  </si>
  <si>
    <t>77 days / 11 weeks</t>
  </si>
  <si>
    <t>35 days / 5 weeks</t>
  </si>
  <si>
    <t>Change SRRI !</t>
  </si>
  <si>
    <t>22 days / 4 weeks</t>
  </si>
  <si>
    <t>90 days / 12 weeks</t>
  </si>
  <si>
    <t>B USD</t>
  </si>
  <si>
    <t>Reserve</t>
  </si>
  <si>
    <t>NSRESBU LX Equity</t>
  </si>
  <si>
    <t>LU1574638885</t>
  </si>
  <si>
    <t>Pictet.282786.001</t>
  </si>
  <si>
    <t>PMMS1EC LX Equity</t>
  </si>
  <si>
    <t>PROTEA UCITS II</t>
  </si>
  <si>
    <t>iW Precious Metal Mining</t>
  </si>
  <si>
    <t>S1 EUR</t>
  </si>
  <si>
    <t>Pictet.283404.001</t>
  </si>
  <si>
    <t>DCMSYPU LX Equity</t>
  </si>
  <si>
    <t>P USD</t>
  </si>
  <si>
    <t>DCM SYSTEMATIC FUND</t>
  </si>
  <si>
    <t>Diversified Alpha</t>
  </si>
  <si>
    <t>Pictet.282744.001</t>
  </si>
  <si>
    <t>InputProtea</t>
  </si>
  <si>
    <t>InputDiversifiedAlpha</t>
  </si>
  <si>
    <t>LU1726319756</t>
  </si>
  <si>
    <t>LU1212745407</t>
  </si>
  <si>
    <t>sri_Date_TransitionDate</t>
  </si>
  <si>
    <t>18/01/21 22:52:46 - jnc_IfH</t>
  </si>
  <si>
    <t>PWDAKAR LX Equity</t>
  </si>
  <si>
    <t>InputDakar</t>
  </si>
  <si>
    <t>PWZERMA LX Equity</t>
  </si>
  <si>
    <t>LU1276831747</t>
  </si>
  <si>
    <t>LU1276833529</t>
  </si>
  <si>
    <t>16/02/21 22:12:30 - jnc_IfH</t>
  </si>
  <si>
    <t>16/02/21 22:12:57 - jnc_IfH</t>
  </si>
  <si>
    <t>PRIVATE WEALTH MANAGEMENT GLOBAL SIF</t>
  </si>
  <si>
    <t>Dakar</t>
  </si>
  <si>
    <t>Pictet.282820.001</t>
  </si>
  <si>
    <t>A USD</t>
  </si>
  <si>
    <t>NSLTIBU LX Equity</t>
  </si>
  <si>
    <t>Long Term</t>
  </si>
  <si>
    <t>Pictet.283294.001</t>
  </si>
  <si>
    <t>Q</t>
  </si>
  <si>
    <t>InputNSFundLongTerm</t>
  </si>
  <si>
    <t>LU1574638455</t>
  </si>
  <si>
    <t>..\..\Data\To.InternalGateway.Outlook(BloombergRequestReturn);.\Archived</t>
  </si>
  <si>
    <t>..\..\Data\To.RiskManagement.Outlook</t>
  </si>
  <si>
    <t>InputNSFundBalanced</t>
  </si>
  <si>
    <t>Balanced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</si>
</sst>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%"/>
    <numFmt numFmtId="166" formatCode="#,##0.0000"/>
    <numFmt numFmtId="167" formatCode="m/d/yyyy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303336"/>
      <name val="Inherit"/>
    </font>
    <font>
      <b/>
      <sz val="9"/>
      <color theme="5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9" fontId="10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1" fontId="3" fillId="3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21" fontId="3" fillId="4" borderId="1" xfId="0" quotePrefix="1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14" fontId="0" fillId="0" borderId="0" xfId="0" applyNumberFormat="1" applyFont="1"/>
    <xf numFmtId="0" fontId="0" fillId="0" borderId="0" xfId="0" applyFont="1" applyAlignment="1">
      <alignment horizontal="center" vertical="center"/>
    </xf>
    <xf numFmtId="0" fontId="0" fillId="10" borderId="1" xfId="0" applyFont="1" applyFill="1" applyBorder="1"/>
    <xf numFmtId="14" fontId="0" fillId="10" borderId="1" xfId="0" applyNumberFormat="1" applyFont="1" applyFill="1" applyBorder="1" applyAlignment="1">
      <alignment horizontal="center"/>
    </xf>
    <xf numFmtId="4" fontId="0" fillId="0" borderId="0" xfId="0" applyNumberFormat="1" applyFont="1" applyAlignment="1">
      <alignment vertical="center"/>
    </xf>
    <xf numFmtId="0" fontId="1" fillId="8" borderId="1" xfId="0" applyNumberFormat="1" applyFont="1" applyFill="1" applyBorder="1"/>
    <xf numFmtId="0" fontId="1" fillId="4" borderId="1" xfId="0" applyNumberFormat="1" applyFont="1" applyFill="1" applyBorder="1"/>
    <xf numFmtId="0" fontId="1" fillId="4" borderId="1" xfId="0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0" fontId="0" fillId="0" borderId="0" xfId="0" applyFont="1" applyAlignment="1">
      <alignment vertical="center" wrapText="1"/>
    </xf>
    <xf numFmtId="14" fontId="0" fillId="0" borderId="0" xfId="0" applyNumberFormat="1" applyFont="1" applyAlignment="1">
      <alignment vertical="center" wrapText="1"/>
    </xf>
    <xf numFmtId="14" fontId="0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164" fontId="0" fillId="4" borderId="1" xfId="2" applyNumberFormat="1" applyFont="1" applyFill="1" applyBorder="1" applyAlignment="1">
      <alignment vertical="center"/>
    </xf>
    <xf numFmtId="0" fontId="1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1" fontId="3" fillId="6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vertical="center" wrapText="1"/>
    </xf>
    <xf numFmtId="0" fontId="1" fillId="4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0" fontId="0" fillId="4" borderId="1" xfId="0" applyNumberFormat="1" applyFont="1" applyFill="1" applyBorder="1" applyAlignment="1">
      <alignment horizontal="center"/>
    </xf>
    <xf numFmtId="0" fontId="0" fillId="4" borderId="1" xfId="0" applyNumberFormat="1" applyFont="1" applyFill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4" borderId="4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13" fillId="4" borderId="1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left" vertical="center"/>
    </xf>
    <xf numFmtId="0" fontId="0" fillId="0" borderId="0" xfId="0" applyNumberFormat="1"/>
    <xf numFmtId="9" fontId="1" fillId="8" borderId="1" xfId="0" applyNumberFormat="1" applyFont="1" applyFill="1" applyBorder="1" applyAlignment="1">
      <alignment horizontal="center"/>
    </xf>
    <xf numFmtId="0" fontId="14" fillId="0" borderId="0" xfId="0" applyFont="1"/>
    <xf numFmtId="14" fontId="0" fillId="0" borderId="0" xfId="0" applyNumberFormat="1"/>
    <xf numFmtId="10" fontId="0" fillId="0" borderId="0" xfId="2" applyNumberFormat="1" applyFont="1"/>
    <xf numFmtId="0" fontId="0" fillId="0" borderId="0" xfId="0" applyAlignment="1">
      <alignment wrapText="1"/>
    </xf>
    <xf numFmtId="10" fontId="0" fillId="0" borderId="0" xfId="0" applyNumberFormat="1"/>
    <xf numFmtId="1" fontId="0" fillId="0" borderId="0" xfId="0" applyNumberFormat="1"/>
    <xf numFmtId="14" fontId="0" fillId="5" borderId="0" xfId="0" applyNumberFormat="1" applyFill="1" applyAlignment="1">
      <alignment horizontal="center" vertical="center"/>
    </xf>
    <xf numFmtId="10" fontId="0" fillId="10" borderId="0" xfId="2" applyNumberFormat="1" applyFont="1" applyFill="1" applyAlignment="1">
      <alignment vertical="center"/>
    </xf>
    <xf numFmtId="10" fontId="0" fillId="0" borderId="0" xfId="2" applyNumberFormat="1" applyFont="1" applyAlignment="1">
      <alignment vertical="center"/>
    </xf>
    <xf numFmtId="4" fontId="0" fillId="9" borderId="1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3" fillId="0" borderId="1" xfId="0" quotePrefix="1" applyFont="1" applyBorder="1" applyAlignment="1">
      <alignment vertical="center"/>
    </xf>
    <xf numFmtId="10" fontId="0" fillId="7" borderId="13" xfId="2" applyNumberFormat="1" applyFont="1" applyFill="1" applyBorder="1" applyAlignment="1">
      <alignment horizontal="center" vertical="center"/>
    </xf>
    <xf numFmtId="10" fontId="0" fillId="7" borderId="14" xfId="2" applyNumberFormat="1" applyFont="1" applyFill="1" applyBorder="1" applyAlignment="1">
      <alignment horizontal="center" vertical="center"/>
    </xf>
    <xf numFmtId="10" fontId="0" fillId="7" borderId="15" xfId="2" applyNumberFormat="1" applyFont="1" applyFill="1" applyBorder="1" applyAlignment="1">
      <alignment horizontal="center" vertical="center"/>
    </xf>
    <xf numFmtId="14" fontId="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10" borderId="1" xfId="0" applyFont="1" applyFill="1" applyBorder="1" applyAlignment="1">
      <alignment horizontal="left"/>
    </xf>
    <xf numFmtId="10" fontId="0" fillId="9" borderId="13" xfId="2" applyNumberFormat="1" applyFont="1" applyFill="1" applyBorder="1" applyAlignment="1">
      <alignment horizontal="center" vertical="center" wrapText="1"/>
    </xf>
    <xf numFmtId="10" fontId="0" fillId="9" borderId="14" xfId="2" applyNumberFormat="1" applyFont="1" applyFill="1" applyBorder="1" applyAlignment="1">
      <alignment horizontal="center" vertical="center" wrapText="1"/>
    </xf>
    <xf numFmtId="10" fontId="0" fillId="9" borderId="15" xfId="2" applyNumberFormat="1" applyFont="1" applyFill="1" applyBorder="1" applyAlignment="1">
      <alignment horizontal="center" vertical="center" wrapText="1"/>
    </xf>
    <xf numFmtId="10" fontId="0" fillId="10" borderId="0" xfId="2" applyNumberFormat="1" applyFont="1" applyFill="1"/>
    <xf numFmtId="10" fontId="1" fillId="8" borderId="1" xfId="2" applyNumberFormat="1" applyFont="1" applyFill="1" applyBorder="1" applyAlignment="1">
      <alignment horizontal="center"/>
    </xf>
    <xf numFmtId="10" fontId="0" fillId="7" borderId="16" xfId="2" applyNumberFormat="1" applyFont="1" applyFill="1" applyBorder="1" applyAlignment="1">
      <alignment horizontal="center" vertical="center"/>
    </xf>
    <xf numFmtId="10" fontId="0" fillId="7" borderId="17" xfId="2" applyNumberFormat="1" applyFont="1" applyFill="1" applyBorder="1" applyAlignment="1">
      <alignment horizontal="center" vertical="center"/>
    </xf>
    <xf numFmtId="10" fontId="0" fillId="7" borderId="18" xfId="2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vertical="center"/>
    </xf>
    <xf numFmtId="10" fontId="1" fillId="8" borderId="1" xfId="2" applyNumberFormat="1" applyFont="1" applyFill="1" applyBorder="1" applyAlignment="1">
      <alignment horizontal="center" vertical="center"/>
    </xf>
    <xf numFmtId="10" fontId="0" fillId="7" borderId="15" xfId="2" applyNumberFormat="1" applyFont="1" applyFill="1" applyBorder="1" applyAlignment="1">
      <alignment vertical="center"/>
    </xf>
    <xf numFmtId="14" fontId="0" fillId="10" borderId="0" xfId="0" applyNumberFormat="1" applyFont="1" applyFill="1"/>
    <xf numFmtId="14" fontId="0" fillId="0" borderId="0" xfId="0" applyNumberFormat="1" applyFont="1" applyFill="1"/>
    <xf numFmtId="164" fontId="1" fillId="4" borderId="2" xfId="2" applyNumberFormat="1" applyFont="1" applyFill="1" applyBorder="1" applyAlignment="1"/>
    <xf numFmtId="10" fontId="1" fillId="4" borderId="3" xfId="2" applyNumberFormat="1" applyFont="1" applyFill="1" applyBorder="1" applyAlignment="1"/>
    <xf numFmtId="4" fontId="1" fillId="4" borderId="2" xfId="0" applyNumberFormat="1" applyFont="1" applyFill="1" applyBorder="1" applyAlignment="1">
      <alignment vertical="center"/>
    </xf>
    <xf numFmtId="10" fontId="1" fillId="4" borderId="3" xfId="0" applyNumberFormat="1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top"/>
    </xf>
    <xf numFmtId="165" fontId="0" fillId="2" borderId="1" xfId="2" applyNumberFormat="1" applyFont="1" applyFill="1" applyBorder="1"/>
    <xf numFmtId="166" fontId="0" fillId="2" borderId="1" xfId="0" applyNumberFormat="1" applyFill="1" applyBorder="1"/>
    <xf numFmtId="14" fontId="1" fillId="11" borderId="1" xfId="0" applyNumberFormat="1" applyFont="1" applyFill="1" applyBorder="1" applyAlignment="1">
      <alignment horizontal="center" vertical="top"/>
    </xf>
    <xf numFmtId="165" fontId="0" fillId="11" borderId="1" xfId="2" applyNumberFormat="1" applyFont="1" applyFill="1" applyBorder="1"/>
    <xf numFmtId="166" fontId="0" fillId="11" borderId="1" xfId="0" applyNumberFormat="1" applyFill="1" applyBorder="1"/>
    <xf numFmtId="14" fontId="15" fillId="12" borderId="1" xfId="0" applyNumberFormat="1" applyFont="1" applyFill="1" applyBorder="1" applyAlignment="1">
      <alignment horizontal="center"/>
    </xf>
    <xf numFmtId="14" fontId="1" fillId="8" borderId="12" xfId="0" applyNumberFormat="1" applyFont="1" applyFill="1" applyBorder="1" applyAlignment="1">
      <alignment horizontal="right"/>
    </xf>
    <xf numFmtId="165" fontId="0" fillId="0" borderId="0" xfId="0" applyNumberFormat="1" applyFont="1" applyAlignment="1">
      <alignment horizontal="right"/>
    </xf>
    <xf numFmtId="165" fontId="1" fillId="8" borderId="3" xfId="0" applyNumberFormat="1" applyFont="1" applyFill="1" applyBorder="1" applyAlignment="1">
      <alignment horizontal="right"/>
    </xf>
    <xf numFmtId="165" fontId="0" fillId="0" borderId="0" xfId="0" applyNumberFormat="1" applyFont="1" applyAlignment="1">
      <alignment vertical="center"/>
    </xf>
    <xf numFmtId="165" fontId="0" fillId="10" borderId="0" xfId="2" applyNumberFormat="1" applyFont="1" applyFill="1" applyAlignment="1">
      <alignment vertical="center"/>
    </xf>
    <xf numFmtId="165" fontId="0" fillId="0" borderId="0" xfId="2" applyNumberFormat="1" applyFont="1"/>
    <xf numFmtId="165" fontId="0" fillId="0" borderId="0" xfId="2" applyNumberFormat="1" applyFont="1" applyAlignment="1">
      <alignment vertical="center"/>
    </xf>
    <xf numFmtId="0" fontId="12" fillId="0" borderId="0" xfId="0" applyFont="1" applyAlignment="1">
      <alignment horizontal="left" vertical="center"/>
    </xf>
    <xf numFmtId="14" fontId="1" fillId="10" borderId="0" xfId="0" applyNumberFormat="1" applyFont="1" applyFill="1"/>
    <xf numFmtId="10" fontId="1" fillId="5" borderId="1" xfId="2" applyNumberFormat="1" applyFont="1" applyFill="1" applyBorder="1" applyAlignment="1">
      <alignment horizontal="center"/>
    </xf>
    <xf numFmtId="10" fontId="1" fillId="5" borderId="3" xfId="2" applyNumberFormat="1" applyFont="1" applyFill="1" applyBorder="1" applyAlignment="1">
      <alignment horizontal="center"/>
    </xf>
    <xf numFmtId="164" fontId="1" fillId="4" borderId="1" xfId="2" applyNumberFormat="1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horizontal="center"/>
    </xf>
    <xf numFmtId="164" fontId="1" fillId="4" borderId="1" xfId="2" applyNumberFormat="1" applyFont="1" applyFill="1" applyBorder="1" applyAlignment="1">
      <alignment horizontal="center" vertical="center"/>
    </xf>
    <xf numFmtId="9" fontId="1" fillId="4" borderId="1" xfId="2" applyNumberFormat="1" applyFont="1" applyFill="1" applyBorder="1" applyAlignment="1">
      <alignment horizontal="center" vertical="center"/>
    </xf>
    <xf numFmtId="14" fontId="1" fillId="8" borderId="2" xfId="0" applyNumberFormat="1" applyFont="1" applyFill="1" applyBorder="1" applyAlignment="1">
      <alignment horizontal="left"/>
    </xf>
    <xf numFmtId="0" fontId="16" fillId="13" borderId="1" xfId="0" applyFont="1" applyFill="1" applyBorder="1" applyAlignment="1">
      <alignment horizontal="center" vertical="center"/>
    </xf>
    <xf numFmtId="10" fontId="1" fillId="14" borderId="1" xfId="0" applyNumberFormat="1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6" fillId="13" borderId="1" xfId="0" applyFont="1" applyFill="1" applyBorder="1" applyAlignment="1">
      <alignment horizontal="center" vertical="center" wrapText="1"/>
    </xf>
    <xf numFmtId="14" fontId="15" fillId="15" borderId="1" xfId="0" applyNumberFormat="1" applyFont="1" applyFill="1" applyBorder="1" applyAlignment="1">
      <alignment horizontal="center" vertical="center" wrapText="1"/>
    </xf>
    <xf numFmtId="1" fontId="15" fillId="15" borderId="1" xfId="0" applyNumberFormat="1" applyFont="1" applyFill="1" applyBorder="1" applyAlignment="1">
      <alignment horizontal="center" vertical="center" wrapText="1"/>
    </xf>
    <xf numFmtId="10" fontId="15" fillId="15" borderId="1" xfId="0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0" fillId="0" borderId="1" xfId="0" applyBorder="1"/>
    <xf numFmtId="10" fontId="0" fillId="0" borderId="1" xfId="0" applyNumberFormat="1" applyBorder="1"/>
    <xf numFmtId="1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10" fontId="11" fillId="7" borderId="13" xfId="2" applyNumberFormat="1" applyFont="1" applyFill="1" applyBorder="1" applyAlignment="1">
      <alignment horizontal="center" vertical="center"/>
    </xf>
    <xf numFmtId="10" fontId="11" fillId="7" borderId="14" xfId="2" applyNumberFormat="1" applyFont="1" applyFill="1" applyBorder="1" applyAlignment="1">
      <alignment horizontal="center" vertical="center"/>
    </xf>
    <xf numFmtId="10" fontId="11" fillId="7" borderId="15" xfId="2" applyNumberFormat="1" applyFont="1" applyFill="1" applyBorder="1" applyAlignment="1">
      <alignment horizontal="center" vertical="center"/>
    </xf>
    <xf numFmtId="167" fontId="0" fillId="0" borderId="0" xfId="0" applyNumberFormat="1"/>
    <xf numFmtId="0" fontId="1" fillId="8" borderId="1" xfId="0" applyNumberFormat="1" applyFont="1" applyFill="1" applyBorder="1" applyAlignment="1">
      <alignment horizontal="left"/>
    </xf>
    <xf numFmtId="14" fontId="13" fillId="4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</cellXfs>
  <cellStyles count="3">
    <cellStyle name="Normal" xfId="0" builtinId="0"/>
    <cellStyle name="Normal 2" xfId="1" xr:uid="{00000000-0005-0000-0000-000001000000}"/>
    <cellStyle name="Percent" xfId="2" builtinId="5"/>
  </cellStyles>
  <dxfs count="15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8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m/d/yyyy"/>
    </dxf>
  </dxfs>
  <tableStyles count="0" defaultTableStyle="TableStyleMedium2" defaultPivotStyle="PivotStyleLight16"/>
  <colors>
    <mruColors>
      <color rgb="FFFFCC99"/>
      <color rgb="FF77697A"/>
      <color rgb="FF6EA9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Data...3351755593</v>
        <stp/>
        <stp>BDP|11931868858876767116</stp>
        <tr r="B7" s="38"/>
      </tp>
      <tp t="s">
        <v>#N/A Requesting Data...1080084319</v>
        <stp/>
        <stp>BDP|13641469560922795873</stp>
        <tr r="B8" s="38"/>
      </tp>
      <tp t="s">
        <v>#N/A Requesting Data...556340676</v>
        <stp/>
        <stp>BDP|14101358090070802629</stp>
        <tr r="B7" s="58"/>
      </tp>
      <tp t="s">
        <v>#N/A N/A</v>
        <stp/>
        <stp>BDH|14308206541923108962</stp>
        <tr r="T6" s="19"/>
      </tp>
      <tp t="s">
        <v>#N/A N/A</v>
        <stp/>
        <stp>BDH|17074958006835196347</stp>
        <tr r="AL6" s="51"/>
      </tp>
      <tp t="s">
        <v>#N/A Requesting Data...2544055715</v>
        <stp/>
        <stp>BDP|12269434090991954011</stp>
        <tr r="B7" s="36"/>
      </tp>
      <tp t="s">
        <v>#N/A Requesting Data...3183519234</v>
        <stp/>
        <stp>BDP|18371703964181878662</stp>
        <tr r="B7" s="19"/>
      </tp>
      <tp t="s">
        <v>#N/A N/A</v>
        <stp/>
        <stp>BDH|11402095430524111862</stp>
        <tr r="P6" s="19"/>
      </tp>
      <tp t="s">
        <v>#N/A Requesting Data...2024747928</v>
        <stp/>
        <stp>BDP|16788725426178120764</stp>
        <tr r="B7" s="57"/>
      </tp>
      <tp t="s">
        <v>#N/A Requesting Data...3871835630</v>
        <stp/>
        <stp>BDP|12750574458464300500</stp>
        <tr r="B10" s="51"/>
      </tp>
      <tp t="s">
        <v>#N/A Requesting Data...1505569236</v>
        <stp/>
        <stp>BDP|16016439921514878242</stp>
        <tr r="B7" s="61"/>
      </tp>
      <tp t="s">
        <v>#N/A N/A</v>
        <stp/>
        <stp>BDH|12409475341122275602</stp>
        <tr r="N6" s="57"/>
      </tp>
      <tp t="s">
        <v>#N/A N/A</v>
        <stp/>
        <stp>BDH|10068615340285682092</stp>
        <tr r="N6" s="65"/>
      </tp>
      <tp t="s">
        <v>#N/A N/A</v>
        <stp/>
        <stp>BDH|12974575257857245125</stp>
        <tr r="S6" s="37"/>
      </tp>
      <tp t="s">
        <v>#N/A N/A</v>
        <stp/>
        <stp>BDH|15546340311152693183</stp>
        <tr r="AP6" s="51"/>
      </tp>
      <tp t="s">
        <v>#N/A N/A</v>
        <stp/>
        <stp>BDH|16582005039974236468</stp>
        <tr r="O6" s="37"/>
      </tp>
    </main>
    <main first="bofaddin.rtdserver">
      <tp t="s">
        <v>#N/A Requesting Data...2251934342</v>
        <stp/>
        <stp>BDP|5330173244984720885</stp>
        <tr r="B7" s="65"/>
      </tp>
      <tp t="s">
        <v>#N/A N/A</v>
        <stp/>
        <stp>BDH|8584663323724802516</stp>
        <tr r="N6" s="36"/>
      </tp>
      <tp t="s">
        <v>#N/A N/A</v>
        <stp/>
        <stp>BDH|1760630097132294102</stp>
        <tr r="AH6" s="51"/>
      </tp>
      <tp t="s">
        <v>#N/A N/A</v>
        <stp/>
        <stp>BDH|4410362112407467819</stp>
        <tr r="Z6" s="51"/>
      </tp>
      <tp t="s">
        <v>#N/A Requesting Data...919486423</v>
        <stp/>
        <stp>BDP|4617977318273691519</stp>
        <tr r="B9" s="51"/>
      </tp>
      <tp t="s">
        <v>#N/A Requesting Data...1508562742</v>
        <stp/>
        <stp>BDP|5755700691590884129</stp>
        <tr r="B8" s="37"/>
      </tp>
      <tp t="s">
        <v>#N/A N/A</v>
        <stp/>
        <stp>BDH|8675054068133763645</stp>
        <tr r="N6" s="58"/>
      </tp>
      <tp t="s">
        <v>#N/A N/A</v>
        <stp/>
        <stp>BDH|8330116813154884704</stp>
        <tr r="AT6" s="51"/>
      </tp>
      <tp t="s">
        <v>#N/A Requesting Data...1994941397</v>
        <stp/>
        <stp>BDP|1078403036739203420</stp>
        <tr r="B11" s="51"/>
      </tp>
      <tp t="s">
        <v>#N/A Requesting Data...863651306</v>
        <stp/>
        <stp>BDP|4028589550656292607</stp>
        <tr r="B8" s="19"/>
      </tp>
      <tp t="s">
        <v>#N/A Requesting Data...1817082453</v>
        <stp/>
        <stp>BDP|4038563131580485636</stp>
        <tr r="B8" s="51"/>
      </tp>
      <tp t="s">
        <v>#N/A N/A</v>
        <stp/>
        <stp>BDH|4803986983799718806</stp>
        <tr r="N6" s="55"/>
      </tp>
      <tp t="s">
        <v>#N/A Requesting Data...1682133800</v>
        <stp/>
        <stp>BDP|3887814299142831013</stp>
        <tr r="B12" s="51"/>
      </tp>
      <tp t="s">
        <v>#N/A Requesting Data...1966623636</v>
        <stp/>
        <stp>BDP|2193313468462278569</stp>
        <tr r="B7" s="55"/>
      </tp>
      <tp t="s">
        <v>#N/A Requesting Data...3967350485</v>
        <stp/>
        <stp>BDP|4903072824365658398</stp>
        <tr r="B7" s="37"/>
      </tp>
      <tp t="s">
        <v>#N/A N/A</v>
        <stp/>
        <stp>BDH|4674078056113515273</stp>
        <tr r="O6" s="38"/>
      </tp>
      <tp t="s">
        <v>#N/A N/A</v>
        <stp/>
        <stp>BDH|4209596987208097011</stp>
        <tr r="N6" s="61"/>
      </tp>
      <tp t="s">
        <v>#N/A Requesting Data...4283900288</v>
        <stp/>
        <stp>BDP|21939695172755720</stp>
        <tr r="B7" s="51"/>
      </tp>
      <tp t="s">
        <v>#N/A N/A</v>
        <stp/>
        <stp>BDH|354022269184180110</stp>
        <tr r="S6" s="38"/>
      </tp>
      <tp t="s">
        <v>#N/A N/A</v>
        <stp/>
        <stp>BDH|558025975342650960</stp>
        <tr r="AD6" s="5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38100</xdr:rowOff>
        </xdr:from>
        <xdr:to>
          <xdr:col>3</xdr:col>
          <xdr:colOff>1419225</xdr:colOff>
          <xdr:row>4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(Un)Hide Input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47625</xdr:rowOff>
        </xdr:from>
        <xdr:to>
          <xdr:col>3</xdr:col>
          <xdr:colOff>1419225</xdr:colOff>
          <xdr:row>13</xdr:row>
          <xdr:rowOff>295275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38100</xdr:rowOff>
        </xdr:from>
        <xdr:to>
          <xdr:col>3</xdr:col>
          <xdr:colOff>1419225</xdr:colOff>
          <xdr:row>9</xdr:row>
          <xdr:rowOff>285750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Synthesis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47625</xdr:rowOff>
        </xdr:from>
        <xdr:to>
          <xdr:col>3</xdr:col>
          <xdr:colOff>1419225</xdr:colOff>
          <xdr:row>8</xdr:row>
          <xdr:rowOff>295275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SRRI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22412</xdr:colOff>
      <xdr:row>2</xdr:row>
      <xdr:rowOff>22412</xdr:rowOff>
    </xdr:from>
    <xdr:to>
      <xdr:col>11</xdr:col>
      <xdr:colOff>585807</xdr:colOff>
      <xdr:row>9</xdr:row>
      <xdr:rowOff>207608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87971" y="414618"/>
          <a:ext cx="2983865" cy="1507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</xdr:row>
          <xdr:rowOff>28575</xdr:rowOff>
        </xdr:from>
        <xdr:to>
          <xdr:col>0</xdr:col>
          <xdr:colOff>342900</xdr:colOff>
          <xdr:row>4</xdr:row>
          <xdr:rowOff>200025</xdr:rowOff>
        </xdr:to>
        <xdr:sp macro="" textlink="">
          <xdr:nvSpPr>
            <xdr:cNvPr id="2054" name="CheckBox_CheckBusinessDa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7</xdr:row>
          <xdr:rowOff>19050</xdr:rowOff>
        </xdr:from>
        <xdr:to>
          <xdr:col>0</xdr:col>
          <xdr:colOff>342900</xdr:colOff>
          <xdr:row>7</xdr:row>
          <xdr:rowOff>190500</xdr:rowOff>
        </xdr:to>
        <xdr:sp macro="" textlink="">
          <xdr:nvSpPr>
            <xdr:cNvPr id="2055" name="CheckBox_CheckDataUpToDat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12</xdr:row>
          <xdr:rowOff>28575</xdr:rowOff>
        </xdr:from>
        <xdr:to>
          <xdr:col>0</xdr:col>
          <xdr:colOff>342900</xdr:colOff>
          <xdr:row>12</xdr:row>
          <xdr:rowOff>200025</xdr:rowOff>
        </xdr:to>
        <xdr:sp macro="" textlink="">
          <xdr:nvSpPr>
            <xdr:cNvPr id="2056" name="CheckBox_Sav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9</xdr:row>
          <xdr:rowOff>28575</xdr:rowOff>
        </xdr:from>
        <xdr:to>
          <xdr:col>0</xdr:col>
          <xdr:colOff>342900</xdr:colOff>
          <xdr:row>9</xdr:row>
          <xdr:rowOff>200025</xdr:rowOff>
        </xdr:to>
        <xdr:sp macro="" textlink="">
          <xdr:nvSpPr>
            <xdr:cNvPr id="2057" name="CheckBox_ExportDat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28575</xdr:rowOff>
        </xdr:from>
        <xdr:to>
          <xdr:col>0</xdr:col>
          <xdr:colOff>342900</xdr:colOff>
          <xdr:row>13</xdr:row>
          <xdr:rowOff>200025</xdr:rowOff>
        </xdr:to>
        <xdr:sp macro="" textlink="">
          <xdr:nvSpPr>
            <xdr:cNvPr id="2058" name="CheckBox_CloseFil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57150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3</xdr:row>
          <xdr:rowOff>28575</xdr:rowOff>
        </xdr:from>
        <xdr:to>
          <xdr:col>0</xdr:col>
          <xdr:colOff>352425</xdr:colOff>
          <xdr:row>3</xdr:row>
          <xdr:rowOff>200025</xdr:rowOff>
        </xdr:to>
        <xdr:sp macro="" textlink="">
          <xdr:nvSpPr>
            <xdr:cNvPr id="2061" name="CheckBox_Autostart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11</xdr:row>
          <xdr:rowOff>19050</xdr:rowOff>
        </xdr:from>
        <xdr:to>
          <xdr:col>0</xdr:col>
          <xdr:colOff>342900</xdr:colOff>
          <xdr:row>11</xdr:row>
          <xdr:rowOff>190500</xdr:rowOff>
        </xdr:to>
        <xdr:sp macro="" textlink="">
          <xdr:nvSpPr>
            <xdr:cNvPr id="2067" name="CheckBox_MailGlobalStatu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</xdr:row>
          <xdr:rowOff>19050</xdr:rowOff>
        </xdr:from>
        <xdr:to>
          <xdr:col>0</xdr:col>
          <xdr:colOff>342900</xdr:colOff>
          <xdr:row>2</xdr:row>
          <xdr:rowOff>190500</xdr:rowOff>
        </xdr:to>
        <xdr:sp macro="" textlink="">
          <xdr:nvSpPr>
            <xdr:cNvPr id="2068" name="CheckBox_CheckLibrarie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500-000000000000}" autoFormatId="16" applyNumberFormats="0" applyBorderFormats="0" applyFontFormats="0" applyPatternFormats="0" applyAlignmentFormats="0" applyWidthHeightFormats="0">
  <queryTableRefresh nextId="65">
    <queryTableFields count="16">
      <queryTableField id="1" name="sri_pk_ControlDate" tableColumnId="1"/>
      <queryTableField id="43" name="sri_pk_Ticker" tableColumnId="16"/>
      <queryTableField id="44" name="sri_ISIN" tableColumnId="17"/>
      <queryTableField id="45" name="sri_FundName" tableColumnId="18"/>
      <queryTableField id="46" name="sri_SubfundName" tableColumnId="19"/>
      <queryTableField id="61" name="sri_SubfundId" tableColumnId="2"/>
      <queryTableField id="47" name="sri_ClassName" tableColumnId="20"/>
      <queryTableField id="48" name="sri_Volatility" tableColumnId="21"/>
      <queryTableField id="49" name="sri_AnnualizedVolatility" tableColumnId="22"/>
      <queryTableField id="11" name="sri_CalculatedSRRI" tableColumnId="9"/>
      <queryTableField id="63" name="sri_Date_TransitionDate" tableColumnId="3"/>
      <queryTableField id="12" name="sri_OfficialSRRI" tableColumnId="10"/>
      <queryTableField id="50" name="sri_PreviousAnnualizedVolatility" tableColumnId="23"/>
      <queryTableField id="32" name="sri_String_TimeFromTransition" tableColumnId="13"/>
      <queryTableField id="33" name="sri_String_TimeToChange" tableColumnId="14"/>
      <queryTableField id="34" name="sri_String_Alert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RRILink" displayName="SRRILink" ref="A1:P1242" tableType="queryTable" totalsRowShown="0">
  <autoFilter ref="A1:P1242" xr:uid="{00000000-0009-0000-0100-000001000000}"/>
  <sortState xmlns:xlrd2="http://schemas.microsoft.com/office/spreadsheetml/2017/richdata2" ref="A2:P1242">
    <sortCondition descending="1" ref="A1:A1242"/>
  </sortState>
  <tableColumns count="16">
    <tableColumn id="1" xr3:uid="{00000000-0010-0000-0000-000001000000}" uniqueName="1" name="sri_pk_ControlDate" queryTableFieldId="1" dataDxfId="14"/>
    <tableColumn id="16" xr3:uid="{00000000-0010-0000-0000-000010000000}" uniqueName="16" name="sri_pk_Ticker" queryTableFieldId="43" dataDxfId="13"/>
    <tableColumn id="17" xr3:uid="{00000000-0010-0000-0000-000011000000}" uniqueName="17" name="sri_ISIN" queryTableFieldId="44" dataDxfId="12"/>
    <tableColumn id="18" xr3:uid="{00000000-0010-0000-0000-000012000000}" uniqueName="18" name="sri_FundName" queryTableFieldId="45" dataDxfId="11"/>
    <tableColumn id="19" xr3:uid="{00000000-0010-0000-0000-000013000000}" uniqueName="19" name="sri_SubfundName" queryTableFieldId="46" dataDxfId="10"/>
    <tableColumn id="2" xr3:uid="{00000000-0010-0000-0000-000002000000}" uniqueName="2" name="sri_SubfundId" queryTableFieldId="61" dataDxfId="9"/>
    <tableColumn id="20" xr3:uid="{00000000-0010-0000-0000-000014000000}" uniqueName="20" name="sri_ClassName" queryTableFieldId="47" dataDxfId="8"/>
    <tableColumn id="21" xr3:uid="{00000000-0010-0000-0000-000015000000}" uniqueName="21" name="sri_Volatility" queryTableFieldId="48"/>
    <tableColumn id="22" xr3:uid="{00000000-0010-0000-0000-000016000000}" uniqueName="22" name="sri_AnnualizedVolatility" queryTableFieldId="49"/>
    <tableColumn id="9" xr3:uid="{00000000-0010-0000-0000-000009000000}" uniqueName="9" name="sri_CalculatedSRRI" queryTableFieldId="11"/>
    <tableColumn id="3" xr3:uid="{36B0BE82-DD6C-4185-AE69-8DAB9258C104}" uniqueName="3" name="sri_Date_TransitionDate" queryTableFieldId="63" dataDxfId="7"/>
    <tableColumn id="10" xr3:uid="{00000000-0010-0000-0000-00000A000000}" uniqueName="10" name="sri_OfficialSRRI" queryTableFieldId="12"/>
    <tableColumn id="23" xr3:uid="{00000000-0010-0000-0000-000017000000}" uniqueName="23" name="sri_PreviousAnnualizedVolatility" queryTableFieldId="50"/>
    <tableColumn id="13" xr3:uid="{00000000-0010-0000-0000-00000D000000}" uniqueName="13" name="sri_String_TimeFromTransition" queryTableFieldId="32" dataDxfId="6"/>
    <tableColumn id="14" xr3:uid="{00000000-0010-0000-0000-00000E000000}" uniqueName="14" name="sri_String_TimeToChange" queryTableFieldId="33" dataDxfId="5"/>
    <tableColumn id="15" xr3:uid="{00000000-0010-0000-0000-00000F000000}" uniqueName="15" name="sri_String_Alert" queryTableFieldId="34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Feathered">
  <a:themeElements>
    <a:clrScheme name="iW Partners">
      <a:dk1>
        <a:srgbClr val="4A4D52"/>
      </a:dk1>
      <a:lt1>
        <a:srgbClr val="E4E6E8"/>
      </a:lt1>
      <a:dk2>
        <a:srgbClr val="687078"/>
      </a:dk2>
      <a:lt2>
        <a:srgbClr val="C6D1D7"/>
      </a:lt2>
      <a:accent1>
        <a:srgbClr val="FAC500"/>
      </a:accent1>
      <a:accent2>
        <a:srgbClr val="F59C00"/>
      </a:accent2>
      <a:accent3>
        <a:srgbClr val="D33D0F"/>
      </a:accent3>
      <a:accent4>
        <a:srgbClr val="901A37"/>
      </a:accent4>
      <a:accent5>
        <a:srgbClr val="559172"/>
      </a:accent5>
      <a:accent6>
        <a:srgbClr val="4A66AC"/>
      </a:accent6>
      <a:hlink>
        <a:srgbClr val="0563C1"/>
      </a:hlink>
      <a:folHlink>
        <a:srgbClr val="954F72"/>
      </a:folHlink>
    </a:clrScheme>
    <a:fontScheme name="Feathered">
      <a:majorFont>
        <a:latin typeface="Century Schoolbook" panose="02040604050505020304"/>
        <a:ea typeface=""/>
        <a:cs typeface=""/>
        <a:font script="Jpan" typeface="メイリオ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5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0" tint="-0.499984740745262"/>
    <pageSetUpPr fitToPage="1"/>
  </sheetPr>
  <dimension ref="A1:F16"/>
  <sheetViews>
    <sheetView zoomScale="75" zoomScaleNormal="75" workbookViewId="0"/>
  </sheetViews>
  <sheetFormatPr defaultColWidth="9.140625" defaultRowHeight="15"/>
  <cols>
    <col min="1" max="1" width="2.42578125" style="53" customWidth="1"/>
    <col min="2" max="2" width="18.85546875" style="55" customWidth="1"/>
    <col min="3" max="3" width="2.5703125" style="55" customWidth="1"/>
    <col min="4" max="4" width="22.7109375" style="55" customWidth="1"/>
    <col min="5" max="5" width="26" style="55" bestFit="1" customWidth="1"/>
    <col min="6" max="6" width="54.42578125" style="55" customWidth="1"/>
    <col min="7" max="16384" width="9.140625" style="55"/>
  </cols>
  <sheetData>
    <row r="1" spans="1:6">
      <c r="B1" s="54" t="s">
        <v>142</v>
      </c>
      <c r="D1" s="75">
        <f ca="1">TODAY()</f>
        <v>44776</v>
      </c>
    </row>
    <row r="2" spans="1:6" ht="15.75" thickBot="1"/>
    <row r="3" spans="1:6" ht="15.75" thickTop="1">
      <c r="B3" s="56" t="s">
        <v>147</v>
      </c>
      <c r="C3" s="57"/>
      <c r="D3" s="57"/>
      <c r="E3" s="57"/>
      <c r="F3" s="58"/>
    </row>
    <row r="4" spans="1:6" ht="5.0999999999999996" customHeight="1">
      <c r="B4" s="59"/>
      <c r="C4" s="60"/>
      <c r="D4" s="60"/>
      <c r="E4" s="60"/>
      <c r="F4" s="61"/>
    </row>
    <row r="5" spans="1:6" ht="24.95" customHeight="1">
      <c r="A5" s="53" t="s">
        <v>148</v>
      </c>
      <c r="B5" s="62" t="s">
        <v>145</v>
      </c>
      <c r="C5" s="60"/>
      <c r="D5" s="60"/>
      <c r="E5" s="60"/>
      <c r="F5" s="61" t="s">
        <v>146</v>
      </c>
    </row>
    <row r="6" spans="1:6">
      <c r="B6" s="59"/>
      <c r="C6" s="60"/>
      <c r="D6" s="60"/>
      <c r="E6" s="60"/>
      <c r="F6" s="61"/>
    </row>
    <row r="7" spans="1:6">
      <c r="B7" s="59" t="s">
        <v>149</v>
      </c>
      <c r="C7" s="60"/>
      <c r="D7" s="60"/>
      <c r="E7" s="60"/>
      <c r="F7" s="61"/>
    </row>
    <row r="8" spans="1:6" ht="5.0999999999999996" customHeight="1">
      <c r="B8" s="59"/>
      <c r="C8" s="60"/>
      <c r="D8" s="60"/>
      <c r="E8" s="60"/>
      <c r="F8" s="61"/>
    </row>
    <row r="9" spans="1:6" ht="24.95" customHeight="1">
      <c r="A9" s="53" t="s">
        <v>160</v>
      </c>
      <c r="B9" s="62" t="s">
        <v>247</v>
      </c>
      <c r="C9" s="60"/>
      <c r="D9" s="60"/>
      <c r="E9" s="60" t="s">
        <v>307</v>
      </c>
      <c r="F9" s="61" t="s">
        <v>213</v>
      </c>
    </row>
    <row r="10" spans="1:6" ht="24.95" customHeight="1">
      <c r="A10" s="53" t="s">
        <v>150</v>
      </c>
      <c r="B10" s="62" t="s">
        <v>151</v>
      </c>
      <c r="C10" s="60"/>
      <c r="D10" s="60"/>
      <c r="E10" s="60" t="s">
        <v>308</v>
      </c>
      <c r="F10" s="61" t="s">
        <v>152</v>
      </c>
    </row>
    <row r="11" spans="1:6">
      <c r="B11" s="59"/>
      <c r="C11" s="60"/>
      <c r="D11" s="60"/>
      <c r="E11" s="60"/>
      <c r="F11" s="61"/>
    </row>
    <row r="12" spans="1:6">
      <c r="B12" s="59" t="s">
        <v>229</v>
      </c>
      <c r="C12" s="60"/>
      <c r="D12" s="60"/>
      <c r="E12" s="60"/>
      <c r="F12" s="61"/>
    </row>
    <row r="13" spans="1:6" ht="5.0999999999999996" customHeight="1">
      <c r="B13" s="59"/>
      <c r="C13" s="60"/>
      <c r="D13" s="60"/>
      <c r="E13" s="60"/>
      <c r="F13" s="61"/>
    </row>
    <row r="14" spans="1:6" ht="24.95" customHeight="1">
      <c r="A14" s="53" t="s">
        <v>143</v>
      </c>
      <c r="B14" s="62" t="s">
        <v>144</v>
      </c>
      <c r="C14" s="60"/>
      <c r="D14" s="60"/>
      <c r="E14" s="60" t="s">
        <v>301</v>
      </c>
      <c r="F14" s="61" t="s">
        <v>224</v>
      </c>
    </row>
    <row r="15" spans="1:6" ht="15.75" thickBot="1">
      <c r="B15" s="66"/>
      <c r="C15" s="63"/>
      <c r="D15" s="63"/>
      <c r="E15" s="63"/>
      <c r="F15" s="64"/>
    </row>
    <row r="16" spans="1:6" ht="15.75" thickTop="1"/>
  </sheetData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HideInputSheets">
                <anchor moveWithCells="1" sizeWithCells="1">
                  <from>
                    <xdr:col>3</xdr:col>
                    <xdr:colOff>19050</xdr:colOff>
                    <xdr:row>4</xdr:row>
                    <xdr:rowOff>38100</xdr:rowOff>
                  </from>
                  <to>
                    <xdr:col>3</xdr:col>
                    <xdr:colOff>1419225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PushData">
                <anchor moveWithCells="1" sizeWithCells="1">
                  <from>
                    <xdr:col>3</xdr:col>
                    <xdr:colOff>19050</xdr:colOff>
                    <xdr:row>13</xdr:row>
                    <xdr:rowOff>47625</xdr:rowOff>
                  </from>
                  <to>
                    <xdr:col>3</xdr:col>
                    <xdr:colOff>1419225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CreateSynthesis">
                <anchor moveWithCells="1" sizeWithCells="1">
                  <from>
                    <xdr:col>3</xdr:col>
                    <xdr:colOff>19050</xdr:colOff>
                    <xdr:row>9</xdr:row>
                    <xdr:rowOff>38100</xdr:rowOff>
                  </from>
                  <to>
                    <xdr:col>3</xdr:col>
                    <xdr:colOff>1419225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UpdateSRRILink">
                <anchor moveWithCells="1" sizeWithCells="1">
                  <from>
                    <xdr:col>3</xdr:col>
                    <xdr:colOff>19050</xdr:colOff>
                    <xdr:row>8</xdr:row>
                    <xdr:rowOff>47625</xdr:rowOff>
                  </from>
                  <to>
                    <xdr:col>3</xdr:col>
                    <xdr:colOff>1419225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D20"/>
  <sheetViews>
    <sheetView zoomScaleNormal="100" workbookViewId="0">
      <selection activeCell="D18" sqref="D18"/>
    </sheetView>
  </sheetViews>
  <sheetFormatPr defaultColWidth="8.85546875" defaultRowHeight="15"/>
  <cols>
    <col min="1" max="1" width="9.7109375" style="1" bestFit="1" customWidth="1"/>
    <col min="2" max="2" width="17.28515625" style="1" customWidth="1"/>
    <col min="3" max="3" width="16.140625" style="1" bestFit="1" customWidth="1"/>
    <col min="4" max="4" width="67.28515625" style="1" customWidth="1"/>
    <col min="5" max="16384" width="8.85546875" style="1"/>
  </cols>
  <sheetData>
    <row r="1" spans="1:4" ht="27" customHeight="1"/>
    <row r="2" spans="1:4" s="4" customFormat="1">
      <c r="A2" s="130" t="s">
        <v>17</v>
      </c>
      <c r="B2" s="130" t="s">
        <v>18</v>
      </c>
      <c r="C2" s="130" t="s">
        <v>19</v>
      </c>
      <c r="D2" s="130" t="s">
        <v>20</v>
      </c>
    </row>
    <row r="3" spans="1:4" ht="16.899999999999999" customHeight="1">
      <c r="A3" s="5"/>
      <c r="B3" s="6"/>
      <c r="C3" s="6" t="s">
        <v>16</v>
      </c>
      <c r="D3" s="5" t="s">
        <v>92</v>
      </c>
    </row>
    <row r="4" spans="1:4" ht="16.899999999999999" customHeight="1">
      <c r="A4" s="5"/>
      <c r="B4" s="6"/>
      <c r="C4" s="6" t="s">
        <v>16</v>
      </c>
      <c r="D4" s="5" t="s">
        <v>21</v>
      </c>
    </row>
    <row r="5" spans="1:4" ht="16.899999999999999" customHeight="1">
      <c r="A5" s="5"/>
      <c r="B5" s="6" t="s">
        <v>4</v>
      </c>
      <c r="C5" s="6" t="s">
        <v>11</v>
      </c>
      <c r="D5" s="5" t="s">
        <v>2</v>
      </c>
    </row>
    <row r="6" spans="1:4" ht="16.899999999999999" customHeight="1">
      <c r="A6" s="5"/>
      <c r="B6" s="6" t="s">
        <v>5</v>
      </c>
      <c r="C6" s="6" t="s">
        <v>11</v>
      </c>
      <c r="D6" s="5" t="s">
        <v>3</v>
      </c>
    </row>
    <row r="7" spans="1:4" ht="16.899999999999999" customHeight="1">
      <c r="A7" s="5"/>
      <c r="B7" s="6" t="s">
        <v>6</v>
      </c>
      <c r="C7" s="6" t="s">
        <v>11</v>
      </c>
      <c r="D7" s="5" t="s">
        <v>10</v>
      </c>
    </row>
    <row r="8" spans="1:4" ht="16.899999999999999" customHeight="1">
      <c r="A8" s="5"/>
      <c r="B8" s="6" t="s">
        <v>7</v>
      </c>
      <c r="C8" s="6" t="s">
        <v>11</v>
      </c>
      <c r="D8" s="5" t="s">
        <v>47</v>
      </c>
    </row>
    <row r="9" spans="1:4" ht="16.899999999999999" customHeight="1">
      <c r="A9" s="5"/>
      <c r="B9" s="6" t="s">
        <v>8</v>
      </c>
      <c r="C9" s="6" t="s">
        <v>12</v>
      </c>
      <c r="D9" s="5" t="s">
        <v>13</v>
      </c>
    </row>
    <row r="10" spans="1:4" ht="16.899999999999999" customHeight="1">
      <c r="A10" s="5"/>
      <c r="B10" s="6" t="s">
        <v>9</v>
      </c>
      <c r="C10" s="6" t="s">
        <v>12</v>
      </c>
      <c r="D10" s="5" t="s">
        <v>15</v>
      </c>
    </row>
    <row r="11" spans="1:4" ht="16.899999999999999" customHeight="1">
      <c r="A11" s="5"/>
      <c r="B11" s="6" t="s">
        <v>14</v>
      </c>
      <c r="C11" s="6" t="s">
        <v>11</v>
      </c>
      <c r="D11" s="5" t="s">
        <v>38</v>
      </c>
    </row>
    <row r="12" spans="1:4" ht="16.899999999999999" customHeight="1">
      <c r="A12" s="5"/>
      <c r="B12" s="6"/>
      <c r="C12" s="6" t="s">
        <v>16</v>
      </c>
      <c r="D12" s="5" t="s">
        <v>48</v>
      </c>
    </row>
    <row r="13" spans="1:4" ht="16.899999999999999" customHeight="1">
      <c r="A13" s="5"/>
      <c r="B13" s="6"/>
      <c r="C13" s="6" t="s">
        <v>16</v>
      </c>
      <c r="D13" s="5" t="s">
        <v>1</v>
      </c>
    </row>
    <row r="14" spans="1:4" s="3" customFormat="1" ht="16.899999999999999" customHeight="1">
      <c r="A14" s="7"/>
      <c r="B14" s="6"/>
      <c r="C14" s="6" t="s">
        <v>16</v>
      </c>
      <c r="D14" s="7" t="s">
        <v>39</v>
      </c>
    </row>
    <row r="20" spans="4:4">
      <c r="D20" s="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heckBox_ExportData">
          <controlPr defaultSize="0" autoLine="0" autoPict="0" r:id="rId5">
            <anchor moveWithCells="1">
              <from>
                <xdr:col>0</xdr:col>
                <xdr:colOff>161925</xdr:colOff>
                <xdr:row>9</xdr:row>
                <xdr:rowOff>28575</xdr:rowOff>
              </from>
              <to>
                <xdr:col>0</xdr:col>
                <xdr:colOff>342900</xdr:colOff>
                <xdr:row>9</xdr:row>
                <xdr:rowOff>200025</xdr:rowOff>
              </to>
            </anchor>
          </controlPr>
        </control>
      </mc:Choice>
      <mc:Fallback>
        <control shapeId="2057" r:id="rId4" name="CheckBox_ExportData"/>
      </mc:Fallback>
    </mc:AlternateContent>
    <mc:AlternateContent xmlns:mc="http://schemas.openxmlformats.org/markup-compatibility/2006">
      <mc:Choice Requires="x14">
        <control shapeId="2056" r:id="rId6" name="CheckBox_SaveFile">
          <controlPr defaultSize="0" autoLine="0" autoPict="0" r:id="rId7">
            <anchor moveWithCells="1">
              <from>
                <xdr:col>0</xdr:col>
                <xdr:colOff>161925</xdr:colOff>
                <xdr:row>12</xdr:row>
                <xdr:rowOff>28575</xdr:rowOff>
              </from>
              <to>
                <xdr:col>0</xdr:col>
                <xdr:colOff>342900</xdr:colOff>
                <xdr:row>12</xdr:row>
                <xdr:rowOff>200025</xdr:rowOff>
              </to>
            </anchor>
          </controlPr>
        </control>
      </mc:Choice>
      <mc:Fallback>
        <control shapeId="2056" r:id="rId6" name="CheckBox_SaveFile"/>
      </mc:Fallback>
    </mc:AlternateContent>
    <mc:AlternateContent xmlns:mc="http://schemas.openxmlformats.org/markup-compatibility/2006">
      <mc:Choice Requires="x14">
        <control shapeId="2055" r:id="rId8" name="CheckBox_CheckDataUpToDate">
          <controlPr defaultSize="0" autoLine="0" autoPict="0" r:id="rId5">
            <anchor moveWithCells="1">
              <from>
                <xdr:col>0</xdr:col>
                <xdr:colOff>161925</xdr:colOff>
                <xdr:row>7</xdr:row>
                <xdr:rowOff>19050</xdr:rowOff>
              </from>
              <to>
                <xdr:col>0</xdr:col>
                <xdr:colOff>342900</xdr:colOff>
                <xdr:row>7</xdr:row>
                <xdr:rowOff>190500</xdr:rowOff>
              </to>
            </anchor>
          </controlPr>
        </control>
      </mc:Choice>
      <mc:Fallback>
        <control shapeId="2055" r:id="rId8" name="CheckBox_CheckDataUpToDate"/>
      </mc:Fallback>
    </mc:AlternateContent>
    <mc:AlternateContent xmlns:mc="http://schemas.openxmlformats.org/markup-compatibility/2006">
      <mc:Choice Requires="x14">
        <control shapeId="2054" r:id="rId9" name="CheckBox_CheckBusinessDay">
          <controlPr defaultSize="0" autoLine="0" autoPict="0" r:id="rId5">
            <anchor moveWithCells="1">
              <from>
                <xdr:col>0</xdr:col>
                <xdr:colOff>161925</xdr:colOff>
                <xdr:row>4</xdr:row>
                <xdr:rowOff>28575</xdr:rowOff>
              </from>
              <to>
                <xdr:col>0</xdr:col>
                <xdr:colOff>342900</xdr:colOff>
                <xdr:row>4</xdr:row>
                <xdr:rowOff>200025</xdr:rowOff>
              </to>
            </anchor>
          </controlPr>
        </control>
      </mc:Choice>
      <mc:Fallback>
        <control shapeId="2054" r:id="rId9" name="CheckBox_CheckBusinessDay"/>
      </mc:Fallback>
    </mc:AlternateContent>
    <mc:AlternateContent xmlns:mc="http://schemas.openxmlformats.org/markup-compatibility/2006">
      <mc:Choice Requires="x14">
        <control shapeId="2058" r:id="rId10" name="CheckBox_CloseFile">
          <controlPr defaultSize="0" autoLine="0" autoPict="0" r:id="rId7">
            <anchor moveWithCells="1">
              <from>
                <xdr:col>0</xdr:col>
                <xdr:colOff>161925</xdr:colOff>
                <xdr:row>13</xdr:row>
                <xdr:rowOff>28575</xdr:rowOff>
              </from>
              <to>
                <xdr:col>0</xdr:col>
                <xdr:colOff>342900</xdr:colOff>
                <xdr:row>13</xdr:row>
                <xdr:rowOff>200025</xdr:rowOff>
              </to>
            </anchor>
          </controlPr>
        </control>
      </mc:Choice>
      <mc:Fallback>
        <control shapeId="2058" r:id="rId10" name="CheckBox_CloseFile"/>
      </mc:Fallback>
    </mc:AlternateContent>
    <mc:AlternateContent xmlns:mc="http://schemas.openxmlformats.org/markup-compatibility/2006">
      <mc:Choice Requires="x14">
        <control shapeId="2061" r:id="rId11" name="CheckBox_Autostart">
          <controlPr defaultSize="0" autoLine="0" autoPict="0" r:id="rId12">
            <anchor moveWithCells="1">
              <from>
                <xdr:col>0</xdr:col>
                <xdr:colOff>161925</xdr:colOff>
                <xdr:row>3</xdr:row>
                <xdr:rowOff>28575</xdr:rowOff>
              </from>
              <to>
                <xdr:col>0</xdr:col>
                <xdr:colOff>352425</xdr:colOff>
                <xdr:row>3</xdr:row>
                <xdr:rowOff>200025</xdr:rowOff>
              </to>
            </anchor>
          </controlPr>
        </control>
      </mc:Choice>
      <mc:Fallback>
        <control shapeId="2061" r:id="rId11" name="CheckBox_Autostart"/>
      </mc:Fallback>
    </mc:AlternateContent>
    <mc:AlternateContent xmlns:mc="http://schemas.openxmlformats.org/markup-compatibility/2006">
      <mc:Choice Requires="x14">
        <control shapeId="2067" r:id="rId13" name="CheckBox_MailGlobalStatus">
          <controlPr defaultSize="0" autoLine="0" autoPict="0" r:id="rId5">
            <anchor moveWithCells="1">
              <from>
                <xdr:col>0</xdr:col>
                <xdr:colOff>161925</xdr:colOff>
                <xdr:row>11</xdr:row>
                <xdr:rowOff>19050</xdr:rowOff>
              </from>
              <to>
                <xdr:col>0</xdr:col>
                <xdr:colOff>342900</xdr:colOff>
                <xdr:row>11</xdr:row>
                <xdr:rowOff>190500</xdr:rowOff>
              </to>
            </anchor>
          </controlPr>
        </control>
      </mc:Choice>
      <mc:Fallback>
        <control shapeId="2067" r:id="rId13" name="CheckBox_MailGlobalStatus"/>
      </mc:Fallback>
    </mc:AlternateContent>
    <mc:AlternateContent xmlns:mc="http://schemas.openxmlformats.org/markup-compatibility/2006">
      <mc:Choice Requires="x14">
        <control shapeId="2068" r:id="rId14" name="CheckBox_CheckLibraries">
          <controlPr defaultSize="0" autoLine="0" autoPict="0" r:id="rId7">
            <anchor moveWithCells="1">
              <from>
                <xdr:col>0</xdr:col>
                <xdr:colOff>161925</xdr:colOff>
                <xdr:row>2</xdr:row>
                <xdr:rowOff>19050</xdr:rowOff>
              </from>
              <to>
                <xdr:col>0</xdr:col>
                <xdr:colOff>342900</xdr:colOff>
                <xdr:row>2</xdr:row>
                <xdr:rowOff>190500</xdr:rowOff>
              </to>
            </anchor>
          </controlPr>
        </control>
      </mc:Choice>
      <mc:Fallback>
        <control shapeId="2068" r:id="rId14" name="CheckBox_CheckLibraries"/>
      </mc:Fallback>
    </mc:AlternateContent>
    <mc:AlternateContent xmlns:mc="http://schemas.openxmlformats.org/markup-compatibility/2006">
      <mc:Choice Requires="x14">
        <control shapeId="2060" r:id="rId15" name="Button 12">
          <controlPr defaultSize="0" print="0" autoFill="0" autoPict="0" macro="[0]!Control">
            <anchor moveWithCells="1" siz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1143000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6EA92D"/>
  </sheetPr>
  <dimension ref="A1:N48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O1" sqref="O1:O1048576"/>
    </sheetView>
  </sheetViews>
  <sheetFormatPr defaultColWidth="8.85546875" defaultRowHeight="15"/>
  <cols>
    <col min="1" max="1" width="39.28515625" style="1" bestFit="1" customWidth="1"/>
    <col min="2" max="2" width="61.140625" style="1" customWidth="1"/>
    <col min="3" max="3" width="15.7109375" style="2" customWidth="1"/>
    <col min="4" max="14" width="15.7109375" style="18" customWidth="1"/>
    <col min="15" max="16384" width="8.85546875" style="1"/>
  </cols>
  <sheetData>
    <row r="1" spans="1:14" s="9" customFormat="1" ht="30">
      <c r="A1" s="15"/>
      <c r="B1" s="15"/>
      <c r="C1" s="15" t="s">
        <v>37</v>
      </c>
      <c r="D1" s="16" t="s">
        <v>49</v>
      </c>
      <c r="E1" s="16" t="s">
        <v>246</v>
      </c>
      <c r="F1" s="16" t="s">
        <v>119</v>
      </c>
      <c r="G1" s="16" t="s">
        <v>120</v>
      </c>
      <c r="H1" s="16" t="s">
        <v>121</v>
      </c>
      <c r="I1" s="16" t="s">
        <v>122</v>
      </c>
      <c r="J1" s="16" t="s">
        <v>296</v>
      </c>
      <c r="K1" s="16" t="s">
        <v>297</v>
      </c>
      <c r="L1" s="16" t="s">
        <v>321</v>
      </c>
      <c r="M1" s="16" t="s">
        <v>317</v>
      </c>
      <c r="N1" s="16" t="s">
        <v>303</v>
      </c>
    </row>
    <row r="2" spans="1:14" s="3" customFormat="1">
      <c r="A2" s="22" t="s">
        <v>195</v>
      </c>
      <c r="B2" s="22"/>
      <c r="C2" s="23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</row>
    <row r="3" spans="1:14" s="10" customFormat="1" ht="36">
      <c r="A3" s="13" t="s">
        <v>196</v>
      </c>
      <c r="B3" s="14" t="s">
        <v>197</v>
      </c>
      <c r="C3" s="21"/>
      <c r="D3" s="26" t="s">
        <v>225</v>
      </c>
      <c r="E3" s="20"/>
      <c r="F3" s="20"/>
      <c r="G3" s="20"/>
      <c r="H3" s="20"/>
      <c r="I3" s="20"/>
      <c r="J3" s="20"/>
      <c r="K3" s="20"/>
      <c r="L3" s="20"/>
      <c r="M3" s="20"/>
      <c r="N3" s="20"/>
    </row>
    <row r="4" spans="1:14" s="3" customFormat="1">
      <c r="A4" s="22" t="s">
        <v>54</v>
      </c>
      <c r="B4" s="22"/>
      <c r="C4" s="23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1:14" s="10" customFormat="1" ht="24">
      <c r="A5" s="13" t="s">
        <v>55</v>
      </c>
      <c r="B5" s="14" t="s">
        <v>75</v>
      </c>
      <c r="C5" s="21" t="s">
        <v>98</v>
      </c>
      <c r="D5" s="26"/>
      <c r="E5" s="20"/>
      <c r="F5" s="20"/>
      <c r="G5" s="20"/>
      <c r="H5" s="20"/>
      <c r="I5" s="20"/>
      <c r="J5" s="20"/>
      <c r="K5" s="20"/>
      <c r="L5" s="20"/>
      <c r="M5" s="20"/>
      <c r="N5" s="20"/>
    </row>
    <row r="6" spans="1:14" s="10" customFormat="1" ht="36">
      <c r="A6" s="13" t="s">
        <v>56</v>
      </c>
      <c r="B6" s="14" t="s">
        <v>57</v>
      </c>
      <c r="C6" s="21" t="s">
        <v>58</v>
      </c>
      <c r="D6" s="26"/>
      <c r="E6" s="20"/>
      <c r="F6" s="20"/>
      <c r="G6" s="20"/>
      <c r="H6" s="20"/>
      <c r="I6" s="20"/>
      <c r="J6" s="20"/>
      <c r="K6" s="20"/>
      <c r="L6" s="20"/>
      <c r="M6" s="20"/>
      <c r="N6" s="20"/>
    </row>
    <row r="7" spans="1:14" s="10" customFormat="1" ht="24">
      <c r="A7" s="13" t="s">
        <v>59</v>
      </c>
      <c r="B7" s="14" t="s">
        <v>91</v>
      </c>
      <c r="C7" s="21" t="b">
        <v>0</v>
      </c>
      <c r="D7" s="26"/>
      <c r="E7" s="20"/>
      <c r="F7" s="20"/>
      <c r="G7" s="20"/>
      <c r="H7" s="20"/>
      <c r="I7" s="20"/>
      <c r="J7" s="20"/>
      <c r="K7" s="20"/>
      <c r="L7" s="20"/>
      <c r="M7" s="20"/>
      <c r="N7" s="20"/>
    </row>
    <row r="8" spans="1:14" s="3" customFormat="1">
      <c r="A8" s="22" t="s">
        <v>60</v>
      </c>
      <c r="B8" s="22"/>
      <c r="C8" s="23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</row>
    <row r="9" spans="1:14" s="10" customFormat="1" ht="24">
      <c r="A9" s="13" t="s">
        <v>62</v>
      </c>
      <c r="B9" s="14" t="s">
        <v>76</v>
      </c>
      <c r="C9" s="25" t="s">
        <v>52</v>
      </c>
      <c r="D9" s="20"/>
      <c r="E9" s="45"/>
      <c r="F9" s="45"/>
      <c r="G9" s="45"/>
      <c r="H9" s="45"/>
      <c r="I9" s="45"/>
      <c r="J9" s="45"/>
      <c r="K9" s="45"/>
      <c r="L9" s="45"/>
      <c r="M9" s="45"/>
      <c r="N9" s="45"/>
    </row>
    <row r="10" spans="1:14" s="10" customFormat="1" ht="24">
      <c r="A10" s="13" t="s">
        <v>63</v>
      </c>
      <c r="B10" s="14" t="s">
        <v>77</v>
      </c>
      <c r="C10" s="25" t="s">
        <v>53</v>
      </c>
      <c r="D10" s="20"/>
      <c r="E10" s="45"/>
      <c r="F10" s="45"/>
      <c r="G10" s="45"/>
      <c r="H10" s="45"/>
      <c r="I10" s="45"/>
      <c r="J10" s="45"/>
      <c r="K10" s="45"/>
      <c r="L10" s="45"/>
      <c r="M10" s="45"/>
      <c r="N10" s="45"/>
    </row>
    <row r="11" spans="1:14" s="3" customFormat="1">
      <c r="A11" s="22" t="s">
        <v>43</v>
      </c>
      <c r="B11" s="22"/>
      <c r="C11" s="23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s="10" customFormat="1" ht="36">
      <c r="A12" s="13" t="s">
        <v>102</v>
      </c>
      <c r="B12" s="14" t="s">
        <v>104</v>
      </c>
      <c r="C12" s="21" t="s">
        <v>36</v>
      </c>
      <c r="D12" s="17"/>
      <c r="E12" s="26" t="s">
        <v>140</v>
      </c>
      <c r="F12" s="26" t="s">
        <v>141</v>
      </c>
      <c r="G12" s="26" t="s">
        <v>125</v>
      </c>
      <c r="H12" s="26" t="s">
        <v>168</v>
      </c>
      <c r="I12" s="26" t="s">
        <v>168</v>
      </c>
      <c r="J12" s="26" t="s">
        <v>260</v>
      </c>
      <c r="K12" s="26" t="s">
        <v>260</v>
      </c>
      <c r="L12" s="26" t="s">
        <v>260</v>
      </c>
      <c r="M12" s="26" t="s">
        <v>168</v>
      </c>
      <c r="N12" s="26" t="s">
        <v>168</v>
      </c>
    </row>
    <row r="13" spans="1:14" s="10" customFormat="1" ht="36">
      <c r="A13" s="13" t="s">
        <v>103</v>
      </c>
      <c r="B13" s="14" t="s">
        <v>105</v>
      </c>
      <c r="C13" s="21" t="s">
        <v>36</v>
      </c>
      <c r="D13" s="17"/>
      <c r="E13" s="26" t="s">
        <v>140</v>
      </c>
      <c r="F13" s="26" t="s">
        <v>141</v>
      </c>
      <c r="G13" s="26" t="s">
        <v>125</v>
      </c>
      <c r="H13" s="26" t="s">
        <v>168</v>
      </c>
      <c r="I13" s="26" t="s">
        <v>168</v>
      </c>
      <c r="J13" s="26" t="s">
        <v>260</v>
      </c>
      <c r="K13" s="26" t="s">
        <v>260</v>
      </c>
      <c r="L13" s="26" t="s">
        <v>260</v>
      </c>
      <c r="M13" s="26" t="s">
        <v>168</v>
      </c>
      <c r="N13" s="26" t="s">
        <v>168</v>
      </c>
    </row>
    <row r="14" spans="1:14" s="10" customFormat="1" ht="24">
      <c r="A14" s="13" t="s">
        <v>23</v>
      </c>
      <c r="B14" s="14" t="s">
        <v>41</v>
      </c>
      <c r="C14" s="21"/>
      <c r="D14" s="17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1:14" s="10" customFormat="1" ht="24">
      <c r="A15" s="13" t="s">
        <v>24</v>
      </c>
      <c r="B15" s="14" t="s">
        <v>42</v>
      </c>
      <c r="C15" s="21"/>
      <c r="D15" s="17"/>
      <c r="E15" s="26"/>
      <c r="F15" s="26"/>
      <c r="G15" s="26"/>
      <c r="H15" s="26"/>
      <c r="I15" s="26"/>
      <c r="J15" s="26"/>
      <c r="K15" s="26"/>
      <c r="L15" s="26"/>
      <c r="M15" s="26"/>
      <c r="N15" s="26"/>
    </row>
    <row r="16" spans="1:14" s="10" customFormat="1" ht="24">
      <c r="A16" s="13" t="s">
        <v>25</v>
      </c>
      <c r="B16" s="14" t="s">
        <v>78</v>
      </c>
      <c r="C16" s="21" t="s">
        <v>36</v>
      </c>
      <c r="D16" s="17"/>
      <c r="E16" s="26"/>
      <c r="F16" s="26"/>
      <c r="G16" s="26"/>
      <c r="H16" s="26"/>
      <c r="I16" s="26"/>
      <c r="J16" s="26"/>
      <c r="K16" s="26"/>
      <c r="L16" s="26"/>
      <c r="M16" s="26"/>
      <c r="N16" s="26"/>
    </row>
    <row r="17" spans="1:14" s="10" customFormat="1" ht="24">
      <c r="A17" s="13" t="s">
        <v>26</v>
      </c>
      <c r="B17" s="14" t="s">
        <v>42</v>
      </c>
      <c r="C17" s="21"/>
      <c r="D17" s="17"/>
      <c r="E17" s="26"/>
      <c r="F17" s="26"/>
      <c r="G17" s="26"/>
      <c r="H17" s="26"/>
      <c r="I17" s="26"/>
      <c r="J17" s="26"/>
      <c r="K17" s="26"/>
      <c r="L17" s="26"/>
      <c r="M17" s="26"/>
      <c r="N17" s="26"/>
    </row>
    <row r="18" spans="1:14" s="10" customFormat="1" ht="48">
      <c r="A18" s="13" t="s">
        <v>40</v>
      </c>
      <c r="B18" s="14" t="s">
        <v>90</v>
      </c>
      <c r="C18" s="21" t="s">
        <v>178</v>
      </c>
      <c r="D18" s="17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14" s="10" customFormat="1" ht="24">
      <c r="A19" s="13" t="s">
        <v>27</v>
      </c>
      <c r="B19" s="14" t="s">
        <v>79</v>
      </c>
      <c r="C19" s="21">
        <v>1</v>
      </c>
      <c r="D19" s="17"/>
      <c r="E19" s="26"/>
      <c r="F19" s="26"/>
      <c r="G19" s="26"/>
      <c r="H19" s="26"/>
      <c r="I19" s="26"/>
      <c r="J19" s="26"/>
      <c r="K19" s="26"/>
      <c r="L19" s="26"/>
      <c r="M19" s="26"/>
      <c r="N19" s="26"/>
    </row>
    <row r="20" spans="1:14" s="10" customFormat="1" ht="24">
      <c r="A20" s="13" t="s">
        <v>28</v>
      </c>
      <c r="B20" s="14" t="s">
        <v>80</v>
      </c>
      <c r="C20" s="21">
        <v>2</v>
      </c>
      <c r="D20" s="17"/>
      <c r="E20" s="26">
        <v>6</v>
      </c>
      <c r="F20" s="26">
        <v>6</v>
      </c>
      <c r="G20" s="26">
        <v>6</v>
      </c>
      <c r="H20" s="26">
        <v>6</v>
      </c>
      <c r="I20" s="26">
        <v>6</v>
      </c>
      <c r="J20" s="26">
        <v>6</v>
      </c>
      <c r="K20" s="26">
        <v>6</v>
      </c>
      <c r="L20" s="26">
        <v>6</v>
      </c>
      <c r="M20" s="26">
        <v>6</v>
      </c>
      <c r="N20" s="26">
        <v>6</v>
      </c>
    </row>
    <row r="21" spans="1:14" s="10" customFormat="1" ht="24">
      <c r="A21" s="13" t="s">
        <v>29</v>
      </c>
      <c r="B21" s="14" t="s">
        <v>81</v>
      </c>
      <c r="C21" s="21">
        <v>3</v>
      </c>
      <c r="D21" s="17"/>
      <c r="E21" s="26">
        <v>6</v>
      </c>
      <c r="F21" s="26">
        <v>6</v>
      </c>
      <c r="G21" s="26">
        <v>6</v>
      </c>
      <c r="H21" s="26">
        <v>6</v>
      </c>
      <c r="I21" s="26">
        <v>6</v>
      </c>
      <c r="J21" s="26">
        <v>6</v>
      </c>
      <c r="K21" s="26">
        <v>6</v>
      </c>
      <c r="L21" s="26">
        <v>6</v>
      </c>
      <c r="M21" s="26">
        <v>6</v>
      </c>
      <c r="N21" s="26">
        <v>6</v>
      </c>
    </row>
    <row r="22" spans="1:14" s="10" customFormat="1" ht="48">
      <c r="A22" s="13" t="s">
        <v>30</v>
      </c>
      <c r="B22" s="14" t="s">
        <v>82</v>
      </c>
      <c r="C22" s="21">
        <v>2</v>
      </c>
      <c r="D22" s="17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1:14" s="3" customFormat="1">
      <c r="A23" s="22" t="s">
        <v>44</v>
      </c>
      <c r="B23" s="22"/>
      <c r="C23" s="23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</row>
    <row r="24" spans="1:14" s="10" customFormat="1" ht="36">
      <c r="A24" s="13" t="s">
        <v>22</v>
      </c>
      <c r="B24" s="14" t="s">
        <v>51</v>
      </c>
      <c r="C24" s="21" t="s">
        <v>12</v>
      </c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s="10" customFormat="1" ht="24">
      <c r="A25" s="13" t="s">
        <v>31</v>
      </c>
      <c r="B25" s="14" t="s">
        <v>83</v>
      </c>
      <c r="C25" s="21" t="s">
        <v>36</v>
      </c>
      <c r="D25" s="17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s="10" customFormat="1" ht="24">
      <c r="A26" s="13" t="s">
        <v>32</v>
      </c>
      <c r="B26" s="14" t="s">
        <v>84</v>
      </c>
      <c r="C26" s="21" t="s">
        <v>36</v>
      </c>
      <c r="D26" s="17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s="10" customFormat="1" ht="36">
      <c r="A27" s="13" t="s">
        <v>35</v>
      </c>
      <c r="B27" s="14" t="s">
        <v>45</v>
      </c>
      <c r="C27" s="21"/>
      <c r="D27" s="17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s="10" customFormat="1" ht="24.6" customHeight="1">
      <c r="A28" s="13" t="s">
        <v>34</v>
      </c>
      <c r="B28" s="14" t="s">
        <v>85</v>
      </c>
      <c r="C28" s="21">
        <v>1</v>
      </c>
      <c r="D28" s="17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s="10" customFormat="1" ht="24">
      <c r="A29" s="13" t="s">
        <v>33</v>
      </c>
      <c r="B29" s="14" t="s">
        <v>86</v>
      </c>
      <c r="C29" s="21">
        <v>1</v>
      </c>
      <c r="D29" s="17"/>
      <c r="E29" s="26">
        <v>2</v>
      </c>
      <c r="F29" s="26">
        <v>2</v>
      </c>
      <c r="G29" s="26">
        <v>2</v>
      </c>
      <c r="H29" s="26">
        <v>2</v>
      </c>
      <c r="I29" s="26">
        <v>2</v>
      </c>
      <c r="J29" s="26">
        <v>2</v>
      </c>
      <c r="K29" s="26">
        <v>2</v>
      </c>
      <c r="L29" s="26">
        <v>2</v>
      </c>
      <c r="M29" s="26">
        <v>2</v>
      </c>
      <c r="N29" s="26">
        <v>2</v>
      </c>
    </row>
    <row r="30" spans="1:14" s="3" customFormat="1">
      <c r="A30" s="22" t="s">
        <v>67</v>
      </c>
      <c r="B30" s="22"/>
      <c r="C30" s="23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</row>
    <row r="31" spans="1:14" s="10" customFormat="1" ht="36">
      <c r="A31" s="13" t="s">
        <v>201</v>
      </c>
      <c r="B31" s="14" t="s">
        <v>99</v>
      </c>
      <c r="C31" s="21" t="s">
        <v>68</v>
      </c>
      <c r="D31" s="17"/>
      <c r="E31" s="26"/>
      <c r="F31" s="26"/>
      <c r="G31" s="26"/>
      <c r="H31" s="26"/>
      <c r="I31" s="26"/>
      <c r="J31" s="26"/>
      <c r="K31" s="26"/>
      <c r="L31" s="26"/>
      <c r="M31" s="26"/>
      <c r="N31" s="26"/>
    </row>
    <row r="32" spans="1:14" s="10" customFormat="1" ht="36">
      <c r="A32" s="13" t="s">
        <v>72</v>
      </c>
      <c r="B32" s="14" t="s">
        <v>74</v>
      </c>
      <c r="C32" s="21" t="s">
        <v>73</v>
      </c>
      <c r="D32" s="17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s="10" customFormat="1" ht="36">
      <c r="A33" s="13" t="s">
        <v>95</v>
      </c>
      <c r="B33" s="14" t="s">
        <v>97</v>
      </c>
      <c r="C33" s="21" t="b">
        <v>0</v>
      </c>
      <c r="D33" s="17"/>
      <c r="E33" s="26"/>
      <c r="F33" s="26"/>
      <c r="G33" s="26"/>
      <c r="H33" s="26"/>
      <c r="I33" s="26"/>
      <c r="J33" s="26"/>
      <c r="K33" s="26"/>
      <c r="L33" s="26"/>
      <c r="M33" s="26"/>
      <c r="N33" s="26"/>
    </row>
    <row r="34" spans="1:14" s="3" customFormat="1">
      <c r="A34" s="22" t="s">
        <v>61</v>
      </c>
      <c r="B34" s="22"/>
      <c r="C34" s="23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</row>
    <row r="35" spans="1:14" s="10" customFormat="1" ht="60">
      <c r="A35" s="13" t="s">
        <v>70</v>
      </c>
      <c r="B35" s="14" t="s">
        <v>99</v>
      </c>
      <c r="C35" s="21" t="s">
        <v>68</v>
      </c>
      <c r="D35" s="26" t="s">
        <v>319</v>
      </c>
      <c r="E35" s="17"/>
      <c r="F35" s="17"/>
      <c r="G35" s="17"/>
      <c r="H35" s="17"/>
      <c r="I35" s="17"/>
      <c r="J35" s="17"/>
      <c r="K35" s="17"/>
      <c r="L35" s="17"/>
      <c r="M35" s="17"/>
      <c r="N35" s="17"/>
    </row>
    <row r="36" spans="1:14" s="10" customFormat="1" ht="36">
      <c r="A36" s="13" t="s">
        <v>71</v>
      </c>
      <c r="B36" s="14" t="s">
        <v>46</v>
      </c>
      <c r="C36" s="21" t="s">
        <v>69</v>
      </c>
      <c r="D36" s="26"/>
      <c r="E36" s="17"/>
      <c r="F36" s="17"/>
      <c r="G36" s="17"/>
      <c r="H36" s="17"/>
      <c r="I36" s="17"/>
      <c r="J36" s="17"/>
      <c r="K36" s="17"/>
      <c r="L36" s="17"/>
      <c r="M36" s="17"/>
      <c r="N36" s="17"/>
    </row>
    <row r="37" spans="1:14" s="10" customFormat="1" ht="36">
      <c r="A37" s="13" t="s">
        <v>94</v>
      </c>
      <c r="B37" s="14" t="s">
        <v>96</v>
      </c>
      <c r="C37" s="21" t="b">
        <v>0</v>
      </c>
      <c r="D37" s="26" t="b">
        <v>1</v>
      </c>
      <c r="E37" s="17"/>
      <c r="F37" s="17"/>
      <c r="G37" s="17"/>
      <c r="H37" s="17"/>
      <c r="I37" s="17"/>
      <c r="J37" s="17"/>
      <c r="K37" s="17"/>
      <c r="L37" s="17"/>
      <c r="M37" s="17"/>
      <c r="N37" s="17"/>
    </row>
    <row r="38" spans="1:14" s="10" customFormat="1" ht="60">
      <c r="A38" s="13" t="s">
        <v>93</v>
      </c>
      <c r="B38" s="14" t="s">
        <v>89</v>
      </c>
      <c r="C38" s="21" t="b">
        <v>0</v>
      </c>
      <c r="D38" s="26"/>
      <c r="E38" s="17"/>
      <c r="F38" s="17"/>
      <c r="G38" s="17"/>
      <c r="H38" s="17"/>
      <c r="I38" s="17"/>
      <c r="J38" s="17"/>
      <c r="K38" s="17"/>
      <c r="L38" s="17"/>
      <c r="M38" s="17"/>
      <c r="N38" s="17"/>
    </row>
    <row r="39" spans="1:14" s="3" customFormat="1">
      <c r="A39" s="22" t="s">
        <v>64</v>
      </c>
      <c r="B39" s="22"/>
      <c r="C39" s="23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</row>
    <row r="40" spans="1:14" s="10" customFormat="1" ht="60">
      <c r="A40" s="13" t="s">
        <v>250</v>
      </c>
      <c r="B40" s="14" t="s">
        <v>251</v>
      </c>
      <c r="C40" s="21"/>
      <c r="D40" s="26" t="s">
        <v>320</v>
      </c>
      <c r="E40" s="17"/>
      <c r="F40" s="17"/>
      <c r="G40" s="17"/>
      <c r="H40" s="17"/>
      <c r="I40" s="17"/>
      <c r="J40" s="17"/>
      <c r="K40" s="17"/>
      <c r="L40" s="17"/>
      <c r="M40" s="17"/>
      <c r="N40" s="17"/>
    </row>
    <row r="41" spans="1:14" s="10" customFormat="1" ht="24">
      <c r="A41" s="13" t="s">
        <v>65</v>
      </c>
      <c r="B41" s="14" t="s">
        <v>87</v>
      </c>
      <c r="C41" s="21" t="s">
        <v>50</v>
      </c>
      <c r="D41" s="26"/>
      <c r="E41" s="17"/>
      <c r="F41" s="17"/>
      <c r="G41" s="17"/>
      <c r="H41" s="17"/>
      <c r="I41" s="17"/>
      <c r="J41" s="17"/>
      <c r="K41" s="17"/>
      <c r="L41" s="17"/>
      <c r="M41" s="17"/>
      <c r="N41" s="17"/>
    </row>
    <row r="42" spans="1:14" s="10" customFormat="1" ht="24">
      <c r="A42" s="13" t="s">
        <v>66</v>
      </c>
      <c r="B42" s="14" t="s">
        <v>88</v>
      </c>
      <c r="C42" s="21" t="s">
        <v>255</v>
      </c>
      <c r="D42" s="26"/>
      <c r="E42" s="17"/>
      <c r="F42" s="17"/>
      <c r="G42" s="17"/>
      <c r="H42" s="17"/>
      <c r="I42" s="17"/>
      <c r="J42" s="17"/>
      <c r="K42" s="17"/>
      <c r="L42" s="17"/>
      <c r="M42" s="17"/>
      <c r="N42" s="17"/>
    </row>
    <row r="43" spans="1:14" s="3" customFormat="1">
      <c r="A43" s="22" t="s">
        <v>188</v>
      </c>
      <c r="B43" s="22"/>
      <c r="C43" s="23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</row>
    <row r="44" spans="1:14" s="10" customFormat="1" ht="60">
      <c r="A44" s="83" t="s">
        <v>189</v>
      </c>
      <c r="B44" s="14" t="s">
        <v>190</v>
      </c>
      <c r="C44" s="21" t="s">
        <v>228</v>
      </c>
      <c r="D44" s="26"/>
      <c r="E44" s="17"/>
      <c r="F44" s="17"/>
      <c r="G44" s="17"/>
      <c r="H44" s="17"/>
      <c r="I44" s="17"/>
      <c r="J44" s="17"/>
      <c r="K44" s="17"/>
      <c r="L44" s="17"/>
      <c r="M44" s="17"/>
      <c r="N44" s="17"/>
    </row>
    <row r="45" spans="1:14" s="10" customFormat="1" ht="24">
      <c r="A45" s="83" t="s">
        <v>191</v>
      </c>
      <c r="B45" s="14" t="s">
        <v>192</v>
      </c>
      <c r="C45" s="21" t="s">
        <v>194</v>
      </c>
      <c r="D45" s="26"/>
      <c r="E45" s="17"/>
      <c r="F45" s="17"/>
      <c r="G45" s="17"/>
      <c r="H45" s="17"/>
      <c r="I45" s="17"/>
      <c r="J45" s="17"/>
      <c r="K45" s="17"/>
      <c r="L45" s="17"/>
      <c r="M45" s="17"/>
      <c r="N45" s="17"/>
    </row>
    <row r="46" spans="1:14" s="10" customFormat="1" ht="24">
      <c r="A46" s="83" t="s">
        <v>193</v>
      </c>
      <c r="B46" s="14" t="s">
        <v>192</v>
      </c>
      <c r="C46" s="21" t="s">
        <v>153</v>
      </c>
      <c r="D46" s="26"/>
      <c r="E46" s="17"/>
      <c r="F46" s="17"/>
      <c r="G46" s="17"/>
      <c r="H46" s="17"/>
      <c r="I46" s="17"/>
      <c r="J46" s="17"/>
      <c r="K46" s="17"/>
      <c r="L46" s="17"/>
      <c r="M46" s="17"/>
      <c r="N46" s="17"/>
    </row>
    <row r="47" spans="1:14">
      <c r="B47" s="11"/>
      <c r="C47" s="18"/>
    </row>
    <row r="48" spans="1:14">
      <c r="B48" s="12"/>
      <c r="C48" s="19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4" tint="-0.249977111117893"/>
  </sheetPr>
  <dimension ref="A1:O22"/>
  <sheetViews>
    <sheetView zoomScale="85" zoomScaleNormal="85" workbookViewId="0">
      <pane xSplit="6" ySplit="2" topLeftCell="M3" activePane="bottomRight" state="frozen"/>
      <selection pane="topRight" activeCell="F1" sqref="F1"/>
      <selection pane="bottomLeft" activeCell="A3" sqref="A3"/>
      <selection pane="bottomRight" activeCell="C21" sqref="C21"/>
    </sheetView>
  </sheetViews>
  <sheetFormatPr defaultRowHeight="15" outlineLevelRow="1" outlineLevelCol="1"/>
  <cols>
    <col min="1" max="1" width="20.7109375" customWidth="1"/>
    <col min="2" max="2" width="20.7109375" style="44" customWidth="1"/>
    <col min="3" max="6" width="20.7109375" customWidth="1"/>
    <col min="7" max="8" width="20.7109375" style="73" customWidth="1"/>
    <col min="9" max="9" width="20.7109375" customWidth="1"/>
    <col min="10" max="10" width="21.7109375" style="70" customWidth="1" outlineLevel="1"/>
    <col min="11" max="11" width="20.7109375" customWidth="1"/>
    <col min="12" max="12" width="20.7109375" style="73" customWidth="1"/>
    <col min="13" max="13" width="21.7109375" customWidth="1"/>
    <col min="14" max="14" width="21.7109375" style="74" customWidth="1"/>
    <col min="15" max="15" width="23.140625" customWidth="1"/>
  </cols>
  <sheetData>
    <row r="1" spans="1:15" hidden="1" outlineLevel="1">
      <c r="A1" s="138"/>
      <c r="B1" s="144"/>
      <c r="C1" s="138"/>
      <c r="D1" s="138"/>
      <c r="E1" s="138"/>
      <c r="F1" s="138"/>
      <c r="G1" s="139"/>
      <c r="H1" s="139"/>
      <c r="I1" s="138"/>
      <c r="J1" s="143"/>
      <c r="K1" s="138" t="str">
        <f>IF(IFERROR(INDEX(SRRILink[sri_OfficialSRRI],MATCH($A1,SRRILink[sri_pk_Ticker],0),1),"")=0,"",IFERROR(INDEX(SRRILink[sri_OfficialSRRI],MATCH($A1,SRRILink[sri_pk_Ticker],0),1),""))</f>
        <v/>
      </c>
      <c r="L1" s="139" t="str">
        <f>IFERROR(INDEX(SRRILink[sri_AnnualizedVolatility],MATCH($A1,SRRILink[sri_pk_Ticker],0),1),"")</f>
        <v/>
      </c>
      <c r="M1" s="140" t="str">
        <f ca="1">IF(OR($I1=$K1,$J1=""),"",TODAY()-$J1 &amp; " days / " &amp; ROUNDUP((TODAY()-$J1)/7,0) &amp; " weeks")</f>
        <v/>
      </c>
      <c r="N1" s="141" t="str">
        <f ca="1">IF(OR($I1=$K1,$J1=""),"",MAX(0,16*7-(TODAY()-$J1)) &amp; " days / " &amp; ROUNDDOWN(MAX(0,16*7-(TODAY()-$J1))/7,0) &amp; " weeks")</f>
        <v/>
      </c>
      <c r="O1" s="142" t="str">
        <f ca="1">IF(OR($I1=$K1,$J1=""),"",IF(TODAY()-$J1&gt;=16*7,"Change SRRI !","Warning SRRI"))</f>
        <v/>
      </c>
    </row>
    <row r="2" spans="1:15" s="72" customFormat="1" ht="30" collapsed="1">
      <c r="A2" s="133" t="s">
        <v>109</v>
      </c>
      <c r="B2" s="133" t="s">
        <v>126</v>
      </c>
      <c r="C2" s="133" t="s">
        <v>127</v>
      </c>
      <c r="D2" s="133" t="s">
        <v>128</v>
      </c>
      <c r="E2" s="133" t="s">
        <v>214</v>
      </c>
      <c r="F2" s="133" t="s">
        <v>132</v>
      </c>
      <c r="G2" s="131" t="s">
        <v>129</v>
      </c>
      <c r="H2" s="131" t="s">
        <v>113</v>
      </c>
      <c r="I2" s="132" t="s">
        <v>169</v>
      </c>
      <c r="J2" s="134" t="s">
        <v>198</v>
      </c>
      <c r="K2" s="135" t="s">
        <v>170</v>
      </c>
      <c r="L2" s="136" t="s">
        <v>199</v>
      </c>
      <c r="M2" s="135" t="s">
        <v>177</v>
      </c>
      <c r="N2" s="135" t="s">
        <v>176</v>
      </c>
      <c r="O2" s="137" t="s">
        <v>175</v>
      </c>
    </row>
    <row r="3" spans="1:15">
      <c r="A3" t="s">
        <v>232</v>
      </c>
      <c r="B3" t="s">
        <v>241</v>
      </c>
      <c r="C3" t="s">
        <v>130</v>
      </c>
      <c r="D3" t="s">
        <v>237</v>
      </c>
      <c r="E3" t="s">
        <v>238</v>
      </c>
      <c r="F3" t="s">
        <v>133</v>
      </c>
      <c r="G3" s="73">
        <v>1.1283990299750539E-2</v>
      </c>
      <c r="H3" s="73">
        <v>8.1370011235177675E-2</v>
      </c>
      <c r="I3">
        <v>4</v>
      </c>
      <c r="J3"/>
      <c r="K3" s="138">
        <f>IF(IFERROR(INDEX(SRRILink[sri_OfficialSRRI],MATCH($A3,SRRILink[sri_pk_Ticker],0),1),"")=0,"",IFERROR(INDEX(SRRILink[sri_OfficialSRRI],MATCH($A3,SRRILink[sri_pk_Ticker],0),1),""))</f>
        <v>4</v>
      </c>
      <c r="L3" s="139">
        <f>IFERROR(INDEX(SRRILink[sri_AnnualizedVolatility],MATCH($A3,SRRILink[sri_pk_Ticker],0),1),"")</f>
        <v>8.1370011235177675E-2</v>
      </c>
      <c r="M3" s="140" t="str">
        <f t="shared" ref="M3:M21" ca="1" si="0">IF(OR($I3=$K3,$J3=""),"",TODAY()-$J3 &amp; " days / " &amp; ROUNDUP((TODAY()-$J3)/7,0) &amp; " weeks")</f>
        <v/>
      </c>
      <c r="N3" s="141" t="str">
        <f t="shared" ref="N3:N21" ca="1" si="1">IF(OR($I3=$K3,$J3=""),"",MAX(0,16*7-(TODAY()-$J3)) &amp; " days / " &amp; ROUNDDOWN(MAX(0,16*7-(TODAY()-$J3))/7,0) &amp; " weeks")</f>
        <v/>
      </c>
      <c r="O3" s="142" t="str">
        <f t="shared" ref="O3:O21" ca="1" si="2">IF(OR($I3=$K3,$J3=""),"",IF(TODAY()-$J3&gt;=16*7,"Change SRRI !","Warning SRRI"))</f>
        <v/>
      </c>
    </row>
    <row r="4" spans="1:15">
      <c r="A4" t="s">
        <v>233</v>
      </c>
      <c r="B4" t="s">
        <v>242</v>
      </c>
      <c r="C4" t="s">
        <v>130</v>
      </c>
      <c r="D4" t="s">
        <v>237</v>
      </c>
      <c r="E4" t="s">
        <v>238</v>
      </c>
      <c r="F4" t="s">
        <v>134</v>
      </c>
      <c r="G4" s="73">
        <v>1.1283740365571117E-2</v>
      </c>
      <c r="H4" s="73">
        <v>8.1368208934178884E-2</v>
      </c>
      <c r="I4">
        <v>4</v>
      </c>
      <c r="J4"/>
      <c r="K4" s="138">
        <f>IF(IFERROR(INDEX(SRRILink[sri_OfficialSRRI],MATCH($A4,SRRILink[sri_pk_Ticker],0),1),"")=0,"",IFERROR(INDEX(SRRILink[sri_OfficialSRRI],MATCH($A4,SRRILink[sri_pk_Ticker],0),1),""))</f>
        <v>4</v>
      </c>
      <c r="L4" s="139">
        <f>IFERROR(INDEX(SRRILink[sri_AnnualizedVolatility],MATCH($A4,SRRILink[sri_pk_Ticker],0),1),"")</f>
        <v>8.1368208934178884E-2</v>
      </c>
      <c r="M4" s="140" t="str">
        <f t="shared" ca="1" si="0"/>
        <v/>
      </c>
      <c r="N4" s="141" t="str">
        <f t="shared" ca="1" si="1"/>
        <v/>
      </c>
      <c r="O4" s="142" t="str">
        <f t="shared" ca="1" si="2"/>
        <v/>
      </c>
    </row>
    <row r="5" spans="1:15">
      <c r="A5" t="s">
        <v>234</v>
      </c>
      <c r="B5" t="s">
        <v>243</v>
      </c>
      <c r="C5" t="s">
        <v>130</v>
      </c>
      <c r="D5" t="s">
        <v>237</v>
      </c>
      <c r="E5" t="s">
        <v>238</v>
      </c>
      <c r="F5" t="s">
        <v>138</v>
      </c>
      <c r="G5" s="73">
        <v>1.1283649386036092E-2</v>
      </c>
      <c r="H5" s="73">
        <v>8.1367552871421778E-2</v>
      </c>
      <c r="I5">
        <v>4</v>
      </c>
      <c r="J5"/>
      <c r="K5" s="138">
        <f>IF(IFERROR(INDEX(SRRILink[sri_OfficialSRRI],MATCH($A5,SRRILink[sri_pk_Ticker],0),1),"")=0,"",IFERROR(INDEX(SRRILink[sri_OfficialSRRI],MATCH($A5,SRRILink[sri_pk_Ticker],0),1),""))</f>
        <v>4</v>
      </c>
      <c r="L5" s="139">
        <f>IFERROR(INDEX(SRRILink[sri_AnnualizedVolatility],MATCH($A5,SRRILink[sri_pk_Ticker],0),1),"")</f>
        <v>8.1367552871421778E-2</v>
      </c>
      <c r="M5" s="140" t="str">
        <f t="shared" ca="1" si="0"/>
        <v/>
      </c>
      <c r="N5" s="141" t="str">
        <f t="shared" ca="1" si="1"/>
        <v/>
      </c>
      <c r="O5" s="142" t="str">
        <f t="shared" ca="1" si="2"/>
        <v/>
      </c>
    </row>
    <row r="6" spans="1:15">
      <c r="A6" t="s">
        <v>235</v>
      </c>
      <c r="B6" t="s">
        <v>244</v>
      </c>
      <c r="C6" t="s">
        <v>130</v>
      </c>
      <c r="D6" t="s">
        <v>237</v>
      </c>
      <c r="E6" t="s">
        <v>238</v>
      </c>
      <c r="F6" t="s">
        <v>139</v>
      </c>
      <c r="G6" s="73">
        <v>1.1283992314975198E-2</v>
      </c>
      <c r="H6" s="73">
        <v>8.1370025767169354E-2</v>
      </c>
      <c r="I6">
        <v>4</v>
      </c>
      <c r="J6"/>
      <c r="K6" s="138">
        <f>IF(IFERROR(INDEX(SRRILink[sri_OfficialSRRI],MATCH($A6,SRRILink[sri_pk_Ticker],0),1),"")=0,"",IFERROR(INDEX(SRRILink[sri_OfficialSRRI],MATCH($A6,SRRILink[sri_pk_Ticker],0),1),""))</f>
        <v>4</v>
      </c>
      <c r="L6" s="139">
        <f>IFERROR(INDEX(SRRILink[sri_AnnualizedVolatility],MATCH($A6,SRRILink[sri_pk_Ticker],0),1),"")</f>
        <v>8.1370025767169354E-2</v>
      </c>
      <c r="M6" s="140" t="str">
        <f t="shared" ca="1" si="0"/>
        <v/>
      </c>
      <c r="N6" s="141" t="str">
        <f t="shared" ca="1" si="1"/>
        <v/>
      </c>
      <c r="O6" s="142" t="str">
        <f t="shared" ca="1" si="2"/>
        <v/>
      </c>
    </row>
    <row r="7" spans="1:15">
      <c r="A7" t="s">
        <v>236</v>
      </c>
      <c r="B7" t="s">
        <v>245</v>
      </c>
      <c r="C7" t="s">
        <v>130</v>
      </c>
      <c r="D7" t="s">
        <v>237</v>
      </c>
      <c r="E7" t="s">
        <v>238</v>
      </c>
      <c r="F7" t="s">
        <v>239</v>
      </c>
      <c r="G7" s="73">
        <v>8.7366021827781533E-3</v>
      </c>
      <c r="H7" s="73">
        <v>7.0000000000000007E-2</v>
      </c>
      <c r="I7">
        <v>4</v>
      </c>
      <c r="J7"/>
      <c r="K7" s="138">
        <f>IF(IFERROR(INDEX(SRRILink[sri_OfficialSRRI],MATCH($A7,SRRILink[sri_pk_Ticker],0),1),"")=0,"",IFERROR(INDEX(SRRILink[sri_OfficialSRRI],MATCH($A7,SRRILink[sri_pk_Ticker],0),1),""))</f>
        <v>4</v>
      </c>
      <c r="L7" s="139">
        <f>IFERROR(INDEX(SRRILink[sri_AnnualizedVolatility],MATCH($A7,SRRILink[sri_pk_Ticker],0),1),"")</f>
        <v>7.0000000000000007E-2</v>
      </c>
      <c r="M7" s="140" t="str">
        <f t="shared" ca="1" si="0"/>
        <v/>
      </c>
      <c r="N7" s="141" t="str">
        <f t="shared" ca="1" si="1"/>
        <v/>
      </c>
      <c r="O7" s="142" t="str">
        <f t="shared" ca="1" si="2"/>
        <v/>
      </c>
    </row>
    <row r="8" spans="1:15">
      <c r="A8" t="s">
        <v>252</v>
      </c>
      <c r="B8" t="s">
        <v>254</v>
      </c>
      <c r="C8" t="s">
        <v>130</v>
      </c>
      <c r="D8" t="s">
        <v>237</v>
      </c>
      <c r="E8" t="s">
        <v>238</v>
      </c>
      <c r="F8" t="s">
        <v>253</v>
      </c>
      <c r="G8" s="73">
        <v>1.1175587524709405E-2</v>
      </c>
      <c r="H8" s="73">
        <v>8.0588307707550877E-2</v>
      </c>
      <c r="I8">
        <v>4</v>
      </c>
      <c r="J8"/>
      <c r="K8" s="138">
        <f>IF(IFERROR(INDEX(SRRILink[sri_OfficialSRRI],MATCH($A8,SRRILink[sri_pk_Ticker],0),1),"")=0,"",IFERROR(INDEX(SRRILink[sri_OfficialSRRI],MATCH($A8,SRRILink[sri_pk_Ticker],0),1),""))</f>
        <v>4</v>
      </c>
      <c r="L8" s="139">
        <f>IFERROR(INDEX(SRRILink[sri_AnnualizedVolatility],MATCH($A8,SRRILink[sri_pk_Ticker],0),1),"")</f>
        <v>8.0588307707550877E-2</v>
      </c>
      <c r="M8" s="140" t="str">
        <f t="shared" ca="1" si="0"/>
        <v/>
      </c>
      <c r="N8" s="141" t="str">
        <f t="shared" ca="1" si="1"/>
        <v/>
      </c>
      <c r="O8" s="142" t="str">
        <f t="shared" ca="1" si="2"/>
        <v/>
      </c>
    </row>
    <row r="9" spans="1:15">
      <c r="A9" t="s">
        <v>110</v>
      </c>
      <c r="B9" t="s">
        <v>180</v>
      </c>
      <c r="C9" t="s">
        <v>130</v>
      </c>
      <c r="D9" t="s">
        <v>131</v>
      </c>
      <c r="E9" t="s">
        <v>215</v>
      </c>
      <c r="F9" t="s">
        <v>133</v>
      </c>
      <c r="G9" s="73">
        <v>5.8229057060929866E-2</v>
      </c>
      <c r="H9" s="73">
        <v>0.41989570191020215</v>
      </c>
      <c r="I9">
        <v>7</v>
      </c>
      <c r="J9"/>
      <c r="K9" s="138">
        <f>IF(IFERROR(INDEX(SRRILink[sri_OfficialSRRI],MATCH($A9,SRRILink[sri_pk_Ticker],0),1),"")=0,"",IFERROR(INDEX(SRRILink[sri_OfficialSRRI],MATCH($A9,SRRILink[sri_pk_Ticker],0),1),""))</f>
        <v>7</v>
      </c>
      <c r="L9" s="139">
        <f>IFERROR(INDEX(SRRILink[sri_AnnualizedVolatility],MATCH($A9,SRRILink[sri_pk_Ticker],0),1),"")</f>
        <v>0.41989570191020215</v>
      </c>
      <c r="M9" s="140" t="str">
        <f t="shared" ca="1" si="0"/>
        <v/>
      </c>
      <c r="N9" s="141" t="str">
        <f t="shared" ca="1" si="1"/>
        <v/>
      </c>
      <c r="O9" s="142" t="str">
        <f t="shared" ca="1" si="2"/>
        <v/>
      </c>
    </row>
    <row r="10" spans="1:15">
      <c r="A10" t="s">
        <v>112</v>
      </c>
      <c r="B10" t="s">
        <v>161</v>
      </c>
      <c r="C10" t="s">
        <v>130</v>
      </c>
      <c r="D10" t="s">
        <v>131</v>
      </c>
      <c r="E10" t="s">
        <v>215</v>
      </c>
      <c r="F10" t="s">
        <v>134</v>
      </c>
      <c r="G10" s="73">
        <v>5.9761675933984494E-2</v>
      </c>
      <c r="H10" s="73">
        <v>0.43094757377528675</v>
      </c>
      <c r="I10">
        <v>7</v>
      </c>
      <c r="J10"/>
      <c r="K10" s="138">
        <f>IF(IFERROR(INDEX(SRRILink[sri_OfficialSRRI],MATCH($A10,SRRILink[sri_pk_Ticker],0),1),"")=0,"",IFERROR(INDEX(SRRILink[sri_OfficialSRRI],MATCH($A10,SRRILink[sri_pk_Ticker],0),1),""))</f>
        <v>7</v>
      </c>
      <c r="L10" s="139">
        <f>IFERROR(INDEX(SRRILink[sri_AnnualizedVolatility],MATCH($A10,SRRILink[sri_pk_Ticker],0),1),"")</f>
        <v>0.43094757377528675</v>
      </c>
      <c r="M10" s="140" t="str">
        <f t="shared" ca="1" si="0"/>
        <v/>
      </c>
      <c r="N10" s="141" t="str">
        <f t="shared" ca="1" si="1"/>
        <v/>
      </c>
      <c r="O10" s="142" t="str">
        <f t="shared" ca="1" si="2"/>
        <v/>
      </c>
    </row>
    <row r="11" spans="1:15">
      <c r="A11" t="s">
        <v>114</v>
      </c>
      <c r="B11" t="s">
        <v>162</v>
      </c>
      <c r="C11" t="s">
        <v>130</v>
      </c>
      <c r="D11" t="s">
        <v>135</v>
      </c>
      <c r="E11" t="s">
        <v>216</v>
      </c>
      <c r="F11" t="s">
        <v>134</v>
      </c>
      <c r="G11" s="73">
        <v>1.903218692051948E-2</v>
      </c>
      <c r="H11" s="73">
        <v>0.13724305165229611</v>
      </c>
      <c r="I11">
        <v>5</v>
      </c>
      <c r="J11"/>
      <c r="K11" s="138">
        <f>IF(IFERROR(INDEX(SRRILink[sri_OfficialSRRI],MATCH($A11,SRRILink[sri_pk_Ticker],0),1),"")=0,"",IFERROR(INDEX(SRRILink[sri_OfficialSRRI],MATCH($A11,SRRILink[sri_pk_Ticker],0),1),""))</f>
        <v>5</v>
      </c>
      <c r="L11" s="139">
        <f>IFERROR(INDEX(SRRILink[sri_AnnualizedVolatility],MATCH($A11,SRRILink[sri_pk_Ticker],0),1),"")</f>
        <v>0.13724305165229611</v>
      </c>
      <c r="M11" s="140" t="str">
        <f t="shared" ca="1" si="0"/>
        <v/>
      </c>
      <c r="N11" s="141" t="str">
        <f t="shared" ca="1" si="1"/>
        <v/>
      </c>
      <c r="O11" s="142" t="str">
        <f t="shared" ca="1" si="2"/>
        <v/>
      </c>
    </row>
    <row r="12" spans="1:15">
      <c r="A12" t="s">
        <v>118</v>
      </c>
      <c r="B12" t="s">
        <v>163</v>
      </c>
      <c r="C12" t="s">
        <v>130</v>
      </c>
      <c r="D12" t="s">
        <v>136</v>
      </c>
      <c r="E12" t="s">
        <v>217</v>
      </c>
      <c r="F12" t="s">
        <v>133</v>
      </c>
      <c r="G12" s="73">
        <v>8.5034858794547627E-2</v>
      </c>
      <c r="H12" s="73">
        <v>0.29456939169320329</v>
      </c>
      <c r="I12">
        <v>7</v>
      </c>
      <c r="J12"/>
      <c r="K12" s="138">
        <f>IF(IFERROR(INDEX(SRRILink[sri_OfficialSRRI],MATCH($A12,SRRILink[sri_pk_Ticker],0),1),"")=0,"",IFERROR(INDEX(SRRILink[sri_OfficialSRRI],MATCH($A12,SRRILink[sri_pk_Ticker],0),1),""))</f>
        <v>7</v>
      </c>
      <c r="L12" s="139">
        <f>IFERROR(INDEX(SRRILink[sri_AnnualizedVolatility],MATCH($A12,SRRILink[sri_pk_Ticker],0),1),"")</f>
        <v>0.29456939169320329</v>
      </c>
      <c r="M12" s="140" t="str">
        <f t="shared" ca="1" si="0"/>
        <v/>
      </c>
      <c r="N12" s="141" t="str">
        <f t="shared" ca="1" si="1"/>
        <v/>
      </c>
      <c r="O12" s="142" t="str">
        <f t="shared" ca="1" si="2"/>
        <v/>
      </c>
    </row>
    <row r="13" spans="1:15">
      <c r="A13" t="s">
        <v>115</v>
      </c>
      <c r="B13" t="s">
        <v>164</v>
      </c>
      <c r="C13" t="s">
        <v>130</v>
      </c>
      <c r="D13" t="s">
        <v>136</v>
      </c>
      <c r="E13" t="s">
        <v>217</v>
      </c>
      <c r="F13" t="s">
        <v>134</v>
      </c>
      <c r="G13" s="73">
        <v>8.5247865133143017E-2</v>
      </c>
      <c r="H13" s="73">
        <v>0.2953072672947662</v>
      </c>
      <c r="I13">
        <v>7</v>
      </c>
      <c r="J13"/>
      <c r="K13" s="138">
        <f>IF(IFERROR(INDEX(SRRILink[sri_OfficialSRRI],MATCH($A13,SRRILink[sri_pk_Ticker],0),1),"")=0,"",IFERROR(INDEX(SRRILink[sri_OfficialSRRI],MATCH($A13,SRRILink[sri_pk_Ticker],0),1),""))</f>
        <v>7</v>
      </c>
      <c r="L13" s="139">
        <f>IFERROR(INDEX(SRRILink[sri_AnnualizedVolatility],MATCH($A13,SRRILink[sri_pk_Ticker],0),1),"")</f>
        <v>0.2953072672947662</v>
      </c>
      <c r="M13" s="140" t="str">
        <f t="shared" ca="1" si="0"/>
        <v/>
      </c>
      <c r="N13" s="141" t="str">
        <f t="shared" ca="1" si="1"/>
        <v/>
      </c>
      <c r="O13" s="142" t="str">
        <f t="shared" ca="1" si="2"/>
        <v/>
      </c>
    </row>
    <row r="14" spans="1:15">
      <c r="A14" t="s">
        <v>116</v>
      </c>
      <c r="B14" t="s">
        <v>165</v>
      </c>
      <c r="C14" t="s">
        <v>130</v>
      </c>
      <c r="D14" t="s">
        <v>137</v>
      </c>
      <c r="E14" t="s">
        <v>218</v>
      </c>
      <c r="F14" t="s">
        <v>133</v>
      </c>
      <c r="G14" s="73">
        <v>4.3030923817547466E-2</v>
      </c>
      <c r="H14" s="73">
        <v>0.14906349269723584</v>
      </c>
      <c r="I14">
        <v>5</v>
      </c>
      <c r="J14"/>
      <c r="K14" s="138">
        <f>IF(IFERROR(INDEX(SRRILink[sri_OfficialSRRI],MATCH($A14,SRRILink[sri_pk_Ticker],0),1),"")=0,"",IFERROR(INDEX(SRRILink[sri_OfficialSRRI],MATCH($A14,SRRILink[sri_pk_Ticker],0),1),""))</f>
        <v>5</v>
      </c>
      <c r="L14" s="139">
        <f>IFERROR(INDEX(SRRILink[sri_AnnualizedVolatility],MATCH($A14,SRRILink[sri_pk_Ticker],0),1),"")</f>
        <v>0.14906349269723584</v>
      </c>
      <c r="M14" s="140" t="str">
        <f t="shared" ca="1" si="0"/>
        <v/>
      </c>
      <c r="N14" s="141" t="str">
        <f t="shared" ca="1" si="1"/>
        <v/>
      </c>
      <c r="O14" s="142" t="str">
        <f t="shared" ca="1" si="2"/>
        <v/>
      </c>
    </row>
    <row r="15" spans="1:15">
      <c r="A15" t="s">
        <v>117</v>
      </c>
      <c r="B15" t="s">
        <v>166</v>
      </c>
      <c r="C15" t="s">
        <v>130</v>
      </c>
      <c r="D15" t="s">
        <v>137</v>
      </c>
      <c r="E15" t="s">
        <v>218</v>
      </c>
      <c r="F15" t="s">
        <v>134</v>
      </c>
      <c r="G15" s="73">
        <v>4.3116110577249581E-2</v>
      </c>
      <c r="H15" s="73">
        <v>0.14935858828910828</v>
      </c>
      <c r="I15">
        <v>5</v>
      </c>
      <c r="J15"/>
      <c r="K15" s="138">
        <f>IF(IFERROR(INDEX(SRRILink[sri_OfficialSRRI],MATCH($A15,SRRILink[sri_pk_Ticker],0),1),"")=0,"",IFERROR(INDEX(SRRILink[sri_OfficialSRRI],MATCH($A15,SRRILink[sri_pk_Ticker],0),1),""))</f>
        <v>5</v>
      </c>
      <c r="L15" s="139">
        <f>IFERROR(INDEX(SRRILink[sri_AnnualizedVolatility],MATCH($A15,SRRILink[sri_pk_Ticker],0),1),"")</f>
        <v>0.14935858828910828</v>
      </c>
      <c r="M15" s="140" t="str">
        <f t="shared" ca="1" si="0"/>
        <v/>
      </c>
      <c r="N15" s="141" t="str">
        <f t="shared" ca="1" si="1"/>
        <v/>
      </c>
      <c r="O15" s="142" t="str">
        <f t="shared" ca="1" si="2"/>
        <v/>
      </c>
    </row>
    <row r="16" spans="1:15">
      <c r="A16" t="s">
        <v>286</v>
      </c>
      <c r="B16" t="s">
        <v>298</v>
      </c>
      <c r="C16" t="s">
        <v>287</v>
      </c>
      <c r="D16" t="s">
        <v>288</v>
      </c>
      <c r="E16" t="s">
        <v>290</v>
      </c>
      <c r="F16" t="s">
        <v>289</v>
      </c>
      <c r="G16" s="73">
        <v>5.1035538373454106E-2</v>
      </c>
      <c r="H16" s="73">
        <v>0.36802250095279765</v>
      </c>
      <c r="I16">
        <v>7</v>
      </c>
      <c r="J16"/>
      <c r="K16" s="138">
        <f>IF(IFERROR(INDEX(SRRILink[sri_OfficialSRRI],MATCH($A16,SRRILink[sri_pk_Ticker],0),1),"")=0,"",IFERROR(INDEX(SRRILink[sri_OfficialSRRI],MATCH($A16,SRRILink[sri_pk_Ticker],0),1),""))</f>
        <v>7</v>
      </c>
      <c r="L16" s="139">
        <f>IFERROR(INDEX(SRRILink[sri_AnnualizedVolatility],MATCH($A16,SRRILink[sri_pk_Ticker],0),1),"")</f>
        <v>0.36802250095279765</v>
      </c>
      <c r="M16" s="140" t="str">
        <f t="shared" ca="1" si="0"/>
        <v/>
      </c>
      <c r="N16" s="141" t="str">
        <f t="shared" ca="1" si="1"/>
        <v/>
      </c>
      <c r="O16" s="142" t="str">
        <f t="shared" ca="1" si="2"/>
        <v/>
      </c>
    </row>
    <row r="17" spans="1:15">
      <c r="A17" t="s">
        <v>291</v>
      </c>
      <c r="B17" t="s">
        <v>299</v>
      </c>
      <c r="C17" t="s">
        <v>293</v>
      </c>
      <c r="D17" t="s">
        <v>294</v>
      </c>
      <c r="E17" t="s">
        <v>295</v>
      </c>
      <c r="F17" t="s">
        <v>292</v>
      </c>
      <c r="G17" s="73">
        <v>1.5117839459861145E-2</v>
      </c>
      <c r="H17" s="73">
        <v>0.10901629069352435</v>
      </c>
      <c r="I17">
        <v>5</v>
      </c>
      <c r="J17"/>
      <c r="K17" s="138">
        <f>IF(IFERROR(INDEX(SRRILink[sri_OfficialSRRI],MATCH($A17,SRRILink[sri_pk_Ticker],0),1),"")=0,"",IFERROR(INDEX(SRRILink[sri_OfficialSRRI],MATCH($A17,SRRILink[sri_pk_Ticker],0),1),""))</f>
        <v>5</v>
      </c>
      <c r="L17" s="139">
        <f>IFERROR(INDEX(SRRILink[sri_AnnualizedVolatility],MATCH($A17,SRRILink[sri_pk_Ticker],0),1),"")</f>
        <v>0.10901629069352435</v>
      </c>
      <c r="M17" s="140" t="str">
        <f t="shared" ca="1" si="0"/>
        <v/>
      </c>
      <c r="N17" s="141" t="str">
        <f t="shared" ca="1" si="1"/>
        <v/>
      </c>
      <c r="O17" s="142" t="str">
        <f t="shared" ca="1" si="2"/>
        <v/>
      </c>
    </row>
    <row r="18" spans="1:15">
      <c r="A18" t="s">
        <v>256</v>
      </c>
      <c r="B18" t="s">
        <v>261</v>
      </c>
      <c r="C18" t="s">
        <v>257</v>
      </c>
      <c r="D18" t="s">
        <v>258</v>
      </c>
      <c r="E18" t="s">
        <v>259</v>
      </c>
      <c r="F18" t="s">
        <v>281</v>
      </c>
      <c r="G18" s="73">
        <v>2.3694673836681109E-2</v>
      </c>
      <c r="H18" s="73">
        <v>0.17086472294709756</v>
      </c>
      <c r="I18">
        <v>6</v>
      </c>
      <c r="J18"/>
      <c r="K18" s="138">
        <f>IF(IFERROR(INDEX(SRRILink[sri_OfficialSRRI],MATCH($A18,SRRILink[sri_pk_Ticker],0),1),"")=0,"",IFERROR(INDEX(SRRILink[sri_OfficialSRRI],MATCH($A18,SRRILink[sri_pk_Ticker],0),1),""))</f>
        <v>6</v>
      </c>
      <c r="L18" s="139">
        <f>IFERROR(INDEX(SRRILink[sri_AnnualizedVolatility],MATCH($A18,SRRILink[sri_pk_Ticker],0),1),"")</f>
        <v>0.17086472294709756</v>
      </c>
      <c r="M18" s="140" t="str">
        <f t="shared" ca="1" si="0"/>
        <v/>
      </c>
      <c r="N18" s="141" t="str">
        <f t="shared" ca="1" si="1"/>
        <v/>
      </c>
      <c r="O18" s="142" t="str">
        <f t="shared" ca="1" si="2"/>
        <v/>
      </c>
    </row>
    <row r="19" spans="1:15">
      <c r="A19" t="s">
        <v>283</v>
      </c>
      <c r="B19" t="s">
        <v>284</v>
      </c>
      <c r="C19" t="s">
        <v>257</v>
      </c>
      <c r="D19" t="s">
        <v>282</v>
      </c>
      <c r="E19" t="s">
        <v>285</v>
      </c>
      <c r="F19" t="s">
        <v>281</v>
      </c>
      <c r="G19" s="73">
        <v>1.7848448992470796E-2</v>
      </c>
      <c r="H19" s="73">
        <v>6.1828840982521907E-2</v>
      </c>
      <c r="I19">
        <v>4</v>
      </c>
      <c r="J19"/>
      <c r="K19" s="138">
        <f>IF(IFERROR(INDEX(SRRILink[sri_OfficialSRRI],MATCH($A19,SRRILink[sri_pk_Ticker],0),1),"")=0,"",IFERROR(INDEX(SRRILink[sri_OfficialSRRI],MATCH($A19,SRRILink[sri_pk_Ticker],0),1),""))</f>
        <v>4</v>
      </c>
      <c r="L19" s="139">
        <f>IFERROR(INDEX(SRRILink[sri_AnnualizedVolatility],MATCH($A19,SRRILink[sri_pk_Ticker],0),1),"")</f>
        <v>6.1828840982521907E-2</v>
      </c>
      <c r="M19" s="140" t="str">
        <f t="shared" ca="1" si="0"/>
        <v/>
      </c>
      <c r="N19" s="141" t="str">
        <f t="shared" ca="1" si="1"/>
        <v/>
      </c>
      <c r="O19" s="142" t="str">
        <f t="shared" ca="1" si="2"/>
        <v/>
      </c>
    </row>
    <row r="20" spans="1:15">
      <c r="A20" t="s">
        <v>302</v>
      </c>
      <c r="B20" t="s">
        <v>305</v>
      </c>
      <c r="C20" t="s">
        <v>130</v>
      </c>
      <c r="D20" t="s">
        <v>136</v>
      </c>
      <c r="E20" t="s">
        <v>217</v>
      </c>
      <c r="F20" t="s">
        <v>133</v>
      </c>
      <c r="G20" s="73">
        <v>2.116804720372599E-2</v>
      </c>
      <c r="H20" s="73">
        <v>7.3328266507739423E-2</v>
      </c>
      <c r="I20">
        <v>4</v>
      </c>
      <c r="J20" s="151">
        <v>44243</v>
      </c>
      <c r="K20" s="138" t="str">
        <f>IF(IFERROR(INDEX(SRRILink[sri_OfficialSRRI],MATCH($A20,SRRILink[sri_pk_Ticker],0),1),"")=0,"",IFERROR(INDEX(SRRILink[sri_OfficialSRRI],MATCH($A20,SRRILink[sri_pk_Ticker],0),1),""))</f>
        <v/>
      </c>
      <c r="L20" s="139" t="str">
        <f>IFERROR(INDEX(SRRILink[sri_AnnualizedVolatility],MATCH($A20,SRRILink[sri_pk_Ticker],0),1),"")</f>
        <v/>
      </c>
      <c r="M20" s="140" t="str">
        <f t="shared" ca="1" si="0"/>
        <v>533 days / 77 weeks</v>
      </c>
      <c r="N20" s="141" t="str">
        <f t="shared" ca="1" si="1"/>
        <v>0 days / 0 weeks</v>
      </c>
      <c r="O20" s="142" t="str">
        <f t="shared" ca="1" si="2"/>
        <v>Change SRRI !</v>
      </c>
    </row>
    <row r="21" spans="1:15">
      <c r="A21" t="s">
        <v>304</v>
      </c>
      <c r="B21" t="s">
        <v>306</v>
      </c>
      <c r="C21" t="s">
        <v>130</v>
      </c>
      <c r="D21" t="s">
        <v>136</v>
      </c>
      <c r="E21" t="s">
        <v>217</v>
      </c>
      <c r="F21" t="s">
        <v>133</v>
      </c>
      <c r="G21" s="73">
        <v>1.9603565650084843E-2</v>
      </c>
      <c r="H21" s="73">
        <v>6.7908743430917906E-2</v>
      </c>
      <c r="I21">
        <v>4</v>
      </c>
      <c r="J21" s="151">
        <v>44243</v>
      </c>
      <c r="K21" s="138" t="str">
        <f>IF(IFERROR(INDEX(SRRILink[sri_OfficialSRRI],MATCH($A21,SRRILink[sri_pk_Ticker],0),1),"")=0,"",IFERROR(INDEX(SRRILink[sri_OfficialSRRI],MATCH($A21,SRRILink[sri_pk_Ticker],0),1),""))</f>
        <v/>
      </c>
      <c r="L21" s="139" t="str">
        <f>IFERROR(INDEX(SRRILink[sri_AnnualizedVolatility],MATCH($A21,SRRILink[sri_pk_Ticker],0),1),"")</f>
        <v/>
      </c>
      <c r="M21" s="140" t="str">
        <f t="shared" ca="1" si="0"/>
        <v>533 days / 77 weeks</v>
      </c>
      <c r="N21" s="141" t="str">
        <f t="shared" ca="1" si="1"/>
        <v>0 days / 0 weeks</v>
      </c>
      <c r="O21" s="142" t="str">
        <f t="shared" ca="1" si="2"/>
        <v>Change SRRI !</v>
      </c>
    </row>
    <row r="22" spans="1:15">
      <c r="B22"/>
      <c r="J22"/>
      <c r="L22"/>
      <c r="N22"/>
    </row>
  </sheetData>
  <conditionalFormatting sqref="O1">
    <cfRule type="expression" dxfId="3" priority="87" stopIfTrue="1">
      <formula>IF($O1="Change SRRI !",TRUE,FALSE)</formula>
    </cfRule>
    <cfRule type="expression" dxfId="2" priority="89" stopIfTrue="1">
      <formula>IF($O1="Warning SRRI",TRUE,FALSE)</formula>
    </cfRule>
  </conditionalFormatting>
  <conditionalFormatting sqref="O3:O21">
    <cfRule type="expression" dxfId="1" priority="1" stopIfTrue="1">
      <formula>IF($O3="Change SRRI !",TRUE,FALSE)</formula>
    </cfRule>
    <cfRule type="expression" dxfId="0" priority="2" stopIfTrue="1">
      <formula>IF($O3="Warning SRRI",TRUE,FALSE)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tabColor theme="4"/>
  </sheetPr>
  <dimension ref="A1:AV5247"/>
  <sheetViews>
    <sheetView zoomScale="85" zoomScaleNormal="85" workbookViewId="0">
      <pane xSplit="11" topLeftCell="L1" activePane="topRight" state="frozen"/>
      <selection activeCell="E8" sqref="E8"/>
      <selection pane="topRight" activeCell="AV6" sqref="AV6:AV271"/>
    </sheetView>
  </sheetViews>
  <sheetFormatPr defaultColWidth="15.42578125" defaultRowHeight="12" customHeight="1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8.85546875" style="27" bestFit="1" customWidth="1"/>
    <col min="11" max="11" width="17.7109375" style="27" bestFit="1" customWidth="1"/>
    <col min="12" max="12" width="2.140625" style="27" customWidth="1"/>
    <col min="13" max="13" width="13.85546875" style="27" customWidth="1"/>
    <col min="14" max="14" width="17.28515625" style="120" bestFit="1" customWidth="1"/>
    <col min="15" max="15" width="17.85546875" style="120" bestFit="1" customWidth="1"/>
    <col min="16" max="16" width="18.140625" style="120" bestFit="1" customWidth="1"/>
    <col min="17" max="17" width="17.7109375" style="120" bestFit="1" customWidth="1"/>
    <col min="18" max="19" width="18.140625" style="120" bestFit="1" customWidth="1"/>
    <col min="20" max="20" width="2.140625" style="27" customWidth="1"/>
    <col min="21" max="21" width="11.140625" style="82" bestFit="1" customWidth="1"/>
    <col min="22" max="22" width="10.85546875" style="32" bestFit="1" customWidth="1"/>
    <col min="23" max="23" width="8.5703125" style="77" bestFit="1" customWidth="1"/>
    <col min="24" max="24" width="10.85546875" style="117" bestFit="1" customWidth="1"/>
    <col min="25" max="25" width="2.140625" style="27" customWidth="1"/>
    <col min="26" max="26" width="10.7109375" style="41" bestFit="1" customWidth="1"/>
    <col min="27" max="27" width="10.140625" style="32" bestFit="1" customWidth="1"/>
    <col min="28" max="28" width="9.85546875" style="118" bestFit="1" customWidth="1"/>
    <col min="29" max="29" width="2.140625" style="27" customWidth="1"/>
    <col min="30" max="30" width="10.7109375" style="41" bestFit="1" customWidth="1"/>
    <col min="31" max="31" width="10.140625" style="32" bestFit="1" customWidth="1"/>
    <col min="32" max="32" width="9.85546875" style="118" bestFit="1" customWidth="1"/>
    <col min="33" max="33" width="2.140625" style="27" customWidth="1"/>
    <col min="34" max="34" width="10.7109375" style="41" bestFit="1" customWidth="1"/>
    <col min="35" max="35" width="10.140625" style="32" bestFit="1" customWidth="1"/>
    <col min="36" max="36" width="9.85546875" style="118" bestFit="1" customWidth="1"/>
    <col min="37" max="37" width="2.140625" style="27" customWidth="1"/>
    <col min="38" max="38" width="10.7109375" style="41" bestFit="1" customWidth="1"/>
    <col min="39" max="39" width="10.140625" style="32" bestFit="1" customWidth="1"/>
    <col min="40" max="40" width="9.85546875" style="118" bestFit="1" customWidth="1"/>
    <col min="41" max="41" width="2.140625" style="27" customWidth="1"/>
    <col min="42" max="42" width="10.7109375" style="41" bestFit="1" customWidth="1"/>
    <col min="43" max="43" width="10.140625" style="32" bestFit="1" customWidth="1"/>
    <col min="44" max="44" width="9.85546875" style="118" bestFit="1" customWidth="1"/>
    <col min="45" max="45" width="2.140625" style="27" customWidth="1"/>
    <col min="46" max="46" width="10.7109375" style="41" bestFit="1" customWidth="1"/>
    <col min="47" max="47" width="10.140625" style="32" bestFit="1" customWidth="1"/>
    <col min="48" max="48" width="9.85546875" style="118" bestFit="1" customWidth="1"/>
    <col min="49" max="16384" width="15.42578125" style="27"/>
  </cols>
  <sheetData>
    <row r="1" spans="1:48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87"/>
      <c r="N1" s="87"/>
      <c r="O1" s="87"/>
      <c r="P1" s="87"/>
      <c r="Q1" s="87"/>
      <c r="R1" s="87"/>
      <c r="S1" s="87"/>
      <c r="T1" s="28"/>
      <c r="U1" s="39"/>
      <c r="V1" s="39"/>
      <c r="W1" s="39"/>
      <c r="X1" s="115"/>
      <c r="Y1" s="28"/>
      <c r="Z1" s="115"/>
      <c r="AB1" s="118" t="str">
        <f>IFERROR(AA1/AA2-1,"")</f>
        <v/>
      </c>
      <c r="AC1" s="28"/>
      <c r="AD1" s="115"/>
      <c r="AF1" s="118" t="str">
        <f>IFERROR(AE1/AE2-1,"")</f>
        <v/>
      </c>
      <c r="AG1" s="28"/>
      <c r="AH1" s="115"/>
      <c r="AJ1" s="118" t="str">
        <f>IFERROR(AI1/AI2-1,"")</f>
        <v/>
      </c>
      <c r="AK1" s="28"/>
      <c r="AL1" s="115"/>
      <c r="AN1" s="118" t="str">
        <f>IFERROR(AM1/AM2-1,"")</f>
        <v/>
      </c>
      <c r="AO1" s="28"/>
      <c r="AP1" s="115"/>
      <c r="AR1" s="118" t="str">
        <f>IFERROR(AQ1/AQ2-1,"")</f>
        <v/>
      </c>
      <c r="AS1" s="28"/>
      <c r="AT1" s="115"/>
      <c r="AV1" s="118" t="str">
        <f>IFERROR(AU1/AU2-1,"")</f>
        <v/>
      </c>
    </row>
    <row r="2" spans="1:48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27"/>
      <c r="E2" s="27"/>
      <c r="F2" s="27"/>
      <c r="G2" s="27"/>
      <c r="H2" s="27"/>
      <c r="I2" s="27"/>
      <c r="J2" s="27"/>
      <c r="K2" s="27"/>
      <c r="L2" s="28"/>
      <c r="M2" s="87"/>
      <c r="N2" s="105" t="str">
        <f>A7</f>
        <v>IWREIEA LX Equity</v>
      </c>
      <c r="O2" s="105" t="str">
        <f>A8</f>
        <v>IWREPEA LX Equity</v>
      </c>
      <c r="P2" s="105" t="str">
        <f>A9</f>
        <v>IWREQEA LX Equity</v>
      </c>
      <c r="Q2" s="105" t="str">
        <f>A10</f>
        <v>IWRESEA LX Equity</v>
      </c>
      <c r="R2" s="105" t="str">
        <f>A11</f>
        <v>IWRESUA LX Equity</v>
      </c>
      <c r="S2" s="105" t="str">
        <f>A12</f>
        <v>IWIASSC LX Equity</v>
      </c>
      <c r="T2" s="28"/>
      <c r="U2" s="39"/>
      <c r="V2" s="39"/>
      <c r="W2" s="39"/>
      <c r="X2" s="115"/>
      <c r="Y2" s="28"/>
      <c r="Z2" s="39"/>
      <c r="AA2" s="105" t="str">
        <f>A7</f>
        <v>IWREIEA LX Equity</v>
      </c>
      <c r="AB2" s="106"/>
      <c r="AC2" s="28"/>
      <c r="AD2" s="39"/>
      <c r="AE2" s="105" t="str">
        <f>A8</f>
        <v>IWREPEA LX Equity</v>
      </c>
      <c r="AF2" s="106"/>
      <c r="AG2" s="28"/>
      <c r="AH2" s="39"/>
      <c r="AI2" s="105" t="str">
        <f>A9</f>
        <v>IWREQEA LX Equity</v>
      </c>
      <c r="AJ2" s="106"/>
      <c r="AK2" s="28"/>
      <c r="AL2" s="39"/>
      <c r="AM2" s="105" t="str">
        <f>A10</f>
        <v>IWRESEA LX Equity</v>
      </c>
      <c r="AN2" s="106"/>
      <c r="AO2" s="28"/>
      <c r="AP2" s="39"/>
      <c r="AQ2" s="105" t="str">
        <f>A11</f>
        <v>IWRESUA LX Equity</v>
      </c>
      <c r="AR2" s="106"/>
      <c r="AS2" s="28"/>
      <c r="AT2" s="39"/>
      <c r="AU2" s="105" t="str">
        <f>A12</f>
        <v>IWIASSC LX Equity</v>
      </c>
      <c r="AV2" s="106"/>
    </row>
    <row r="3" spans="1:48" s="88" customFormat="1" ht="15">
      <c r="A3" s="89" t="s">
        <v>101</v>
      </c>
      <c r="B3" s="31">
        <f ca="1">TODAY()</f>
        <v>44776</v>
      </c>
      <c r="D3" s="29"/>
      <c r="E3" s="29"/>
      <c r="F3" s="29"/>
      <c r="G3" s="29"/>
      <c r="H3" s="29"/>
      <c r="I3" s="29"/>
      <c r="J3" s="29"/>
      <c r="K3" s="29"/>
      <c r="L3" s="87"/>
      <c r="M3" s="84"/>
      <c r="N3" s="84"/>
      <c r="O3" s="84"/>
      <c r="P3" s="84"/>
      <c r="Q3" s="84"/>
      <c r="R3" s="84"/>
      <c r="S3" s="84"/>
      <c r="T3" s="87"/>
      <c r="U3" s="39"/>
      <c r="V3" s="39"/>
      <c r="W3" s="39"/>
      <c r="X3" s="115"/>
      <c r="Y3" s="87"/>
      <c r="Z3" s="39"/>
      <c r="AA3" s="78" t="s">
        <v>0</v>
      </c>
      <c r="AB3" s="90"/>
      <c r="AC3" s="87"/>
      <c r="AD3" s="39"/>
      <c r="AE3" s="79" t="str">
        <f>AA3</f>
        <v>PX_LAST</v>
      </c>
      <c r="AF3" s="90"/>
      <c r="AG3" s="87"/>
      <c r="AH3" s="39"/>
      <c r="AI3" s="79" t="str">
        <f>AE3</f>
        <v>PX_LAST</v>
      </c>
      <c r="AJ3" s="90"/>
      <c r="AK3" s="87"/>
      <c r="AL3" s="39"/>
      <c r="AM3" s="79" t="str">
        <f>AI3</f>
        <v>PX_LAST</v>
      </c>
      <c r="AN3" s="90"/>
      <c r="AO3" s="87"/>
      <c r="AP3" s="39"/>
      <c r="AQ3" s="79" t="str">
        <f>AM3</f>
        <v>PX_LAST</v>
      </c>
      <c r="AR3" s="90"/>
      <c r="AS3" s="87"/>
      <c r="AT3" s="39"/>
      <c r="AU3" s="79" t="str">
        <f>AQ3</f>
        <v>PX_LAST</v>
      </c>
      <c r="AV3" s="90"/>
    </row>
    <row r="4" spans="1:48" s="36" customFormat="1" ht="12" customHeight="1">
      <c r="C4" s="27"/>
      <c r="D4" s="27"/>
      <c r="E4" s="27"/>
      <c r="F4" s="27"/>
      <c r="G4" s="27"/>
      <c r="H4" s="27"/>
      <c r="I4" s="27"/>
      <c r="J4" s="27"/>
      <c r="K4" s="27"/>
      <c r="L4" s="28"/>
      <c r="M4" s="85" t="s">
        <v>202</v>
      </c>
      <c r="N4" s="85" t="s">
        <v>108</v>
      </c>
      <c r="O4" s="85" t="s">
        <v>108</v>
      </c>
      <c r="P4" s="85" t="s">
        <v>108</v>
      </c>
      <c r="Q4" s="85" t="s">
        <v>108</v>
      </c>
      <c r="R4" s="85" t="s">
        <v>108</v>
      </c>
      <c r="S4" s="85" t="s">
        <v>108</v>
      </c>
      <c r="U4" s="129" t="s">
        <v>203</v>
      </c>
      <c r="V4" s="114"/>
      <c r="W4" s="114"/>
      <c r="X4" s="116"/>
      <c r="Z4" s="39"/>
      <c r="AA4" s="78" t="s">
        <v>107</v>
      </c>
      <c r="AB4" s="91" t="s">
        <v>108</v>
      </c>
      <c r="AD4" s="39"/>
      <c r="AE4" s="79" t="str">
        <f>AA4</f>
        <v>USD</v>
      </c>
      <c r="AF4" s="91" t="s">
        <v>108</v>
      </c>
      <c r="AH4" s="39"/>
      <c r="AI4" s="79" t="str">
        <f>AE4</f>
        <v>USD</v>
      </c>
      <c r="AJ4" s="91" t="s">
        <v>108</v>
      </c>
      <c r="AL4" s="39"/>
      <c r="AM4" s="79" t="str">
        <f>AI4</f>
        <v>USD</v>
      </c>
      <c r="AN4" s="91" t="s">
        <v>108</v>
      </c>
      <c r="AP4" s="39"/>
      <c r="AQ4" s="79" t="str">
        <f>AM4</f>
        <v>USD</v>
      </c>
      <c r="AR4" s="91" t="s">
        <v>108</v>
      </c>
      <c r="AT4" s="39"/>
      <c r="AU4" s="79" t="str">
        <f>AQ4</f>
        <v>USD</v>
      </c>
      <c r="AV4" s="91" t="s">
        <v>108</v>
      </c>
    </row>
    <row r="5" spans="1:48" s="29" customFormat="1" ht="12" customHeight="1">
      <c r="L5" s="46"/>
      <c r="M5" s="86"/>
      <c r="N5" s="86"/>
      <c r="O5" s="86"/>
      <c r="P5" s="86"/>
      <c r="Q5" s="86"/>
      <c r="R5" s="86"/>
      <c r="S5" s="86"/>
      <c r="U5" s="113" t="s">
        <v>202</v>
      </c>
      <c r="V5" s="113" t="s">
        <v>205</v>
      </c>
      <c r="W5" s="113" t="s">
        <v>206</v>
      </c>
      <c r="X5" s="113" t="s">
        <v>207</v>
      </c>
      <c r="Z5" s="41" t="s">
        <v>185</v>
      </c>
      <c r="AA5" s="78" t="s">
        <v>186</v>
      </c>
      <c r="AB5" s="92"/>
      <c r="AD5" s="41" t="s">
        <v>185</v>
      </c>
      <c r="AE5" s="79" t="str">
        <f>AA5</f>
        <v>W</v>
      </c>
      <c r="AF5" s="92"/>
      <c r="AH5" s="41" t="s">
        <v>185</v>
      </c>
      <c r="AI5" s="79" t="str">
        <f>AE5</f>
        <v>W</v>
      </c>
      <c r="AJ5" s="92"/>
      <c r="AL5" s="41" t="s">
        <v>185</v>
      </c>
      <c r="AM5" s="79" t="str">
        <f>AI5</f>
        <v>W</v>
      </c>
      <c r="AN5" s="92"/>
      <c r="AP5" s="41" t="s">
        <v>185</v>
      </c>
      <c r="AQ5" s="79" t="str">
        <f>AM5</f>
        <v>W</v>
      </c>
      <c r="AR5" s="92"/>
      <c r="AT5" s="41" t="s">
        <v>185</v>
      </c>
      <c r="AU5" s="79" t="str">
        <f>AQ5</f>
        <v>W</v>
      </c>
      <c r="AV5" s="92"/>
    </row>
    <row r="6" spans="1:48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48" t="s">
        <v>167</v>
      </c>
      <c r="K6" s="48" t="s">
        <v>240</v>
      </c>
      <c r="L6" s="28"/>
      <c r="M6" s="101">
        <f t="shared" ref="M6:M69" ca="1" si="0">IFERROR(IF(AND($B$2&lt;=IF($Z6&lt;&gt;"",$Z6,$M5-7),IF($Z6&lt;&gt;"",$Z6,$M5-7)&lt;=EndDate),IF($Z6&lt;&gt;"",$Z6,$M5-7),""),"")</f>
        <v>44771</v>
      </c>
      <c r="N6" s="118">
        <f t="shared" ref="N6:N69" ca="1" si="1">IFERROR(0+VLOOKUP($M6,$Z:$AB,3,FALSE),IFERROR(0+VLOOKUP($M6,$U:$X,4,FALSE),""))</f>
        <v>-4.9970083725489056E-3</v>
      </c>
      <c r="O6" s="118" t="str">
        <f t="shared" ref="O6:O69" ca="1" si="2">IFERROR(0+VLOOKUP($M6,$AD:$AF,3,FALSE),IFERROR(0+VLOOKUP($M6,$U:$X,4,FALSE),""))</f>
        <v/>
      </c>
      <c r="P6" s="118">
        <f t="shared" ref="P6:P69" ca="1" si="3">IFERROR(0+VLOOKUP($M6,$AH:$AJ,3,FALSE),IFERROR(0+VLOOKUP($M6,$U:$X,4,FALSE),""))</f>
        <v>-5.0043322307545823E-3</v>
      </c>
      <c r="Q6" s="118" t="str">
        <f t="shared" ref="Q6:Q69" ca="1" si="4">IFERROR(0+VLOOKUP($M6,$AL:$AN,3,FALSE),IFERROR(0+VLOOKUP($M6,$U:$X,4,FALSE),""))</f>
        <v/>
      </c>
      <c r="R6" s="118">
        <f ca="1">IFERROR(0+VLOOKUP($M6,$AP:$AR,3,FALSE),IFERROR(0+VLOOKUP($M6,$M:$Q,5,FALSE),""))</f>
        <v>-7.4808727684894105E-4</v>
      </c>
      <c r="S6" s="118">
        <f ca="1">IFERROR(0+VLOOKUP($M6,$AT:$AV,3,FALSE),IFERROR(0+VLOOKUP($M6,$M:$Q,5,FALSE),""))</f>
        <v>7.6115443573678832E-3</v>
      </c>
      <c r="T6" s="28"/>
      <c r="U6" s="107">
        <v>43875</v>
      </c>
      <c r="V6" s="108">
        <v>1.1348E-3</v>
      </c>
      <c r="W6" s="109">
        <v>1</v>
      </c>
      <c r="X6" s="108">
        <f t="shared" ref="X6:X69" si="5">$W6/VLOOKUP($U6-7,$U:$W,3,FALSE)-1</f>
        <v>1.1484353068280884E-2</v>
      </c>
      <c r="Y6" s="28"/>
      <c r="Z6" s="80">
        <f ca="1">_xll.BDH(AA$2,AA$3,StartDate,EndDate,"Per="&amp;AA$5,"Fill=E","Sort=R","Dir=V","Dts=S",IF(AA$4="","","Curr=" &amp;AA$4),"cols=2;rows=130")</f>
        <v>44771</v>
      </c>
      <c r="AA6" s="32">
        <v>868.90675999999996</v>
      </c>
      <c r="AB6" s="118">
        <f t="shared" ref="AB6:AB69" si="6">IFERROR(AA6/AA7-1,"")</f>
        <v>-4.9970083725489056E-3</v>
      </c>
      <c r="AC6" s="28"/>
      <c r="AD6" s="80">
        <f ca="1">_xll.BDH(AE$2,AE$3,StartDate,EndDate,"Per="&amp;AE$5,"Fill=E","Sort=R","Dir=V","Dts=S",IF(AE$4="","","Curr=" &amp;AE$4),"cols=2;rows=116")</f>
        <v>44673</v>
      </c>
      <c r="AE6" s="32">
        <v>945.56622000000004</v>
      </c>
      <c r="AF6" s="118">
        <f t="shared" ref="AF6:AF69" si="7">IFERROR(AE6/AE7-1,"")</f>
        <v>-1.3296554359816581E-2</v>
      </c>
      <c r="AG6" s="28"/>
      <c r="AH6" s="80">
        <f ca="1">_xll.BDH(AI$2,AI$3,StartDate,EndDate,"Per="&amp;AI$5,"Fill=E","Sort=R","Dir=V","Dts=S",IF(AI$4="","","Curr=" &amp;AI$4),"cols=2;rows=130")</f>
        <v>44771</v>
      </c>
      <c r="AI6" s="32">
        <v>864.87895000000003</v>
      </c>
      <c r="AJ6" s="118">
        <f t="shared" ref="AJ6:AJ69" si="8">IFERROR(AI6/AI7-1,"")</f>
        <v>-5.0043322307545823E-3</v>
      </c>
      <c r="AK6" s="28"/>
      <c r="AL6" s="80">
        <f ca="1">_xll.BDH(AM$2,AM$3,StartDate,EndDate,"Per="&amp;AM$5,"Fill=E","Sort=R","Dir=V","Dts=S",IF(AM$4="","","Curr=" &amp;AM$4),"cols=2;rows=115")</f>
        <v>44666</v>
      </c>
      <c r="AM6" s="32">
        <v>963.57191</v>
      </c>
      <c r="AN6" s="118">
        <f t="shared" ref="AN6:AN69" si="9">IFERROR(AM6/AM7-1,"")</f>
        <v>-8.5824526880901031E-3</v>
      </c>
      <c r="AO6" s="28"/>
      <c r="AP6" s="80">
        <f ca="1">_xll.BDH(AQ$2,AQ$3,StartDate,EndDate,"Per="&amp;AQ$5,"Fill=E","Sort=R","Dir=V","Dts=S",IF(AQ$4="","","Curr=" &amp;AQ$4),"cols=2;rows=129")</f>
        <v>44771</v>
      </c>
      <c r="AQ6" s="32">
        <v>881.59</v>
      </c>
      <c r="AR6" s="118">
        <f t="shared" ref="AR6:AR69" si="10">IFERROR(AQ6/AQ7-1,"")</f>
        <v>-7.4808727684894105E-4</v>
      </c>
      <c r="AS6" s="28"/>
      <c r="AT6" s="80">
        <f ca="1">_xll.BDH(AU$2,AU$3,StartDate,EndDate,"Per="&amp;AU$5,"Fill=E","Sort=R","Dir=V","Dts=S",IF(AU$4="","","Curr=" &amp;AU$4),"cols=2;rows=120")</f>
        <v>44771</v>
      </c>
      <c r="AU6" s="32">
        <v>923.94455000000005</v>
      </c>
      <c r="AV6" s="118">
        <f t="shared" ref="AV6:AV69" si="11">IFERROR(AU6/AU7-1,"")</f>
        <v>7.6115443573678832E-3</v>
      </c>
    </row>
    <row r="7" spans="1:48" ht="12" customHeight="1">
      <c r="A7" s="33" t="s">
        <v>232</v>
      </c>
      <c r="B7" s="125" t="str">
        <f>_xll.BDP($A7,"ID_ISIN")</f>
        <v>LU2110340333</v>
      </c>
      <c r="C7" s="33" t="s">
        <v>130</v>
      </c>
      <c r="D7" s="43" t="s">
        <v>237</v>
      </c>
      <c r="E7" s="126" t="s">
        <v>238</v>
      </c>
      <c r="F7" s="43" t="s">
        <v>133</v>
      </c>
      <c r="G7" s="51">
        <f ca="1">_xlfn.STDEV.S($N:$N)</f>
        <v>1.2934835502382098E-2</v>
      </c>
      <c r="H7" s="51">
        <f t="shared" ref="H7:H12" ca="1" si="12">MAX($G7*SQRT(52),$J7)</f>
        <v>9.3274425287061327E-2</v>
      </c>
      <c r="I7" s="52">
        <f t="shared" ref="I7:I12" ca="1" si="13">IF($H7&lt;0.5%,1,IF($H7&lt;2%,2,IF($H7&lt;5%,3,IF($H7&lt;10%,4,IF($H7&lt;15%,5,IF($H7&lt;25%,6,7))))))</f>
        <v>4</v>
      </c>
      <c r="J7" s="68">
        <v>7.0000000000000007E-2</v>
      </c>
      <c r="K7" s="68" t="s">
        <v>203</v>
      </c>
      <c r="L7" s="28"/>
      <c r="M7" s="101">
        <f t="shared" ca="1" si="0"/>
        <v>44764</v>
      </c>
      <c r="N7" s="118">
        <f t="shared" ca="1" si="1"/>
        <v>1.356544104440327E-2</v>
      </c>
      <c r="O7" s="118" t="str">
        <f t="shared" ca="1" si="2"/>
        <v/>
      </c>
      <c r="P7" s="118">
        <f t="shared" ca="1" si="3"/>
        <v>1.357079829238339E-2</v>
      </c>
      <c r="Q7" s="118" t="str">
        <f t="shared" ca="1" si="4"/>
        <v/>
      </c>
      <c r="R7" s="118">
        <f t="shared" ref="R7:R70" ca="1" si="14">IFERROR(0+VLOOKUP($M7,$AP:$AR,3,FALSE),IFERROR(0+VLOOKUP($M7,$M:$Q,5,FALSE),""))</f>
        <v>-8.8332219743381124E-4</v>
      </c>
      <c r="S7" s="118">
        <f t="shared" ref="S7:S70" ca="1" si="15">IFERROR(0+VLOOKUP($M7,$AT:$AV,3,FALSE),IFERROR(0+VLOOKUP($M7,$M:$Q,5,FALSE),""))</f>
        <v>1.6332363509864667E-2</v>
      </c>
      <c r="T7" s="28"/>
      <c r="U7" s="107">
        <v>43874</v>
      </c>
      <c r="V7" s="108">
        <v>2.9217000000000002E-3</v>
      </c>
      <c r="W7" s="109">
        <f t="shared" ref="W7:W9" si="16">$W6/(1+$V6)</f>
        <v>0.9988664863113339</v>
      </c>
      <c r="X7" s="108">
        <f t="shared" si="5"/>
        <v>1.0454286051962303E-2</v>
      </c>
      <c r="Y7" s="28"/>
      <c r="Z7" s="122">
        <v>44764</v>
      </c>
      <c r="AA7" s="32">
        <v>873.27049999999997</v>
      </c>
      <c r="AB7" s="118">
        <f t="shared" si="6"/>
        <v>1.356544104440327E-2</v>
      </c>
      <c r="AC7" s="28"/>
      <c r="AD7" s="122">
        <v>44666</v>
      </c>
      <c r="AE7" s="32">
        <v>958.30841999999996</v>
      </c>
      <c r="AF7" s="118">
        <f t="shared" si="7"/>
        <v>-5.3865788544450455E-3</v>
      </c>
      <c r="AG7" s="28"/>
      <c r="AH7" s="122">
        <v>44764</v>
      </c>
      <c r="AI7" s="32">
        <v>869.22886000000005</v>
      </c>
      <c r="AJ7" s="118">
        <f t="shared" si="8"/>
        <v>1.357079829238339E-2</v>
      </c>
      <c r="AK7" s="28"/>
      <c r="AL7" s="122">
        <v>44659</v>
      </c>
      <c r="AM7" s="32">
        <v>971.91331000000002</v>
      </c>
      <c r="AN7" s="118">
        <f t="shared" si="9"/>
        <v>-1.8423580570454234E-2</v>
      </c>
      <c r="AO7" s="28"/>
      <c r="AP7" s="122">
        <v>44764</v>
      </c>
      <c r="AQ7" s="32">
        <v>882.25</v>
      </c>
      <c r="AR7" s="118">
        <f t="shared" si="10"/>
        <v>-8.8332219743381124E-4</v>
      </c>
      <c r="AS7" s="28"/>
      <c r="AT7" s="122">
        <v>44764</v>
      </c>
      <c r="AU7" s="32">
        <v>916.96502999999996</v>
      </c>
      <c r="AV7" s="118">
        <f t="shared" si="11"/>
        <v>1.6332363509864667E-2</v>
      </c>
    </row>
    <row r="8" spans="1:48" ht="12" customHeight="1">
      <c r="A8" s="33" t="s">
        <v>233</v>
      </c>
      <c r="B8" s="125" t="str">
        <f>_xll.BDP($A8,"ID_ISIN")</f>
        <v>LU2110340507</v>
      </c>
      <c r="C8" s="125" t="str">
        <f>$C$7</f>
        <v>iW ALTERNATIVE SIF</v>
      </c>
      <c r="D8" s="127" t="str">
        <f>$D$7</f>
        <v>REVO</v>
      </c>
      <c r="E8" s="125" t="str">
        <f>$E$7</f>
        <v>Pictet.283761.001</v>
      </c>
      <c r="F8" s="43" t="s">
        <v>134</v>
      </c>
      <c r="G8" s="51">
        <f ca="1">_xlfn.STDEV.S($O:$O)</f>
        <v>1.2793373240980354E-2</v>
      </c>
      <c r="H8" s="51">
        <f t="shared" ca="1" si="12"/>
        <v>9.2254326413007168E-2</v>
      </c>
      <c r="I8" s="52">
        <f t="shared" ca="1" si="13"/>
        <v>4</v>
      </c>
      <c r="J8" s="128">
        <f>$J$7</f>
        <v>7.0000000000000007E-2</v>
      </c>
      <c r="K8" s="128" t="str">
        <f>$K$7</f>
        <v>REVOBacktesting</v>
      </c>
      <c r="L8" s="28"/>
      <c r="M8" s="101">
        <f t="shared" ca="1" si="0"/>
        <v>44757</v>
      </c>
      <c r="N8" s="118">
        <f t="shared" ca="1" si="1"/>
        <v>-1.0253728535352558E-2</v>
      </c>
      <c r="O8" s="118" t="str">
        <f t="shared" ca="1" si="2"/>
        <v/>
      </c>
      <c r="P8" s="118">
        <f t="shared" ca="1" si="3"/>
        <v>-1.0250459100018983E-2</v>
      </c>
      <c r="Q8" s="118" t="str">
        <f t="shared" ca="1" si="4"/>
        <v/>
      </c>
      <c r="R8" s="118">
        <f t="shared" ca="1" si="14"/>
        <v>-1.3119352175438026E-3</v>
      </c>
      <c r="S8" s="118">
        <f t="shared" ca="1" si="15"/>
        <v>-1.3681318562727141E-3</v>
      </c>
      <c r="T8" s="28"/>
      <c r="U8" s="107">
        <v>43873</v>
      </c>
      <c r="V8" s="108">
        <v>8.3560000000000004E-4</v>
      </c>
      <c r="W8" s="109">
        <f t="shared" si="16"/>
        <v>0.99595659991336705</v>
      </c>
      <c r="X8" s="108">
        <f t="shared" si="5"/>
        <v>1.230379651301039E-2</v>
      </c>
      <c r="Y8" s="28"/>
      <c r="Z8" s="122">
        <v>44757</v>
      </c>
      <c r="AA8" s="32">
        <v>861.58275000000003</v>
      </c>
      <c r="AB8" s="118">
        <f t="shared" si="6"/>
        <v>-1.0253728535352558E-2</v>
      </c>
      <c r="AC8" s="28"/>
      <c r="AD8" s="122">
        <v>44659</v>
      </c>
      <c r="AE8" s="32">
        <v>963.49838</v>
      </c>
      <c r="AF8" s="118">
        <f t="shared" si="7"/>
        <v>-1.8495647838376428E-2</v>
      </c>
      <c r="AG8" s="28"/>
      <c r="AH8" s="122">
        <v>44757</v>
      </c>
      <c r="AI8" s="32">
        <v>857.59067000000005</v>
      </c>
      <c r="AJ8" s="118">
        <f t="shared" si="8"/>
        <v>-1.0250459100018983E-2</v>
      </c>
      <c r="AK8" s="28"/>
      <c r="AL8" s="122">
        <v>44652</v>
      </c>
      <c r="AM8" s="32">
        <v>990.15552000000002</v>
      </c>
      <c r="AN8" s="118">
        <f t="shared" si="9"/>
        <v>5.7814716958581869E-3</v>
      </c>
      <c r="AO8" s="28"/>
      <c r="AP8" s="122">
        <v>44757</v>
      </c>
      <c r="AQ8" s="32">
        <v>883.03</v>
      </c>
      <c r="AR8" s="118">
        <f t="shared" si="10"/>
        <v>-1.3119352175438026E-3</v>
      </c>
      <c r="AS8" s="28"/>
      <c r="AT8" s="122">
        <v>44757</v>
      </c>
      <c r="AU8" s="32">
        <v>902.22949000000006</v>
      </c>
      <c r="AV8" s="118">
        <f t="shared" si="11"/>
        <v>-1.3681318562727141E-3</v>
      </c>
    </row>
    <row r="9" spans="1:48" ht="12" customHeight="1">
      <c r="A9" s="33" t="s">
        <v>234</v>
      </c>
      <c r="B9" s="125" t="str">
        <f>_xll.BDP($A9,"ID_ISIN")</f>
        <v>LU2110340762</v>
      </c>
      <c r="C9" s="125" t="str">
        <f>$C$7</f>
        <v>iW ALTERNATIVE SIF</v>
      </c>
      <c r="D9" s="127" t="str">
        <f>$D$7</f>
        <v>REVO</v>
      </c>
      <c r="E9" s="125" t="str">
        <f>$E$7</f>
        <v>Pictet.283761.001</v>
      </c>
      <c r="F9" s="43" t="s">
        <v>138</v>
      </c>
      <c r="G9" s="51">
        <f ca="1">_xlfn.STDEV.S($P:$P)</f>
        <v>1.2936272679407617E-2</v>
      </c>
      <c r="H9" s="51">
        <f t="shared" ca="1" si="12"/>
        <v>9.3284788917976189E-2</v>
      </c>
      <c r="I9" s="52">
        <f t="shared" ca="1" si="13"/>
        <v>4</v>
      </c>
      <c r="J9" s="128">
        <f>$J$7</f>
        <v>7.0000000000000007E-2</v>
      </c>
      <c r="K9" s="128" t="str">
        <f>$K$7</f>
        <v>REVOBacktesting</v>
      </c>
      <c r="L9" s="28"/>
      <c r="M9" s="101">
        <f t="shared" ca="1" si="0"/>
        <v>44750</v>
      </c>
      <c r="N9" s="118">
        <f t="shared" ca="1" si="1"/>
        <v>-2.3618121654775948E-2</v>
      </c>
      <c r="O9" s="118" t="str">
        <f t="shared" ca="1" si="2"/>
        <v/>
      </c>
      <c r="P9" s="118">
        <f t="shared" ca="1" si="3"/>
        <v>-2.3622903022564312E-2</v>
      </c>
      <c r="Q9" s="118" t="str">
        <f t="shared" ca="1" si="4"/>
        <v/>
      </c>
      <c r="R9" s="118">
        <f t="shared" ca="1" si="14"/>
        <v>-5.7646659884702522E-4</v>
      </c>
      <c r="S9" s="118">
        <f t="shared" ca="1" si="15"/>
        <v>-1.7652527547035723E-2</v>
      </c>
      <c r="T9" s="28"/>
      <c r="U9" s="107">
        <v>43872</v>
      </c>
      <c r="V9" s="108">
        <v>2.1928E-3</v>
      </c>
      <c r="W9" s="109">
        <f t="shared" si="16"/>
        <v>0.99512507340203227</v>
      </c>
      <c r="X9" s="108">
        <f t="shared" si="5"/>
        <v>1.1502712108156343E-2</v>
      </c>
      <c r="Y9" s="28"/>
      <c r="Z9" s="122">
        <v>44750</v>
      </c>
      <c r="AA9" s="32">
        <v>870.50870999999995</v>
      </c>
      <c r="AB9" s="118">
        <f t="shared" si="6"/>
        <v>-2.3618121654775948E-2</v>
      </c>
      <c r="AC9" s="28"/>
      <c r="AD9" s="122">
        <v>44652</v>
      </c>
      <c r="AE9" s="32">
        <v>981.65472</v>
      </c>
      <c r="AF9" s="118">
        <f t="shared" si="7"/>
        <v>5.702340196059863E-3</v>
      </c>
      <c r="AG9" s="28"/>
      <c r="AH9" s="122">
        <v>44750</v>
      </c>
      <c r="AI9" s="32">
        <v>866.47240999999997</v>
      </c>
      <c r="AJ9" s="118">
        <f t="shared" si="8"/>
        <v>-2.3622903022564312E-2</v>
      </c>
      <c r="AK9" s="28"/>
      <c r="AL9" s="122">
        <v>44645</v>
      </c>
      <c r="AM9" s="32">
        <v>984.46387000000004</v>
      </c>
      <c r="AN9" s="118">
        <f t="shared" si="9"/>
        <v>-1.8076190149796667E-2</v>
      </c>
      <c r="AO9" s="28"/>
      <c r="AP9" s="122">
        <v>44750</v>
      </c>
      <c r="AQ9" s="32">
        <v>884.19</v>
      </c>
      <c r="AR9" s="118">
        <f t="shared" si="10"/>
        <v>-5.7646659884702522E-4</v>
      </c>
      <c r="AS9" s="28"/>
      <c r="AT9" s="122">
        <v>44750</v>
      </c>
      <c r="AU9" s="32">
        <v>903.46555000000001</v>
      </c>
      <c r="AV9" s="118">
        <f t="shared" si="11"/>
        <v>-1.7652527547035723E-2</v>
      </c>
    </row>
    <row r="10" spans="1:48" ht="12" customHeight="1">
      <c r="A10" s="33" t="s">
        <v>235</v>
      </c>
      <c r="B10" s="125" t="str">
        <f>_xll.BDP($A10,"ID_ISIN")</f>
        <v>LU2110340176</v>
      </c>
      <c r="C10" s="125" t="str">
        <f>$C$7</f>
        <v>iW ALTERNATIVE SIF</v>
      </c>
      <c r="D10" s="127" t="str">
        <f>$D$7</f>
        <v>REVO</v>
      </c>
      <c r="E10" s="125" t="str">
        <f>$E$7</f>
        <v>Pictet.283761.001</v>
      </c>
      <c r="F10" s="43" t="s">
        <v>139</v>
      </c>
      <c r="G10" s="51">
        <f ca="1">_xlfn.STDEV.S($Q:$Q)</f>
        <v>1.2794363142816711E-2</v>
      </c>
      <c r="H10" s="51">
        <f t="shared" ca="1" si="12"/>
        <v>9.2261464696664491E-2</v>
      </c>
      <c r="I10" s="52">
        <f t="shared" ca="1" si="13"/>
        <v>4</v>
      </c>
      <c r="J10" s="128">
        <f>$J$7</f>
        <v>7.0000000000000007E-2</v>
      </c>
      <c r="K10" s="128" t="str">
        <f>$K$7</f>
        <v>REVOBacktesting</v>
      </c>
      <c r="L10" s="28"/>
      <c r="M10" s="101">
        <f t="shared" ca="1" si="0"/>
        <v>44743</v>
      </c>
      <c r="N10" s="118">
        <f t="shared" ca="1" si="1"/>
        <v>-1.4885837896299714E-2</v>
      </c>
      <c r="O10" s="118" t="str">
        <f t="shared" ca="1" si="2"/>
        <v/>
      </c>
      <c r="P10" s="118">
        <f t="shared" ca="1" si="3"/>
        <v>-1.4891121106821115E-2</v>
      </c>
      <c r="Q10" s="118" t="str">
        <f t="shared" ca="1" si="4"/>
        <v/>
      </c>
      <c r="R10" s="118">
        <f t="shared" ca="1" si="14"/>
        <v>-5.9871445838932669E-4</v>
      </c>
      <c r="S10" s="118">
        <f t="shared" ca="1" si="15"/>
        <v>-4.8000485296278983E-3</v>
      </c>
      <c r="T10" s="28"/>
      <c r="U10" s="107">
        <v>43871</v>
      </c>
      <c r="V10" s="108">
        <v>4.3511000000000001E-3</v>
      </c>
      <c r="W10" s="109">
        <f t="shared" ref="W10:W70" si="17">$W9/(1+$V9)</f>
        <v>0.99294773760301636</v>
      </c>
      <c r="X10" s="108">
        <f t="shared" si="5"/>
        <v>1.6718291671124152E-2</v>
      </c>
      <c r="Y10" s="28"/>
      <c r="Z10" s="122">
        <v>44743</v>
      </c>
      <c r="AA10" s="32">
        <v>891.56582000000003</v>
      </c>
      <c r="AB10" s="118">
        <f t="shared" si="6"/>
        <v>-1.4885837896299714E-2</v>
      </c>
      <c r="AC10" s="28"/>
      <c r="AD10" s="122">
        <v>44645</v>
      </c>
      <c r="AE10" s="32">
        <v>976.08873000000006</v>
      </c>
      <c r="AF10" s="118">
        <f t="shared" si="7"/>
        <v>-1.8155451797298605E-2</v>
      </c>
      <c r="AG10" s="28"/>
      <c r="AH10" s="122">
        <v>44743</v>
      </c>
      <c r="AI10" s="32">
        <v>887.43623000000002</v>
      </c>
      <c r="AJ10" s="118">
        <f t="shared" si="8"/>
        <v>-1.4891121106821115E-2</v>
      </c>
      <c r="AK10" s="28"/>
      <c r="AL10" s="122">
        <v>44638</v>
      </c>
      <c r="AM10" s="32">
        <v>1002.58682</v>
      </c>
      <c r="AN10" s="118">
        <f t="shared" si="9"/>
        <v>6.3178440385573964E-3</v>
      </c>
      <c r="AO10" s="28"/>
      <c r="AP10" s="122">
        <v>44743</v>
      </c>
      <c r="AQ10" s="32">
        <v>884.7</v>
      </c>
      <c r="AR10" s="118">
        <f t="shared" si="10"/>
        <v>-5.9871445838932669E-4</v>
      </c>
      <c r="AS10" s="28"/>
      <c r="AT10" s="122">
        <v>44743</v>
      </c>
      <c r="AU10" s="32">
        <v>919.70059000000003</v>
      </c>
      <c r="AV10" s="118">
        <f t="shared" si="11"/>
        <v>-4.8000485296278983E-3</v>
      </c>
    </row>
    <row r="11" spans="1:48" ht="12" customHeight="1">
      <c r="A11" s="33" t="s">
        <v>236</v>
      </c>
      <c r="B11" s="125" t="str">
        <f>_xll.BDP($A11,"ID_ISIN")</f>
        <v>LU2110340259</v>
      </c>
      <c r="C11" s="125" t="str">
        <f>$C$7</f>
        <v>iW ALTERNATIVE SIF</v>
      </c>
      <c r="D11" s="127" t="str">
        <f>$D$7</f>
        <v>REVO</v>
      </c>
      <c r="E11" s="125" t="str">
        <f>$E$7</f>
        <v>Pictet.283761.001</v>
      </c>
      <c r="F11" s="43" t="s">
        <v>239</v>
      </c>
      <c r="G11" s="51">
        <f ca="1">_xlfn.STDEV.S($R:$R)</f>
        <v>8.4848900359410593E-3</v>
      </c>
      <c r="H11" s="51">
        <f t="shared" ca="1" si="12"/>
        <v>7.0000000000000007E-2</v>
      </c>
      <c r="I11" s="52">
        <f t="shared" ca="1" si="13"/>
        <v>4</v>
      </c>
      <c r="J11" s="128">
        <f>$J$7</f>
        <v>7.0000000000000007E-2</v>
      </c>
      <c r="K11" s="68" t="s">
        <v>235</v>
      </c>
      <c r="L11" s="28"/>
      <c r="M11" s="101">
        <f t="shared" ca="1" si="0"/>
        <v>44736</v>
      </c>
      <c r="N11" s="118">
        <f t="shared" ca="1" si="1"/>
        <v>6.3740159243703687E-3</v>
      </c>
      <c r="O11" s="118" t="str">
        <f t="shared" ca="1" si="2"/>
        <v/>
      </c>
      <c r="P11" s="118">
        <f t="shared" ca="1" si="3"/>
        <v>6.3803342767914106E-3</v>
      </c>
      <c r="Q11" s="118" t="str">
        <f t="shared" ca="1" si="4"/>
        <v/>
      </c>
      <c r="R11" s="118">
        <f t="shared" ca="1" si="14"/>
        <v>-6.7733086483867666E-4</v>
      </c>
      <c r="S11" s="118">
        <f t="shared" ca="1" si="15"/>
        <v>1.2642375364243952E-2</v>
      </c>
      <c r="T11" s="28"/>
      <c r="U11" s="107">
        <v>43868</v>
      </c>
      <c r="V11" s="108">
        <v>1.152726753899056E-4</v>
      </c>
      <c r="W11" s="109">
        <f t="shared" si="17"/>
        <v>0.98864603981915911</v>
      </c>
      <c r="X11" s="108">
        <f t="shared" si="5"/>
        <v>1.5799562191147087E-2</v>
      </c>
      <c r="Y11" s="28"/>
      <c r="Z11" s="122">
        <v>44736</v>
      </c>
      <c r="AA11" s="32">
        <v>905.03806999999995</v>
      </c>
      <c r="AB11" s="118">
        <f t="shared" si="6"/>
        <v>6.3740159243703687E-3</v>
      </c>
      <c r="AC11" s="28"/>
      <c r="AD11" s="122">
        <v>44638</v>
      </c>
      <c r="AE11" s="32">
        <v>994.13774999999998</v>
      </c>
      <c r="AF11" s="118">
        <f t="shared" si="7"/>
        <v>6.2383599591409045E-3</v>
      </c>
      <c r="AG11" s="28"/>
      <c r="AH11" s="122">
        <v>44736</v>
      </c>
      <c r="AI11" s="32">
        <v>900.85091</v>
      </c>
      <c r="AJ11" s="118">
        <f t="shared" si="8"/>
        <v>6.3803342767914106E-3</v>
      </c>
      <c r="AK11" s="28"/>
      <c r="AL11" s="122">
        <v>44631</v>
      </c>
      <c r="AM11" s="32">
        <v>996.29240000000004</v>
      </c>
      <c r="AN11" s="118">
        <f t="shared" si="9"/>
        <v>-1.9226380973850654E-2</v>
      </c>
      <c r="AO11" s="28"/>
      <c r="AP11" s="122">
        <v>44736</v>
      </c>
      <c r="AQ11" s="32">
        <v>885.23</v>
      </c>
      <c r="AR11" s="118">
        <f t="shared" si="10"/>
        <v>-6.7733086483867666E-4</v>
      </c>
      <c r="AS11" s="28"/>
      <c r="AT11" s="122">
        <v>44736</v>
      </c>
      <c r="AU11" s="32">
        <v>924.13648999999998</v>
      </c>
      <c r="AV11" s="118">
        <f t="shared" si="11"/>
        <v>1.2642375364243952E-2</v>
      </c>
    </row>
    <row r="12" spans="1:48" ht="12" customHeight="1">
      <c r="A12" s="33" t="s">
        <v>252</v>
      </c>
      <c r="B12" s="125" t="str">
        <f>_xll.BDP($A12,"ID_ISIN")</f>
        <v>LU2122383172</v>
      </c>
      <c r="C12" s="125" t="str">
        <f>$C$7</f>
        <v>iW ALTERNATIVE SIF</v>
      </c>
      <c r="D12" s="127" t="str">
        <f>$D$7</f>
        <v>REVO</v>
      </c>
      <c r="E12" s="125" t="str">
        <f>$E$7</f>
        <v>Pictet.283761.001</v>
      </c>
      <c r="F12" s="43" t="s">
        <v>253</v>
      </c>
      <c r="G12" s="51">
        <f ca="1">_xlfn.STDEV.S($S:$S)</f>
        <v>1.3024605307935311E-2</v>
      </c>
      <c r="H12" s="51">
        <f t="shared" ca="1" si="12"/>
        <v>9.3921764560882401E-2</v>
      </c>
      <c r="I12" s="52">
        <f t="shared" ca="1" si="13"/>
        <v>4</v>
      </c>
      <c r="J12" s="128">
        <f>$J$7</f>
        <v>7.0000000000000007E-2</v>
      </c>
      <c r="K12" s="68" t="s">
        <v>235</v>
      </c>
      <c r="L12" s="28"/>
      <c r="M12" s="101">
        <f t="shared" ca="1" si="0"/>
        <v>44729</v>
      </c>
      <c r="N12" s="118">
        <f t="shared" ca="1" si="1"/>
        <v>-5.6776397469034956E-3</v>
      </c>
      <c r="O12" s="118" t="str">
        <f t="shared" ca="1" si="2"/>
        <v/>
      </c>
      <c r="P12" s="118">
        <f t="shared" ca="1" si="3"/>
        <v>-5.6823665111846999E-3</v>
      </c>
      <c r="Q12" s="118" t="str">
        <f t="shared" ca="1" si="4"/>
        <v/>
      </c>
      <c r="R12" s="118">
        <f t="shared" ca="1" si="14"/>
        <v>-7.1069196579653937E-4</v>
      </c>
      <c r="S12" s="118">
        <f t="shared" ca="1" si="15"/>
        <v>1.6614988128451191E-2</v>
      </c>
      <c r="T12" s="28"/>
      <c r="U12" s="107">
        <v>43867</v>
      </c>
      <c r="V12" s="108">
        <v>4.7574230023829638E-3</v>
      </c>
      <c r="W12" s="109">
        <f t="shared" si="17"/>
        <v>0.98853208908054202</v>
      </c>
      <c r="X12" s="108">
        <f t="shared" si="5"/>
        <v>8.291815912915057E-3</v>
      </c>
      <c r="Y12" s="28"/>
      <c r="Z12" s="122">
        <v>44729</v>
      </c>
      <c r="AA12" s="32">
        <v>899.30588</v>
      </c>
      <c r="AB12" s="118">
        <f t="shared" si="6"/>
        <v>-5.6776397469034956E-3</v>
      </c>
      <c r="AC12" s="28"/>
      <c r="AD12" s="122">
        <v>44631</v>
      </c>
      <c r="AE12" s="32">
        <v>987.97441000000003</v>
      </c>
      <c r="AF12" s="118">
        <f t="shared" si="7"/>
        <v>-1.9303242567232703E-2</v>
      </c>
      <c r="AG12" s="28"/>
      <c r="AH12" s="122">
        <v>44729</v>
      </c>
      <c r="AI12" s="32">
        <v>895.13962000000004</v>
      </c>
      <c r="AJ12" s="118">
        <f t="shared" si="8"/>
        <v>-5.6823665111846999E-3</v>
      </c>
      <c r="AK12" s="28"/>
      <c r="AL12" s="122">
        <v>44624</v>
      </c>
      <c r="AM12" s="32">
        <v>1015.823</v>
      </c>
      <c r="AN12" s="118">
        <f t="shared" si="9"/>
        <v>-3.5677006956533863E-2</v>
      </c>
      <c r="AO12" s="28"/>
      <c r="AP12" s="122">
        <v>44729</v>
      </c>
      <c r="AQ12" s="32">
        <v>885.83</v>
      </c>
      <c r="AR12" s="118">
        <f t="shared" si="10"/>
        <v>-7.1069196579653937E-4</v>
      </c>
      <c r="AS12" s="28"/>
      <c r="AT12" s="122">
        <v>44729</v>
      </c>
      <c r="AU12" s="32">
        <v>912.59906999999998</v>
      </c>
      <c r="AV12" s="118">
        <f t="shared" si="11"/>
        <v>1.6614988128451191E-2</v>
      </c>
    </row>
    <row r="13" spans="1:48" ht="12" customHeight="1">
      <c r="F13" s="29"/>
      <c r="G13" s="29"/>
      <c r="H13" s="29"/>
      <c r="I13" s="29"/>
      <c r="L13" s="28"/>
      <c r="M13" s="101">
        <f t="shared" ca="1" si="0"/>
        <v>44722</v>
      </c>
      <c r="N13" s="118">
        <f t="shared" ca="1" si="1"/>
        <v>-2.0852557370390712E-2</v>
      </c>
      <c r="O13" s="118" t="str">
        <f t="shared" ca="1" si="2"/>
        <v/>
      </c>
      <c r="P13" s="118">
        <f t="shared" ca="1" si="3"/>
        <v>-2.0846213259757218E-2</v>
      </c>
      <c r="Q13" s="118" t="str">
        <f t="shared" ca="1" si="4"/>
        <v/>
      </c>
      <c r="R13" s="118">
        <f t="shared" ca="1" si="14"/>
        <v>-8.002975754364261E-4</v>
      </c>
      <c r="S13" s="118">
        <f t="shared" ca="1" si="15"/>
        <v>-2.7794313016671457E-2</v>
      </c>
      <c r="T13" s="28"/>
      <c r="U13" s="107">
        <v>43866</v>
      </c>
      <c r="V13" s="108">
        <v>4.359092748213506E-5</v>
      </c>
      <c r="W13" s="109">
        <f t="shared" si="17"/>
        <v>0.98385149136459527</v>
      </c>
      <c r="X13" s="108">
        <f t="shared" si="5"/>
        <v>1.0486330195871307E-3</v>
      </c>
      <c r="Y13" s="28"/>
      <c r="Z13" s="122">
        <v>44722</v>
      </c>
      <c r="AA13" s="32">
        <v>904.44096999999999</v>
      </c>
      <c r="AB13" s="118">
        <f t="shared" si="6"/>
        <v>-2.0852557370390712E-2</v>
      </c>
      <c r="AC13" s="28"/>
      <c r="AD13" s="122">
        <v>44624</v>
      </c>
      <c r="AE13" s="32">
        <v>1007.4209</v>
      </c>
      <c r="AF13" s="118">
        <f t="shared" si="7"/>
        <v>-3.5740345672544249E-2</v>
      </c>
      <c r="AG13" s="28"/>
      <c r="AH13" s="122">
        <v>44722</v>
      </c>
      <c r="AI13" s="32">
        <v>900.25519999999995</v>
      </c>
      <c r="AJ13" s="118">
        <f t="shared" si="8"/>
        <v>-2.0846213259757218E-2</v>
      </c>
      <c r="AK13" s="28"/>
      <c r="AL13" s="122">
        <v>44617</v>
      </c>
      <c r="AM13" s="32">
        <v>1053.40535</v>
      </c>
      <c r="AN13" s="118">
        <f t="shared" si="9"/>
        <v>-1.3250912569660267E-2</v>
      </c>
      <c r="AO13" s="28"/>
      <c r="AP13" s="122">
        <v>44722</v>
      </c>
      <c r="AQ13" s="32">
        <v>886.46</v>
      </c>
      <c r="AR13" s="118">
        <f t="shared" si="10"/>
        <v>-8.002975754364261E-4</v>
      </c>
      <c r="AS13" s="28"/>
      <c r="AT13" s="122">
        <v>44722</v>
      </c>
      <c r="AU13" s="32">
        <v>897.68406000000004</v>
      </c>
      <c r="AV13" s="118">
        <f t="shared" si="11"/>
        <v>-2.7794313016671457E-2</v>
      </c>
    </row>
    <row r="14" spans="1:48" ht="12" customHeight="1">
      <c r="B14" s="121" t="s">
        <v>208</v>
      </c>
      <c r="C14" s="121"/>
      <c r="D14" s="29"/>
      <c r="E14" s="29"/>
      <c r="F14" s="29"/>
      <c r="G14" s="29"/>
      <c r="H14" s="29"/>
      <c r="I14" s="29"/>
      <c r="L14" s="28"/>
      <c r="M14" s="101">
        <f t="shared" ca="1" si="0"/>
        <v>44715</v>
      </c>
      <c r="N14" s="118">
        <f t="shared" ca="1" si="1"/>
        <v>9.8343616982243809E-4</v>
      </c>
      <c r="O14" s="118" t="str">
        <f t="shared" ca="1" si="2"/>
        <v/>
      </c>
      <c r="P14" s="118">
        <f t="shared" ca="1" si="3"/>
        <v>9.5641669093060599E-4</v>
      </c>
      <c r="Q14" s="118" t="str">
        <f t="shared" ca="1" si="4"/>
        <v/>
      </c>
      <c r="R14" s="118">
        <f t="shared" ca="1" si="14"/>
        <v>-6.3082243474932298E-4</v>
      </c>
      <c r="S14" s="118">
        <f t="shared" ca="1" si="15"/>
        <v>-5.7307663055763403E-3</v>
      </c>
      <c r="T14" s="28"/>
      <c r="U14" s="107">
        <v>43865</v>
      </c>
      <c r="V14" s="108">
        <v>7.3603751565107164E-3</v>
      </c>
      <c r="W14" s="109">
        <f t="shared" si="17"/>
        <v>0.98380860623498467</v>
      </c>
      <c r="X14" s="108">
        <f t="shared" si="5"/>
        <v>-2.7264521145586862E-4</v>
      </c>
      <c r="Y14" s="28"/>
      <c r="Z14" s="122">
        <v>44715</v>
      </c>
      <c r="AA14" s="32">
        <v>923.70253000000002</v>
      </c>
      <c r="AB14" s="118">
        <f t="shared" si="6"/>
        <v>9.8343616982243809E-4</v>
      </c>
      <c r="AC14" s="28"/>
      <c r="AD14" s="122">
        <v>44617</v>
      </c>
      <c r="AE14" s="32">
        <v>1044.7610199999999</v>
      </c>
      <c r="AF14" s="118">
        <f t="shared" si="7"/>
        <v>-1.3322149559783059E-2</v>
      </c>
      <c r="AG14" s="28"/>
      <c r="AH14" s="122">
        <v>44715</v>
      </c>
      <c r="AI14" s="32">
        <v>919.42165999999997</v>
      </c>
      <c r="AJ14" s="118">
        <f t="shared" si="8"/>
        <v>9.5641669093060599E-4</v>
      </c>
      <c r="AK14" s="28"/>
      <c r="AL14" s="122">
        <v>44610</v>
      </c>
      <c r="AM14" s="32">
        <v>1067.5513800000001</v>
      </c>
      <c r="AN14" s="118">
        <f t="shared" si="9"/>
        <v>-1.6272928468634706E-2</v>
      </c>
      <c r="AO14" s="28"/>
      <c r="AP14" s="122">
        <v>44715</v>
      </c>
      <c r="AQ14" s="32">
        <v>887.17</v>
      </c>
      <c r="AR14" s="118">
        <f t="shared" si="10"/>
        <v>-6.3082243474932298E-4</v>
      </c>
      <c r="AS14" s="28"/>
      <c r="AT14" s="122">
        <v>44715</v>
      </c>
      <c r="AU14" s="32">
        <v>923.34788000000003</v>
      </c>
      <c r="AV14" s="118">
        <f t="shared" si="11"/>
        <v>-5.7307663055763403E-3</v>
      </c>
    </row>
    <row r="15" spans="1:48" ht="12" customHeight="1">
      <c r="A15" s="29"/>
      <c r="B15" s="9" t="s">
        <v>204</v>
      </c>
      <c r="C15" s="27" t="s">
        <v>230</v>
      </c>
      <c r="E15" s="98">
        <f ca="1">$G$7</f>
        <v>1.2934835502382098E-2</v>
      </c>
      <c r="F15" s="29"/>
      <c r="G15" s="29"/>
      <c r="H15" s="29"/>
      <c r="I15" s="29"/>
      <c r="L15" s="28"/>
      <c r="M15" s="101">
        <f t="shared" ca="1" si="0"/>
        <v>44708</v>
      </c>
      <c r="N15" s="118">
        <f t="shared" ca="1" si="1"/>
        <v>1.3885349054603369E-2</v>
      </c>
      <c r="O15" s="118" t="str">
        <f t="shared" ca="1" si="2"/>
        <v/>
      </c>
      <c r="P15" s="118">
        <f t="shared" ca="1" si="3"/>
        <v>1.3843562865452963E-2</v>
      </c>
      <c r="Q15" s="118" t="str">
        <f t="shared" ca="1" si="4"/>
        <v/>
      </c>
      <c r="R15" s="118">
        <f t="shared" ca="1" si="14"/>
        <v>-8.3289250059093156E-4</v>
      </c>
      <c r="S15" s="118">
        <f t="shared" ca="1" si="15"/>
        <v>1.6157872047578126E-2</v>
      </c>
      <c r="T15" s="28"/>
      <c r="U15" s="107">
        <v>43864</v>
      </c>
      <c r="V15" s="108">
        <v>3.4435457921372097E-3</v>
      </c>
      <c r="W15" s="109">
        <f t="shared" si="17"/>
        <v>0.97662031433600216</v>
      </c>
      <c r="X15" s="108">
        <f t="shared" si="5"/>
        <v>-3.2439322633061041E-3</v>
      </c>
      <c r="Y15" s="28"/>
      <c r="Z15" s="122">
        <v>44708</v>
      </c>
      <c r="AA15" s="32">
        <v>922.79502000000002</v>
      </c>
      <c r="AB15" s="118">
        <f t="shared" si="6"/>
        <v>1.3885349054603369E-2</v>
      </c>
      <c r="AC15" s="28"/>
      <c r="AD15" s="122">
        <v>44610</v>
      </c>
      <c r="AE15" s="32">
        <v>1058.8674100000001</v>
      </c>
      <c r="AF15" s="118">
        <f t="shared" si="7"/>
        <v>-1.6351630010044693E-2</v>
      </c>
      <c r="AG15" s="28"/>
      <c r="AH15" s="122">
        <v>44708</v>
      </c>
      <c r="AI15" s="32">
        <v>918.54314999999997</v>
      </c>
      <c r="AJ15" s="118">
        <f t="shared" si="8"/>
        <v>1.3843562865452963E-2</v>
      </c>
      <c r="AK15" s="28"/>
      <c r="AL15" s="122">
        <v>44603</v>
      </c>
      <c r="AM15" s="32">
        <v>1085.2109399999999</v>
      </c>
      <c r="AN15" s="118">
        <f t="shared" si="9"/>
        <v>-2.8295941167759686E-3</v>
      </c>
      <c r="AO15" s="28"/>
      <c r="AP15" s="122">
        <v>44708</v>
      </c>
      <c r="AQ15" s="32">
        <v>887.73</v>
      </c>
      <c r="AR15" s="118">
        <f t="shared" si="10"/>
        <v>-8.3289250059093156E-4</v>
      </c>
      <c r="AS15" s="28"/>
      <c r="AT15" s="122">
        <v>44708</v>
      </c>
      <c r="AU15" s="32">
        <v>928.66986999999995</v>
      </c>
      <c r="AV15" s="118">
        <f t="shared" si="11"/>
        <v>1.6157872047578126E-2</v>
      </c>
    </row>
    <row r="16" spans="1:48" ht="12" customHeight="1">
      <c r="A16" s="29"/>
      <c r="C16" s="27" t="s">
        <v>231</v>
      </c>
      <c r="E16" s="98">
        <f ca="1">$E$15*SQRT(52)</f>
        <v>9.3274425287061327E-2</v>
      </c>
      <c r="F16" s="29"/>
      <c r="G16" s="29"/>
      <c r="H16" s="29"/>
      <c r="I16" s="29"/>
      <c r="L16" s="28"/>
      <c r="M16" s="101">
        <f t="shared" ca="1" si="0"/>
        <v>44701</v>
      </c>
      <c r="N16" s="118">
        <f t="shared" ca="1" si="1"/>
        <v>1.2382120534913055E-2</v>
      </c>
      <c r="O16" s="118" t="str">
        <f t="shared" ca="1" si="2"/>
        <v/>
      </c>
      <c r="P16" s="118">
        <f t="shared" ca="1" si="3"/>
        <v>1.2330135691662525E-2</v>
      </c>
      <c r="Q16" s="118" t="str">
        <f t="shared" ca="1" si="4"/>
        <v/>
      </c>
      <c r="R16" s="118">
        <f t="shared" ca="1" si="14"/>
        <v>-6.86102487965079E-4</v>
      </c>
      <c r="S16" s="118">
        <f t="shared" ca="1" si="15"/>
        <v>2.7144230110446976E-2</v>
      </c>
      <c r="T16" s="28"/>
      <c r="U16" s="107">
        <v>43861</v>
      </c>
      <c r="V16" s="108">
        <v>-7.2765514557752856E-3</v>
      </c>
      <c r="W16" s="109">
        <f t="shared" si="17"/>
        <v>0.97326881859112446</v>
      </c>
      <c r="X16" s="108">
        <f t="shared" si="5"/>
        <v>-1.1937155654844434E-2</v>
      </c>
      <c r="Y16" s="28"/>
      <c r="Z16" s="122">
        <v>44701</v>
      </c>
      <c r="AA16" s="32">
        <v>910.15716999999995</v>
      </c>
      <c r="AB16" s="118">
        <f t="shared" si="6"/>
        <v>1.2382120534913055E-2</v>
      </c>
      <c r="AC16" s="28"/>
      <c r="AD16" s="122">
        <v>44603</v>
      </c>
      <c r="AE16" s="32">
        <v>1076.4694400000001</v>
      </c>
      <c r="AF16" s="118">
        <f t="shared" si="7"/>
        <v>-2.896757462510724E-3</v>
      </c>
      <c r="AG16" s="28"/>
      <c r="AH16" s="122">
        <v>44701</v>
      </c>
      <c r="AI16" s="32">
        <v>906.00086999999996</v>
      </c>
      <c r="AJ16" s="118">
        <f t="shared" si="8"/>
        <v>1.2330135691662525E-2</v>
      </c>
      <c r="AK16" s="28"/>
      <c r="AL16" s="122">
        <v>44596</v>
      </c>
      <c r="AM16" s="32">
        <v>1088.29036</v>
      </c>
      <c r="AN16" s="118">
        <f t="shared" si="9"/>
        <v>3.5410929819619463E-2</v>
      </c>
      <c r="AO16" s="28"/>
      <c r="AP16" s="122">
        <v>44701</v>
      </c>
      <c r="AQ16" s="32">
        <v>888.47</v>
      </c>
      <c r="AR16" s="118">
        <f t="shared" si="10"/>
        <v>-6.86102487965079E-4</v>
      </c>
      <c r="AS16" s="28"/>
      <c r="AT16" s="122">
        <v>44701</v>
      </c>
      <c r="AU16" s="32">
        <v>913.90314000000001</v>
      </c>
      <c r="AV16" s="118">
        <f t="shared" si="11"/>
        <v>2.7144230110446976E-2</v>
      </c>
    </row>
    <row r="17" spans="1:48" ht="12" customHeight="1">
      <c r="A17" s="29"/>
      <c r="C17" s="29"/>
      <c r="D17" s="29"/>
      <c r="E17" s="29"/>
      <c r="F17" s="29"/>
      <c r="G17" s="29"/>
      <c r="H17" s="29"/>
      <c r="I17" s="29"/>
      <c r="L17" s="28"/>
      <c r="M17" s="101">
        <f t="shared" ca="1" si="0"/>
        <v>44694</v>
      </c>
      <c r="N17" s="118">
        <f t="shared" ca="1" si="1"/>
        <v>-2.2697233545799556E-2</v>
      </c>
      <c r="O17" s="118" t="str">
        <f t="shared" ca="1" si="2"/>
        <v/>
      </c>
      <c r="P17" s="118">
        <f t="shared" ca="1" si="3"/>
        <v>-2.2719974861869052E-2</v>
      </c>
      <c r="Q17" s="118" t="str">
        <f t="shared" ca="1" si="4"/>
        <v/>
      </c>
      <c r="R17" s="118">
        <f t="shared" ca="1" si="14"/>
        <v>-7.2689511941848028E-3</v>
      </c>
      <c r="S17" s="118">
        <f t="shared" ca="1" si="15"/>
        <v>-2.3170541802981504E-2</v>
      </c>
      <c r="T17" s="28"/>
      <c r="U17" s="107">
        <v>43860</v>
      </c>
      <c r="V17" s="108">
        <v>-2.4603701636219449E-3</v>
      </c>
      <c r="W17" s="109">
        <f t="shared" si="17"/>
        <v>0.98040276979290719</v>
      </c>
      <c r="X17" s="108">
        <f t="shared" si="5"/>
        <v>-1.3331418597233302E-3</v>
      </c>
      <c r="Y17" s="28"/>
      <c r="Z17" s="122">
        <v>44694</v>
      </c>
      <c r="AA17" s="32">
        <v>899.02533000000005</v>
      </c>
      <c r="AB17" s="118">
        <f t="shared" si="6"/>
        <v>-2.2697233545799556E-2</v>
      </c>
      <c r="AC17" s="28"/>
      <c r="AD17" s="122">
        <v>44596</v>
      </c>
      <c r="AE17" s="32">
        <v>1079.5967700000001</v>
      </c>
      <c r="AF17" s="118">
        <f t="shared" si="7"/>
        <v>3.5333856033366251E-2</v>
      </c>
      <c r="AG17" s="28"/>
      <c r="AH17" s="122">
        <v>44694</v>
      </c>
      <c r="AI17" s="32">
        <v>894.96582000000001</v>
      </c>
      <c r="AJ17" s="118">
        <f t="shared" si="8"/>
        <v>-2.2719974861869052E-2</v>
      </c>
      <c r="AK17" s="28"/>
      <c r="AL17" s="122">
        <v>44589</v>
      </c>
      <c r="AM17" s="32">
        <v>1051.07096</v>
      </c>
      <c r="AN17" s="118">
        <f t="shared" si="9"/>
        <v>-2.6655963383250603E-2</v>
      </c>
      <c r="AO17" s="28"/>
      <c r="AP17" s="122">
        <v>44694</v>
      </c>
      <c r="AQ17" s="32">
        <v>889.08</v>
      </c>
      <c r="AR17" s="118">
        <f t="shared" si="10"/>
        <v>-7.2689511941848028E-3</v>
      </c>
      <c r="AS17" s="28"/>
      <c r="AT17" s="122">
        <v>44694</v>
      </c>
      <c r="AU17" s="32">
        <v>889.75152000000003</v>
      </c>
      <c r="AV17" s="118">
        <f t="shared" si="11"/>
        <v>-2.3170541802981504E-2</v>
      </c>
    </row>
    <row r="18" spans="1:48" ht="12" customHeight="1">
      <c r="A18" s="29"/>
      <c r="C18" s="29"/>
      <c r="D18" s="29"/>
      <c r="E18" s="29"/>
      <c r="F18" s="29"/>
      <c r="G18" s="29"/>
      <c r="H18" s="29"/>
      <c r="I18" s="29"/>
      <c r="L18" s="28"/>
      <c r="M18" s="101">
        <f t="shared" ca="1" si="0"/>
        <v>44687</v>
      </c>
      <c r="N18" s="118">
        <f t="shared" ca="1" si="1"/>
        <v>-4.0883920324049638E-3</v>
      </c>
      <c r="O18" s="118" t="str">
        <f t="shared" ca="1" si="2"/>
        <v/>
      </c>
      <c r="P18" s="118">
        <f t="shared" ca="1" si="3"/>
        <v>-4.1266601511353862E-3</v>
      </c>
      <c r="Q18" s="118" t="str">
        <f t="shared" ca="1" si="4"/>
        <v/>
      </c>
      <c r="R18" s="118">
        <f t="shared" ca="1" si="14"/>
        <v>-5.6733651604308211E-3</v>
      </c>
      <c r="S18" s="118">
        <f t="shared" ca="1" si="15"/>
        <v>-2.0415328864160864E-2</v>
      </c>
      <c r="T18" s="28"/>
      <c r="U18" s="107">
        <v>43859</v>
      </c>
      <c r="V18" s="108">
        <v>-1.2763607543868031E-3</v>
      </c>
      <c r="W18" s="109">
        <f t="shared" si="17"/>
        <v>0.98282087294488574</v>
      </c>
      <c r="X18" s="108">
        <f t="shared" si="5"/>
        <v>1.822637480522582E-3</v>
      </c>
      <c r="Y18" s="28"/>
      <c r="Z18" s="122">
        <v>44687</v>
      </c>
      <c r="AA18" s="32">
        <v>919.90462000000002</v>
      </c>
      <c r="AB18" s="118">
        <f t="shared" si="6"/>
        <v>-4.0883920324049638E-3</v>
      </c>
      <c r="AC18" s="28"/>
      <c r="AD18" s="122">
        <v>44589</v>
      </c>
      <c r="AE18" s="32">
        <v>1042.7523100000001</v>
      </c>
      <c r="AF18" s="118">
        <f t="shared" si="7"/>
        <v>-2.6741082378001546E-2</v>
      </c>
      <c r="AG18" s="28"/>
      <c r="AH18" s="122">
        <v>44687</v>
      </c>
      <c r="AI18" s="32">
        <v>915.77214000000004</v>
      </c>
      <c r="AJ18" s="118">
        <f t="shared" si="8"/>
        <v>-4.1266601511353862E-3</v>
      </c>
      <c r="AK18" s="28"/>
      <c r="AL18" s="122">
        <v>44582</v>
      </c>
      <c r="AM18" s="32">
        <v>1079.85555</v>
      </c>
      <c r="AN18" s="118">
        <f t="shared" si="9"/>
        <v>-2.0968865120393865E-2</v>
      </c>
      <c r="AO18" s="28"/>
      <c r="AP18" s="122">
        <v>44687</v>
      </c>
      <c r="AQ18" s="32">
        <v>895.59</v>
      </c>
      <c r="AR18" s="118">
        <f t="shared" si="10"/>
        <v>-5.6733651604308211E-3</v>
      </c>
      <c r="AS18" s="28"/>
      <c r="AT18" s="122">
        <v>44687</v>
      </c>
      <c r="AU18" s="32">
        <v>910.85655999999994</v>
      </c>
      <c r="AV18" s="118">
        <f t="shared" si="11"/>
        <v>-2.0415328864160864E-2</v>
      </c>
    </row>
    <row r="19" spans="1:48" ht="12" customHeight="1">
      <c r="A19" s="29"/>
      <c r="C19" s="29"/>
      <c r="D19" s="29"/>
      <c r="E19" s="29"/>
      <c r="F19" s="29"/>
      <c r="G19" s="29"/>
      <c r="H19" s="29"/>
      <c r="I19" s="29"/>
      <c r="L19" s="28"/>
      <c r="M19" s="101">
        <f t="shared" ca="1" si="0"/>
        <v>44680</v>
      </c>
      <c r="N19" s="118">
        <f t="shared" ca="1" si="1"/>
        <v>-2.7457758374030083E-2</v>
      </c>
      <c r="O19" s="118" t="str">
        <f t="shared" ca="1" si="2"/>
        <v/>
      </c>
      <c r="P19" s="118">
        <f t="shared" ca="1" si="3"/>
        <v>-2.7496054163187122E-2</v>
      </c>
      <c r="Q19" s="118" t="str">
        <f t="shared" ca="1" si="4"/>
        <v/>
      </c>
      <c r="R19" s="118">
        <f t="shared" ca="1" si="14"/>
        <v>-5.663314308424261E-3</v>
      </c>
      <c r="S19" s="118">
        <f t="shared" ca="1" si="15"/>
        <v>-2.041974524790513E-2</v>
      </c>
      <c r="T19" s="28"/>
      <c r="U19" s="107">
        <v>43858</v>
      </c>
      <c r="V19" s="108">
        <v>4.366402024823789E-3</v>
      </c>
      <c r="W19" s="109">
        <f t="shared" si="17"/>
        <v>0.98407691009222564</v>
      </c>
      <c r="X19" s="108">
        <f t="shared" si="5"/>
        <v>5.598001370357597E-3</v>
      </c>
      <c r="Y19" s="28"/>
      <c r="Z19" s="122">
        <v>44680</v>
      </c>
      <c r="AA19" s="32">
        <v>923.68098999999995</v>
      </c>
      <c r="AB19" s="118">
        <f t="shared" si="6"/>
        <v>-2.7457758374030083E-2</v>
      </c>
      <c r="AC19" s="28"/>
      <c r="AD19" s="122">
        <v>44582</v>
      </c>
      <c r="AE19" s="32">
        <v>1071.4027799999999</v>
      </c>
      <c r="AF19" s="118">
        <f t="shared" si="7"/>
        <v>-2.1042497125701831E-2</v>
      </c>
      <c r="AG19" s="28"/>
      <c r="AH19" s="122">
        <v>44680</v>
      </c>
      <c r="AI19" s="32">
        <v>919.56687999999997</v>
      </c>
      <c r="AJ19" s="118">
        <f t="shared" si="8"/>
        <v>-2.7496054163187122E-2</v>
      </c>
      <c r="AK19" s="28"/>
      <c r="AL19" s="122">
        <v>44575</v>
      </c>
      <c r="AM19" s="32">
        <v>1102.98387</v>
      </c>
      <c r="AN19" s="118">
        <f t="shared" si="9"/>
        <v>7.8275077721494668E-3</v>
      </c>
      <c r="AO19" s="28"/>
      <c r="AP19" s="122">
        <v>44680</v>
      </c>
      <c r="AQ19" s="32">
        <v>900.7</v>
      </c>
      <c r="AR19" s="118">
        <f t="shared" si="10"/>
        <v>-5.663314308424261E-3</v>
      </c>
      <c r="AS19" s="28"/>
      <c r="AT19" s="122">
        <v>44680</v>
      </c>
      <c r="AU19" s="32">
        <v>929.83954000000006</v>
      </c>
      <c r="AV19" s="118">
        <f t="shared" si="11"/>
        <v>-2.041974524790513E-2</v>
      </c>
    </row>
    <row r="20" spans="1:48" ht="12" customHeight="1">
      <c r="A20" s="29"/>
      <c r="C20" s="29"/>
      <c r="D20" s="29"/>
      <c r="E20" s="29"/>
      <c r="F20" s="29"/>
      <c r="G20" s="29"/>
      <c r="H20" s="29"/>
      <c r="I20" s="29"/>
      <c r="L20" s="28"/>
      <c r="M20" s="101">
        <f t="shared" ca="1" si="0"/>
        <v>44673</v>
      </c>
      <c r="N20" s="118">
        <f t="shared" ca="1" si="1"/>
        <v>-1.3253381887201043E-2</v>
      </c>
      <c r="O20" s="118">
        <f t="shared" ca="1" si="2"/>
        <v>-1.3296554359816581E-2</v>
      </c>
      <c r="P20" s="118">
        <f t="shared" ca="1" si="3"/>
        <v>-1.3296554359816581E-2</v>
      </c>
      <c r="Q20" s="118" t="str">
        <f t="shared" ca="1" si="4"/>
        <v/>
      </c>
      <c r="R20" s="118">
        <f t="shared" ca="1" si="14"/>
        <v>-9.3939327661248795E-3</v>
      </c>
      <c r="S20" s="118">
        <f t="shared" ca="1" si="15"/>
        <v>-2.5426256341112063E-2</v>
      </c>
      <c r="T20" s="28"/>
      <c r="U20" s="107">
        <v>43857</v>
      </c>
      <c r="V20" s="108">
        <v>-5.3080025422269552E-3</v>
      </c>
      <c r="W20" s="109">
        <f t="shared" si="17"/>
        <v>0.97979871499913374</v>
      </c>
      <c r="X20" s="108">
        <f t="shared" si="5"/>
        <v>-1.6293923855303927E-4</v>
      </c>
      <c r="Y20" s="28"/>
      <c r="Z20" s="122">
        <v>44673</v>
      </c>
      <c r="AA20" s="32">
        <v>949.75924999999995</v>
      </c>
      <c r="AB20" s="118">
        <f t="shared" si="6"/>
        <v>-1.3253381887201043E-2</v>
      </c>
      <c r="AC20" s="28"/>
      <c r="AD20" s="122">
        <v>44575</v>
      </c>
      <c r="AE20" s="32">
        <v>1094.43237</v>
      </c>
      <c r="AF20" s="118">
        <f t="shared" si="7"/>
        <v>7.7524292915316373E-3</v>
      </c>
      <c r="AG20" s="28"/>
      <c r="AH20" s="122">
        <v>44673</v>
      </c>
      <c r="AI20" s="32">
        <v>945.56622000000004</v>
      </c>
      <c r="AJ20" s="118">
        <f t="shared" si="8"/>
        <v>-1.3296554359816581E-2</v>
      </c>
      <c r="AK20" s="28"/>
      <c r="AL20" s="122">
        <v>44568</v>
      </c>
      <c r="AM20" s="32">
        <v>1094.41731</v>
      </c>
      <c r="AN20" s="118">
        <f t="shared" si="9"/>
        <v>-2.3224836279176264E-2</v>
      </c>
      <c r="AO20" s="28"/>
      <c r="AP20" s="122">
        <v>44673</v>
      </c>
      <c r="AQ20" s="32">
        <v>905.83</v>
      </c>
      <c r="AR20" s="118">
        <f t="shared" si="10"/>
        <v>-9.3939327661248795E-3</v>
      </c>
      <c r="AS20" s="28"/>
      <c r="AT20" s="122">
        <v>44673</v>
      </c>
      <c r="AU20" s="32">
        <v>949.22242000000006</v>
      </c>
      <c r="AV20" s="118">
        <f t="shared" si="11"/>
        <v>-2.5426256341112063E-2</v>
      </c>
    </row>
    <row r="21" spans="1:48" ht="12" customHeight="1">
      <c r="C21" s="29"/>
      <c r="D21" s="29"/>
      <c r="E21" s="29"/>
      <c r="F21" s="28"/>
      <c r="G21" s="28"/>
      <c r="H21" s="28"/>
      <c r="I21" s="28"/>
      <c r="J21" s="28"/>
      <c r="K21" s="28"/>
      <c r="L21" s="28"/>
      <c r="M21" s="101">
        <f t="shared" ca="1" si="0"/>
        <v>44666</v>
      </c>
      <c r="N21" s="118">
        <f t="shared" ca="1" si="1"/>
        <v>-5.3520376844364836E-3</v>
      </c>
      <c r="O21" s="118">
        <f t="shared" ca="1" si="2"/>
        <v>-5.3865788544450455E-3</v>
      </c>
      <c r="P21" s="118">
        <f t="shared" ca="1" si="3"/>
        <v>-5.3865788544450455E-3</v>
      </c>
      <c r="Q21" s="118">
        <f t="shared" ca="1" si="4"/>
        <v>-8.5824526880901031E-3</v>
      </c>
      <c r="R21" s="118">
        <f t="shared" ca="1" si="14"/>
        <v>1.8594476346733835E-4</v>
      </c>
      <c r="S21" s="118">
        <f t="shared" ca="1" si="15"/>
        <v>-9.8298041911829559E-3</v>
      </c>
      <c r="T21" s="28"/>
      <c r="U21" s="107">
        <v>43854</v>
      </c>
      <c r="V21" s="108">
        <v>3.3774805254391969E-3</v>
      </c>
      <c r="W21" s="109">
        <f t="shared" si="17"/>
        <v>0.98502724210438664</v>
      </c>
      <c r="X21" s="108">
        <f t="shared" si="5"/>
        <v>3.7472859166212125E-3</v>
      </c>
      <c r="Y21" s="28"/>
      <c r="Z21" s="122">
        <v>44666</v>
      </c>
      <c r="AA21" s="32">
        <v>962.51584000000003</v>
      </c>
      <c r="AB21" s="118">
        <f t="shared" si="6"/>
        <v>-5.3520376844364836E-3</v>
      </c>
      <c r="AC21" s="28"/>
      <c r="AD21" s="122">
        <v>44568</v>
      </c>
      <c r="AE21" s="32">
        <v>1086.01313</v>
      </c>
      <c r="AF21" s="118">
        <f t="shared" si="7"/>
        <v>-2.3291508831073671E-2</v>
      </c>
      <c r="AG21" s="28"/>
      <c r="AH21" s="122">
        <v>44666</v>
      </c>
      <c r="AI21" s="32">
        <v>958.30841999999996</v>
      </c>
      <c r="AJ21" s="118">
        <f t="shared" si="8"/>
        <v>-5.3865788544450455E-3</v>
      </c>
      <c r="AK21" s="28"/>
      <c r="AL21" s="122">
        <v>44561</v>
      </c>
      <c r="AM21" s="32">
        <v>1120.4393299999999</v>
      </c>
      <c r="AN21" s="118">
        <f t="shared" si="9"/>
        <v>2.3968916122956152E-3</v>
      </c>
      <c r="AO21" s="28"/>
      <c r="AP21" s="122">
        <v>44666</v>
      </c>
      <c r="AQ21" s="32">
        <v>914.42</v>
      </c>
      <c r="AR21" s="118">
        <f t="shared" si="10"/>
        <v>1.8594476346733835E-4</v>
      </c>
      <c r="AS21" s="28"/>
      <c r="AT21" s="122">
        <v>44666</v>
      </c>
      <c r="AU21" s="32">
        <v>973.98726999999997</v>
      </c>
      <c r="AV21" s="118">
        <f t="shared" si="11"/>
        <v>-9.8298041911829559E-3</v>
      </c>
    </row>
    <row r="22" spans="1:48" ht="12" customHeight="1">
      <c r="C22" s="29"/>
      <c r="D22" s="29"/>
      <c r="E22" s="29"/>
      <c r="L22" s="28"/>
      <c r="M22" s="101">
        <f t="shared" ca="1" si="0"/>
        <v>44659</v>
      </c>
      <c r="N22" s="118">
        <f t="shared" ca="1" si="1"/>
        <v>-1.8459488061841278E-2</v>
      </c>
      <c r="O22" s="118">
        <f t="shared" ca="1" si="2"/>
        <v>-1.8495647838376428E-2</v>
      </c>
      <c r="P22" s="118">
        <f t="shared" ca="1" si="3"/>
        <v>-1.8495647838376428E-2</v>
      </c>
      <c r="Q22" s="118">
        <f t="shared" ca="1" si="4"/>
        <v>-1.8423580570454234E-2</v>
      </c>
      <c r="R22" s="118">
        <f t="shared" ca="1" si="14"/>
        <v>-3.0967516819505603E-3</v>
      </c>
      <c r="S22" s="118">
        <f t="shared" ca="1" si="15"/>
        <v>-1.1657522159540745E-2</v>
      </c>
      <c r="T22" s="28"/>
      <c r="U22" s="107">
        <v>43853</v>
      </c>
      <c r="V22" s="108">
        <v>6.918471441362639E-4</v>
      </c>
      <c r="W22" s="109">
        <f t="shared" si="17"/>
        <v>0.98171153052842774</v>
      </c>
      <c r="X22" s="108">
        <f t="shared" si="5"/>
        <v>3.7670955273907403E-3</v>
      </c>
      <c r="Y22" s="28"/>
      <c r="Z22" s="122">
        <v>44659</v>
      </c>
      <c r="AA22" s="32">
        <v>967.69497999999999</v>
      </c>
      <c r="AB22" s="118">
        <f t="shared" si="6"/>
        <v>-1.8459488061841278E-2</v>
      </c>
      <c r="AC22" s="28"/>
      <c r="AD22" s="122">
        <v>44561</v>
      </c>
      <c r="AE22" s="32">
        <v>1111.91122</v>
      </c>
      <c r="AF22" s="118">
        <f t="shared" si="7"/>
        <v>2.3002102492550858E-3</v>
      </c>
      <c r="AG22" s="28"/>
      <c r="AH22" s="122">
        <v>44659</v>
      </c>
      <c r="AI22" s="32">
        <v>963.49838</v>
      </c>
      <c r="AJ22" s="118">
        <f t="shared" si="8"/>
        <v>-1.8495647838376428E-2</v>
      </c>
      <c r="AK22" s="28"/>
      <c r="AL22" s="122">
        <v>44554</v>
      </c>
      <c r="AM22" s="32">
        <v>1117.76018</v>
      </c>
      <c r="AN22" s="118">
        <f t="shared" si="9"/>
        <v>6.3685102359551937E-3</v>
      </c>
      <c r="AO22" s="28"/>
      <c r="AP22" s="122">
        <v>44659</v>
      </c>
      <c r="AQ22" s="32">
        <v>914.25</v>
      </c>
      <c r="AR22" s="118">
        <f t="shared" si="10"/>
        <v>-3.0967516819505603E-3</v>
      </c>
      <c r="AS22" s="28"/>
      <c r="AT22" s="122">
        <v>44659</v>
      </c>
      <c r="AU22" s="32">
        <v>983.65642000000003</v>
      </c>
      <c r="AV22" s="118">
        <f t="shared" si="11"/>
        <v>-1.1657522159540745E-2</v>
      </c>
    </row>
    <row r="23" spans="1:48" ht="12" customHeight="1">
      <c r="C23" s="29"/>
      <c r="D23" s="29"/>
      <c r="E23" s="29"/>
      <c r="L23" s="28"/>
      <c r="M23" s="101">
        <f t="shared" ca="1" si="0"/>
        <v>44652</v>
      </c>
      <c r="N23" s="118">
        <f t="shared" ca="1" si="1"/>
        <v>5.7308128330757491E-3</v>
      </c>
      <c r="O23" s="118">
        <f t="shared" ca="1" si="2"/>
        <v>5.702340196059863E-3</v>
      </c>
      <c r="P23" s="118">
        <f t="shared" ca="1" si="3"/>
        <v>5.702340196059863E-3</v>
      </c>
      <c r="Q23" s="118">
        <f t="shared" ca="1" si="4"/>
        <v>5.7814716958581869E-3</v>
      </c>
      <c r="R23" s="118">
        <f t="shared" ca="1" si="14"/>
        <v>1.7586402761393671E-3</v>
      </c>
      <c r="S23" s="118">
        <f t="shared" ca="1" si="15"/>
        <v>7.0136511210374675E-3</v>
      </c>
      <c r="T23" s="28"/>
      <c r="U23" s="107">
        <v>43852</v>
      </c>
      <c r="V23" s="108">
        <v>2.4873245751990082E-3</v>
      </c>
      <c r="W23" s="109">
        <f t="shared" si="17"/>
        <v>0.98103280578344254</v>
      </c>
      <c r="X23" s="108">
        <f t="shared" si="5"/>
        <v>5.9854444371501003E-3</v>
      </c>
      <c r="Y23" s="28"/>
      <c r="Z23" s="122">
        <v>44652</v>
      </c>
      <c r="AA23" s="32">
        <v>985.89408000000003</v>
      </c>
      <c r="AB23" s="118">
        <f t="shared" si="6"/>
        <v>5.7308128330757491E-3</v>
      </c>
      <c r="AC23" s="28"/>
      <c r="AD23" s="122">
        <v>44554</v>
      </c>
      <c r="AE23" s="32">
        <v>1109.3594599999999</v>
      </c>
      <c r="AF23" s="118">
        <f t="shared" si="7"/>
        <v>6.298357140210209E-3</v>
      </c>
      <c r="AG23" s="28"/>
      <c r="AH23" s="122">
        <v>44652</v>
      </c>
      <c r="AI23" s="32">
        <v>981.65472</v>
      </c>
      <c r="AJ23" s="118">
        <f t="shared" si="8"/>
        <v>5.702340196059863E-3</v>
      </c>
      <c r="AK23" s="28"/>
      <c r="AL23" s="122">
        <v>44547</v>
      </c>
      <c r="AM23" s="32">
        <v>1110.68676</v>
      </c>
      <c r="AN23" s="118">
        <f t="shared" si="9"/>
        <v>-7.004053048841552E-3</v>
      </c>
      <c r="AO23" s="28"/>
      <c r="AP23" s="122">
        <v>44652</v>
      </c>
      <c r="AQ23" s="32">
        <v>917.09</v>
      </c>
      <c r="AR23" s="118">
        <f t="shared" si="10"/>
        <v>1.7586402761393671E-3</v>
      </c>
      <c r="AS23" s="28"/>
      <c r="AT23" s="122">
        <v>44652</v>
      </c>
      <c r="AU23" s="32">
        <v>995.25867000000005</v>
      </c>
      <c r="AV23" s="118">
        <f t="shared" si="11"/>
        <v>7.0136511210374675E-3</v>
      </c>
    </row>
    <row r="24" spans="1:48" ht="12" customHeight="1">
      <c r="L24" s="28"/>
      <c r="M24" s="101">
        <f t="shared" ca="1" si="0"/>
        <v>44645</v>
      </c>
      <c r="N24" s="118">
        <f t="shared" ca="1" si="1"/>
        <v>-1.8104780619141447E-2</v>
      </c>
      <c r="O24" s="118">
        <f t="shared" ca="1" si="2"/>
        <v>-1.8155451797298605E-2</v>
      </c>
      <c r="P24" s="118">
        <f t="shared" ca="1" si="3"/>
        <v>-1.8155451797298605E-2</v>
      </c>
      <c r="Q24" s="118">
        <f t="shared" ca="1" si="4"/>
        <v>-1.8076190149796667E-2</v>
      </c>
      <c r="R24" s="118">
        <f t="shared" ca="1" si="14"/>
        <v>-1.1755562032449207E-2</v>
      </c>
      <c r="S24" s="118">
        <f t="shared" ca="1" si="15"/>
        <v>-1.0346925397378692E-2</v>
      </c>
      <c r="T24" s="28"/>
      <c r="U24" s="107">
        <v>43851</v>
      </c>
      <c r="V24" s="108">
        <v>-1.3874829110704851E-3</v>
      </c>
      <c r="W24" s="109">
        <f t="shared" si="17"/>
        <v>0.97859871315495406</v>
      </c>
      <c r="X24" s="108">
        <f t="shared" si="5"/>
        <v>8.3695133731014337E-3</v>
      </c>
      <c r="Y24" s="28"/>
      <c r="Z24" s="122">
        <v>44645</v>
      </c>
      <c r="AA24" s="32">
        <v>980.27629999999999</v>
      </c>
      <c r="AB24" s="118">
        <f t="shared" si="6"/>
        <v>-1.8104780619141447E-2</v>
      </c>
      <c r="AC24" s="28"/>
      <c r="AD24" s="122">
        <v>44547</v>
      </c>
      <c r="AE24" s="32">
        <v>1102.41605</v>
      </c>
      <c r="AF24" s="118">
        <f t="shared" si="7"/>
        <v>-7.0733644201430579E-3</v>
      </c>
      <c r="AG24" s="28"/>
      <c r="AH24" s="122">
        <v>44645</v>
      </c>
      <c r="AI24" s="32">
        <v>976.08873000000006</v>
      </c>
      <c r="AJ24" s="118">
        <f t="shared" si="8"/>
        <v>-1.8155451797298605E-2</v>
      </c>
      <c r="AK24" s="28"/>
      <c r="AL24" s="122">
        <v>44540</v>
      </c>
      <c r="AM24" s="32">
        <v>1118.5209400000001</v>
      </c>
      <c r="AN24" s="118">
        <f t="shared" si="9"/>
        <v>9.2248917172041978E-3</v>
      </c>
      <c r="AO24" s="28"/>
      <c r="AP24" s="122">
        <v>44645</v>
      </c>
      <c r="AQ24" s="32">
        <v>915.48</v>
      </c>
      <c r="AR24" s="118">
        <f t="shared" si="10"/>
        <v>-1.1755562032449207E-2</v>
      </c>
      <c r="AS24" s="28"/>
      <c r="AT24" s="122">
        <v>44645</v>
      </c>
      <c r="AU24" s="32">
        <v>988.32689000000005</v>
      </c>
      <c r="AV24" s="118">
        <f t="shared" si="11"/>
        <v>-1.0346925397378692E-2</v>
      </c>
    </row>
    <row r="25" spans="1:48" ht="12" customHeight="1">
      <c r="L25" s="28"/>
      <c r="M25" s="101">
        <f t="shared" ca="1" si="0"/>
        <v>44638</v>
      </c>
      <c r="N25" s="118">
        <f t="shared" ca="1" si="1"/>
        <v>6.2781965561531372E-3</v>
      </c>
      <c r="O25" s="118">
        <f t="shared" ca="1" si="2"/>
        <v>6.2383599591409045E-3</v>
      </c>
      <c r="P25" s="118">
        <f t="shared" ca="1" si="3"/>
        <v>6.2383599591409045E-3</v>
      </c>
      <c r="Q25" s="118">
        <f t="shared" ca="1" si="4"/>
        <v>6.3178440385573964E-3</v>
      </c>
      <c r="R25" s="118">
        <f t="shared" ca="1" si="14"/>
        <v>-6.349955485953851E-3</v>
      </c>
      <c r="S25" s="118">
        <f t="shared" ca="1" si="15"/>
        <v>-5.4074362892949646E-3</v>
      </c>
      <c r="T25" s="28"/>
      <c r="U25" s="107">
        <v>43850</v>
      </c>
      <c r="V25" s="108">
        <v>-1.4178990216115051E-3</v>
      </c>
      <c r="W25" s="109">
        <f t="shared" si="17"/>
        <v>0.97995838867279772</v>
      </c>
      <c r="X25" s="108">
        <f t="shared" si="5"/>
        <v>1.0533577605108313E-2</v>
      </c>
      <c r="Y25" s="28"/>
      <c r="Z25" s="122">
        <v>44638</v>
      </c>
      <c r="AA25" s="32">
        <v>998.35122999999999</v>
      </c>
      <c r="AB25" s="118">
        <f t="shared" si="6"/>
        <v>6.2781965561531372E-3</v>
      </c>
      <c r="AC25" s="28"/>
      <c r="AD25" s="122">
        <v>44540</v>
      </c>
      <c r="AE25" s="32">
        <v>1110.2693899999999</v>
      </c>
      <c r="AF25" s="118">
        <f t="shared" si="7"/>
        <v>9.1434663462235388E-3</v>
      </c>
      <c r="AG25" s="28"/>
      <c r="AH25" s="122">
        <v>44638</v>
      </c>
      <c r="AI25" s="32">
        <v>994.13774999999998</v>
      </c>
      <c r="AJ25" s="118">
        <f t="shared" si="8"/>
        <v>6.2383599591409045E-3</v>
      </c>
      <c r="AK25" s="28"/>
      <c r="AL25" s="122">
        <v>44533</v>
      </c>
      <c r="AM25" s="32">
        <v>1108.29702</v>
      </c>
      <c r="AN25" s="118">
        <f t="shared" si="9"/>
        <v>3.5073595551544656E-3</v>
      </c>
      <c r="AO25" s="28"/>
      <c r="AP25" s="122">
        <v>44638</v>
      </c>
      <c r="AQ25" s="32">
        <v>926.37</v>
      </c>
      <c r="AR25" s="118">
        <f t="shared" si="10"/>
        <v>-6.349955485953851E-3</v>
      </c>
      <c r="AS25" s="28"/>
      <c r="AT25" s="122">
        <v>44638</v>
      </c>
      <c r="AU25" s="32">
        <v>998.65994999999998</v>
      </c>
      <c r="AV25" s="118">
        <f t="shared" si="11"/>
        <v>-5.4074362892949646E-3</v>
      </c>
    </row>
    <row r="26" spans="1:48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101">
        <f t="shared" ca="1" si="0"/>
        <v>44631</v>
      </c>
      <c r="N26" s="118">
        <f t="shared" ca="1" si="1"/>
        <v>-1.9270148512505969E-2</v>
      </c>
      <c r="O26" s="118">
        <f t="shared" ca="1" si="2"/>
        <v>-1.9303242567232703E-2</v>
      </c>
      <c r="P26" s="118">
        <f t="shared" ca="1" si="3"/>
        <v>-1.9303242567232703E-2</v>
      </c>
      <c r="Q26" s="118">
        <f t="shared" ca="1" si="4"/>
        <v>-1.9226380973850654E-2</v>
      </c>
      <c r="R26" s="118">
        <f t="shared" ca="1" si="14"/>
        <v>-1.8042594426070702E-2</v>
      </c>
      <c r="S26" s="118">
        <f t="shared" ca="1" si="15"/>
        <v>-3.4848569319378964E-2</v>
      </c>
      <c r="T26" s="28"/>
      <c r="U26" s="107">
        <v>43847</v>
      </c>
      <c r="V26" s="108">
        <v>3.3972828378568258E-3</v>
      </c>
      <c r="W26" s="109">
        <f t="shared" si="17"/>
        <v>0.98134984365597611</v>
      </c>
      <c r="X26" s="108">
        <f t="shared" si="5"/>
        <v>1.5374699510119827E-2</v>
      </c>
      <c r="Y26" s="28"/>
      <c r="Z26" s="122">
        <v>44631</v>
      </c>
      <c r="AA26" s="32">
        <v>992.12248999999997</v>
      </c>
      <c r="AB26" s="118">
        <f t="shared" si="6"/>
        <v>-1.9270148512505969E-2</v>
      </c>
      <c r="AC26" s="28"/>
      <c r="AD26" s="122">
        <v>44533</v>
      </c>
      <c r="AE26" s="32">
        <v>1100.20966</v>
      </c>
      <c r="AF26" s="118">
        <f t="shared" si="7"/>
        <v>3.4251958511095637E-3</v>
      </c>
      <c r="AG26" s="28"/>
      <c r="AH26" s="122">
        <v>44631</v>
      </c>
      <c r="AI26" s="32">
        <v>987.97441000000003</v>
      </c>
      <c r="AJ26" s="118">
        <f t="shared" si="8"/>
        <v>-1.9303242567232703E-2</v>
      </c>
      <c r="AK26" s="28"/>
      <c r="AL26" s="122">
        <v>44526</v>
      </c>
      <c r="AM26" s="32">
        <v>1104.4234100000001</v>
      </c>
      <c r="AN26" s="118">
        <f t="shared" si="9"/>
        <v>-1.5252781588891429E-2</v>
      </c>
      <c r="AO26" s="28"/>
      <c r="AP26" s="122">
        <v>44631</v>
      </c>
      <c r="AQ26" s="32">
        <v>932.29</v>
      </c>
      <c r="AR26" s="118">
        <f t="shared" si="10"/>
        <v>-1.8042594426070702E-2</v>
      </c>
      <c r="AS26" s="28"/>
      <c r="AT26" s="122">
        <v>44631</v>
      </c>
      <c r="AU26" s="32">
        <v>1004.0895</v>
      </c>
      <c r="AV26" s="118">
        <f t="shared" si="11"/>
        <v>-3.4848569319378964E-2</v>
      </c>
    </row>
    <row r="27" spans="1:48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101">
        <f t="shared" ca="1" si="0"/>
        <v>44624</v>
      </c>
      <c r="N27" s="118">
        <f t="shared" ca="1" si="1"/>
        <v>-3.5708589213283792E-2</v>
      </c>
      <c r="O27" s="118">
        <f t="shared" ca="1" si="2"/>
        <v>-3.5740345672544249E-2</v>
      </c>
      <c r="P27" s="118">
        <f t="shared" ca="1" si="3"/>
        <v>-3.5740345672544249E-2</v>
      </c>
      <c r="Q27" s="118">
        <f t="shared" ca="1" si="4"/>
        <v>-3.5677006956533863E-2</v>
      </c>
      <c r="R27" s="118">
        <f t="shared" ca="1" si="14"/>
        <v>-7.3916089033864152E-3</v>
      </c>
      <c r="S27" s="118">
        <f t="shared" ca="1" si="15"/>
        <v>2.4001568854177258E-3</v>
      </c>
      <c r="T27" s="28"/>
      <c r="U27" s="107">
        <v>43846</v>
      </c>
      <c r="V27" s="108">
        <v>2.9033996825773788E-3</v>
      </c>
      <c r="W27" s="109">
        <f t="shared" si="17"/>
        <v>0.97802720860522463</v>
      </c>
      <c r="X27" s="108">
        <f t="shared" si="5"/>
        <v>1.2458682730086101E-2</v>
      </c>
      <c r="Y27" s="28"/>
      <c r="Z27" s="122">
        <v>44624</v>
      </c>
      <c r="AA27" s="32">
        <v>1011.61649</v>
      </c>
      <c r="AB27" s="118">
        <f t="shared" si="6"/>
        <v>-3.5708589213283792E-2</v>
      </c>
      <c r="AC27" s="28"/>
      <c r="AD27" s="122">
        <v>44526</v>
      </c>
      <c r="AE27" s="32">
        <v>1096.45409</v>
      </c>
      <c r="AF27" s="118">
        <f t="shared" si="7"/>
        <v>-1.5335713006899399E-2</v>
      </c>
      <c r="AG27" s="28"/>
      <c r="AH27" s="122">
        <v>44624</v>
      </c>
      <c r="AI27" s="32">
        <v>1007.4209</v>
      </c>
      <c r="AJ27" s="118">
        <f t="shared" si="8"/>
        <v>-3.5740345672544249E-2</v>
      </c>
      <c r="AK27" s="28"/>
      <c r="AL27" s="122">
        <v>44519</v>
      </c>
      <c r="AM27" s="32">
        <v>1121.5298600000001</v>
      </c>
      <c r="AN27" s="118">
        <f t="shared" si="9"/>
        <v>-1.2890610085660503E-2</v>
      </c>
      <c r="AO27" s="28"/>
      <c r="AP27" s="122">
        <v>44624</v>
      </c>
      <c r="AQ27" s="32">
        <v>949.42</v>
      </c>
      <c r="AR27" s="118">
        <f t="shared" si="10"/>
        <v>-7.3916089033864152E-3</v>
      </c>
      <c r="AS27" s="28"/>
      <c r="AT27" s="122">
        <v>44624</v>
      </c>
      <c r="AU27" s="32">
        <v>1040.3440000000001</v>
      </c>
      <c r="AV27" s="118">
        <f t="shared" si="11"/>
        <v>2.4001568854177258E-3</v>
      </c>
    </row>
    <row r="28" spans="1:48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101">
        <f t="shared" ca="1" si="0"/>
        <v>44617</v>
      </c>
      <c r="N28" s="118">
        <f t="shared" ca="1" si="1"/>
        <v>-1.3286409369538288E-2</v>
      </c>
      <c r="O28" s="118">
        <f t="shared" ca="1" si="2"/>
        <v>-1.3322149559783059E-2</v>
      </c>
      <c r="P28" s="118">
        <f t="shared" ca="1" si="3"/>
        <v>-1.3322149559783059E-2</v>
      </c>
      <c r="Q28" s="118">
        <f t="shared" ca="1" si="4"/>
        <v>-1.3250912569660267E-2</v>
      </c>
      <c r="R28" s="118">
        <f t="shared" ca="1" si="14"/>
        <v>-5.8103276234824364E-3</v>
      </c>
      <c r="S28" s="118">
        <f t="shared" ca="1" si="15"/>
        <v>-1.3287650003066531E-2</v>
      </c>
      <c r="T28" s="28"/>
      <c r="U28" s="107">
        <v>43845</v>
      </c>
      <c r="V28" s="108">
        <v>4.8631033724181923E-3</v>
      </c>
      <c r="W28" s="109">
        <f t="shared" si="17"/>
        <v>0.97519582535543692</v>
      </c>
      <c r="X28" s="108">
        <f t="shared" si="5"/>
        <v>1.2718149782924737E-2</v>
      </c>
      <c r="Y28" s="28"/>
      <c r="Z28" s="122">
        <v>44617</v>
      </c>
      <c r="AA28" s="32">
        <v>1049.0775699999999</v>
      </c>
      <c r="AB28" s="118">
        <f t="shared" si="6"/>
        <v>-1.3286409369538288E-2</v>
      </c>
      <c r="AC28" s="28"/>
      <c r="AD28" s="122">
        <v>44519</v>
      </c>
      <c r="AE28" s="32">
        <v>1113.53088</v>
      </c>
      <c r="AF28" s="118">
        <f t="shared" si="7"/>
        <v>-1.2958585803798717E-2</v>
      </c>
      <c r="AG28" s="28"/>
      <c r="AH28" s="122">
        <v>44617</v>
      </c>
      <c r="AI28" s="32">
        <v>1044.7610199999999</v>
      </c>
      <c r="AJ28" s="118">
        <f t="shared" si="8"/>
        <v>-1.3322149559783059E-2</v>
      </c>
      <c r="AK28" s="28"/>
      <c r="AL28" s="122">
        <v>44512</v>
      </c>
      <c r="AM28" s="32">
        <v>1136.1758600000001</v>
      </c>
      <c r="AN28" s="118">
        <f t="shared" si="9"/>
        <v>-8.125607314451222E-3</v>
      </c>
      <c r="AO28" s="28"/>
      <c r="AP28" s="122">
        <v>44617</v>
      </c>
      <c r="AQ28" s="32">
        <v>956.49</v>
      </c>
      <c r="AR28" s="118">
        <f t="shared" si="10"/>
        <v>-5.8103276234824364E-3</v>
      </c>
      <c r="AS28" s="28"/>
      <c r="AT28" s="122">
        <v>44617</v>
      </c>
      <c r="AU28" s="32">
        <v>1037.8529900000001</v>
      </c>
      <c r="AV28" s="118">
        <f t="shared" si="11"/>
        <v>-1.3287650003066531E-2</v>
      </c>
    </row>
    <row r="29" spans="1:48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101">
        <f t="shared" ca="1" si="0"/>
        <v>44610</v>
      </c>
      <c r="N29" s="118">
        <f t="shared" ca="1" si="1"/>
        <v>-1.6312182855006907E-2</v>
      </c>
      <c r="O29" s="118">
        <f t="shared" ca="1" si="2"/>
        <v>-1.6351630010044693E-2</v>
      </c>
      <c r="P29" s="118">
        <f t="shared" ca="1" si="3"/>
        <v>-1.6351630010044693E-2</v>
      </c>
      <c r="Q29" s="118">
        <f t="shared" ca="1" si="4"/>
        <v>-1.6272928468634706E-2</v>
      </c>
      <c r="R29" s="118">
        <f t="shared" ca="1" si="14"/>
        <v>-9.4822349658700844E-3</v>
      </c>
      <c r="S29" s="118">
        <f t="shared" ca="1" si="15"/>
        <v>-4.6572848027423008E-3</v>
      </c>
      <c r="T29" s="28"/>
      <c r="U29" s="107">
        <v>43844</v>
      </c>
      <c r="V29" s="108">
        <v>7.5564180780129345E-4</v>
      </c>
      <c r="W29" s="109">
        <f t="shared" si="17"/>
        <v>0.97047629879392028</v>
      </c>
      <c r="X29" s="108">
        <f t="shared" si="5"/>
        <v>7.4457112035919426E-3</v>
      </c>
      <c r="Y29" s="28"/>
      <c r="Z29" s="122">
        <v>44610</v>
      </c>
      <c r="AA29" s="32">
        <v>1063.20373</v>
      </c>
      <c r="AB29" s="118">
        <f t="shared" si="6"/>
        <v>-1.6312182855006907E-2</v>
      </c>
      <c r="AC29" s="28"/>
      <c r="AD29" s="122">
        <v>44512</v>
      </c>
      <c r="AE29" s="32">
        <v>1128.15011</v>
      </c>
      <c r="AF29" s="118">
        <f t="shared" si="7"/>
        <v>-8.2076250650149341E-3</v>
      </c>
      <c r="AG29" s="28"/>
      <c r="AH29" s="122">
        <v>44610</v>
      </c>
      <c r="AI29" s="32">
        <v>1058.8674100000001</v>
      </c>
      <c r="AJ29" s="118">
        <f t="shared" si="8"/>
        <v>-1.6351630010044693E-2</v>
      </c>
      <c r="AK29" s="28"/>
      <c r="AL29" s="122">
        <v>44505</v>
      </c>
      <c r="AM29" s="32">
        <v>1145.48361</v>
      </c>
      <c r="AN29" s="118">
        <f t="shared" si="9"/>
        <v>9.5966909785669685E-3</v>
      </c>
      <c r="AO29" s="28"/>
      <c r="AP29" s="122">
        <v>44610</v>
      </c>
      <c r="AQ29" s="32">
        <v>962.08</v>
      </c>
      <c r="AR29" s="118">
        <f t="shared" si="10"/>
        <v>-9.4822349658700844E-3</v>
      </c>
      <c r="AS29" s="28"/>
      <c r="AT29" s="122">
        <v>44610</v>
      </c>
      <c r="AU29" s="32">
        <v>1051.82933</v>
      </c>
      <c r="AV29" s="118">
        <f t="shared" si="11"/>
        <v>-4.6572848027423008E-3</v>
      </c>
    </row>
    <row r="30" spans="1:48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101">
        <f t="shared" ca="1" si="0"/>
        <v>44603</v>
      </c>
      <c r="N30" s="118">
        <f t="shared" ca="1" si="1"/>
        <v>-2.8630239534770396E-3</v>
      </c>
      <c r="O30" s="118">
        <f t="shared" ca="1" si="2"/>
        <v>-2.896757462510724E-3</v>
      </c>
      <c r="P30" s="118">
        <f t="shared" ca="1" si="3"/>
        <v>-2.896757462510724E-3</v>
      </c>
      <c r="Q30" s="118">
        <f t="shared" ca="1" si="4"/>
        <v>-2.8295941167759686E-3</v>
      </c>
      <c r="R30" s="118">
        <f t="shared" ca="1" si="14"/>
        <v>2.3218855774786995E-3</v>
      </c>
      <c r="S30" s="118">
        <f t="shared" ca="1" si="15"/>
        <v>1.2646195640235725E-3</v>
      </c>
      <c r="T30" s="28"/>
      <c r="U30" s="107">
        <v>43843</v>
      </c>
      <c r="V30" s="108">
        <v>3.3659674328370033E-3</v>
      </c>
      <c r="W30" s="109">
        <f t="shared" si="17"/>
        <v>0.96974352004732822</v>
      </c>
      <c r="X30" s="108">
        <f t="shared" si="5"/>
        <v>6.7258788903690192E-3</v>
      </c>
      <c r="Y30" s="28"/>
      <c r="Z30" s="122">
        <v>44603</v>
      </c>
      <c r="AA30" s="32">
        <v>1080.8344999999999</v>
      </c>
      <c r="AB30" s="118">
        <f t="shared" si="6"/>
        <v>-2.8630239534770396E-3</v>
      </c>
      <c r="AC30" s="28"/>
      <c r="AD30" s="122">
        <v>44505</v>
      </c>
      <c r="AE30" s="32">
        <v>1137.4861699999999</v>
      </c>
      <c r="AF30" s="118">
        <f t="shared" si="7"/>
        <v>9.5399176448589529E-3</v>
      </c>
      <c r="AG30" s="28"/>
      <c r="AH30" s="122">
        <v>44603</v>
      </c>
      <c r="AI30" s="32">
        <v>1076.4694400000001</v>
      </c>
      <c r="AJ30" s="118">
        <f t="shared" si="8"/>
        <v>-2.896757462510724E-3</v>
      </c>
      <c r="AK30" s="28"/>
      <c r="AL30" s="122">
        <v>44498</v>
      </c>
      <c r="AM30" s="32">
        <v>1134.5952500000001</v>
      </c>
      <c r="AN30" s="118">
        <f t="shared" si="9"/>
        <v>-7.9649226259674855E-3</v>
      </c>
      <c r="AO30" s="28"/>
      <c r="AP30" s="122">
        <v>44603</v>
      </c>
      <c r="AQ30" s="32">
        <v>971.29</v>
      </c>
      <c r="AR30" s="118">
        <f t="shared" si="10"/>
        <v>2.3218855774786995E-3</v>
      </c>
      <c r="AS30" s="28"/>
      <c r="AT30" s="122">
        <v>44603</v>
      </c>
      <c r="AU30" s="32">
        <v>1056.75092</v>
      </c>
      <c r="AV30" s="118">
        <f t="shared" si="11"/>
        <v>1.2646195640235725E-3</v>
      </c>
    </row>
    <row r="31" spans="1:48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101">
        <f t="shared" ca="1" si="0"/>
        <v>44596</v>
      </c>
      <c r="N31" s="118">
        <f t="shared" ca="1" si="1"/>
        <v>3.5378109674761182E-2</v>
      </c>
      <c r="O31" s="118">
        <f t="shared" ca="1" si="2"/>
        <v>3.5333856033366251E-2</v>
      </c>
      <c r="P31" s="118">
        <f t="shared" ca="1" si="3"/>
        <v>3.5333856033366251E-2</v>
      </c>
      <c r="Q31" s="118">
        <f t="shared" ca="1" si="4"/>
        <v>3.5410929819619463E-2</v>
      </c>
      <c r="R31" s="118">
        <f t="shared" ca="1" si="14"/>
        <v>8.1984269008281707E-3</v>
      </c>
      <c r="S31" s="118">
        <f t="shared" ca="1" si="15"/>
        <v>1.4622129868310019E-2</v>
      </c>
      <c r="T31" s="28"/>
      <c r="U31" s="107">
        <v>43840</v>
      </c>
      <c r="V31" s="108">
        <v>5.1566355464329687E-4</v>
      </c>
      <c r="W31" s="109">
        <f t="shared" si="17"/>
        <v>0.96649034502183329</v>
      </c>
      <c r="X31" s="108">
        <f t="shared" si="5"/>
        <v>2.1431903162454358E-3</v>
      </c>
      <c r="Y31" s="28"/>
      <c r="Z31" s="122">
        <v>44596</v>
      </c>
      <c r="AA31" s="32">
        <v>1083.9378400000001</v>
      </c>
      <c r="AB31" s="118">
        <f t="shared" si="6"/>
        <v>3.5378109674761182E-2</v>
      </c>
      <c r="AC31" s="28"/>
      <c r="AD31" s="122">
        <v>44498</v>
      </c>
      <c r="AE31" s="32">
        <v>1126.7371900000001</v>
      </c>
      <c r="AF31" s="118">
        <f t="shared" si="7"/>
        <v>-8.0561371514019653E-3</v>
      </c>
      <c r="AG31" s="28"/>
      <c r="AH31" s="122">
        <v>44596</v>
      </c>
      <c r="AI31" s="32">
        <v>1079.5967700000001</v>
      </c>
      <c r="AJ31" s="118">
        <f t="shared" si="8"/>
        <v>3.5333856033366251E-2</v>
      </c>
      <c r="AK31" s="28"/>
      <c r="AL31" s="122">
        <v>44491</v>
      </c>
      <c r="AM31" s="32">
        <v>1143.7047700000001</v>
      </c>
      <c r="AN31" s="118">
        <f t="shared" si="9"/>
        <v>7.0420536084367935E-3</v>
      </c>
      <c r="AO31" s="28"/>
      <c r="AP31" s="122">
        <v>44596</v>
      </c>
      <c r="AQ31" s="32">
        <v>969.04</v>
      </c>
      <c r="AR31" s="118">
        <f t="shared" si="10"/>
        <v>8.1984269008281707E-3</v>
      </c>
      <c r="AS31" s="28"/>
      <c r="AT31" s="122">
        <v>44596</v>
      </c>
      <c r="AU31" s="32">
        <v>1055.4162200000001</v>
      </c>
      <c r="AV31" s="118">
        <f t="shared" si="11"/>
        <v>1.4622129868310019E-2</v>
      </c>
    </row>
    <row r="32" spans="1:48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101">
        <f t="shared" ca="1" si="0"/>
        <v>44589</v>
      </c>
      <c r="N32" s="118">
        <f t="shared" ca="1" si="1"/>
        <v>-2.6703591235256452E-2</v>
      </c>
      <c r="O32" s="118">
        <f t="shared" ca="1" si="2"/>
        <v>-2.6741082378001546E-2</v>
      </c>
      <c r="P32" s="118">
        <f t="shared" ca="1" si="3"/>
        <v>-2.6741082378001546E-2</v>
      </c>
      <c r="Q32" s="118">
        <f t="shared" ca="1" si="4"/>
        <v>-2.6655963383250603E-2</v>
      </c>
      <c r="R32" s="118">
        <f t="shared" ca="1" si="14"/>
        <v>-9.3278774698262179E-3</v>
      </c>
      <c r="S32" s="118">
        <f t="shared" ca="1" si="15"/>
        <v>-3.057581291913225E-2</v>
      </c>
      <c r="T32" s="28"/>
      <c r="U32" s="107">
        <v>43839</v>
      </c>
      <c r="V32" s="108">
        <v>3.160417962766103E-3</v>
      </c>
      <c r="W32" s="109">
        <f t="shared" si="17"/>
        <v>0.96599221804092061</v>
      </c>
      <c r="X32" s="108">
        <f t="shared" si="5"/>
        <v>4.4053146545075528E-3</v>
      </c>
      <c r="Y32" s="28"/>
      <c r="Z32" s="122">
        <v>44589</v>
      </c>
      <c r="AA32" s="32">
        <v>1046.90048</v>
      </c>
      <c r="AB32" s="118">
        <f t="shared" si="6"/>
        <v>-2.6703591235256452E-2</v>
      </c>
      <c r="AC32" s="28"/>
      <c r="AD32" s="122">
        <v>44491</v>
      </c>
      <c r="AE32" s="32">
        <v>1135.88806</v>
      </c>
      <c r="AF32" s="118">
        <f t="shared" si="7"/>
        <v>6.9754817553788762E-3</v>
      </c>
      <c r="AG32" s="28"/>
      <c r="AH32" s="122">
        <v>44589</v>
      </c>
      <c r="AI32" s="32">
        <v>1042.7523100000001</v>
      </c>
      <c r="AJ32" s="118">
        <f t="shared" si="8"/>
        <v>-2.6741082378001546E-2</v>
      </c>
      <c r="AK32" s="28"/>
      <c r="AL32" s="122">
        <v>44484</v>
      </c>
      <c r="AM32" s="32">
        <v>1135.70706</v>
      </c>
      <c r="AN32" s="118">
        <f t="shared" si="9"/>
        <v>1.4697820409215856E-2</v>
      </c>
      <c r="AO32" s="28"/>
      <c r="AP32" s="122">
        <v>44589</v>
      </c>
      <c r="AQ32" s="32">
        <v>961.16</v>
      </c>
      <c r="AR32" s="118">
        <f t="shared" si="10"/>
        <v>-9.3278774698262179E-3</v>
      </c>
      <c r="AS32" s="28"/>
      <c r="AT32" s="122">
        <v>44589</v>
      </c>
      <c r="AU32" s="32">
        <v>1040.2061900000001</v>
      </c>
      <c r="AV32" s="118">
        <f t="shared" si="11"/>
        <v>-3.057581291913225E-2</v>
      </c>
    </row>
    <row r="33" spans="2:48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101">
        <f t="shared" ca="1" si="0"/>
        <v>44582</v>
      </c>
      <c r="N33" s="118">
        <f t="shared" ca="1" si="1"/>
        <v>-2.101070300636354E-2</v>
      </c>
      <c r="O33" s="118">
        <f t="shared" ca="1" si="2"/>
        <v>-2.1042497125701831E-2</v>
      </c>
      <c r="P33" s="118">
        <f t="shared" ca="1" si="3"/>
        <v>-2.1042497125701831E-2</v>
      </c>
      <c r="Q33" s="118">
        <f t="shared" ca="1" si="4"/>
        <v>-2.0968865120393865E-2</v>
      </c>
      <c r="R33" s="118">
        <f t="shared" ca="1" si="14"/>
        <v>-1.5914392940460487E-2</v>
      </c>
      <c r="S33" s="118">
        <f t="shared" ca="1" si="15"/>
        <v>-1.3465154675773361E-2</v>
      </c>
      <c r="T33" s="28"/>
      <c r="U33" s="107">
        <v>43838</v>
      </c>
      <c r="V33" s="108">
        <v>-3.6844006768369046E-4</v>
      </c>
      <c r="W33" s="109">
        <f t="shared" si="17"/>
        <v>0.96294889704945974</v>
      </c>
      <c r="X33" s="108">
        <f t="shared" si="5"/>
        <v>1.0920977360125317E-2</v>
      </c>
      <c r="Y33" s="28"/>
      <c r="Z33" s="101">
        <v>44582</v>
      </c>
      <c r="AA33" s="32">
        <v>1075.6234899999999</v>
      </c>
      <c r="AB33" s="118">
        <f t="shared" si="6"/>
        <v>-2.101070300636354E-2</v>
      </c>
      <c r="AC33" s="28"/>
      <c r="AD33" s="101">
        <v>44484</v>
      </c>
      <c r="AE33" s="32">
        <v>1128.0195799999999</v>
      </c>
      <c r="AF33" s="118">
        <f t="shared" si="7"/>
        <v>1.4611829744038296E-2</v>
      </c>
      <c r="AG33" s="28"/>
      <c r="AH33" s="101">
        <v>44582</v>
      </c>
      <c r="AI33" s="32">
        <v>1071.4027799999999</v>
      </c>
      <c r="AJ33" s="118">
        <f t="shared" si="8"/>
        <v>-2.1042497125701831E-2</v>
      </c>
      <c r="AK33" s="28"/>
      <c r="AL33" s="101">
        <v>44477</v>
      </c>
      <c r="AM33" s="32">
        <v>1119.2564299999999</v>
      </c>
      <c r="AN33" s="118">
        <f t="shared" si="9"/>
        <v>-5.5682615426895232E-3</v>
      </c>
      <c r="AO33" s="28"/>
      <c r="AP33" s="101">
        <v>44582</v>
      </c>
      <c r="AQ33" s="32">
        <v>970.21</v>
      </c>
      <c r="AR33" s="118">
        <f t="shared" si="10"/>
        <v>-1.5914392940460487E-2</v>
      </c>
      <c r="AS33" s="28"/>
      <c r="AT33" s="101">
        <v>44582</v>
      </c>
      <c r="AU33" s="32">
        <v>1073.01448</v>
      </c>
      <c r="AV33" s="118">
        <f t="shared" si="11"/>
        <v>-1.3465154675773361E-2</v>
      </c>
    </row>
    <row r="34" spans="2:48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101">
        <f t="shared" ca="1" si="0"/>
        <v>44575</v>
      </c>
      <c r="N34" s="118">
        <f t="shared" ca="1" si="1"/>
        <v>7.8006144648945508E-3</v>
      </c>
      <c r="O34" s="118">
        <f t="shared" ca="1" si="2"/>
        <v>7.7524292915316373E-3</v>
      </c>
      <c r="P34" s="118">
        <f t="shared" ca="1" si="3"/>
        <v>7.7524292915316373E-3</v>
      </c>
      <c r="Q34" s="118">
        <f t="shared" ca="1" si="4"/>
        <v>7.8275077721494668E-3</v>
      </c>
      <c r="R34" s="118">
        <f t="shared" ca="1" si="14"/>
        <v>4.1555478600965312E-3</v>
      </c>
      <c r="S34" s="118">
        <f t="shared" ca="1" si="15"/>
        <v>8.8860651448814387E-3</v>
      </c>
      <c r="T34" s="28"/>
      <c r="U34" s="107">
        <v>43837</v>
      </c>
      <c r="V34" s="108">
        <v>4.0589631190481982E-5</v>
      </c>
      <c r="W34" s="109">
        <f t="shared" si="17"/>
        <v>0.96330381677291144</v>
      </c>
      <c r="X34" s="108">
        <f t="shared" si="5"/>
        <v>1.1293578434611762E-2</v>
      </c>
      <c r="Y34" s="28"/>
      <c r="Z34" s="101">
        <v>44575</v>
      </c>
      <c r="AA34" s="32">
        <v>1098.70812</v>
      </c>
      <c r="AB34" s="118">
        <f t="shared" si="6"/>
        <v>7.8006144648945508E-3</v>
      </c>
      <c r="AC34" s="28"/>
      <c r="AD34" s="101">
        <v>44477</v>
      </c>
      <c r="AE34" s="32">
        <v>1111.7745199999999</v>
      </c>
      <c r="AF34" s="118">
        <f t="shared" si="7"/>
        <v>-5.6381110386742872E-3</v>
      </c>
      <c r="AG34" s="28"/>
      <c r="AH34" s="101">
        <v>44575</v>
      </c>
      <c r="AI34" s="32">
        <v>1094.43237</v>
      </c>
      <c r="AJ34" s="118">
        <f t="shared" si="8"/>
        <v>7.7524292915316373E-3</v>
      </c>
      <c r="AK34" s="28"/>
      <c r="AL34" s="101">
        <v>44470</v>
      </c>
      <c r="AM34" s="32">
        <v>1125.5236399999999</v>
      </c>
      <c r="AN34" s="118">
        <f t="shared" si="9"/>
        <v>-2.3200764051849343E-2</v>
      </c>
      <c r="AO34" s="28"/>
      <c r="AP34" s="101">
        <v>44575</v>
      </c>
      <c r="AQ34" s="32">
        <v>985.9</v>
      </c>
      <c r="AR34" s="118">
        <f t="shared" si="10"/>
        <v>4.1555478600965312E-3</v>
      </c>
      <c r="AS34" s="28"/>
      <c r="AT34" s="101">
        <v>44575</v>
      </c>
      <c r="AU34" s="32">
        <v>1087.6599900000001</v>
      </c>
      <c r="AV34" s="118">
        <f t="shared" si="11"/>
        <v>8.8860651448814387E-3</v>
      </c>
    </row>
    <row r="35" spans="2:48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101">
        <f t="shared" ca="1" si="0"/>
        <v>44568</v>
      </c>
      <c r="N35" s="118">
        <f t="shared" ca="1" si="1"/>
        <v>-2.3263239265130187E-2</v>
      </c>
      <c r="O35" s="118">
        <f t="shared" ca="1" si="2"/>
        <v>-2.3291508831073671E-2</v>
      </c>
      <c r="P35" s="118">
        <f t="shared" ca="1" si="3"/>
        <v>-2.3301504978853749E-2</v>
      </c>
      <c r="Q35" s="118">
        <f t="shared" ca="1" si="4"/>
        <v>-2.3224836279176264E-2</v>
      </c>
      <c r="R35" s="118">
        <f t="shared" ca="1" si="14"/>
        <v>-2.0589350198511602E-2</v>
      </c>
      <c r="S35" s="118">
        <f t="shared" ca="1" si="15"/>
        <v>-2.8791227699555E-2</v>
      </c>
      <c r="T35" s="28"/>
      <c r="U35" s="107">
        <v>43836</v>
      </c>
      <c r="V35" s="108">
        <v>-1.201426582788063E-3</v>
      </c>
      <c r="W35" s="109">
        <f t="shared" si="17"/>
        <v>0.96326471821326032</v>
      </c>
      <c r="X35" s="108">
        <f t="shared" si="5"/>
        <v>8.9393939697550717E-3</v>
      </c>
      <c r="Y35" s="28"/>
      <c r="Z35" s="101">
        <v>44568</v>
      </c>
      <c r="AA35" s="32">
        <v>1090.2038600000001</v>
      </c>
      <c r="AB35" s="118">
        <f t="shared" si="6"/>
        <v>-2.3263239265130187E-2</v>
      </c>
      <c r="AC35" s="28"/>
      <c r="AD35" s="101">
        <v>44470</v>
      </c>
      <c r="AE35" s="32">
        <v>1118.0783699999999</v>
      </c>
      <c r="AF35" s="118">
        <f t="shared" si="7"/>
        <v>-2.3286468143143835E-2</v>
      </c>
      <c r="AG35" s="28"/>
      <c r="AH35" s="101">
        <v>44568</v>
      </c>
      <c r="AI35" s="32">
        <v>1086.01313</v>
      </c>
      <c r="AJ35" s="118">
        <f t="shared" si="8"/>
        <v>-2.3301504978853749E-2</v>
      </c>
      <c r="AK35" s="28"/>
      <c r="AL35" s="101">
        <v>44463</v>
      </c>
      <c r="AM35" s="32">
        <v>1152.2568799999999</v>
      </c>
      <c r="AN35" s="118">
        <f t="shared" si="9"/>
        <v>-9.2443463830300665E-3</v>
      </c>
      <c r="AO35" s="28"/>
      <c r="AP35" s="101">
        <v>44568</v>
      </c>
      <c r="AQ35" s="32">
        <v>981.82</v>
      </c>
      <c r="AR35" s="118">
        <f t="shared" si="10"/>
        <v>-2.0589350198511602E-2</v>
      </c>
      <c r="AS35" s="28"/>
      <c r="AT35" s="101">
        <v>44568</v>
      </c>
      <c r="AU35" s="32">
        <v>1078.0800999999999</v>
      </c>
      <c r="AV35" s="118">
        <f t="shared" si="11"/>
        <v>-2.8791227699555E-2</v>
      </c>
    </row>
    <row r="36" spans="2:48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101">
        <f t="shared" ca="1" si="0"/>
        <v>44561</v>
      </c>
      <c r="N36" s="118">
        <f t="shared" ca="1" si="1"/>
        <v>2.3487227810161659E-3</v>
      </c>
      <c r="O36" s="118">
        <f t="shared" ca="1" si="2"/>
        <v>2.3002102492550858E-3</v>
      </c>
      <c r="P36" s="118">
        <f t="shared" ca="1" si="3"/>
        <v>2.3104684211194826E-3</v>
      </c>
      <c r="Q36" s="118">
        <f t="shared" ca="1" si="4"/>
        <v>2.3968916122956152E-3</v>
      </c>
      <c r="R36" s="118">
        <f t="shared" ca="1" si="14"/>
        <v>-1.2851805728517629E-3</v>
      </c>
      <c r="S36" s="118">
        <f t="shared" ca="1" si="15"/>
        <v>5.0150458074085247E-3</v>
      </c>
      <c r="T36" s="28"/>
      <c r="U36" s="107">
        <v>43833</v>
      </c>
      <c r="V36" s="108">
        <v>2.774114098646772E-3</v>
      </c>
      <c r="W36" s="109">
        <f t="shared" si="17"/>
        <v>0.96442340212563704</v>
      </c>
      <c r="X36" s="108">
        <f t="shared" si="5"/>
        <v>7.3292629161181289E-4</v>
      </c>
      <c r="Y36" s="28"/>
      <c r="Z36" s="101">
        <v>44561</v>
      </c>
      <c r="AA36" s="32">
        <v>1116.16958</v>
      </c>
      <c r="AB36" s="118">
        <f t="shared" si="6"/>
        <v>2.3487227810161659E-3</v>
      </c>
      <c r="AC36" s="28"/>
      <c r="AD36" s="101">
        <v>44463</v>
      </c>
      <c r="AE36" s="32">
        <v>1144.7352100000001</v>
      </c>
      <c r="AF36" s="118">
        <f t="shared" si="7"/>
        <v>-9.3090753904720991E-3</v>
      </c>
      <c r="AG36" s="28"/>
      <c r="AH36" s="101">
        <v>44561</v>
      </c>
      <c r="AI36" s="32">
        <v>1111.9226000000001</v>
      </c>
      <c r="AJ36" s="118">
        <f t="shared" si="8"/>
        <v>2.3104684211194826E-3</v>
      </c>
      <c r="AK36" s="28"/>
      <c r="AL36" s="101">
        <v>44456</v>
      </c>
      <c r="AM36" s="32">
        <v>1163.0081299999999</v>
      </c>
      <c r="AN36" s="118">
        <f t="shared" si="9"/>
        <v>-2.1872650155880358E-2</v>
      </c>
      <c r="AO36" s="28"/>
      <c r="AP36" s="101">
        <v>44561</v>
      </c>
      <c r="AQ36" s="32">
        <v>1002.46</v>
      </c>
      <c r="AR36" s="118">
        <f t="shared" si="10"/>
        <v>-1.2851805728517629E-3</v>
      </c>
      <c r="AS36" s="28"/>
      <c r="AT36" s="101">
        <v>44561</v>
      </c>
      <c r="AU36" s="32">
        <v>1110.0395000000001</v>
      </c>
      <c r="AV36" s="118">
        <f t="shared" si="11"/>
        <v>5.0150458074085247E-3</v>
      </c>
    </row>
    <row r="37" spans="2:48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101">
        <f t="shared" ca="1" si="0"/>
        <v>44554</v>
      </c>
      <c r="N37" s="118">
        <f t="shared" ca="1" si="1"/>
        <v>6.3284452940910452E-3</v>
      </c>
      <c r="O37" s="118">
        <f t="shared" ca="1" si="2"/>
        <v>6.298357140210209E-3</v>
      </c>
      <c r="P37" s="118">
        <f t="shared" ca="1" si="3"/>
        <v>6.298357140210209E-3</v>
      </c>
      <c r="Q37" s="118">
        <f t="shared" ca="1" si="4"/>
        <v>6.3685102359551937E-3</v>
      </c>
      <c r="R37" s="118">
        <f t="shared" ca="1" si="14"/>
        <v>3.3884454011823273E-4</v>
      </c>
      <c r="S37" s="118">
        <f t="shared" ca="1" si="15"/>
        <v>6.6078748934756959E-3</v>
      </c>
      <c r="T37" s="28"/>
      <c r="U37" s="107">
        <v>43832</v>
      </c>
      <c r="V37" s="108">
        <v>9.6680049176600044E-3</v>
      </c>
      <c r="W37" s="109">
        <f t="shared" si="17"/>
        <v>0.96175538295832286</v>
      </c>
      <c r="X37" s="108">
        <f t="shared" si="5"/>
        <v>-4.0197928637020208E-4</v>
      </c>
      <c r="Y37" s="28"/>
      <c r="Z37" s="101">
        <v>44554</v>
      </c>
      <c r="AA37" s="32">
        <v>1113.5541499999999</v>
      </c>
      <c r="AB37" s="118">
        <f t="shared" si="6"/>
        <v>6.3284452940910452E-3</v>
      </c>
      <c r="AC37" s="28"/>
      <c r="AD37" s="101">
        <v>44456</v>
      </c>
      <c r="AE37" s="32">
        <v>1155.4917700000001</v>
      </c>
      <c r="AF37" s="118">
        <f t="shared" si="7"/>
        <v>-2.1952659564544952E-2</v>
      </c>
      <c r="AG37" s="28"/>
      <c r="AH37" s="101">
        <v>44554</v>
      </c>
      <c r="AI37" s="32">
        <v>1109.3594599999999</v>
      </c>
      <c r="AJ37" s="118">
        <f t="shared" si="8"/>
        <v>6.298357140210209E-3</v>
      </c>
      <c r="AK37" s="28"/>
      <c r="AL37" s="101">
        <v>44449</v>
      </c>
      <c r="AM37" s="32">
        <v>1189.01504</v>
      </c>
      <c r="AN37" s="118">
        <f t="shared" si="9"/>
        <v>-1.2011174718561501E-2</v>
      </c>
      <c r="AO37" s="28"/>
      <c r="AP37" s="101">
        <v>44554</v>
      </c>
      <c r="AQ37" s="32">
        <v>1003.75</v>
      </c>
      <c r="AR37" s="118">
        <f t="shared" si="10"/>
        <v>3.3884454011823273E-4</v>
      </c>
      <c r="AS37" s="28"/>
      <c r="AT37" s="101">
        <v>44554</v>
      </c>
      <c r="AU37" s="32">
        <v>1104.50038</v>
      </c>
      <c r="AV37" s="118">
        <f t="shared" si="11"/>
        <v>6.6078748934756959E-3</v>
      </c>
    </row>
    <row r="38" spans="2:48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101">
        <f t="shared" ca="1" si="0"/>
        <v>44547</v>
      </c>
      <c r="N38" s="118">
        <f t="shared" ca="1" si="1"/>
        <v>-7.0436325859519755E-3</v>
      </c>
      <c r="O38" s="118">
        <f t="shared" ca="1" si="2"/>
        <v>-7.0733644201430579E-3</v>
      </c>
      <c r="P38" s="118">
        <f t="shared" ca="1" si="3"/>
        <v>-7.0834879226172598E-3</v>
      </c>
      <c r="Q38" s="118">
        <f t="shared" ca="1" si="4"/>
        <v>-7.004053048841552E-3</v>
      </c>
      <c r="R38" s="118">
        <f t="shared" ca="1" si="14"/>
        <v>-2.1778042959427202E-3</v>
      </c>
      <c r="S38" s="118">
        <f t="shared" ca="1" si="15"/>
        <v>-5.9952736372761439E-3</v>
      </c>
      <c r="T38" s="28"/>
      <c r="U38" s="110">
        <v>43831</v>
      </c>
      <c r="V38" s="111"/>
      <c r="W38" s="112">
        <f>W39</f>
        <v>0.95254616198000197</v>
      </c>
      <c r="X38" s="111">
        <f t="shared" si="5"/>
        <v>-8.3675616259729635E-3</v>
      </c>
      <c r="Y38" s="28"/>
      <c r="Z38" s="101">
        <v>44547</v>
      </c>
      <c r="AA38" s="32">
        <v>1106.5514000000001</v>
      </c>
      <c r="AB38" s="118">
        <f t="shared" si="6"/>
        <v>-7.0436325859519755E-3</v>
      </c>
      <c r="AC38" s="28"/>
      <c r="AD38" s="101">
        <v>44449</v>
      </c>
      <c r="AE38" s="32">
        <v>1181.42724</v>
      </c>
      <c r="AF38" s="118">
        <f t="shared" si="7"/>
        <v>-1.2089020550825613E-2</v>
      </c>
      <c r="AG38" s="28"/>
      <c r="AH38" s="101">
        <v>44547</v>
      </c>
      <c r="AI38" s="32">
        <v>1102.41605</v>
      </c>
      <c r="AJ38" s="118">
        <f t="shared" si="8"/>
        <v>-7.0834879226172598E-3</v>
      </c>
      <c r="AK38" s="28"/>
      <c r="AL38" s="101">
        <v>44442</v>
      </c>
      <c r="AM38" s="32">
        <v>1203.4701299999999</v>
      </c>
      <c r="AN38" s="118">
        <f t="shared" si="9"/>
        <v>1.3892525803173017E-2</v>
      </c>
      <c r="AO38" s="28"/>
      <c r="AP38" s="101">
        <v>44547</v>
      </c>
      <c r="AQ38" s="32">
        <v>1003.41</v>
      </c>
      <c r="AR38" s="118">
        <f t="shared" si="10"/>
        <v>-2.1778042959427202E-3</v>
      </c>
      <c r="AS38" s="28"/>
      <c r="AT38" s="101">
        <v>44547</v>
      </c>
      <c r="AU38" s="32">
        <v>1097.2498900000001</v>
      </c>
      <c r="AV38" s="118">
        <f t="shared" si="11"/>
        <v>-5.9952736372761439E-3</v>
      </c>
    </row>
    <row r="39" spans="2:48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101">
        <f t="shared" ca="1" si="0"/>
        <v>44540</v>
      </c>
      <c r="N39" s="118">
        <f t="shared" ca="1" si="1"/>
        <v>9.1946219058878231E-3</v>
      </c>
      <c r="O39" s="118">
        <f t="shared" ca="1" si="2"/>
        <v>9.1434663462235388E-3</v>
      </c>
      <c r="P39" s="118">
        <f t="shared" ca="1" si="3"/>
        <v>9.1537552942408951E-3</v>
      </c>
      <c r="Q39" s="118">
        <f t="shared" ca="1" si="4"/>
        <v>9.2248917172041978E-3</v>
      </c>
      <c r="R39" s="118">
        <f t="shared" ca="1" si="14"/>
        <v>8.9598362547282928E-3</v>
      </c>
      <c r="S39" s="118">
        <f t="shared" ca="1" si="15"/>
        <v>6.0665142603346656E-3</v>
      </c>
      <c r="T39" s="28"/>
      <c r="U39" s="107">
        <v>43830</v>
      </c>
      <c r="V39" s="108">
        <v>-2.2873990661964739E-3</v>
      </c>
      <c r="W39" s="109">
        <f>$W37/(1+$V37)</f>
        <v>0.95254616198000197</v>
      </c>
      <c r="X39" s="108">
        <f t="shared" si="5"/>
        <v>-7.8486558909055537E-3</v>
      </c>
      <c r="Y39" s="28"/>
      <c r="Z39" s="101">
        <v>44540</v>
      </c>
      <c r="AA39" s="32">
        <v>1114.40083</v>
      </c>
      <c r="AB39" s="118">
        <f t="shared" si="6"/>
        <v>9.1946219058878231E-3</v>
      </c>
      <c r="AC39" s="28"/>
      <c r="AD39" s="101">
        <v>44442</v>
      </c>
      <c r="AE39" s="32">
        <v>1195.8843099999999</v>
      </c>
      <c r="AF39" s="118">
        <f t="shared" si="7"/>
        <v>1.3811336687304943E-2</v>
      </c>
      <c r="AG39" s="28"/>
      <c r="AH39" s="101">
        <v>44540</v>
      </c>
      <c r="AI39" s="32">
        <v>1110.28071</v>
      </c>
      <c r="AJ39" s="118">
        <f t="shared" si="8"/>
        <v>9.1537552942408951E-3</v>
      </c>
      <c r="AK39" s="28"/>
      <c r="AL39" s="101">
        <v>44435</v>
      </c>
      <c r="AM39" s="32">
        <v>1186.9799800000001</v>
      </c>
      <c r="AN39" s="118">
        <f t="shared" si="9"/>
        <v>8.7148912751446872E-3</v>
      </c>
      <c r="AO39" s="28"/>
      <c r="AP39" s="101">
        <v>44540</v>
      </c>
      <c r="AQ39" s="32">
        <v>1005.6</v>
      </c>
      <c r="AR39" s="118">
        <f t="shared" si="10"/>
        <v>8.9598362547282928E-3</v>
      </c>
      <c r="AS39" s="28"/>
      <c r="AT39" s="101">
        <v>44540</v>
      </c>
      <c r="AU39" s="32">
        <v>1103.86788</v>
      </c>
      <c r="AV39" s="118">
        <f t="shared" si="11"/>
        <v>6.0665142603346656E-3</v>
      </c>
    </row>
    <row r="40" spans="2:48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101">
        <f t="shared" ca="1" si="0"/>
        <v>44533</v>
      </c>
      <c r="N40" s="118">
        <f t="shared" ca="1" si="1"/>
        <v>3.4664442572656107E-3</v>
      </c>
      <c r="O40" s="118">
        <f t="shared" ca="1" si="2"/>
        <v>3.4251958511095637E-3</v>
      </c>
      <c r="P40" s="118">
        <f t="shared" ca="1" si="3"/>
        <v>3.4355463583790602E-3</v>
      </c>
      <c r="Q40" s="118">
        <f t="shared" ca="1" si="4"/>
        <v>3.5073595551544656E-3</v>
      </c>
      <c r="R40" s="118">
        <f t="shared" ca="1" si="14"/>
        <v>2.7062918771001421E-3</v>
      </c>
      <c r="S40" s="118">
        <f t="shared" ca="1" si="15"/>
        <v>7.6823392059750528E-3</v>
      </c>
      <c r="T40" s="28"/>
      <c r="U40" s="107">
        <v>43829</v>
      </c>
      <c r="V40" s="108">
        <v>-9.3254112925869048E-3</v>
      </c>
      <c r="W40" s="109">
        <f t="shared" si="17"/>
        <v>0.95473001051452266</v>
      </c>
      <c r="X40" s="108">
        <f t="shared" si="5"/>
        <v>-4.1770023281574309E-3</v>
      </c>
      <c r="Y40" s="28"/>
      <c r="Z40" s="101">
        <v>44533</v>
      </c>
      <c r="AA40" s="32">
        <v>1104.2476899999999</v>
      </c>
      <c r="AB40" s="118">
        <f t="shared" si="6"/>
        <v>3.4664442572656107E-3</v>
      </c>
      <c r="AC40" s="28"/>
      <c r="AD40" s="101">
        <v>44435</v>
      </c>
      <c r="AE40" s="32">
        <v>1179.59256</v>
      </c>
      <c r="AF40" s="118">
        <f t="shared" si="7"/>
        <v>8.63628461607302E-3</v>
      </c>
      <c r="AG40" s="28"/>
      <c r="AH40" s="101">
        <v>44533</v>
      </c>
      <c r="AI40" s="32">
        <v>1100.20966</v>
      </c>
      <c r="AJ40" s="118">
        <f t="shared" si="8"/>
        <v>3.4355463583790602E-3</v>
      </c>
      <c r="AK40" s="28"/>
      <c r="AL40" s="101">
        <v>44428</v>
      </c>
      <c r="AM40" s="32">
        <v>1176.72495</v>
      </c>
      <c r="AN40" s="118">
        <f t="shared" si="9"/>
        <v>-1.303008353377888E-2</v>
      </c>
      <c r="AO40" s="28"/>
      <c r="AP40" s="101">
        <v>44533</v>
      </c>
      <c r="AQ40" s="32">
        <v>996.67</v>
      </c>
      <c r="AR40" s="118">
        <f t="shared" si="10"/>
        <v>2.7062918771001421E-3</v>
      </c>
      <c r="AS40" s="28"/>
      <c r="AT40" s="101">
        <v>44533</v>
      </c>
      <c r="AU40" s="32">
        <v>1097.21163</v>
      </c>
      <c r="AV40" s="118">
        <f t="shared" si="11"/>
        <v>7.6823392059750528E-3</v>
      </c>
    </row>
    <row r="41" spans="2:48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101">
        <f t="shared" ca="1" si="0"/>
        <v>44526</v>
      </c>
      <c r="N41" s="118">
        <f t="shared" ca="1" si="1"/>
        <v>-1.5289197704697832E-2</v>
      </c>
      <c r="O41" s="118">
        <f t="shared" ca="1" si="2"/>
        <v>-1.5335713006899399E-2</v>
      </c>
      <c r="P41" s="118">
        <f t="shared" ca="1" si="3"/>
        <v>-1.533587761429378E-2</v>
      </c>
      <c r="Q41" s="118">
        <f t="shared" ca="1" si="4"/>
        <v>-1.5252781588891429E-2</v>
      </c>
      <c r="R41" s="118">
        <f t="shared" ca="1" si="14"/>
        <v>-1.5734698525552759E-2</v>
      </c>
      <c r="S41" s="118">
        <f t="shared" ca="1" si="15"/>
        <v>-9.7611280410114798E-3</v>
      </c>
      <c r="T41" s="28"/>
      <c r="U41" s="107">
        <v>43826</v>
      </c>
      <c r="V41" s="108">
        <v>1.6368936618577881E-3</v>
      </c>
      <c r="W41" s="109">
        <f t="shared" si="17"/>
        <v>0.96371706854842287</v>
      </c>
      <c r="X41" s="108">
        <f t="shared" si="5"/>
        <v>4.8494759229553708E-3</v>
      </c>
      <c r="Y41" s="28"/>
      <c r="Z41" s="101">
        <v>44526</v>
      </c>
      <c r="AA41" s="32">
        <v>1100.4331</v>
      </c>
      <c r="AB41" s="118">
        <f t="shared" si="6"/>
        <v>-1.5289197704697832E-2</v>
      </c>
      <c r="AC41" s="28"/>
      <c r="AD41" s="101">
        <v>44428</v>
      </c>
      <c r="AE41" s="32">
        <v>1169.4924900000001</v>
      </c>
      <c r="AF41" s="118">
        <f t="shared" si="7"/>
        <v>-1.3098998746851276E-2</v>
      </c>
      <c r="AG41" s="28"/>
      <c r="AH41" s="101">
        <v>44526</v>
      </c>
      <c r="AI41" s="32">
        <v>1096.4427800000001</v>
      </c>
      <c r="AJ41" s="118">
        <f t="shared" si="8"/>
        <v>-1.533587761429378E-2</v>
      </c>
      <c r="AK41" s="28"/>
      <c r="AL41" s="101">
        <v>44421</v>
      </c>
      <c r="AM41" s="32">
        <v>1192.2601999999999</v>
      </c>
      <c r="AN41" s="118">
        <f t="shared" si="9"/>
        <v>8.5038670093331437E-3</v>
      </c>
      <c r="AO41" s="28"/>
      <c r="AP41" s="101">
        <v>44526</v>
      </c>
      <c r="AQ41" s="32">
        <v>993.98</v>
      </c>
      <c r="AR41" s="118">
        <f t="shared" si="10"/>
        <v>-1.5734698525552759E-2</v>
      </c>
      <c r="AS41" s="28"/>
      <c r="AT41" s="101">
        <v>44526</v>
      </c>
      <c r="AU41" s="32">
        <v>1088.84674</v>
      </c>
      <c r="AV41" s="118">
        <f t="shared" si="11"/>
        <v>-9.7611280410114798E-3</v>
      </c>
    </row>
    <row r="42" spans="2:48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101">
        <f t="shared" ca="1" si="0"/>
        <v>44519</v>
      </c>
      <c r="N42" s="118">
        <f t="shared" ca="1" si="1"/>
        <v>-1.292946706007958E-2</v>
      </c>
      <c r="O42" s="118">
        <f t="shared" ca="1" si="2"/>
        <v>-1.2958585803798717E-2</v>
      </c>
      <c r="P42" s="118">
        <f t="shared" ca="1" si="3"/>
        <v>-1.2968602201350765E-2</v>
      </c>
      <c r="Q42" s="118">
        <f t="shared" ca="1" si="4"/>
        <v>-1.2890610085660503E-2</v>
      </c>
      <c r="R42" s="118">
        <f t="shared" ca="1" si="14"/>
        <v>4.3588956143580937E-4</v>
      </c>
      <c r="S42" s="118">
        <f t="shared" ca="1" si="15"/>
        <v>-7.8654448920209008E-3</v>
      </c>
      <c r="T42" s="28"/>
      <c r="U42" s="107">
        <v>43825</v>
      </c>
      <c r="V42" s="108">
        <v>1.6221770326744838E-3</v>
      </c>
      <c r="W42" s="109">
        <f t="shared" si="17"/>
        <v>0.96214214417082333</v>
      </c>
      <c r="X42" s="108">
        <f t="shared" si="5"/>
        <v>6.2117585353274052E-3</v>
      </c>
      <c r="Y42" s="28"/>
      <c r="Z42" s="101">
        <v>44519</v>
      </c>
      <c r="AA42" s="32">
        <v>1117.5190700000001</v>
      </c>
      <c r="AB42" s="118">
        <f t="shared" si="6"/>
        <v>-1.292946706007958E-2</v>
      </c>
      <c r="AC42" s="28"/>
      <c r="AD42" s="101">
        <v>44421</v>
      </c>
      <c r="AE42" s="32">
        <v>1185.0150000000001</v>
      </c>
      <c r="AF42" s="118">
        <f t="shared" si="7"/>
        <v>8.4221329262255118E-3</v>
      </c>
      <c r="AG42" s="28"/>
      <c r="AH42" s="101">
        <v>44519</v>
      </c>
      <c r="AI42" s="32">
        <v>1113.5195799999999</v>
      </c>
      <c r="AJ42" s="118">
        <f t="shared" si="8"/>
        <v>-1.2968602201350765E-2</v>
      </c>
      <c r="AK42" s="28"/>
      <c r="AL42" s="101">
        <v>44414</v>
      </c>
      <c r="AM42" s="32">
        <v>1182.20687</v>
      </c>
      <c r="AN42" s="118">
        <f t="shared" si="9"/>
        <v>-6.3237768998534172E-3</v>
      </c>
      <c r="AO42" s="28"/>
      <c r="AP42" s="101">
        <v>44519</v>
      </c>
      <c r="AQ42" s="32">
        <v>1009.87</v>
      </c>
      <c r="AR42" s="118">
        <f t="shared" si="10"/>
        <v>4.3588956143580937E-4</v>
      </c>
      <c r="AS42" s="28"/>
      <c r="AT42" s="101">
        <v>44519</v>
      </c>
      <c r="AU42" s="32">
        <v>1099.57988</v>
      </c>
      <c r="AV42" s="118">
        <f t="shared" si="11"/>
        <v>-7.8654448920209008E-3</v>
      </c>
    </row>
    <row r="43" spans="2:48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101">
        <f t="shared" ca="1" si="0"/>
        <v>44512</v>
      </c>
      <c r="N43" s="118">
        <f t="shared" ca="1" si="1"/>
        <v>-8.161443421547232E-3</v>
      </c>
      <c r="O43" s="118">
        <f t="shared" ca="1" si="2"/>
        <v>-8.2076250650149341E-3</v>
      </c>
      <c r="P43" s="118">
        <f t="shared" ca="1" si="3"/>
        <v>-8.2076250650149341E-3</v>
      </c>
      <c r="Q43" s="118">
        <f t="shared" ca="1" si="4"/>
        <v>-8.125607314451222E-3</v>
      </c>
      <c r="R43" s="118">
        <f t="shared" ca="1" si="14"/>
        <v>1.378913535177162E-3</v>
      </c>
      <c r="S43" s="118">
        <f t="shared" ca="1" si="15"/>
        <v>-8.4200857660244877E-3</v>
      </c>
      <c r="T43" s="28"/>
      <c r="U43" s="107">
        <v>43824</v>
      </c>
      <c r="V43" s="108">
        <v>5.232843491064839E-4</v>
      </c>
      <c r="W43" s="109">
        <f t="shared" si="17"/>
        <v>0.96058390701890051</v>
      </c>
      <c r="X43" s="108">
        <f t="shared" si="5"/>
        <v>3.6448045213324232E-3</v>
      </c>
      <c r="Y43" s="28"/>
      <c r="Z43" s="101">
        <v>44512</v>
      </c>
      <c r="AA43" s="32">
        <v>1132.15726</v>
      </c>
      <c r="AB43" s="118">
        <f t="shared" si="6"/>
        <v>-8.161443421547232E-3</v>
      </c>
      <c r="AC43" s="28"/>
      <c r="AD43" s="101">
        <v>44414</v>
      </c>
      <c r="AE43" s="32">
        <v>1175.1179999999999</v>
      </c>
      <c r="AF43" s="118">
        <f t="shared" si="7"/>
        <v>-6.3892059551304836E-3</v>
      </c>
      <c r="AG43" s="28"/>
      <c r="AH43" s="101">
        <v>44512</v>
      </c>
      <c r="AI43" s="32">
        <v>1128.15011</v>
      </c>
      <c r="AJ43" s="118">
        <f t="shared" si="8"/>
        <v>-8.2076250650149341E-3</v>
      </c>
      <c r="AK43" s="28"/>
      <c r="AL43" s="101">
        <v>44407</v>
      </c>
      <c r="AM43" s="32">
        <v>1189.73046</v>
      </c>
      <c r="AN43" s="118">
        <f t="shared" si="9"/>
        <v>4.9081202842449212E-3</v>
      </c>
      <c r="AO43" s="28"/>
      <c r="AP43" s="101">
        <v>44512</v>
      </c>
      <c r="AQ43" s="32">
        <v>1009.43</v>
      </c>
      <c r="AR43" s="118">
        <f t="shared" si="10"/>
        <v>1.378913535177162E-3</v>
      </c>
      <c r="AS43" s="28"/>
      <c r="AT43" s="101">
        <v>44512</v>
      </c>
      <c r="AU43" s="32">
        <v>1108.2971299999999</v>
      </c>
      <c r="AV43" s="118">
        <f t="shared" si="11"/>
        <v>-8.4200857660244877E-3</v>
      </c>
    </row>
    <row r="44" spans="2:48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101">
        <f t="shared" ca="1" si="0"/>
        <v>44505</v>
      </c>
      <c r="N44" s="118">
        <f t="shared" ca="1" si="1"/>
        <v>9.5633308832903108E-3</v>
      </c>
      <c r="O44" s="118">
        <f t="shared" ca="1" si="2"/>
        <v>9.5399176448589529E-3</v>
      </c>
      <c r="P44" s="118">
        <f t="shared" ca="1" si="3"/>
        <v>9.5502484606588833E-3</v>
      </c>
      <c r="Q44" s="118">
        <f t="shared" ca="1" si="4"/>
        <v>9.5966909785669685E-3</v>
      </c>
      <c r="R44" s="118">
        <f t="shared" ca="1" si="14"/>
        <v>8.1508965986258897E-3</v>
      </c>
      <c r="S44" s="118">
        <f t="shared" ca="1" si="15"/>
        <v>1.3275119659538426E-2</v>
      </c>
      <c r="T44" s="28"/>
      <c r="U44" s="107">
        <v>43823</v>
      </c>
      <c r="V44" s="108">
        <v>1.4048350345460309E-3</v>
      </c>
      <c r="W44" s="109">
        <f t="shared" si="17"/>
        <v>0.96008151139012354</v>
      </c>
      <c r="X44" s="108">
        <f t="shared" si="5"/>
        <v>-7.9425480977002305E-4</v>
      </c>
      <c r="Y44" s="28"/>
      <c r="Z44" s="101">
        <v>44505</v>
      </c>
      <c r="AA44" s="32">
        <v>1141.47333</v>
      </c>
      <c r="AB44" s="118">
        <f t="shared" si="6"/>
        <v>9.5633308832903108E-3</v>
      </c>
      <c r="AC44" s="28"/>
      <c r="AD44" s="101">
        <v>44407</v>
      </c>
      <c r="AE44" s="32">
        <v>1182.67435</v>
      </c>
      <c r="AF44" s="118">
        <f t="shared" si="7"/>
        <v>4.8209768145635046E-3</v>
      </c>
      <c r="AG44" s="28"/>
      <c r="AH44" s="101">
        <v>44505</v>
      </c>
      <c r="AI44" s="32">
        <v>1137.4861699999999</v>
      </c>
      <c r="AJ44" s="118">
        <f t="shared" si="8"/>
        <v>9.5502484606588833E-3</v>
      </c>
      <c r="AK44" s="28"/>
      <c r="AL44" s="101">
        <v>44400</v>
      </c>
      <c r="AM44" s="32">
        <v>1183.9196400000001</v>
      </c>
      <c r="AN44" s="118">
        <f t="shared" si="9"/>
        <v>4.8592571503198734E-3</v>
      </c>
      <c r="AO44" s="28"/>
      <c r="AP44" s="101">
        <v>44505</v>
      </c>
      <c r="AQ44" s="32">
        <v>1008.04</v>
      </c>
      <c r="AR44" s="118">
        <f t="shared" si="10"/>
        <v>8.1508965986258897E-3</v>
      </c>
      <c r="AS44" s="28"/>
      <c r="AT44" s="101">
        <v>44505</v>
      </c>
      <c r="AU44" s="32">
        <v>1117.7083299999999</v>
      </c>
      <c r="AV44" s="118">
        <f t="shared" si="11"/>
        <v>1.3275119659538426E-2</v>
      </c>
    </row>
    <row r="45" spans="2:48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101">
        <f t="shared" ca="1" si="0"/>
        <v>44498</v>
      </c>
      <c r="N45" s="118">
        <f t="shared" ca="1" si="1"/>
        <v>-8.01544016079625E-3</v>
      </c>
      <c r="O45" s="118">
        <f t="shared" ca="1" si="2"/>
        <v>-8.0561371514019653E-3</v>
      </c>
      <c r="P45" s="118">
        <f t="shared" ca="1" si="3"/>
        <v>-8.0662877995213433E-3</v>
      </c>
      <c r="Q45" s="118">
        <f t="shared" ca="1" si="4"/>
        <v>-7.9649226259674855E-3</v>
      </c>
      <c r="R45" s="118">
        <f t="shared" ca="1" si="14"/>
        <v>2.1006722151084567E-4</v>
      </c>
      <c r="S45" s="118">
        <f t="shared" ca="1" si="15"/>
        <v>-1.8816745572969307E-4</v>
      </c>
      <c r="T45" s="28"/>
      <c r="U45" s="107">
        <v>43822</v>
      </c>
      <c r="V45" s="108">
        <v>-3.4559997089218716E-4</v>
      </c>
      <c r="W45" s="109">
        <f t="shared" si="17"/>
        <v>0.95873464736866676</v>
      </c>
      <c r="X45" s="108">
        <f t="shared" si="5"/>
        <v>-1.9381084373287782E-3</v>
      </c>
      <c r="Y45" s="28"/>
      <c r="Z45" s="101">
        <v>44498</v>
      </c>
      <c r="AA45" s="32">
        <v>1130.6604500000001</v>
      </c>
      <c r="AB45" s="118">
        <f t="shared" si="6"/>
        <v>-8.01544016079625E-3</v>
      </c>
      <c r="AC45" s="28"/>
      <c r="AD45" s="101">
        <v>44400</v>
      </c>
      <c r="AE45" s="32">
        <v>1177.0000600000001</v>
      </c>
      <c r="AF45" s="118">
        <f t="shared" si="7"/>
        <v>4.7779365323041834E-3</v>
      </c>
      <c r="AG45" s="28"/>
      <c r="AH45" s="101">
        <v>44498</v>
      </c>
      <c r="AI45" s="32">
        <v>1126.7256600000001</v>
      </c>
      <c r="AJ45" s="118">
        <f t="shared" si="8"/>
        <v>-8.0662877995213433E-3</v>
      </c>
      <c r="AK45" s="28"/>
      <c r="AL45" s="101">
        <v>44393</v>
      </c>
      <c r="AM45" s="32">
        <v>1178.1944900000001</v>
      </c>
      <c r="AN45" s="118">
        <f t="shared" si="9"/>
        <v>-4.1039864673141357E-3</v>
      </c>
      <c r="AO45" s="28"/>
      <c r="AP45" s="101">
        <v>44498</v>
      </c>
      <c r="AQ45" s="32">
        <v>999.89</v>
      </c>
      <c r="AR45" s="118">
        <f t="shared" si="10"/>
        <v>2.1006722151084567E-4</v>
      </c>
      <c r="AS45" s="28"/>
      <c r="AT45" s="101">
        <v>44498</v>
      </c>
      <c r="AU45" s="32">
        <v>1103.06501</v>
      </c>
      <c r="AV45" s="118">
        <f t="shared" si="11"/>
        <v>-1.8816745572969307E-4</v>
      </c>
    </row>
    <row r="46" spans="2:48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101">
        <f t="shared" ca="1" si="0"/>
        <v>44491</v>
      </c>
      <c r="N46" s="118">
        <f t="shared" ca="1" si="1"/>
        <v>7.0140453720710649E-3</v>
      </c>
      <c r="O46" s="118">
        <f t="shared" ca="1" si="2"/>
        <v>6.9754817553788762E-3</v>
      </c>
      <c r="P46" s="118">
        <f t="shared" ca="1" si="3"/>
        <v>6.9754817553788762E-3</v>
      </c>
      <c r="Q46" s="118">
        <f t="shared" ca="1" si="4"/>
        <v>7.0420536084367935E-3</v>
      </c>
      <c r="R46" s="118">
        <f t="shared" ca="1" si="14"/>
        <v>3.997187908004296E-3</v>
      </c>
      <c r="S46" s="118">
        <f t="shared" ca="1" si="15"/>
        <v>1.1764834594122808E-2</v>
      </c>
      <c r="T46" s="28"/>
      <c r="U46" s="107">
        <v>43819</v>
      </c>
      <c r="V46" s="108">
        <v>2.9948209503133337E-3</v>
      </c>
      <c r="W46" s="109">
        <f t="shared" si="17"/>
        <v>0.95906610058511266</v>
      </c>
      <c r="X46" s="108">
        <f t="shared" si="5"/>
        <v>3.4837087095804797E-3</v>
      </c>
      <c r="Y46" s="28"/>
      <c r="Z46" s="101">
        <v>44491</v>
      </c>
      <c r="AA46" s="32">
        <v>1139.7964199999999</v>
      </c>
      <c r="AB46" s="118">
        <f t="shared" si="6"/>
        <v>7.0140453720710649E-3</v>
      </c>
      <c r="AC46" s="28"/>
      <c r="AD46" s="101">
        <v>44393</v>
      </c>
      <c r="AE46" s="32">
        <v>1171.40317</v>
      </c>
      <c r="AF46" s="118">
        <f t="shared" si="7"/>
        <v>-4.1702658848843388E-3</v>
      </c>
      <c r="AG46" s="28"/>
      <c r="AH46" s="101">
        <v>44491</v>
      </c>
      <c r="AI46" s="32">
        <v>1135.88806</v>
      </c>
      <c r="AJ46" s="118">
        <f t="shared" si="8"/>
        <v>6.9754817553788762E-3</v>
      </c>
      <c r="AK46" s="28"/>
      <c r="AL46" s="101">
        <v>44386</v>
      </c>
      <c r="AM46" s="32">
        <v>1183.04971</v>
      </c>
      <c r="AN46" s="118">
        <f t="shared" si="9"/>
        <v>6.6919995779048946E-3</v>
      </c>
      <c r="AO46" s="28"/>
      <c r="AP46" s="101">
        <v>44491</v>
      </c>
      <c r="AQ46" s="32">
        <v>999.68</v>
      </c>
      <c r="AR46" s="118">
        <f t="shared" si="10"/>
        <v>3.997187908004296E-3</v>
      </c>
      <c r="AS46" s="28"/>
      <c r="AT46" s="101">
        <v>44491</v>
      </c>
      <c r="AU46" s="32">
        <v>1103.27261</v>
      </c>
      <c r="AV46" s="118">
        <f t="shared" si="11"/>
        <v>1.1764834594122808E-2</v>
      </c>
    </row>
    <row r="47" spans="2:48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101">
        <f t="shared" ca="1" si="0"/>
        <v>44484</v>
      </c>
      <c r="N47" s="118">
        <f t="shared" ca="1" si="1"/>
        <v>1.4655022721900002E-2</v>
      </c>
      <c r="O47" s="118">
        <f t="shared" ca="1" si="2"/>
        <v>1.4611829744038296E-2</v>
      </c>
      <c r="P47" s="118">
        <f t="shared" ca="1" si="3"/>
        <v>1.4611829744038296E-2</v>
      </c>
      <c r="Q47" s="118">
        <f t="shared" ca="1" si="4"/>
        <v>1.4697820409215856E-2</v>
      </c>
      <c r="R47" s="118">
        <f t="shared" ca="1" si="14"/>
        <v>1.216797291939864E-2</v>
      </c>
      <c r="S47" s="118">
        <f t="shared" ca="1" si="15"/>
        <v>1.5744091487524647E-2</v>
      </c>
      <c r="T47" s="28"/>
      <c r="U47" s="107">
        <v>43818</v>
      </c>
      <c r="V47" s="108">
        <v>-9.33068467122557E-4</v>
      </c>
      <c r="W47" s="109">
        <f t="shared" si="17"/>
        <v>0.95620244546868227</v>
      </c>
      <c r="X47" s="108">
        <f t="shared" si="5"/>
        <v>6.7122063516060759E-3</v>
      </c>
      <c r="Y47" s="28"/>
      <c r="Z47" s="101">
        <v>44484</v>
      </c>
      <c r="AA47" s="32">
        <v>1131.85752</v>
      </c>
      <c r="AB47" s="118">
        <f t="shared" si="6"/>
        <v>1.4655022721900002E-2</v>
      </c>
      <c r="AC47" s="28"/>
      <c r="AD47" s="101">
        <v>44386</v>
      </c>
      <c r="AE47" s="32">
        <v>1176.3086900000001</v>
      </c>
      <c r="AF47" s="118">
        <f t="shared" si="7"/>
        <v>6.6066297807920726E-3</v>
      </c>
      <c r="AG47" s="28"/>
      <c r="AH47" s="101">
        <v>44484</v>
      </c>
      <c r="AI47" s="32">
        <v>1128.0195799999999</v>
      </c>
      <c r="AJ47" s="118">
        <f t="shared" si="8"/>
        <v>1.4611829744038296E-2</v>
      </c>
      <c r="AK47" s="28"/>
      <c r="AL47" s="101">
        <v>44379</v>
      </c>
      <c r="AM47" s="32">
        <v>1175.1853699999999</v>
      </c>
      <c r="AN47" s="118">
        <f t="shared" si="9"/>
        <v>-3.0483922449399126E-3</v>
      </c>
      <c r="AO47" s="28"/>
      <c r="AP47" s="101">
        <v>44484</v>
      </c>
      <c r="AQ47" s="32">
        <v>995.7</v>
      </c>
      <c r="AR47" s="118">
        <f t="shared" si="10"/>
        <v>1.216797291939864E-2</v>
      </c>
      <c r="AS47" s="28"/>
      <c r="AT47" s="101">
        <v>44484</v>
      </c>
      <c r="AU47" s="32">
        <v>1090.44372</v>
      </c>
      <c r="AV47" s="118">
        <f t="shared" si="11"/>
        <v>1.5744091487524647E-2</v>
      </c>
    </row>
    <row r="48" spans="2:48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101">
        <f t="shared" ca="1" si="0"/>
        <v>44477</v>
      </c>
      <c r="N48" s="118">
        <f t="shared" ca="1" si="1"/>
        <v>-5.6082139345569049E-3</v>
      </c>
      <c r="O48" s="118">
        <f t="shared" ca="1" si="2"/>
        <v>-5.6381110386742872E-3</v>
      </c>
      <c r="P48" s="118">
        <f t="shared" ca="1" si="3"/>
        <v>-5.6381110386742872E-3</v>
      </c>
      <c r="Q48" s="118">
        <f t="shared" ca="1" si="4"/>
        <v>-5.5682615426895232E-3</v>
      </c>
      <c r="R48" s="118">
        <f t="shared" ca="1" si="14"/>
        <v>-2.5652464867276237E-3</v>
      </c>
      <c r="S48" s="118">
        <f t="shared" ca="1" si="15"/>
        <v>-2.912964221719605E-4</v>
      </c>
      <c r="T48" s="28"/>
      <c r="U48" s="107">
        <v>43817</v>
      </c>
      <c r="V48" s="108">
        <v>-3.9019686899839923E-3</v>
      </c>
      <c r="W48" s="109">
        <f t="shared" si="17"/>
        <v>0.95709548108210551</v>
      </c>
      <c r="X48" s="108">
        <f t="shared" si="5"/>
        <v>8.6326775403695599E-3</v>
      </c>
      <c r="Y48" s="28"/>
      <c r="Z48" s="101">
        <v>44477</v>
      </c>
      <c r="AA48" s="32">
        <v>1115.5097000000001</v>
      </c>
      <c r="AB48" s="118">
        <f t="shared" si="6"/>
        <v>-5.6082139345569049E-3</v>
      </c>
      <c r="AC48" s="28"/>
      <c r="AD48" s="101">
        <v>44379</v>
      </c>
      <c r="AE48" s="32">
        <v>1168.58826</v>
      </c>
      <c r="AF48" s="118">
        <f t="shared" si="7"/>
        <v>-3.1230134077036009E-3</v>
      </c>
      <c r="AG48" s="28"/>
      <c r="AH48" s="101">
        <v>44477</v>
      </c>
      <c r="AI48" s="32">
        <v>1111.7745199999999</v>
      </c>
      <c r="AJ48" s="118">
        <f t="shared" si="8"/>
        <v>-5.6381110386742872E-3</v>
      </c>
      <c r="AK48" s="28"/>
      <c r="AL48" s="101">
        <v>44372</v>
      </c>
      <c r="AM48" s="32">
        <v>1178.7787499999999</v>
      </c>
      <c r="AN48" s="118">
        <f t="shared" si="9"/>
        <v>8.6427818123264721E-3</v>
      </c>
      <c r="AO48" s="28"/>
      <c r="AP48" s="101">
        <v>44477</v>
      </c>
      <c r="AQ48" s="32">
        <v>983.73</v>
      </c>
      <c r="AR48" s="118">
        <f t="shared" si="10"/>
        <v>-2.5652464867276237E-3</v>
      </c>
      <c r="AS48" s="28"/>
      <c r="AT48" s="101">
        <v>44477</v>
      </c>
      <c r="AU48" s="32">
        <v>1073.54178</v>
      </c>
      <c r="AV48" s="118">
        <f t="shared" si="11"/>
        <v>-2.912964221719605E-4</v>
      </c>
    </row>
    <row r="49" spans="2:48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101">
        <f t="shared" ca="1" si="0"/>
        <v>44470</v>
      </c>
      <c r="N49" s="118">
        <f t="shared" ca="1" si="1"/>
        <v>-2.3233516821252631E-2</v>
      </c>
      <c r="O49" s="118">
        <f t="shared" ca="1" si="2"/>
        <v>-2.3286468143143835E-2</v>
      </c>
      <c r="P49" s="118">
        <f t="shared" ca="1" si="3"/>
        <v>-2.3276476808591906E-2</v>
      </c>
      <c r="Q49" s="118">
        <f t="shared" ca="1" si="4"/>
        <v>-2.3200764051849343E-2</v>
      </c>
      <c r="R49" s="118">
        <f t="shared" ca="1" si="14"/>
        <v>-1.2930603094537529E-2</v>
      </c>
      <c r="S49" s="118">
        <f t="shared" ca="1" si="15"/>
        <v>-1.8472069217289722E-2</v>
      </c>
      <c r="T49" s="28"/>
      <c r="U49" s="107">
        <v>43816</v>
      </c>
      <c r="V49" s="108">
        <v>2.5846397060578629E-4</v>
      </c>
      <c r="W49" s="109">
        <f t="shared" si="17"/>
        <v>0.96084466688824144</v>
      </c>
      <c r="X49" s="108">
        <f t="shared" si="5"/>
        <v>1.4825765485527942E-2</v>
      </c>
      <c r="Y49" s="28"/>
      <c r="Z49" s="101">
        <v>44470</v>
      </c>
      <c r="AA49" s="32">
        <v>1121.8009999999999</v>
      </c>
      <c r="AB49" s="118">
        <f t="shared" si="6"/>
        <v>-2.3233516821252631E-2</v>
      </c>
      <c r="AC49" s="28"/>
      <c r="AD49" s="101">
        <v>44372</v>
      </c>
      <c r="AE49" s="32">
        <v>1172.2492099999999</v>
      </c>
      <c r="AF49" s="118">
        <f t="shared" si="7"/>
        <v>8.5588482331924176E-3</v>
      </c>
      <c r="AG49" s="28"/>
      <c r="AH49" s="101">
        <v>44470</v>
      </c>
      <c r="AI49" s="32">
        <v>1118.0783699999999</v>
      </c>
      <c r="AJ49" s="118">
        <f t="shared" si="8"/>
        <v>-2.3276476808591906E-2</v>
      </c>
      <c r="AK49" s="28"/>
      <c r="AL49" s="101">
        <v>44365</v>
      </c>
      <c r="AM49" s="32">
        <v>1168.67812</v>
      </c>
      <c r="AN49" s="118">
        <f t="shared" si="9"/>
        <v>-2.8743707534270913E-2</v>
      </c>
      <c r="AO49" s="28"/>
      <c r="AP49" s="101">
        <v>44470</v>
      </c>
      <c r="AQ49" s="32">
        <v>986.26</v>
      </c>
      <c r="AR49" s="118">
        <f t="shared" si="10"/>
        <v>-1.2930603094537529E-2</v>
      </c>
      <c r="AS49" s="28"/>
      <c r="AT49" s="101">
        <v>44470</v>
      </c>
      <c r="AU49" s="32">
        <v>1073.8545899999999</v>
      </c>
      <c r="AV49" s="118">
        <f t="shared" si="11"/>
        <v>-1.8472069217289722E-2</v>
      </c>
    </row>
    <row r="50" spans="2:48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101">
        <f t="shared" ca="1" si="0"/>
        <v>44463</v>
      </c>
      <c r="N50" s="118">
        <f t="shared" ca="1" si="1"/>
        <v>-9.2817035625343269E-3</v>
      </c>
      <c r="O50" s="118">
        <f t="shared" ca="1" si="2"/>
        <v>-9.3090753904720991E-3</v>
      </c>
      <c r="P50" s="118">
        <f t="shared" ca="1" si="3"/>
        <v>-9.3192096037170158E-3</v>
      </c>
      <c r="Q50" s="118">
        <f t="shared" ca="1" si="4"/>
        <v>-9.2443463830300665E-3</v>
      </c>
      <c r="R50" s="118">
        <f t="shared" ca="1" si="14"/>
        <v>-8.2186885831696532E-3</v>
      </c>
      <c r="S50" s="118">
        <f t="shared" ca="1" si="15"/>
        <v>-5.9122429560076739E-4</v>
      </c>
      <c r="T50" s="28"/>
      <c r="U50" s="107">
        <v>43815</v>
      </c>
      <c r="V50" s="108">
        <v>5.0848682324122355E-3</v>
      </c>
      <c r="W50" s="109">
        <f t="shared" si="17"/>
        <v>0.96059638733182207</v>
      </c>
      <c r="X50" s="108">
        <f t="shared" si="5"/>
        <v>1.4369017972135412E-2</v>
      </c>
      <c r="Y50" s="28"/>
      <c r="Z50" s="101">
        <v>44463</v>
      </c>
      <c r="AA50" s="32">
        <v>1148.48433</v>
      </c>
      <c r="AB50" s="118">
        <f t="shared" si="6"/>
        <v>-9.2817035625343269E-3</v>
      </c>
      <c r="AC50" s="28"/>
      <c r="AD50" s="101">
        <v>44365</v>
      </c>
      <c r="AE50" s="32">
        <v>1162.30125</v>
      </c>
      <c r="AF50" s="118">
        <f t="shared" si="7"/>
        <v>-2.8809922020781809E-2</v>
      </c>
      <c r="AG50" s="28"/>
      <c r="AH50" s="101">
        <v>44463</v>
      </c>
      <c r="AI50" s="32">
        <v>1144.7235000000001</v>
      </c>
      <c r="AJ50" s="118">
        <f t="shared" si="8"/>
        <v>-9.3192096037170158E-3</v>
      </c>
      <c r="AK50" s="28"/>
      <c r="AL50" s="101">
        <v>44358</v>
      </c>
      <c r="AM50" s="32">
        <v>1203.2644</v>
      </c>
      <c r="AN50" s="118">
        <f t="shared" si="9"/>
        <v>4.8292102647997659E-3</v>
      </c>
      <c r="AO50" s="28"/>
      <c r="AP50" s="101">
        <v>44463</v>
      </c>
      <c r="AQ50" s="32">
        <v>999.18</v>
      </c>
      <c r="AR50" s="118">
        <f t="shared" si="10"/>
        <v>-8.2186885831696532E-3</v>
      </c>
      <c r="AS50" s="28"/>
      <c r="AT50" s="101">
        <v>44463</v>
      </c>
      <c r="AU50" s="32">
        <v>1094.06422</v>
      </c>
      <c r="AV50" s="118">
        <f t="shared" si="11"/>
        <v>-5.9122429560076739E-4</v>
      </c>
    </row>
    <row r="51" spans="2:48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101">
        <f t="shared" ca="1" si="0"/>
        <v>44456</v>
      </c>
      <c r="N51" s="118">
        <f t="shared" ca="1" si="1"/>
        <v>-2.1907716689234302E-2</v>
      </c>
      <c r="O51" s="118">
        <f t="shared" ca="1" si="2"/>
        <v>-2.1952659564544952E-2</v>
      </c>
      <c r="P51" s="118">
        <f t="shared" ca="1" si="3"/>
        <v>-2.1952659564544952E-2</v>
      </c>
      <c r="Q51" s="118">
        <f t="shared" ca="1" si="4"/>
        <v>-2.1872650155880358E-2</v>
      </c>
      <c r="R51" s="118">
        <f t="shared" ca="1" si="14"/>
        <v>-1.3937555055300033E-2</v>
      </c>
      <c r="S51" s="118">
        <f t="shared" ca="1" si="15"/>
        <v>-2.9360014366775822E-2</v>
      </c>
      <c r="T51" s="28"/>
      <c r="U51" s="107">
        <v>43812</v>
      </c>
      <c r="V51" s="108">
        <v>6.2217456988636335E-3</v>
      </c>
      <c r="W51" s="109">
        <f t="shared" si="17"/>
        <v>0.95573659269308309</v>
      </c>
      <c r="X51" s="108">
        <f t="shared" si="5"/>
        <v>6.3282037703851213E-3</v>
      </c>
      <c r="Y51" s="28"/>
      <c r="Z51" s="101">
        <v>44456</v>
      </c>
      <c r="AA51" s="32">
        <v>1159.2440899999999</v>
      </c>
      <c r="AB51" s="118">
        <f t="shared" si="6"/>
        <v>-2.1907716689234302E-2</v>
      </c>
      <c r="AC51" s="28"/>
      <c r="AD51" s="101">
        <v>44358</v>
      </c>
      <c r="AE51" s="32">
        <v>1196.7804000000001</v>
      </c>
      <c r="AF51" s="118">
        <f t="shared" si="7"/>
        <v>4.7510609981447072E-3</v>
      </c>
      <c r="AG51" s="28"/>
      <c r="AH51" s="101">
        <v>44456</v>
      </c>
      <c r="AI51" s="32">
        <v>1155.4917700000001</v>
      </c>
      <c r="AJ51" s="118">
        <f t="shared" si="8"/>
        <v>-2.1952659564544952E-2</v>
      </c>
      <c r="AK51" s="28"/>
      <c r="AL51" s="101">
        <v>44351</v>
      </c>
      <c r="AM51" s="32">
        <v>1197.4815100000001</v>
      </c>
      <c r="AN51" s="118">
        <f t="shared" si="9"/>
        <v>-3.6485785202522436E-4</v>
      </c>
      <c r="AO51" s="28"/>
      <c r="AP51" s="101">
        <v>44456</v>
      </c>
      <c r="AQ51" s="32">
        <v>1007.46</v>
      </c>
      <c r="AR51" s="118">
        <f t="shared" si="10"/>
        <v>-1.3937555055300033E-2</v>
      </c>
      <c r="AS51" s="28"/>
      <c r="AT51" s="101">
        <v>44456</v>
      </c>
      <c r="AU51" s="32">
        <v>1094.71144</v>
      </c>
      <c r="AV51" s="118">
        <f t="shared" si="11"/>
        <v>-2.9360014366775822E-2</v>
      </c>
    </row>
    <row r="52" spans="2:48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101">
        <f t="shared" ca="1" si="0"/>
        <v>44449</v>
      </c>
      <c r="N52" s="118">
        <f t="shared" ca="1" si="1"/>
        <v>-1.2050035654527225E-2</v>
      </c>
      <c r="O52" s="118">
        <f t="shared" ca="1" si="2"/>
        <v>-1.2089020550825613E-2</v>
      </c>
      <c r="P52" s="118">
        <f t="shared" ca="1" si="3"/>
        <v>-1.2089020550825613E-2</v>
      </c>
      <c r="Q52" s="118">
        <f t="shared" ca="1" si="4"/>
        <v>-1.2011174718561501E-2</v>
      </c>
      <c r="R52" s="118">
        <f t="shared" ca="1" si="14"/>
        <v>-5.9350068106635012E-3</v>
      </c>
      <c r="S52" s="118">
        <f t="shared" ca="1" si="15"/>
        <v>-1.0927306903429024E-2</v>
      </c>
      <c r="T52" s="28"/>
      <c r="U52" s="107">
        <v>43811</v>
      </c>
      <c r="V52" s="108">
        <v>9.7281808670079766E-4</v>
      </c>
      <c r="W52" s="109">
        <f t="shared" si="17"/>
        <v>0.94982701057537133</v>
      </c>
      <c r="X52" s="108">
        <f t="shared" si="5"/>
        <v>5.6708763870250145E-3</v>
      </c>
      <c r="Y52" s="28"/>
      <c r="Z52" s="101">
        <v>44449</v>
      </c>
      <c r="AA52" s="32">
        <v>1185.2093199999999</v>
      </c>
      <c r="AB52" s="118">
        <f t="shared" si="6"/>
        <v>-1.2050035654527225E-2</v>
      </c>
      <c r="AC52" s="28"/>
      <c r="AD52" s="101">
        <v>44351</v>
      </c>
      <c r="AE52" s="32">
        <v>1191.12131</v>
      </c>
      <c r="AF52" s="118">
        <f t="shared" si="7"/>
        <v>-4.4137221914664071E-4</v>
      </c>
      <c r="AG52" s="28"/>
      <c r="AH52" s="101">
        <v>44449</v>
      </c>
      <c r="AI52" s="32">
        <v>1181.42724</v>
      </c>
      <c r="AJ52" s="118">
        <f t="shared" si="8"/>
        <v>-1.2089020550825613E-2</v>
      </c>
      <c r="AK52" s="28"/>
      <c r="AL52" s="101">
        <v>44344</v>
      </c>
      <c r="AM52" s="32">
        <v>1197.91858</v>
      </c>
      <c r="AN52" s="118">
        <f t="shared" si="9"/>
        <v>1.2727356576160531E-2</v>
      </c>
      <c r="AO52" s="28"/>
      <c r="AP52" s="101">
        <v>44449</v>
      </c>
      <c r="AQ52" s="32">
        <v>1021.7</v>
      </c>
      <c r="AR52" s="118">
        <f t="shared" si="10"/>
        <v>-5.9350068106635012E-3</v>
      </c>
      <c r="AS52" s="28"/>
      <c r="AT52" s="101">
        <v>44449</v>
      </c>
      <c r="AU52" s="32">
        <v>1127.82438</v>
      </c>
      <c r="AV52" s="118">
        <f t="shared" si="11"/>
        <v>-1.0927306903429024E-2</v>
      </c>
    </row>
    <row r="53" spans="2:48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101">
        <f t="shared" ca="1" si="0"/>
        <v>44442</v>
      </c>
      <c r="N53" s="118">
        <f t="shared" ca="1" si="1"/>
        <v>1.3852120041092375E-2</v>
      </c>
      <c r="O53" s="118">
        <f t="shared" ca="1" si="2"/>
        <v>1.3811336687304943E-2</v>
      </c>
      <c r="P53" s="118">
        <f t="shared" ca="1" si="3"/>
        <v>1.3821478403903242E-2</v>
      </c>
      <c r="Q53" s="118">
        <f t="shared" ca="1" si="4"/>
        <v>1.3892525803173017E-2</v>
      </c>
      <c r="R53" s="118">
        <f t="shared" ca="1" si="14"/>
        <v>6.4334185247201248E-3</v>
      </c>
      <c r="S53" s="118">
        <f t="shared" ca="1" si="15"/>
        <v>3.1755160570994256E-3</v>
      </c>
      <c r="T53" s="28"/>
      <c r="U53" s="107">
        <v>43810</v>
      </c>
      <c r="V53" s="108">
        <v>2.2141554920576921E-3</v>
      </c>
      <c r="W53" s="109">
        <f t="shared" si="17"/>
        <v>0.94890389969920308</v>
      </c>
      <c r="X53" s="108">
        <f t="shared" si="5"/>
        <v>1.1018629255863388E-3</v>
      </c>
      <c r="Y53" s="28"/>
      <c r="Z53" s="101">
        <v>44442</v>
      </c>
      <c r="AA53" s="32">
        <v>1199.66533</v>
      </c>
      <c r="AB53" s="118">
        <f t="shared" si="6"/>
        <v>1.3852120041092375E-2</v>
      </c>
      <c r="AC53" s="28"/>
      <c r="AD53" s="101">
        <v>44344</v>
      </c>
      <c r="AE53" s="32">
        <v>1191.6472699999999</v>
      </c>
      <c r="AF53" s="118">
        <f t="shared" si="7"/>
        <v>1.265320148538307E-2</v>
      </c>
      <c r="AG53" s="28"/>
      <c r="AH53" s="101">
        <v>44442</v>
      </c>
      <c r="AI53" s="32">
        <v>1195.8843099999999</v>
      </c>
      <c r="AJ53" s="118">
        <f t="shared" si="8"/>
        <v>1.3821478403903242E-2</v>
      </c>
      <c r="AK53" s="28"/>
      <c r="AL53" s="101">
        <v>44337</v>
      </c>
      <c r="AM53" s="32">
        <v>1182.86385</v>
      </c>
      <c r="AN53" s="118">
        <f t="shared" si="9"/>
        <v>5.8241027649810206E-3</v>
      </c>
      <c r="AO53" s="28"/>
      <c r="AP53" s="101">
        <v>44442</v>
      </c>
      <c r="AQ53" s="32">
        <v>1027.8</v>
      </c>
      <c r="AR53" s="118">
        <f t="shared" si="10"/>
        <v>6.4334185247201248E-3</v>
      </c>
      <c r="AS53" s="28"/>
      <c r="AT53" s="101">
        <v>44442</v>
      </c>
      <c r="AU53" s="32">
        <v>1140.2846199999999</v>
      </c>
      <c r="AV53" s="118">
        <f t="shared" si="11"/>
        <v>3.1755160570994256E-3</v>
      </c>
    </row>
    <row r="54" spans="2:48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101">
        <f t="shared" ca="1" si="0"/>
        <v>44435</v>
      </c>
      <c r="N54" s="118">
        <f t="shared" ca="1" si="1"/>
        <v>8.665650358476773E-3</v>
      </c>
      <c r="O54" s="118">
        <f t="shared" ca="1" si="2"/>
        <v>8.63628461607302E-3</v>
      </c>
      <c r="P54" s="118">
        <f t="shared" ca="1" si="3"/>
        <v>8.6261947693224705E-3</v>
      </c>
      <c r="Q54" s="118">
        <f t="shared" ca="1" si="4"/>
        <v>8.7148912751446872E-3</v>
      </c>
      <c r="R54" s="118">
        <f t="shared" ca="1" si="14"/>
        <v>5.3885644864215543E-4</v>
      </c>
      <c r="S54" s="118">
        <f t="shared" ca="1" si="15"/>
        <v>6.9024154999506315E-3</v>
      </c>
      <c r="T54" s="28"/>
      <c r="U54" s="107">
        <v>43809</v>
      </c>
      <c r="V54" s="108">
        <v>-1.9172716732783048E-4</v>
      </c>
      <c r="W54" s="109">
        <f t="shared" si="17"/>
        <v>0.9468075206274843</v>
      </c>
      <c r="X54" s="108">
        <f t="shared" si="5"/>
        <v>-8.7462346210043229E-4</v>
      </c>
      <c r="Y54" s="28"/>
      <c r="Z54" s="101">
        <v>44435</v>
      </c>
      <c r="AA54" s="32">
        <v>1183.2744700000001</v>
      </c>
      <c r="AB54" s="118">
        <f t="shared" si="6"/>
        <v>8.665650358476773E-3</v>
      </c>
      <c r="AC54" s="28"/>
      <c r="AD54" s="101">
        <v>44337</v>
      </c>
      <c r="AE54" s="32">
        <v>1176.7575200000001</v>
      </c>
      <c r="AF54" s="118">
        <f t="shared" si="7"/>
        <v>5.7489498975442643E-3</v>
      </c>
      <c r="AG54" s="28"/>
      <c r="AH54" s="101">
        <v>44435</v>
      </c>
      <c r="AI54" s="32">
        <v>1179.5807600000001</v>
      </c>
      <c r="AJ54" s="118">
        <f t="shared" si="8"/>
        <v>8.6261947693224705E-3</v>
      </c>
      <c r="AK54" s="28"/>
      <c r="AL54" s="101">
        <v>44330</v>
      </c>
      <c r="AM54" s="32">
        <v>1176.0146199999999</v>
      </c>
      <c r="AN54" s="118">
        <f t="shared" si="9"/>
        <v>-1.4456164439296981E-2</v>
      </c>
      <c r="AO54" s="28"/>
      <c r="AP54" s="101">
        <v>44435</v>
      </c>
      <c r="AQ54" s="32">
        <v>1021.23</v>
      </c>
      <c r="AR54" s="118">
        <f t="shared" si="10"/>
        <v>5.3885644864215543E-4</v>
      </c>
      <c r="AS54" s="28"/>
      <c r="AT54" s="101">
        <v>44435</v>
      </c>
      <c r="AU54" s="32">
        <v>1136.67509</v>
      </c>
      <c r="AV54" s="118">
        <f t="shared" si="11"/>
        <v>6.9024154999506315E-3</v>
      </c>
    </row>
    <row r="55" spans="2:48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101">
        <f t="shared" ca="1" si="0"/>
        <v>44428</v>
      </c>
      <c r="N55" s="118">
        <f t="shared" ca="1" si="1"/>
        <v>-1.3054638389979445E-2</v>
      </c>
      <c r="O55" s="118">
        <f t="shared" ca="1" si="2"/>
        <v>-1.3098998746851276E-2</v>
      </c>
      <c r="P55" s="118">
        <f t="shared" ca="1" si="3"/>
        <v>-1.3098998746851276E-2</v>
      </c>
      <c r="Q55" s="118">
        <f t="shared" ca="1" si="4"/>
        <v>-1.303008353377888E-2</v>
      </c>
      <c r="R55" s="118">
        <f t="shared" ca="1" si="14"/>
        <v>-4.700146270112171E-3</v>
      </c>
      <c r="S55" s="118">
        <f t="shared" ca="1" si="15"/>
        <v>-6.145281905277189E-3</v>
      </c>
      <c r="T55" s="28"/>
      <c r="U55" s="107">
        <v>43808</v>
      </c>
      <c r="V55" s="108">
        <v>-2.8823513289697139E-3</v>
      </c>
      <c r="W55" s="109">
        <f t="shared" si="17"/>
        <v>0.94698908416208105</v>
      </c>
      <c r="X55" s="108">
        <f t="shared" si="5"/>
        <v>-1.0615313356754363E-3</v>
      </c>
      <c r="Y55" s="28"/>
      <c r="Z55" s="101">
        <v>44428</v>
      </c>
      <c r="AA55" s="32">
        <v>1173.1087199999999</v>
      </c>
      <c r="AB55" s="118">
        <f t="shared" si="6"/>
        <v>-1.3054638389979445E-2</v>
      </c>
      <c r="AC55" s="28"/>
      <c r="AD55" s="101">
        <v>44330</v>
      </c>
      <c r="AE55" s="32">
        <v>1170.03107</v>
      </c>
      <c r="AF55" s="118">
        <f t="shared" si="7"/>
        <v>-1.4543469779979779E-2</v>
      </c>
      <c r="AG55" s="28"/>
      <c r="AH55" s="101">
        <v>44428</v>
      </c>
      <c r="AI55" s="32">
        <v>1169.4924900000001</v>
      </c>
      <c r="AJ55" s="118">
        <f t="shared" si="8"/>
        <v>-1.3098998746851276E-2</v>
      </c>
      <c r="AK55" s="28"/>
      <c r="AL55" s="101">
        <v>44323</v>
      </c>
      <c r="AM55" s="32">
        <v>1193.2646500000001</v>
      </c>
      <c r="AN55" s="118">
        <f t="shared" si="9"/>
        <v>2.3051000101630859E-2</v>
      </c>
      <c r="AO55" s="28"/>
      <c r="AP55" s="101">
        <v>44428</v>
      </c>
      <c r="AQ55" s="32">
        <v>1020.68</v>
      </c>
      <c r="AR55" s="118">
        <f t="shared" si="10"/>
        <v>-4.700146270112171E-3</v>
      </c>
      <c r="AS55" s="28"/>
      <c r="AT55" s="101">
        <v>44428</v>
      </c>
      <c r="AU55" s="32">
        <v>1128.8830700000001</v>
      </c>
      <c r="AV55" s="118">
        <f t="shared" si="11"/>
        <v>-6.145281905277189E-3</v>
      </c>
    </row>
    <row r="56" spans="2:48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101">
        <f t="shared" ca="1" si="0"/>
        <v>44421</v>
      </c>
      <c r="N56" s="118">
        <f t="shared" ca="1" si="1"/>
        <v>8.4581381365238517E-3</v>
      </c>
      <c r="O56" s="118">
        <f t="shared" ca="1" si="2"/>
        <v>8.4221329262255118E-3</v>
      </c>
      <c r="P56" s="118">
        <f t="shared" ca="1" si="3"/>
        <v>8.4221329262255118E-3</v>
      </c>
      <c r="Q56" s="118">
        <f t="shared" ca="1" si="4"/>
        <v>8.5038670093331437E-3</v>
      </c>
      <c r="R56" s="118">
        <f t="shared" ca="1" si="14"/>
        <v>4.909406265617422E-3</v>
      </c>
      <c r="S56" s="118">
        <f t="shared" ca="1" si="15"/>
        <v>4.4362695263344687E-3</v>
      </c>
      <c r="T56" s="28"/>
      <c r="U56" s="107">
        <v>43805</v>
      </c>
      <c r="V56" s="108">
        <v>5.5644878532599253E-3</v>
      </c>
      <c r="W56" s="109">
        <f t="shared" si="17"/>
        <v>0.94972652968708249</v>
      </c>
      <c r="X56" s="108">
        <f t="shared" si="5"/>
        <v>-8.6571121161248543E-3</v>
      </c>
      <c r="Y56" s="28"/>
      <c r="Z56" s="101">
        <v>44421</v>
      </c>
      <c r="AA56" s="32">
        <v>1188.6258</v>
      </c>
      <c r="AB56" s="118">
        <f t="shared" si="6"/>
        <v>8.4581381365238517E-3</v>
      </c>
      <c r="AC56" s="28"/>
      <c r="AD56" s="101">
        <v>44323</v>
      </c>
      <c r="AE56" s="32">
        <v>1187.2985100000001</v>
      </c>
      <c r="AF56" s="118">
        <f t="shared" si="7"/>
        <v>2.297801223482554E-2</v>
      </c>
      <c r="AG56" s="28"/>
      <c r="AH56" s="101">
        <v>44421</v>
      </c>
      <c r="AI56" s="32">
        <v>1185.0150000000001</v>
      </c>
      <c r="AJ56" s="118">
        <f t="shared" si="8"/>
        <v>8.4221329262255118E-3</v>
      </c>
      <c r="AK56" s="28"/>
      <c r="AL56" s="101">
        <v>44316</v>
      </c>
      <c r="AM56" s="32">
        <v>1166.3784599999999</v>
      </c>
      <c r="AN56" s="118">
        <f t="shared" si="9"/>
        <v>-1.0780461559329102E-2</v>
      </c>
      <c r="AO56" s="28"/>
      <c r="AP56" s="101">
        <v>44421</v>
      </c>
      <c r="AQ56" s="32">
        <v>1025.5</v>
      </c>
      <c r="AR56" s="118">
        <f t="shared" si="10"/>
        <v>4.909406265617422E-3</v>
      </c>
      <c r="AS56" s="28"/>
      <c r="AT56" s="101">
        <v>44421</v>
      </c>
      <c r="AU56" s="32">
        <v>1135.8632700000001</v>
      </c>
      <c r="AV56" s="118">
        <f t="shared" si="11"/>
        <v>4.4362695263344687E-3</v>
      </c>
    </row>
    <row r="57" spans="2:48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101">
        <f t="shared" ca="1" si="0"/>
        <v>44414</v>
      </c>
      <c r="N57" s="118">
        <f t="shared" ca="1" si="1"/>
        <v>-6.3563837248953314E-3</v>
      </c>
      <c r="O57" s="118">
        <f t="shared" ca="1" si="2"/>
        <v>-6.3892059551304836E-3</v>
      </c>
      <c r="P57" s="118">
        <f t="shared" ca="1" si="3"/>
        <v>-6.3792418071870749E-3</v>
      </c>
      <c r="Q57" s="118">
        <f t="shared" ca="1" si="4"/>
        <v>-6.3237768998534172E-3</v>
      </c>
      <c r="R57" s="118">
        <f t="shared" ca="1" si="14"/>
        <v>2.5346052205008629E-3</v>
      </c>
      <c r="S57" s="118">
        <f t="shared" ca="1" si="15"/>
        <v>-7.7681415567051326E-3</v>
      </c>
      <c r="T57" s="28"/>
      <c r="U57" s="107">
        <v>43804</v>
      </c>
      <c r="V57" s="108">
        <v>-3.5748509248579741E-3</v>
      </c>
      <c r="W57" s="109">
        <f t="shared" si="17"/>
        <v>0.94447103210119954</v>
      </c>
      <c r="X57" s="108">
        <f t="shared" si="5"/>
        <v>-2.0195455749620339E-2</v>
      </c>
      <c r="Y57" s="28"/>
      <c r="Z57" s="101">
        <v>44414</v>
      </c>
      <c r="AA57" s="32">
        <v>1178.6565599999999</v>
      </c>
      <c r="AB57" s="118">
        <f t="shared" si="6"/>
        <v>-6.3563837248953314E-3</v>
      </c>
      <c r="AC57" s="28"/>
      <c r="AD57" s="101">
        <v>44316</v>
      </c>
      <c r="AE57" s="32">
        <v>1160.6295500000001</v>
      </c>
      <c r="AF57" s="118">
        <f t="shared" si="7"/>
        <v>-1.0853859645679309E-2</v>
      </c>
      <c r="AG57" s="28"/>
      <c r="AH57" s="101">
        <v>44414</v>
      </c>
      <c r="AI57" s="32">
        <v>1175.1179999999999</v>
      </c>
      <c r="AJ57" s="118">
        <f t="shared" si="8"/>
        <v>-6.3792418071870749E-3</v>
      </c>
      <c r="AK57" s="28"/>
      <c r="AL57" s="101">
        <v>44309</v>
      </c>
      <c r="AM57" s="32">
        <v>1179.08959</v>
      </c>
      <c r="AN57" s="118">
        <f t="shared" si="9"/>
        <v>5.1300359997605849E-3</v>
      </c>
      <c r="AO57" s="28"/>
      <c r="AP57" s="101">
        <v>44414</v>
      </c>
      <c r="AQ57" s="32">
        <v>1020.49</v>
      </c>
      <c r="AR57" s="118">
        <f t="shared" si="10"/>
        <v>2.5346052205008629E-3</v>
      </c>
      <c r="AS57" s="28"/>
      <c r="AT57" s="101">
        <v>44414</v>
      </c>
      <c r="AU57" s="32">
        <v>1130.84653</v>
      </c>
      <c r="AV57" s="118">
        <f t="shared" si="11"/>
        <v>-7.7681415567051326E-3</v>
      </c>
    </row>
    <row r="58" spans="2:48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101">
        <f t="shared" ca="1" si="0"/>
        <v>44407</v>
      </c>
      <c r="N58" s="118">
        <f t="shared" ca="1" si="1"/>
        <v>4.8596570226426827E-3</v>
      </c>
      <c r="O58" s="118">
        <f t="shared" ca="1" si="2"/>
        <v>4.8209768145635046E-3</v>
      </c>
      <c r="P58" s="118">
        <f t="shared" ca="1" si="3"/>
        <v>4.8109003494867242E-3</v>
      </c>
      <c r="Q58" s="118">
        <f t="shared" ca="1" si="4"/>
        <v>4.9081202842449212E-3</v>
      </c>
      <c r="R58" s="118">
        <f t="shared" ca="1" si="14"/>
        <v>-2.5770670429380305E-3</v>
      </c>
      <c r="S58" s="118">
        <f t="shared" ca="1" si="15"/>
        <v>1.2726724919178256E-2</v>
      </c>
      <c r="T58" s="28"/>
      <c r="U58" s="107">
        <v>43803</v>
      </c>
      <c r="V58" s="108">
        <v>2.3547309295775739E-4</v>
      </c>
      <c r="W58" s="109">
        <f t="shared" si="17"/>
        <v>0.94785948847019263</v>
      </c>
      <c r="X58" s="108">
        <f t="shared" si="5"/>
        <v>-1.7266117304788997E-2</v>
      </c>
      <c r="Y58" s="28"/>
      <c r="Z58" s="101">
        <v>44407</v>
      </c>
      <c r="AA58" s="32">
        <v>1186.1964800000001</v>
      </c>
      <c r="AB58" s="118">
        <f t="shared" si="6"/>
        <v>4.8596570226426827E-3</v>
      </c>
      <c r="AC58" s="28"/>
      <c r="AD58" s="101">
        <v>44309</v>
      </c>
      <c r="AE58" s="32">
        <v>1173.36509</v>
      </c>
      <c r="AF58" s="118">
        <f t="shared" si="7"/>
        <v>5.0541233550742692E-3</v>
      </c>
      <c r="AG58" s="28"/>
      <c r="AH58" s="101">
        <v>44407</v>
      </c>
      <c r="AI58" s="32">
        <v>1182.6624899999999</v>
      </c>
      <c r="AJ58" s="118">
        <f t="shared" si="8"/>
        <v>4.8109003494867242E-3</v>
      </c>
      <c r="AK58" s="28"/>
      <c r="AL58" s="101">
        <v>44302</v>
      </c>
      <c r="AM58" s="32">
        <v>1173.07169</v>
      </c>
      <c r="AN58" s="118">
        <f t="shared" si="9"/>
        <v>1.1559172724512567E-2</v>
      </c>
      <c r="AO58" s="28"/>
      <c r="AP58" s="101">
        <v>44407</v>
      </c>
      <c r="AQ58" s="32">
        <v>1017.91</v>
      </c>
      <c r="AR58" s="118">
        <f t="shared" si="10"/>
        <v>-2.5770670429380305E-3</v>
      </c>
      <c r="AS58" s="28"/>
      <c r="AT58" s="101">
        <v>44407</v>
      </c>
      <c r="AU58" s="32">
        <v>1139.6998799999999</v>
      </c>
      <c r="AV58" s="118">
        <f t="shared" si="11"/>
        <v>1.2726724919178256E-2</v>
      </c>
    </row>
    <row r="59" spans="2:48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101">
        <f t="shared" ca="1" si="0"/>
        <v>44400</v>
      </c>
      <c r="N59" s="118">
        <f t="shared" ca="1" si="1"/>
        <v>4.8237607286245598E-3</v>
      </c>
      <c r="O59" s="118">
        <f t="shared" ca="1" si="2"/>
        <v>4.7779365323041834E-3</v>
      </c>
      <c r="P59" s="118">
        <f t="shared" ca="1" si="3"/>
        <v>4.7779365323041834E-3</v>
      </c>
      <c r="Q59" s="118">
        <f t="shared" ca="1" si="4"/>
        <v>4.8592571503198734E-3</v>
      </c>
      <c r="R59" s="118">
        <f t="shared" ca="1" si="14"/>
        <v>8.6580086580085869E-3</v>
      </c>
      <c r="S59" s="118">
        <f t="shared" ca="1" si="15"/>
        <v>7.1254520543486688E-3</v>
      </c>
      <c r="T59" s="28"/>
      <c r="U59" s="107">
        <v>43802</v>
      </c>
      <c r="V59" s="108">
        <v>-3.7876279133069887E-4</v>
      </c>
      <c r="W59" s="109">
        <f t="shared" si="17"/>
        <v>0.94763634560889298</v>
      </c>
      <c r="X59" s="108">
        <f t="shared" si="5"/>
        <v>-1.6067893954652246E-2</v>
      </c>
      <c r="Y59" s="28"/>
      <c r="Z59" s="101">
        <v>44400</v>
      </c>
      <c r="AA59" s="32">
        <v>1180.45985</v>
      </c>
      <c r="AB59" s="118">
        <f t="shared" si="6"/>
        <v>4.8237607286245598E-3</v>
      </c>
      <c r="AC59" s="28"/>
      <c r="AD59" s="101">
        <v>44302</v>
      </c>
      <c r="AE59" s="32">
        <v>1167.4645800000001</v>
      </c>
      <c r="AF59" s="118">
        <f t="shared" si="7"/>
        <v>1.1477810016091494E-2</v>
      </c>
      <c r="AG59" s="28"/>
      <c r="AH59" s="101">
        <v>44400</v>
      </c>
      <c r="AI59" s="32">
        <v>1177.0000600000001</v>
      </c>
      <c r="AJ59" s="118">
        <f t="shared" si="8"/>
        <v>4.7779365323041834E-3</v>
      </c>
      <c r="AK59" s="28"/>
      <c r="AL59" s="101">
        <v>44295</v>
      </c>
      <c r="AM59" s="32">
        <v>1159.6668999999999</v>
      </c>
      <c r="AN59" s="118">
        <f t="shared" si="9"/>
        <v>1.6744863946062338E-2</v>
      </c>
      <c r="AO59" s="28"/>
      <c r="AP59" s="101">
        <v>44400</v>
      </c>
      <c r="AQ59" s="32">
        <v>1020.54</v>
      </c>
      <c r="AR59" s="118">
        <f t="shared" si="10"/>
        <v>8.6580086580085869E-3</v>
      </c>
      <c r="AS59" s="28"/>
      <c r="AT59" s="101">
        <v>44400</v>
      </c>
      <c r="AU59" s="32">
        <v>1125.37751</v>
      </c>
      <c r="AV59" s="118">
        <f t="shared" si="11"/>
        <v>7.1254520543486688E-3</v>
      </c>
    </row>
    <row r="60" spans="2:48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101">
        <f t="shared" ca="1" si="0"/>
        <v>44393</v>
      </c>
      <c r="N60" s="118">
        <f t="shared" ca="1" si="1"/>
        <v>-4.1420328509649273E-3</v>
      </c>
      <c r="O60" s="118">
        <f t="shared" ca="1" si="2"/>
        <v>-4.1702658848843388E-3</v>
      </c>
      <c r="P60" s="118">
        <f t="shared" ca="1" si="3"/>
        <v>-4.1702658848843388E-3</v>
      </c>
      <c r="Q60" s="118">
        <f t="shared" ca="1" si="4"/>
        <v>-4.1039864673141357E-3</v>
      </c>
      <c r="R60" s="118">
        <f t="shared" ca="1" si="14"/>
        <v>8.6061073686094502E-4</v>
      </c>
      <c r="S60" s="118">
        <f t="shared" ca="1" si="15"/>
        <v>-4.2649646266311736E-3</v>
      </c>
      <c r="T60" s="28"/>
      <c r="U60" s="107">
        <v>43801</v>
      </c>
      <c r="V60" s="108">
        <v>-1.046408722729723E-2</v>
      </c>
      <c r="W60" s="109">
        <f t="shared" si="17"/>
        <v>0.94799541099693085</v>
      </c>
      <c r="X60" s="108">
        <f t="shared" si="5"/>
        <v>-1.4079085323595697E-2</v>
      </c>
      <c r="Y60" s="28"/>
      <c r="Z60" s="101">
        <v>44393</v>
      </c>
      <c r="AA60" s="32">
        <v>1174.7929300000001</v>
      </c>
      <c r="AB60" s="118">
        <f t="shared" si="6"/>
        <v>-4.1420328509649273E-3</v>
      </c>
      <c r="AC60" s="28"/>
      <c r="AD60" s="101">
        <v>44295</v>
      </c>
      <c r="AE60" s="32">
        <v>1154.2166999999999</v>
      </c>
      <c r="AF60" s="118">
        <f t="shared" si="7"/>
        <v>1.6657178620197222E-2</v>
      </c>
      <c r="AG60" s="28"/>
      <c r="AH60" s="101">
        <v>44393</v>
      </c>
      <c r="AI60" s="32">
        <v>1171.40317</v>
      </c>
      <c r="AJ60" s="118">
        <f t="shared" si="8"/>
        <v>-4.1702658848843388E-3</v>
      </c>
      <c r="AK60" s="28"/>
      <c r="AL60" s="101">
        <v>44288</v>
      </c>
      <c r="AM60" s="32">
        <v>1140.5682400000001</v>
      </c>
      <c r="AN60" s="118">
        <f t="shared" si="9"/>
        <v>-1.1944666699312823E-3</v>
      </c>
      <c r="AO60" s="28"/>
      <c r="AP60" s="101">
        <v>44393</v>
      </c>
      <c r="AQ60" s="32">
        <v>1011.78</v>
      </c>
      <c r="AR60" s="118">
        <f t="shared" si="10"/>
        <v>8.6061073686094502E-4</v>
      </c>
      <c r="AS60" s="28"/>
      <c r="AT60" s="101">
        <v>44393</v>
      </c>
      <c r="AU60" s="32">
        <v>1117.41542</v>
      </c>
      <c r="AV60" s="118">
        <f t="shared" si="11"/>
        <v>-4.2649646266311736E-3</v>
      </c>
    </row>
    <row r="61" spans="2:48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101">
        <f t="shared" ca="1" si="0"/>
        <v>44386</v>
      </c>
      <c r="N61" s="118">
        <f t="shared" ca="1" si="1"/>
        <v>6.6545244201396958E-3</v>
      </c>
      <c r="O61" s="118">
        <f t="shared" ca="1" si="2"/>
        <v>6.6066297807920726E-3</v>
      </c>
      <c r="P61" s="118">
        <f t="shared" ca="1" si="3"/>
        <v>6.6066297807920726E-3</v>
      </c>
      <c r="Q61" s="118">
        <f t="shared" ca="1" si="4"/>
        <v>6.6919995779048946E-3</v>
      </c>
      <c r="R61" s="118">
        <f t="shared" ca="1" si="14"/>
        <v>4.7808368949409097E-3</v>
      </c>
      <c r="S61" s="118">
        <f t="shared" ca="1" si="15"/>
        <v>1.3125326289410877E-2</v>
      </c>
      <c r="T61" s="28"/>
      <c r="U61" s="107">
        <v>43798</v>
      </c>
      <c r="V61" s="108">
        <v>-6.1393824708191836E-3</v>
      </c>
      <c r="W61" s="109">
        <f t="shared" si="17"/>
        <v>0.95802021812490412</v>
      </c>
      <c r="X61" s="108">
        <f t="shared" si="5"/>
        <v>2.1554450420728788E-3</v>
      </c>
      <c r="Y61" s="28"/>
      <c r="Z61" s="101">
        <v>44386</v>
      </c>
      <c r="AA61" s="32">
        <v>1179.6792</v>
      </c>
      <c r="AB61" s="118">
        <f t="shared" si="6"/>
        <v>6.6545244201396958E-3</v>
      </c>
      <c r="AC61" s="28"/>
      <c r="AD61" s="101">
        <v>44288</v>
      </c>
      <c r="AE61" s="32">
        <v>1135.3057100000001</v>
      </c>
      <c r="AF61" s="118">
        <f t="shared" si="7"/>
        <v>-1.2658339871299829E-3</v>
      </c>
      <c r="AG61" s="28"/>
      <c r="AH61" s="101">
        <v>44386</v>
      </c>
      <c r="AI61" s="32">
        <v>1176.3086900000001</v>
      </c>
      <c r="AJ61" s="118">
        <f t="shared" si="8"/>
        <v>6.6066297807920726E-3</v>
      </c>
      <c r="AK61" s="28"/>
      <c r="AL61" s="101">
        <v>44281</v>
      </c>
      <c r="AM61" s="32">
        <v>1141.9322400000001</v>
      </c>
      <c r="AN61" s="118">
        <f t="shared" si="9"/>
        <v>-3.5211300175447269E-3</v>
      </c>
      <c r="AO61" s="28"/>
      <c r="AP61" s="101">
        <v>44386</v>
      </c>
      <c r="AQ61" s="32">
        <v>1010.91</v>
      </c>
      <c r="AR61" s="118">
        <f t="shared" si="10"/>
        <v>4.7808368949409097E-3</v>
      </c>
      <c r="AS61" s="28"/>
      <c r="AT61" s="101">
        <v>44386</v>
      </c>
      <c r="AU61" s="32">
        <v>1122.2015699999999</v>
      </c>
      <c r="AV61" s="118">
        <f t="shared" si="11"/>
        <v>1.3125326289410877E-2</v>
      </c>
    </row>
    <row r="62" spans="2:48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101">
        <f t="shared" ca="1" si="0"/>
        <v>44379</v>
      </c>
      <c r="N62" s="118">
        <f t="shared" ca="1" si="1"/>
        <v>-3.0855765925407175E-3</v>
      </c>
      <c r="O62" s="118">
        <f t="shared" ca="1" si="2"/>
        <v>-3.1230134077036009E-3</v>
      </c>
      <c r="P62" s="118">
        <f t="shared" ca="1" si="3"/>
        <v>-3.1230134077036009E-3</v>
      </c>
      <c r="Q62" s="118">
        <f t="shared" ca="1" si="4"/>
        <v>-3.0483922449399126E-3</v>
      </c>
      <c r="R62" s="118">
        <f t="shared" ca="1" si="14"/>
        <v>4.9844672413621449E-3</v>
      </c>
      <c r="S62" s="118">
        <f t="shared" ca="1" si="15"/>
        <v>-1.0820453315345535E-3</v>
      </c>
      <c r="T62" s="28"/>
      <c r="U62" s="107">
        <v>43797</v>
      </c>
      <c r="V62" s="108">
        <v>-5.9582157281942597E-4</v>
      </c>
      <c r="W62" s="109">
        <f t="shared" si="17"/>
        <v>0.96393820343401981</v>
      </c>
      <c r="X62" s="108">
        <f t="shared" si="5"/>
        <v>1.0636839703415113E-2</v>
      </c>
      <c r="Y62" s="28"/>
      <c r="Z62" s="101">
        <v>44379</v>
      </c>
      <c r="AA62" s="32">
        <v>1171.8808899999999</v>
      </c>
      <c r="AB62" s="118">
        <f t="shared" si="6"/>
        <v>-3.0855765925407175E-3</v>
      </c>
      <c r="AC62" s="28"/>
      <c r="AD62" s="101">
        <v>44281</v>
      </c>
      <c r="AE62" s="32">
        <v>1136.7446399999999</v>
      </c>
      <c r="AF62" s="118">
        <f t="shared" si="7"/>
        <v>-3.5954268237338161E-3</v>
      </c>
      <c r="AG62" s="28"/>
      <c r="AH62" s="101">
        <v>44379</v>
      </c>
      <c r="AI62" s="32">
        <v>1168.58826</v>
      </c>
      <c r="AJ62" s="118">
        <f t="shared" si="8"/>
        <v>-3.1230134077036009E-3</v>
      </c>
      <c r="AK62" s="28"/>
      <c r="AL62" s="101">
        <v>44274</v>
      </c>
      <c r="AM62" s="32">
        <v>1145.9673399999999</v>
      </c>
      <c r="AN62" s="118">
        <f t="shared" si="9"/>
        <v>-6.1251236188790692E-3</v>
      </c>
      <c r="AO62" s="28"/>
      <c r="AP62" s="101">
        <v>44379</v>
      </c>
      <c r="AQ62" s="32">
        <v>1006.1</v>
      </c>
      <c r="AR62" s="118">
        <f t="shared" si="10"/>
        <v>4.9844672413621449E-3</v>
      </c>
      <c r="AS62" s="28"/>
      <c r="AT62" s="101">
        <v>44379</v>
      </c>
      <c r="AU62" s="32">
        <v>1107.6631299999999</v>
      </c>
      <c r="AV62" s="118">
        <f t="shared" si="11"/>
        <v>-1.0820453315345535E-3</v>
      </c>
    </row>
    <row r="63" spans="2:48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101">
        <f t="shared" ca="1" si="0"/>
        <v>44372</v>
      </c>
      <c r="N63" s="118">
        <f t="shared" ca="1" si="1"/>
        <v>8.6009435995997308E-3</v>
      </c>
      <c r="O63" s="118">
        <f t="shared" ca="1" si="2"/>
        <v>8.5588482331924176E-3</v>
      </c>
      <c r="P63" s="118">
        <f t="shared" ca="1" si="3"/>
        <v>8.5691482443037703E-3</v>
      </c>
      <c r="Q63" s="118">
        <f t="shared" ca="1" si="4"/>
        <v>8.6427818123264721E-3</v>
      </c>
      <c r="R63" s="118">
        <f t="shared" ca="1" si="14"/>
        <v>3.5687434213824698E-3</v>
      </c>
      <c r="S63" s="118">
        <f t="shared" ca="1" si="15"/>
        <v>8.0075323557906586E-3</v>
      </c>
      <c r="T63" s="28"/>
      <c r="U63" s="107">
        <v>43796</v>
      </c>
      <c r="V63" s="108">
        <v>1.4550357035477072E-3</v>
      </c>
      <c r="W63" s="109">
        <f t="shared" si="17"/>
        <v>0.96451288101579125</v>
      </c>
      <c r="X63" s="108">
        <f t="shared" si="5"/>
        <v>8.783063058492635E-3</v>
      </c>
      <c r="Y63" s="28"/>
      <c r="Z63" s="101">
        <v>44372</v>
      </c>
      <c r="AA63" s="32">
        <v>1175.50801</v>
      </c>
      <c r="AB63" s="118">
        <f t="shared" si="6"/>
        <v>8.6009435995997308E-3</v>
      </c>
      <c r="AC63" s="28"/>
      <c r="AD63" s="101">
        <v>44274</v>
      </c>
      <c r="AE63" s="32">
        <v>1140.84647</v>
      </c>
      <c r="AF63" s="118">
        <f t="shared" si="7"/>
        <v>-6.1896496376691035E-3</v>
      </c>
      <c r="AG63" s="28"/>
      <c r="AH63" s="101">
        <v>44372</v>
      </c>
      <c r="AI63" s="32">
        <v>1172.2492099999999</v>
      </c>
      <c r="AJ63" s="118">
        <f t="shared" si="8"/>
        <v>8.5691482443037703E-3</v>
      </c>
      <c r="AK63" s="28"/>
      <c r="AL63" s="101">
        <v>44267</v>
      </c>
      <c r="AM63" s="32">
        <v>1153.02979</v>
      </c>
      <c r="AN63" s="118">
        <f t="shared" si="9"/>
        <v>7.9520466396472145E-3</v>
      </c>
      <c r="AO63" s="28"/>
      <c r="AP63" s="101">
        <v>44372</v>
      </c>
      <c r="AQ63" s="32">
        <v>1001.11</v>
      </c>
      <c r="AR63" s="118">
        <f t="shared" si="10"/>
        <v>3.5687434213824698E-3</v>
      </c>
      <c r="AS63" s="28"/>
      <c r="AT63" s="101">
        <v>44372</v>
      </c>
      <c r="AU63" s="32">
        <v>1108.8629699999999</v>
      </c>
      <c r="AV63" s="118">
        <f t="shared" si="11"/>
        <v>8.0075323557906586E-3</v>
      </c>
    </row>
    <row r="64" spans="2:48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101">
        <f t="shared" ca="1" si="0"/>
        <v>44365</v>
      </c>
      <c r="N64" s="118">
        <f t="shared" ca="1" si="1"/>
        <v>-2.8781671075473247E-2</v>
      </c>
      <c r="O64" s="118">
        <f t="shared" ca="1" si="2"/>
        <v>-2.8809922020781809E-2</v>
      </c>
      <c r="P64" s="118">
        <f t="shared" ca="1" si="3"/>
        <v>-2.881984029818685E-2</v>
      </c>
      <c r="Q64" s="118">
        <f t="shared" ca="1" si="4"/>
        <v>-2.8743707534270913E-2</v>
      </c>
      <c r="R64" s="118">
        <f t="shared" ca="1" si="14"/>
        <v>-1.0376881181734299E-2</v>
      </c>
      <c r="S64" s="118">
        <f t="shared" ca="1" si="15"/>
        <v>-3.4712433384951336E-2</v>
      </c>
      <c r="T64" s="28"/>
      <c r="U64" s="107">
        <v>43795</v>
      </c>
      <c r="V64" s="108">
        <v>1.641758067916804E-3</v>
      </c>
      <c r="W64" s="109">
        <f t="shared" si="17"/>
        <v>0.96311151936861183</v>
      </c>
      <c r="X64" s="108">
        <f t="shared" si="5"/>
        <v>4.3403793487748477E-3</v>
      </c>
      <c r="Y64" s="28"/>
      <c r="Z64" s="101">
        <v>44365</v>
      </c>
      <c r="AA64" s="32">
        <v>1165.4837500000001</v>
      </c>
      <c r="AB64" s="118">
        <f t="shared" si="6"/>
        <v>-2.8781671075473247E-2</v>
      </c>
      <c r="AC64" s="28"/>
      <c r="AD64" s="101">
        <v>44267</v>
      </c>
      <c r="AE64" s="32">
        <v>1147.95189</v>
      </c>
      <c r="AF64" s="118">
        <f t="shared" si="7"/>
        <v>7.857995847275534E-3</v>
      </c>
      <c r="AG64" s="28"/>
      <c r="AH64" s="101">
        <v>44365</v>
      </c>
      <c r="AI64" s="32">
        <v>1162.2893799999999</v>
      </c>
      <c r="AJ64" s="118">
        <f t="shared" si="8"/>
        <v>-2.881984029818685E-2</v>
      </c>
      <c r="AK64" s="28"/>
      <c r="AL64" s="101">
        <v>44260</v>
      </c>
      <c r="AM64" s="32">
        <v>1143.93318</v>
      </c>
      <c r="AN64" s="118">
        <f t="shared" si="9"/>
        <v>-1.0072597762771807E-2</v>
      </c>
      <c r="AO64" s="28"/>
      <c r="AP64" s="101">
        <v>44365</v>
      </c>
      <c r="AQ64" s="32">
        <v>997.55</v>
      </c>
      <c r="AR64" s="118">
        <f t="shared" si="10"/>
        <v>-1.0376881181734299E-2</v>
      </c>
      <c r="AS64" s="28"/>
      <c r="AT64" s="101">
        <v>44365</v>
      </c>
      <c r="AU64" s="32">
        <v>1100.0542499999999</v>
      </c>
      <c r="AV64" s="118">
        <f t="shared" si="11"/>
        <v>-3.4712433384951336E-2</v>
      </c>
    </row>
    <row r="65" spans="2:48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101">
        <f t="shared" ca="1" si="0"/>
        <v>44358</v>
      </c>
      <c r="N65" s="118">
        <f t="shared" ca="1" si="1"/>
        <v>4.7953549311794408E-3</v>
      </c>
      <c r="O65" s="118">
        <f t="shared" ca="1" si="2"/>
        <v>4.7510609981447072E-3</v>
      </c>
      <c r="P65" s="118">
        <f t="shared" ca="1" si="3"/>
        <v>4.7510609981447072E-3</v>
      </c>
      <c r="Q65" s="118">
        <f t="shared" ca="1" si="4"/>
        <v>4.8292102647997659E-3</v>
      </c>
      <c r="R65" s="118">
        <f t="shared" ca="1" si="14"/>
        <v>1.0303388692331605E-2</v>
      </c>
      <c r="S65" s="118">
        <f t="shared" ca="1" si="15"/>
        <v>1.04832093183862E-2</v>
      </c>
      <c r="T65" s="28"/>
      <c r="U65" s="107">
        <v>43794</v>
      </c>
      <c r="V65" s="108">
        <v>5.8299690044856514E-3</v>
      </c>
      <c r="W65" s="109">
        <f t="shared" si="17"/>
        <v>0.96153291494792847</v>
      </c>
      <c r="X65" s="108">
        <f t="shared" si="5"/>
        <v>3.5779451172270882E-3</v>
      </c>
      <c r="Y65" s="28"/>
      <c r="Z65" s="101">
        <v>44358</v>
      </c>
      <c r="AA65" s="32">
        <v>1200.0224000000001</v>
      </c>
      <c r="AB65" s="118">
        <f t="shared" si="6"/>
        <v>4.7953549311794408E-3</v>
      </c>
      <c r="AC65" s="28"/>
      <c r="AD65" s="101">
        <v>44260</v>
      </c>
      <c r="AE65" s="32">
        <v>1139.00162</v>
      </c>
      <c r="AF65" s="118">
        <f t="shared" si="7"/>
        <v>-1.0118280181424688E-2</v>
      </c>
      <c r="AG65" s="28"/>
      <c r="AH65" s="101">
        <v>44358</v>
      </c>
      <c r="AI65" s="32">
        <v>1196.7804000000001</v>
      </c>
      <c r="AJ65" s="118">
        <f t="shared" si="8"/>
        <v>4.7510609981447072E-3</v>
      </c>
      <c r="AK65" s="28"/>
      <c r="AL65" s="101">
        <v>44253</v>
      </c>
      <c r="AM65" s="32">
        <v>1155.5727999999999</v>
      </c>
      <c r="AN65" s="118">
        <f t="shared" si="9"/>
        <v>-2.7620968805647794E-2</v>
      </c>
      <c r="AO65" s="28"/>
      <c r="AP65" s="101">
        <v>44358</v>
      </c>
      <c r="AQ65" s="32">
        <v>1008.01</v>
      </c>
      <c r="AR65" s="118">
        <f t="shared" si="10"/>
        <v>1.0303388692331605E-2</v>
      </c>
      <c r="AS65" s="28"/>
      <c r="AT65" s="101">
        <v>44358</v>
      </c>
      <c r="AU65" s="32">
        <v>1139.6129900000001</v>
      </c>
      <c r="AV65" s="118">
        <f t="shared" si="11"/>
        <v>1.04832093183862E-2</v>
      </c>
    </row>
    <row r="66" spans="2:48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101">
        <f t="shared" ca="1" si="0"/>
        <v>44351</v>
      </c>
      <c r="N66" s="118">
        <f t="shared" ca="1" si="1"/>
        <v>-4.0810760495224585E-4</v>
      </c>
      <c r="O66" s="118">
        <f t="shared" ca="1" si="2"/>
        <v>-4.4137221914664071E-4</v>
      </c>
      <c r="P66" s="118">
        <f t="shared" ca="1" si="3"/>
        <v>-4.4137221914664071E-4</v>
      </c>
      <c r="Q66" s="118">
        <f t="shared" ca="1" si="4"/>
        <v>-3.6485785202522436E-4</v>
      </c>
      <c r="R66" s="118">
        <f t="shared" ca="1" si="14"/>
        <v>3.0663127840109272E-3</v>
      </c>
      <c r="S66" s="118">
        <f t="shared" ca="1" si="15"/>
        <v>2.7154551011243644E-3</v>
      </c>
      <c r="T66" s="28"/>
      <c r="U66" s="107">
        <v>43791</v>
      </c>
      <c r="V66" s="108">
        <v>2.2718117978268591E-3</v>
      </c>
      <c r="W66" s="109">
        <f t="shared" si="17"/>
        <v>0.95595969953013038</v>
      </c>
      <c r="X66" s="108">
        <f t="shared" si="5"/>
        <v>-8.9015255135038718E-4</v>
      </c>
      <c r="Y66" s="28"/>
      <c r="Z66" s="101">
        <v>44351</v>
      </c>
      <c r="AA66" s="32">
        <v>1194.2953299999999</v>
      </c>
      <c r="AB66" s="118">
        <f t="shared" si="6"/>
        <v>-4.0810760495224585E-4</v>
      </c>
      <c r="AC66" s="28"/>
      <c r="AD66" s="101">
        <v>44253</v>
      </c>
      <c r="AE66" s="32">
        <v>1150.6441600000001</v>
      </c>
      <c r="AF66" s="118">
        <f t="shared" si="7"/>
        <v>-2.7710283487286658E-2</v>
      </c>
      <c r="AG66" s="28"/>
      <c r="AH66" s="101">
        <v>44351</v>
      </c>
      <c r="AI66" s="32">
        <v>1191.12131</v>
      </c>
      <c r="AJ66" s="118">
        <f t="shared" si="8"/>
        <v>-4.4137221914664071E-4</v>
      </c>
      <c r="AK66" s="28"/>
      <c r="AL66" s="101">
        <v>44246</v>
      </c>
      <c r="AM66" s="32">
        <v>1188.3974900000001</v>
      </c>
      <c r="AN66" s="118">
        <f t="shared" si="9"/>
        <v>-1.5611764411872953E-2</v>
      </c>
      <c r="AO66" s="28"/>
      <c r="AP66" s="101">
        <v>44351</v>
      </c>
      <c r="AQ66" s="32">
        <v>997.73</v>
      </c>
      <c r="AR66" s="118">
        <f t="shared" si="10"/>
        <v>3.0663127840109272E-3</v>
      </c>
      <c r="AS66" s="28"/>
      <c r="AT66" s="101">
        <v>44351</v>
      </c>
      <c r="AU66" s="32">
        <v>1127.7901300000001</v>
      </c>
      <c r="AV66" s="118">
        <f t="shared" si="11"/>
        <v>2.7154551011243644E-3</v>
      </c>
    </row>
    <row r="67" spans="2:48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101">
        <f t="shared" ca="1" si="0"/>
        <v>44344</v>
      </c>
      <c r="N67" s="118">
        <f t="shared" ca="1" si="1"/>
        <v>1.2690374927862402E-2</v>
      </c>
      <c r="O67" s="118">
        <f t="shared" ca="1" si="2"/>
        <v>1.265320148538307E-2</v>
      </c>
      <c r="P67" s="118">
        <f t="shared" ca="1" si="3"/>
        <v>1.265320148538307E-2</v>
      </c>
      <c r="Q67" s="118">
        <f t="shared" ca="1" si="4"/>
        <v>1.2727356576160531E-2</v>
      </c>
      <c r="R67" s="118">
        <f t="shared" ca="1" si="14"/>
        <v>9.8889272442990173E-3</v>
      </c>
      <c r="S67" s="118">
        <f t="shared" ca="1" si="15"/>
        <v>9.3554032795131192E-3</v>
      </c>
      <c r="T67" s="28"/>
      <c r="U67" s="107">
        <v>43790</v>
      </c>
      <c r="V67" s="108">
        <v>-2.4289945307239269E-3</v>
      </c>
      <c r="W67" s="109">
        <f t="shared" si="17"/>
        <v>0.95379286165434096</v>
      </c>
      <c r="X67" s="108">
        <f t="shared" si="5"/>
        <v>-9.1280140797300735E-4</v>
      </c>
      <c r="Y67" s="28"/>
      <c r="Z67" s="101">
        <v>44344</v>
      </c>
      <c r="AA67" s="32">
        <v>1194.7829300000001</v>
      </c>
      <c r="AB67" s="118">
        <f t="shared" si="6"/>
        <v>1.2690374927862402E-2</v>
      </c>
      <c r="AC67" s="28"/>
      <c r="AD67" s="101">
        <v>44246</v>
      </c>
      <c r="AE67" s="32">
        <v>1183.4375500000001</v>
      </c>
      <c r="AF67" s="118">
        <f t="shared" si="7"/>
        <v>-1.5687434966754843E-2</v>
      </c>
      <c r="AG67" s="28"/>
      <c r="AH67" s="101">
        <v>44344</v>
      </c>
      <c r="AI67" s="32">
        <v>1191.6472699999999</v>
      </c>
      <c r="AJ67" s="118">
        <f t="shared" si="8"/>
        <v>1.265320148538307E-2</v>
      </c>
      <c r="AK67" s="28"/>
      <c r="AL67" s="101">
        <v>44239</v>
      </c>
      <c r="AM67" s="32">
        <v>1207.2447099999999</v>
      </c>
      <c r="AN67" s="118">
        <f t="shared" si="9"/>
        <v>1.2357439573840834E-2</v>
      </c>
      <c r="AO67" s="28"/>
      <c r="AP67" s="101">
        <v>44344</v>
      </c>
      <c r="AQ67" s="32">
        <v>994.68</v>
      </c>
      <c r="AR67" s="118">
        <f t="shared" si="10"/>
        <v>9.8889272442990173E-3</v>
      </c>
      <c r="AS67" s="28"/>
      <c r="AT67" s="101">
        <v>44344</v>
      </c>
      <c r="AU67" s="32">
        <v>1124.73596</v>
      </c>
      <c r="AV67" s="118">
        <f t="shared" si="11"/>
        <v>9.3554032795131192E-3</v>
      </c>
    </row>
    <row r="68" spans="2:48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101">
        <f t="shared" ca="1" si="0"/>
        <v>44337</v>
      </c>
      <c r="N68" s="118">
        <f t="shared" ca="1" si="1"/>
        <v>5.7918267801762013E-3</v>
      </c>
      <c r="O68" s="118">
        <f t="shared" ca="1" si="2"/>
        <v>5.7489498975442643E-3</v>
      </c>
      <c r="P68" s="118">
        <f t="shared" ca="1" si="3"/>
        <v>5.7489498975442643E-3</v>
      </c>
      <c r="Q68" s="118">
        <f t="shared" ca="1" si="4"/>
        <v>5.8241027649810206E-3</v>
      </c>
      <c r="R68" s="118">
        <f t="shared" ca="1" si="14"/>
        <v>3.7400511581930918E-3</v>
      </c>
      <c r="S68" s="118">
        <f t="shared" ca="1" si="15"/>
        <v>7.2585254909340868E-3</v>
      </c>
      <c r="T68" s="28"/>
      <c r="U68" s="107">
        <v>43789</v>
      </c>
      <c r="V68" s="108">
        <v>-2.955375351179723E-3</v>
      </c>
      <c r="W68" s="109">
        <f t="shared" si="17"/>
        <v>0.95611526039257611</v>
      </c>
      <c r="X68" s="108">
        <f t="shared" si="5"/>
        <v>2.8038385308177816E-3</v>
      </c>
      <c r="Y68" s="28"/>
      <c r="Z68" s="101">
        <v>44337</v>
      </c>
      <c r="AA68" s="32">
        <v>1179.81069</v>
      </c>
      <c r="AB68" s="118">
        <f t="shared" si="6"/>
        <v>5.7918267801762013E-3</v>
      </c>
      <c r="AC68" s="28"/>
      <c r="AD68" s="101">
        <v>44239</v>
      </c>
      <c r="AE68" s="32">
        <v>1202.29853</v>
      </c>
      <c r="AF68" s="118">
        <f t="shared" si="7"/>
        <v>1.2266482243045163E-2</v>
      </c>
      <c r="AG68" s="28"/>
      <c r="AH68" s="101">
        <v>44337</v>
      </c>
      <c r="AI68" s="32">
        <v>1176.7575200000001</v>
      </c>
      <c r="AJ68" s="118">
        <f t="shared" si="8"/>
        <v>5.7489498975442643E-3</v>
      </c>
      <c r="AK68" s="28"/>
      <c r="AL68" s="101">
        <v>44232</v>
      </c>
      <c r="AM68" s="32">
        <v>1192.50836</v>
      </c>
      <c r="AN68" s="118">
        <f t="shared" si="9"/>
        <v>-5.4791999205056063E-3</v>
      </c>
      <c r="AO68" s="28"/>
      <c r="AP68" s="101">
        <v>44337</v>
      </c>
      <c r="AQ68" s="32">
        <v>984.94</v>
      </c>
      <c r="AR68" s="118">
        <f t="shared" si="10"/>
        <v>3.7400511581930918E-3</v>
      </c>
      <c r="AS68" s="28"/>
      <c r="AT68" s="101">
        <v>44337</v>
      </c>
      <c r="AU68" s="32">
        <v>1114.31113</v>
      </c>
      <c r="AV68" s="118">
        <f t="shared" si="11"/>
        <v>7.2585254909340868E-3</v>
      </c>
    </row>
    <row r="69" spans="2:48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101">
        <f t="shared" ca="1" si="0"/>
        <v>44330</v>
      </c>
      <c r="N69" s="118">
        <f t="shared" ca="1" si="1"/>
        <v>-1.4499777450684537E-2</v>
      </c>
      <c r="O69" s="118">
        <f t="shared" ca="1" si="2"/>
        <v>-1.4543469779979779E-2</v>
      </c>
      <c r="P69" s="118">
        <f t="shared" ca="1" si="3"/>
        <v>-1.4543469779979779E-2</v>
      </c>
      <c r="Q69" s="118">
        <f t="shared" ca="1" si="4"/>
        <v>-1.4456164439296981E-2</v>
      </c>
      <c r="R69" s="118">
        <f t="shared" ca="1" si="14"/>
        <v>-1.3124547429399058E-2</v>
      </c>
      <c r="S69" s="118">
        <f t="shared" ca="1" si="15"/>
        <v>-1.4200574293415147E-2</v>
      </c>
      <c r="T69" s="28"/>
      <c r="U69" s="107">
        <v>43788</v>
      </c>
      <c r="V69" s="108">
        <v>8.8137246578278274E-4</v>
      </c>
      <c r="W69" s="109">
        <f t="shared" si="17"/>
        <v>0.95894931556282115</v>
      </c>
      <c r="X69" s="108">
        <f t="shared" si="5"/>
        <v>6.3402738614040111E-3</v>
      </c>
      <c r="Y69" s="28"/>
      <c r="Z69" s="101">
        <v>44330</v>
      </c>
      <c r="AA69" s="32">
        <v>1173.0167799999999</v>
      </c>
      <c r="AB69" s="118">
        <f t="shared" si="6"/>
        <v>-1.4499777450684537E-2</v>
      </c>
      <c r="AC69" s="28"/>
      <c r="AD69" s="101">
        <v>44232</v>
      </c>
      <c r="AE69" s="32">
        <v>1187.72927</v>
      </c>
      <c r="AF69" s="118">
        <f t="shared" si="7"/>
        <v>-5.5306688977329044E-3</v>
      </c>
      <c r="AG69" s="28"/>
      <c r="AH69" s="101">
        <v>44330</v>
      </c>
      <c r="AI69" s="32">
        <v>1170.03107</v>
      </c>
      <c r="AJ69" s="118">
        <f t="shared" si="8"/>
        <v>-1.4543469779979779E-2</v>
      </c>
      <c r="AK69" s="28"/>
      <c r="AL69" s="101">
        <v>44225</v>
      </c>
      <c r="AM69" s="32">
        <v>1199.07835</v>
      </c>
      <c r="AN69" s="118">
        <f t="shared" si="9"/>
        <v>-1.6126221165838173E-2</v>
      </c>
      <c r="AO69" s="28"/>
      <c r="AP69" s="101">
        <v>44330</v>
      </c>
      <c r="AQ69" s="32">
        <v>981.27</v>
      </c>
      <c r="AR69" s="118">
        <f t="shared" si="10"/>
        <v>-1.3124547429399058E-2</v>
      </c>
      <c r="AS69" s="28"/>
      <c r="AT69" s="101">
        <v>44330</v>
      </c>
      <c r="AU69" s="32">
        <v>1106.28116</v>
      </c>
      <c r="AV69" s="118">
        <f t="shared" si="11"/>
        <v>-1.4200574293415147E-2</v>
      </c>
    </row>
    <row r="70" spans="2:48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101">
        <f t="shared" ref="M70:M133" ca="1" si="18">IFERROR(IF(AND($B$2&lt;=IF($Z70&lt;&gt;"",$Z70,$M69-7),IF($Z70&lt;&gt;"",$Z70,$M69-7)&lt;=EndDate),IF($Z70&lt;&gt;"",$Z70,$M69-7),""),"")</f>
        <v>44323</v>
      </c>
      <c r="N70" s="118">
        <f t="shared" ref="N70:N133" ca="1" si="19">IFERROR(0+VLOOKUP($M70,$Z:$AB,3,FALSE),IFERROR(0+VLOOKUP($M70,$U:$X,4,FALSE),""))</f>
        <v>2.3019952402250299E-2</v>
      </c>
      <c r="O70" s="118">
        <f t="shared" ref="O70:O133" ca="1" si="20">IFERROR(0+VLOOKUP($M70,$AD:$AF,3,FALSE),IFERROR(0+VLOOKUP($M70,$U:$X,4,FALSE),""))</f>
        <v>2.297801223482554E-2</v>
      </c>
      <c r="P70" s="118">
        <f t="shared" ref="P70:P133" ca="1" si="21">IFERROR(0+VLOOKUP($M70,$AH:$AJ,3,FALSE),IFERROR(0+VLOOKUP($M70,$U:$X,4,FALSE),""))</f>
        <v>2.297801223482554E-2</v>
      </c>
      <c r="Q70" s="118">
        <f t="shared" ref="Q70:Q133" ca="1" si="22">IFERROR(0+VLOOKUP($M70,$AL:$AN,3,FALSE),IFERROR(0+VLOOKUP($M70,$U:$X,4,FALSE),""))</f>
        <v>2.3051000101630859E-2</v>
      </c>
      <c r="R70" s="118">
        <f t="shared" ca="1" si="14"/>
        <v>1.2917159039973924E-2</v>
      </c>
      <c r="S70" s="118">
        <f t="shared" ca="1" si="15"/>
        <v>2.4728344793002011E-2</v>
      </c>
      <c r="T70" s="28"/>
      <c r="U70" s="107">
        <v>43787</v>
      </c>
      <c r="V70" s="108">
        <v>1.3518449470968431E-3</v>
      </c>
      <c r="W70" s="109">
        <f t="shared" si="17"/>
        <v>0.95810486831255803</v>
      </c>
      <c r="X70" s="108">
        <f t="shared" ref="X70:X133" si="23">$W70/VLOOKUP($U70-7,$U:$W,3,FALSE)-1</f>
        <v>6.8350678968229772E-3</v>
      </c>
      <c r="Y70" s="28"/>
      <c r="Z70" s="101">
        <v>44323</v>
      </c>
      <c r="AA70" s="32">
        <v>1190.2755099999999</v>
      </c>
      <c r="AB70" s="118">
        <f t="shared" ref="AB70:AB133" si="24">IFERROR(AA70/AA71-1,"")</f>
        <v>2.3019952402250299E-2</v>
      </c>
      <c r="AC70" s="28"/>
      <c r="AD70" s="101">
        <v>44225</v>
      </c>
      <c r="AE70" s="32">
        <v>1194.33474</v>
      </c>
      <c r="AF70" s="118">
        <f t="shared" ref="AF70:AF133" si="25">IFERROR(AE70/AE71-1,"")</f>
        <v>-1.621758054289657E-2</v>
      </c>
      <c r="AG70" s="28"/>
      <c r="AH70" s="101">
        <v>44323</v>
      </c>
      <c r="AI70" s="32">
        <v>1187.2985100000001</v>
      </c>
      <c r="AJ70" s="118">
        <f t="shared" ref="AJ70:AJ133" si="26">IFERROR(AI70/AI71-1,"")</f>
        <v>2.297801223482554E-2</v>
      </c>
      <c r="AK70" s="28"/>
      <c r="AL70" s="101">
        <v>44218</v>
      </c>
      <c r="AM70" s="32">
        <v>1218.73189</v>
      </c>
      <c r="AN70" s="118">
        <f t="shared" ref="AN70:AN133" si="27">IFERROR(AM70/AM71-1,"")</f>
        <v>6.2771572954249955E-3</v>
      </c>
      <c r="AO70" s="28"/>
      <c r="AP70" s="101">
        <v>44323</v>
      </c>
      <c r="AQ70" s="32">
        <v>994.32</v>
      </c>
      <c r="AR70" s="118">
        <f t="shared" ref="AR70:AR133" si="28">IFERROR(AQ70/AQ71-1,"")</f>
        <v>1.2917159039973924E-2</v>
      </c>
      <c r="AS70" s="28"/>
      <c r="AT70" s="101">
        <v>44323</v>
      </c>
      <c r="AU70" s="32">
        <v>1122.21729</v>
      </c>
      <c r="AV70" s="118">
        <f t="shared" ref="AV70:AV133" si="29">IFERROR(AU70/AU71-1,"")</f>
        <v>2.4728344793002011E-2</v>
      </c>
    </row>
    <row r="71" spans="2:48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101">
        <f t="shared" ca="1" si="18"/>
        <v>44316</v>
      </c>
      <c r="N71" s="118">
        <f t="shared" ca="1" si="19"/>
        <v>-1.0827294662271614E-2</v>
      </c>
      <c r="O71" s="118">
        <f t="shared" ca="1" si="20"/>
        <v>-1.0853859645679309E-2</v>
      </c>
      <c r="P71" s="118">
        <f t="shared" ca="1" si="21"/>
        <v>-1.0853859645679309E-2</v>
      </c>
      <c r="Q71" s="118">
        <f t="shared" ca="1" si="22"/>
        <v>-1.0780461559329102E-2</v>
      </c>
      <c r="R71" s="118">
        <f t="shared" ref="R71:R134" ca="1" si="30">IFERROR(0+VLOOKUP($M71,$AP:$AR,3,FALSE),IFERROR(0+VLOOKUP($M71,$M:$Q,5,FALSE),""))</f>
        <v>-6.5176908752327956E-3</v>
      </c>
      <c r="S71" s="118">
        <f t="shared" ref="S71:S134" ca="1" si="31">IFERROR(0+VLOOKUP($M71,$AT:$AV,3,FALSE),IFERROR(0+VLOOKUP($M71,$M:$Q,5,FALSE),""))</f>
        <v>-4.9852752071056772E-3</v>
      </c>
      <c r="T71" s="28"/>
      <c r="U71" s="107">
        <v>43784</v>
      </c>
      <c r="V71" s="108">
        <v>2.2490912625221099E-3</v>
      </c>
      <c r="W71" s="109">
        <f t="shared" ref="W71:W134" si="32">$W70/(1+$V70)</f>
        <v>0.95681140764580741</v>
      </c>
      <c r="X71" s="108">
        <f t="shared" si="23"/>
        <v>2.0229028085283485E-3</v>
      </c>
      <c r="Y71" s="28"/>
      <c r="Z71" s="101">
        <v>44316</v>
      </c>
      <c r="AA71" s="32">
        <v>1163.49198</v>
      </c>
      <c r="AB71" s="118">
        <f t="shared" si="24"/>
        <v>-1.0827294662271614E-2</v>
      </c>
      <c r="AC71" s="28"/>
      <c r="AD71" s="101">
        <v>44218</v>
      </c>
      <c r="AE71" s="32">
        <v>1214.0232599999999</v>
      </c>
      <c r="AF71" s="118">
        <f t="shared" si="25"/>
        <v>6.1973941445505609E-3</v>
      </c>
      <c r="AG71" s="28"/>
      <c r="AH71" s="101">
        <v>44316</v>
      </c>
      <c r="AI71" s="32">
        <v>1160.6295500000001</v>
      </c>
      <c r="AJ71" s="118">
        <f t="shared" si="26"/>
        <v>-1.0853859645679309E-2</v>
      </c>
      <c r="AK71" s="28"/>
      <c r="AL71" s="101">
        <v>44211</v>
      </c>
      <c r="AM71" s="32">
        <v>1211.1294399999999</v>
      </c>
      <c r="AN71" s="118">
        <f t="shared" si="27"/>
        <v>-1.0456340525601848E-2</v>
      </c>
      <c r="AO71" s="28"/>
      <c r="AP71" s="101">
        <v>44316</v>
      </c>
      <c r="AQ71" s="32">
        <v>981.64</v>
      </c>
      <c r="AR71" s="118">
        <f t="shared" si="28"/>
        <v>-6.5176908752327956E-3</v>
      </c>
      <c r="AS71" s="28"/>
      <c r="AT71" s="101">
        <v>44316</v>
      </c>
      <c r="AU71" s="32">
        <v>1095.1363799999999</v>
      </c>
      <c r="AV71" s="118">
        <f t="shared" si="29"/>
        <v>-4.9852752071056772E-3</v>
      </c>
    </row>
    <row r="72" spans="2:48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101">
        <f t="shared" ca="1" si="18"/>
        <v>44309</v>
      </c>
      <c r="N72" s="118">
        <f t="shared" ca="1" si="19"/>
        <v>5.0921663132690309E-3</v>
      </c>
      <c r="O72" s="118">
        <f t="shared" ca="1" si="20"/>
        <v>5.0541233550742692E-3</v>
      </c>
      <c r="P72" s="118">
        <f t="shared" ca="1" si="21"/>
        <v>5.0541233550742692E-3</v>
      </c>
      <c r="Q72" s="118">
        <f t="shared" ca="1" si="22"/>
        <v>5.1300359997605849E-3</v>
      </c>
      <c r="R72" s="118">
        <f t="shared" ca="1" si="30"/>
        <v>-2.7251256585719696E-3</v>
      </c>
      <c r="S72" s="118">
        <f t="shared" ca="1" si="31"/>
        <v>3.0544393679545756E-3</v>
      </c>
      <c r="T72" s="28"/>
      <c r="U72" s="107">
        <v>43783</v>
      </c>
      <c r="V72" s="108">
        <v>1.2820051156851231E-3</v>
      </c>
      <c r="W72" s="109">
        <f t="shared" si="32"/>
        <v>0.95466428055377195</v>
      </c>
      <c r="X72" s="108">
        <f t="shared" si="23"/>
        <v>-2.715826987000125E-3</v>
      </c>
      <c r="Y72" s="28"/>
      <c r="Z72" s="101">
        <v>44309</v>
      </c>
      <c r="AA72" s="32">
        <v>1176.2273399999999</v>
      </c>
      <c r="AB72" s="118">
        <f t="shared" si="24"/>
        <v>5.0921663132690309E-3</v>
      </c>
      <c r="AC72" s="28"/>
      <c r="AD72" s="101">
        <v>44211</v>
      </c>
      <c r="AE72" s="32">
        <v>1206.54582</v>
      </c>
      <c r="AF72" s="118">
        <f t="shared" si="25"/>
        <v>-1.0533510239231991E-2</v>
      </c>
      <c r="AG72" s="28"/>
      <c r="AH72" s="101">
        <v>44309</v>
      </c>
      <c r="AI72" s="32">
        <v>1173.36509</v>
      </c>
      <c r="AJ72" s="118">
        <f t="shared" si="26"/>
        <v>5.0541233550742692E-3</v>
      </c>
      <c r="AK72" s="28"/>
      <c r="AL72" s="101">
        <v>44204</v>
      </c>
      <c r="AM72" s="32">
        <v>1223.92724</v>
      </c>
      <c r="AN72" s="118">
        <f t="shared" si="27"/>
        <v>-1.2993182858815899E-3</v>
      </c>
      <c r="AO72" s="28"/>
      <c r="AP72" s="101">
        <v>44309</v>
      </c>
      <c r="AQ72" s="32">
        <v>988.08</v>
      </c>
      <c r="AR72" s="118">
        <f t="shared" si="28"/>
        <v>-2.7251256585719696E-3</v>
      </c>
      <c r="AS72" s="28"/>
      <c r="AT72" s="101">
        <v>44309</v>
      </c>
      <c r="AU72" s="32">
        <v>1100.62329</v>
      </c>
      <c r="AV72" s="118">
        <f t="shared" si="29"/>
        <v>3.0544393679545756E-3</v>
      </c>
    </row>
    <row r="73" spans="2:48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101">
        <f t="shared" ca="1" si="18"/>
        <v>44302</v>
      </c>
      <c r="N73" s="118">
        <f t="shared" ca="1" si="19"/>
        <v>1.1528995836307621E-2</v>
      </c>
      <c r="O73" s="118">
        <f t="shared" ca="1" si="20"/>
        <v>1.1477810016091494E-2</v>
      </c>
      <c r="P73" s="118">
        <f t="shared" ca="1" si="21"/>
        <v>1.1477810016091494E-2</v>
      </c>
      <c r="Q73" s="118">
        <f t="shared" ca="1" si="22"/>
        <v>1.1559172724512567E-2</v>
      </c>
      <c r="R73" s="118">
        <f t="shared" ca="1" si="30"/>
        <v>4.8784445774212593E-3</v>
      </c>
      <c r="S73" s="118">
        <f t="shared" ca="1" si="31"/>
        <v>1.0326041153619903E-2</v>
      </c>
      <c r="T73" s="28"/>
      <c r="U73" s="107">
        <v>43782</v>
      </c>
      <c r="V73" s="108">
        <v>5.6074983831409884E-4</v>
      </c>
      <c r="W73" s="109">
        <f t="shared" si="32"/>
        <v>0.95344196307959495</v>
      </c>
      <c r="X73" s="108">
        <f t="shared" si="23"/>
        <v>-5.7334777577959795E-3</v>
      </c>
      <c r="Y73" s="28"/>
      <c r="Z73" s="101">
        <v>44302</v>
      </c>
      <c r="AA73" s="32">
        <v>1170.2681399999999</v>
      </c>
      <c r="AB73" s="118">
        <f t="shared" si="24"/>
        <v>1.1528995836307621E-2</v>
      </c>
      <c r="AC73" s="28"/>
      <c r="AD73" s="101">
        <v>44204</v>
      </c>
      <c r="AE73" s="32">
        <v>1219.3902800000001</v>
      </c>
      <c r="AF73" s="118">
        <f t="shared" si="25"/>
        <v>-1.3853452417891265E-3</v>
      </c>
      <c r="AG73" s="28"/>
      <c r="AH73" s="101">
        <v>44302</v>
      </c>
      <c r="AI73" s="32">
        <v>1167.4645800000001</v>
      </c>
      <c r="AJ73" s="118">
        <f t="shared" si="26"/>
        <v>1.1477810016091494E-2</v>
      </c>
      <c r="AK73" s="28"/>
      <c r="AL73" s="101">
        <v>44197</v>
      </c>
      <c r="AM73" s="32">
        <v>1225.5195799999999</v>
      </c>
      <c r="AN73" s="118">
        <f t="shared" si="27"/>
        <v>1.0933514666583877E-2</v>
      </c>
      <c r="AO73" s="28"/>
      <c r="AP73" s="101">
        <v>44302</v>
      </c>
      <c r="AQ73" s="32">
        <v>990.78</v>
      </c>
      <c r="AR73" s="118">
        <f t="shared" si="28"/>
        <v>4.8784445774212593E-3</v>
      </c>
      <c r="AS73" s="28"/>
      <c r="AT73" s="101">
        <v>44302</v>
      </c>
      <c r="AU73" s="32">
        <v>1097.2717399999999</v>
      </c>
      <c r="AV73" s="118">
        <f t="shared" si="29"/>
        <v>1.0326041153619903E-2</v>
      </c>
    </row>
    <row r="74" spans="2:48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101">
        <f t="shared" ca="1" si="18"/>
        <v>44295</v>
      </c>
      <c r="N74" s="118">
        <f t="shared" ca="1" si="19"/>
        <v>1.6685407209286351E-2</v>
      </c>
      <c r="O74" s="118">
        <f t="shared" ca="1" si="20"/>
        <v>1.6657178620197222E-2</v>
      </c>
      <c r="P74" s="118">
        <f t="shared" ca="1" si="21"/>
        <v>1.6657178620197222E-2</v>
      </c>
      <c r="Q74" s="118">
        <f t="shared" ca="1" si="22"/>
        <v>1.6744863946062338E-2</v>
      </c>
      <c r="R74" s="118">
        <f t="shared" ca="1" si="30"/>
        <v>6.1534379655896476E-3</v>
      </c>
      <c r="S74" s="118">
        <f t="shared" ca="1" si="31"/>
        <v>2.3039735384613014E-2</v>
      </c>
      <c r="T74" s="28"/>
      <c r="U74" s="107">
        <v>43781</v>
      </c>
      <c r="V74" s="108">
        <v>1.373482486738049E-3</v>
      </c>
      <c r="W74" s="109">
        <f t="shared" si="32"/>
        <v>0.95290762028559162</v>
      </c>
      <c r="X74" s="108">
        <f t="shared" si="23"/>
        <v>-4.7791189695647329E-3</v>
      </c>
      <c r="Y74" s="28"/>
      <c r="Z74" s="101">
        <v>44295</v>
      </c>
      <c r="AA74" s="32">
        <v>1156.9299000000001</v>
      </c>
      <c r="AB74" s="118">
        <f t="shared" si="24"/>
        <v>1.6685407209286351E-2</v>
      </c>
      <c r="AC74" s="28"/>
      <c r="AD74" s="101">
        <v>44197</v>
      </c>
      <c r="AE74" s="32">
        <v>1221.0818999999999</v>
      </c>
      <c r="AF74" s="118">
        <f t="shared" si="25"/>
        <v>1.0839738483083394E-2</v>
      </c>
      <c r="AG74" s="28"/>
      <c r="AH74" s="101">
        <v>44295</v>
      </c>
      <c r="AI74" s="32">
        <v>1154.2166999999999</v>
      </c>
      <c r="AJ74" s="118">
        <f t="shared" si="26"/>
        <v>1.6657178620197222E-2</v>
      </c>
      <c r="AK74" s="28"/>
      <c r="AL74" s="101">
        <v>44190</v>
      </c>
      <c r="AM74" s="32">
        <v>1212.2652599999999</v>
      </c>
      <c r="AN74" s="118">
        <f t="shared" si="27"/>
        <v>-5.904830474978362E-3</v>
      </c>
      <c r="AO74" s="28"/>
      <c r="AP74" s="101">
        <v>44295</v>
      </c>
      <c r="AQ74" s="32">
        <v>985.97</v>
      </c>
      <c r="AR74" s="118">
        <f t="shared" si="28"/>
        <v>6.1534379655896476E-3</v>
      </c>
      <c r="AS74" s="28"/>
      <c r="AT74" s="101">
        <v>44295</v>
      </c>
      <c r="AU74" s="32">
        <v>1086.0570700000001</v>
      </c>
      <c r="AV74" s="118">
        <f t="shared" si="29"/>
        <v>2.3039735384613014E-2</v>
      </c>
    </row>
    <row r="75" spans="2:48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101">
        <f t="shared" ca="1" si="18"/>
        <v>44288</v>
      </c>
      <c r="N75" s="118">
        <f t="shared" ca="1" si="19"/>
        <v>-1.2249038134796164E-3</v>
      </c>
      <c r="O75" s="118">
        <f t="shared" ca="1" si="20"/>
        <v>-1.2658339871299829E-3</v>
      </c>
      <c r="P75" s="118">
        <f t="shared" ca="1" si="21"/>
        <v>-1.2658339871299829E-3</v>
      </c>
      <c r="Q75" s="118">
        <f t="shared" ca="1" si="22"/>
        <v>-1.1944666699312823E-3</v>
      </c>
      <c r="R75" s="118">
        <f t="shared" ca="1" si="30"/>
        <v>4.9006595470979519E-4</v>
      </c>
      <c r="S75" s="118">
        <f t="shared" ca="1" si="31"/>
        <v>-1.3739786253580411E-3</v>
      </c>
      <c r="T75" s="28"/>
      <c r="U75" s="107">
        <v>43780</v>
      </c>
      <c r="V75" s="108">
        <v>-3.4341130940941139E-3</v>
      </c>
      <c r="W75" s="109">
        <f t="shared" si="32"/>
        <v>0.9516006135085685</v>
      </c>
      <c r="X75" s="108">
        <f t="shared" si="23"/>
        <v>-1.1348232826567939E-2</v>
      </c>
      <c r="Y75" s="28"/>
      <c r="Z75" s="101">
        <v>44288</v>
      </c>
      <c r="AA75" s="32">
        <v>1137.9428600000001</v>
      </c>
      <c r="AB75" s="118">
        <f t="shared" si="24"/>
        <v>-1.2249038134796164E-3</v>
      </c>
      <c r="AC75" s="28"/>
      <c r="AD75" s="101">
        <v>44190</v>
      </c>
      <c r="AE75" s="32">
        <v>1207.9876300000001</v>
      </c>
      <c r="AF75" s="118">
        <f t="shared" si="25"/>
        <v>-5.9512939453847391E-3</v>
      </c>
      <c r="AG75" s="28"/>
      <c r="AH75" s="101">
        <v>44288</v>
      </c>
      <c r="AI75" s="32">
        <v>1135.3057100000001</v>
      </c>
      <c r="AJ75" s="118">
        <f t="shared" si="26"/>
        <v>-1.2658339871299829E-3</v>
      </c>
      <c r="AK75" s="28"/>
      <c r="AL75" s="101">
        <v>44183</v>
      </c>
      <c r="AM75" s="32">
        <v>1219.4659999999999</v>
      </c>
      <c r="AN75" s="118">
        <f t="shared" si="27"/>
        <v>6.8622693650379762E-3</v>
      </c>
      <c r="AO75" s="28"/>
      <c r="AP75" s="101">
        <v>44288</v>
      </c>
      <c r="AQ75" s="32">
        <v>979.94</v>
      </c>
      <c r="AR75" s="118">
        <f t="shared" si="28"/>
        <v>4.9006595470979519E-4</v>
      </c>
      <c r="AS75" s="28"/>
      <c r="AT75" s="101">
        <v>44288</v>
      </c>
      <c r="AU75" s="32">
        <v>1061.5981300000001</v>
      </c>
      <c r="AV75" s="118">
        <f t="shared" si="29"/>
        <v>-1.3739786253580411E-3</v>
      </c>
    </row>
    <row r="76" spans="2:48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101">
        <f t="shared" ca="1" si="18"/>
        <v>44281</v>
      </c>
      <c r="N76" s="118">
        <f t="shared" ca="1" si="19"/>
        <v>-3.5581995914297782E-3</v>
      </c>
      <c r="O76" s="118">
        <f t="shared" ca="1" si="20"/>
        <v>-3.5954268237338161E-3</v>
      </c>
      <c r="P76" s="118">
        <f t="shared" ca="1" si="21"/>
        <v>-3.5954268237338161E-3</v>
      </c>
      <c r="Q76" s="118">
        <f t="shared" ca="1" si="22"/>
        <v>-3.5211300175447269E-3</v>
      </c>
      <c r="R76" s="118">
        <f t="shared" ca="1" si="30"/>
        <v>6.7013382120171272E-3</v>
      </c>
      <c r="S76" s="118">
        <f t="shared" ca="1" si="31"/>
        <v>-4.5640510075142249E-3</v>
      </c>
      <c r="T76" s="28"/>
      <c r="U76" s="107">
        <v>43777</v>
      </c>
      <c r="V76" s="108">
        <v>-2.490708215109719E-3</v>
      </c>
      <c r="W76" s="109">
        <f t="shared" si="32"/>
        <v>0.95487977865974971</v>
      </c>
      <c r="X76" s="108">
        <f t="shared" si="23"/>
        <v>-8.4861234484046033E-3</v>
      </c>
      <c r="Y76" s="28"/>
      <c r="Z76" s="101">
        <v>44281</v>
      </c>
      <c r="AA76" s="32">
        <v>1139.33844</v>
      </c>
      <c r="AB76" s="118">
        <f t="shared" si="24"/>
        <v>-3.5581995914297782E-3</v>
      </c>
      <c r="AC76" s="28"/>
      <c r="AD76" s="101">
        <v>44183</v>
      </c>
      <c r="AE76" s="32">
        <v>1215.21976</v>
      </c>
      <c r="AF76" s="118">
        <f t="shared" si="25"/>
        <v>6.7809137856289503E-3</v>
      </c>
      <c r="AG76" s="28"/>
      <c r="AH76" s="101">
        <v>44281</v>
      </c>
      <c r="AI76" s="32">
        <v>1136.7446399999999</v>
      </c>
      <c r="AJ76" s="118">
        <f t="shared" si="26"/>
        <v>-3.5954268237338161E-3</v>
      </c>
      <c r="AK76" s="28"/>
      <c r="AL76" s="101">
        <v>44176</v>
      </c>
      <c r="AM76" s="32">
        <v>1211.15473</v>
      </c>
      <c r="AN76" s="118">
        <f t="shared" si="27"/>
        <v>5.4111854614498078E-3</v>
      </c>
      <c r="AO76" s="28"/>
      <c r="AP76" s="101">
        <v>44281</v>
      </c>
      <c r="AQ76" s="32">
        <v>979.46</v>
      </c>
      <c r="AR76" s="118">
        <f t="shared" si="28"/>
        <v>6.7013382120171272E-3</v>
      </c>
      <c r="AS76" s="28"/>
      <c r="AT76" s="101">
        <v>44281</v>
      </c>
      <c r="AU76" s="32">
        <v>1063.0587499999999</v>
      </c>
      <c r="AV76" s="118">
        <f t="shared" si="29"/>
        <v>-4.5640510075142249E-3</v>
      </c>
    </row>
    <row r="77" spans="2:48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101">
        <f t="shared" ca="1" si="18"/>
        <v>44274</v>
      </c>
      <c r="N77" s="118">
        <f t="shared" ca="1" si="19"/>
        <v>-6.1521539175044548E-3</v>
      </c>
      <c r="O77" s="118">
        <f t="shared" ca="1" si="20"/>
        <v>-6.1896496376691035E-3</v>
      </c>
      <c r="P77" s="118">
        <f t="shared" ca="1" si="21"/>
        <v>-6.1896496376691035E-3</v>
      </c>
      <c r="Q77" s="118">
        <f t="shared" ca="1" si="22"/>
        <v>-6.1251236188790692E-3</v>
      </c>
      <c r="R77" s="118">
        <f t="shared" ca="1" si="30"/>
        <v>-2.6958598562891734E-3</v>
      </c>
      <c r="S77" s="118">
        <f t="shared" ca="1" si="31"/>
        <v>-3.4028653166673362E-3</v>
      </c>
      <c r="T77" s="28"/>
      <c r="U77" s="107">
        <v>43776</v>
      </c>
      <c r="V77" s="108">
        <v>-1.7477425693630669E-3</v>
      </c>
      <c r="W77" s="109">
        <f t="shared" si="32"/>
        <v>0.95726404407836485</v>
      </c>
      <c r="X77" s="108">
        <f t="shared" si="23"/>
        <v>-3.8093165508162885E-3</v>
      </c>
      <c r="Y77" s="28"/>
      <c r="Z77" s="101">
        <v>44274</v>
      </c>
      <c r="AA77" s="32">
        <v>1143.4069099999999</v>
      </c>
      <c r="AB77" s="118">
        <f t="shared" si="24"/>
        <v>-6.1521539175044548E-3</v>
      </c>
      <c r="AC77" s="28"/>
      <c r="AD77" s="101">
        <v>44176</v>
      </c>
      <c r="AE77" s="32">
        <v>1207.03496</v>
      </c>
      <c r="AF77" s="118">
        <f t="shared" si="25"/>
        <v>5.3255809178907043E-3</v>
      </c>
      <c r="AG77" s="28"/>
      <c r="AH77" s="101">
        <v>44274</v>
      </c>
      <c r="AI77" s="32">
        <v>1140.84647</v>
      </c>
      <c r="AJ77" s="118">
        <f t="shared" si="26"/>
        <v>-6.1896496376691035E-3</v>
      </c>
      <c r="AK77" s="28"/>
      <c r="AL77" s="101">
        <v>44169</v>
      </c>
      <c r="AM77" s="32">
        <v>1204.6362200000001</v>
      </c>
      <c r="AN77" s="118">
        <f t="shared" si="27"/>
        <v>9.927754107172504E-3</v>
      </c>
      <c r="AO77" s="28"/>
      <c r="AP77" s="101">
        <v>44274</v>
      </c>
      <c r="AQ77" s="32">
        <v>972.94</v>
      </c>
      <c r="AR77" s="118">
        <f t="shared" si="28"/>
        <v>-2.6958598562891734E-3</v>
      </c>
      <c r="AS77" s="28"/>
      <c r="AT77" s="101">
        <v>44274</v>
      </c>
      <c r="AU77" s="32">
        <v>1067.9328499999999</v>
      </c>
      <c r="AV77" s="118">
        <f t="shared" si="29"/>
        <v>-3.4028653166673362E-3</v>
      </c>
    </row>
    <row r="78" spans="2:48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101">
        <f t="shared" ca="1" si="18"/>
        <v>44267</v>
      </c>
      <c r="N78" s="118">
        <f t="shared" ca="1" si="19"/>
        <v>7.8998927170412792E-3</v>
      </c>
      <c r="O78" s="118">
        <f t="shared" ca="1" si="20"/>
        <v>7.857995847275534E-3</v>
      </c>
      <c r="P78" s="118">
        <f t="shared" ca="1" si="21"/>
        <v>7.857995847275534E-3</v>
      </c>
      <c r="Q78" s="118">
        <f t="shared" ca="1" si="22"/>
        <v>7.9520466396472145E-3</v>
      </c>
      <c r="R78" s="118">
        <f t="shared" ca="1" si="30"/>
        <v>5.1308997620005403E-3</v>
      </c>
      <c r="S78" s="118">
        <f t="shared" ca="1" si="31"/>
        <v>7.2153012533822114E-3</v>
      </c>
      <c r="T78" s="28"/>
      <c r="U78" s="107">
        <v>43775</v>
      </c>
      <c r="V78" s="108">
        <v>1.5211502172929338E-3</v>
      </c>
      <c r="W78" s="109">
        <f t="shared" si="32"/>
        <v>0.95894002438044057</v>
      </c>
      <c r="X78" s="108">
        <f t="shared" si="23"/>
        <v>2.6466944147136573E-3</v>
      </c>
      <c r="Y78" s="28"/>
      <c r="Z78" s="101">
        <v>44267</v>
      </c>
      <c r="AA78" s="32">
        <v>1150.48487</v>
      </c>
      <c r="AB78" s="118">
        <f t="shared" si="24"/>
        <v>7.8998927170412792E-3</v>
      </c>
      <c r="AC78" s="28"/>
      <c r="AD78" s="101">
        <v>44169</v>
      </c>
      <c r="AE78" s="32">
        <v>1200.64085</v>
      </c>
      <c r="AF78" s="118">
        <f t="shared" si="25"/>
        <v>9.8580781330368517E-3</v>
      </c>
      <c r="AG78" s="28"/>
      <c r="AH78" s="101">
        <v>44267</v>
      </c>
      <c r="AI78" s="32">
        <v>1147.95189</v>
      </c>
      <c r="AJ78" s="118">
        <f t="shared" si="26"/>
        <v>7.857995847275534E-3</v>
      </c>
      <c r="AK78" s="28"/>
      <c r="AL78" s="101">
        <v>44162</v>
      </c>
      <c r="AM78" s="32">
        <v>1192.7944500000001</v>
      </c>
      <c r="AN78" s="118">
        <f t="shared" si="27"/>
        <v>1.4270964310106438E-2</v>
      </c>
      <c r="AO78" s="28"/>
      <c r="AP78" s="101">
        <v>44267</v>
      </c>
      <c r="AQ78" s="32">
        <v>975.57</v>
      </c>
      <c r="AR78" s="118">
        <f t="shared" si="28"/>
        <v>5.1308997620005403E-3</v>
      </c>
      <c r="AS78" s="28"/>
      <c r="AT78" s="101">
        <v>44267</v>
      </c>
      <c r="AU78" s="32">
        <v>1071.5792899999999</v>
      </c>
      <c r="AV78" s="118">
        <f t="shared" si="29"/>
        <v>7.2153012533822114E-3</v>
      </c>
    </row>
    <row r="79" spans="2:48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101">
        <f t="shared" ca="1" si="18"/>
        <v>44260</v>
      </c>
      <c r="N79" s="118">
        <f t="shared" ca="1" si="19"/>
        <v>-1.009539015791483E-2</v>
      </c>
      <c r="O79" s="118">
        <f t="shared" ca="1" si="20"/>
        <v>-1.0118280181424688E-2</v>
      </c>
      <c r="P79" s="118">
        <f t="shared" ca="1" si="21"/>
        <v>-1.0118280181424688E-2</v>
      </c>
      <c r="Q79" s="118">
        <f t="shared" ca="1" si="22"/>
        <v>-1.0072597762771807E-2</v>
      </c>
      <c r="R79" s="118">
        <f t="shared" ca="1" si="30"/>
        <v>4.1694255917894552E-3</v>
      </c>
      <c r="S79" s="118">
        <f t="shared" ca="1" si="31"/>
        <v>-1.900561465838202E-2</v>
      </c>
      <c r="T79" s="28"/>
      <c r="U79" s="107">
        <v>43774</v>
      </c>
      <c r="V79" s="108">
        <v>-5.236242595626028E-3</v>
      </c>
      <c r="W79" s="109">
        <f t="shared" si="32"/>
        <v>0.95748354807323455</v>
      </c>
      <c r="X79" s="108">
        <f t="shared" si="23"/>
        <v>7.6459902467518326E-3</v>
      </c>
      <c r="Y79" s="28"/>
      <c r="Z79" s="101">
        <v>44260</v>
      </c>
      <c r="AA79" s="32">
        <v>1141.4674</v>
      </c>
      <c r="AB79" s="118">
        <f t="shared" si="24"/>
        <v>-1.009539015791483E-2</v>
      </c>
      <c r="AC79" s="28"/>
      <c r="AD79" s="101">
        <v>44162</v>
      </c>
      <c r="AE79" s="32">
        <v>1188.92038</v>
      </c>
      <c r="AF79" s="118">
        <f t="shared" si="25"/>
        <v>1.4196944235786102E-2</v>
      </c>
      <c r="AG79" s="28"/>
      <c r="AH79" s="101">
        <v>44260</v>
      </c>
      <c r="AI79" s="32">
        <v>1139.00162</v>
      </c>
      <c r="AJ79" s="118">
        <f t="shared" si="26"/>
        <v>-1.0118280181424688E-2</v>
      </c>
      <c r="AK79" s="28"/>
      <c r="AL79" s="101">
        <v>44155</v>
      </c>
      <c r="AM79" s="32">
        <v>1176.01163</v>
      </c>
      <c r="AN79" s="118">
        <f t="shared" si="27"/>
        <v>8.7122801734467181E-3</v>
      </c>
      <c r="AO79" s="28"/>
      <c r="AP79" s="101">
        <v>44260</v>
      </c>
      <c r="AQ79" s="32">
        <v>970.59</v>
      </c>
      <c r="AR79" s="118">
        <f t="shared" si="28"/>
        <v>4.1694255917894552E-3</v>
      </c>
      <c r="AS79" s="28"/>
      <c r="AT79" s="101">
        <v>44260</v>
      </c>
      <c r="AU79" s="32">
        <v>1063.90291</v>
      </c>
      <c r="AV79" s="118">
        <f t="shared" si="29"/>
        <v>-1.900561465838202E-2</v>
      </c>
    </row>
    <row r="80" spans="2:48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101">
        <f t="shared" ca="1" si="18"/>
        <v>44253</v>
      </c>
      <c r="N80" s="118">
        <f t="shared" ca="1" si="19"/>
        <v>-2.7660564136887555E-2</v>
      </c>
      <c r="O80" s="118">
        <f t="shared" ca="1" si="20"/>
        <v>-2.7710283487286658E-2</v>
      </c>
      <c r="P80" s="118">
        <f t="shared" ca="1" si="21"/>
        <v>-2.7710283487286658E-2</v>
      </c>
      <c r="Q80" s="118">
        <f t="shared" ca="1" si="22"/>
        <v>-2.7620968805647794E-2</v>
      </c>
      <c r="R80" s="118">
        <f t="shared" ca="1" si="30"/>
        <v>-2.3804954904911524E-2</v>
      </c>
      <c r="S80" s="118">
        <f t="shared" ca="1" si="31"/>
        <v>-3.877819054751519E-2</v>
      </c>
      <c r="T80" s="28"/>
      <c r="U80" s="107">
        <v>43773</v>
      </c>
      <c r="V80" s="108">
        <v>-5.490926393937318E-4</v>
      </c>
      <c r="W80" s="109">
        <f t="shared" si="32"/>
        <v>0.96252355491075159</v>
      </c>
      <c r="X80" s="108">
        <f t="shared" si="23"/>
        <v>1.0645473296540198E-2</v>
      </c>
      <c r="Y80" s="28"/>
      <c r="Z80" s="101">
        <v>44253</v>
      </c>
      <c r="AA80" s="32">
        <v>1153.1084800000001</v>
      </c>
      <c r="AB80" s="118">
        <f t="shared" si="24"/>
        <v>-2.7660564136887555E-2</v>
      </c>
      <c r="AC80" s="28"/>
      <c r="AD80" s="101">
        <v>44155</v>
      </c>
      <c r="AE80" s="32">
        <v>1172.2776200000001</v>
      </c>
      <c r="AF80" s="118">
        <f t="shared" si="25"/>
        <v>8.6299780653422697E-3</v>
      </c>
      <c r="AG80" s="28"/>
      <c r="AH80" s="101">
        <v>44253</v>
      </c>
      <c r="AI80" s="32">
        <v>1150.6441600000001</v>
      </c>
      <c r="AJ80" s="118">
        <f t="shared" si="26"/>
        <v>-2.7710283487286658E-2</v>
      </c>
      <c r="AK80" s="28"/>
      <c r="AL80" s="101">
        <v>44148</v>
      </c>
      <c r="AM80" s="32">
        <v>1165.85438</v>
      </c>
      <c r="AN80" s="118">
        <f t="shared" si="27"/>
        <v>-1.8716672905694232E-4</v>
      </c>
      <c r="AO80" s="28"/>
      <c r="AP80" s="101">
        <v>44253</v>
      </c>
      <c r="AQ80" s="32">
        <v>966.56</v>
      </c>
      <c r="AR80" s="118">
        <f t="shared" si="28"/>
        <v>-2.3804954904911524E-2</v>
      </c>
      <c r="AS80" s="28"/>
      <c r="AT80" s="101">
        <v>44253</v>
      </c>
      <c r="AU80" s="32">
        <v>1084.51478</v>
      </c>
      <c r="AV80" s="118">
        <f t="shared" si="29"/>
        <v>-3.877819054751519E-2</v>
      </c>
    </row>
    <row r="81" spans="2:48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101">
        <f t="shared" ca="1" si="18"/>
        <v>44246</v>
      </c>
      <c r="N81" s="118">
        <f t="shared" ca="1" si="19"/>
        <v>-1.5654552022067003E-2</v>
      </c>
      <c r="O81" s="118">
        <f t="shared" ca="1" si="20"/>
        <v>-1.5687434966754843E-2</v>
      </c>
      <c r="P81" s="118">
        <f t="shared" ca="1" si="21"/>
        <v>-1.5687434966754843E-2</v>
      </c>
      <c r="Q81" s="118">
        <f t="shared" ca="1" si="22"/>
        <v>-1.5611764411872953E-2</v>
      </c>
      <c r="R81" s="118">
        <f t="shared" ca="1" si="30"/>
        <v>-1.5834045683160047E-2</v>
      </c>
      <c r="S81" s="118">
        <f t="shared" ca="1" si="31"/>
        <v>-2.1080121339994373E-2</v>
      </c>
      <c r="T81" s="28"/>
      <c r="U81" s="107">
        <v>43770</v>
      </c>
      <c r="V81" s="108">
        <v>2.2143780641193382E-3</v>
      </c>
      <c r="W81" s="109">
        <f t="shared" si="32"/>
        <v>0.9630523598729086</v>
      </c>
      <c r="X81" s="108">
        <f t="shared" si="23"/>
        <v>7.4465884443712937E-3</v>
      </c>
      <c r="Y81" s="28"/>
      <c r="Z81" s="101">
        <v>44246</v>
      </c>
      <c r="AA81" s="32">
        <v>1185.91146</v>
      </c>
      <c r="AB81" s="118">
        <f t="shared" si="24"/>
        <v>-1.5654552022067003E-2</v>
      </c>
      <c r="AC81" s="28"/>
      <c r="AD81" s="101">
        <v>44148</v>
      </c>
      <c r="AE81" s="32">
        <v>1162.2474500000001</v>
      </c>
      <c r="AF81" s="118">
        <f t="shared" si="25"/>
        <v>-2.6527757784700068E-4</v>
      </c>
      <c r="AG81" s="28"/>
      <c r="AH81" s="101">
        <v>44246</v>
      </c>
      <c r="AI81" s="32">
        <v>1183.4375500000001</v>
      </c>
      <c r="AJ81" s="118">
        <f t="shared" si="26"/>
        <v>-1.5687434966754843E-2</v>
      </c>
      <c r="AK81" s="28"/>
      <c r="AL81" s="101">
        <v>44141</v>
      </c>
      <c r="AM81" s="32">
        <v>1166.0726299999999</v>
      </c>
      <c r="AN81" s="118">
        <f t="shared" si="27"/>
        <v>3.8602244953012566E-2</v>
      </c>
      <c r="AO81" s="28"/>
      <c r="AP81" s="101">
        <v>44246</v>
      </c>
      <c r="AQ81" s="32">
        <v>990.13</v>
      </c>
      <c r="AR81" s="118">
        <f t="shared" si="28"/>
        <v>-1.5834045683160047E-2</v>
      </c>
      <c r="AS81" s="28"/>
      <c r="AT81" s="101">
        <v>44246</v>
      </c>
      <c r="AU81" s="32">
        <v>1128.26693</v>
      </c>
      <c r="AV81" s="118">
        <f t="shared" si="29"/>
        <v>-2.1080121339994373E-2</v>
      </c>
    </row>
    <row r="82" spans="2:48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101">
        <f t="shared" ca="1" si="18"/>
        <v>44239</v>
      </c>
      <c r="N82" s="118">
        <f t="shared" ca="1" si="19"/>
        <v>1.2317177097138865E-2</v>
      </c>
      <c r="O82" s="118">
        <f t="shared" ca="1" si="20"/>
        <v>1.2266482243045163E-2</v>
      </c>
      <c r="P82" s="118">
        <f t="shared" ca="1" si="21"/>
        <v>1.2266482243045163E-2</v>
      </c>
      <c r="Q82" s="118">
        <f t="shared" ca="1" si="22"/>
        <v>1.2357439573840834E-2</v>
      </c>
      <c r="R82" s="118">
        <f t="shared" ca="1" si="30"/>
        <v>5.4165334186120351E-3</v>
      </c>
      <c r="S82" s="118">
        <f t="shared" ca="1" si="31"/>
        <v>1.4646100999817557E-2</v>
      </c>
      <c r="T82" s="28"/>
      <c r="U82" s="107">
        <v>43769</v>
      </c>
      <c r="V82" s="108">
        <v>4.7216288345364524E-3</v>
      </c>
      <c r="W82" s="109">
        <f t="shared" si="32"/>
        <v>0.96092450971731602</v>
      </c>
      <c r="X82" s="108">
        <f t="shared" si="23"/>
        <v>3.4114780555771773E-3</v>
      </c>
      <c r="Y82" s="28"/>
      <c r="Z82" s="101">
        <v>44239</v>
      </c>
      <c r="AA82" s="32">
        <v>1204.77162</v>
      </c>
      <c r="AB82" s="118">
        <f t="shared" si="24"/>
        <v>1.2317177097138865E-2</v>
      </c>
      <c r="AC82" s="28"/>
      <c r="AD82" s="101">
        <v>44141</v>
      </c>
      <c r="AE82" s="32">
        <v>1162.55585</v>
      </c>
      <c r="AF82" s="118">
        <f t="shared" si="25"/>
        <v>3.8540118757900865E-2</v>
      </c>
      <c r="AG82" s="28"/>
      <c r="AH82" s="101">
        <v>44239</v>
      </c>
      <c r="AI82" s="32">
        <v>1202.29853</v>
      </c>
      <c r="AJ82" s="118">
        <f t="shared" si="26"/>
        <v>1.2266482243045163E-2</v>
      </c>
      <c r="AK82" s="28"/>
      <c r="AL82" s="101">
        <v>44134</v>
      </c>
      <c r="AM82" s="32">
        <v>1122.73263</v>
      </c>
      <c r="AN82" s="118">
        <f t="shared" si="27"/>
        <v>-2.6440085181372086E-2</v>
      </c>
      <c r="AO82" s="28"/>
      <c r="AP82" s="101">
        <v>44239</v>
      </c>
      <c r="AQ82" s="32">
        <v>1006.06</v>
      </c>
      <c r="AR82" s="118">
        <f t="shared" si="28"/>
        <v>5.4165334186120351E-3</v>
      </c>
      <c r="AS82" s="28"/>
      <c r="AT82" s="101">
        <v>44239</v>
      </c>
      <c r="AU82" s="32">
        <v>1152.5631000000001</v>
      </c>
      <c r="AV82" s="118">
        <f t="shared" si="29"/>
        <v>1.4646100999817557E-2</v>
      </c>
    </row>
    <row r="83" spans="2:48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101">
        <f t="shared" ca="1" si="18"/>
        <v>44232</v>
      </c>
      <c r="N83" s="118">
        <f t="shared" ca="1" si="19"/>
        <v>-5.5149581819816662E-3</v>
      </c>
      <c r="O83" s="118">
        <f t="shared" ca="1" si="20"/>
        <v>-5.5306688977329044E-3</v>
      </c>
      <c r="P83" s="118">
        <f t="shared" ca="1" si="21"/>
        <v>-5.5306688977329044E-3</v>
      </c>
      <c r="Q83" s="118">
        <f t="shared" ca="1" si="22"/>
        <v>-5.4791999205056063E-3</v>
      </c>
      <c r="R83" s="118">
        <f t="shared" ca="1" si="30"/>
        <v>2.424315281200462E-3</v>
      </c>
      <c r="S83" s="118">
        <f t="shared" ca="1" si="31"/>
        <v>-8.2627036202325144E-3</v>
      </c>
      <c r="T83" s="28"/>
      <c r="U83" s="107">
        <v>43768</v>
      </c>
      <c r="V83" s="108">
        <v>6.5148339743634461E-3</v>
      </c>
      <c r="W83" s="109">
        <f t="shared" si="32"/>
        <v>0.95640870280853363</v>
      </c>
      <c r="X83" s="108">
        <f t="shared" si="23"/>
        <v>2.8700483253609743E-3</v>
      </c>
      <c r="Y83" s="28"/>
      <c r="Z83" s="101">
        <v>44232</v>
      </c>
      <c r="AA83" s="32">
        <v>1190.1127899999999</v>
      </c>
      <c r="AB83" s="118">
        <f t="shared" si="24"/>
        <v>-5.5149581819816662E-3</v>
      </c>
      <c r="AC83" s="28"/>
      <c r="AD83" s="101">
        <v>44134</v>
      </c>
      <c r="AE83" s="32">
        <v>1119.4135200000001</v>
      </c>
      <c r="AF83" s="118">
        <f t="shared" si="25"/>
        <v>-2.6529024716219873E-2</v>
      </c>
      <c r="AG83" s="28"/>
      <c r="AH83" s="101">
        <v>44232</v>
      </c>
      <c r="AI83" s="32">
        <v>1187.72927</v>
      </c>
      <c r="AJ83" s="118">
        <f t="shared" si="26"/>
        <v>-5.5306688977329044E-3</v>
      </c>
      <c r="AK83" s="28"/>
      <c r="AL83" s="101">
        <v>44127</v>
      </c>
      <c r="AM83" s="32">
        <v>1153.22397</v>
      </c>
      <c r="AN83" s="118">
        <f t="shared" si="27"/>
        <v>1.5199564509407182E-3</v>
      </c>
      <c r="AO83" s="28"/>
      <c r="AP83" s="101">
        <v>44232</v>
      </c>
      <c r="AQ83" s="32">
        <v>1000.64</v>
      </c>
      <c r="AR83" s="118">
        <f t="shared" si="28"/>
        <v>2.424315281200462E-3</v>
      </c>
      <c r="AS83" s="28"/>
      <c r="AT83" s="101">
        <v>44232</v>
      </c>
      <c r="AU83" s="32">
        <v>1135.9262100000001</v>
      </c>
      <c r="AV83" s="118">
        <f t="shared" si="29"/>
        <v>-8.2627036202325144E-3</v>
      </c>
    </row>
    <row r="84" spans="2:48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101">
        <f t="shared" ca="1" si="18"/>
        <v>44225</v>
      </c>
      <c r="N84" s="118">
        <f t="shared" ca="1" si="19"/>
        <v>-1.6161904616820655E-2</v>
      </c>
      <c r="O84" s="118">
        <f t="shared" ca="1" si="20"/>
        <v>-1.621758054289657E-2</v>
      </c>
      <c r="P84" s="118">
        <f t="shared" ca="1" si="21"/>
        <v>-1.621758054289657E-2</v>
      </c>
      <c r="Q84" s="118">
        <f t="shared" ca="1" si="22"/>
        <v>-1.6126221165838173E-2</v>
      </c>
      <c r="R84" s="118">
        <f t="shared" ca="1" si="30"/>
        <v>-1.3011924301449485E-2</v>
      </c>
      <c r="S84" s="118">
        <f t="shared" ca="1" si="31"/>
        <v>-1.8392056596908235E-2</v>
      </c>
      <c r="T84" s="28"/>
      <c r="U84" s="107">
        <v>43767</v>
      </c>
      <c r="V84" s="108">
        <v>-2.2751063853309649E-3</v>
      </c>
      <c r="W84" s="109">
        <f t="shared" si="32"/>
        <v>0.95021818906733957</v>
      </c>
      <c r="X84" s="108">
        <f t="shared" si="23"/>
        <v>-3.2144974754588773E-4</v>
      </c>
      <c r="Y84" s="28"/>
      <c r="Z84" s="101">
        <v>44225</v>
      </c>
      <c r="AA84" s="32">
        <v>1196.71261</v>
      </c>
      <c r="AB84" s="118">
        <f t="shared" si="24"/>
        <v>-1.6161904616820655E-2</v>
      </c>
      <c r="AC84" s="28"/>
      <c r="AD84" s="101">
        <v>44127</v>
      </c>
      <c r="AE84" s="32">
        <v>1149.91977</v>
      </c>
      <c r="AF84" s="118">
        <f t="shared" si="25"/>
        <v>1.4430407645886767E-3</v>
      </c>
      <c r="AG84" s="28"/>
      <c r="AH84" s="101">
        <v>44225</v>
      </c>
      <c r="AI84" s="32">
        <v>1194.33474</v>
      </c>
      <c r="AJ84" s="118">
        <f t="shared" si="26"/>
        <v>-1.621758054289657E-2</v>
      </c>
      <c r="AK84" s="28"/>
      <c r="AL84" s="101">
        <v>44120</v>
      </c>
      <c r="AM84" s="32">
        <v>1151.47378</v>
      </c>
      <c r="AN84" s="118">
        <f t="shared" si="27"/>
        <v>-2.6554481110911965E-3</v>
      </c>
      <c r="AO84" s="28"/>
      <c r="AP84" s="101">
        <v>44225</v>
      </c>
      <c r="AQ84" s="32">
        <v>998.22</v>
      </c>
      <c r="AR84" s="118">
        <f t="shared" si="28"/>
        <v>-1.3011924301449485E-2</v>
      </c>
      <c r="AS84" s="28"/>
      <c r="AT84" s="101">
        <v>44225</v>
      </c>
      <c r="AU84" s="32">
        <v>1145.39023</v>
      </c>
      <c r="AV84" s="118">
        <f t="shared" si="29"/>
        <v>-1.8392056596908235E-2</v>
      </c>
    </row>
    <row r="85" spans="2:48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101">
        <f t="shared" ca="1" si="18"/>
        <v>44218</v>
      </c>
      <c r="N85" s="118">
        <f t="shared" ca="1" si="19"/>
        <v>6.2373535939554969E-3</v>
      </c>
      <c r="O85" s="118">
        <f t="shared" ca="1" si="20"/>
        <v>6.1973941445505609E-3</v>
      </c>
      <c r="P85" s="118">
        <f t="shared" ca="1" si="21"/>
        <v>6.1973941445505609E-3</v>
      </c>
      <c r="Q85" s="118">
        <f t="shared" ca="1" si="22"/>
        <v>6.2771572954249955E-3</v>
      </c>
      <c r="R85" s="118">
        <f t="shared" ca="1" si="30"/>
        <v>3.7586547972301432E-4</v>
      </c>
      <c r="S85" s="118">
        <f t="shared" ca="1" si="31"/>
        <v>4.6798832318208916E-3</v>
      </c>
      <c r="T85" s="28"/>
      <c r="U85" s="107">
        <v>43766</v>
      </c>
      <c r="V85" s="108">
        <v>-3.7125445644430482E-3</v>
      </c>
      <c r="W85" s="109">
        <f t="shared" si="32"/>
        <v>0.95238496618520074</v>
      </c>
      <c r="X85" s="108">
        <f t="shared" si="23"/>
        <v>5.1022323948270998E-3</v>
      </c>
      <c r="Y85" s="28"/>
      <c r="Z85" s="101">
        <v>44218</v>
      </c>
      <c r="AA85" s="32">
        <v>1216.37149</v>
      </c>
      <c r="AB85" s="118">
        <f t="shared" si="24"/>
        <v>6.2373535939554969E-3</v>
      </c>
      <c r="AC85" s="28"/>
      <c r="AD85" s="101">
        <v>44120</v>
      </c>
      <c r="AE85" s="32">
        <v>1148.26278</v>
      </c>
      <c r="AF85" s="118">
        <f t="shared" si="25"/>
        <v>-2.7303302526084927E-3</v>
      </c>
      <c r="AG85" s="28"/>
      <c r="AH85" s="101">
        <v>44218</v>
      </c>
      <c r="AI85" s="32">
        <v>1214.0232599999999</v>
      </c>
      <c r="AJ85" s="118">
        <f t="shared" si="26"/>
        <v>6.1973941445505609E-3</v>
      </c>
      <c r="AK85" s="28"/>
      <c r="AL85" s="101">
        <v>44113</v>
      </c>
      <c r="AM85" s="32">
        <v>1154.5396000000001</v>
      </c>
      <c r="AN85" s="118">
        <f t="shared" si="27"/>
        <v>1.1633349438007201E-2</v>
      </c>
      <c r="AO85" s="28"/>
      <c r="AP85" s="101">
        <v>44218</v>
      </c>
      <c r="AQ85" s="32">
        <v>1011.38</v>
      </c>
      <c r="AR85" s="118">
        <f t="shared" si="28"/>
        <v>3.7586547972301432E-4</v>
      </c>
      <c r="AS85" s="28"/>
      <c r="AT85" s="101">
        <v>44218</v>
      </c>
      <c r="AU85" s="32">
        <v>1166.8510200000001</v>
      </c>
      <c r="AV85" s="118">
        <f t="shared" si="29"/>
        <v>4.6798832318208916E-3</v>
      </c>
    </row>
    <row r="86" spans="2:48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101">
        <f t="shared" ca="1" si="18"/>
        <v>44211</v>
      </c>
      <c r="N86" s="118">
        <f t="shared" ca="1" si="19"/>
        <v>-1.0494849010435514E-2</v>
      </c>
      <c r="O86" s="118">
        <f t="shared" ca="1" si="20"/>
        <v>-1.0533510239231991E-2</v>
      </c>
      <c r="P86" s="118">
        <f t="shared" ca="1" si="21"/>
        <v>-1.0533510239231991E-2</v>
      </c>
      <c r="Q86" s="118">
        <f t="shared" ca="1" si="22"/>
        <v>-1.0456340525601848E-2</v>
      </c>
      <c r="R86" s="118">
        <f t="shared" ca="1" si="30"/>
        <v>7.5229648400387816E-4</v>
      </c>
      <c r="S86" s="118">
        <f t="shared" ca="1" si="31"/>
        <v>-3.9933203794759731E-3</v>
      </c>
      <c r="T86" s="28"/>
      <c r="U86" s="107">
        <v>43763</v>
      </c>
      <c r="V86" s="108">
        <v>-1.799775832584901E-3</v>
      </c>
      <c r="W86" s="109">
        <f t="shared" si="32"/>
        <v>0.95593391343950729</v>
      </c>
      <c r="X86" s="108">
        <f t="shared" si="23"/>
        <v>6.9994684081753356E-3</v>
      </c>
      <c r="Y86" s="28"/>
      <c r="Z86" s="101">
        <v>44211</v>
      </c>
      <c r="AA86" s="32">
        <v>1208.83158</v>
      </c>
      <c r="AB86" s="118">
        <f t="shared" si="24"/>
        <v>-1.0494849010435514E-2</v>
      </c>
      <c r="AC86" s="28"/>
      <c r="AD86" s="101">
        <v>44113</v>
      </c>
      <c r="AE86" s="32">
        <v>1151.4065000000001</v>
      </c>
      <c r="AF86" s="118">
        <f t="shared" si="25"/>
        <v>1.1557315323064365E-2</v>
      </c>
      <c r="AG86" s="28"/>
      <c r="AH86" s="101">
        <v>44211</v>
      </c>
      <c r="AI86" s="32">
        <v>1206.54582</v>
      </c>
      <c r="AJ86" s="118">
        <f t="shared" si="26"/>
        <v>-1.0533510239231991E-2</v>
      </c>
      <c r="AK86" s="28"/>
      <c r="AL86" s="101">
        <v>44106</v>
      </c>
      <c r="AM86" s="32">
        <v>1141.26289</v>
      </c>
      <c r="AN86" s="118">
        <f t="shared" si="27"/>
        <v>9.3288704329101968E-3</v>
      </c>
      <c r="AO86" s="28"/>
      <c r="AP86" s="101">
        <v>44211</v>
      </c>
      <c r="AQ86" s="32">
        <v>1011</v>
      </c>
      <c r="AR86" s="118">
        <f t="shared" si="28"/>
        <v>7.5229648400387816E-4</v>
      </c>
      <c r="AS86" s="28"/>
      <c r="AT86" s="101">
        <v>44211</v>
      </c>
      <c r="AU86" s="32">
        <v>1161.4157299999999</v>
      </c>
      <c r="AV86" s="118">
        <f t="shared" si="29"/>
        <v>-3.9933203794759731E-3</v>
      </c>
    </row>
    <row r="87" spans="2:48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101">
        <f t="shared" ca="1" si="18"/>
        <v>44204</v>
      </c>
      <c r="N87" s="118">
        <f t="shared" ca="1" si="19"/>
        <v>-1.3422686241989501E-3</v>
      </c>
      <c r="O87" s="118">
        <f t="shared" ca="1" si="20"/>
        <v>-1.3853452417891265E-3</v>
      </c>
      <c r="P87" s="118">
        <f t="shared" ca="1" si="21"/>
        <v>-1.3853452417891265E-3</v>
      </c>
      <c r="Q87" s="118">
        <f t="shared" ca="1" si="22"/>
        <v>-1.2993182858815899E-3</v>
      </c>
      <c r="R87" s="118">
        <f t="shared" ca="1" si="30"/>
        <v>-1.3641485933453268E-3</v>
      </c>
      <c r="S87" s="118">
        <f t="shared" ca="1" si="31"/>
        <v>-2.6309666707614587E-3</v>
      </c>
      <c r="T87" s="28"/>
      <c r="U87" s="107">
        <v>43762</v>
      </c>
      <c r="V87" s="108">
        <v>4.1794921614575833E-3</v>
      </c>
      <c r="W87" s="109">
        <f t="shared" si="32"/>
        <v>0.95765748223192249</v>
      </c>
      <c r="X87" s="108">
        <f t="shared" si="23"/>
        <v>6.0806951901131168E-3</v>
      </c>
      <c r="Y87" s="28"/>
      <c r="Z87" s="101">
        <v>44204</v>
      </c>
      <c r="AA87" s="32">
        <v>1221.65264</v>
      </c>
      <c r="AB87" s="118">
        <f t="shared" si="24"/>
        <v>-1.3422686241989501E-3</v>
      </c>
      <c r="AC87" s="28"/>
      <c r="AD87" s="101">
        <v>44106</v>
      </c>
      <c r="AE87" s="32">
        <v>1138.25137</v>
      </c>
      <c r="AF87" s="118">
        <f t="shared" si="25"/>
        <v>9.2582273510024571E-3</v>
      </c>
      <c r="AG87" s="28"/>
      <c r="AH87" s="101">
        <v>44204</v>
      </c>
      <c r="AI87" s="32">
        <v>1219.3902800000001</v>
      </c>
      <c r="AJ87" s="118">
        <f t="shared" si="26"/>
        <v>-1.3853452417891265E-3</v>
      </c>
      <c r="AK87" s="28"/>
      <c r="AL87" s="101">
        <v>44099</v>
      </c>
      <c r="AM87" s="32">
        <v>1130.7146</v>
      </c>
      <c r="AN87" s="118">
        <f t="shared" si="27"/>
        <v>-2.4114992171487049E-2</v>
      </c>
      <c r="AO87" s="28"/>
      <c r="AP87" s="101">
        <v>44204</v>
      </c>
      <c r="AQ87" s="32">
        <v>1010.24</v>
      </c>
      <c r="AR87" s="118">
        <f t="shared" si="28"/>
        <v>-1.3641485933453268E-3</v>
      </c>
      <c r="AS87" s="28"/>
      <c r="AT87" s="101">
        <v>44204</v>
      </c>
      <c r="AU87" s="32">
        <v>1166.07223</v>
      </c>
      <c r="AV87" s="118">
        <f t="shared" si="29"/>
        <v>-2.6309666707614587E-3</v>
      </c>
    </row>
    <row r="88" spans="2:48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101">
        <f t="shared" ca="1" si="18"/>
        <v>44197</v>
      </c>
      <c r="N88" s="118">
        <f t="shared" ca="1" si="19"/>
        <v>1.0876568941778908E-2</v>
      </c>
      <c r="O88" s="118">
        <f t="shared" ca="1" si="20"/>
        <v>1.0839738483083394E-2</v>
      </c>
      <c r="P88" s="118">
        <f t="shared" ca="1" si="21"/>
        <v>1.0839738483083394E-2</v>
      </c>
      <c r="Q88" s="118">
        <f t="shared" ca="1" si="22"/>
        <v>1.0933514666583877E-2</v>
      </c>
      <c r="R88" s="118">
        <f t="shared" ca="1" si="30"/>
        <v>9.0569952321104541E-3</v>
      </c>
      <c r="S88" s="118">
        <f t="shared" ca="1" si="31"/>
        <v>1.1280139366318442E-2</v>
      </c>
      <c r="T88" s="28"/>
      <c r="U88" s="107">
        <v>43761</v>
      </c>
      <c r="V88" s="108">
        <v>3.3117368648771573E-3</v>
      </c>
      <c r="W88" s="109">
        <f t="shared" si="32"/>
        <v>0.95367161917497623</v>
      </c>
      <c r="X88" s="108">
        <f t="shared" si="23"/>
        <v>1.259955070119112E-3</v>
      </c>
      <c r="Y88" s="28"/>
      <c r="Z88" s="101">
        <v>44197</v>
      </c>
      <c r="AA88" s="32">
        <v>1223.2946300000001</v>
      </c>
      <c r="AB88" s="118">
        <f t="shared" si="24"/>
        <v>1.0876568941778908E-2</v>
      </c>
      <c r="AC88" s="28"/>
      <c r="AD88" s="101">
        <v>44099</v>
      </c>
      <c r="AE88" s="32">
        <v>1127.8098500000001</v>
      </c>
      <c r="AF88" s="118">
        <f t="shared" si="25"/>
        <v>-2.4193592555307508E-2</v>
      </c>
      <c r="AG88" s="28"/>
      <c r="AH88" s="101">
        <v>44197</v>
      </c>
      <c r="AI88" s="32">
        <v>1221.0818999999999</v>
      </c>
      <c r="AJ88" s="118">
        <f t="shared" si="26"/>
        <v>1.0839738483083394E-2</v>
      </c>
      <c r="AK88" s="28"/>
      <c r="AL88" s="101">
        <v>44092</v>
      </c>
      <c r="AM88" s="32">
        <v>1158.6555699999999</v>
      </c>
      <c r="AN88" s="118">
        <f t="shared" si="27"/>
        <v>1.7318253205618195E-3</v>
      </c>
      <c r="AO88" s="28"/>
      <c r="AP88" s="101">
        <v>44197</v>
      </c>
      <c r="AQ88" s="32">
        <v>1011.62</v>
      </c>
      <c r="AR88" s="118">
        <f t="shared" si="28"/>
        <v>9.0569952321104541E-3</v>
      </c>
      <c r="AS88" s="28"/>
      <c r="AT88" s="101">
        <v>44197</v>
      </c>
      <c r="AU88" s="32">
        <v>1169.14822</v>
      </c>
      <c r="AV88" s="118">
        <f t="shared" si="29"/>
        <v>1.1280139366318442E-2</v>
      </c>
    </row>
    <row r="89" spans="2:48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101">
        <f t="shared" ca="1" si="18"/>
        <v>44190</v>
      </c>
      <c r="N89" s="118">
        <f t="shared" ca="1" si="19"/>
        <v>-5.9280124270031376E-3</v>
      </c>
      <c r="O89" s="118">
        <f t="shared" ca="1" si="20"/>
        <v>-5.9512939453847391E-3</v>
      </c>
      <c r="P89" s="118">
        <f t="shared" ca="1" si="21"/>
        <v>-5.9512939453847391E-3</v>
      </c>
      <c r="Q89" s="118">
        <f t="shared" ca="1" si="22"/>
        <v>-5.904830474978362E-3</v>
      </c>
      <c r="R89" s="118">
        <f t="shared" ca="1" si="30"/>
        <v>-2.1796900659879492E-3</v>
      </c>
      <c r="S89" s="118">
        <f t="shared" ca="1" si="31"/>
        <v>-5.8664864184198029E-3</v>
      </c>
      <c r="T89" s="28"/>
      <c r="U89" s="107">
        <v>43760</v>
      </c>
      <c r="V89" s="108">
        <v>3.137976337242632E-3</v>
      </c>
      <c r="W89" s="109">
        <f t="shared" si="32"/>
        <v>0.95052373468188944</v>
      </c>
      <c r="X89" s="108">
        <f t="shared" si="23"/>
        <v>-3.059136165746823E-3</v>
      </c>
      <c r="Y89" s="28"/>
      <c r="Z89" s="101">
        <v>44190</v>
      </c>
      <c r="AA89" s="32">
        <v>1210.1325400000001</v>
      </c>
      <c r="AB89" s="118">
        <f t="shared" si="24"/>
        <v>-5.9280124270031376E-3</v>
      </c>
      <c r="AC89" s="28"/>
      <c r="AD89" s="101">
        <v>44092</v>
      </c>
      <c r="AE89" s="32">
        <v>1155.7721300000001</v>
      </c>
      <c r="AF89" s="118">
        <f t="shared" si="25"/>
        <v>1.6478188597135457E-3</v>
      </c>
      <c r="AG89" s="28"/>
      <c r="AH89" s="101">
        <v>44190</v>
      </c>
      <c r="AI89" s="32">
        <v>1207.9876300000001</v>
      </c>
      <c r="AJ89" s="118">
        <f t="shared" si="26"/>
        <v>-5.9512939453847391E-3</v>
      </c>
      <c r="AK89" s="28"/>
      <c r="AL89" s="101">
        <v>44085</v>
      </c>
      <c r="AM89" s="32">
        <v>1156.65245</v>
      </c>
      <c r="AN89" s="118">
        <f t="shared" si="27"/>
        <v>3.0225893580539953E-3</v>
      </c>
      <c r="AO89" s="28"/>
      <c r="AP89" s="101">
        <v>44190</v>
      </c>
      <c r="AQ89" s="32">
        <v>1002.54</v>
      </c>
      <c r="AR89" s="118">
        <f t="shared" si="28"/>
        <v>-2.1796900659879492E-3</v>
      </c>
      <c r="AS89" s="28"/>
      <c r="AT89" s="101">
        <v>44190</v>
      </c>
      <c r="AU89" s="32">
        <v>1156.10717</v>
      </c>
      <c r="AV89" s="118">
        <f t="shared" si="29"/>
        <v>-5.8664864184198029E-3</v>
      </c>
    </row>
    <row r="90" spans="2:48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101">
        <f t="shared" ca="1" si="18"/>
        <v>44183</v>
      </c>
      <c r="N90" s="118">
        <f t="shared" ca="1" si="19"/>
        <v>6.8267183505081874E-3</v>
      </c>
      <c r="O90" s="118">
        <f t="shared" ca="1" si="20"/>
        <v>6.7809137856289503E-3</v>
      </c>
      <c r="P90" s="118">
        <f t="shared" ca="1" si="21"/>
        <v>6.7809137856289503E-3</v>
      </c>
      <c r="Q90" s="118">
        <f t="shared" ca="1" si="22"/>
        <v>6.8622693650379762E-3</v>
      </c>
      <c r="R90" s="118">
        <f t="shared" ca="1" si="30"/>
        <v>-2.7790735759728458E-3</v>
      </c>
      <c r="S90" s="118">
        <f t="shared" ca="1" si="31"/>
        <v>2.3272640619012019E-3</v>
      </c>
      <c r="T90" s="28"/>
      <c r="U90" s="107">
        <v>43759</v>
      </c>
      <c r="V90" s="108">
        <v>-1.831947368279497E-3</v>
      </c>
      <c r="W90" s="109">
        <f t="shared" si="32"/>
        <v>0.94755034412368333</v>
      </c>
      <c r="X90" s="108">
        <f t="shared" si="23"/>
        <v>-6.1239543504196803E-3</v>
      </c>
      <c r="Y90" s="28"/>
      <c r="Z90" s="101">
        <v>44183</v>
      </c>
      <c r="AA90" s="32">
        <v>1217.3489999999999</v>
      </c>
      <c r="AB90" s="118">
        <f t="shared" si="24"/>
        <v>6.8267183505081874E-3</v>
      </c>
      <c r="AC90" s="28"/>
      <c r="AD90" s="101">
        <v>44085</v>
      </c>
      <c r="AE90" s="32">
        <v>1153.87076</v>
      </c>
      <c r="AF90" s="118">
        <f t="shared" si="25"/>
        <v>2.9469516797917539E-3</v>
      </c>
      <c r="AG90" s="28"/>
      <c r="AH90" s="101">
        <v>44183</v>
      </c>
      <c r="AI90" s="32">
        <v>1215.21976</v>
      </c>
      <c r="AJ90" s="118">
        <f t="shared" si="26"/>
        <v>6.7809137856289503E-3</v>
      </c>
      <c r="AK90" s="28"/>
      <c r="AL90" s="101">
        <v>44078</v>
      </c>
      <c r="AM90" s="32">
        <v>1153.1668999999999</v>
      </c>
      <c r="AN90" s="118">
        <f t="shared" si="27"/>
        <v>-4.5113625228498933E-3</v>
      </c>
      <c r="AO90" s="28"/>
      <c r="AP90" s="101">
        <v>44183</v>
      </c>
      <c r="AQ90" s="32">
        <v>1004.73</v>
      </c>
      <c r="AR90" s="118">
        <f t="shared" si="28"/>
        <v>-2.7790735759728458E-3</v>
      </c>
      <c r="AS90" s="28"/>
      <c r="AT90" s="101">
        <v>44183</v>
      </c>
      <c r="AU90" s="32">
        <v>1162.92948</v>
      </c>
      <c r="AV90" s="118">
        <f t="shared" si="29"/>
        <v>2.3272640619012019E-3</v>
      </c>
    </row>
    <row r="91" spans="2:48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101">
        <f t="shared" ca="1" si="18"/>
        <v>44176</v>
      </c>
      <c r="N91" s="118">
        <f t="shared" ca="1" si="19"/>
        <v>5.3735369823628698E-3</v>
      </c>
      <c r="O91" s="118">
        <f t="shared" ca="1" si="20"/>
        <v>5.3255809178907043E-3</v>
      </c>
      <c r="P91" s="118">
        <f t="shared" ca="1" si="21"/>
        <v>5.3255809178907043E-3</v>
      </c>
      <c r="Q91" s="118">
        <f t="shared" ca="1" si="22"/>
        <v>5.4111854614498078E-3</v>
      </c>
      <c r="R91" s="118">
        <f t="shared" ca="1" si="30"/>
        <v>7.8928414229122446E-3</v>
      </c>
      <c r="S91" s="118">
        <f t="shared" ca="1" si="31"/>
        <v>8.4814081041713063E-3</v>
      </c>
      <c r="T91" s="28"/>
      <c r="U91" s="107">
        <v>43756</v>
      </c>
      <c r="V91" s="108">
        <v>-2.710520734643848E-3</v>
      </c>
      <c r="W91" s="109">
        <f t="shared" si="32"/>
        <v>0.94928939232769372</v>
      </c>
      <c r="X91" s="108">
        <f t="shared" si="23"/>
        <v>-3.152361101308121E-3</v>
      </c>
      <c r="Y91" s="28"/>
      <c r="Z91" s="101">
        <v>44176</v>
      </c>
      <c r="AA91" s="32">
        <v>1209.09485</v>
      </c>
      <c r="AB91" s="118">
        <f t="shared" si="24"/>
        <v>5.3735369823628698E-3</v>
      </c>
      <c r="AC91" s="28"/>
      <c r="AD91" s="101">
        <v>44078</v>
      </c>
      <c r="AE91" s="32">
        <v>1150.48035</v>
      </c>
      <c r="AF91" s="118">
        <f t="shared" si="25"/>
        <v>-4.5829765207785478E-3</v>
      </c>
      <c r="AG91" s="28"/>
      <c r="AH91" s="101">
        <v>44176</v>
      </c>
      <c r="AI91" s="32">
        <v>1207.03496</v>
      </c>
      <c r="AJ91" s="118">
        <f t="shared" si="26"/>
        <v>5.3255809178907043E-3</v>
      </c>
      <c r="AK91" s="28"/>
      <c r="AL91" s="101">
        <v>44071</v>
      </c>
      <c r="AM91" s="32">
        <v>1158.39283</v>
      </c>
      <c r="AN91" s="118">
        <f t="shared" si="27"/>
        <v>5.1386033453657554E-3</v>
      </c>
      <c r="AO91" s="28"/>
      <c r="AP91" s="101">
        <v>44176</v>
      </c>
      <c r="AQ91" s="32">
        <v>1007.53</v>
      </c>
      <c r="AR91" s="118">
        <f t="shared" si="28"/>
        <v>7.8928414229122446E-3</v>
      </c>
      <c r="AS91" s="28"/>
      <c r="AT91" s="101">
        <v>44176</v>
      </c>
      <c r="AU91" s="32">
        <v>1160.2293199999999</v>
      </c>
      <c r="AV91" s="118">
        <f t="shared" si="29"/>
        <v>8.4814081041713063E-3</v>
      </c>
    </row>
    <row r="92" spans="2:48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101">
        <f t="shared" ca="1" si="18"/>
        <v>44169</v>
      </c>
      <c r="N92" s="118">
        <f t="shared" ca="1" si="19"/>
        <v>9.8878671806066354E-3</v>
      </c>
      <c r="O92" s="118">
        <f t="shared" ca="1" si="20"/>
        <v>9.8580781330368517E-3</v>
      </c>
      <c r="P92" s="118">
        <f t="shared" ca="1" si="21"/>
        <v>9.8580781330368517E-3</v>
      </c>
      <c r="Q92" s="118">
        <f t="shared" ca="1" si="22"/>
        <v>9.927754107172504E-3</v>
      </c>
      <c r="R92" s="118">
        <f t="shared" ca="1" si="30"/>
        <v>-5.4322952940005775E-3</v>
      </c>
      <c r="S92" s="118">
        <f t="shared" ca="1" si="31"/>
        <v>1.0566818604433204E-2</v>
      </c>
      <c r="T92" s="28"/>
      <c r="U92" s="107">
        <v>43755</v>
      </c>
      <c r="V92" s="108">
        <v>-6.3213814680830908E-4</v>
      </c>
      <c r="W92" s="109">
        <f t="shared" si="32"/>
        <v>0.95186945422003122</v>
      </c>
      <c r="X92" s="108">
        <f t="shared" si="23"/>
        <v>-6.9709465931614423E-3</v>
      </c>
      <c r="Y92" s="28"/>
      <c r="Z92" s="101">
        <v>44169</v>
      </c>
      <c r="AA92" s="32">
        <v>1202.63246</v>
      </c>
      <c r="AB92" s="118">
        <f t="shared" si="24"/>
        <v>9.8878671806066354E-3</v>
      </c>
      <c r="AC92" s="28"/>
      <c r="AD92" s="101">
        <v>44071</v>
      </c>
      <c r="AE92" s="32">
        <v>1155.7772500000001</v>
      </c>
      <c r="AF92" s="118">
        <f t="shared" si="25"/>
        <v>5.0662405431216584E-3</v>
      </c>
      <c r="AG92" s="28"/>
      <c r="AH92" s="101">
        <v>44169</v>
      </c>
      <c r="AI92" s="32">
        <v>1200.64085</v>
      </c>
      <c r="AJ92" s="118">
        <f t="shared" si="26"/>
        <v>9.8580781330368517E-3</v>
      </c>
      <c r="AK92" s="28"/>
      <c r="AL92" s="101">
        <v>44064</v>
      </c>
      <c r="AM92" s="32">
        <v>1152.47074</v>
      </c>
      <c r="AN92" s="118">
        <f t="shared" si="27"/>
        <v>-3.1048730197570373E-3</v>
      </c>
      <c r="AO92" s="28"/>
      <c r="AP92" s="101">
        <v>44169</v>
      </c>
      <c r="AQ92" s="32">
        <v>999.64</v>
      </c>
      <c r="AR92" s="118">
        <f t="shared" si="28"/>
        <v>-5.4322952940005775E-3</v>
      </c>
      <c r="AS92" s="28"/>
      <c r="AT92" s="101">
        <v>44169</v>
      </c>
      <c r="AU92" s="32">
        <v>1150.4717000000001</v>
      </c>
      <c r="AV92" s="118">
        <f t="shared" si="29"/>
        <v>1.0566818604433204E-2</v>
      </c>
    </row>
    <row r="93" spans="2:48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101">
        <f t="shared" ca="1" si="18"/>
        <v>44162</v>
      </c>
      <c r="N93" s="118">
        <f t="shared" ca="1" si="19"/>
        <v>1.4239135461594277E-2</v>
      </c>
      <c r="O93" s="118">
        <f t="shared" ca="1" si="20"/>
        <v>1.4196944235786102E-2</v>
      </c>
      <c r="P93" s="118">
        <f t="shared" ca="1" si="21"/>
        <v>1.4196944235786102E-2</v>
      </c>
      <c r="Q93" s="118">
        <f t="shared" ca="1" si="22"/>
        <v>1.4270964310106438E-2</v>
      </c>
      <c r="R93" s="118">
        <f t="shared" ca="1" si="30"/>
        <v>5.3412819076579243E-3</v>
      </c>
      <c r="S93" s="118">
        <f t="shared" ca="1" si="31"/>
        <v>1.3069376559330825E-2</v>
      </c>
      <c r="T93" s="28"/>
      <c r="U93" s="107">
        <v>43754</v>
      </c>
      <c r="V93" s="108">
        <v>-1.0162050522957531E-3</v>
      </c>
      <c r="W93" s="109">
        <f t="shared" si="32"/>
        <v>0.95247154781915722</v>
      </c>
      <c r="X93" s="108">
        <f t="shared" si="23"/>
        <v>-1.0319272256447354E-2</v>
      </c>
      <c r="Y93" s="28"/>
      <c r="Z93" s="101">
        <v>44162</v>
      </c>
      <c r="AA93" s="32">
        <v>1190.85742</v>
      </c>
      <c r="AB93" s="118">
        <f t="shared" si="24"/>
        <v>1.4239135461594277E-2</v>
      </c>
      <c r="AC93" s="28"/>
      <c r="AD93" s="101">
        <v>44064</v>
      </c>
      <c r="AE93" s="32">
        <v>1149.9513199999999</v>
      </c>
      <c r="AF93" s="118">
        <f t="shared" si="25"/>
        <v>-3.18022374246274E-3</v>
      </c>
      <c r="AG93" s="28"/>
      <c r="AH93" s="101">
        <v>44162</v>
      </c>
      <c r="AI93" s="32">
        <v>1188.92038</v>
      </c>
      <c r="AJ93" s="118">
        <f t="shared" si="26"/>
        <v>1.4196944235786102E-2</v>
      </c>
      <c r="AK93" s="28"/>
      <c r="AL93" s="101">
        <v>44057</v>
      </c>
      <c r="AM93" s="32">
        <v>1156.06016</v>
      </c>
      <c r="AN93" s="118">
        <f t="shared" si="27"/>
        <v>1.1849567837098895E-3</v>
      </c>
      <c r="AO93" s="28"/>
      <c r="AP93" s="101">
        <v>44162</v>
      </c>
      <c r="AQ93" s="32">
        <v>1005.1</v>
      </c>
      <c r="AR93" s="118">
        <f t="shared" si="28"/>
        <v>5.3412819076579243E-3</v>
      </c>
      <c r="AS93" s="28"/>
      <c r="AT93" s="101">
        <v>44162</v>
      </c>
      <c r="AU93" s="32">
        <v>1138.44199</v>
      </c>
      <c r="AV93" s="118">
        <f t="shared" si="29"/>
        <v>1.3069376559330825E-2</v>
      </c>
    </row>
    <row r="94" spans="2:48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101">
        <f t="shared" ca="1" si="18"/>
        <v>44155</v>
      </c>
      <c r="N94" s="118">
        <f t="shared" ca="1" si="19"/>
        <v>8.6712196807579023E-3</v>
      </c>
      <c r="O94" s="118">
        <f t="shared" ca="1" si="20"/>
        <v>8.6299780653422697E-3</v>
      </c>
      <c r="P94" s="118">
        <f t="shared" ca="1" si="21"/>
        <v>8.6299780653422697E-3</v>
      </c>
      <c r="Q94" s="118">
        <f t="shared" ca="1" si="22"/>
        <v>8.7122801734467181E-3</v>
      </c>
      <c r="R94" s="118">
        <f t="shared" ca="1" si="30"/>
        <v>6.5137069737941644E-3</v>
      </c>
      <c r="S94" s="118">
        <f t="shared" ca="1" si="31"/>
        <v>8.0313555994848684E-3</v>
      </c>
      <c r="T94" s="28"/>
      <c r="U94" s="107">
        <v>43753</v>
      </c>
      <c r="V94" s="108">
        <v>5.410684894603348E-5</v>
      </c>
      <c r="W94" s="109">
        <f t="shared" si="32"/>
        <v>0.95344043881013907</v>
      </c>
      <c r="X94" s="108">
        <f t="shared" si="23"/>
        <v>-1.011835646880288E-2</v>
      </c>
      <c r="Y94" s="28"/>
      <c r="Z94" s="101">
        <v>44155</v>
      </c>
      <c r="AA94" s="32">
        <v>1174.1387</v>
      </c>
      <c r="AB94" s="118">
        <f t="shared" si="24"/>
        <v>8.6712196807579023E-3</v>
      </c>
      <c r="AC94" s="28"/>
      <c r="AD94" s="101">
        <v>44057</v>
      </c>
      <c r="AE94" s="32">
        <v>1153.6200899999999</v>
      </c>
      <c r="AF94" s="118">
        <f t="shared" si="25"/>
        <v>1.1022867560177563E-3</v>
      </c>
      <c r="AG94" s="28"/>
      <c r="AH94" s="101">
        <v>44155</v>
      </c>
      <c r="AI94" s="32">
        <v>1172.2776200000001</v>
      </c>
      <c r="AJ94" s="118">
        <f t="shared" si="26"/>
        <v>8.6299780653422697E-3</v>
      </c>
      <c r="AK94" s="28"/>
      <c r="AL94" s="101">
        <v>44050</v>
      </c>
      <c r="AM94" s="32">
        <v>1154.6919</v>
      </c>
      <c r="AN94" s="118">
        <f t="shared" si="27"/>
        <v>-1.4281830491231773E-3</v>
      </c>
      <c r="AO94" s="28"/>
      <c r="AP94" s="101">
        <v>44155</v>
      </c>
      <c r="AQ94" s="32">
        <v>999.76</v>
      </c>
      <c r="AR94" s="118">
        <f t="shared" si="28"/>
        <v>6.5137069737941644E-3</v>
      </c>
      <c r="AS94" s="28"/>
      <c r="AT94" s="101">
        <v>44155</v>
      </c>
      <c r="AU94" s="32">
        <v>1123.75521</v>
      </c>
      <c r="AV94" s="118">
        <f t="shared" si="29"/>
        <v>8.0313555994848684E-3</v>
      </c>
    </row>
    <row r="95" spans="2:48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101">
        <f t="shared" ca="1" si="18"/>
        <v>44148</v>
      </c>
      <c r="N95" s="118">
        <f t="shared" ca="1" si="19"/>
        <v>-2.3123482540232665E-4</v>
      </c>
      <c r="O95" s="118">
        <f t="shared" ca="1" si="20"/>
        <v>-2.6527757784700068E-4</v>
      </c>
      <c r="P95" s="118">
        <f t="shared" ca="1" si="21"/>
        <v>-2.6527757784700068E-4</v>
      </c>
      <c r="Q95" s="118">
        <f t="shared" ca="1" si="22"/>
        <v>-1.8716672905694232E-4</v>
      </c>
      <c r="R95" s="118">
        <f t="shared" ca="1" si="30"/>
        <v>4.6729444607402915E-3</v>
      </c>
      <c r="S95" s="118">
        <f t="shared" ca="1" si="31"/>
        <v>-1.1124958906712501E-2</v>
      </c>
      <c r="T95" s="28"/>
      <c r="U95" s="107">
        <v>43752</v>
      </c>
      <c r="V95" s="108">
        <v>1.152478566587094E-3</v>
      </c>
      <c r="W95" s="109">
        <f t="shared" si="32"/>
        <v>0.95338885394343187</v>
      </c>
      <c r="X95" s="108">
        <f t="shared" si="23"/>
        <v>-1.3439328206437007E-2</v>
      </c>
      <c r="Y95" s="28"/>
      <c r="Z95" s="101">
        <v>44148</v>
      </c>
      <c r="AA95" s="32">
        <v>1164.04501</v>
      </c>
      <c r="AB95" s="118">
        <f t="shared" si="24"/>
        <v>-2.3123482540232665E-4</v>
      </c>
      <c r="AC95" s="28"/>
      <c r="AD95" s="101">
        <v>44050</v>
      </c>
      <c r="AE95" s="32">
        <v>1152.34987</v>
      </c>
      <c r="AF95" s="118">
        <f t="shared" si="25"/>
        <v>-1.5089100967048408E-3</v>
      </c>
      <c r="AG95" s="28"/>
      <c r="AH95" s="101">
        <v>44148</v>
      </c>
      <c r="AI95" s="32">
        <v>1162.2474500000001</v>
      </c>
      <c r="AJ95" s="118">
        <f t="shared" si="26"/>
        <v>-2.6527757784700068E-4</v>
      </c>
      <c r="AK95" s="28"/>
      <c r="AL95" s="101">
        <v>44043</v>
      </c>
      <c r="AM95" s="32">
        <v>1156.34337</v>
      </c>
      <c r="AN95" s="118">
        <f t="shared" si="27"/>
        <v>1.5260898260686995E-2</v>
      </c>
      <c r="AO95" s="28"/>
      <c r="AP95" s="101">
        <v>44148</v>
      </c>
      <c r="AQ95" s="32">
        <v>993.29</v>
      </c>
      <c r="AR95" s="118">
        <f t="shared" si="28"/>
        <v>4.6729444607402915E-3</v>
      </c>
      <c r="AS95" s="28"/>
      <c r="AT95" s="101">
        <v>44148</v>
      </c>
      <c r="AU95" s="32">
        <v>1114.8018400000001</v>
      </c>
      <c r="AV95" s="118">
        <f t="shared" si="29"/>
        <v>-1.1124958906712501E-2</v>
      </c>
    </row>
    <row r="96" spans="2:48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101">
        <f t="shared" ca="1" si="18"/>
        <v>44141</v>
      </c>
      <c r="N96" s="118">
        <f t="shared" ca="1" si="19"/>
        <v>3.8576624194489595E-2</v>
      </c>
      <c r="O96" s="118">
        <f t="shared" ca="1" si="20"/>
        <v>3.8540118757900865E-2</v>
      </c>
      <c r="P96" s="118">
        <f t="shared" ca="1" si="21"/>
        <v>3.8540118757900865E-2</v>
      </c>
      <c r="Q96" s="118">
        <f t="shared" ca="1" si="22"/>
        <v>3.8602244953012566E-2</v>
      </c>
      <c r="R96" s="118">
        <f t="shared" ca="1" si="30"/>
        <v>1.8407498969921665E-2</v>
      </c>
      <c r="S96" s="118">
        <f t="shared" ca="1" si="31"/>
        <v>3.8040330229022201E-2</v>
      </c>
      <c r="T96" s="28"/>
      <c r="U96" s="107">
        <v>43749</v>
      </c>
      <c r="V96" s="108">
        <v>-6.5307987672105381E-3</v>
      </c>
      <c r="W96" s="109">
        <f t="shared" si="32"/>
        <v>0.9522913585635413</v>
      </c>
      <c r="X96" s="108">
        <f t="shared" si="23"/>
        <v>-1.6075360124018334E-2</v>
      </c>
      <c r="Y96" s="28"/>
      <c r="Z96" s="101">
        <v>44141</v>
      </c>
      <c r="AA96" s="32">
        <v>1164.3142399999999</v>
      </c>
      <c r="AB96" s="118">
        <f t="shared" si="24"/>
        <v>3.8576624194489595E-2</v>
      </c>
      <c r="AC96" s="28"/>
      <c r="AD96" s="101">
        <v>44043</v>
      </c>
      <c r="AE96" s="32">
        <v>1154.0912900000001</v>
      </c>
      <c r="AF96" s="118">
        <f t="shared" si="25"/>
        <v>1.5191785478619213E-2</v>
      </c>
      <c r="AG96" s="28"/>
      <c r="AH96" s="101">
        <v>44141</v>
      </c>
      <c r="AI96" s="32">
        <v>1162.55585</v>
      </c>
      <c r="AJ96" s="118">
        <f t="shared" si="26"/>
        <v>3.8540118757900865E-2</v>
      </c>
      <c r="AK96" s="28"/>
      <c r="AL96" s="101">
        <v>44036</v>
      </c>
      <c r="AM96" s="32">
        <v>1138.9617900000001</v>
      </c>
      <c r="AN96" s="118">
        <f t="shared" si="27"/>
        <v>1.5643367632555361E-2</v>
      </c>
      <c r="AO96" s="28"/>
      <c r="AP96" s="101">
        <v>44141</v>
      </c>
      <c r="AQ96" s="32">
        <v>988.67</v>
      </c>
      <c r="AR96" s="118">
        <f t="shared" si="28"/>
        <v>1.8407498969921665E-2</v>
      </c>
      <c r="AS96" s="28"/>
      <c r="AT96" s="101">
        <v>44141</v>
      </c>
      <c r="AU96" s="32">
        <v>1127.34349</v>
      </c>
      <c r="AV96" s="118">
        <f t="shared" si="29"/>
        <v>3.8040330229022201E-2</v>
      </c>
    </row>
    <row r="97" spans="2:48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101">
        <f t="shared" ca="1" si="18"/>
        <v>44134</v>
      </c>
      <c r="N97" s="118">
        <f t="shared" ca="1" si="19"/>
        <v>-2.6494554050056851E-2</v>
      </c>
      <c r="O97" s="118">
        <f t="shared" ca="1" si="20"/>
        <v>-2.6529024716219873E-2</v>
      </c>
      <c r="P97" s="118">
        <f t="shared" ca="1" si="21"/>
        <v>-2.6529024716219873E-2</v>
      </c>
      <c r="Q97" s="118">
        <f t="shared" ca="1" si="22"/>
        <v>-2.6440085181372086E-2</v>
      </c>
      <c r="R97" s="118">
        <f t="shared" ca="1" si="30"/>
        <v>-9.7111147380448681E-3</v>
      </c>
      <c r="S97" s="118">
        <f t="shared" ca="1" si="31"/>
        <v>-2.2680482600489604E-2</v>
      </c>
      <c r="T97" s="28"/>
      <c r="U97" s="107">
        <v>43748</v>
      </c>
      <c r="V97" s="108">
        <v>-4.0018371978341929E-3</v>
      </c>
      <c r="W97" s="109">
        <f t="shared" si="32"/>
        <v>0.95855146529137403</v>
      </c>
      <c r="X97" s="108">
        <f t="shared" si="23"/>
        <v>-3.6676197985058279E-3</v>
      </c>
      <c r="Y97" s="28"/>
      <c r="Z97" s="101">
        <v>44134</v>
      </c>
      <c r="AA97" s="32">
        <v>1121.0672500000001</v>
      </c>
      <c r="AB97" s="118">
        <f t="shared" si="24"/>
        <v>-2.6494554050056851E-2</v>
      </c>
      <c r="AC97" s="28"/>
      <c r="AD97" s="101">
        <v>44036</v>
      </c>
      <c r="AE97" s="32">
        <v>1136.82095</v>
      </c>
      <c r="AF97" s="118">
        <f t="shared" si="25"/>
        <v>1.5556905179526348E-2</v>
      </c>
      <c r="AG97" s="28"/>
      <c r="AH97" s="101">
        <v>44134</v>
      </c>
      <c r="AI97" s="32">
        <v>1119.4135200000001</v>
      </c>
      <c r="AJ97" s="118">
        <f t="shared" si="26"/>
        <v>-2.6529024716219873E-2</v>
      </c>
      <c r="AK97" s="28"/>
      <c r="AL97" s="101">
        <v>44029</v>
      </c>
      <c r="AM97" s="32">
        <v>1121.41902</v>
      </c>
      <c r="AN97" s="118">
        <f t="shared" si="27"/>
        <v>1.3279775770247637E-2</v>
      </c>
      <c r="AO97" s="28"/>
      <c r="AP97" s="101">
        <v>44134</v>
      </c>
      <c r="AQ97" s="32">
        <v>970.8</v>
      </c>
      <c r="AR97" s="118">
        <f t="shared" si="28"/>
        <v>-9.7111147380448681E-3</v>
      </c>
      <c r="AS97" s="28"/>
      <c r="AT97" s="101">
        <v>44134</v>
      </c>
      <c r="AU97" s="32">
        <v>1086.03053</v>
      </c>
      <c r="AV97" s="118">
        <f t="shared" si="29"/>
        <v>-2.2680482600489604E-2</v>
      </c>
    </row>
    <row r="98" spans="2:48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101">
        <f t="shared" ca="1" si="18"/>
        <v>44127</v>
      </c>
      <c r="N98" s="118">
        <f t="shared" ca="1" si="19"/>
        <v>1.4867007201904148E-3</v>
      </c>
      <c r="O98" s="118">
        <f t="shared" ca="1" si="20"/>
        <v>1.4430407645886767E-3</v>
      </c>
      <c r="P98" s="118">
        <f t="shared" ca="1" si="21"/>
        <v>1.4430407645886767E-3</v>
      </c>
      <c r="Q98" s="118">
        <f t="shared" ca="1" si="22"/>
        <v>1.5199564509407182E-3</v>
      </c>
      <c r="R98" s="118">
        <f t="shared" ca="1" si="30"/>
        <v>-8.8266518376218794E-3</v>
      </c>
      <c r="S98" s="118">
        <f t="shared" ca="1" si="31"/>
        <v>2.0030433382420831E-3</v>
      </c>
      <c r="T98" s="28"/>
      <c r="U98" s="107">
        <v>43747</v>
      </c>
      <c r="V98" s="108">
        <v>-8.1340064236880489E-4</v>
      </c>
      <c r="W98" s="109">
        <f t="shared" si="32"/>
        <v>0.96240284479497606</v>
      </c>
      <c r="X98" s="108">
        <f t="shared" si="23"/>
        <v>8.1728424195950389E-3</v>
      </c>
      <c r="Y98" s="28"/>
      <c r="Z98" s="101">
        <v>44127</v>
      </c>
      <c r="AA98" s="32">
        <v>1151.57779</v>
      </c>
      <c r="AB98" s="118">
        <f t="shared" si="24"/>
        <v>1.4867007201904148E-3</v>
      </c>
      <c r="AC98" s="28"/>
      <c r="AD98" s="101">
        <v>44029</v>
      </c>
      <c r="AE98" s="32">
        <v>1119.4064499999999</v>
      </c>
      <c r="AF98" s="118">
        <f t="shared" si="25"/>
        <v>1.3199256424283545E-2</v>
      </c>
      <c r="AG98" s="28"/>
      <c r="AH98" s="101">
        <v>44127</v>
      </c>
      <c r="AI98" s="32">
        <v>1149.91977</v>
      </c>
      <c r="AJ98" s="118">
        <f t="shared" si="26"/>
        <v>1.4430407645886767E-3</v>
      </c>
      <c r="AK98" s="28"/>
      <c r="AL98" s="101">
        <v>44022</v>
      </c>
      <c r="AM98" s="32">
        <v>1106.722</v>
      </c>
      <c r="AN98" s="118">
        <f t="shared" si="27"/>
        <v>8.5471372183529848E-3</v>
      </c>
      <c r="AO98" s="28"/>
      <c r="AP98" s="101">
        <v>44127</v>
      </c>
      <c r="AQ98" s="32">
        <v>980.32</v>
      </c>
      <c r="AR98" s="118">
        <f t="shared" si="28"/>
        <v>-8.8266518376218794E-3</v>
      </c>
      <c r="AS98" s="28"/>
      <c r="AT98" s="101">
        <v>44127</v>
      </c>
      <c r="AU98" s="32">
        <v>1111.2338500000001</v>
      </c>
      <c r="AV98" s="118">
        <f t="shared" si="29"/>
        <v>2.0030433382420831E-3</v>
      </c>
    </row>
    <row r="99" spans="2:48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101">
        <f t="shared" ca="1" si="18"/>
        <v>44120</v>
      </c>
      <c r="N99" s="118">
        <f t="shared" ca="1" si="19"/>
        <v>-2.6979503598226762E-3</v>
      </c>
      <c r="O99" s="118">
        <f t="shared" ca="1" si="20"/>
        <v>-2.7303302526084927E-3</v>
      </c>
      <c r="P99" s="118">
        <f t="shared" ca="1" si="21"/>
        <v>-2.7303302526084927E-3</v>
      </c>
      <c r="Q99" s="118">
        <f t="shared" ca="1" si="22"/>
        <v>-2.6554481110911965E-3</v>
      </c>
      <c r="R99" s="118">
        <f t="shared" ca="1" si="30"/>
        <v>6.3286631462204923E-3</v>
      </c>
      <c r="S99" s="118">
        <f t="shared" ca="1" si="31"/>
        <v>6.9796693683565891E-5</v>
      </c>
      <c r="T99" s="28"/>
      <c r="U99" s="107">
        <v>43746</v>
      </c>
      <c r="V99" s="108">
        <v>-3.3009926689141563E-3</v>
      </c>
      <c r="W99" s="109">
        <f t="shared" si="32"/>
        <v>0.96318630115105319</v>
      </c>
      <c r="X99" s="108">
        <f t="shared" si="23"/>
        <v>-1.8246714978298328E-4</v>
      </c>
      <c r="Y99" s="28"/>
      <c r="Z99" s="101">
        <v>44120</v>
      </c>
      <c r="AA99" s="32">
        <v>1149.8682799999999</v>
      </c>
      <c r="AB99" s="118">
        <f t="shared" si="24"/>
        <v>-2.6979503598226762E-3</v>
      </c>
      <c r="AC99" s="28"/>
      <c r="AD99" s="101">
        <v>44022</v>
      </c>
      <c r="AE99" s="32">
        <v>1104.8235999999999</v>
      </c>
      <c r="AF99" s="118">
        <f t="shared" si="25"/>
        <v>8.4805303428130419E-3</v>
      </c>
      <c r="AG99" s="28"/>
      <c r="AH99" s="101">
        <v>44120</v>
      </c>
      <c r="AI99" s="32">
        <v>1148.26278</v>
      </c>
      <c r="AJ99" s="118">
        <f t="shared" si="26"/>
        <v>-2.7303302526084927E-3</v>
      </c>
      <c r="AK99" s="28"/>
      <c r="AL99" s="101">
        <v>44015</v>
      </c>
      <c r="AM99" s="32">
        <v>1097.34286</v>
      </c>
      <c r="AN99" s="118">
        <f t="shared" si="27"/>
        <v>1.4994890891062429E-3</v>
      </c>
      <c r="AO99" s="28"/>
      <c r="AP99" s="101">
        <v>44120</v>
      </c>
      <c r="AQ99" s="32">
        <v>989.05</v>
      </c>
      <c r="AR99" s="118">
        <f t="shared" si="28"/>
        <v>6.3286631462204923E-3</v>
      </c>
      <c r="AS99" s="28"/>
      <c r="AT99" s="101">
        <v>44120</v>
      </c>
      <c r="AU99" s="32">
        <v>1109.0124499999999</v>
      </c>
      <c r="AV99" s="118">
        <f t="shared" si="29"/>
        <v>6.9796693683565891E-5</v>
      </c>
    </row>
    <row r="100" spans="2:48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101">
        <f t="shared" ca="1" si="18"/>
        <v>44113</v>
      </c>
      <c r="N100" s="118">
        <f t="shared" ca="1" si="19"/>
        <v>1.1595366857806155E-2</v>
      </c>
      <c r="O100" s="118">
        <f t="shared" ca="1" si="20"/>
        <v>1.1557315323064365E-2</v>
      </c>
      <c r="P100" s="118">
        <f t="shared" ca="1" si="21"/>
        <v>1.1557315323064365E-2</v>
      </c>
      <c r="Q100" s="118">
        <f t="shared" ca="1" si="22"/>
        <v>1.1633349438007201E-2</v>
      </c>
      <c r="R100" s="118">
        <f t="shared" ca="1" si="30"/>
        <v>2.8058933964574262E-3</v>
      </c>
      <c r="S100" s="118">
        <f t="shared" ca="1" si="31"/>
        <v>1.4022623685109981E-2</v>
      </c>
      <c r="T100" s="28"/>
      <c r="U100" s="107">
        <v>43745</v>
      </c>
      <c r="V100" s="108">
        <v>-1.522541797917591E-3</v>
      </c>
      <c r="W100" s="109">
        <f t="shared" si="32"/>
        <v>0.96637630224016036</v>
      </c>
      <c r="X100" s="108">
        <f t="shared" si="23"/>
        <v>-1.4312257606617917E-3</v>
      </c>
      <c r="Y100" s="28"/>
      <c r="Z100" s="101">
        <v>44113</v>
      </c>
      <c r="AA100" s="32">
        <v>1152.9789599999999</v>
      </c>
      <c r="AB100" s="118">
        <f t="shared" si="24"/>
        <v>1.1595366857806155E-2</v>
      </c>
      <c r="AC100" s="28"/>
      <c r="AD100" s="101">
        <v>44015</v>
      </c>
      <c r="AE100" s="32">
        <v>1095.5328999999999</v>
      </c>
      <c r="AF100" s="118">
        <f t="shared" si="25"/>
        <v>1.4179579314343993E-3</v>
      </c>
      <c r="AG100" s="28"/>
      <c r="AH100" s="101">
        <v>44113</v>
      </c>
      <c r="AI100" s="32">
        <v>1151.4065000000001</v>
      </c>
      <c r="AJ100" s="118">
        <f t="shared" si="26"/>
        <v>1.1557315323064365E-2</v>
      </c>
      <c r="AK100" s="28"/>
      <c r="AL100" s="101">
        <v>44008</v>
      </c>
      <c r="AM100" s="32">
        <v>1095.6998699999999</v>
      </c>
      <c r="AN100" s="118">
        <f t="shared" si="27"/>
        <v>3.6656747379397725E-3</v>
      </c>
      <c r="AO100" s="28"/>
      <c r="AP100" s="101">
        <v>44113</v>
      </c>
      <c r="AQ100" s="32">
        <v>982.83</v>
      </c>
      <c r="AR100" s="118">
        <f t="shared" si="28"/>
        <v>2.8058933964574262E-3</v>
      </c>
      <c r="AS100" s="28"/>
      <c r="AT100" s="101">
        <v>44113</v>
      </c>
      <c r="AU100" s="32">
        <v>1108.93505</v>
      </c>
      <c r="AV100" s="118">
        <f t="shared" si="29"/>
        <v>1.4022623685109981E-2</v>
      </c>
    </row>
    <row r="101" spans="2:48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101">
        <f t="shared" ca="1" si="18"/>
        <v>44106</v>
      </c>
      <c r="N101" s="118">
        <f t="shared" ca="1" si="19"/>
        <v>9.2987790798597647E-3</v>
      </c>
      <c r="O101" s="118">
        <f t="shared" ca="1" si="20"/>
        <v>9.2582273510024571E-3</v>
      </c>
      <c r="P101" s="118">
        <f t="shared" ca="1" si="21"/>
        <v>9.2582273510024571E-3</v>
      </c>
      <c r="Q101" s="118">
        <f t="shared" ca="1" si="22"/>
        <v>9.3288704329101968E-3</v>
      </c>
      <c r="R101" s="118">
        <f t="shared" ca="1" si="30"/>
        <v>1.0418156190632466E-3</v>
      </c>
      <c r="S101" s="118">
        <f t="shared" ca="1" si="31"/>
        <v>1.061105656271133E-2</v>
      </c>
      <c r="T101" s="28"/>
      <c r="U101" s="107">
        <v>43742</v>
      </c>
      <c r="V101" s="108">
        <v>5.9973028482184533E-3</v>
      </c>
      <c r="W101" s="109">
        <f t="shared" si="32"/>
        <v>0.96784989415812617</v>
      </c>
      <c r="X101" s="108">
        <f t="shared" si="23"/>
        <v>-5.8457005296619347E-4</v>
      </c>
      <c r="Y101" s="28"/>
      <c r="Z101" s="101">
        <v>44106</v>
      </c>
      <c r="AA101" s="32">
        <v>1139.7629899999999</v>
      </c>
      <c r="AB101" s="118">
        <f t="shared" si="24"/>
        <v>9.2987790798597647E-3</v>
      </c>
      <c r="AC101" s="28"/>
      <c r="AD101" s="101">
        <v>44008</v>
      </c>
      <c r="AE101" s="32">
        <v>1093.9816800000001</v>
      </c>
      <c r="AF101" s="118">
        <f t="shared" si="25"/>
        <v>3.5837898431729798E-3</v>
      </c>
      <c r="AG101" s="28"/>
      <c r="AH101" s="101">
        <v>44106</v>
      </c>
      <c r="AI101" s="32">
        <v>1138.25137</v>
      </c>
      <c r="AJ101" s="118">
        <f t="shared" si="26"/>
        <v>9.2582273510024571E-3</v>
      </c>
      <c r="AK101" s="28"/>
      <c r="AL101" s="101">
        <v>44001</v>
      </c>
      <c r="AM101" s="32">
        <v>1091.6980599999999</v>
      </c>
      <c r="AN101" s="118">
        <f t="shared" si="27"/>
        <v>-1.9236294593795167E-3</v>
      </c>
      <c r="AO101" s="28"/>
      <c r="AP101" s="101">
        <v>44106</v>
      </c>
      <c r="AQ101" s="32">
        <v>980.08</v>
      </c>
      <c r="AR101" s="118">
        <f t="shared" si="28"/>
        <v>1.0418156190632466E-3</v>
      </c>
      <c r="AS101" s="28"/>
      <c r="AT101" s="101">
        <v>44106</v>
      </c>
      <c r="AU101" s="32">
        <v>1093.5999099999999</v>
      </c>
      <c r="AV101" s="118">
        <f t="shared" si="29"/>
        <v>1.061105656271133E-2</v>
      </c>
    </row>
    <row r="102" spans="2:48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101">
        <f t="shared" ca="1" si="18"/>
        <v>44099</v>
      </c>
      <c r="N102" s="118">
        <f t="shared" ca="1" si="19"/>
        <v>-2.4149238453189947E-2</v>
      </c>
      <c r="O102" s="118">
        <f t="shared" ca="1" si="20"/>
        <v>-2.4193592555307508E-2</v>
      </c>
      <c r="P102" s="118">
        <f t="shared" ca="1" si="21"/>
        <v>-2.4193592555307508E-2</v>
      </c>
      <c r="Q102" s="118">
        <f t="shared" ca="1" si="22"/>
        <v>-2.4114992171487049E-2</v>
      </c>
      <c r="R102" s="118">
        <f t="shared" ca="1" si="30"/>
        <v>-3.1461589370259668E-3</v>
      </c>
      <c r="S102" s="118">
        <f t="shared" ca="1" si="31"/>
        <v>-2.5107776056435882E-2</v>
      </c>
      <c r="T102" s="28"/>
      <c r="U102" s="107">
        <v>43741</v>
      </c>
      <c r="V102" s="108">
        <v>7.8346531645206094E-3</v>
      </c>
      <c r="W102" s="109">
        <f t="shared" si="32"/>
        <v>0.96208000898005597</v>
      </c>
      <c r="X102" s="108">
        <f t="shared" si="23"/>
        <v>-6.7760314617950623E-3</v>
      </c>
      <c r="Y102" s="28"/>
      <c r="Z102" s="101">
        <v>44099</v>
      </c>
      <c r="AA102" s="32">
        <v>1129.26223</v>
      </c>
      <c r="AB102" s="118">
        <f t="shared" si="24"/>
        <v>-2.4149238453189947E-2</v>
      </c>
      <c r="AC102" s="28"/>
      <c r="AD102" s="101">
        <v>44001</v>
      </c>
      <c r="AE102" s="32">
        <v>1090.0750800000001</v>
      </c>
      <c r="AF102" s="118">
        <f t="shared" si="25"/>
        <v>-2.0029245708998999E-3</v>
      </c>
      <c r="AG102" s="28"/>
      <c r="AH102" s="101">
        <v>44099</v>
      </c>
      <c r="AI102" s="32">
        <v>1127.8098500000001</v>
      </c>
      <c r="AJ102" s="118">
        <f t="shared" si="26"/>
        <v>-2.4193592555307508E-2</v>
      </c>
      <c r="AK102" s="28"/>
      <c r="AL102" s="101">
        <v>43994</v>
      </c>
      <c r="AM102" s="32">
        <v>1093.80213</v>
      </c>
      <c r="AN102" s="118">
        <f t="shared" si="27"/>
        <v>-2.3295077210770954E-3</v>
      </c>
      <c r="AO102" s="28"/>
      <c r="AP102" s="101">
        <v>44099</v>
      </c>
      <c r="AQ102" s="32">
        <v>979.06</v>
      </c>
      <c r="AR102" s="118">
        <f t="shared" si="28"/>
        <v>-3.1461589370259668E-3</v>
      </c>
      <c r="AS102" s="28"/>
      <c r="AT102" s="101">
        <v>44099</v>
      </c>
      <c r="AU102" s="32">
        <v>1082.1175000000001</v>
      </c>
      <c r="AV102" s="118">
        <f t="shared" si="29"/>
        <v>-2.5107776056435882E-2</v>
      </c>
    </row>
    <row r="103" spans="2:48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101">
        <f t="shared" ca="1" si="18"/>
        <v>44092</v>
      </c>
      <c r="N103" s="118">
        <f t="shared" ca="1" si="19"/>
        <v>1.689868326898436E-3</v>
      </c>
      <c r="O103" s="118">
        <f t="shared" ca="1" si="20"/>
        <v>1.6478188597135457E-3</v>
      </c>
      <c r="P103" s="118">
        <f t="shared" ca="1" si="21"/>
        <v>1.6478188597135457E-3</v>
      </c>
      <c r="Q103" s="118">
        <f t="shared" ca="1" si="22"/>
        <v>1.7318253205618195E-3</v>
      </c>
      <c r="R103" s="118">
        <f t="shared" ca="1" si="30"/>
        <v>-5.2917052520173868E-4</v>
      </c>
      <c r="S103" s="118">
        <f t="shared" ca="1" si="31"/>
        <v>-8.1186351802731149E-4</v>
      </c>
      <c r="T103" s="28"/>
      <c r="U103" s="107">
        <v>43740</v>
      </c>
      <c r="V103" s="108">
        <v>-9.0942360348109201E-3</v>
      </c>
      <c r="W103" s="109">
        <f t="shared" si="32"/>
        <v>0.95460104091400444</v>
      </c>
      <c r="X103" s="108">
        <f t="shared" si="23"/>
        <v>-1.0939350615215893E-2</v>
      </c>
      <c r="Y103" s="28"/>
      <c r="Z103" s="101">
        <v>44092</v>
      </c>
      <c r="AA103" s="32">
        <v>1157.2079200000001</v>
      </c>
      <c r="AB103" s="118">
        <f t="shared" si="24"/>
        <v>1.689868326898436E-3</v>
      </c>
      <c r="AC103" s="28"/>
      <c r="AD103" s="101">
        <v>43994</v>
      </c>
      <c r="AE103" s="32">
        <v>1092.2628</v>
      </c>
      <c r="AF103" s="118">
        <f t="shared" si="25"/>
        <v>-2.3979341745984373E-3</v>
      </c>
      <c r="AG103" s="28"/>
      <c r="AH103" s="101">
        <v>44092</v>
      </c>
      <c r="AI103" s="32">
        <v>1155.7721300000001</v>
      </c>
      <c r="AJ103" s="118">
        <f t="shared" si="26"/>
        <v>1.6478188597135457E-3</v>
      </c>
      <c r="AK103" s="28"/>
      <c r="AL103" s="101">
        <v>43987</v>
      </c>
      <c r="AM103" s="32">
        <v>1096.3561</v>
      </c>
      <c r="AN103" s="118">
        <f t="shared" si="27"/>
        <v>1.679363509181786E-2</v>
      </c>
      <c r="AO103" s="28"/>
      <c r="AP103" s="101">
        <v>44092</v>
      </c>
      <c r="AQ103" s="32">
        <v>982.15</v>
      </c>
      <c r="AR103" s="118">
        <f t="shared" si="28"/>
        <v>-5.2917052520173868E-4</v>
      </c>
      <c r="AS103" s="28"/>
      <c r="AT103" s="101">
        <v>44092</v>
      </c>
      <c r="AU103" s="32">
        <v>1109.9867999999999</v>
      </c>
      <c r="AV103" s="118">
        <f t="shared" si="29"/>
        <v>-8.1186351802731149E-4</v>
      </c>
    </row>
    <row r="104" spans="2:48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101">
        <f t="shared" ca="1" si="18"/>
        <v>44085</v>
      </c>
      <c r="N104" s="118">
        <f t="shared" ca="1" si="19"/>
        <v>2.9848299519548149E-3</v>
      </c>
      <c r="O104" s="118">
        <f t="shared" ca="1" si="20"/>
        <v>2.9469516797917539E-3</v>
      </c>
      <c r="P104" s="118">
        <f t="shared" ca="1" si="21"/>
        <v>2.9469516797917539E-3</v>
      </c>
      <c r="Q104" s="118">
        <f t="shared" ca="1" si="22"/>
        <v>3.0225893580539953E-3</v>
      </c>
      <c r="R104" s="118">
        <f t="shared" ca="1" si="30"/>
        <v>3.0110643857428343E-3</v>
      </c>
      <c r="S104" s="118">
        <f t="shared" ca="1" si="31"/>
        <v>8.0439440855406552E-3</v>
      </c>
      <c r="T104" s="28"/>
      <c r="U104" s="107">
        <v>43739</v>
      </c>
      <c r="V104" s="108">
        <v>-4.5458562834889485E-3</v>
      </c>
      <c r="W104" s="109">
        <f t="shared" si="32"/>
        <v>0.96336208308456261</v>
      </c>
      <c r="X104" s="108">
        <f t="shared" si="23"/>
        <v>-6.0480585529316677E-3</v>
      </c>
      <c r="Y104" s="28"/>
      <c r="Z104" s="101">
        <v>44085</v>
      </c>
      <c r="AA104" s="32">
        <v>1155.25569</v>
      </c>
      <c r="AB104" s="118">
        <f t="shared" si="24"/>
        <v>2.9848299519548149E-3</v>
      </c>
      <c r="AC104" s="28"/>
      <c r="AD104" s="101">
        <v>43987</v>
      </c>
      <c r="AE104" s="32">
        <v>1094.8882699999999</v>
      </c>
      <c r="AF104" s="118">
        <f t="shared" si="25"/>
        <v>1.6709010185891549E-2</v>
      </c>
      <c r="AG104" s="28"/>
      <c r="AH104" s="101">
        <v>44085</v>
      </c>
      <c r="AI104" s="32">
        <v>1153.87076</v>
      </c>
      <c r="AJ104" s="118">
        <f t="shared" si="26"/>
        <v>2.9469516797917539E-3</v>
      </c>
      <c r="AK104" s="28"/>
      <c r="AL104" s="101">
        <v>43980</v>
      </c>
      <c r="AM104" s="32">
        <v>1078.24839</v>
      </c>
      <c r="AN104" s="118">
        <f t="shared" si="27"/>
        <v>2.1674357590671267E-2</v>
      </c>
      <c r="AO104" s="28"/>
      <c r="AP104" s="101">
        <v>44085</v>
      </c>
      <c r="AQ104" s="32">
        <v>982.67</v>
      </c>
      <c r="AR104" s="118">
        <f t="shared" si="28"/>
        <v>3.0110643857428343E-3</v>
      </c>
      <c r="AS104" s="28"/>
      <c r="AT104" s="101">
        <v>44085</v>
      </c>
      <c r="AU104" s="32">
        <v>1110.88869</v>
      </c>
      <c r="AV104" s="118">
        <f t="shared" si="29"/>
        <v>8.0439440855406552E-3</v>
      </c>
    </row>
    <row r="105" spans="2:48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101">
        <f t="shared" ca="1" si="18"/>
        <v>44078</v>
      </c>
      <c r="N105" s="118">
        <f t="shared" ca="1" si="19"/>
        <v>-4.5522410349371212E-3</v>
      </c>
      <c r="O105" s="118">
        <f t="shared" ca="1" si="20"/>
        <v>-4.5829765207785478E-3</v>
      </c>
      <c r="P105" s="118">
        <f t="shared" ca="1" si="21"/>
        <v>-4.5829765207785478E-3</v>
      </c>
      <c r="Q105" s="118">
        <f t="shared" ca="1" si="22"/>
        <v>-4.5113625228498933E-3</v>
      </c>
      <c r="R105" s="118">
        <f t="shared" ca="1" si="30"/>
        <v>1.2249897917526731E-4</v>
      </c>
      <c r="S105" s="118">
        <f t="shared" ca="1" si="31"/>
        <v>-1.0054518304891458E-2</v>
      </c>
      <c r="T105" s="28"/>
      <c r="U105" s="107">
        <v>43738</v>
      </c>
      <c r="V105" s="108">
        <v>-6.7596351427731422E-4</v>
      </c>
      <c r="W105" s="109">
        <f t="shared" si="32"/>
        <v>0.96776138726779182</v>
      </c>
      <c r="X105" s="108">
        <f t="shared" si="23"/>
        <v>1.1791383622632434E-3</v>
      </c>
      <c r="Y105" s="28"/>
      <c r="Z105" s="101">
        <v>44078</v>
      </c>
      <c r="AA105" s="32">
        <v>1151.81771</v>
      </c>
      <c r="AB105" s="118">
        <f t="shared" si="24"/>
        <v>-4.5522410349371212E-3</v>
      </c>
      <c r="AC105" s="28"/>
      <c r="AD105" s="101">
        <v>43980</v>
      </c>
      <c r="AE105" s="32">
        <v>1076.8944300000001</v>
      </c>
      <c r="AF105" s="118">
        <f t="shared" si="25"/>
        <v>2.1603491862400848E-2</v>
      </c>
      <c r="AG105" s="28"/>
      <c r="AH105" s="101">
        <v>44078</v>
      </c>
      <c r="AI105" s="32">
        <v>1150.48035</v>
      </c>
      <c r="AJ105" s="118">
        <f t="shared" si="26"/>
        <v>-4.5829765207785478E-3</v>
      </c>
      <c r="AK105" s="28"/>
      <c r="AL105" s="101">
        <v>43973</v>
      </c>
      <c r="AM105" s="32">
        <v>1055.37384</v>
      </c>
      <c r="AN105" s="118">
        <f t="shared" si="27"/>
        <v>9.9541226011343742E-3</v>
      </c>
      <c r="AO105" s="28"/>
      <c r="AP105" s="101">
        <v>44078</v>
      </c>
      <c r="AQ105" s="32">
        <v>979.72</v>
      </c>
      <c r="AR105" s="118">
        <f t="shared" si="28"/>
        <v>1.2249897917526731E-4</v>
      </c>
      <c r="AS105" s="28"/>
      <c r="AT105" s="101">
        <v>44078</v>
      </c>
      <c r="AU105" s="32">
        <v>1102.0240699999999</v>
      </c>
      <c r="AV105" s="118">
        <f t="shared" si="29"/>
        <v>-1.0054518304891458E-2</v>
      </c>
    </row>
    <row r="106" spans="2:48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101">
        <f t="shared" ca="1" si="18"/>
        <v>44071</v>
      </c>
      <c r="N106" s="118">
        <f t="shared" ca="1" si="19"/>
        <v>5.102461535657854E-3</v>
      </c>
      <c r="O106" s="118">
        <f t="shared" ca="1" si="20"/>
        <v>5.0662405431216584E-3</v>
      </c>
      <c r="P106" s="118">
        <f t="shared" ca="1" si="21"/>
        <v>5.0662405431216584E-3</v>
      </c>
      <c r="Q106" s="118">
        <f t="shared" ca="1" si="22"/>
        <v>5.1386033453657554E-3</v>
      </c>
      <c r="R106" s="118">
        <f t="shared" ca="1" si="30"/>
        <v>-4.5524754085033425E-3</v>
      </c>
      <c r="S106" s="118">
        <f t="shared" ca="1" si="31"/>
        <v>4.7163640030223331E-3</v>
      </c>
      <c r="T106" s="28"/>
      <c r="U106" s="107">
        <v>43735</v>
      </c>
      <c r="V106" s="108">
        <v>-2.3493380866480579E-4</v>
      </c>
      <c r="W106" s="109">
        <f t="shared" si="32"/>
        <v>0.9684160011512124</v>
      </c>
      <c r="X106" s="108">
        <f t="shared" si="23"/>
        <v>6.0838308610937641E-3</v>
      </c>
      <c r="Y106" s="28"/>
      <c r="Z106" s="101">
        <v>44071</v>
      </c>
      <c r="AA106" s="32">
        <v>1157.0850399999999</v>
      </c>
      <c r="AB106" s="118">
        <f t="shared" si="24"/>
        <v>5.102461535657854E-3</v>
      </c>
      <c r="AC106" s="28"/>
      <c r="AD106" s="101">
        <v>43973</v>
      </c>
      <c r="AE106" s="32">
        <v>1054.1217200000001</v>
      </c>
      <c r="AF106" s="118">
        <f t="shared" si="25"/>
        <v>9.8733999701920983E-3</v>
      </c>
      <c r="AG106" s="28"/>
      <c r="AH106" s="101">
        <v>44071</v>
      </c>
      <c r="AI106" s="32">
        <v>1155.7772500000001</v>
      </c>
      <c r="AJ106" s="118">
        <f t="shared" si="26"/>
        <v>5.0662405431216584E-3</v>
      </c>
      <c r="AK106" s="28"/>
      <c r="AL106" s="101">
        <v>43966</v>
      </c>
      <c r="AM106" s="32">
        <v>1044.9720600000001</v>
      </c>
      <c r="AN106" s="118">
        <f t="shared" si="27"/>
        <v>-6.6258402102488123E-3</v>
      </c>
      <c r="AO106" s="28"/>
      <c r="AP106" s="101">
        <v>44071</v>
      </c>
      <c r="AQ106" s="32">
        <v>979.6</v>
      </c>
      <c r="AR106" s="118">
        <f t="shared" si="28"/>
        <v>-4.5524754085033425E-3</v>
      </c>
      <c r="AS106" s="28"/>
      <c r="AT106" s="101">
        <v>44071</v>
      </c>
      <c r="AU106" s="32">
        <v>1113.21693</v>
      </c>
      <c r="AV106" s="118">
        <f t="shared" si="29"/>
        <v>4.7163640030223331E-3</v>
      </c>
    </row>
    <row r="107" spans="2:48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101">
        <f t="shared" ca="1" si="18"/>
        <v>44064</v>
      </c>
      <c r="N107" s="118">
        <f t="shared" ca="1" si="19"/>
        <v>-3.1425042628412392E-3</v>
      </c>
      <c r="O107" s="118">
        <f t="shared" ca="1" si="20"/>
        <v>-3.18022374246274E-3</v>
      </c>
      <c r="P107" s="118">
        <f t="shared" ca="1" si="21"/>
        <v>-3.18022374246274E-3</v>
      </c>
      <c r="Q107" s="118">
        <f t="shared" ca="1" si="22"/>
        <v>-3.1048730197570373E-3</v>
      </c>
      <c r="R107" s="118">
        <f t="shared" ca="1" si="30"/>
        <v>3.1703314066688915E-3</v>
      </c>
      <c r="S107" s="118">
        <f t="shared" ca="1" si="31"/>
        <v>-1.697928830284412E-3</v>
      </c>
      <c r="T107" s="28"/>
      <c r="U107" s="107">
        <v>43734</v>
      </c>
      <c r="V107" s="108">
        <v>3.6100900771270923E-3</v>
      </c>
      <c r="W107" s="109">
        <f t="shared" si="32"/>
        <v>0.96864356827394571</v>
      </c>
      <c r="X107" s="108">
        <f t="shared" si="23"/>
        <v>7.4616240508509346E-3</v>
      </c>
      <c r="Y107" s="28"/>
      <c r="Z107" s="101">
        <v>44064</v>
      </c>
      <c r="AA107" s="32">
        <v>1151.2110299999999</v>
      </c>
      <c r="AB107" s="118">
        <f t="shared" si="24"/>
        <v>-3.1425042628412392E-3</v>
      </c>
      <c r="AC107" s="28"/>
      <c r="AD107" s="101">
        <v>43966</v>
      </c>
      <c r="AE107" s="32">
        <v>1043.8157100000001</v>
      </c>
      <c r="AF107" s="118">
        <f t="shared" si="25"/>
        <v>-6.7008618562655053E-3</v>
      </c>
      <c r="AG107" s="28"/>
      <c r="AH107" s="101">
        <v>44064</v>
      </c>
      <c r="AI107" s="32">
        <v>1149.9513199999999</v>
      </c>
      <c r="AJ107" s="118">
        <f t="shared" si="26"/>
        <v>-3.18022374246274E-3</v>
      </c>
      <c r="AK107" s="28"/>
      <c r="AL107" s="101">
        <v>43959</v>
      </c>
      <c r="AM107" s="32">
        <v>1051.9420600000001</v>
      </c>
      <c r="AN107" s="118">
        <f t="shared" si="27"/>
        <v>-9.2301417569307098E-3</v>
      </c>
      <c r="AO107" s="28"/>
      <c r="AP107" s="101">
        <v>44064</v>
      </c>
      <c r="AQ107" s="32">
        <v>984.08</v>
      </c>
      <c r="AR107" s="118">
        <f t="shared" si="28"/>
        <v>3.1703314066688915E-3</v>
      </c>
      <c r="AS107" s="28"/>
      <c r="AT107" s="101">
        <v>44064</v>
      </c>
      <c r="AU107" s="32">
        <v>1107.9912400000001</v>
      </c>
      <c r="AV107" s="118">
        <f t="shared" si="29"/>
        <v>-1.697928830284412E-3</v>
      </c>
    </row>
    <row r="108" spans="2:48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101">
        <f t="shared" ca="1" si="18"/>
        <v>44057</v>
      </c>
      <c r="N108" s="118">
        <f t="shared" ca="1" si="19"/>
        <v>1.1487670294707542E-3</v>
      </c>
      <c r="O108" s="118">
        <f t="shared" ca="1" si="20"/>
        <v>1.1022867560177563E-3</v>
      </c>
      <c r="P108" s="118">
        <f t="shared" ca="1" si="21"/>
        <v>1.1022867560177563E-3</v>
      </c>
      <c r="Q108" s="118">
        <f t="shared" ca="1" si="22"/>
        <v>1.1849567837098895E-3</v>
      </c>
      <c r="R108" s="118">
        <f t="shared" ca="1" si="30"/>
        <v>-5.0913295266685754E-3</v>
      </c>
      <c r="S108" s="118">
        <f t="shared" ca="1" si="31"/>
        <v>2.6647919634092965E-4</v>
      </c>
      <c r="T108" s="28"/>
      <c r="U108" s="107">
        <v>43733</v>
      </c>
      <c r="V108" s="108">
        <v>-4.1938191586876339E-3</v>
      </c>
      <c r="W108" s="109">
        <f t="shared" si="32"/>
        <v>0.9651592564194984</v>
      </c>
      <c r="X108" s="108">
        <f t="shared" si="23"/>
        <v>8.5002158559563945E-3</v>
      </c>
      <c r="Y108" s="28"/>
      <c r="Z108" s="101">
        <v>44057</v>
      </c>
      <c r="AA108" s="32">
        <v>1154.8401200000001</v>
      </c>
      <c r="AB108" s="118">
        <f t="shared" si="24"/>
        <v>1.1487670294707542E-3</v>
      </c>
      <c r="AC108" s="28"/>
      <c r="AD108" s="101">
        <v>43959</v>
      </c>
      <c r="AE108" s="32">
        <v>1050.85736</v>
      </c>
      <c r="AF108" s="118">
        <f t="shared" si="25"/>
        <v>-9.3231106740438996E-3</v>
      </c>
      <c r="AG108" s="28"/>
      <c r="AH108" s="101">
        <v>44057</v>
      </c>
      <c r="AI108" s="32">
        <v>1153.6200899999999</v>
      </c>
      <c r="AJ108" s="118">
        <f t="shared" si="26"/>
        <v>1.1022867560177563E-3</v>
      </c>
      <c r="AK108" s="28"/>
      <c r="AL108" s="101">
        <v>43952</v>
      </c>
      <c r="AM108" s="32">
        <v>1061.74209</v>
      </c>
      <c r="AN108" s="118">
        <f t="shared" si="27"/>
        <v>1.7900953429651256E-2</v>
      </c>
      <c r="AO108" s="28"/>
      <c r="AP108" s="101">
        <v>44057</v>
      </c>
      <c r="AQ108" s="32">
        <v>980.97</v>
      </c>
      <c r="AR108" s="118">
        <f t="shared" si="28"/>
        <v>-5.0913295266685754E-3</v>
      </c>
      <c r="AS108" s="28"/>
      <c r="AT108" s="101">
        <v>44057</v>
      </c>
      <c r="AU108" s="32">
        <v>1109.87573</v>
      </c>
      <c r="AV108" s="118">
        <f t="shared" si="29"/>
        <v>2.6647919634092965E-4</v>
      </c>
    </row>
    <row r="109" spans="2:48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101">
        <f t="shared" ca="1" si="18"/>
        <v>44050</v>
      </c>
      <c r="N109" s="118">
        <f t="shared" ca="1" si="19"/>
        <v>-1.4685017443083481E-3</v>
      </c>
      <c r="O109" s="118">
        <f t="shared" ca="1" si="20"/>
        <v>-1.5089100967048408E-3</v>
      </c>
      <c r="P109" s="118">
        <f t="shared" ca="1" si="21"/>
        <v>-1.5089100967048408E-3</v>
      </c>
      <c r="Q109" s="118">
        <f t="shared" ca="1" si="22"/>
        <v>-1.4281830491231773E-3</v>
      </c>
      <c r="R109" s="118">
        <f t="shared" ca="1" si="30"/>
        <v>6.4951540061897184E-4</v>
      </c>
      <c r="S109" s="118">
        <f t="shared" ca="1" si="31"/>
        <v>-9.9725603333189472E-4</v>
      </c>
      <c r="T109" s="28"/>
      <c r="U109" s="107">
        <v>43732</v>
      </c>
      <c r="V109" s="108">
        <v>2.6922634048854224E-3</v>
      </c>
      <c r="W109" s="109">
        <f t="shared" si="32"/>
        <v>0.96922400662755304</v>
      </c>
      <c r="X109" s="108">
        <f t="shared" si="23"/>
        <v>1.6131804450379761E-2</v>
      </c>
      <c r="Y109" s="28"/>
      <c r="Z109" s="101">
        <v>44050</v>
      </c>
      <c r="AA109" s="32">
        <v>1153.5150000000001</v>
      </c>
      <c r="AB109" s="118">
        <f t="shared" si="24"/>
        <v>-1.4685017443083481E-3</v>
      </c>
      <c r="AC109" s="28"/>
      <c r="AD109" s="101">
        <v>43952</v>
      </c>
      <c r="AE109" s="32">
        <v>1060.7468200000001</v>
      </c>
      <c r="AF109" s="118">
        <f t="shared" si="25"/>
        <v>1.7841580982204119E-2</v>
      </c>
      <c r="AG109" s="28"/>
      <c r="AH109" s="101">
        <v>44050</v>
      </c>
      <c r="AI109" s="32">
        <v>1152.34987</v>
      </c>
      <c r="AJ109" s="118">
        <f t="shared" si="26"/>
        <v>-1.5089100967048408E-3</v>
      </c>
      <c r="AK109" s="28"/>
      <c r="AL109" s="101">
        <v>43945</v>
      </c>
      <c r="AM109" s="32">
        <v>1043.07014</v>
      </c>
      <c r="AN109" s="118">
        <f t="shared" si="27"/>
        <v>-7.6597238849964722E-3</v>
      </c>
      <c r="AO109" s="28"/>
      <c r="AP109" s="101">
        <v>44050</v>
      </c>
      <c r="AQ109" s="32">
        <v>985.99</v>
      </c>
      <c r="AR109" s="118">
        <f t="shared" si="28"/>
        <v>6.4951540061897184E-4</v>
      </c>
      <c r="AS109" s="28"/>
      <c r="AT109" s="101">
        <v>44050</v>
      </c>
      <c r="AU109" s="32">
        <v>1109.58005</v>
      </c>
      <c r="AV109" s="118">
        <f t="shared" si="29"/>
        <v>-9.9725603333189472E-4</v>
      </c>
    </row>
    <row r="110" spans="2:48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101">
        <f t="shared" ca="1" si="18"/>
        <v>44043</v>
      </c>
      <c r="N110" s="118">
        <f t="shared" ca="1" si="19"/>
        <v>1.5221189347802255E-2</v>
      </c>
      <c r="O110" s="118">
        <f t="shared" ca="1" si="20"/>
        <v>1.5191785478619213E-2</v>
      </c>
      <c r="P110" s="118">
        <f t="shared" ca="1" si="21"/>
        <v>1.5191785478619213E-2</v>
      </c>
      <c r="Q110" s="118">
        <f t="shared" ca="1" si="22"/>
        <v>1.5260898260686995E-2</v>
      </c>
      <c r="R110" s="118">
        <f t="shared" ca="1" si="30"/>
        <v>2.0032947588928263E-3</v>
      </c>
      <c r="S110" s="118">
        <f t="shared" ca="1" si="31"/>
        <v>1.1939902549116477E-2</v>
      </c>
      <c r="T110" s="28"/>
      <c r="U110" s="107">
        <v>43731</v>
      </c>
      <c r="V110" s="108">
        <v>4.2196409962905026E-3</v>
      </c>
      <c r="W110" s="109">
        <f t="shared" si="32"/>
        <v>0.96662160664959884</v>
      </c>
      <c r="X110" s="108">
        <f t="shared" si="23"/>
        <v>1.5384357481044608E-2</v>
      </c>
      <c r="Y110" s="28"/>
      <c r="Z110" s="101">
        <v>44043</v>
      </c>
      <c r="AA110" s="32">
        <v>1155.2114300000001</v>
      </c>
      <c r="AB110" s="118">
        <f t="shared" si="24"/>
        <v>1.5221189347802255E-2</v>
      </c>
      <c r="AC110" s="28"/>
      <c r="AD110" s="101">
        <v>43945</v>
      </c>
      <c r="AE110" s="32">
        <v>1042.1531600000001</v>
      </c>
      <c r="AF110" s="118">
        <f t="shared" si="25"/>
        <v>-7.7319455606347232E-3</v>
      </c>
      <c r="AG110" s="28"/>
      <c r="AH110" s="101">
        <v>44043</v>
      </c>
      <c r="AI110" s="32">
        <v>1154.0912900000001</v>
      </c>
      <c r="AJ110" s="118">
        <f t="shared" si="26"/>
        <v>1.5191785478619213E-2</v>
      </c>
      <c r="AK110" s="28"/>
      <c r="AL110" s="101">
        <v>43938</v>
      </c>
      <c r="AM110" s="32">
        <v>1051.1214399999999</v>
      </c>
      <c r="AN110" s="118">
        <f t="shared" si="27"/>
        <v>-4.1679991446879061E-3</v>
      </c>
      <c r="AO110" s="28"/>
      <c r="AP110" s="101">
        <v>44043</v>
      </c>
      <c r="AQ110" s="32">
        <v>985.35</v>
      </c>
      <c r="AR110" s="118">
        <f t="shared" si="28"/>
        <v>2.0032947588928263E-3</v>
      </c>
      <c r="AS110" s="28"/>
      <c r="AT110" s="101">
        <v>44043</v>
      </c>
      <c r="AU110" s="32">
        <v>1110.68769</v>
      </c>
      <c r="AV110" s="118">
        <f t="shared" si="29"/>
        <v>1.1939902549116477E-2</v>
      </c>
    </row>
    <row r="111" spans="2:48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101">
        <f t="shared" ca="1" si="18"/>
        <v>44036</v>
      </c>
      <c r="N111" s="118">
        <f t="shared" ca="1" si="19"/>
        <v>1.5600179765897559E-2</v>
      </c>
      <c r="O111" s="118">
        <f t="shared" ca="1" si="20"/>
        <v>1.5556905179526348E-2</v>
      </c>
      <c r="P111" s="118">
        <f t="shared" ca="1" si="21"/>
        <v>1.5556905179526348E-2</v>
      </c>
      <c r="Q111" s="118">
        <f t="shared" ca="1" si="22"/>
        <v>1.5643367632555361E-2</v>
      </c>
      <c r="R111" s="118">
        <f t="shared" ca="1" si="30"/>
        <v>-1.654805534969217E-3</v>
      </c>
      <c r="S111" s="118">
        <f t="shared" ca="1" si="31"/>
        <v>1.5743269942091853E-2</v>
      </c>
      <c r="T111" s="28"/>
      <c r="U111" s="107">
        <v>43728</v>
      </c>
      <c r="V111" s="108">
        <v>1.134206075410635E-3</v>
      </c>
      <c r="W111" s="109">
        <f t="shared" si="32"/>
        <v>0.9625599492264556</v>
      </c>
      <c r="X111" s="108">
        <f t="shared" si="23"/>
        <v>1.2813766968506224E-2</v>
      </c>
      <c r="Y111" s="28"/>
      <c r="Z111" s="101">
        <v>44036</v>
      </c>
      <c r="AA111" s="32">
        <v>1137.8913700000001</v>
      </c>
      <c r="AB111" s="118">
        <f t="shared" si="24"/>
        <v>1.5600179765897559E-2</v>
      </c>
      <c r="AC111" s="28"/>
      <c r="AD111" s="101">
        <v>43938</v>
      </c>
      <c r="AE111" s="32">
        <v>1050.2738199999999</v>
      </c>
      <c r="AF111" s="118">
        <f t="shared" si="25"/>
        <v>-4.2591806074648852E-3</v>
      </c>
      <c r="AG111" s="28"/>
      <c r="AH111" s="101">
        <v>44036</v>
      </c>
      <c r="AI111" s="32">
        <v>1136.82095</v>
      </c>
      <c r="AJ111" s="118">
        <f t="shared" si="26"/>
        <v>1.5556905179526348E-2</v>
      </c>
      <c r="AK111" s="28"/>
      <c r="AL111" s="101">
        <v>43931</v>
      </c>
      <c r="AM111" s="32">
        <v>1055.5208500000001</v>
      </c>
      <c r="AN111" s="118">
        <f t="shared" si="27"/>
        <v>1.6160708374501676E-2</v>
      </c>
      <c r="AO111" s="28"/>
      <c r="AP111" s="101">
        <v>44036</v>
      </c>
      <c r="AQ111" s="32">
        <v>983.38</v>
      </c>
      <c r="AR111" s="118">
        <f t="shared" si="28"/>
        <v>-1.654805534969217E-3</v>
      </c>
      <c r="AS111" s="28"/>
      <c r="AT111" s="101">
        <v>44036</v>
      </c>
      <c r="AU111" s="32">
        <v>1097.58266</v>
      </c>
      <c r="AV111" s="118">
        <f t="shared" si="29"/>
        <v>1.5743269942091853E-2</v>
      </c>
    </row>
    <row r="112" spans="2:48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101">
        <f t="shared" ca="1" si="18"/>
        <v>44029</v>
      </c>
      <c r="N112" s="118">
        <f t="shared" ca="1" si="19"/>
        <v>1.3239546134612867E-2</v>
      </c>
      <c r="O112" s="118">
        <f t="shared" ca="1" si="20"/>
        <v>1.3199256424283545E-2</v>
      </c>
      <c r="P112" s="118">
        <f t="shared" ca="1" si="21"/>
        <v>1.3199256424283545E-2</v>
      </c>
      <c r="Q112" s="118">
        <f t="shared" ca="1" si="22"/>
        <v>1.3279775770247637E-2</v>
      </c>
      <c r="R112" s="118">
        <f t="shared" ca="1" si="30"/>
        <v>1.4946011346768096E-3</v>
      </c>
      <c r="S112" s="118">
        <f t="shared" ca="1" si="31"/>
        <v>3.396438786570144E-3</v>
      </c>
      <c r="T112" s="28"/>
      <c r="U112" s="107">
        <v>43727</v>
      </c>
      <c r="V112" s="108">
        <v>4.6447113373234714E-3</v>
      </c>
      <c r="W112" s="109">
        <f t="shared" si="32"/>
        <v>0.96146944474090867</v>
      </c>
      <c r="X112" s="108">
        <f t="shared" si="23"/>
        <v>4.1603956038318568E-3</v>
      </c>
      <c r="Y112" s="28"/>
      <c r="Z112" s="101">
        <v>44029</v>
      </c>
      <c r="AA112" s="32">
        <v>1120.41273</v>
      </c>
      <c r="AB112" s="118">
        <f t="shared" si="24"/>
        <v>1.3239546134612867E-2</v>
      </c>
      <c r="AC112" s="28"/>
      <c r="AD112" s="101">
        <v>43931</v>
      </c>
      <c r="AE112" s="32">
        <v>1054.7662600000001</v>
      </c>
      <c r="AF112" s="118">
        <f t="shared" si="25"/>
        <v>1.6088476200684765E-2</v>
      </c>
      <c r="AG112" s="28"/>
      <c r="AH112" s="101">
        <v>44029</v>
      </c>
      <c r="AI112" s="32">
        <v>1119.4064499999999</v>
      </c>
      <c r="AJ112" s="118">
        <f t="shared" si="26"/>
        <v>1.3199256424283545E-2</v>
      </c>
      <c r="AK112" s="28"/>
      <c r="AL112" s="101">
        <v>43924</v>
      </c>
      <c r="AM112" s="32">
        <v>1038.7341699999999</v>
      </c>
      <c r="AN112" s="118">
        <f t="shared" si="27"/>
        <v>-2.8618226874830399E-2</v>
      </c>
      <c r="AO112" s="28"/>
      <c r="AP112" s="101">
        <v>44029</v>
      </c>
      <c r="AQ112" s="32">
        <v>985.01</v>
      </c>
      <c r="AR112" s="118">
        <f t="shared" si="28"/>
        <v>1.4946011346768096E-3</v>
      </c>
      <c r="AS112" s="28"/>
      <c r="AT112" s="101">
        <v>44029</v>
      </c>
      <c r="AU112" s="32">
        <v>1080.5709400000001</v>
      </c>
      <c r="AV112" s="118">
        <f t="shared" si="29"/>
        <v>3.396438786570144E-3</v>
      </c>
    </row>
    <row r="113" spans="2:48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101">
        <f t="shared" ca="1" si="18"/>
        <v>44022</v>
      </c>
      <c r="N113" s="118">
        <f t="shared" ca="1" si="19"/>
        <v>8.5086919663437399E-3</v>
      </c>
      <c r="O113" s="118">
        <f t="shared" ca="1" si="20"/>
        <v>8.4805303428130419E-3</v>
      </c>
      <c r="P113" s="118">
        <f t="shared" ca="1" si="21"/>
        <v>8.4805303428130419E-3</v>
      </c>
      <c r="Q113" s="118">
        <f t="shared" ca="1" si="22"/>
        <v>8.5471372183529848E-3</v>
      </c>
      <c r="R113" s="118">
        <f t="shared" ca="1" si="30"/>
        <v>3.5405634291427734E-3</v>
      </c>
      <c r="S113" s="118">
        <f t="shared" ca="1" si="31"/>
        <v>7.7766005504176228E-3</v>
      </c>
      <c r="T113" s="28"/>
      <c r="U113" s="107">
        <v>43726</v>
      </c>
      <c r="V113" s="108">
        <v>3.341710306236559E-3</v>
      </c>
      <c r="W113" s="109">
        <f t="shared" si="32"/>
        <v>0.9570243429252292</v>
      </c>
      <c r="X113" s="108">
        <f t="shared" si="23"/>
        <v>-1.3237007723116978E-3</v>
      </c>
      <c r="Y113" s="28"/>
      <c r="Z113" s="101">
        <v>44022</v>
      </c>
      <c r="AA113" s="32">
        <v>1105.7728</v>
      </c>
      <c r="AB113" s="118">
        <f t="shared" si="24"/>
        <v>8.5086919663437399E-3</v>
      </c>
      <c r="AC113" s="28"/>
      <c r="AD113" s="101">
        <v>43924</v>
      </c>
      <c r="AE113" s="32">
        <v>1038.06537</v>
      </c>
      <c r="AF113" s="118">
        <f t="shared" si="25"/>
        <v>-2.8689225669846441E-2</v>
      </c>
      <c r="AG113" s="28"/>
      <c r="AH113" s="101">
        <v>44022</v>
      </c>
      <c r="AI113" s="32">
        <v>1104.8235999999999</v>
      </c>
      <c r="AJ113" s="118">
        <f t="shared" si="26"/>
        <v>8.4805303428130419E-3</v>
      </c>
      <c r="AK113" s="28"/>
      <c r="AL113" s="101">
        <v>43917</v>
      </c>
      <c r="AM113" s="32">
        <v>1069.3366900000001</v>
      </c>
      <c r="AN113" s="118">
        <f t="shared" si="27"/>
        <v>4.3926129155345883E-2</v>
      </c>
      <c r="AO113" s="28"/>
      <c r="AP113" s="101">
        <v>44022</v>
      </c>
      <c r="AQ113" s="32">
        <v>983.54</v>
      </c>
      <c r="AR113" s="118">
        <f t="shared" si="28"/>
        <v>3.5405634291427734E-3</v>
      </c>
      <c r="AS113" s="28"/>
      <c r="AT113" s="101">
        <v>44022</v>
      </c>
      <c r="AU113" s="32">
        <v>1076.91327</v>
      </c>
      <c r="AV113" s="118">
        <f t="shared" si="29"/>
        <v>7.7766005504176228E-3</v>
      </c>
    </row>
    <row r="114" spans="2:48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101">
        <f t="shared" ca="1" si="18"/>
        <v>44015</v>
      </c>
      <c r="N114" s="118">
        <f t="shared" ca="1" si="19"/>
        <v>1.4587525835474402E-3</v>
      </c>
      <c r="O114" s="118">
        <f t="shared" ca="1" si="20"/>
        <v>1.4179579314343993E-3</v>
      </c>
      <c r="P114" s="118">
        <f t="shared" ca="1" si="21"/>
        <v>1.4179579314343993E-3</v>
      </c>
      <c r="Q114" s="118">
        <f t="shared" ca="1" si="22"/>
        <v>1.4994890891062429E-3</v>
      </c>
      <c r="R114" s="118">
        <f t="shared" ca="1" si="30"/>
        <v>5.8192955589597695E-4</v>
      </c>
      <c r="S114" s="118">
        <f t="shared" ca="1" si="31"/>
        <v>2.6755575681987054E-3</v>
      </c>
      <c r="T114" s="28"/>
      <c r="U114" s="107">
        <v>43725</v>
      </c>
      <c r="V114" s="108">
        <v>1.9547023028949322E-3</v>
      </c>
      <c r="W114" s="109">
        <f t="shared" si="32"/>
        <v>0.95383689633826696</v>
      </c>
      <c r="X114" s="108">
        <f t="shared" si="23"/>
        <v>-1.6852268881440979E-3</v>
      </c>
      <c r="Y114" s="28"/>
      <c r="Z114" s="101">
        <v>44015</v>
      </c>
      <c r="AA114" s="32">
        <v>1096.4435000000001</v>
      </c>
      <c r="AB114" s="118">
        <f t="shared" si="24"/>
        <v>1.4587525835474402E-3</v>
      </c>
      <c r="AC114" s="28"/>
      <c r="AD114" s="101">
        <v>43917</v>
      </c>
      <c r="AE114" s="32">
        <v>1068.7263</v>
      </c>
      <c r="AF114" s="118">
        <f t="shared" si="25"/>
        <v>4.3841137715279199E-2</v>
      </c>
      <c r="AG114" s="28"/>
      <c r="AH114" s="101">
        <v>44015</v>
      </c>
      <c r="AI114" s="32">
        <v>1095.5328999999999</v>
      </c>
      <c r="AJ114" s="118">
        <f t="shared" si="26"/>
        <v>1.4179579314343993E-3</v>
      </c>
      <c r="AK114" s="28"/>
      <c r="AL114" s="101">
        <v>43910</v>
      </c>
      <c r="AM114" s="32">
        <v>1024.3413399999999</v>
      </c>
      <c r="AN114" s="118">
        <f t="shared" si="27"/>
        <v>-4.8067261895363811E-2</v>
      </c>
      <c r="AO114" s="28"/>
      <c r="AP114" s="101">
        <v>44015</v>
      </c>
      <c r="AQ114" s="32">
        <v>980.07</v>
      </c>
      <c r="AR114" s="118">
        <f t="shared" si="28"/>
        <v>5.8192955589597695E-4</v>
      </c>
      <c r="AS114" s="28"/>
      <c r="AT114" s="101">
        <v>44015</v>
      </c>
      <c r="AU114" s="32">
        <v>1068.6031700000001</v>
      </c>
      <c r="AV114" s="118">
        <f t="shared" si="29"/>
        <v>2.6755575681987054E-3</v>
      </c>
    </row>
    <row r="115" spans="2:48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101">
        <f t="shared" ca="1" si="18"/>
        <v>44008</v>
      </c>
      <c r="N115" s="118">
        <f t="shared" ca="1" si="19"/>
        <v>3.6350620361449426E-3</v>
      </c>
      <c r="O115" s="118">
        <f t="shared" ca="1" si="20"/>
        <v>3.5837898431729798E-3</v>
      </c>
      <c r="P115" s="118">
        <f t="shared" ca="1" si="21"/>
        <v>3.5837898431729798E-3</v>
      </c>
      <c r="Q115" s="118">
        <f t="shared" ca="1" si="22"/>
        <v>3.6656747379397725E-3</v>
      </c>
      <c r="R115" s="118">
        <f t="shared" ca="1" si="30"/>
        <v>5.2094505561850468E-4</v>
      </c>
      <c r="S115" s="118">
        <f t="shared" ca="1" si="31"/>
        <v>4.7028408577076686E-3</v>
      </c>
      <c r="T115" s="28"/>
      <c r="U115" s="107">
        <v>43724</v>
      </c>
      <c r="V115" s="108">
        <v>1.677315558016207E-3</v>
      </c>
      <c r="W115" s="109">
        <f t="shared" si="32"/>
        <v>0.95197606652872235</v>
      </c>
      <c r="X115" s="108">
        <f t="shared" si="23"/>
        <v>-8.8117307227623121E-3</v>
      </c>
      <c r="Y115" s="28"/>
      <c r="Z115" s="101">
        <v>44008</v>
      </c>
      <c r="AA115" s="32">
        <v>1094.8463899999999</v>
      </c>
      <c r="AB115" s="118">
        <f t="shared" si="24"/>
        <v>3.6350620361449426E-3</v>
      </c>
      <c r="AC115" s="28"/>
      <c r="AD115" s="101">
        <v>43910</v>
      </c>
      <c r="AE115" s="32">
        <v>1023.8399899999999</v>
      </c>
      <c r="AF115" s="118">
        <f t="shared" si="25"/>
        <v>-4.8131288713420983E-2</v>
      </c>
      <c r="AG115" s="28"/>
      <c r="AH115" s="101">
        <v>44008</v>
      </c>
      <c r="AI115" s="32">
        <v>1093.9816800000001</v>
      </c>
      <c r="AJ115" s="118">
        <f t="shared" si="26"/>
        <v>3.5837898431729798E-3</v>
      </c>
      <c r="AK115" s="28"/>
      <c r="AL115" s="101">
        <v>43903</v>
      </c>
      <c r="AM115" s="32">
        <v>1076.06483</v>
      </c>
      <c r="AN115" s="118">
        <f t="shared" si="27"/>
        <v>-4.8921780031866313E-2</v>
      </c>
      <c r="AO115" s="28"/>
      <c r="AP115" s="101">
        <v>44008</v>
      </c>
      <c r="AQ115" s="32">
        <v>979.5</v>
      </c>
      <c r="AR115" s="118">
        <f t="shared" si="28"/>
        <v>5.2094505561850468E-4</v>
      </c>
      <c r="AS115" s="28"/>
      <c r="AT115" s="101">
        <v>44008</v>
      </c>
      <c r="AU115" s="32">
        <v>1065.7516900000001</v>
      </c>
      <c r="AV115" s="118">
        <f t="shared" si="29"/>
        <v>4.7028408577076686E-3</v>
      </c>
    </row>
    <row r="116" spans="2:48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101">
        <f t="shared" ca="1" si="18"/>
        <v>44001</v>
      </c>
      <c r="N116" s="118">
        <f t="shared" ca="1" si="19"/>
        <v>-1.9632363282131582E-3</v>
      </c>
      <c r="O116" s="118">
        <f t="shared" ca="1" si="20"/>
        <v>-2.0029245708998999E-3</v>
      </c>
      <c r="P116" s="118">
        <f t="shared" ca="1" si="21"/>
        <v>-2.0029245708998999E-3</v>
      </c>
      <c r="Q116" s="118">
        <f t="shared" ca="1" si="22"/>
        <v>-1.9236294593795167E-3</v>
      </c>
      <c r="R116" s="118">
        <f t="shared" ca="1" si="30"/>
        <v>2.0881314294487474E-3</v>
      </c>
      <c r="S116" s="118">
        <f t="shared" ca="1" si="31"/>
        <v>3.7020180174753836E-3</v>
      </c>
      <c r="T116" s="28"/>
      <c r="U116" s="107">
        <v>43721</v>
      </c>
      <c r="V116" s="108">
        <v>-7.419376383266685E-3</v>
      </c>
      <c r="W116" s="109">
        <f t="shared" si="32"/>
        <v>0.95038197605422836</v>
      </c>
      <c r="X116" s="108">
        <f t="shared" si="23"/>
        <v>-1.5985906815653039E-2</v>
      </c>
      <c r="Y116" s="28"/>
      <c r="Z116" s="101">
        <v>44001</v>
      </c>
      <c r="AA116" s="32">
        <v>1090.8809699999999</v>
      </c>
      <c r="AB116" s="118">
        <f t="shared" si="24"/>
        <v>-1.9632363282131582E-3</v>
      </c>
      <c r="AC116" s="28"/>
      <c r="AD116" s="101">
        <v>43903</v>
      </c>
      <c r="AE116" s="32">
        <v>1075.61051</v>
      </c>
      <c r="AF116" s="118">
        <f t="shared" si="25"/>
        <v>-4.9000260240357307E-2</v>
      </c>
      <c r="AG116" s="28"/>
      <c r="AH116" s="101">
        <v>44001</v>
      </c>
      <c r="AI116" s="32">
        <v>1090.0750800000001</v>
      </c>
      <c r="AJ116" s="118">
        <f t="shared" si="26"/>
        <v>-2.0029245708998999E-3</v>
      </c>
      <c r="AK116" s="28"/>
      <c r="AL116" s="101">
        <v>43896</v>
      </c>
      <c r="AM116" s="32">
        <v>1131.4157</v>
      </c>
      <c r="AN116" s="118">
        <f t="shared" si="27"/>
        <v>5.1193021557687013E-2</v>
      </c>
      <c r="AO116" s="28"/>
      <c r="AP116" s="101">
        <v>44001</v>
      </c>
      <c r="AQ116" s="32">
        <v>978.99</v>
      </c>
      <c r="AR116" s="118">
        <f t="shared" si="28"/>
        <v>2.0881314294487474E-3</v>
      </c>
      <c r="AS116" s="28"/>
      <c r="AT116" s="101">
        <v>44001</v>
      </c>
      <c r="AU116" s="32">
        <v>1060.7630899999999</v>
      </c>
      <c r="AV116" s="118">
        <f t="shared" si="29"/>
        <v>3.7020180174753836E-3</v>
      </c>
    </row>
    <row r="117" spans="2:48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101">
        <f t="shared" ca="1" si="18"/>
        <v>43994</v>
      </c>
      <c r="N117" s="118">
        <f t="shared" ca="1" si="19"/>
        <v>-2.36883665161991E-3</v>
      </c>
      <c r="O117" s="118">
        <f t="shared" ca="1" si="20"/>
        <v>-2.3979341745984373E-3</v>
      </c>
      <c r="P117" s="118">
        <f t="shared" ca="1" si="21"/>
        <v>-2.3979341745984373E-3</v>
      </c>
      <c r="Q117" s="118">
        <f t="shared" ca="1" si="22"/>
        <v>-2.3295077210770954E-3</v>
      </c>
      <c r="R117" s="118">
        <f t="shared" ca="1" si="30"/>
        <v>2.7096098777597E-3</v>
      </c>
      <c r="S117" s="118">
        <f t="shared" ca="1" si="31"/>
        <v>1.2123263584958854E-2</v>
      </c>
      <c r="T117" s="28"/>
      <c r="U117" s="107">
        <v>43720</v>
      </c>
      <c r="V117" s="108">
        <v>-8.420300686085853E-4</v>
      </c>
      <c r="W117" s="109">
        <f t="shared" si="32"/>
        <v>0.95748592450984704</v>
      </c>
      <c r="X117" s="108">
        <f t="shared" si="23"/>
        <v>-7.4427202498315026E-3</v>
      </c>
      <c r="Y117" s="28"/>
      <c r="Z117" s="101">
        <v>43994</v>
      </c>
      <c r="AA117" s="32">
        <v>1093.02684</v>
      </c>
      <c r="AB117" s="118">
        <f t="shared" si="24"/>
        <v>-2.36883665161991E-3</v>
      </c>
      <c r="AC117" s="28"/>
      <c r="AD117" s="101">
        <v>43896</v>
      </c>
      <c r="AE117" s="32">
        <v>1131.03134</v>
      </c>
      <c r="AF117" s="118">
        <f t="shared" si="25"/>
        <v>5.1125992862522507E-2</v>
      </c>
      <c r="AG117" s="28"/>
      <c r="AH117" s="101">
        <v>43994</v>
      </c>
      <c r="AI117" s="32">
        <v>1092.2628</v>
      </c>
      <c r="AJ117" s="118">
        <f t="shared" si="26"/>
        <v>-2.3979341745984373E-3</v>
      </c>
      <c r="AK117" s="28"/>
      <c r="AL117" s="101">
        <v>43889</v>
      </c>
      <c r="AM117" s="32">
        <v>1076.31584</v>
      </c>
      <c r="AN117" s="118">
        <f t="shared" si="27"/>
        <v>-1.1206704182626925E-2</v>
      </c>
      <c r="AO117" s="28"/>
      <c r="AP117" s="101">
        <v>43994</v>
      </c>
      <c r="AQ117" s="32">
        <v>976.95</v>
      </c>
      <c r="AR117" s="118">
        <f t="shared" si="28"/>
        <v>2.7096098777597E-3</v>
      </c>
      <c r="AS117" s="28"/>
      <c r="AT117" s="101">
        <v>43994</v>
      </c>
      <c r="AU117" s="32">
        <v>1056.85061</v>
      </c>
      <c r="AV117" s="118">
        <f t="shared" si="29"/>
        <v>1.2123263584958854E-2</v>
      </c>
    </row>
    <row r="118" spans="2:48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101">
        <f t="shared" ca="1" si="18"/>
        <v>43987</v>
      </c>
      <c r="N118" s="118">
        <f t="shared" ca="1" si="19"/>
        <v>1.6751353861550689E-2</v>
      </c>
      <c r="O118" s="118">
        <f t="shared" ca="1" si="20"/>
        <v>1.6709010185891549E-2</v>
      </c>
      <c r="P118" s="118">
        <f t="shared" ca="1" si="21"/>
        <v>1.6709010185891549E-2</v>
      </c>
      <c r="Q118" s="118">
        <f t="shared" ca="1" si="22"/>
        <v>1.679363509181786E-2</v>
      </c>
      <c r="R118" s="118">
        <f t="shared" ca="1" si="30"/>
        <v>-4.9241375065400828E-4</v>
      </c>
      <c r="S118" s="118">
        <f t="shared" ca="1" si="31"/>
        <v>-1.2992300578714699E-3</v>
      </c>
      <c r="T118" s="28"/>
      <c r="U118" s="107">
        <v>43719</v>
      </c>
      <c r="V118" s="108">
        <v>2.9784952868551718E-3</v>
      </c>
      <c r="W118" s="109">
        <f t="shared" si="32"/>
        <v>0.95829283589220049</v>
      </c>
      <c r="X118" s="108">
        <f t="shared" si="23"/>
        <v>-1.380579316673991E-2</v>
      </c>
      <c r="Y118" s="28"/>
      <c r="Z118" s="101">
        <v>43987</v>
      </c>
      <c r="AA118" s="32">
        <v>1095.62219</v>
      </c>
      <c r="AB118" s="118">
        <f t="shared" si="24"/>
        <v>1.6751353861550689E-2</v>
      </c>
      <c r="AC118" s="28"/>
      <c r="AD118" s="101">
        <v>43889</v>
      </c>
      <c r="AE118" s="32">
        <v>1076.01881</v>
      </c>
      <c r="AF118" s="118">
        <f t="shared" si="25"/>
        <v>-1.1292196456849202E-2</v>
      </c>
      <c r="AG118" s="28"/>
      <c r="AH118" s="101">
        <v>43987</v>
      </c>
      <c r="AI118" s="32">
        <v>1094.8882699999999</v>
      </c>
      <c r="AJ118" s="118">
        <f t="shared" si="26"/>
        <v>1.6709010185891549E-2</v>
      </c>
      <c r="AK118" s="28"/>
      <c r="AL118" s="101">
        <v>43882</v>
      </c>
      <c r="AM118" s="32">
        <v>1088.5145</v>
      </c>
      <c r="AN118" s="118">
        <f t="shared" si="27"/>
        <v>2.0230746684575251E-3</v>
      </c>
      <c r="AO118" s="28"/>
      <c r="AP118" s="101">
        <v>43987</v>
      </c>
      <c r="AQ118" s="32">
        <v>974.31</v>
      </c>
      <c r="AR118" s="118">
        <f t="shared" si="28"/>
        <v>-4.9241375065400828E-4</v>
      </c>
      <c r="AS118" s="28"/>
      <c r="AT118" s="101">
        <v>43987</v>
      </c>
      <c r="AU118" s="32">
        <v>1044.1916000000001</v>
      </c>
      <c r="AV118" s="118">
        <f t="shared" si="29"/>
        <v>-1.2992300578714699E-3</v>
      </c>
    </row>
    <row r="119" spans="2:48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101">
        <f t="shared" ca="1" si="18"/>
        <v>43980</v>
      </c>
      <c r="N119" s="118">
        <f t="shared" ca="1" si="19"/>
        <v>2.164421502222047E-2</v>
      </c>
      <c r="O119" s="118">
        <f t="shared" ca="1" si="20"/>
        <v>2.1603491862400848E-2</v>
      </c>
      <c r="P119" s="118">
        <f t="shared" ca="1" si="21"/>
        <v>2.1603491862400848E-2</v>
      </c>
      <c r="Q119" s="118">
        <f t="shared" ca="1" si="22"/>
        <v>2.1674357590671267E-2</v>
      </c>
      <c r="R119" s="118">
        <f t="shared" ca="1" si="30"/>
        <v>2.4990744168826851E-3</v>
      </c>
      <c r="S119" s="118">
        <f t="shared" ca="1" si="31"/>
        <v>1.3432784637020134E-2</v>
      </c>
      <c r="T119" s="28"/>
      <c r="U119" s="107">
        <v>43718</v>
      </c>
      <c r="V119" s="108">
        <v>-5.1977852895883168E-3</v>
      </c>
      <c r="W119" s="109">
        <f t="shared" si="32"/>
        <v>0.95544704138260261</v>
      </c>
      <c r="X119" s="108">
        <f t="shared" si="23"/>
        <v>-1.3687173203483782E-2</v>
      </c>
      <c r="Y119" s="28"/>
      <c r="Z119" s="101">
        <v>43980</v>
      </c>
      <c r="AA119" s="32">
        <v>1077.57141</v>
      </c>
      <c r="AB119" s="118">
        <f t="shared" si="24"/>
        <v>2.164421502222047E-2</v>
      </c>
      <c r="AC119" s="28"/>
      <c r="AD119" s="101">
        <v>43882</v>
      </c>
      <c r="AE119" s="32">
        <v>1088.3081999999999</v>
      </c>
      <c r="AF119" s="118">
        <f t="shared" si="25"/>
        <v>1.9431732642589683E-3</v>
      </c>
      <c r="AG119" s="28"/>
      <c r="AH119" s="101">
        <v>43980</v>
      </c>
      <c r="AI119" s="32">
        <v>1076.8944300000001</v>
      </c>
      <c r="AJ119" s="118">
        <f t="shared" si="26"/>
        <v>2.1603491862400848E-2</v>
      </c>
      <c r="AK119" s="28"/>
      <c r="AL119" s="101">
        <v>43875</v>
      </c>
      <c r="AM119" s="32">
        <v>1086.3168000000001</v>
      </c>
      <c r="AN119" s="118">
        <f t="shared" si="27"/>
        <v>-8.2176157657271043E-3</v>
      </c>
      <c r="AO119" s="28"/>
      <c r="AP119" s="101">
        <v>43980</v>
      </c>
      <c r="AQ119" s="32">
        <v>974.79</v>
      </c>
      <c r="AR119" s="118">
        <f t="shared" si="28"/>
        <v>2.4990744168826851E-3</v>
      </c>
      <c r="AS119" s="28"/>
      <c r="AT119" s="101">
        <v>43980</v>
      </c>
      <c r="AU119" s="32">
        <v>1045.5500099999999</v>
      </c>
      <c r="AV119" s="118">
        <f t="shared" si="29"/>
        <v>1.3432784637020134E-2</v>
      </c>
    </row>
    <row r="120" spans="2:48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101">
        <f t="shared" ca="1" si="18"/>
        <v>43973</v>
      </c>
      <c r="N120" s="118">
        <f t="shared" ca="1" si="19"/>
        <v>9.9033483640149633E-3</v>
      </c>
      <c r="O120" s="118">
        <f t="shared" ca="1" si="20"/>
        <v>9.8733999701920983E-3</v>
      </c>
      <c r="P120" s="118">
        <f t="shared" ca="1" si="21"/>
        <v>9.8733999701920983E-3</v>
      </c>
      <c r="Q120" s="118">
        <f t="shared" ca="1" si="22"/>
        <v>9.9541226011343742E-3</v>
      </c>
      <c r="R120" s="118">
        <f t="shared" ca="1" si="30"/>
        <v>2.5776916255955129E-3</v>
      </c>
      <c r="S120" s="118">
        <f t="shared" ca="1" si="31"/>
        <v>2.9861857519823953E-3</v>
      </c>
      <c r="T120" s="28"/>
      <c r="U120" s="107">
        <v>43717</v>
      </c>
      <c r="V120" s="108">
        <v>-5.572779779882877E-3</v>
      </c>
      <c r="W120" s="109">
        <f t="shared" si="32"/>
        <v>0.96043919811812506</v>
      </c>
      <c r="X120" s="108">
        <f t="shared" si="23"/>
        <v>-7.9283088348478525E-3</v>
      </c>
      <c r="Y120" s="28"/>
      <c r="Z120" s="101">
        <v>43973</v>
      </c>
      <c r="AA120" s="32">
        <v>1054.74234</v>
      </c>
      <c r="AB120" s="118">
        <f t="shared" si="24"/>
        <v>9.9033483640149633E-3</v>
      </c>
      <c r="AC120" s="28"/>
      <c r="AD120" s="101">
        <v>43875</v>
      </c>
      <c r="AE120" s="32">
        <v>1086.1975299999999</v>
      </c>
      <c r="AF120" s="118">
        <f t="shared" si="25"/>
        <v>-8.29678218781571E-3</v>
      </c>
      <c r="AG120" s="28"/>
      <c r="AH120" s="101">
        <v>43973</v>
      </c>
      <c r="AI120" s="32">
        <v>1054.1217200000001</v>
      </c>
      <c r="AJ120" s="118">
        <f t="shared" si="26"/>
        <v>9.8733999701920983E-3</v>
      </c>
      <c r="AK120" s="28"/>
      <c r="AL120" s="101">
        <v>43868</v>
      </c>
      <c r="AM120" s="32">
        <v>1095.3177000000001</v>
      </c>
      <c r="AN120" s="118" t="str">
        <f t="shared" si="27"/>
        <v/>
      </c>
      <c r="AO120" s="28"/>
      <c r="AP120" s="101">
        <v>43973</v>
      </c>
      <c r="AQ120" s="32">
        <v>972.36</v>
      </c>
      <c r="AR120" s="118">
        <f t="shared" si="28"/>
        <v>2.5776916255955129E-3</v>
      </c>
      <c r="AS120" s="28"/>
      <c r="AT120" s="101">
        <v>43973</v>
      </c>
      <c r="AU120" s="32">
        <v>1031.6915200000001</v>
      </c>
      <c r="AV120" s="118">
        <f t="shared" si="29"/>
        <v>2.9861857519823953E-3</v>
      </c>
    </row>
    <row r="121" spans="2:48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101">
        <f t="shared" ca="1" si="18"/>
        <v>43966</v>
      </c>
      <c r="N121" s="118">
        <f t="shared" ca="1" si="19"/>
        <v>-6.6581909177051424E-3</v>
      </c>
      <c r="O121" s="118">
        <f t="shared" ca="1" si="20"/>
        <v>-6.7008618562655053E-3</v>
      </c>
      <c r="P121" s="118">
        <f t="shared" ca="1" si="21"/>
        <v>-6.7008618562655053E-3</v>
      </c>
      <c r="Q121" s="118">
        <f t="shared" ca="1" si="22"/>
        <v>-6.6258402102488123E-3</v>
      </c>
      <c r="R121" s="118">
        <f t="shared" ca="1" si="30"/>
        <v>-2.7966851055954978E-3</v>
      </c>
      <c r="S121" s="118">
        <f t="shared" ca="1" si="31"/>
        <v>-5.6917105106167876E-3</v>
      </c>
      <c r="T121" s="28"/>
      <c r="U121" s="107">
        <v>43714</v>
      </c>
      <c r="V121" s="108">
        <v>1.1981845926496018E-3</v>
      </c>
      <c r="W121" s="109">
        <f t="shared" si="32"/>
        <v>0.96582150869274397</v>
      </c>
      <c r="X121" s="108">
        <f t="shared" si="23"/>
        <v>-1.0763974873833071E-3</v>
      </c>
      <c r="Y121" s="28"/>
      <c r="Z121" s="101">
        <v>43966</v>
      </c>
      <c r="AA121" s="32">
        <v>1044.3992900000001</v>
      </c>
      <c r="AB121" s="118">
        <f t="shared" si="24"/>
        <v>-6.6581909177051424E-3</v>
      </c>
      <c r="AC121" s="28"/>
      <c r="AD121" s="101">
        <v>43868</v>
      </c>
      <c r="AE121" s="32">
        <v>1095.28487</v>
      </c>
      <c r="AF121" s="118" t="str">
        <f t="shared" si="25"/>
        <v/>
      </c>
      <c r="AG121" s="28"/>
      <c r="AH121" s="101">
        <v>43966</v>
      </c>
      <c r="AI121" s="32">
        <v>1043.8157100000001</v>
      </c>
      <c r="AJ121" s="118">
        <f t="shared" si="26"/>
        <v>-6.7008618562655053E-3</v>
      </c>
      <c r="AK121" s="28"/>
      <c r="AL121" s="101"/>
      <c r="AN121" s="118" t="str">
        <f t="shared" si="27"/>
        <v/>
      </c>
      <c r="AO121" s="28"/>
      <c r="AP121" s="101">
        <v>43966</v>
      </c>
      <c r="AQ121" s="32">
        <v>969.86</v>
      </c>
      <c r="AR121" s="118">
        <f t="shared" si="28"/>
        <v>-2.7966851055954978E-3</v>
      </c>
      <c r="AS121" s="28"/>
      <c r="AT121" s="101">
        <v>43966</v>
      </c>
      <c r="AU121" s="32">
        <v>1028.61987</v>
      </c>
      <c r="AV121" s="118">
        <f t="shared" si="29"/>
        <v>-5.6917105106167876E-3</v>
      </c>
    </row>
    <row r="122" spans="2:48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101">
        <f t="shared" ca="1" si="18"/>
        <v>43959</v>
      </c>
      <c r="N122" s="118">
        <f t="shared" ca="1" si="19"/>
        <v>-9.2714932125845806E-3</v>
      </c>
      <c r="O122" s="118">
        <f t="shared" ca="1" si="20"/>
        <v>-9.3231106740438996E-3</v>
      </c>
      <c r="P122" s="118">
        <f t="shared" ca="1" si="21"/>
        <v>-9.3231106740438996E-3</v>
      </c>
      <c r="Q122" s="118">
        <f t="shared" ca="1" si="22"/>
        <v>-9.2301417569307098E-3</v>
      </c>
      <c r="R122" s="118">
        <f t="shared" ca="1" si="30"/>
        <v>-8.1161326114420618E-4</v>
      </c>
      <c r="S122" s="118">
        <f t="shared" ca="1" si="31"/>
        <v>-5.3342230034791882E-3</v>
      </c>
      <c r="T122" s="28"/>
      <c r="U122" s="107">
        <v>43713</v>
      </c>
      <c r="V122" s="108">
        <v>-7.2474186017358411E-3</v>
      </c>
      <c r="W122" s="109">
        <f t="shared" si="32"/>
        <v>0.96466566116048325</v>
      </c>
      <c r="X122" s="108">
        <f t="shared" si="23"/>
        <v>-3.2493763928745922E-3</v>
      </c>
      <c r="Y122" s="28"/>
      <c r="Z122" s="101">
        <v>43959</v>
      </c>
      <c r="AA122" s="32">
        <v>1051.3997099999999</v>
      </c>
      <c r="AB122" s="118">
        <f t="shared" si="24"/>
        <v>-9.2714932125845806E-3</v>
      </c>
      <c r="AC122" s="28"/>
      <c r="AD122" s="101"/>
      <c r="AF122" s="118" t="str">
        <f t="shared" si="25"/>
        <v/>
      </c>
      <c r="AG122" s="28"/>
      <c r="AH122" s="101">
        <v>43959</v>
      </c>
      <c r="AI122" s="32">
        <v>1050.85736</v>
      </c>
      <c r="AJ122" s="118">
        <f t="shared" si="26"/>
        <v>-9.3231106740438996E-3</v>
      </c>
      <c r="AK122" s="28"/>
      <c r="AL122" s="101"/>
      <c r="AN122" s="118" t="str">
        <f t="shared" si="27"/>
        <v/>
      </c>
      <c r="AO122" s="28"/>
      <c r="AP122" s="101">
        <v>43959</v>
      </c>
      <c r="AQ122" s="32">
        <v>972.58</v>
      </c>
      <c r="AR122" s="118">
        <f t="shared" si="28"/>
        <v>-8.1161326114420618E-4</v>
      </c>
      <c r="AS122" s="28"/>
      <c r="AT122" s="101">
        <v>43959</v>
      </c>
      <c r="AU122" s="32">
        <v>1034.5079900000001</v>
      </c>
      <c r="AV122" s="118">
        <f t="shared" si="29"/>
        <v>-5.3342230034791882E-3</v>
      </c>
    </row>
    <row r="123" spans="2:48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101">
        <f t="shared" ca="1" si="18"/>
        <v>43952</v>
      </c>
      <c r="N123" s="118">
        <f t="shared" ca="1" si="19"/>
        <v>1.7860757216659806E-2</v>
      </c>
      <c r="O123" s="118">
        <f t="shared" ca="1" si="20"/>
        <v>1.7841580982204119E-2</v>
      </c>
      <c r="P123" s="118">
        <f t="shared" ca="1" si="21"/>
        <v>1.7831042802814334E-2</v>
      </c>
      <c r="Q123" s="118">
        <f t="shared" ca="1" si="22"/>
        <v>1.7900953429651256E-2</v>
      </c>
      <c r="R123" s="118">
        <f t="shared" ca="1" si="30"/>
        <v>4.2507093113230976E-3</v>
      </c>
      <c r="S123" s="118">
        <f t="shared" ca="1" si="31"/>
        <v>1.3958909768062577E-2</v>
      </c>
      <c r="T123" s="28"/>
      <c r="U123" s="107">
        <v>43712</v>
      </c>
      <c r="V123" s="108">
        <v>3.0991340732455558E-3</v>
      </c>
      <c r="W123" s="109">
        <f t="shared" si="32"/>
        <v>0.97170803605645495</v>
      </c>
      <c r="X123" s="108">
        <f t="shared" si="23"/>
        <v>7.0608881321712058E-3</v>
      </c>
      <c r="Y123" s="28"/>
      <c r="Z123" s="101">
        <v>43952</v>
      </c>
      <c r="AA123" s="32">
        <v>1061.2389800000001</v>
      </c>
      <c r="AB123" s="118">
        <f t="shared" si="24"/>
        <v>1.7860757216659806E-2</v>
      </c>
      <c r="AC123" s="28"/>
      <c r="AD123" s="101"/>
      <c r="AF123" s="118" t="str">
        <f t="shared" si="25"/>
        <v/>
      </c>
      <c r="AG123" s="28"/>
      <c r="AH123" s="101">
        <v>43952</v>
      </c>
      <c r="AI123" s="32">
        <v>1060.7468200000001</v>
      </c>
      <c r="AJ123" s="118">
        <f t="shared" si="26"/>
        <v>1.7831042802814334E-2</v>
      </c>
      <c r="AK123" s="28"/>
      <c r="AL123" s="101"/>
      <c r="AN123" s="118" t="str">
        <f t="shared" si="27"/>
        <v/>
      </c>
      <c r="AO123" s="28"/>
      <c r="AP123" s="101">
        <v>43952</v>
      </c>
      <c r="AQ123" s="32">
        <v>973.37</v>
      </c>
      <c r="AR123" s="118">
        <f t="shared" si="28"/>
        <v>4.2507093113230976E-3</v>
      </c>
      <c r="AS123" s="28"/>
      <c r="AT123" s="101">
        <v>43952</v>
      </c>
      <c r="AU123" s="32">
        <v>1040.0558799999999</v>
      </c>
      <c r="AV123" s="118">
        <f t="shared" si="29"/>
        <v>1.3958909768062577E-2</v>
      </c>
    </row>
    <row r="124" spans="2:48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101">
        <f t="shared" ca="1" si="18"/>
        <v>43945</v>
      </c>
      <c r="N124" s="118">
        <f t="shared" ca="1" si="19"/>
        <v>-7.6906807146789324E-3</v>
      </c>
      <c r="O124" s="118">
        <f t="shared" ca="1" si="20"/>
        <v>-7.7319455606347232E-3</v>
      </c>
      <c r="P124" s="118">
        <f t="shared" ca="1" si="21"/>
        <v>-7.7216720492945257E-3</v>
      </c>
      <c r="Q124" s="118">
        <f t="shared" ca="1" si="22"/>
        <v>-7.6597238849964722E-3</v>
      </c>
      <c r="R124" s="118">
        <f t="shared" ca="1" si="30"/>
        <v>-1.9598943720089412E-4</v>
      </c>
      <c r="S124" s="118">
        <f t="shared" ca="1" si="31"/>
        <v>-9.0816736995260605E-3</v>
      </c>
      <c r="T124" s="28"/>
      <c r="U124" s="107">
        <v>43711</v>
      </c>
      <c r="V124" s="108">
        <v>6.1064675396849013E-4</v>
      </c>
      <c r="W124" s="109">
        <f t="shared" si="32"/>
        <v>0.96870588663622703</v>
      </c>
      <c r="X124" s="108">
        <f t="shared" si="23"/>
        <v>9.6094834664954831E-3</v>
      </c>
      <c r="Y124" s="28"/>
      <c r="Z124" s="101">
        <v>43945</v>
      </c>
      <c r="AA124" s="32">
        <v>1042.6170500000001</v>
      </c>
      <c r="AB124" s="118">
        <f t="shared" si="24"/>
        <v>-7.6906807146789324E-3</v>
      </c>
      <c r="AC124" s="28"/>
      <c r="AD124" s="101"/>
      <c r="AF124" s="118" t="str">
        <f t="shared" si="25"/>
        <v/>
      </c>
      <c r="AG124" s="28"/>
      <c r="AH124" s="101">
        <v>43945</v>
      </c>
      <c r="AI124" s="32">
        <v>1042.1639500000001</v>
      </c>
      <c r="AJ124" s="118">
        <f t="shared" si="26"/>
        <v>-7.7216720492945257E-3</v>
      </c>
      <c r="AK124" s="28"/>
      <c r="AL124" s="101"/>
      <c r="AN124" s="118" t="str">
        <f t="shared" si="27"/>
        <v/>
      </c>
      <c r="AO124" s="28"/>
      <c r="AP124" s="101">
        <v>43945</v>
      </c>
      <c r="AQ124" s="32">
        <v>969.25</v>
      </c>
      <c r="AR124" s="118">
        <f t="shared" si="28"/>
        <v>-1.9598943720089412E-4</v>
      </c>
      <c r="AS124" s="28"/>
      <c r="AT124" s="101">
        <v>43945</v>
      </c>
      <c r="AU124" s="32">
        <v>1025.7376999999999</v>
      </c>
      <c r="AV124" s="118">
        <f t="shared" si="29"/>
        <v>-9.0816736995260605E-3</v>
      </c>
    </row>
    <row r="125" spans="2:48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101">
        <f t="shared" ca="1" si="18"/>
        <v>43938</v>
      </c>
      <c r="N125" s="118">
        <f t="shared" ca="1" si="19"/>
        <v>-4.2084159808883914E-3</v>
      </c>
      <c r="O125" s="118">
        <f t="shared" ca="1" si="20"/>
        <v>-4.2591806074648852E-3</v>
      </c>
      <c r="P125" s="118">
        <f t="shared" ca="1" si="21"/>
        <v>-4.2591806074648852E-3</v>
      </c>
      <c r="Q125" s="118">
        <f t="shared" ca="1" si="22"/>
        <v>-4.1679991446879061E-3</v>
      </c>
      <c r="R125" s="118">
        <f t="shared" ca="1" si="30"/>
        <v>2.4196050046532136E-3</v>
      </c>
      <c r="S125" s="118">
        <f t="shared" ca="1" si="31"/>
        <v>-4.1679991446879061E-3</v>
      </c>
      <c r="T125" s="28"/>
      <c r="U125" s="107">
        <v>43710</v>
      </c>
      <c r="V125" s="108">
        <v>1.2954004283956219E-3</v>
      </c>
      <c r="W125" s="109">
        <f t="shared" si="32"/>
        <v>0.96811471053077236</v>
      </c>
      <c r="X125" s="108">
        <f t="shared" si="23"/>
        <v>1.3498188425934199E-2</v>
      </c>
      <c r="Y125" s="28"/>
      <c r="Z125" s="101">
        <v>43938</v>
      </c>
      <c r="AA125" s="32">
        <v>1050.6976299999999</v>
      </c>
      <c r="AB125" s="118">
        <f t="shared" si="24"/>
        <v>-4.2084159808883914E-3</v>
      </c>
      <c r="AC125" s="28"/>
      <c r="AD125" s="101"/>
      <c r="AF125" s="118" t="str">
        <f t="shared" si="25"/>
        <v/>
      </c>
      <c r="AG125" s="28"/>
      <c r="AH125" s="101">
        <v>43938</v>
      </c>
      <c r="AI125" s="32">
        <v>1050.2738199999999</v>
      </c>
      <c r="AJ125" s="118">
        <f t="shared" si="26"/>
        <v>-4.2591806074648852E-3</v>
      </c>
      <c r="AK125" s="28"/>
      <c r="AL125" s="101"/>
      <c r="AN125" s="118" t="str">
        <f t="shared" si="27"/>
        <v/>
      </c>
      <c r="AO125" s="28"/>
      <c r="AP125" s="101">
        <v>43938</v>
      </c>
      <c r="AQ125" s="32">
        <v>969.44</v>
      </c>
      <c r="AR125" s="118">
        <f t="shared" si="28"/>
        <v>2.4196050046532136E-3</v>
      </c>
      <c r="AS125" s="28"/>
      <c r="AT125" s="101">
        <v>43938</v>
      </c>
      <c r="AU125" s="32">
        <v>1035.13849</v>
      </c>
      <c r="AV125" s="118" t="str">
        <f t="shared" si="29"/>
        <v/>
      </c>
    </row>
    <row r="126" spans="2:48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101">
        <f t="shared" ca="1" si="18"/>
        <v>43931</v>
      </c>
      <c r="N126" s="118">
        <f t="shared" ca="1" si="19"/>
        <v>1.6119341012565735E-2</v>
      </c>
      <c r="O126" s="118">
        <f t="shared" ca="1" si="20"/>
        <v>1.6088476200684765E-2</v>
      </c>
      <c r="P126" s="118">
        <f t="shared" ca="1" si="21"/>
        <v>1.6088476200684765E-2</v>
      </c>
      <c r="Q126" s="118">
        <f t="shared" ca="1" si="22"/>
        <v>1.6160708374501676E-2</v>
      </c>
      <c r="R126" s="118">
        <f t="shared" ca="1" si="30"/>
        <v>2.5086038893726847E-3</v>
      </c>
      <c r="S126" s="118">
        <f t="shared" ca="1" si="31"/>
        <v>1.6160708374501676E-2</v>
      </c>
      <c r="T126" s="28"/>
      <c r="U126" s="107">
        <v>43707</v>
      </c>
      <c r="V126" s="108">
        <v>-9.7974225767572822E-4</v>
      </c>
      <c r="W126" s="109">
        <f t="shared" si="32"/>
        <v>0.96686223677505445</v>
      </c>
      <c r="X126" s="108">
        <f t="shared" si="23"/>
        <v>1.5357761580097939E-2</v>
      </c>
      <c r="Y126" s="28"/>
      <c r="Z126" s="101">
        <v>43931</v>
      </c>
      <c r="AA126" s="32">
        <v>1055.1380899999999</v>
      </c>
      <c r="AB126" s="118">
        <f t="shared" si="24"/>
        <v>1.6119341012565735E-2</v>
      </c>
      <c r="AC126" s="28"/>
      <c r="AD126" s="101"/>
      <c r="AF126" s="118" t="str">
        <f t="shared" si="25"/>
        <v/>
      </c>
      <c r="AG126" s="28"/>
      <c r="AH126" s="101">
        <v>43931</v>
      </c>
      <c r="AI126" s="32">
        <v>1054.7662600000001</v>
      </c>
      <c r="AJ126" s="118">
        <f t="shared" si="26"/>
        <v>1.6088476200684765E-2</v>
      </c>
      <c r="AK126" s="28"/>
      <c r="AL126" s="101"/>
      <c r="AN126" s="118" t="str">
        <f t="shared" si="27"/>
        <v/>
      </c>
      <c r="AO126" s="28"/>
      <c r="AP126" s="101">
        <v>43931</v>
      </c>
      <c r="AQ126" s="32">
        <v>967.1</v>
      </c>
      <c r="AR126" s="118">
        <f t="shared" si="28"/>
        <v>2.5086038893726847E-3</v>
      </c>
      <c r="AS126" s="28"/>
      <c r="AT126" s="101"/>
      <c r="AV126" s="118" t="str">
        <f t="shared" si="29"/>
        <v/>
      </c>
    </row>
    <row r="127" spans="2:48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101">
        <f t="shared" ca="1" si="18"/>
        <v>43924</v>
      </c>
      <c r="N127" s="118">
        <f t="shared" ca="1" si="19"/>
        <v>-2.8648677798700728E-2</v>
      </c>
      <c r="O127" s="118">
        <f t="shared" ca="1" si="20"/>
        <v>-2.8689225669846441E-2</v>
      </c>
      <c r="P127" s="118">
        <f t="shared" ca="1" si="21"/>
        <v>-2.8689225669846441E-2</v>
      </c>
      <c r="Q127" s="118">
        <f t="shared" ca="1" si="22"/>
        <v>-2.8618226874830399E-2</v>
      </c>
      <c r="R127" s="118">
        <f t="shared" ca="1" si="30"/>
        <v>2.0736562707357464E-4</v>
      </c>
      <c r="S127" s="118">
        <f t="shared" ca="1" si="31"/>
        <v>-2.8618226874830399E-2</v>
      </c>
      <c r="T127" s="28"/>
      <c r="U127" s="107">
        <v>43706</v>
      </c>
      <c r="V127" s="108">
        <v>3.0214906717762409E-3</v>
      </c>
      <c r="W127" s="109">
        <f t="shared" si="32"/>
        <v>0.96781044156207263</v>
      </c>
      <c r="X127" s="108">
        <f t="shared" si="23"/>
        <v>1.4252865876837495E-2</v>
      </c>
      <c r="Y127" s="28"/>
      <c r="Z127" s="101">
        <v>43924</v>
      </c>
      <c r="AA127" s="32">
        <v>1038.39977</v>
      </c>
      <c r="AB127" s="118">
        <f t="shared" si="24"/>
        <v>-2.8648677798700728E-2</v>
      </c>
      <c r="AC127" s="28"/>
      <c r="AD127" s="101"/>
      <c r="AF127" s="118" t="str">
        <f t="shared" si="25"/>
        <v/>
      </c>
      <c r="AG127" s="28"/>
      <c r="AH127" s="101">
        <v>43924</v>
      </c>
      <c r="AI127" s="32">
        <v>1038.06537</v>
      </c>
      <c r="AJ127" s="118">
        <f t="shared" si="26"/>
        <v>-2.8689225669846441E-2</v>
      </c>
      <c r="AK127" s="28"/>
      <c r="AL127" s="101"/>
      <c r="AN127" s="118" t="str">
        <f t="shared" si="27"/>
        <v/>
      </c>
      <c r="AO127" s="28"/>
      <c r="AP127" s="101">
        <v>43924</v>
      </c>
      <c r="AQ127" s="32">
        <v>964.68</v>
      </c>
      <c r="AR127" s="118">
        <f t="shared" si="28"/>
        <v>2.0736562707357464E-4</v>
      </c>
      <c r="AS127" s="28"/>
      <c r="AT127" s="101"/>
      <c r="AV127" s="118" t="str">
        <f t="shared" si="29"/>
        <v/>
      </c>
    </row>
    <row r="128" spans="2:48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101">
        <f t="shared" ca="1" si="18"/>
        <v>43917</v>
      </c>
      <c r="N128" s="118">
        <f t="shared" ca="1" si="19"/>
        <v>4.3883657195991077E-2</v>
      </c>
      <c r="O128" s="118">
        <f t="shared" ca="1" si="20"/>
        <v>4.3841137715279199E-2</v>
      </c>
      <c r="P128" s="118">
        <f t="shared" ca="1" si="21"/>
        <v>4.3841137715279199E-2</v>
      </c>
      <c r="Q128" s="118">
        <f t="shared" ca="1" si="22"/>
        <v>4.3926129155345883E-2</v>
      </c>
      <c r="R128" s="118">
        <f t="shared" ca="1" si="30"/>
        <v>3.7361196390846008E-3</v>
      </c>
      <c r="S128" s="118">
        <f t="shared" ca="1" si="31"/>
        <v>4.3926129155345883E-2</v>
      </c>
      <c r="T128" s="28"/>
      <c r="U128" s="107">
        <v>43705</v>
      </c>
      <c r="V128" s="108">
        <v>5.6377032929335732E-3</v>
      </c>
      <c r="W128" s="109">
        <f t="shared" si="32"/>
        <v>0.96489502025911633</v>
      </c>
      <c r="X128" s="108">
        <f t="shared" si="23"/>
        <v>3.9793541559995926E-3</v>
      </c>
      <c r="Y128" s="28"/>
      <c r="Z128" s="101">
        <v>43917</v>
      </c>
      <c r="AA128" s="32">
        <v>1069.02595</v>
      </c>
      <c r="AB128" s="118">
        <f t="shared" si="24"/>
        <v>4.3883657195991077E-2</v>
      </c>
      <c r="AC128" s="28"/>
      <c r="AD128" s="101"/>
      <c r="AF128" s="118" t="str">
        <f t="shared" si="25"/>
        <v/>
      </c>
      <c r="AG128" s="28"/>
      <c r="AH128" s="101">
        <v>43917</v>
      </c>
      <c r="AI128" s="32">
        <v>1068.7263</v>
      </c>
      <c r="AJ128" s="118">
        <f t="shared" si="26"/>
        <v>4.3841137715279199E-2</v>
      </c>
      <c r="AK128" s="28"/>
      <c r="AL128" s="101"/>
      <c r="AN128" s="118" t="str">
        <f t="shared" si="27"/>
        <v/>
      </c>
      <c r="AO128" s="28"/>
      <c r="AP128" s="101">
        <v>43917</v>
      </c>
      <c r="AQ128" s="32">
        <v>964.48</v>
      </c>
      <c r="AR128" s="118">
        <f t="shared" si="28"/>
        <v>3.7361196390846008E-3</v>
      </c>
      <c r="AS128" s="28"/>
      <c r="AT128" s="101"/>
      <c r="AV128" s="118" t="str">
        <f t="shared" si="29"/>
        <v/>
      </c>
    </row>
    <row r="129" spans="2:48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101">
        <f t="shared" ca="1" si="18"/>
        <v>43910</v>
      </c>
      <c r="N129" s="118">
        <f t="shared" ca="1" si="19"/>
        <v>-4.8109119915345167E-2</v>
      </c>
      <c r="O129" s="118">
        <f t="shared" ca="1" si="20"/>
        <v>-4.8131288713420983E-2</v>
      </c>
      <c r="P129" s="118">
        <f t="shared" ca="1" si="21"/>
        <v>-4.8131288713420983E-2</v>
      </c>
      <c r="Q129" s="118">
        <f t="shared" ca="1" si="22"/>
        <v>-4.8067261895363811E-2</v>
      </c>
      <c r="R129" s="118">
        <f t="shared" ca="1" si="30"/>
        <v>-1.0218271340427076E-2</v>
      </c>
      <c r="S129" s="118">
        <f t="shared" ca="1" si="31"/>
        <v>-4.8067261895363811E-2</v>
      </c>
      <c r="T129" s="28"/>
      <c r="U129" s="107">
        <v>43704</v>
      </c>
      <c r="V129" s="108">
        <v>4.4646909643489491E-3</v>
      </c>
      <c r="W129" s="109">
        <f t="shared" si="32"/>
        <v>0.95948572443096913</v>
      </c>
      <c r="X129" s="108">
        <f t="shared" si="23"/>
        <v>1.0643733555808499E-3</v>
      </c>
      <c r="Y129" s="28"/>
      <c r="Z129" s="101">
        <v>43910</v>
      </c>
      <c r="AA129" s="32">
        <v>1024.0853400000001</v>
      </c>
      <c r="AB129" s="118">
        <f t="shared" si="24"/>
        <v>-4.8109119915345167E-2</v>
      </c>
      <c r="AC129" s="28"/>
      <c r="AD129" s="101"/>
      <c r="AF129" s="118" t="str">
        <f t="shared" si="25"/>
        <v/>
      </c>
      <c r="AG129" s="28"/>
      <c r="AH129" s="101">
        <v>43910</v>
      </c>
      <c r="AI129" s="32">
        <v>1023.8399899999999</v>
      </c>
      <c r="AJ129" s="118">
        <f t="shared" si="26"/>
        <v>-4.8131288713420983E-2</v>
      </c>
      <c r="AK129" s="28"/>
      <c r="AL129" s="101"/>
      <c r="AN129" s="118" t="str">
        <f t="shared" si="27"/>
        <v/>
      </c>
      <c r="AO129" s="28"/>
      <c r="AP129" s="101">
        <v>43910</v>
      </c>
      <c r="AQ129" s="32">
        <v>960.89</v>
      </c>
      <c r="AR129" s="118">
        <f t="shared" si="28"/>
        <v>-1.0218271340427076E-2</v>
      </c>
      <c r="AS129" s="28"/>
      <c r="AT129" s="101"/>
      <c r="AV129" s="118" t="str">
        <f t="shared" si="29"/>
        <v/>
      </c>
    </row>
    <row r="130" spans="2:48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101">
        <f t="shared" ca="1" si="18"/>
        <v>43903</v>
      </c>
      <c r="N130" s="118">
        <f t="shared" ca="1" si="19"/>
        <v>-4.8956116117529147E-2</v>
      </c>
      <c r="O130" s="118">
        <f t="shared" ca="1" si="20"/>
        <v>-4.9000260240357307E-2</v>
      </c>
      <c r="P130" s="118">
        <f t="shared" ca="1" si="21"/>
        <v>-4.9000260240357307E-2</v>
      </c>
      <c r="Q130" s="118">
        <f t="shared" ca="1" si="22"/>
        <v>-4.8921780031866313E-2</v>
      </c>
      <c r="R130" s="118">
        <f t="shared" ca="1" si="30"/>
        <v>-2.9160874826244854E-2</v>
      </c>
      <c r="S130" s="118">
        <f t="shared" ca="1" si="31"/>
        <v>-4.8921780031866313E-2</v>
      </c>
      <c r="T130" s="28"/>
      <c r="U130" s="107">
        <v>43703</v>
      </c>
      <c r="V130" s="108">
        <v>3.1325838267360212E-3</v>
      </c>
      <c r="W130" s="109">
        <f t="shared" si="32"/>
        <v>0.95522095805060392</v>
      </c>
      <c r="X130" s="108">
        <f t="shared" si="23"/>
        <v>-4.7398107094221986E-3</v>
      </c>
      <c r="Y130" s="28"/>
      <c r="Z130" s="101">
        <v>43903</v>
      </c>
      <c r="AA130" s="32">
        <v>1075.84321</v>
      </c>
      <c r="AB130" s="118">
        <f t="shared" si="24"/>
        <v>-4.8956116117529147E-2</v>
      </c>
      <c r="AC130" s="28"/>
      <c r="AD130" s="101"/>
      <c r="AF130" s="118" t="str">
        <f t="shared" si="25"/>
        <v/>
      </c>
      <c r="AG130" s="28"/>
      <c r="AH130" s="101">
        <v>43903</v>
      </c>
      <c r="AI130" s="32">
        <v>1075.61051</v>
      </c>
      <c r="AJ130" s="118">
        <f t="shared" si="26"/>
        <v>-4.9000260240357307E-2</v>
      </c>
      <c r="AK130" s="28"/>
      <c r="AL130" s="101"/>
      <c r="AN130" s="118" t="str">
        <f t="shared" si="27"/>
        <v/>
      </c>
      <c r="AO130" s="28"/>
      <c r="AP130" s="101">
        <v>43903</v>
      </c>
      <c r="AQ130" s="32">
        <v>970.81</v>
      </c>
      <c r="AR130" s="118">
        <f t="shared" si="28"/>
        <v>-2.9160874826244854E-2</v>
      </c>
      <c r="AS130" s="28"/>
      <c r="AT130" s="101"/>
      <c r="AV130" s="118" t="str">
        <f t="shared" si="29"/>
        <v/>
      </c>
    </row>
    <row r="131" spans="2:48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101">
        <f t="shared" ca="1" si="18"/>
        <v>43896</v>
      </c>
      <c r="N131" s="118">
        <f t="shared" ca="1" si="19"/>
        <v>5.1164888938356912E-2</v>
      </c>
      <c r="O131" s="118">
        <f t="shared" ca="1" si="20"/>
        <v>5.1125992862522507E-2</v>
      </c>
      <c r="P131" s="118">
        <f t="shared" ca="1" si="21"/>
        <v>5.1125992862522507E-2</v>
      </c>
      <c r="Q131" s="118">
        <f t="shared" ca="1" si="22"/>
        <v>5.1193021557687013E-2</v>
      </c>
      <c r="R131" s="118">
        <f t="shared" ca="1" si="30"/>
        <v>2.3709830980436442E-2</v>
      </c>
      <c r="S131" s="118">
        <f t="shared" ca="1" si="31"/>
        <v>5.1193021557687013E-2</v>
      </c>
      <c r="T131" s="28"/>
      <c r="U131" s="107">
        <v>43700</v>
      </c>
      <c r="V131" s="108">
        <v>-2.066859756567833E-3</v>
      </c>
      <c r="W131" s="109">
        <f t="shared" si="32"/>
        <v>0.95223799271542009</v>
      </c>
      <c r="X131" s="108">
        <f t="shared" si="23"/>
        <v>-6.0997385623731137E-3</v>
      </c>
      <c r="Y131" s="28"/>
      <c r="Z131" s="101">
        <v>43896</v>
      </c>
      <c r="AA131" s="32">
        <v>1131.22352</v>
      </c>
      <c r="AB131" s="118">
        <f t="shared" si="24"/>
        <v>5.1164888938356912E-2</v>
      </c>
      <c r="AC131" s="28"/>
      <c r="AD131" s="101"/>
      <c r="AF131" s="118" t="str">
        <f t="shared" si="25"/>
        <v/>
      </c>
      <c r="AG131" s="28"/>
      <c r="AH131" s="101">
        <v>43896</v>
      </c>
      <c r="AI131" s="32">
        <v>1131.03134</v>
      </c>
      <c r="AJ131" s="118">
        <f t="shared" si="26"/>
        <v>5.1125992862522507E-2</v>
      </c>
      <c r="AK131" s="28"/>
      <c r="AL131" s="101"/>
      <c r="AN131" s="118" t="str">
        <f t="shared" si="27"/>
        <v/>
      </c>
      <c r="AO131" s="28"/>
      <c r="AP131" s="101">
        <v>43896</v>
      </c>
      <c r="AQ131" s="32">
        <v>999.97</v>
      </c>
      <c r="AR131" s="118">
        <f t="shared" si="28"/>
        <v>2.3709830980436442E-2</v>
      </c>
      <c r="AS131" s="28"/>
      <c r="AT131" s="101"/>
      <c r="AV131" s="118" t="str">
        <f t="shared" si="29"/>
        <v/>
      </c>
    </row>
    <row r="132" spans="2:48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101">
        <f t="shared" ca="1" si="18"/>
        <v>43889</v>
      </c>
      <c r="N132" s="118">
        <f t="shared" ca="1" si="19"/>
        <v>-1.1259436849181959E-2</v>
      </c>
      <c r="O132" s="118">
        <f t="shared" ca="1" si="20"/>
        <v>-1.1292196456849202E-2</v>
      </c>
      <c r="P132" s="118">
        <f t="shared" ca="1" si="21"/>
        <v>-1.1292196456849202E-2</v>
      </c>
      <c r="Q132" s="118">
        <f t="shared" ca="1" si="22"/>
        <v>-1.1206704182626925E-2</v>
      </c>
      <c r="R132" s="118">
        <f t="shared" ca="1" si="30"/>
        <v>-2.372695017740245E-2</v>
      </c>
      <c r="S132" s="118">
        <f t="shared" ca="1" si="31"/>
        <v>-1.1206704182626925E-2</v>
      </c>
      <c r="T132" s="28"/>
      <c r="U132" s="107">
        <v>43699</v>
      </c>
      <c r="V132" s="108">
        <v>-7.138256850120356E-3</v>
      </c>
      <c r="W132" s="109">
        <f t="shared" si="32"/>
        <v>0.95421021140067019</v>
      </c>
      <c r="X132" s="108">
        <f t="shared" si="23"/>
        <v>-1.4718040295718104E-3</v>
      </c>
      <c r="Y132" s="28"/>
      <c r="Z132" s="101">
        <v>43889</v>
      </c>
      <c r="AA132" s="32">
        <v>1076.16182</v>
      </c>
      <c r="AB132" s="118">
        <f t="shared" si="24"/>
        <v>-1.1259436849181959E-2</v>
      </c>
      <c r="AC132" s="28"/>
      <c r="AD132" s="101"/>
      <c r="AF132" s="118" t="str">
        <f t="shared" si="25"/>
        <v/>
      </c>
      <c r="AG132" s="28"/>
      <c r="AH132" s="101">
        <v>43889</v>
      </c>
      <c r="AI132" s="32">
        <v>1076.01881</v>
      </c>
      <c r="AJ132" s="118">
        <f t="shared" si="26"/>
        <v>-1.1292196456849202E-2</v>
      </c>
      <c r="AK132" s="28"/>
      <c r="AL132" s="101"/>
      <c r="AN132" s="118" t="str">
        <f t="shared" si="27"/>
        <v/>
      </c>
      <c r="AO132" s="28"/>
      <c r="AP132" s="101">
        <v>43889</v>
      </c>
      <c r="AQ132" s="32">
        <v>976.81</v>
      </c>
      <c r="AR132" s="118">
        <f t="shared" si="28"/>
        <v>-2.372695017740245E-2</v>
      </c>
      <c r="AS132" s="28"/>
      <c r="AT132" s="101"/>
      <c r="AV132" s="118" t="str">
        <f t="shared" si="29"/>
        <v/>
      </c>
    </row>
    <row r="133" spans="2:48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101">
        <f t="shared" ca="1" si="18"/>
        <v>43882</v>
      </c>
      <c r="N133" s="118">
        <f t="shared" ca="1" si="19"/>
        <v>1.9831300825994269E-3</v>
      </c>
      <c r="O133" s="118">
        <f t="shared" ca="1" si="20"/>
        <v>1.9431732642589683E-3</v>
      </c>
      <c r="P133" s="118">
        <f t="shared" ca="1" si="21"/>
        <v>1.9431732642589683E-3</v>
      </c>
      <c r="Q133" s="118">
        <f t="shared" ca="1" si="22"/>
        <v>2.0230746684575251E-3</v>
      </c>
      <c r="R133" s="118">
        <f t="shared" ca="1" si="30"/>
        <v>1.0405098498262877E-3</v>
      </c>
      <c r="S133" s="118">
        <f t="shared" ca="1" si="31"/>
        <v>2.0230746684575251E-3</v>
      </c>
      <c r="T133" s="28"/>
      <c r="U133" s="107">
        <v>43698</v>
      </c>
      <c r="V133" s="108">
        <v>2.7179075967956319E-3</v>
      </c>
      <c r="W133" s="109">
        <f t="shared" si="32"/>
        <v>0.96107058005217683</v>
      </c>
      <c r="X133" s="108">
        <f t="shared" si="23"/>
        <v>1.1973743964524219E-2</v>
      </c>
      <c r="Y133" s="28"/>
      <c r="Z133" s="101">
        <v>43882</v>
      </c>
      <c r="AA133" s="32">
        <v>1088.41678</v>
      </c>
      <c r="AB133" s="118">
        <f t="shared" si="24"/>
        <v>1.9831300825994269E-3</v>
      </c>
      <c r="AC133" s="28"/>
      <c r="AD133" s="101"/>
      <c r="AF133" s="118" t="str">
        <f t="shared" si="25"/>
        <v/>
      </c>
      <c r="AG133" s="28"/>
      <c r="AH133" s="101">
        <v>43882</v>
      </c>
      <c r="AI133" s="32">
        <v>1088.3081999999999</v>
      </c>
      <c r="AJ133" s="118">
        <f t="shared" si="26"/>
        <v>1.9431732642589683E-3</v>
      </c>
      <c r="AK133" s="28"/>
      <c r="AL133" s="101"/>
      <c r="AN133" s="118" t="str">
        <f t="shared" si="27"/>
        <v/>
      </c>
      <c r="AO133" s="28"/>
      <c r="AP133" s="101">
        <v>43882</v>
      </c>
      <c r="AQ133" s="32">
        <v>1000.55</v>
      </c>
      <c r="AR133" s="118">
        <f t="shared" si="28"/>
        <v>1.0405098498262877E-3</v>
      </c>
      <c r="AS133" s="28"/>
      <c r="AT133" s="101"/>
      <c r="AV133" s="118" t="str">
        <f t="shared" si="29"/>
        <v/>
      </c>
    </row>
    <row r="134" spans="2:48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101">
        <f t="shared" ref="M134:M197" ca="1" si="33">IFERROR(IF(AND($B$2&lt;=IF($Z134&lt;&gt;"",$Z134,$M133-7),IF($Z134&lt;&gt;"",$Z134,$M133-7)&lt;=EndDate),IF($Z134&lt;&gt;"",$Z134,$M133-7),""),"")</f>
        <v>43875</v>
      </c>
      <c r="N134" s="118">
        <f t="shared" ref="N134:N197" ca="1" si="34">IFERROR(0+VLOOKUP($M134,$Z:$AB,3,FALSE),IFERROR(0+VLOOKUP($M134,$U:$X,4,FALSE),""))</f>
        <v>-8.2572118882932033E-3</v>
      </c>
      <c r="O134" s="118">
        <f t="shared" ref="O134:O197" ca="1" si="35">IFERROR(0+VLOOKUP($M134,$AD:$AF,3,FALSE),IFERROR(0+VLOOKUP($M134,$U:$X,4,FALSE),""))</f>
        <v>-8.29678218781571E-3</v>
      </c>
      <c r="P134" s="118">
        <f t="shared" ref="P134:P197" ca="1" si="36">IFERROR(0+VLOOKUP($M134,$AH:$AJ,3,FALSE),IFERROR(0+VLOOKUP($M134,$U:$X,4,FALSE),""))</f>
        <v>-8.29678218781571E-3</v>
      </c>
      <c r="Q134" s="118">
        <f t="shared" ref="Q134:Q197" ca="1" si="37">IFERROR(0+VLOOKUP($M134,$AL:$AN,3,FALSE),IFERROR(0+VLOOKUP($M134,$U:$X,4,FALSE),""))</f>
        <v>-8.2176157657271043E-3</v>
      </c>
      <c r="R134" s="118">
        <f t="shared" ca="1" si="30"/>
        <v>-8.2176157657271043E-3</v>
      </c>
      <c r="S134" s="118">
        <f t="shared" ca="1" si="31"/>
        <v>-8.2176157657271043E-3</v>
      </c>
      <c r="T134" s="28"/>
      <c r="U134" s="107">
        <v>43697</v>
      </c>
      <c r="V134" s="108">
        <v>-1.359208185723611E-3</v>
      </c>
      <c r="W134" s="109">
        <f t="shared" si="32"/>
        <v>0.95846555922748555</v>
      </c>
      <c r="X134" s="108">
        <f t="shared" ref="X134:X197" si="38">$W134/VLOOKUP($U134-7,$U:$W,3,FALSE)-1</f>
        <v>4.0620688042218855E-3</v>
      </c>
      <c r="Y134" s="28"/>
      <c r="Z134" s="101">
        <v>43875</v>
      </c>
      <c r="AA134" s="32">
        <v>1086.2625800000001</v>
      </c>
      <c r="AB134" s="118">
        <f t="shared" ref="AB134:AB197" si="39">IFERROR(AA134/AA135-1,"")</f>
        <v>-8.2572118882932033E-3</v>
      </c>
      <c r="AC134" s="28"/>
      <c r="AD134" s="101"/>
      <c r="AF134" s="118" t="str">
        <f t="shared" ref="AF134:AF197" si="40">IFERROR(AE134/AE135-1,"")</f>
        <v/>
      </c>
      <c r="AG134" s="28"/>
      <c r="AH134" s="101">
        <v>43875</v>
      </c>
      <c r="AI134" s="32">
        <v>1086.1975299999999</v>
      </c>
      <c r="AJ134" s="118">
        <f t="shared" ref="AJ134:AJ197" si="41">IFERROR(AI134/AI135-1,"")</f>
        <v>-8.29678218781571E-3</v>
      </c>
      <c r="AK134" s="28"/>
      <c r="AL134" s="101"/>
      <c r="AN134" s="118" t="str">
        <f t="shared" ref="AN134:AN197" si="42">IFERROR(AM134/AM135-1,"")</f>
        <v/>
      </c>
      <c r="AO134" s="28"/>
      <c r="AP134" s="101">
        <v>43875</v>
      </c>
      <c r="AQ134" s="32">
        <v>999.51</v>
      </c>
      <c r="AR134" s="118" t="str">
        <f t="shared" ref="AR134:AR197" si="43">IFERROR(AQ134/AQ135-1,"")</f>
        <v/>
      </c>
      <c r="AS134" s="28"/>
      <c r="AT134" s="101"/>
      <c r="AV134" s="118" t="str">
        <f t="shared" ref="AV134:AV197" si="44">IFERROR(AU134/AU135-1,"")</f>
        <v/>
      </c>
    </row>
    <row r="135" spans="2:48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101">
        <f t="shared" ca="1" si="33"/>
        <v>43868</v>
      </c>
      <c r="N135" s="118">
        <f t="shared" ca="1" si="34"/>
        <v>1.5799562191147087E-2</v>
      </c>
      <c r="O135" s="118">
        <f t="shared" ca="1" si="35"/>
        <v>1.5799562191147087E-2</v>
      </c>
      <c r="P135" s="118">
        <f t="shared" ca="1" si="36"/>
        <v>1.5799562191147087E-2</v>
      </c>
      <c r="Q135" s="118">
        <f t="shared" ca="1" si="37"/>
        <v>1.5799562191147087E-2</v>
      </c>
      <c r="R135" s="118">
        <f t="shared" ref="R135:R198" ca="1" si="45">IFERROR(0+VLOOKUP($M135,$AP:$AR,3,FALSE),IFERROR(0+VLOOKUP($M135,$M:$Q,5,FALSE),""))</f>
        <v>1.5799562191147087E-2</v>
      </c>
      <c r="S135" s="118">
        <f t="shared" ref="S135:S198" ca="1" si="46">IFERROR(0+VLOOKUP($M135,$AT:$AV,3,FALSE),IFERROR(0+VLOOKUP($M135,$M:$Q,5,FALSE),""))</f>
        <v>1.5799562191147087E-2</v>
      </c>
      <c r="T135" s="28"/>
      <c r="U135" s="107">
        <v>43696</v>
      </c>
      <c r="V135" s="108">
        <v>1.7618990996386568E-3</v>
      </c>
      <c r="W135" s="109">
        <f t="shared" ref="W135:W199" si="47">$W134/(1+$V134)</f>
        <v>0.95977008658558538</v>
      </c>
      <c r="X135" s="108">
        <f t="shared" si="38"/>
        <v>8.7208964061631367E-3</v>
      </c>
      <c r="Y135" s="28"/>
      <c r="Z135" s="101">
        <v>43868</v>
      </c>
      <c r="AA135" s="32">
        <v>1095.3067599999999</v>
      </c>
      <c r="AB135" s="118" t="str">
        <f t="shared" si="39"/>
        <v/>
      </c>
      <c r="AC135" s="28"/>
      <c r="AD135" s="101"/>
      <c r="AF135" s="118" t="str">
        <f t="shared" si="40"/>
        <v/>
      </c>
      <c r="AG135" s="28"/>
      <c r="AH135" s="101">
        <v>43868</v>
      </c>
      <c r="AI135" s="32">
        <v>1095.28487</v>
      </c>
      <c r="AJ135" s="118" t="str">
        <f t="shared" si="41"/>
        <v/>
      </c>
      <c r="AK135" s="28"/>
      <c r="AL135" s="101"/>
      <c r="AN135" s="118" t="str">
        <f t="shared" si="42"/>
        <v/>
      </c>
      <c r="AO135" s="28"/>
      <c r="AP135" s="101"/>
      <c r="AR135" s="118" t="str">
        <f t="shared" si="43"/>
        <v/>
      </c>
      <c r="AS135" s="28"/>
      <c r="AT135" s="101"/>
      <c r="AV135" s="118" t="str">
        <f t="shared" si="44"/>
        <v/>
      </c>
    </row>
    <row r="136" spans="2:48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101">
        <f t="shared" ca="1" si="33"/>
        <v>43861</v>
      </c>
      <c r="N136" s="118">
        <f t="shared" ca="1" si="34"/>
        <v>-1.1937155654844434E-2</v>
      </c>
      <c r="O136" s="118">
        <f t="shared" ca="1" si="35"/>
        <v>-1.1937155654844434E-2</v>
      </c>
      <c r="P136" s="118">
        <f t="shared" ca="1" si="36"/>
        <v>-1.1937155654844434E-2</v>
      </c>
      <c r="Q136" s="118">
        <f t="shared" ca="1" si="37"/>
        <v>-1.1937155654844434E-2</v>
      </c>
      <c r="R136" s="118">
        <f t="shared" ca="1" si="45"/>
        <v>-1.1937155654844434E-2</v>
      </c>
      <c r="S136" s="118">
        <f t="shared" ca="1" si="46"/>
        <v>-1.1937155654844434E-2</v>
      </c>
      <c r="T136" s="28"/>
      <c r="U136" s="107">
        <v>43693</v>
      </c>
      <c r="V136" s="108">
        <v>2.5798532189164132E-3</v>
      </c>
      <c r="W136" s="109">
        <f t="shared" si="47"/>
        <v>0.95808204269717723</v>
      </c>
      <c r="X136" s="108">
        <f t="shared" si="38"/>
        <v>7.4185349886775054E-3</v>
      </c>
      <c r="Y136" s="28"/>
      <c r="Z136" s="101"/>
      <c r="AB136" s="118" t="str">
        <f t="shared" si="39"/>
        <v/>
      </c>
      <c r="AC136" s="28"/>
      <c r="AD136" s="101"/>
      <c r="AF136" s="118" t="str">
        <f t="shared" si="40"/>
        <v/>
      </c>
      <c r="AG136" s="28"/>
      <c r="AH136" s="101"/>
      <c r="AJ136" s="118" t="str">
        <f t="shared" si="41"/>
        <v/>
      </c>
      <c r="AK136" s="28"/>
      <c r="AL136" s="101"/>
      <c r="AN136" s="118" t="str">
        <f t="shared" si="42"/>
        <v/>
      </c>
      <c r="AO136" s="28"/>
      <c r="AP136" s="101"/>
      <c r="AR136" s="118" t="str">
        <f t="shared" si="43"/>
        <v/>
      </c>
      <c r="AS136" s="28"/>
      <c r="AT136" s="101"/>
      <c r="AV136" s="118" t="str">
        <f t="shared" si="44"/>
        <v/>
      </c>
    </row>
    <row r="137" spans="2:48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101">
        <f t="shared" ca="1" si="33"/>
        <v>43854</v>
      </c>
      <c r="N137" s="118">
        <f t="shared" ca="1" si="34"/>
        <v>3.7472859166212125E-3</v>
      </c>
      <c r="O137" s="118">
        <f t="shared" ca="1" si="35"/>
        <v>3.7472859166212125E-3</v>
      </c>
      <c r="P137" s="118">
        <f t="shared" ca="1" si="36"/>
        <v>3.7472859166212125E-3</v>
      </c>
      <c r="Q137" s="118">
        <f t="shared" ca="1" si="37"/>
        <v>3.7472859166212125E-3</v>
      </c>
      <c r="R137" s="118">
        <f t="shared" ca="1" si="45"/>
        <v>3.7472859166212125E-3</v>
      </c>
      <c r="S137" s="118">
        <f t="shared" ca="1" si="46"/>
        <v>3.7472859166212125E-3</v>
      </c>
      <c r="T137" s="28"/>
      <c r="U137" s="107">
        <v>43692</v>
      </c>
      <c r="V137" s="108">
        <v>6.2309902807024002E-3</v>
      </c>
      <c r="W137" s="109">
        <f t="shared" si="47"/>
        <v>0.95561669189853249</v>
      </c>
      <c r="X137" s="108">
        <f t="shared" si="38"/>
        <v>2.2900469614604013E-3</v>
      </c>
      <c r="Y137" s="28"/>
      <c r="Z137" s="101"/>
      <c r="AB137" s="118" t="str">
        <f t="shared" si="39"/>
        <v/>
      </c>
      <c r="AC137" s="28"/>
      <c r="AD137" s="101"/>
      <c r="AF137" s="118" t="str">
        <f t="shared" si="40"/>
        <v/>
      </c>
      <c r="AG137" s="28"/>
      <c r="AH137" s="101"/>
      <c r="AJ137" s="118" t="str">
        <f t="shared" si="41"/>
        <v/>
      </c>
      <c r="AK137" s="28"/>
      <c r="AL137" s="101"/>
      <c r="AN137" s="118" t="str">
        <f t="shared" si="42"/>
        <v/>
      </c>
      <c r="AO137" s="28"/>
      <c r="AP137" s="101"/>
      <c r="AR137" s="118" t="str">
        <f t="shared" si="43"/>
        <v/>
      </c>
      <c r="AS137" s="28"/>
      <c r="AT137" s="101"/>
      <c r="AV137" s="118" t="str">
        <f t="shared" si="44"/>
        <v/>
      </c>
    </row>
    <row r="138" spans="2:48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101">
        <f t="shared" ca="1" si="33"/>
        <v>43847</v>
      </c>
      <c r="N138" s="118">
        <f t="shared" ca="1" si="34"/>
        <v>1.5374699510119827E-2</v>
      </c>
      <c r="O138" s="118">
        <f t="shared" ca="1" si="35"/>
        <v>1.5374699510119827E-2</v>
      </c>
      <c r="P138" s="118">
        <f t="shared" ca="1" si="36"/>
        <v>1.5374699510119827E-2</v>
      </c>
      <c r="Q138" s="118">
        <f t="shared" ca="1" si="37"/>
        <v>1.5374699510119827E-2</v>
      </c>
      <c r="R138" s="118">
        <f t="shared" ca="1" si="45"/>
        <v>1.5374699510119827E-2</v>
      </c>
      <c r="S138" s="118">
        <f t="shared" ca="1" si="46"/>
        <v>1.5374699510119827E-2</v>
      </c>
      <c r="T138" s="28"/>
      <c r="U138" s="107">
        <v>43691</v>
      </c>
      <c r="V138" s="108">
        <v>-5.1214048454865215E-3</v>
      </c>
      <c r="W138" s="109">
        <f t="shared" si="47"/>
        <v>0.9496991258756099</v>
      </c>
      <c r="X138" s="108">
        <f t="shared" si="38"/>
        <v>-1.9131521030794074E-3</v>
      </c>
      <c r="Y138" s="28"/>
      <c r="Z138" s="101"/>
      <c r="AB138" s="118" t="str">
        <f t="shared" si="39"/>
        <v/>
      </c>
      <c r="AC138" s="28"/>
      <c r="AD138" s="101"/>
      <c r="AF138" s="118" t="str">
        <f t="shared" si="40"/>
        <v/>
      </c>
      <c r="AG138" s="28"/>
      <c r="AH138" s="101"/>
      <c r="AJ138" s="118" t="str">
        <f t="shared" si="41"/>
        <v/>
      </c>
      <c r="AK138" s="28"/>
      <c r="AL138" s="101"/>
      <c r="AN138" s="118" t="str">
        <f t="shared" si="42"/>
        <v/>
      </c>
      <c r="AO138" s="28"/>
      <c r="AP138" s="101"/>
      <c r="AR138" s="118" t="str">
        <f t="shared" si="43"/>
        <v/>
      </c>
      <c r="AS138" s="28"/>
      <c r="AT138" s="101"/>
      <c r="AV138" s="118" t="str">
        <f t="shared" si="44"/>
        <v/>
      </c>
    </row>
    <row r="139" spans="2:48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101">
        <f t="shared" ca="1" si="33"/>
        <v>43840</v>
      </c>
      <c r="N139" s="118">
        <f t="shared" ca="1" si="34"/>
        <v>2.1431903162454358E-3</v>
      </c>
      <c r="O139" s="118">
        <f t="shared" ca="1" si="35"/>
        <v>2.1431903162454358E-3</v>
      </c>
      <c r="P139" s="118">
        <f t="shared" ca="1" si="36"/>
        <v>2.1431903162454358E-3</v>
      </c>
      <c r="Q139" s="118">
        <f t="shared" ca="1" si="37"/>
        <v>2.1431903162454358E-3</v>
      </c>
      <c r="R139" s="118">
        <f t="shared" ca="1" si="45"/>
        <v>2.1431903162454358E-3</v>
      </c>
      <c r="S139" s="118">
        <f t="shared" ca="1" si="46"/>
        <v>2.1431903162454358E-3</v>
      </c>
      <c r="T139" s="28"/>
      <c r="U139" s="107">
        <v>43690</v>
      </c>
      <c r="V139" s="108">
        <v>3.274464801116594E-3</v>
      </c>
      <c r="W139" s="109">
        <f t="shared" si="47"/>
        <v>0.95458795726539192</v>
      </c>
      <c r="X139" s="108">
        <f t="shared" si="38"/>
        <v>1.1752178613063213E-2</v>
      </c>
      <c r="Y139" s="28"/>
      <c r="Z139" s="101"/>
      <c r="AB139" s="118" t="str">
        <f t="shared" si="39"/>
        <v/>
      </c>
      <c r="AC139" s="28"/>
      <c r="AD139" s="101"/>
      <c r="AF139" s="118" t="str">
        <f t="shared" si="40"/>
        <v/>
      </c>
      <c r="AG139" s="28"/>
      <c r="AH139" s="101"/>
      <c r="AJ139" s="118" t="str">
        <f t="shared" si="41"/>
        <v/>
      </c>
      <c r="AK139" s="28"/>
      <c r="AL139" s="101"/>
      <c r="AN139" s="118" t="str">
        <f t="shared" si="42"/>
        <v/>
      </c>
      <c r="AO139" s="28"/>
      <c r="AP139" s="101"/>
      <c r="AR139" s="118" t="str">
        <f t="shared" si="43"/>
        <v/>
      </c>
      <c r="AS139" s="28"/>
      <c r="AT139" s="101"/>
      <c r="AV139" s="118" t="str">
        <f t="shared" si="44"/>
        <v/>
      </c>
    </row>
    <row r="140" spans="2:48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101">
        <f t="shared" ca="1" si="33"/>
        <v>43833</v>
      </c>
      <c r="N140" s="118">
        <f t="shared" ca="1" si="34"/>
        <v>7.3292629161181289E-4</v>
      </c>
      <c r="O140" s="118">
        <f t="shared" ca="1" si="35"/>
        <v>7.3292629161181289E-4</v>
      </c>
      <c r="P140" s="118">
        <f t="shared" ca="1" si="36"/>
        <v>7.3292629161181289E-4</v>
      </c>
      <c r="Q140" s="118">
        <f t="shared" ca="1" si="37"/>
        <v>7.3292629161181289E-4</v>
      </c>
      <c r="R140" s="118">
        <f t="shared" ca="1" si="45"/>
        <v>7.3292629161181289E-4</v>
      </c>
      <c r="S140" s="118">
        <f t="shared" ca="1" si="46"/>
        <v>7.3292629161181289E-4</v>
      </c>
      <c r="T140" s="28"/>
      <c r="U140" s="107">
        <v>43689</v>
      </c>
      <c r="V140" s="108">
        <v>4.6852245646332208E-4</v>
      </c>
      <c r="W140" s="109">
        <f t="shared" si="47"/>
        <v>0.95147239440069287</v>
      </c>
      <c r="X140" s="108">
        <f t="shared" si="38"/>
        <v>1.1403954188935916E-2</v>
      </c>
      <c r="Y140" s="28"/>
      <c r="Z140" s="101"/>
      <c r="AB140" s="118" t="str">
        <f t="shared" si="39"/>
        <v/>
      </c>
      <c r="AC140" s="28"/>
      <c r="AD140" s="101"/>
      <c r="AF140" s="118" t="str">
        <f t="shared" si="40"/>
        <v/>
      </c>
      <c r="AG140" s="28"/>
      <c r="AH140" s="101"/>
      <c r="AJ140" s="118" t="str">
        <f t="shared" si="41"/>
        <v/>
      </c>
      <c r="AK140" s="28"/>
      <c r="AL140" s="101"/>
      <c r="AN140" s="118" t="str">
        <f t="shared" si="42"/>
        <v/>
      </c>
      <c r="AO140" s="28"/>
      <c r="AP140" s="101"/>
      <c r="AR140" s="118" t="str">
        <f t="shared" si="43"/>
        <v/>
      </c>
      <c r="AS140" s="28"/>
      <c r="AT140" s="101"/>
      <c r="AV140" s="118" t="str">
        <f t="shared" si="44"/>
        <v/>
      </c>
    </row>
    <row r="141" spans="2:48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101">
        <f t="shared" ca="1" si="33"/>
        <v>43826</v>
      </c>
      <c r="N141" s="118">
        <f t="shared" ca="1" si="34"/>
        <v>4.8494759229553708E-3</v>
      </c>
      <c r="O141" s="118">
        <f t="shared" ca="1" si="35"/>
        <v>4.8494759229553708E-3</v>
      </c>
      <c r="P141" s="118">
        <f t="shared" ca="1" si="36"/>
        <v>4.8494759229553708E-3</v>
      </c>
      <c r="Q141" s="118">
        <f t="shared" ca="1" si="37"/>
        <v>4.8494759229553708E-3</v>
      </c>
      <c r="R141" s="118">
        <f t="shared" ca="1" si="45"/>
        <v>4.8494759229553708E-3</v>
      </c>
      <c r="S141" s="118">
        <f t="shared" ca="1" si="46"/>
        <v>4.8494759229553708E-3</v>
      </c>
      <c r="T141" s="28"/>
      <c r="U141" s="107">
        <v>43686</v>
      </c>
      <c r="V141" s="108">
        <v>-2.5240024229892933E-3</v>
      </c>
      <c r="W141" s="109">
        <f t="shared" si="47"/>
        <v>0.95102681698023872</v>
      </c>
      <c r="X141" s="108">
        <f t="shared" si="38"/>
        <v>6.5044516606524994E-3</v>
      </c>
      <c r="Y141" s="28"/>
      <c r="Z141" s="101"/>
      <c r="AB141" s="118" t="str">
        <f t="shared" si="39"/>
        <v/>
      </c>
      <c r="AC141" s="28"/>
      <c r="AD141" s="101"/>
      <c r="AF141" s="118" t="str">
        <f t="shared" si="40"/>
        <v/>
      </c>
      <c r="AG141" s="28"/>
      <c r="AH141" s="101"/>
      <c r="AJ141" s="118" t="str">
        <f t="shared" si="41"/>
        <v/>
      </c>
      <c r="AK141" s="28"/>
      <c r="AL141" s="101"/>
      <c r="AN141" s="118" t="str">
        <f t="shared" si="42"/>
        <v/>
      </c>
      <c r="AO141" s="28"/>
      <c r="AP141" s="101"/>
      <c r="AR141" s="118" t="str">
        <f t="shared" si="43"/>
        <v/>
      </c>
      <c r="AS141" s="28"/>
      <c r="AT141" s="101"/>
      <c r="AV141" s="118" t="str">
        <f t="shared" si="44"/>
        <v/>
      </c>
    </row>
    <row r="142" spans="2:48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101">
        <f t="shared" ca="1" si="33"/>
        <v>43819</v>
      </c>
      <c r="N142" s="118">
        <f t="shared" ca="1" si="34"/>
        <v>3.4837087095804797E-3</v>
      </c>
      <c r="O142" s="118">
        <f t="shared" ca="1" si="35"/>
        <v>3.4837087095804797E-3</v>
      </c>
      <c r="P142" s="118">
        <f t="shared" ca="1" si="36"/>
        <v>3.4837087095804797E-3</v>
      </c>
      <c r="Q142" s="118">
        <f t="shared" ca="1" si="37"/>
        <v>3.4837087095804797E-3</v>
      </c>
      <c r="R142" s="118">
        <f t="shared" ca="1" si="45"/>
        <v>3.4837087095804797E-3</v>
      </c>
      <c r="S142" s="118">
        <f t="shared" ca="1" si="46"/>
        <v>3.4837087095804797E-3</v>
      </c>
      <c r="T142" s="28"/>
      <c r="U142" s="107">
        <v>43685</v>
      </c>
      <c r="V142" s="108">
        <v>2.011264493860208E-3</v>
      </c>
      <c r="W142" s="109">
        <f t="shared" si="47"/>
        <v>0.95343328490148871</v>
      </c>
      <c r="X142" s="108">
        <f t="shared" si="38"/>
        <v>6.2674888022964392E-3</v>
      </c>
      <c r="Y142" s="28"/>
      <c r="Z142" s="101"/>
      <c r="AB142" s="118" t="str">
        <f t="shared" si="39"/>
        <v/>
      </c>
      <c r="AC142" s="28"/>
      <c r="AD142" s="101"/>
      <c r="AF142" s="118" t="str">
        <f t="shared" si="40"/>
        <v/>
      </c>
      <c r="AG142" s="28"/>
      <c r="AH142" s="101"/>
      <c r="AJ142" s="118" t="str">
        <f t="shared" si="41"/>
        <v/>
      </c>
      <c r="AK142" s="28"/>
      <c r="AL142" s="101"/>
      <c r="AN142" s="118" t="str">
        <f t="shared" si="42"/>
        <v/>
      </c>
      <c r="AO142" s="28"/>
      <c r="AP142" s="101"/>
      <c r="AR142" s="118" t="str">
        <f t="shared" si="43"/>
        <v/>
      </c>
      <c r="AS142" s="28"/>
      <c r="AT142" s="101"/>
      <c r="AV142" s="118" t="str">
        <f t="shared" si="44"/>
        <v/>
      </c>
    </row>
    <row r="143" spans="2:48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101">
        <f t="shared" ca="1" si="33"/>
        <v>43812</v>
      </c>
      <c r="N143" s="118">
        <f t="shared" ca="1" si="34"/>
        <v>6.3282037703851213E-3</v>
      </c>
      <c r="O143" s="118">
        <f t="shared" ca="1" si="35"/>
        <v>6.3282037703851213E-3</v>
      </c>
      <c r="P143" s="118">
        <f t="shared" ca="1" si="36"/>
        <v>6.3282037703851213E-3</v>
      </c>
      <c r="Q143" s="118">
        <f t="shared" ca="1" si="37"/>
        <v>6.3282037703851213E-3</v>
      </c>
      <c r="R143" s="118">
        <f t="shared" ca="1" si="45"/>
        <v>6.3282037703851213E-3</v>
      </c>
      <c r="S143" s="118">
        <f t="shared" ca="1" si="46"/>
        <v>6.3282037703851213E-3</v>
      </c>
      <c r="T143" s="28"/>
      <c r="U143" s="107">
        <v>43684</v>
      </c>
      <c r="V143" s="108">
        <v>8.4999999990364814E-3</v>
      </c>
      <c r="W143" s="109">
        <f t="shared" si="47"/>
        <v>0.95151952746069246</v>
      </c>
      <c r="X143" s="108">
        <f t="shared" si="38"/>
        <v>7.7851456916264716E-3</v>
      </c>
      <c r="Y143" s="28"/>
      <c r="Z143" s="101"/>
      <c r="AB143" s="118" t="str">
        <f t="shared" si="39"/>
        <v/>
      </c>
      <c r="AC143" s="28"/>
      <c r="AD143" s="101"/>
      <c r="AF143" s="118" t="str">
        <f t="shared" si="40"/>
        <v/>
      </c>
      <c r="AG143" s="28"/>
      <c r="AH143" s="101"/>
      <c r="AJ143" s="118" t="str">
        <f t="shared" si="41"/>
        <v/>
      </c>
      <c r="AK143" s="28"/>
      <c r="AL143" s="101"/>
      <c r="AN143" s="118" t="str">
        <f t="shared" si="42"/>
        <v/>
      </c>
      <c r="AO143" s="28"/>
      <c r="AP143" s="101"/>
      <c r="AR143" s="118" t="str">
        <f t="shared" si="43"/>
        <v/>
      </c>
      <c r="AS143" s="28"/>
      <c r="AT143" s="101"/>
      <c r="AV143" s="118" t="str">
        <f t="shared" si="44"/>
        <v/>
      </c>
    </row>
    <row r="144" spans="2:48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101">
        <f t="shared" ca="1" si="33"/>
        <v>43805</v>
      </c>
      <c r="N144" s="118">
        <f t="shared" ca="1" si="34"/>
        <v>-8.6571121161248543E-3</v>
      </c>
      <c r="O144" s="118">
        <f t="shared" ca="1" si="35"/>
        <v>-8.6571121161248543E-3</v>
      </c>
      <c r="P144" s="118">
        <f t="shared" ca="1" si="36"/>
        <v>-8.6571121161248543E-3</v>
      </c>
      <c r="Q144" s="118">
        <f t="shared" ca="1" si="37"/>
        <v>-8.6571121161248543E-3</v>
      </c>
      <c r="R144" s="118">
        <f t="shared" ca="1" si="45"/>
        <v>-8.6571121161248543E-3</v>
      </c>
      <c r="S144" s="118">
        <f t="shared" ca="1" si="46"/>
        <v>-8.6571121161248543E-3</v>
      </c>
      <c r="T144" s="28"/>
      <c r="U144" s="107">
        <v>43683</v>
      </c>
      <c r="V144" s="108">
        <v>2.9291582328361894E-3</v>
      </c>
      <c r="W144" s="109">
        <f t="shared" si="47"/>
        <v>0.94349977933723506</v>
      </c>
      <c r="X144" s="108">
        <f t="shared" si="38"/>
        <v>-2.2272319691882814E-3</v>
      </c>
      <c r="Y144" s="28"/>
      <c r="Z144" s="101"/>
      <c r="AB144" s="118" t="str">
        <f t="shared" si="39"/>
        <v/>
      </c>
      <c r="AC144" s="28"/>
      <c r="AD144" s="101"/>
      <c r="AF144" s="118" t="str">
        <f t="shared" si="40"/>
        <v/>
      </c>
      <c r="AG144" s="28"/>
      <c r="AH144" s="101"/>
      <c r="AJ144" s="118" t="str">
        <f t="shared" si="41"/>
        <v/>
      </c>
      <c r="AK144" s="28"/>
      <c r="AL144" s="101"/>
      <c r="AN144" s="118" t="str">
        <f t="shared" si="42"/>
        <v/>
      </c>
      <c r="AO144" s="28"/>
      <c r="AP144" s="101"/>
      <c r="AR144" s="118" t="str">
        <f t="shared" si="43"/>
        <v/>
      </c>
      <c r="AS144" s="28"/>
      <c r="AT144" s="101"/>
      <c r="AV144" s="118" t="str">
        <f t="shared" si="44"/>
        <v/>
      </c>
    </row>
    <row r="145" spans="2:48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101">
        <f t="shared" ca="1" si="33"/>
        <v>43798</v>
      </c>
      <c r="N145" s="118">
        <f t="shared" ca="1" si="34"/>
        <v>2.1554450420728788E-3</v>
      </c>
      <c r="O145" s="118">
        <f t="shared" ca="1" si="35"/>
        <v>2.1554450420728788E-3</v>
      </c>
      <c r="P145" s="118">
        <f t="shared" ca="1" si="36"/>
        <v>2.1554450420728788E-3</v>
      </c>
      <c r="Q145" s="118">
        <f t="shared" ca="1" si="37"/>
        <v>2.1554450420728788E-3</v>
      </c>
      <c r="R145" s="118">
        <f t="shared" ca="1" si="45"/>
        <v>2.1554450420728788E-3</v>
      </c>
      <c r="S145" s="118">
        <f t="shared" ca="1" si="46"/>
        <v>2.1554450420728788E-3</v>
      </c>
      <c r="T145" s="28"/>
      <c r="U145" s="107">
        <v>43682</v>
      </c>
      <c r="V145" s="108">
        <v>-4.3780060101710249E-3</v>
      </c>
      <c r="W145" s="109">
        <f t="shared" si="47"/>
        <v>0.94074419074591886</v>
      </c>
      <c r="X145" s="108">
        <f t="shared" si="38"/>
        <v>-8.4772631092677742E-3</v>
      </c>
      <c r="Y145" s="28"/>
      <c r="Z145" s="101"/>
      <c r="AB145" s="118" t="str">
        <f t="shared" si="39"/>
        <v/>
      </c>
      <c r="AC145" s="28"/>
      <c r="AD145" s="101"/>
      <c r="AF145" s="118" t="str">
        <f t="shared" si="40"/>
        <v/>
      </c>
      <c r="AG145" s="28"/>
      <c r="AH145" s="101"/>
      <c r="AJ145" s="118" t="str">
        <f t="shared" si="41"/>
        <v/>
      </c>
      <c r="AK145" s="28"/>
      <c r="AL145" s="101"/>
      <c r="AN145" s="118" t="str">
        <f t="shared" si="42"/>
        <v/>
      </c>
      <c r="AO145" s="28"/>
      <c r="AP145" s="101"/>
      <c r="AR145" s="118" t="str">
        <f t="shared" si="43"/>
        <v/>
      </c>
      <c r="AS145" s="28"/>
      <c r="AT145" s="101"/>
      <c r="AV145" s="118" t="str">
        <f t="shared" si="44"/>
        <v/>
      </c>
    </row>
    <row r="146" spans="2:48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101">
        <f t="shared" ca="1" si="33"/>
        <v>43791</v>
      </c>
      <c r="N146" s="118">
        <f t="shared" ca="1" si="34"/>
        <v>-8.9015255135038718E-4</v>
      </c>
      <c r="O146" s="118">
        <f t="shared" ca="1" si="35"/>
        <v>-8.9015255135038718E-4</v>
      </c>
      <c r="P146" s="118">
        <f t="shared" ca="1" si="36"/>
        <v>-8.9015255135038718E-4</v>
      </c>
      <c r="Q146" s="118">
        <f t="shared" ca="1" si="37"/>
        <v>-8.9015255135038718E-4</v>
      </c>
      <c r="R146" s="118">
        <f t="shared" ca="1" si="45"/>
        <v>-8.9015255135038718E-4</v>
      </c>
      <c r="S146" s="118">
        <f t="shared" ca="1" si="46"/>
        <v>-8.9015255135038718E-4</v>
      </c>
      <c r="T146" s="28"/>
      <c r="U146" s="107">
        <v>43679</v>
      </c>
      <c r="V146" s="108">
        <v>-2.7588396988080773E-3</v>
      </c>
      <c r="W146" s="109">
        <f t="shared" si="47"/>
        <v>0.94488088493907785</v>
      </c>
      <c r="X146" s="108">
        <f t="shared" si="38"/>
        <v>-1.2453134786937214E-3</v>
      </c>
      <c r="Y146" s="28"/>
      <c r="Z146" s="101"/>
      <c r="AB146" s="118" t="str">
        <f t="shared" si="39"/>
        <v/>
      </c>
      <c r="AC146" s="28"/>
      <c r="AD146" s="101"/>
      <c r="AF146" s="118" t="str">
        <f t="shared" si="40"/>
        <v/>
      </c>
      <c r="AG146" s="28"/>
      <c r="AH146" s="101"/>
      <c r="AJ146" s="118" t="str">
        <f t="shared" si="41"/>
        <v/>
      </c>
      <c r="AK146" s="28"/>
      <c r="AL146" s="101"/>
      <c r="AN146" s="118" t="str">
        <f t="shared" si="42"/>
        <v/>
      </c>
      <c r="AO146" s="28"/>
      <c r="AP146" s="101"/>
      <c r="AR146" s="118" t="str">
        <f t="shared" si="43"/>
        <v/>
      </c>
      <c r="AS146" s="28"/>
      <c r="AT146" s="101"/>
      <c r="AV146" s="118" t="str">
        <f t="shared" si="44"/>
        <v/>
      </c>
    </row>
    <row r="147" spans="2:48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101">
        <f t="shared" ca="1" si="33"/>
        <v>43784</v>
      </c>
      <c r="N147" s="118">
        <f t="shared" ca="1" si="34"/>
        <v>2.0229028085283485E-3</v>
      </c>
      <c r="O147" s="118">
        <f t="shared" ca="1" si="35"/>
        <v>2.0229028085283485E-3</v>
      </c>
      <c r="P147" s="118">
        <f t="shared" ca="1" si="36"/>
        <v>2.0229028085283485E-3</v>
      </c>
      <c r="Q147" s="118">
        <f t="shared" ca="1" si="37"/>
        <v>2.0229028085283485E-3</v>
      </c>
      <c r="R147" s="118">
        <f t="shared" ca="1" si="45"/>
        <v>2.0229028085283485E-3</v>
      </c>
      <c r="S147" s="118">
        <f t="shared" ca="1" si="46"/>
        <v>2.0229028085283485E-3</v>
      </c>
      <c r="T147" s="28"/>
      <c r="U147" s="107">
        <v>43678</v>
      </c>
      <c r="V147" s="108">
        <v>3.5225021276581942E-3</v>
      </c>
      <c r="W147" s="109">
        <f t="shared" si="47"/>
        <v>0.94749487140472621</v>
      </c>
      <c r="X147" s="108">
        <f t="shared" si="38"/>
        <v>3.5289746009032896E-3</v>
      </c>
      <c r="Y147" s="28"/>
      <c r="Z147" s="101"/>
      <c r="AB147" s="118" t="str">
        <f t="shared" si="39"/>
        <v/>
      </c>
      <c r="AC147" s="28"/>
      <c r="AD147" s="101"/>
      <c r="AF147" s="118" t="str">
        <f t="shared" si="40"/>
        <v/>
      </c>
      <c r="AG147" s="28"/>
      <c r="AH147" s="101"/>
      <c r="AJ147" s="118" t="str">
        <f t="shared" si="41"/>
        <v/>
      </c>
      <c r="AK147" s="28"/>
      <c r="AL147" s="101"/>
      <c r="AN147" s="118" t="str">
        <f t="shared" si="42"/>
        <v/>
      </c>
      <c r="AO147" s="28"/>
      <c r="AP147" s="101"/>
      <c r="AR147" s="118" t="str">
        <f t="shared" si="43"/>
        <v/>
      </c>
      <c r="AS147" s="28"/>
      <c r="AT147" s="101"/>
      <c r="AV147" s="118" t="str">
        <f t="shared" si="44"/>
        <v/>
      </c>
    </row>
    <row r="148" spans="2:48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101">
        <f t="shared" ca="1" si="33"/>
        <v>43777</v>
      </c>
      <c r="N148" s="118">
        <f t="shared" ca="1" si="34"/>
        <v>-8.4861234484046033E-3</v>
      </c>
      <c r="O148" s="118">
        <f t="shared" ca="1" si="35"/>
        <v>-8.4861234484046033E-3</v>
      </c>
      <c r="P148" s="118">
        <f t="shared" ca="1" si="36"/>
        <v>-8.4861234484046033E-3</v>
      </c>
      <c r="Q148" s="118">
        <f t="shared" ca="1" si="37"/>
        <v>-8.4861234484046033E-3</v>
      </c>
      <c r="R148" s="118">
        <f t="shared" ca="1" si="45"/>
        <v>-8.4861234484046033E-3</v>
      </c>
      <c r="S148" s="118">
        <f t="shared" ca="1" si="46"/>
        <v>-8.4861234484046033E-3</v>
      </c>
      <c r="T148" s="28"/>
      <c r="U148" s="107">
        <v>43677</v>
      </c>
      <c r="V148" s="108">
        <v>-1.5194797621902831E-3</v>
      </c>
      <c r="W148" s="109">
        <f t="shared" si="47"/>
        <v>0.94416903397368501</v>
      </c>
      <c r="X148" s="108">
        <f t="shared" si="38"/>
        <v>-2.4017433024665635E-3</v>
      </c>
      <c r="Y148" s="28"/>
      <c r="Z148" s="101"/>
      <c r="AB148" s="118" t="str">
        <f t="shared" si="39"/>
        <v/>
      </c>
      <c r="AC148" s="28"/>
      <c r="AD148" s="101"/>
      <c r="AF148" s="118" t="str">
        <f t="shared" si="40"/>
        <v/>
      </c>
      <c r="AG148" s="28"/>
      <c r="AH148" s="101"/>
      <c r="AJ148" s="118" t="str">
        <f t="shared" si="41"/>
        <v/>
      </c>
      <c r="AK148" s="28"/>
      <c r="AL148" s="101"/>
      <c r="AN148" s="118" t="str">
        <f t="shared" si="42"/>
        <v/>
      </c>
      <c r="AO148" s="28"/>
      <c r="AP148" s="101"/>
      <c r="AR148" s="118" t="str">
        <f t="shared" si="43"/>
        <v/>
      </c>
      <c r="AS148" s="28"/>
      <c r="AT148" s="101"/>
      <c r="AV148" s="118" t="str">
        <f t="shared" si="44"/>
        <v/>
      </c>
    </row>
    <row r="149" spans="2:48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101">
        <f t="shared" ca="1" si="33"/>
        <v>43770</v>
      </c>
      <c r="N149" s="118">
        <f t="shared" ca="1" si="34"/>
        <v>7.4465884443712937E-3</v>
      </c>
      <c r="O149" s="118">
        <f t="shared" ca="1" si="35"/>
        <v>7.4465884443712937E-3</v>
      </c>
      <c r="P149" s="118">
        <f t="shared" ca="1" si="36"/>
        <v>7.4465884443712937E-3</v>
      </c>
      <c r="Q149" s="118">
        <f t="shared" ca="1" si="37"/>
        <v>7.4465884443712937E-3</v>
      </c>
      <c r="R149" s="118">
        <f t="shared" ca="1" si="45"/>
        <v>7.4465884443712937E-3</v>
      </c>
      <c r="S149" s="118">
        <f t="shared" ca="1" si="46"/>
        <v>7.4465884443712937E-3</v>
      </c>
      <c r="T149" s="28"/>
      <c r="U149" s="107">
        <v>43676</v>
      </c>
      <c r="V149" s="108">
        <v>-3.3531724451397581E-3</v>
      </c>
      <c r="W149" s="109">
        <f t="shared" si="47"/>
        <v>0.94560586294543902</v>
      </c>
      <c r="X149" s="108">
        <f t="shared" si="38"/>
        <v>1.7648509485133079E-3</v>
      </c>
      <c r="Y149" s="28"/>
      <c r="Z149" s="101"/>
      <c r="AB149" s="118" t="str">
        <f t="shared" si="39"/>
        <v/>
      </c>
      <c r="AC149" s="28"/>
      <c r="AD149" s="101"/>
      <c r="AF149" s="118" t="str">
        <f t="shared" si="40"/>
        <v/>
      </c>
      <c r="AG149" s="28"/>
      <c r="AH149" s="101"/>
      <c r="AJ149" s="118" t="str">
        <f t="shared" si="41"/>
        <v/>
      </c>
      <c r="AK149" s="28"/>
      <c r="AL149" s="101"/>
      <c r="AN149" s="118" t="str">
        <f t="shared" si="42"/>
        <v/>
      </c>
      <c r="AO149" s="28"/>
      <c r="AP149" s="101"/>
      <c r="AR149" s="118" t="str">
        <f t="shared" si="43"/>
        <v/>
      </c>
      <c r="AS149" s="28"/>
      <c r="AT149" s="101"/>
      <c r="AV149" s="118" t="str">
        <f t="shared" si="44"/>
        <v/>
      </c>
    </row>
    <row r="150" spans="2:48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101">
        <f t="shared" ca="1" si="33"/>
        <v>43763</v>
      </c>
      <c r="N150" s="118">
        <f t="shared" ca="1" si="34"/>
        <v>6.9994684081753356E-3</v>
      </c>
      <c r="O150" s="118">
        <f t="shared" ca="1" si="35"/>
        <v>6.9994684081753356E-3</v>
      </c>
      <c r="P150" s="118">
        <f t="shared" ca="1" si="36"/>
        <v>6.9994684081753356E-3</v>
      </c>
      <c r="Q150" s="118">
        <f t="shared" ca="1" si="37"/>
        <v>6.9994684081753356E-3</v>
      </c>
      <c r="R150" s="118">
        <f t="shared" ca="1" si="45"/>
        <v>6.9994684081753356E-3</v>
      </c>
      <c r="S150" s="118">
        <f t="shared" ca="1" si="46"/>
        <v>6.9994684081753356E-3</v>
      </c>
      <c r="T150" s="28"/>
      <c r="U150" s="107">
        <v>43675</v>
      </c>
      <c r="V150" s="108">
        <v>2.8838427036619501E-3</v>
      </c>
      <c r="W150" s="109">
        <f t="shared" si="47"/>
        <v>0.9487873104110075</v>
      </c>
      <c r="X150" s="108">
        <f t="shared" si="38"/>
        <v>1.0016965043717185E-2</v>
      </c>
      <c r="Y150" s="28"/>
      <c r="Z150" s="101"/>
      <c r="AB150" s="118" t="str">
        <f t="shared" si="39"/>
        <v/>
      </c>
      <c r="AC150" s="28"/>
      <c r="AD150" s="101"/>
      <c r="AF150" s="118" t="str">
        <f t="shared" si="40"/>
        <v/>
      </c>
      <c r="AG150" s="28"/>
      <c r="AH150" s="101"/>
      <c r="AJ150" s="118" t="str">
        <f t="shared" si="41"/>
        <v/>
      </c>
      <c r="AK150" s="28"/>
      <c r="AL150" s="101"/>
      <c r="AN150" s="118" t="str">
        <f t="shared" si="42"/>
        <v/>
      </c>
      <c r="AO150" s="28"/>
      <c r="AP150" s="101"/>
      <c r="AR150" s="118" t="str">
        <f t="shared" si="43"/>
        <v/>
      </c>
      <c r="AS150" s="28"/>
      <c r="AT150" s="101"/>
      <c r="AV150" s="118" t="str">
        <f t="shared" si="44"/>
        <v/>
      </c>
    </row>
    <row r="151" spans="2:48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101">
        <f t="shared" ca="1" si="33"/>
        <v>43756</v>
      </c>
      <c r="N151" s="118">
        <f t="shared" ca="1" si="34"/>
        <v>-3.152361101308121E-3</v>
      </c>
      <c r="O151" s="118">
        <f t="shared" ca="1" si="35"/>
        <v>-3.152361101308121E-3</v>
      </c>
      <c r="P151" s="118">
        <f t="shared" ca="1" si="36"/>
        <v>-3.152361101308121E-3</v>
      </c>
      <c r="Q151" s="118">
        <f t="shared" ca="1" si="37"/>
        <v>-3.152361101308121E-3</v>
      </c>
      <c r="R151" s="118">
        <f t="shared" ca="1" si="45"/>
        <v>-3.152361101308121E-3</v>
      </c>
      <c r="S151" s="118">
        <f t="shared" ca="1" si="46"/>
        <v>-3.152361101308121E-3</v>
      </c>
      <c r="T151" s="28"/>
      <c r="U151" s="107">
        <v>43672</v>
      </c>
      <c r="V151" s="108">
        <v>2.0082133607302547E-3</v>
      </c>
      <c r="W151" s="109">
        <f t="shared" si="47"/>
        <v>0.94605902499454342</v>
      </c>
      <c r="X151" s="108">
        <f t="shared" si="38"/>
        <v>1.0053490917737662E-2</v>
      </c>
      <c r="Y151" s="28"/>
      <c r="Z151" s="101"/>
      <c r="AB151" s="118" t="str">
        <f t="shared" si="39"/>
        <v/>
      </c>
      <c r="AC151" s="28"/>
      <c r="AD151" s="101"/>
      <c r="AF151" s="118" t="str">
        <f t="shared" si="40"/>
        <v/>
      </c>
      <c r="AG151" s="28"/>
      <c r="AH151" s="101"/>
      <c r="AJ151" s="118" t="str">
        <f t="shared" si="41"/>
        <v/>
      </c>
      <c r="AK151" s="28"/>
      <c r="AL151" s="101"/>
      <c r="AN151" s="118" t="str">
        <f t="shared" si="42"/>
        <v/>
      </c>
      <c r="AO151" s="28"/>
      <c r="AP151" s="101"/>
      <c r="AR151" s="118" t="str">
        <f t="shared" si="43"/>
        <v/>
      </c>
      <c r="AS151" s="28"/>
      <c r="AT151" s="101"/>
      <c r="AV151" s="118" t="str">
        <f t="shared" si="44"/>
        <v/>
      </c>
    </row>
    <row r="152" spans="2:48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101">
        <f t="shared" ca="1" si="33"/>
        <v>43749</v>
      </c>
      <c r="N152" s="118">
        <f t="shared" ca="1" si="34"/>
        <v>-1.6075360124018334E-2</v>
      </c>
      <c r="O152" s="118">
        <f t="shared" ca="1" si="35"/>
        <v>-1.6075360124018334E-2</v>
      </c>
      <c r="P152" s="118">
        <f t="shared" ca="1" si="36"/>
        <v>-1.6075360124018334E-2</v>
      </c>
      <c r="Q152" s="118">
        <f t="shared" ca="1" si="37"/>
        <v>-1.6075360124018334E-2</v>
      </c>
      <c r="R152" s="118">
        <f t="shared" ca="1" si="45"/>
        <v>-1.6075360124018334E-2</v>
      </c>
      <c r="S152" s="118">
        <f t="shared" ca="1" si="46"/>
        <v>-1.6075360124018334E-2</v>
      </c>
      <c r="T152" s="28"/>
      <c r="U152" s="107">
        <v>43671</v>
      </c>
      <c r="V152" s="108">
        <v>-2.408177524287171E-3</v>
      </c>
      <c r="W152" s="109">
        <f t="shared" si="47"/>
        <v>0.94416294435498338</v>
      </c>
      <c r="X152" s="108">
        <f t="shared" si="38"/>
        <v>9.1485687735164412E-3</v>
      </c>
      <c r="Y152" s="28"/>
      <c r="Z152" s="101"/>
      <c r="AB152" s="118" t="str">
        <f t="shared" si="39"/>
        <v/>
      </c>
      <c r="AC152" s="28"/>
      <c r="AD152" s="101"/>
      <c r="AF152" s="118" t="str">
        <f t="shared" si="40"/>
        <v/>
      </c>
      <c r="AG152" s="28"/>
      <c r="AH152" s="101"/>
      <c r="AJ152" s="118" t="str">
        <f t="shared" si="41"/>
        <v/>
      </c>
      <c r="AK152" s="28"/>
      <c r="AL152" s="101"/>
      <c r="AN152" s="118" t="str">
        <f t="shared" si="42"/>
        <v/>
      </c>
      <c r="AO152" s="28"/>
      <c r="AP152" s="101"/>
      <c r="AR152" s="118" t="str">
        <f t="shared" si="43"/>
        <v/>
      </c>
      <c r="AS152" s="28"/>
      <c r="AT152" s="101"/>
      <c r="AV152" s="118" t="str">
        <f t="shared" si="44"/>
        <v/>
      </c>
    </row>
    <row r="153" spans="2:48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101">
        <f t="shared" ca="1" si="33"/>
        <v>43742</v>
      </c>
      <c r="N153" s="118">
        <f t="shared" ca="1" si="34"/>
        <v>-5.8457005296619347E-4</v>
      </c>
      <c r="O153" s="118">
        <f t="shared" ca="1" si="35"/>
        <v>-5.8457005296619347E-4</v>
      </c>
      <c r="P153" s="118">
        <f t="shared" ca="1" si="36"/>
        <v>-5.8457005296619347E-4</v>
      </c>
      <c r="Q153" s="118">
        <f t="shared" ca="1" si="37"/>
        <v>-5.8457005296619347E-4</v>
      </c>
      <c r="R153" s="118">
        <f t="shared" ca="1" si="45"/>
        <v>-5.8457005296619347E-4</v>
      </c>
      <c r="S153" s="118">
        <f t="shared" ca="1" si="46"/>
        <v>-5.8457005296619347E-4</v>
      </c>
      <c r="T153" s="28"/>
      <c r="U153" s="107">
        <v>43670</v>
      </c>
      <c r="V153" s="108">
        <v>2.6507993731308081E-3</v>
      </c>
      <c r="W153" s="109">
        <f t="shared" si="47"/>
        <v>0.94644214505674717</v>
      </c>
      <c r="X153" s="108">
        <f t="shared" si="38"/>
        <v>1.3364918766943124E-2</v>
      </c>
      <c r="Y153" s="28"/>
      <c r="Z153" s="101"/>
      <c r="AB153" s="118" t="str">
        <f t="shared" si="39"/>
        <v/>
      </c>
      <c r="AC153" s="28"/>
      <c r="AD153" s="101"/>
      <c r="AF153" s="118" t="str">
        <f t="shared" si="40"/>
        <v/>
      </c>
      <c r="AG153" s="28"/>
      <c r="AH153" s="101"/>
      <c r="AJ153" s="118" t="str">
        <f t="shared" si="41"/>
        <v/>
      </c>
      <c r="AK153" s="28"/>
      <c r="AL153" s="101"/>
      <c r="AN153" s="118" t="str">
        <f t="shared" si="42"/>
        <v/>
      </c>
      <c r="AO153" s="28"/>
      <c r="AP153" s="101"/>
      <c r="AR153" s="118" t="str">
        <f t="shared" si="43"/>
        <v/>
      </c>
      <c r="AS153" s="28"/>
      <c r="AT153" s="101"/>
      <c r="AV153" s="118" t="str">
        <f t="shared" si="44"/>
        <v/>
      </c>
    </row>
    <row r="154" spans="2:48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101">
        <f t="shared" ca="1" si="33"/>
        <v>43735</v>
      </c>
      <c r="N154" s="118">
        <f t="shared" ca="1" si="34"/>
        <v>6.0838308610937641E-3</v>
      </c>
      <c r="O154" s="118">
        <f t="shared" ca="1" si="35"/>
        <v>6.0838308610937641E-3</v>
      </c>
      <c r="P154" s="118">
        <f t="shared" ca="1" si="36"/>
        <v>6.0838308610937641E-3</v>
      </c>
      <c r="Q154" s="118">
        <f t="shared" ca="1" si="37"/>
        <v>6.0838308610937641E-3</v>
      </c>
      <c r="R154" s="118">
        <f t="shared" ca="1" si="45"/>
        <v>6.0838308610937641E-3</v>
      </c>
      <c r="S154" s="118">
        <f t="shared" ca="1" si="46"/>
        <v>6.0838308610937641E-3</v>
      </c>
      <c r="T154" s="28"/>
      <c r="U154" s="107">
        <v>43669</v>
      </c>
      <c r="V154" s="108">
        <v>4.856781543381674E-3</v>
      </c>
      <c r="W154" s="109">
        <f t="shared" si="47"/>
        <v>0.94393994962999483</v>
      </c>
      <c r="X154" s="108">
        <f t="shared" si="38"/>
        <v>1.3553204079233439E-2</v>
      </c>
      <c r="Y154" s="28"/>
      <c r="Z154" s="101"/>
      <c r="AB154" s="118" t="str">
        <f t="shared" si="39"/>
        <v/>
      </c>
      <c r="AC154" s="28"/>
      <c r="AD154" s="101"/>
      <c r="AF154" s="118" t="str">
        <f t="shared" si="40"/>
        <v/>
      </c>
      <c r="AG154" s="28"/>
      <c r="AH154" s="101"/>
      <c r="AJ154" s="118" t="str">
        <f t="shared" si="41"/>
        <v/>
      </c>
      <c r="AK154" s="28"/>
      <c r="AL154" s="101"/>
      <c r="AN154" s="118" t="str">
        <f t="shared" si="42"/>
        <v/>
      </c>
      <c r="AO154" s="28"/>
      <c r="AP154" s="101"/>
      <c r="AR154" s="118" t="str">
        <f t="shared" si="43"/>
        <v/>
      </c>
      <c r="AS154" s="28"/>
      <c r="AT154" s="101"/>
      <c r="AV154" s="118" t="str">
        <f t="shared" si="44"/>
        <v/>
      </c>
    </row>
    <row r="155" spans="2:48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101">
        <f t="shared" ca="1" si="33"/>
        <v>43728</v>
      </c>
      <c r="N155" s="118">
        <f t="shared" ca="1" si="34"/>
        <v>1.2813766968506224E-2</v>
      </c>
      <c r="O155" s="118">
        <f t="shared" ca="1" si="35"/>
        <v>1.2813766968506224E-2</v>
      </c>
      <c r="P155" s="118">
        <f t="shared" ca="1" si="36"/>
        <v>1.2813766968506224E-2</v>
      </c>
      <c r="Q155" s="118">
        <f t="shared" ca="1" si="37"/>
        <v>1.2813766968506224E-2</v>
      </c>
      <c r="R155" s="118">
        <f t="shared" ca="1" si="45"/>
        <v>1.2813766968506224E-2</v>
      </c>
      <c r="S155" s="118">
        <f t="shared" ca="1" si="46"/>
        <v>1.2813766968506224E-2</v>
      </c>
      <c r="T155" s="28"/>
      <c r="U155" s="107">
        <v>43668</v>
      </c>
      <c r="V155" s="108">
        <v>2.9201106181265053E-3</v>
      </c>
      <c r="W155" s="109">
        <f t="shared" si="47"/>
        <v>0.93937759785048824</v>
      </c>
      <c r="X155" s="108">
        <f t="shared" si="38"/>
        <v>8.7177044641069124E-3</v>
      </c>
      <c r="Y155" s="28"/>
      <c r="Z155" s="101"/>
      <c r="AB155" s="118" t="str">
        <f t="shared" si="39"/>
        <v/>
      </c>
      <c r="AC155" s="28"/>
      <c r="AD155" s="101"/>
      <c r="AF155" s="118" t="str">
        <f t="shared" si="40"/>
        <v/>
      </c>
      <c r="AG155" s="28"/>
      <c r="AH155" s="101"/>
      <c r="AJ155" s="118" t="str">
        <f t="shared" si="41"/>
        <v/>
      </c>
      <c r="AK155" s="28"/>
      <c r="AL155" s="101"/>
      <c r="AN155" s="118" t="str">
        <f t="shared" si="42"/>
        <v/>
      </c>
      <c r="AO155" s="28"/>
      <c r="AP155" s="101"/>
      <c r="AR155" s="118" t="str">
        <f t="shared" si="43"/>
        <v/>
      </c>
      <c r="AS155" s="28"/>
      <c r="AT155" s="101"/>
      <c r="AV155" s="118" t="str">
        <f t="shared" si="44"/>
        <v/>
      </c>
    </row>
    <row r="156" spans="2:48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101">
        <f t="shared" ca="1" si="33"/>
        <v>43721</v>
      </c>
      <c r="N156" s="118">
        <f t="shared" ca="1" si="34"/>
        <v>-1.5985906815653039E-2</v>
      </c>
      <c r="O156" s="118">
        <f t="shared" ca="1" si="35"/>
        <v>-1.5985906815653039E-2</v>
      </c>
      <c r="P156" s="118">
        <f t="shared" ca="1" si="36"/>
        <v>-1.5985906815653039E-2</v>
      </c>
      <c r="Q156" s="118">
        <f t="shared" ca="1" si="37"/>
        <v>-1.5985906815653039E-2</v>
      </c>
      <c r="R156" s="118">
        <f t="shared" ca="1" si="45"/>
        <v>-1.5985906815653039E-2</v>
      </c>
      <c r="S156" s="118">
        <f t="shared" ca="1" si="46"/>
        <v>-1.5985906815653039E-2</v>
      </c>
      <c r="T156" s="28"/>
      <c r="U156" s="107">
        <v>43665</v>
      </c>
      <c r="V156" s="108">
        <v>1.1104991019163029E-3</v>
      </c>
      <c r="W156" s="109">
        <f t="shared" si="47"/>
        <v>0.93664249814626288</v>
      </c>
      <c r="X156" s="108">
        <f t="shared" si="38"/>
        <v>8.9956496608196712E-3</v>
      </c>
      <c r="Y156" s="28"/>
      <c r="Z156" s="101"/>
      <c r="AB156" s="118" t="str">
        <f t="shared" si="39"/>
        <v/>
      </c>
      <c r="AC156" s="28"/>
      <c r="AD156" s="101"/>
      <c r="AF156" s="118" t="str">
        <f t="shared" si="40"/>
        <v/>
      </c>
      <c r="AG156" s="28"/>
      <c r="AH156" s="101"/>
      <c r="AJ156" s="118" t="str">
        <f t="shared" si="41"/>
        <v/>
      </c>
      <c r="AK156" s="28"/>
      <c r="AL156" s="101"/>
      <c r="AN156" s="118" t="str">
        <f t="shared" si="42"/>
        <v/>
      </c>
      <c r="AO156" s="28"/>
      <c r="AP156" s="101"/>
      <c r="AR156" s="118" t="str">
        <f t="shared" si="43"/>
        <v/>
      </c>
      <c r="AS156" s="28"/>
      <c r="AT156" s="101"/>
      <c r="AV156" s="118" t="str">
        <f t="shared" si="44"/>
        <v/>
      </c>
    </row>
    <row r="157" spans="2:48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101">
        <f t="shared" ca="1" si="33"/>
        <v>43714</v>
      </c>
      <c r="N157" s="118">
        <f t="shared" ca="1" si="34"/>
        <v>-1.0763974873833071E-3</v>
      </c>
      <c r="O157" s="118">
        <f t="shared" ca="1" si="35"/>
        <v>-1.0763974873833071E-3</v>
      </c>
      <c r="P157" s="118">
        <f t="shared" ca="1" si="36"/>
        <v>-1.0763974873833071E-3</v>
      </c>
      <c r="Q157" s="118">
        <f t="shared" ca="1" si="37"/>
        <v>-1.0763974873833071E-3</v>
      </c>
      <c r="R157" s="118">
        <f t="shared" ca="1" si="45"/>
        <v>-1.0763974873833071E-3</v>
      </c>
      <c r="S157" s="118">
        <f t="shared" ca="1" si="46"/>
        <v>-1.0763974873833071E-3</v>
      </c>
      <c r="T157" s="28"/>
      <c r="U157" s="107">
        <v>43664</v>
      </c>
      <c r="V157" s="108">
        <v>1.7598869255788709E-3</v>
      </c>
      <c r="W157" s="109">
        <f t="shared" si="47"/>
        <v>0.93560351128722863</v>
      </c>
      <c r="X157" s="108">
        <f t="shared" si="38"/>
        <v>5.1890164789458737E-3</v>
      </c>
      <c r="Y157" s="28"/>
      <c r="Z157" s="101"/>
      <c r="AB157" s="118" t="str">
        <f t="shared" si="39"/>
        <v/>
      </c>
      <c r="AC157" s="28"/>
      <c r="AD157" s="101"/>
      <c r="AF157" s="118" t="str">
        <f t="shared" si="40"/>
        <v/>
      </c>
      <c r="AG157" s="28"/>
      <c r="AH157" s="101"/>
      <c r="AJ157" s="118" t="str">
        <f t="shared" si="41"/>
        <v/>
      </c>
      <c r="AK157" s="28"/>
      <c r="AL157" s="101"/>
      <c r="AN157" s="118" t="str">
        <f t="shared" si="42"/>
        <v/>
      </c>
      <c r="AO157" s="28"/>
      <c r="AP157" s="101"/>
      <c r="AR157" s="118" t="str">
        <f t="shared" si="43"/>
        <v/>
      </c>
      <c r="AS157" s="28"/>
      <c r="AT157" s="101"/>
      <c r="AV157" s="118" t="str">
        <f t="shared" si="44"/>
        <v/>
      </c>
    </row>
    <row r="158" spans="2:48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101">
        <f t="shared" ca="1" si="33"/>
        <v>43707</v>
      </c>
      <c r="N158" s="118">
        <f t="shared" ca="1" si="34"/>
        <v>1.5357761580097939E-2</v>
      </c>
      <c r="O158" s="118">
        <f t="shared" ca="1" si="35"/>
        <v>1.5357761580097939E-2</v>
      </c>
      <c r="P158" s="118">
        <f t="shared" ca="1" si="36"/>
        <v>1.5357761580097939E-2</v>
      </c>
      <c r="Q158" s="118">
        <f t="shared" ca="1" si="37"/>
        <v>1.5357761580097939E-2</v>
      </c>
      <c r="R158" s="118">
        <f t="shared" ca="1" si="45"/>
        <v>1.5357761580097939E-2</v>
      </c>
      <c r="S158" s="118">
        <f t="shared" ca="1" si="46"/>
        <v>1.5357761580097939E-2</v>
      </c>
      <c r="T158" s="28"/>
      <c r="U158" s="107">
        <v>43663</v>
      </c>
      <c r="V158" s="108">
        <v>2.8370939797249376E-3</v>
      </c>
      <c r="W158" s="109">
        <f t="shared" si="47"/>
        <v>0.93395984756248784</v>
      </c>
      <c r="X158" s="108">
        <f t="shared" si="38"/>
        <v>-4.9511065366703022E-4</v>
      </c>
      <c r="Y158" s="28"/>
      <c r="Z158" s="101"/>
      <c r="AB158" s="118" t="str">
        <f t="shared" si="39"/>
        <v/>
      </c>
      <c r="AC158" s="28"/>
      <c r="AD158" s="101"/>
      <c r="AF158" s="118" t="str">
        <f t="shared" si="40"/>
        <v/>
      </c>
      <c r="AG158" s="28"/>
      <c r="AH158" s="101"/>
      <c r="AJ158" s="118" t="str">
        <f t="shared" si="41"/>
        <v/>
      </c>
      <c r="AK158" s="28"/>
      <c r="AL158" s="101"/>
      <c r="AN158" s="118" t="str">
        <f t="shared" si="42"/>
        <v/>
      </c>
      <c r="AO158" s="28"/>
      <c r="AP158" s="101"/>
      <c r="AR158" s="118" t="str">
        <f t="shared" si="43"/>
        <v/>
      </c>
      <c r="AS158" s="28"/>
      <c r="AT158" s="101"/>
      <c r="AV158" s="118" t="str">
        <f t="shared" si="44"/>
        <v/>
      </c>
    </row>
    <row r="159" spans="2:48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101">
        <f t="shared" ca="1" si="33"/>
        <v>43700</v>
      </c>
      <c r="N159" s="118">
        <f t="shared" ca="1" si="34"/>
        <v>-6.0997385623731137E-3</v>
      </c>
      <c r="O159" s="118">
        <f t="shared" ca="1" si="35"/>
        <v>-6.0997385623731137E-3</v>
      </c>
      <c r="P159" s="118">
        <f t="shared" ca="1" si="36"/>
        <v>-6.0997385623731137E-3</v>
      </c>
      <c r="Q159" s="118">
        <f t="shared" ca="1" si="37"/>
        <v>-6.0997385623731137E-3</v>
      </c>
      <c r="R159" s="118">
        <f t="shared" ca="1" si="45"/>
        <v>-6.0997385623731137E-3</v>
      </c>
      <c r="S159" s="118">
        <f t="shared" ca="1" si="46"/>
        <v>-6.0997385623731137E-3</v>
      </c>
      <c r="T159" s="28"/>
      <c r="U159" s="107">
        <v>43662</v>
      </c>
      <c r="V159" s="108">
        <v>6.2771164001272523E-5</v>
      </c>
      <c r="W159" s="109">
        <f t="shared" si="47"/>
        <v>0.9313176119723493</v>
      </c>
      <c r="X159" s="108">
        <f t="shared" si="38"/>
        <v>-5.7851439279053007E-3</v>
      </c>
      <c r="Y159" s="28"/>
      <c r="Z159" s="101"/>
      <c r="AB159" s="118" t="str">
        <f t="shared" si="39"/>
        <v/>
      </c>
      <c r="AC159" s="28"/>
      <c r="AD159" s="101"/>
      <c r="AF159" s="118" t="str">
        <f t="shared" si="40"/>
        <v/>
      </c>
      <c r="AG159" s="28"/>
      <c r="AH159" s="101"/>
      <c r="AJ159" s="118" t="str">
        <f t="shared" si="41"/>
        <v/>
      </c>
      <c r="AK159" s="28"/>
      <c r="AL159" s="101"/>
      <c r="AN159" s="118" t="str">
        <f t="shared" si="42"/>
        <v/>
      </c>
      <c r="AO159" s="28"/>
      <c r="AP159" s="101"/>
      <c r="AR159" s="118" t="str">
        <f t="shared" si="43"/>
        <v/>
      </c>
      <c r="AS159" s="28"/>
      <c r="AT159" s="101"/>
      <c r="AV159" s="118" t="str">
        <f t="shared" si="44"/>
        <v/>
      </c>
    </row>
    <row r="160" spans="2:48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101">
        <f t="shared" ca="1" si="33"/>
        <v>43693</v>
      </c>
      <c r="N160" s="118">
        <f t="shared" ca="1" si="34"/>
        <v>7.4185349886775054E-3</v>
      </c>
      <c r="O160" s="118">
        <f t="shared" ca="1" si="35"/>
        <v>7.4185349886775054E-3</v>
      </c>
      <c r="P160" s="118">
        <f t="shared" ca="1" si="36"/>
        <v>7.4185349886775054E-3</v>
      </c>
      <c r="Q160" s="118">
        <f t="shared" ca="1" si="37"/>
        <v>7.4185349886775054E-3</v>
      </c>
      <c r="R160" s="118">
        <f t="shared" ca="1" si="45"/>
        <v>7.4185349886775054E-3</v>
      </c>
      <c r="S160" s="118">
        <f t="shared" ca="1" si="46"/>
        <v>7.4185349886775054E-3</v>
      </c>
      <c r="T160" s="28"/>
      <c r="U160" s="107">
        <v>43661</v>
      </c>
      <c r="V160" s="108">
        <v>3.1964583278962983E-3</v>
      </c>
      <c r="W160" s="109">
        <f t="shared" si="47"/>
        <v>0.93125915575115592</v>
      </c>
      <c r="X160" s="108">
        <f t="shared" si="38"/>
        <v>-7.8396272223397734E-3</v>
      </c>
      <c r="Y160" s="28"/>
      <c r="Z160" s="101"/>
      <c r="AB160" s="118" t="str">
        <f t="shared" si="39"/>
        <v/>
      </c>
      <c r="AC160" s="28"/>
      <c r="AD160" s="101"/>
      <c r="AF160" s="118" t="str">
        <f t="shared" si="40"/>
        <v/>
      </c>
      <c r="AG160" s="28"/>
      <c r="AH160" s="101"/>
      <c r="AJ160" s="118" t="str">
        <f t="shared" si="41"/>
        <v/>
      </c>
      <c r="AK160" s="28"/>
      <c r="AL160" s="101"/>
      <c r="AN160" s="118" t="str">
        <f t="shared" si="42"/>
        <v/>
      </c>
      <c r="AO160" s="28"/>
      <c r="AP160" s="101"/>
      <c r="AR160" s="118" t="str">
        <f t="shared" si="43"/>
        <v/>
      </c>
      <c r="AS160" s="28"/>
      <c r="AT160" s="101"/>
      <c r="AV160" s="118" t="str">
        <f t="shared" si="44"/>
        <v/>
      </c>
    </row>
    <row r="161" spans="2:48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101">
        <f t="shared" ca="1" si="33"/>
        <v>43686</v>
      </c>
      <c r="N161" s="118">
        <f t="shared" ca="1" si="34"/>
        <v>6.5044516606524994E-3</v>
      </c>
      <c r="O161" s="118">
        <f t="shared" ca="1" si="35"/>
        <v>6.5044516606524994E-3</v>
      </c>
      <c r="P161" s="118">
        <f t="shared" ca="1" si="36"/>
        <v>6.5044516606524994E-3</v>
      </c>
      <c r="Q161" s="118">
        <f t="shared" ca="1" si="37"/>
        <v>6.5044516606524994E-3</v>
      </c>
      <c r="R161" s="118">
        <f t="shared" ca="1" si="45"/>
        <v>6.5044516606524994E-3</v>
      </c>
      <c r="S161" s="118">
        <f t="shared" ca="1" si="46"/>
        <v>6.5044516606524994E-3</v>
      </c>
      <c r="T161" s="28"/>
      <c r="U161" s="107">
        <v>43658</v>
      </c>
      <c r="V161" s="108">
        <v>-2.6663858092173692E-3</v>
      </c>
      <c r="W161" s="109">
        <f t="shared" si="47"/>
        <v>0.92829190934680561</v>
      </c>
      <c r="X161" s="108">
        <f t="shared" si="38"/>
        <v>-1.2504769044398567E-2</v>
      </c>
      <c r="Y161" s="28"/>
      <c r="Z161" s="101"/>
      <c r="AB161" s="118" t="str">
        <f t="shared" si="39"/>
        <v/>
      </c>
      <c r="AC161" s="28"/>
      <c r="AD161" s="101"/>
      <c r="AF161" s="118" t="str">
        <f t="shared" si="40"/>
        <v/>
      </c>
      <c r="AG161" s="28"/>
      <c r="AH161" s="101"/>
      <c r="AJ161" s="118" t="str">
        <f t="shared" si="41"/>
        <v/>
      </c>
      <c r="AK161" s="28"/>
      <c r="AL161" s="101"/>
      <c r="AN161" s="118" t="str">
        <f t="shared" si="42"/>
        <v/>
      </c>
      <c r="AO161" s="28"/>
      <c r="AP161" s="101"/>
      <c r="AR161" s="118" t="str">
        <f t="shared" si="43"/>
        <v/>
      </c>
      <c r="AS161" s="28"/>
      <c r="AT161" s="101"/>
      <c r="AV161" s="118" t="str">
        <f t="shared" si="44"/>
        <v/>
      </c>
    </row>
    <row r="162" spans="2:48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101">
        <f t="shared" ca="1" si="33"/>
        <v>43679</v>
      </c>
      <c r="N162" s="118">
        <f t="shared" ca="1" si="34"/>
        <v>-1.2453134786937214E-3</v>
      </c>
      <c r="O162" s="118">
        <f t="shared" ca="1" si="35"/>
        <v>-1.2453134786937214E-3</v>
      </c>
      <c r="P162" s="118">
        <f t="shared" ca="1" si="36"/>
        <v>-1.2453134786937214E-3</v>
      </c>
      <c r="Q162" s="118">
        <f t="shared" ca="1" si="37"/>
        <v>-1.2453134786937214E-3</v>
      </c>
      <c r="R162" s="118">
        <f t="shared" ca="1" si="45"/>
        <v>-1.2453134786937214E-3</v>
      </c>
      <c r="S162" s="118">
        <f t="shared" ca="1" si="46"/>
        <v>-1.2453134786937214E-3</v>
      </c>
      <c r="T162" s="28"/>
      <c r="U162" s="107">
        <v>43657</v>
      </c>
      <c r="V162" s="108">
        <v>-3.9048492188559071E-3</v>
      </c>
      <c r="W162" s="109">
        <f t="shared" si="47"/>
        <v>0.93077371116184016</v>
      </c>
      <c r="X162" s="108">
        <f t="shared" si="38"/>
        <v>-1.891514696304053E-2</v>
      </c>
      <c r="Y162" s="28"/>
      <c r="Z162" s="101"/>
      <c r="AB162" s="118" t="str">
        <f t="shared" si="39"/>
        <v/>
      </c>
      <c r="AC162" s="28"/>
      <c r="AD162" s="101"/>
      <c r="AF162" s="118" t="str">
        <f t="shared" si="40"/>
        <v/>
      </c>
      <c r="AG162" s="28"/>
      <c r="AH162" s="101"/>
      <c r="AJ162" s="118" t="str">
        <f t="shared" si="41"/>
        <v/>
      </c>
      <c r="AK162" s="28"/>
      <c r="AL162" s="101"/>
      <c r="AN162" s="118" t="str">
        <f t="shared" si="42"/>
        <v/>
      </c>
      <c r="AO162" s="28"/>
      <c r="AP162" s="101"/>
      <c r="AR162" s="118" t="str">
        <f t="shared" si="43"/>
        <v/>
      </c>
      <c r="AS162" s="28"/>
      <c r="AT162" s="101"/>
      <c r="AV162" s="118" t="str">
        <f t="shared" si="44"/>
        <v/>
      </c>
    </row>
    <row r="163" spans="2:48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101">
        <f t="shared" ca="1" si="33"/>
        <v>43672</v>
      </c>
      <c r="N163" s="118">
        <f t="shared" ca="1" si="34"/>
        <v>1.0053490917737662E-2</v>
      </c>
      <c r="O163" s="118">
        <f t="shared" ca="1" si="35"/>
        <v>1.0053490917737662E-2</v>
      </c>
      <c r="P163" s="118">
        <f t="shared" ca="1" si="36"/>
        <v>1.0053490917737662E-2</v>
      </c>
      <c r="Q163" s="118">
        <f t="shared" ca="1" si="37"/>
        <v>1.0053490917737662E-2</v>
      </c>
      <c r="R163" s="118">
        <f t="shared" ca="1" si="45"/>
        <v>1.0053490917737662E-2</v>
      </c>
      <c r="S163" s="118">
        <f t="shared" ca="1" si="46"/>
        <v>1.0053490917737662E-2</v>
      </c>
      <c r="T163" s="28"/>
      <c r="U163" s="107">
        <v>43656</v>
      </c>
      <c r="V163" s="108">
        <v>-2.4705754997736058E-3</v>
      </c>
      <c r="W163" s="109">
        <f t="shared" si="47"/>
        <v>0.93442249009235867</v>
      </c>
      <c r="X163" s="108">
        <f t="shared" si="38"/>
        <v>-1.5517491674990835E-2</v>
      </c>
      <c r="Y163" s="28"/>
      <c r="Z163" s="101"/>
      <c r="AB163" s="118" t="str">
        <f t="shared" si="39"/>
        <v/>
      </c>
      <c r="AC163" s="28"/>
      <c r="AD163" s="101"/>
      <c r="AF163" s="118" t="str">
        <f t="shared" si="40"/>
        <v/>
      </c>
      <c r="AG163" s="28"/>
      <c r="AH163" s="101"/>
      <c r="AJ163" s="118" t="str">
        <f t="shared" si="41"/>
        <v/>
      </c>
      <c r="AK163" s="28"/>
      <c r="AL163" s="101"/>
      <c r="AN163" s="118" t="str">
        <f t="shared" si="42"/>
        <v/>
      </c>
      <c r="AO163" s="28"/>
      <c r="AP163" s="101"/>
      <c r="AR163" s="118" t="str">
        <f t="shared" si="43"/>
        <v/>
      </c>
      <c r="AS163" s="28"/>
      <c r="AT163" s="101"/>
      <c r="AV163" s="118" t="str">
        <f t="shared" si="44"/>
        <v/>
      </c>
    </row>
    <row r="164" spans="2:48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101">
        <f t="shared" ca="1" si="33"/>
        <v>43665</v>
      </c>
      <c r="N164" s="118">
        <f t="shared" ca="1" si="34"/>
        <v>8.9956496608196712E-3</v>
      </c>
      <c r="O164" s="118">
        <f t="shared" ca="1" si="35"/>
        <v>8.9956496608196712E-3</v>
      </c>
      <c r="P164" s="118">
        <f t="shared" ca="1" si="36"/>
        <v>8.9956496608196712E-3</v>
      </c>
      <c r="Q164" s="118">
        <f t="shared" ca="1" si="37"/>
        <v>8.9956496608196712E-3</v>
      </c>
      <c r="R164" s="118">
        <f t="shared" ca="1" si="45"/>
        <v>8.9956496608196712E-3</v>
      </c>
      <c r="S164" s="118">
        <f t="shared" ca="1" si="46"/>
        <v>8.9956496608196712E-3</v>
      </c>
      <c r="T164" s="28"/>
      <c r="U164" s="107">
        <v>43655</v>
      </c>
      <c r="V164" s="108">
        <v>-2.0037964840215628E-3</v>
      </c>
      <c r="W164" s="109">
        <f t="shared" si="47"/>
        <v>0.93673676900359604</v>
      </c>
      <c r="X164" s="108">
        <f t="shared" si="38"/>
        <v>-6.3548715115018251E-3</v>
      </c>
      <c r="Y164" s="28"/>
      <c r="Z164" s="101"/>
      <c r="AB164" s="118" t="str">
        <f t="shared" si="39"/>
        <v/>
      </c>
      <c r="AC164" s="28"/>
      <c r="AD164" s="101"/>
      <c r="AF164" s="118" t="str">
        <f t="shared" si="40"/>
        <v/>
      </c>
      <c r="AG164" s="28"/>
      <c r="AH164" s="101"/>
      <c r="AJ164" s="118" t="str">
        <f t="shared" si="41"/>
        <v/>
      </c>
      <c r="AK164" s="28"/>
      <c r="AL164" s="101"/>
      <c r="AN164" s="118" t="str">
        <f t="shared" si="42"/>
        <v/>
      </c>
      <c r="AO164" s="28"/>
      <c r="AP164" s="101"/>
      <c r="AR164" s="118" t="str">
        <f t="shared" si="43"/>
        <v/>
      </c>
      <c r="AS164" s="28"/>
      <c r="AT164" s="101"/>
      <c r="AV164" s="118" t="str">
        <f t="shared" si="44"/>
        <v/>
      </c>
    </row>
    <row r="165" spans="2:48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101">
        <f t="shared" ca="1" si="33"/>
        <v>43658</v>
      </c>
      <c r="N165" s="118">
        <f t="shared" ca="1" si="34"/>
        <v>-1.2504769044398567E-2</v>
      </c>
      <c r="O165" s="118">
        <f t="shared" ca="1" si="35"/>
        <v>-1.2504769044398567E-2</v>
      </c>
      <c r="P165" s="118">
        <f t="shared" ca="1" si="36"/>
        <v>-1.2504769044398567E-2</v>
      </c>
      <c r="Q165" s="118">
        <f t="shared" ca="1" si="37"/>
        <v>-1.2504769044398567E-2</v>
      </c>
      <c r="R165" s="118">
        <f t="shared" ca="1" si="45"/>
        <v>-1.2504769044398567E-2</v>
      </c>
      <c r="S165" s="118">
        <f t="shared" ca="1" si="46"/>
        <v>-1.2504769044398567E-2</v>
      </c>
      <c r="T165" s="28"/>
      <c r="U165" s="107">
        <v>43654</v>
      </c>
      <c r="V165" s="108">
        <v>-1.5205752101238839E-3</v>
      </c>
      <c r="W165" s="109">
        <f t="shared" si="47"/>
        <v>0.93861756758536452</v>
      </c>
      <c r="X165" s="108">
        <f t="shared" si="38"/>
        <v>1.9637624106538798E-3</v>
      </c>
      <c r="Y165" s="28"/>
      <c r="Z165" s="101"/>
      <c r="AB165" s="118" t="str">
        <f t="shared" si="39"/>
        <v/>
      </c>
      <c r="AC165" s="28"/>
      <c r="AD165" s="101"/>
      <c r="AF165" s="118" t="str">
        <f t="shared" si="40"/>
        <v/>
      </c>
      <c r="AG165" s="28"/>
      <c r="AH165" s="101"/>
      <c r="AJ165" s="118" t="str">
        <f t="shared" si="41"/>
        <v/>
      </c>
      <c r="AK165" s="28"/>
      <c r="AL165" s="101"/>
      <c r="AN165" s="118" t="str">
        <f t="shared" si="42"/>
        <v/>
      </c>
      <c r="AO165" s="28"/>
      <c r="AP165" s="101"/>
      <c r="AR165" s="118" t="str">
        <f t="shared" si="43"/>
        <v/>
      </c>
      <c r="AS165" s="28"/>
      <c r="AT165" s="101"/>
      <c r="AV165" s="118" t="str">
        <f t="shared" si="44"/>
        <v/>
      </c>
    </row>
    <row r="166" spans="2:48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101">
        <f t="shared" ca="1" si="33"/>
        <v>43651</v>
      </c>
      <c r="N166" s="118">
        <f t="shared" ca="1" si="34"/>
        <v>7.1172293303847223E-3</v>
      </c>
      <c r="O166" s="118">
        <f t="shared" ca="1" si="35"/>
        <v>7.1172293303847223E-3</v>
      </c>
      <c r="P166" s="118">
        <f t="shared" ca="1" si="36"/>
        <v>7.1172293303847223E-3</v>
      </c>
      <c r="Q166" s="118">
        <f t="shared" ca="1" si="37"/>
        <v>7.1172293303847223E-3</v>
      </c>
      <c r="R166" s="118">
        <f t="shared" ca="1" si="45"/>
        <v>7.1172293303847223E-3</v>
      </c>
      <c r="S166" s="118">
        <f t="shared" ca="1" si="46"/>
        <v>7.1172293303847223E-3</v>
      </c>
      <c r="T166" s="28"/>
      <c r="U166" s="107">
        <v>43651</v>
      </c>
      <c r="V166" s="108">
        <v>-9.1406301169505641E-3</v>
      </c>
      <c r="W166" s="109">
        <f t="shared" si="47"/>
        <v>0.94004697971907714</v>
      </c>
      <c r="X166" s="108">
        <f t="shared" si="38"/>
        <v>7.1172293303847223E-3</v>
      </c>
      <c r="Y166" s="28"/>
      <c r="Z166" s="101"/>
      <c r="AB166" s="118" t="str">
        <f t="shared" si="39"/>
        <v/>
      </c>
      <c r="AC166" s="28"/>
      <c r="AD166" s="101"/>
      <c r="AF166" s="118" t="str">
        <f t="shared" si="40"/>
        <v/>
      </c>
      <c r="AG166" s="28"/>
      <c r="AH166" s="101"/>
      <c r="AJ166" s="118" t="str">
        <f t="shared" si="41"/>
        <v/>
      </c>
      <c r="AK166" s="28"/>
      <c r="AL166" s="101"/>
      <c r="AN166" s="118" t="str">
        <f t="shared" si="42"/>
        <v/>
      </c>
      <c r="AO166" s="28"/>
      <c r="AP166" s="101"/>
      <c r="AR166" s="118" t="str">
        <f t="shared" si="43"/>
        <v/>
      </c>
      <c r="AS166" s="28"/>
      <c r="AT166" s="101"/>
      <c r="AV166" s="118" t="str">
        <f t="shared" si="44"/>
        <v/>
      </c>
    </row>
    <row r="167" spans="2:48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101">
        <f t="shared" ca="1" si="33"/>
        <v>43644</v>
      </c>
      <c r="N167" s="118">
        <f t="shared" ca="1" si="34"/>
        <v>2.5428647573051411E-3</v>
      </c>
      <c r="O167" s="118">
        <f t="shared" ca="1" si="35"/>
        <v>2.5428647573051411E-3</v>
      </c>
      <c r="P167" s="118">
        <f t="shared" ca="1" si="36"/>
        <v>2.5428647573051411E-3</v>
      </c>
      <c r="Q167" s="118">
        <f t="shared" ca="1" si="37"/>
        <v>2.5428647573051411E-3</v>
      </c>
      <c r="R167" s="118">
        <f t="shared" ca="1" si="45"/>
        <v>2.5428647573051411E-3</v>
      </c>
      <c r="S167" s="118">
        <f t="shared" ca="1" si="46"/>
        <v>2.5428647573051411E-3</v>
      </c>
      <c r="T167" s="28"/>
      <c r="U167" s="107">
        <v>43650</v>
      </c>
      <c r="V167" s="108">
        <v>-4.5521084560414644E-4</v>
      </c>
      <c r="W167" s="109">
        <f t="shared" si="47"/>
        <v>0.94871886797621985</v>
      </c>
      <c r="X167" s="108">
        <f t="shared" si="38"/>
        <v>1.9479507138020269E-2</v>
      </c>
      <c r="Y167" s="28"/>
      <c r="Z167" s="101"/>
      <c r="AB167" s="118" t="str">
        <f t="shared" si="39"/>
        <v/>
      </c>
      <c r="AC167" s="28"/>
      <c r="AD167" s="101"/>
      <c r="AF167" s="118" t="str">
        <f t="shared" si="40"/>
        <v/>
      </c>
      <c r="AG167" s="28"/>
      <c r="AH167" s="101"/>
      <c r="AJ167" s="118" t="str">
        <f t="shared" si="41"/>
        <v/>
      </c>
      <c r="AK167" s="28"/>
      <c r="AL167" s="101"/>
      <c r="AN167" s="118" t="str">
        <f t="shared" si="42"/>
        <v/>
      </c>
      <c r="AO167" s="28"/>
      <c r="AP167" s="101"/>
      <c r="AR167" s="118" t="str">
        <f t="shared" si="43"/>
        <v/>
      </c>
      <c r="AS167" s="28"/>
      <c r="AT167" s="101"/>
      <c r="AV167" s="118" t="str">
        <f t="shared" si="44"/>
        <v/>
      </c>
    </row>
    <row r="168" spans="2:48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101">
        <f t="shared" ca="1" si="33"/>
        <v>43637</v>
      </c>
      <c r="N168" s="118">
        <f t="shared" ca="1" si="34"/>
        <v>1.1632587923220639E-2</v>
      </c>
      <c r="O168" s="118">
        <f t="shared" ca="1" si="35"/>
        <v>1.1632587923220639E-2</v>
      </c>
      <c r="P168" s="118">
        <f t="shared" ca="1" si="36"/>
        <v>1.1632587923220639E-2</v>
      </c>
      <c r="Q168" s="118">
        <f t="shared" ca="1" si="37"/>
        <v>1.1632587923220639E-2</v>
      </c>
      <c r="R168" s="118">
        <f t="shared" ca="1" si="45"/>
        <v>1.1632587923220639E-2</v>
      </c>
      <c r="S168" s="118">
        <f t="shared" ca="1" si="46"/>
        <v>1.1632587923220639E-2</v>
      </c>
      <c r="T168" s="28"/>
      <c r="U168" s="107">
        <v>43649</v>
      </c>
      <c r="V168" s="108">
        <v>6.8134728619897358E-3</v>
      </c>
      <c r="W168" s="109">
        <f t="shared" si="47"/>
        <v>0.94915093177447896</v>
      </c>
      <c r="X168" s="108">
        <f t="shared" si="38"/>
        <v>2.1457425914949813E-2</v>
      </c>
      <c r="Y168" s="28"/>
      <c r="Z168" s="101"/>
      <c r="AB168" s="118" t="str">
        <f t="shared" si="39"/>
        <v/>
      </c>
      <c r="AC168" s="28"/>
      <c r="AD168" s="101"/>
      <c r="AF168" s="118" t="str">
        <f t="shared" si="40"/>
        <v/>
      </c>
      <c r="AG168" s="28"/>
      <c r="AH168" s="101"/>
      <c r="AJ168" s="118" t="str">
        <f t="shared" si="41"/>
        <v/>
      </c>
      <c r="AK168" s="28"/>
      <c r="AL168" s="101"/>
      <c r="AN168" s="118" t="str">
        <f t="shared" si="42"/>
        <v/>
      </c>
      <c r="AO168" s="28"/>
      <c r="AP168" s="101"/>
      <c r="AR168" s="118" t="str">
        <f t="shared" si="43"/>
        <v/>
      </c>
      <c r="AS168" s="28"/>
      <c r="AT168" s="101"/>
      <c r="AV168" s="118" t="str">
        <f t="shared" si="44"/>
        <v/>
      </c>
    </row>
    <row r="169" spans="2:48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101">
        <f t="shared" ca="1" si="33"/>
        <v>43630</v>
      </c>
      <c r="N169" s="118">
        <f t="shared" ca="1" si="34"/>
        <v>4.0121043762610942E-3</v>
      </c>
      <c r="O169" s="118">
        <f t="shared" ca="1" si="35"/>
        <v>4.0121043762610942E-3</v>
      </c>
      <c r="P169" s="118">
        <f t="shared" ca="1" si="36"/>
        <v>4.0121043762610942E-3</v>
      </c>
      <c r="Q169" s="118">
        <f t="shared" ca="1" si="37"/>
        <v>4.0121043762610942E-3</v>
      </c>
      <c r="R169" s="118">
        <f t="shared" ca="1" si="45"/>
        <v>4.0121043762610942E-3</v>
      </c>
      <c r="S169" s="118">
        <f t="shared" ca="1" si="46"/>
        <v>4.0121043762610942E-3</v>
      </c>
      <c r="T169" s="28"/>
      <c r="U169" s="107">
        <v>43648</v>
      </c>
      <c r="V169" s="108">
        <v>6.3512639240933047E-3</v>
      </c>
      <c r="W169" s="109">
        <f t="shared" si="47"/>
        <v>0.9427276822949161</v>
      </c>
      <c r="X169" s="108">
        <f t="shared" si="38"/>
        <v>9.9024226712149943E-3</v>
      </c>
      <c r="Y169" s="28"/>
      <c r="Z169" s="101"/>
      <c r="AB169" s="118" t="str">
        <f t="shared" si="39"/>
        <v/>
      </c>
      <c r="AC169" s="28"/>
      <c r="AD169" s="101"/>
      <c r="AF169" s="118" t="str">
        <f t="shared" si="40"/>
        <v/>
      </c>
      <c r="AG169" s="28"/>
      <c r="AH169" s="101"/>
      <c r="AJ169" s="118" t="str">
        <f t="shared" si="41"/>
        <v/>
      </c>
      <c r="AK169" s="28"/>
      <c r="AL169" s="101"/>
      <c r="AN169" s="118" t="str">
        <f t="shared" si="42"/>
        <v/>
      </c>
      <c r="AO169" s="28"/>
      <c r="AP169" s="101"/>
      <c r="AR169" s="118" t="str">
        <f t="shared" si="43"/>
        <v/>
      </c>
      <c r="AS169" s="28"/>
      <c r="AT169" s="101"/>
      <c r="AV169" s="118" t="str">
        <f t="shared" si="44"/>
        <v/>
      </c>
    </row>
    <row r="170" spans="2:48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101">
        <f t="shared" ca="1" si="33"/>
        <v>43623</v>
      </c>
      <c r="N170" s="118">
        <f t="shared" ca="1" si="34"/>
        <v>1.7150426776720629E-2</v>
      </c>
      <c r="O170" s="118">
        <f t="shared" ca="1" si="35"/>
        <v>1.7150426776720629E-2</v>
      </c>
      <c r="P170" s="118">
        <f t="shared" ca="1" si="36"/>
        <v>1.7150426776720629E-2</v>
      </c>
      <c r="Q170" s="118">
        <f t="shared" ca="1" si="37"/>
        <v>1.7150426776720629E-2</v>
      </c>
      <c r="R170" s="118">
        <f t="shared" ca="1" si="45"/>
        <v>1.7150426776720629E-2</v>
      </c>
      <c r="S170" s="118">
        <f t="shared" ca="1" si="46"/>
        <v>1.7150426776720629E-2</v>
      </c>
      <c r="T170" s="28"/>
      <c r="U170" s="107">
        <v>43647</v>
      </c>
      <c r="V170" s="108">
        <v>3.6149704839706347E-3</v>
      </c>
      <c r="W170" s="109">
        <f t="shared" si="47"/>
        <v>0.93677795824383625</v>
      </c>
      <c r="X170" s="108">
        <f t="shared" si="38"/>
        <v>3.1997401122170199E-3</v>
      </c>
      <c r="Y170" s="28"/>
      <c r="Z170" s="101"/>
      <c r="AB170" s="118" t="str">
        <f t="shared" si="39"/>
        <v/>
      </c>
      <c r="AC170" s="28"/>
      <c r="AD170" s="101"/>
      <c r="AF170" s="118" t="str">
        <f t="shared" si="40"/>
        <v/>
      </c>
      <c r="AG170" s="28"/>
      <c r="AH170" s="101"/>
      <c r="AJ170" s="118" t="str">
        <f t="shared" si="41"/>
        <v/>
      </c>
      <c r="AK170" s="28"/>
      <c r="AL170" s="101"/>
      <c r="AN170" s="118" t="str">
        <f t="shared" si="42"/>
        <v/>
      </c>
      <c r="AO170" s="28"/>
      <c r="AP170" s="101"/>
      <c r="AR170" s="118" t="str">
        <f t="shared" si="43"/>
        <v/>
      </c>
      <c r="AS170" s="28"/>
      <c r="AT170" s="101"/>
      <c r="AV170" s="118" t="str">
        <f t="shared" si="44"/>
        <v/>
      </c>
    </row>
    <row r="171" spans="2:48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101">
        <f t="shared" ca="1" si="33"/>
        <v>43616</v>
      </c>
      <c r="N171" s="118">
        <f t="shared" ca="1" si="34"/>
        <v>6.9245565348952098E-4</v>
      </c>
      <c r="O171" s="118">
        <f t="shared" ca="1" si="35"/>
        <v>6.9245565348952098E-4</v>
      </c>
      <c r="P171" s="118">
        <f t="shared" ca="1" si="36"/>
        <v>6.9245565348952098E-4</v>
      </c>
      <c r="Q171" s="118">
        <f t="shared" ca="1" si="37"/>
        <v>6.9245565348952098E-4</v>
      </c>
      <c r="R171" s="118">
        <f t="shared" ca="1" si="45"/>
        <v>6.9245565348952098E-4</v>
      </c>
      <c r="S171" s="118">
        <f t="shared" ca="1" si="46"/>
        <v>6.9245565348952098E-4</v>
      </c>
      <c r="T171" s="28"/>
      <c r="U171" s="107">
        <v>43644</v>
      </c>
      <c r="V171" s="108">
        <v>3.0220838572083048E-3</v>
      </c>
      <c r="W171" s="109">
        <f t="shared" si="47"/>
        <v>0.93340373130553878</v>
      </c>
      <c r="X171" s="108">
        <f t="shared" si="38"/>
        <v>2.5428647573051411E-3</v>
      </c>
      <c r="Y171" s="28"/>
      <c r="Z171" s="101"/>
      <c r="AB171" s="118" t="str">
        <f t="shared" si="39"/>
        <v/>
      </c>
      <c r="AC171" s="28"/>
      <c r="AD171" s="101"/>
      <c r="AF171" s="118" t="str">
        <f t="shared" si="40"/>
        <v/>
      </c>
      <c r="AG171" s="28"/>
      <c r="AH171" s="101"/>
      <c r="AJ171" s="118" t="str">
        <f t="shared" si="41"/>
        <v/>
      </c>
      <c r="AK171" s="28"/>
      <c r="AL171" s="101"/>
      <c r="AN171" s="118" t="str">
        <f t="shared" si="42"/>
        <v/>
      </c>
      <c r="AO171" s="28"/>
      <c r="AP171" s="101"/>
      <c r="AR171" s="118" t="str">
        <f t="shared" si="43"/>
        <v/>
      </c>
      <c r="AS171" s="28"/>
      <c r="AT171" s="101"/>
      <c r="AV171" s="118" t="str">
        <f t="shared" si="44"/>
        <v/>
      </c>
    </row>
    <row r="172" spans="2:48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101">
        <f t="shared" ca="1" si="33"/>
        <v>43609</v>
      </c>
      <c r="N172" s="118">
        <f t="shared" ca="1" si="34"/>
        <v>1.7612258831409822E-3</v>
      </c>
      <c r="O172" s="118">
        <f t="shared" ca="1" si="35"/>
        <v>1.7612258831409822E-3</v>
      </c>
      <c r="P172" s="118">
        <f t="shared" ca="1" si="36"/>
        <v>1.7612258831409822E-3</v>
      </c>
      <c r="Q172" s="118">
        <f t="shared" ca="1" si="37"/>
        <v>1.7612258831409822E-3</v>
      </c>
      <c r="R172" s="118">
        <f t="shared" ca="1" si="45"/>
        <v>1.7612258831409822E-3</v>
      </c>
      <c r="S172" s="118">
        <f t="shared" ca="1" si="46"/>
        <v>1.7612258831409822E-3</v>
      </c>
      <c r="T172" s="28"/>
      <c r="U172" s="107">
        <v>43643</v>
      </c>
      <c r="V172" s="108">
        <v>1.4840320651242939E-3</v>
      </c>
      <c r="W172" s="109">
        <f t="shared" si="47"/>
        <v>0.93059140603968937</v>
      </c>
      <c r="X172" s="108">
        <f t="shared" si="38"/>
        <v>-7.1470589107706095E-3</v>
      </c>
      <c r="Y172" s="28"/>
      <c r="Z172" s="101"/>
      <c r="AB172" s="118" t="str">
        <f t="shared" si="39"/>
        <v/>
      </c>
      <c r="AC172" s="28"/>
      <c r="AD172" s="101"/>
      <c r="AF172" s="118" t="str">
        <f t="shared" si="40"/>
        <v/>
      </c>
      <c r="AG172" s="28"/>
      <c r="AH172" s="101"/>
      <c r="AJ172" s="118" t="str">
        <f t="shared" si="41"/>
        <v/>
      </c>
      <c r="AK172" s="28"/>
      <c r="AL172" s="101"/>
      <c r="AN172" s="118" t="str">
        <f t="shared" si="42"/>
        <v/>
      </c>
      <c r="AO172" s="28"/>
      <c r="AP172" s="101"/>
      <c r="AR172" s="118" t="str">
        <f t="shared" si="43"/>
        <v/>
      </c>
      <c r="AS172" s="28"/>
      <c r="AT172" s="101"/>
      <c r="AV172" s="118" t="str">
        <f t="shared" si="44"/>
        <v/>
      </c>
    </row>
    <row r="173" spans="2:48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101">
        <f t="shared" ca="1" si="33"/>
        <v>43602</v>
      </c>
      <c r="N173" s="118">
        <f t="shared" ca="1" si="34"/>
        <v>9.2911046135129016E-3</v>
      </c>
      <c r="O173" s="118">
        <f t="shared" ca="1" si="35"/>
        <v>9.2911046135129016E-3</v>
      </c>
      <c r="P173" s="118">
        <f t="shared" ca="1" si="36"/>
        <v>9.2911046135129016E-3</v>
      </c>
      <c r="Q173" s="118">
        <f t="shared" ca="1" si="37"/>
        <v>9.2911046135129016E-3</v>
      </c>
      <c r="R173" s="118">
        <f t="shared" ca="1" si="45"/>
        <v>9.2911046135129016E-3</v>
      </c>
      <c r="S173" s="118">
        <f t="shared" ca="1" si="46"/>
        <v>9.2911046135129016E-3</v>
      </c>
      <c r="T173" s="28"/>
      <c r="U173" s="107">
        <v>43642</v>
      </c>
      <c r="V173" s="108">
        <v>-4.5758740159142081E-3</v>
      </c>
      <c r="W173" s="109">
        <f t="shared" si="47"/>
        <v>0.92921242500566903</v>
      </c>
      <c r="X173" s="108">
        <f t="shared" si="38"/>
        <v>-1.6468946064701617E-3</v>
      </c>
      <c r="Y173" s="28"/>
      <c r="Z173" s="101"/>
      <c r="AB173" s="118" t="str">
        <f t="shared" si="39"/>
        <v/>
      </c>
      <c r="AC173" s="28"/>
      <c r="AD173" s="101"/>
      <c r="AF173" s="118" t="str">
        <f t="shared" si="40"/>
        <v/>
      </c>
      <c r="AG173" s="28"/>
      <c r="AH173" s="101"/>
      <c r="AJ173" s="118" t="str">
        <f t="shared" si="41"/>
        <v/>
      </c>
      <c r="AK173" s="28"/>
      <c r="AL173" s="101"/>
      <c r="AN173" s="118" t="str">
        <f t="shared" si="42"/>
        <v/>
      </c>
      <c r="AO173" s="28"/>
      <c r="AP173" s="101"/>
      <c r="AR173" s="118" t="str">
        <f t="shared" si="43"/>
        <v/>
      </c>
      <c r="AS173" s="28"/>
      <c r="AT173" s="101"/>
      <c r="AV173" s="118" t="str">
        <f t="shared" si="44"/>
        <v/>
      </c>
    </row>
    <row r="174" spans="2:48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101">
        <f t="shared" ca="1" si="33"/>
        <v>43595</v>
      </c>
      <c r="N174" s="118">
        <f t="shared" ca="1" si="34"/>
        <v>-7.4193976354498536E-3</v>
      </c>
      <c r="O174" s="118">
        <f t="shared" ca="1" si="35"/>
        <v>-7.4193976354498536E-3</v>
      </c>
      <c r="P174" s="118">
        <f t="shared" ca="1" si="36"/>
        <v>-7.4193976354498536E-3</v>
      </c>
      <c r="Q174" s="118">
        <f t="shared" ca="1" si="37"/>
        <v>-7.4193976354498536E-3</v>
      </c>
      <c r="R174" s="118">
        <f t="shared" ca="1" si="45"/>
        <v>-7.4193976354498536E-3</v>
      </c>
      <c r="S174" s="118">
        <f t="shared" ca="1" si="46"/>
        <v>-7.4193976354498536E-3</v>
      </c>
      <c r="T174" s="28"/>
      <c r="U174" s="107">
        <v>43641</v>
      </c>
      <c r="V174" s="108">
        <v>-3.2784973432148747E-4</v>
      </c>
      <c r="W174" s="109">
        <f t="shared" si="47"/>
        <v>0.93348392986460993</v>
      </c>
      <c r="X174" s="108">
        <f t="shared" si="38"/>
        <v>3.1996238207574468E-3</v>
      </c>
      <c r="Y174" s="28"/>
      <c r="Z174" s="101"/>
      <c r="AB174" s="118" t="str">
        <f t="shared" si="39"/>
        <v/>
      </c>
      <c r="AC174" s="28"/>
      <c r="AD174" s="101"/>
      <c r="AF174" s="118" t="str">
        <f t="shared" si="40"/>
        <v/>
      </c>
      <c r="AG174" s="28"/>
      <c r="AH174" s="101"/>
      <c r="AJ174" s="118" t="str">
        <f t="shared" si="41"/>
        <v/>
      </c>
      <c r="AK174" s="28"/>
      <c r="AL174" s="101"/>
      <c r="AN174" s="118" t="str">
        <f t="shared" si="42"/>
        <v/>
      </c>
      <c r="AO174" s="28"/>
      <c r="AP174" s="101"/>
      <c r="AR174" s="118" t="str">
        <f t="shared" si="43"/>
        <v/>
      </c>
      <c r="AS174" s="28"/>
      <c r="AT174" s="101"/>
      <c r="AV174" s="118" t="str">
        <f t="shared" si="44"/>
        <v/>
      </c>
    </row>
    <row r="175" spans="2:48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101">
        <f t="shared" ca="1" si="33"/>
        <v>43588</v>
      </c>
      <c r="N175" s="118">
        <f t="shared" ca="1" si="34"/>
        <v>-4.7052015570506756E-3</v>
      </c>
      <c r="O175" s="118">
        <f t="shared" ca="1" si="35"/>
        <v>-4.7052015570506756E-3</v>
      </c>
      <c r="P175" s="118">
        <f t="shared" ca="1" si="36"/>
        <v>-4.7052015570506756E-3</v>
      </c>
      <c r="Q175" s="118">
        <f t="shared" ca="1" si="37"/>
        <v>-4.7052015570506756E-3</v>
      </c>
      <c r="R175" s="118">
        <f t="shared" ca="1" si="45"/>
        <v>-4.7052015570506756E-3</v>
      </c>
      <c r="S175" s="118">
        <f t="shared" ca="1" si="46"/>
        <v>-4.7052015570506756E-3</v>
      </c>
      <c r="T175" s="28"/>
      <c r="U175" s="107">
        <v>43640</v>
      </c>
      <c r="V175" s="108">
        <v>2.9578232444209263E-3</v>
      </c>
      <c r="W175" s="109">
        <f t="shared" si="47"/>
        <v>0.93379007269185399</v>
      </c>
      <c r="X175" s="108">
        <f t="shared" si="38"/>
        <v>1.4251471081596856E-2</v>
      </c>
      <c r="Y175" s="28"/>
      <c r="Z175" s="101"/>
      <c r="AB175" s="118" t="str">
        <f t="shared" si="39"/>
        <v/>
      </c>
      <c r="AC175" s="28"/>
      <c r="AD175" s="101"/>
      <c r="AF175" s="118" t="str">
        <f t="shared" si="40"/>
        <v/>
      </c>
      <c r="AG175" s="28"/>
      <c r="AH175" s="101"/>
      <c r="AJ175" s="118" t="str">
        <f t="shared" si="41"/>
        <v/>
      </c>
      <c r="AK175" s="28"/>
      <c r="AL175" s="101"/>
      <c r="AN175" s="118" t="str">
        <f t="shared" si="42"/>
        <v/>
      </c>
      <c r="AO175" s="28"/>
      <c r="AP175" s="101"/>
      <c r="AR175" s="118" t="str">
        <f t="shared" si="43"/>
        <v/>
      </c>
      <c r="AS175" s="28"/>
      <c r="AT175" s="101"/>
      <c r="AV175" s="118" t="str">
        <f t="shared" si="44"/>
        <v/>
      </c>
    </row>
    <row r="176" spans="2:48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101">
        <f t="shared" ca="1" si="33"/>
        <v>43581</v>
      </c>
      <c r="N176" s="118">
        <f t="shared" ca="1" si="34"/>
        <v>9.5868851302578495E-3</v>
      </c>
      <c r="O176" s="118">
        <f t="shared" ca="1" si="35"/>
        <v>9.5868851302578495E-3</v>
      </c>
      <c r="P176" s="118">
        <f t="shared" ca="1" si="36"/>
        <v>9.5868851302578495E-3</v>
      </c>
      <c r="Q176" s="118">
        <f t="shared" ca="1" si="37"/>
        <v>9.5868851302578495E-3</v>
      </c>
      <c r="R176" s="118">
        <f t="shared" ca="1" si="45"/>
        <v>9.5868851302578495E-3</v>
      </c>
      <c r="S176" s="118">
        <f t="shared" ca="1" si="46"/>
        <v>9.5868851302578495E-3</v>
      </c>
      <c r="T176" s="28"/>
      <c r="U176" s="107">
        <v>43637</v>
      </c>
      <c r="V176" s="108">
        <v>-6.6724716292778739E-3</v>
      </c>
      <c r="W176" s="109">
        <f t="shared" si="47"/>
        <v>0.93103623208320019</v>
      </c>
      <c r="X176" s="108">
        <f t="shared" si="38"/>
        <v>1.1632587923220639E-2</v>
      </c>
      <c r="Y176" s="28"/>
      <c r="Z176" s="101"/>
      <c r="AB176" s="118" t="str">
        <f t="shared" si="39"/>
        <v/>
      </c>
      <c r="AC176" s="28"/>
      <c r="AD176" s="101"/>
      <c r="AF176" s="118" t="str">
        <f t="shared" si="40"/>
        <v/>
      </c>
      <c r="AG176" s="28"/>
      <c r="AH176" s="101"/>
      <c r="AJ176" s="118" t="str">
        <f t="shared" si="41"/>
        <v/>
      </c>
      <c r="AK176" s="28"/>
      <c r="AL176" s="101"/>
      <c r="AN176" s="118" t="str">
        <f t="shared" si="42"/>
        <v/>
      </c>
      <c r="AO176" s="28"/>
      <c r="AP176" s="101"/>
      <c r="AR176" s="118" t="str">
        <f t="shared" si="43"/>
        <v/>
      </c>
      <c r="AS176" s="28"/>
      <c r="AT176" s="101"/>
      <c r="AV176" s="118" t="str">
        <f t="shared" si="44"/>
        <v/>
      </c>
    </row>
    <row r="177" spans="2:48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101">
        <f t="shared" ca="1" si="33"/>
        <v>43574</v>
      </c>
      <c r="N177" s="118">
        <f t="shared" ca="1" si="34"/>
        <v>3.6833482782361315E-3</v>
      </c>
      <c r="O177" s="118">
        <f t="shared" ca="1" si="35"/>
        <v>3.6833482782361315E-3</v>
      </c>
      <c r="P177" s="118">
        <f t="shared" ca="1" si="36"/>
        <v>3.6833482782361315E-3</v>
      </c>
      <c r="Q177" s="118">
        <f t="shared" ca="1" si="37"/>
        <v>3.6833482782361315E-3</v>
      </c>
      <c r="R177" s="118">
        <f t="shared" ca="1" si="45"/>
        <v>3.6833482782361315E-3</v>
      </c>
      <c r="S177" s="118">
        <f t="shared" ca="1" si="46"/>
        <v>3.6833482782361315E-3</v>
      </c>
      <c r="T177" s="28"/>
      <c r="U177" s="107">
        <v>43636</v>
      </c>
      <c r="V177" s="108">
        <v>7.0320105184572945E-3</v>
      </c>
      <c r="W177" s="109">
        <f t="shared" si="47"/>
        <v>0.93729027485053851</v>
      </c>
      <c r="X177" s="108">
        <f t="shared" si="38"/>
        <v>1.9041837555057395E-2</v>
      </c>
      <c r="Y177" s="28"/>
      <c r="Z177" s="101"/>
      <c r="AB177" s="118" t="str">
        <f t="shared" si="39"/>
        <v/>
      </c>
      <c r="AC177" s="28"/>
      <c r="AD177" s="101"/>
      <c r="AF177" s="118" t="str">
        <f t="shared" si="40"/>
        <v/>
      </c>
      <c r="AG177" s="28"/>
      <c r="AH177" s="101"/>
      <c r="AJ177" s="118" t="str">
        <f t="shared" si="41"/>
        <v/>
      </c>
      <c r="AK177" s="28"/>
      <c r="AL177" s="101"/>
      <c r="AN177" s="118" t="str">
        <f t="shared" si="42"/>
        <v/>
      </c>
      <c r="AO177" s="28"/>
      <c r="AP177" s="101"/>
      <c r="AR177" s="118" t="str">
        <f t="shared" si="43"/>
        <v/>
      </c>
      <c r="AS177" s="28"/>
      <c r="AT177" s="101"/>
      <c r="AV177" s="118" t="str">
        <f t="shared" si="44"/>
        <v/>
      </c>
    </row>
    <row r="178" spans="2:48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101">
        <f t="shared" ca="1" si="33"/>
        <v>43567</v>
      </c>
      <c r="N178" s="118">
        <f t="shared" ca="1" si="34"/>
        <v>-4.9307992412570556E-3</v>
      </c>
      <c r="O178" s="118">
        <f t="shared" ca="1" si="35"/>
        <v>-4.9307992412570556E-3</v>
      </c>
      <c r="P178" s="118">
        <f t="shared" ca="1" si="36"/>
        <v>-4.9307992412570556E-3</v>
      </c>
      <c r="Q178" s="118">
        <f t="shared" ca="1" si="37"/>
        <v>-4.9307992412570556E-3</v>
      </c>
      <c r="R178" s="118">
        <f t="shared" ca="1" si="45"/>
        <v>-4.9307992412570556E-3</v>
      </c>
      <c r="S178" s="118">
        <f t="shared" ca="1" si="46"/>
        <v>-4.9307992412570556E-3</v>
      </c>
      <c r="T178" s="28"/>
      <c r="U178" s="107">
        <v>43635</v>
      </c>
      <c r="V178" s="108">
        <v>2.564256418179341E-4</v>
      </c>
      <c r="W178" s="109">
        <f t="shared" si="47"/>
        <v>0.9307452643615437</v>
      </c>
      <c r="X178" s="108">
        <f t="shared" si="38"/>
        <v>1.6021240732877695E-2</v>
      </c>
      <c r="Y178" s="28"/>
      <c r="Z178" s="101"/>
      <c r="AB178" s="118" t="str">
        <f t="shared" si="39"/>
        <v/>
      </c>
      <c r="AC178" s="28"/>
      <c r="AD178" s="101"/>
      <c r="AF178" s="118" t="str">
        <f t="shared" si="40"/>
        <v/>
      </c>
      <c r="AG178" s="28"/>
      <c r="AH178" s="101"/>
      <c r="AJ178" s="118" t="str">
        <f t="shared" si="41"/>
        <v/>
      </c>
      <c r="AK178" s="28"/>
      <c r="AL178" s="101"/>
      <c r="AN178" s="118" t="str">
        <f t="shared" si="42"/>
        <v/>
      </c>
      <c r="AO178" s="28"/>
      <c r="AP178" s="101"/>
      <c r="AR178" s="118" t="str">
        <f t="shared" si="43"/>
        <v/>
      </c>
      <c r="AS178" s="28"/>
      <c r="AT178" s="101"/>
      <c r="AV178" s="118" t="str">
        <f t="shared" si="44"/>
        <v/>
      </c>
    </row>
    <row r="179" spans="2:48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101">
        <f t="shared" ca="1" si="33"/>
        <v>43560</v>
      </c>
      <c r="N179" s="118">
        <f t="shared" ca="1" si="34"/>
        <v>-1.8434780712184295E-4</v>
      </c>
      <c r="O179" s="118">
        <f t="shared" ca="1" si="35"/>
        <v>-1.8434780712184295E-4</v>
      </c>
      <c r="P179" s="118">
        <f t="shared" ca="1" si="36"/>
        <v>-1.8434780712184295E-4</v>
      </c>
      <c r="Q179" s="118">
        <f t="shared" ca="1" si="37"/>
        <v>-1.8434780712184295E-4</v>
      </c>
      <c r="R179" s="118">
        <f t="shared" ca="1" si="45"/>
        <v>-1.8434780712184295E-4</v>
      </c>
      <c r="S179" s="118">
        <f t="shared" ca="1" si="46"/>
        <v>-1.8434780712184295E-4</v>
      </c>
      <c r="T179" s="28"/>
      <c r="U179" s="107">
        <v>43634</v>
      </c>
      <c r="V179" s="108">
        <v>1.0685136767381349E-2</v>
      </c>
      <c r="W179" s="109">
        <f t="shared" si="47"/>
        <v>0.93050665859439785</v>
      </c>
      <c r="X179" s="108">
        <f t="shared" si="38"/>
        <v>1.399565662234048E-2</v>
      </c>
      <c r="Y179" s="28"/>
      <c r="Z179" s="101"/>
      <c r="AB179" s="118" t="str">
        <f t="shared" si="39"/>
        <v/>
      </c>
      <c r="AC179" s="28"/>
      <c r="AD179" s="101"/>
      <c r="AF179" s="118" t="str">
        <f t="shared" si="40"/>
        <v/>
      </c>
      <c r="AG179" s="28"/>
      <c r="AH179" s="101"/>
      <c r="AJ179" s="118" t="str">
        <f t="shared" si="41"/>
        <v/>
      </c>
      <c r="AK179" s="28"/>
      <c r="AL179" s="101"/>
      <c r="AN179" s="118" t="str">
        <f t="shared" si="42"/>
        <v/>
      </c>
      <c r="AO179" s="28"/>
      <c r="AP179" s="101"/>
      <c r="AR179" s="118" t="str">
        <f t="shared" si="43"/>
        <v/>
      </c>
      <c r="AS179" s="28"/>
      <c r="AT179" s="101"/>
      <c r="AV179" s="118" t="str">
        <f t="shared" si="44"/>
        <v/>
      </c>
    </row>
    <row r="180" spans="2:48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101">
        <f t="shared" ca="1" si="33"/>
        <v>43553</v>
      </c>
      <c r="N180" s="118">
        <f t="shared" ca="1" si="34"/>
        <v>6.5172443547887315E-3</v>
      </c>
      <c r="O180" s="118">
        <f t="shared" ca="1" si="35"/>
        <v>6.5172443547887315E-3</v>
      </c>
      <c r="P180" s="118">
        <f t="shared" ca="1" si="36"/>
        <v>6.5172443547887315E-3</v>
      </c>
      <c r="Q180" s="118">
        <f t="shared" ca="1" si="37"/>
        <v>6.5172443547887315E-3</v>
      </c>
      <c r="R180" s="118">
        <f t="shared" ca="1" si="45"/>
        <v>6.5172443547887315E-3</v>
      </c>
      <c r="S180" s="118">
        <f t="shared" ca="1" si="46"/>
        <v>6.5172443547887315E-3</v>
      </c>
      <c r="T180" s="28"/>
      <c r="U180" s="107">
        <v>43633</v>
      </c>
      <c r="V180" s="108">
        <v>3.6810124080829899E-4</v>
      </c>
      <c r="W180" s="109">
        <f t="shared" si="47"/>
        <v>0.92066918246227536</v>
      </c>
      <c r="X180" s="108">
        <f t="shared" si="38"/>
        <v>4.5812281429187252E-3</v>
      </c>
      <c r="Y180" s="28"/>
      <c r="Z180" s="101"/>
      <c r="AB180" s="118" t="str">
        <f t="shared" si="39"/>
        <v/>
      </c>
      <c r="AC180" s="28"/>
      <c r="AD180" s="101"/>
      <c r="AF180" s="118" t="str">
        <f t="shared" si="40"/>
        <v/>
      </c>
      <c r="AG180" s="28"/>
      <c r="AH180" s="101"/>
      <c r="AJ180" s="118" t="str">
        <f t="shared" si="41"/>
        <v/>
      </c>
      <c r="AK180" s="28"/>
      <c r="AL180" s="101"/>
      <c r="AN180" s="118" t="str">
        <f t="shared" si="42"/>
        <v/>
      </c>
      <c r="AO180" s="28"/>
      <c r="AP180" s="101"/>
      <c r="AR180" s="118" t="str">
        <f t="shared" si="43"/>
        <v/>
      </c>
      <c r="AS180" s="28"/>
      <c r="AT180" s="101"/>
      <c r="AV180" s="118" t="str">
        <f t="shared" si="44"/>
        <v/>
      </c>
    </row>
    <row r="181" spans="2:48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101">
        <f t="shared" ca="1" si="33"/>
        <v>43546</v>
      </c>
      <c r="N181" s="118">
        <f t="shared" ca="1" si="34"/>
        <v>1.3041728646545625E-2</v>
      </c>
      <c r="O181" s="118">
        <f t="shared" ca="1" si="35"/>
        <v>1.3041728646545625E-2</v>
      </c>
      <c r="P181" s="118">
        <f t="shared" ca="1" si="36"/>
        <v>1.3041728646545625E-2</v>
      </c>
      <c r="Q181" s="118">
        <f t="shared" ca="1" si="37"/>
        <v>1.3041728646545625E-2</v>
      </c>
      <c r="R181" s="118">
        <f t="shared" ca="1" si="45"/>
        <v>1.3041728646545625E-2</v>
      </c>
      <c r="S181" s="118">
        <f t="shared" ca="1" si="46"/>
        <v>1.3041728646545625E-2</v>
      </c>
      <c r="T181" s="28"/>
      <c r="U181" s="107">
        <v>43630</v>
      </c>
      <c r="V181" s="108">
        <v>6.0271079538376732E-4</v>
      </c>
      <c r="W181" s="109">
        <f t="shared" si="47"/>
        <v>0.92033040769724839</v>
      </c>
      <c r="X181" s="108">
        <f t="shared" si="38"/>
        <v>4.0121043762610942E-3</v>
      </c>
      <c r="Y181" s="28"/>
      <c r="Z181" s="101"/>
      <c r="AB181" s="118" t="str">
        <f t="shared" si="39"/>
        <v/>
      </c>
      <c r="AC181" s="28"/>
      <c r="AD181" s="101"/>
      <c r="AF181" s="118" t="str">
        <f t="shared" si="40"/>
        <v/>
      </c>
      <c r="AG181" s="28"/>
      <c r="AH181" s="101"/>
      <c r="AJ181" s="118" t="str">
        <f t="shared" si="41"/>
        <v/>
      </c>
      <c r="AK181" s="28"/>
      <c r="AL181" s="101"/>
      <c r="AN181" s="118" t="str">
        <f t="shared" si="42"/>
        <v/>
      </c>
      <c r="AO181" s="28"/>
      <c r="AP181" s="101"/>
      <c r="AR181" s="118" t="str">
        <f t="shared" si="43"/>
        <v/>
      </c>
      <c r="AS181" s="28"/>
      <c r="AT181" s="101"/>
      <c r="AV181" s="118" t="str">
        <f t="shared" si="44"/>
        <v/>
      </c>
    </row>
    <row r="182" spans="2:48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101">
        <f t="shared" ca="1" si="33"/>
        <v>43539</v>
      </c>
      <c r="N182" s="118">
        <f t="shared" ca="1" si="34"/>
        <v>1.0528970698882256E-2</v>
      </c>
      <c r="O182" s="118">
        <f t="shared" ca="1" si="35"/>
        <v>1.0528970698882256E-2</v>
      </c>
      <c r="P182" s="118">
        <f t="shared" ca="1" si="36"/>
        <v>1.0528970698882256E-2</v>
      </c>
      <c r="Q182" s="118">
        <f t="shared" ca="1" si="37"/>
        <v>1.0528970698882256E-2</v>
      </c>
      <c r="R182" s="118">
        <f t="shared" ca="1" si="45"/>
        <v>1.0528970698882256E-2</v>
      </c>
      <c r="S182" s="118">
        <f t="shared" ca="1" si="46"/>
        <v>1.0528970698882256E-2</v>
      </c>
      <c r="T182" s="28"/>
      <c r="U182" s="107">
        <v>43629</v>
      </c>
      <c r="V182" s="108">
        <v>4.0470126717510619E-3</v>
      </c>
      <c r="W182" s="109">
        <f t="shared" si="47"/>
        <v>0.91977604874333529</v>
      </c>
      <c r="X182" s="108">
        <f t="shared" si="38"/>
        <v>8.2542591773406837E-3</v>
      </c>
      <c r="Y182" s="28"/>
      <c r="Z182" s="101"/>
      <c r="AB182" s="118" t="str">
        <f t="shared" si="39"/>
        <v/>
      </c>
      <c r="AC182" s="28"/>
      <c r="AD182" s="101"/>
      <c r="AF182" s="118" t="str">
        <f t="shared" si="40"/>
        <v/>
      </c>
      <c r="AG182" s="28"/>
      <c r="AH182" s="101"/>
      <c r="AJ182" s="118" t="str">
        <f t="shared" si="41"/>
        <v/>
      </c>
      <c r="AK182" s="28"/>
      <c r="AL182" s="101"/>
      <c r="AN182" s="118" t="str">
        <f t="shared" si="42"/>
        <v/>
      </c>
      <c r="AO182" s="28"/>
      <c r="AP182" s="101"/>
      <c r="AR182" s="118" t="str">
        <f t="shared" si="43"/>
        <v/>
      </c>
      <c r="AS182" s="28"/>
      <c r="AT182" s="101"/>
      <c r="AV182" s="118" t="str">
        <f t="shared" si="44"/>
        <v/>
      </c>
    </row>
    <row r="183" spans="2:48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101">
        <f t="shared" ca="1" si="33"/>
        <v>43532</v>
      </c>
      <c r="N183" s="118">
        <f t="shared" ca="1" si="34"/>
        <v>1.0727840937919897E-2</v>
      </c>
      <c r="O183" s="118">
        <f t="shared" ca="1" si="35"/>
        <v>1.0727840937919897E-2</v>
      </c>
      <c r="P183" s="118">
        <f t="shared" ca="1" si="36"/>
        <v>1.0727840937919897E-2</v>
      </c>
      <c r="Q183" s="118">
        <f t="shared" ca="1" si="37"/>
        <v>1.0727840937919897E-2</v>
      </c>
      <c r="R183" s="118">
        <f t="shared" ca="1" si="45"/>
        <v>1.0727840937919897E-2</v>
      </c>
      <c r="S183" s="118">
        <f t="shared" ca="1" si="46"/>
        <v>1.0727840937919897E-2</v>
      </c>
      <c r="T183" s="28"/>
      <c r="U183" s="107">
        <v>43628</v>
      </c>
      <c r="V183" s="108">
        <v>-1.737729048079495E-3</v>
      </c>
      <c r="W183" s="109">
        <f t="shared" si="47"/>
        <v>0.91606870707759758</v>
      </c>
      <c r="X183" s="108">
        <f t="shared" si="38"/>
        <v>6.7538153422967984E-3</v>
      </c>
      <c r="Y183" s="28"/>
      <c r="Z183" s="101"/>
      <c r="AB183" s="118" t="str">
        <f t="shared" si="39"/>
        <v/>
      </c>
      <c r="AC183" s="28"/>
      <c r="AD183" s="101"/>
      <c r="AF183" s="118" t="str">
        <f t="shared" si="40"/>
        <v/>
      </c>
      <c r="AG183" s="28"/>
      <c r="AH183" s="101"/>
      <c r="AJ183" s="118" t="str">
        <f t="shared" si="41"/>
        <v/>
      </c>
      <c r="AK183" s="28"/>
      <c r="AL183" s="101"/>
      <c r="AN183" s="118" t="str">
        <f t="shared" si="42"/>
        <v/>
      </c>
      <c r="AO183" s="28"/>
      <c r="AP183" s="101"/>
      <c r="AR183" s="118" t="str">
        <f t="shared" si="43"/>
        <v/>
      </c>
      <c r="AS183" s="28"/>
      <c r="AT183" s="101"/>
      <c r="AV183" s="118" t="str">
        <f t="shared" si="44"/>
        <v/>
      </c>
    </row>
    <row r="184" spans="2:48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101">
        <f t="shared" ca="1" si="33"/>
        <v>43525</v>
      </c>
      <c r="N184" s="118">
        <f t="shared" ca="1" si="34"/>
        <v>-9.4608545328898064E-3</v>
      </c>
      <c r="O184" s="118">
        <f t="shared" ca="1" si="35"/>
        <v>-9.4608545328898064E-3</v>
      </c>
      <c r="P184" s="118">
        <f t="shared" ca="1" si="36"/>
        <v>-9.4608545328898064E-3</v>
      </c>
      <c r="Q184" s="118">
        <f t="shared" ca="1" si="37"/>
        <v>-9.4608545328898064E-3</v>
      </c>
      <c r="R184" s="118">
        <f t="shared" ca="1" si="45"/>
        <v>-9.4608545328898064E-3</v>
      </c>
      <c r="S184" s="118">
        <f t="shared" ca="1" si="46"/>
        <v>-9.4608545328898064E-3</v>
      </c>
      <c r="T184" s="28"/>
      <c r="U184" s="107">
        <v>43627</v>
      </c>
      <c r="V184" s="108">
        <v>1.3014447632103299E-3</v>
      </c>
      <c r="W184" s="109">
        <f t="shared" si="47"/>
        <v>0.9176633573500228</v>
      </c>
      <c r="X184" s="108">
        <f t="shared" si="38"/>
        <v>1.2896638607803546E-2</v>
      </c>
      <c r="Y184" s="28"/>
      <c r="Z184" s="101"/>
      <c r="AB184" s="118" t="str">
        <f t="shared" si="39"/>
        <v/>
      </c>
      <c r="AC184" s="28"/>
      <c r="AD184" s="101"/>
      <c r="AF184" s="118" t="str">
        <f t="shared" si="40"/>
        <v/>
      </c>
      <c r="AG184" s="28"/>
      <c r="AH184" s="101"/>
      <c r="AJ184" s="118" t="str">
        <f t="shared" si="41"/>
        <v/>
      </c>
      <c r="AK184" s="28"/>
      <c r="AL184" s="101"/>
      <c r="AN184" s="118" t="str">
        <f t="shared" si="42"/>
        <v/>
      </c>
      <c r="AO184" s="28"/>
      <c r="AP184" s="101"/>
      <c r="AR184" s="118" t="str">
        <f t="shared" si="43"/>
        <v/>
      </c>
      <c r="AS184" s="28"/>
      <c r="AT184" s="101"/>
      <c r="AV184" s="118" t="str">
        <f t="shared" si="44"/>
        <v/>
      </c>
    </row>
    <row r="185" spans="2:48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101">
        <f t="shared" ca="1" si="33"/>
        <v>43518</v>
      </c>
      <c r="N185" s="118">
        <f t="shared" ca="1" si="34"/>
        <v>4.1746038406593744E-3</v>
      </c>
      <c r="O185" s="118">
        <f t="shared" ca="1" si="35"/>
        <v>4.1746038406593744E-3</v>
      </c>
      <c r="P185" s="118">
        <f t="shared" ca="1" si="36"/>
        <v>4.1746038406593744E-3</v>
      </c>
      <c r="Q185" s="118">
        <f t="shared" ca="1" si="37"/>
        <v>4.1746038406593744E-3</v>
      </c>
      <c r="R185" s="118">
        <f t="shared" ca="1" si="45"/>
        <v>4.1746038406593744E-3</v>
      </c>
      <c r="S185" s="118">
        <f t="shared" ca="1" si="46"/>
        <v>4.1746038406593744E-3</v>
      </c>
      <c r="T185" s="28"/>
      <c r="U185" s="107">
        <v>43626</v>
      </c>
      <c r="V185" s="108">
        <v>-1.98635669928745E-4</v>
      </c>
      <c r="W185" s="109">
        <f t="shared" si="47"/>
        <v>0.91647062145908886</v>
      </c>
      <c r="X185" s="108">
        <f t="shared" si="38"/>
        <v>1.4672920949424517E-2</v>
      </c>
      <c r="Y185" s="28"/>
      <c r="Z185" s="101"/>
      <c r="AB185" s="118" t="str">
        <f t="shared" si="39"/>
        <v/>
      </c>
      <c r="AC185" s="28"/>
      <c r="AD185" s="101"/>
      <c r="AF185" s="118" t="str">
        <f t="shared" si="40"/>
        <v/>
      </c>
      <c r="AG185" s="28"/>
      <c r="AH185" s="101"/>
      <c r="AJ185" s="118" t="str">
        <f t="shared" si="41"/>
        <v/>
      </c>
      <c r="AK185" s="28"/>
      <c r="AL185" s="101"/>
      <c r="AN185" s="118" t="str">
        <f t="shared" si="42"/>
        <v/>
      </c>
      <c r="AO185" s="28"/>
      <c r="AP185" s="101"/>
      <c r="AR185" s="118" t="str">
        <f t="shared" si="43"/>
        <v/>
      </c>
      <c r="AS185" s="28"/>
      <c r="AT185" s="101"/>
      <c r="AV185" s="118" t="str">
        <f t="shared" si="44"/>
        <v/>
      </c>
    </row>
    <row r="186" spans="2:48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101">
        <f t="shared" ca="1" si="33"/>
        <v>43511</v>
      </c>
      <c r="N186" s="118">
        <f t="shared" ca="1" si="34"/>
        <v>5.9477045795661709E-3</v>
      </c>
      <c r="O186" s="118">
        <f t="shared" ca="1" si="35"/>
        <v>5.9477045795661709E-3</v>
      </c>
      <c r="P186" s="118">
        <f t="shared" ca="1" si="36"/>
        <v>5.9477045795661709E-3</v>
      </c>
      <c r="Q186" s="118">
        <f t="shared" ca="1" si="37"/>
        <v>5.9477045795661709E-3</v>
      </c>
      <c r="R186" s="118">
        <f t="shared" ca="1" si="45"/>
        <v>5.9477045795661709E-3</v>
      </c>
      <c r="S186" s="118">
        <f t="shared" ca="1" si="46"/>
        <v>5.9477045795661709E-3</v>
      </c>
      <c r="T186" s="28"/>
      <c r="U186" s="107">
        <v>43623</v>
      </c>
      <c r="V186" s="108">
        <v>4.8304602170015061E-3</v>
      </c>
      <c r="W186" s="109">
        <f t="shared" si="47"/>
        <v>0.91665270138251997</v>
      </c>
      <c r="X186" s="108">
        <f t="shared" si="38"/>
        <v>1.7150426776720629E-2</v>
      </c>
      <c r="Y186" s="28"/>
      <c r="Z186" s="101"/>
      <c r="AB186" s="118" t="str">
        <f t="shared" si="39"/>
        <v/>
      </c>
      <c r="AC186" s="28"/>
      <c r="AD186" s="101"/>
      <c r="AF186" s="118" t="str">
        <f t="shared" si="40"/>
        <v/>
      </c>
      <c r="AG186" s="28"/>
      <c r="AH186" s="101"/>
      <c r="AJ186" s="118" t="str">
        <f t="shared" si="41"/>
        <v/>
      </c>
      <c r="AK186" s="28"/>
      <c r="AL186" s="101"/>
      <c r="AN186" s="118" t="str">
        <f t="shared" si="42"/>
        <v/>
      </c>
      <c r="AO186" s="28"/>
      <c r="AP186" s="101"/>
      <c r="AR186" s="118" t="str">
        <f t="shared" si="43"/>
        <v/>
      </c>
      <c r="AS186" s="28"/>
      <c r="AT186" s="101"/>
      <c r="AV186" s="118" t="str">
        <f t="shared" si="44"/>
        <v/>
      </c>
    </row>
    <row r="187" spans="2:48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101">
        <f t="shared" ca="1" si="33"/>
        <v>43504</v>
      </c>
      <c r="N187" s="118">
        <f t="shared" ca="1" si="34"/>
        <v>8.6858983294455516E-3</v>
      </c>
      <c r="O187" s="118">
        <f t="shared" ca="1" si="35"/>
        <v>8.6858983294455516E-3</v>
      </c>
      <c r="P187" s="118">
        <f t="shared" ca="1" si="36"/>
        <v>8.6858983294455516E-3</v>
      </c>
      <c r="Q187" s="118">
        <f t="shared" ca="1" si="37"/>
        <v>8.6858983294455516E-3</v>
      </c>
      <c r="R187" s="118">
        <f t="shared" ca="1" si="45"/>
        <v>8.6858983294455516E-3</v>
      </c>
      <c r="S187" s="118">
        <f t="shared" ca="1" si="46"/>
        <v>8.6858983294455516E-3</v>
      </c>
      <c r="T187" s="28"/>
      <c r="U187" s="107">
        <v>43622</v>
      </c>
      <c r="V187" s="108">
        <v>2.5528298934044159E-3</v>
      </c>
      <c r="W187" s="109">
        <f t="shared" si="47"/>
        <v>0.91224613273025301</v>
      </c>
      <c r="X187" s="108">
        <f t="shared" si="38"/>
        <v>1.2921008121570932E-2</v>
      </c>
      <c r="Y187" s="28"/>
      <c r="Z187" s="101"/>
      <c r="AB187" s="118" t="str">
        <f t="shared" si="39"/>
        <v/>
      </c>
      <c r="AC187" s="28"/>
      <c r="AD187" s="101"/>
      <c r="AF187" s="118" t="str">
        <f t="shared" si="40"/>
        <v/>
      </c>
      <c r="AG187" s="28"/>
      <c r="AH187" s="101"/>
      <c r="AJ187" s="118" t="str">
        <f t="shared" si="41"/>
        <v/>
      </c>
      <c r="AK187" s="28"/>
      <c r="AL187" s="101"/>
      <c r="AN187" s="118" t="str">
        <f t="shared" si="42"/>
        <v/>
      </c>
      <c r="AO187" s="28"/>
      <c r="AP187" s="101"/>
      <c r="AR187" s="118" t="str">
        <f t="shared" si="43"/>
        <v/>
      </c>
      <c r="AS187" s="28"/>
      <c r="AT187" s="101"/>
      <c r="AV187" s="118" t="str">
        <f t="shared" si="44"/>
        <v/>
      </c>
    </row>
    <row r="188" spans="2:48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101">
        <f t="shared" ca="1" si="33"/>
        <v>43497</v>
      </c>
      <c r="N188" s="118">
        <f t="shared" ca="1" si="34"/>
        <v>8.0897549966574278E-3</v>
      </c>
      <c r="O188" s="118">
        <f t="shared" ca="1" si="35"/>
        <v>8.0897549966574278E-3</v>
      </c>
      <c r="P188" s="118">
        <f t="shared" ca="1" si="36"/>
        <v>8.0897549966574278E-3</v>
      </c>
      <c r="Q188" s="118">
        <f t="shared" ca="1" si="37"/>
        <v>8.0897549966574278E-3</v>
      </c>
      <c r="R188" s="118">
        <f t="shared" ca="1" si="45"/>
        <v>8.0897549966574278E-3</v>
      </c>
      <c r="S188" s="118">
        <f t="shared" ca="1" si="46"/>
        <v>8.0897549966574278E-3</v>
      </c>
      <c r="T188" s="28"/>
      <c r="U188" s="107">
        <v>43621</v>
      </c>
      <c r="V188" s="108">
        <v>4.3532820905236511E-3</v>
      </c>
      <c r="W188" s="109">
        <f t="shared" si="47"/>
        <v>0.90992325344814684</v>
      </c>
      <c r="X188" s="108">
        <f t="shared" si="38"/>
        <v>1.0170087195183752E-2</v>
      </c>
      <c r="Y188" s="28"/>
      <c r="Z188" s="101"/>
      <c r="AB188" s="118" t="str">
        <f t="shared" si="39"/>
        <v/>
      </c>
      <c r="AC188" s="28"/>
      <c r="AD188" s="101"/>
      <c r="AF188" s="118" t="str">
        <f t="shared" si="40"/>
        <v/>
      </c>
      <c r="AG188" s="28"/>
      <c r="AH188" s="101"/>
      <c r="AJ188" s="118" t="str">
        <f t="shared" si="41"/>
        <v/>
      </c>
      <c r="AK188" s="28"/>
      <c r="AL188" s="101"/>
      <c r="AN188" s="118" t="str">
        <f t="shared" si="42"/>
        <v/>
      </c>
      <c r="AO188" s="28"/>
      <c r="AP188" s="101"/>
      <c r="AR188" s="118" t="str">
        <f t="shared" si="43"/>
        <v/>
      </c>
      <c r="AS188" s="28"/>
      <c r="AT188" s="101"/>
      <c r="AV188" s="118" t="str">
        <f t="shared" si="44"/>
        <v/>
      </c>
    </row>
    <row r="189" spans="2:48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101">
        <f t="shared" ca="1" si="33"/>
        <v>43490</v>
      </c>
      <c r="N189" s="118">
        <f t="shared" ca="1" si="34"/>
        <v>6.436880329016903E-3</v>
      </c>
      <c r="O189" s="118">
        <f t="shared" ca="1" si="35"/>
        <v>6.436880329016903E-3</v>
      </c>
      <c r="P189" s="118">
        <f t="shared" ca="1" si="36"/>
        <v>6.436880329016903E-3</v>
      </c>
      <c r="Q189" s="118">
        <f t="shared" ca="1" si="37"/>
        <v>6.436880329016903E-3</v>
      </c>
      <c r="R189" s="118">
        <f t="shared" ca="1" si="45"/>
        <v>6.436880329016903E-3</v>
      </c>
      <c r="S189" s="118">
        <f t="shared" ca="1" si="46"/>
        <v>6.436880329016903E-3</v>
      </c>
      <c r="T189" s="28"/>
      <c r="U189" s="107">
        <v>43620</v>
      </c>
      <c r="V189" s="108">
        <v>3.0573930082522173E-3</v>
      </c>
      <c r="W189" s="109">
        <f t="shared" si="47"/>
        <v>0.90597927011716006</v>
      </c>
      <c r="X189" s="108">
        <f t="shared" si="38"/>
        <v>4.5656069644530728E-3</v>
      </c>
      <c r="Y189" s="28"/>
      <c r="Z189" s="101"/>
      <c r="AB189" s="118" t="str">
        <f t="shared" si="39"/>
        <v/>
      </c>
      <c r="AC189" s="28"/>
      <c r="AD189" s="101"/>
      <c r="AF189" s="118" t="str">
        <f t="shared" si="40"/>
        <v/>
      </c>
      <c r="AG189" s="28"/>
      <c r="AH189" s="101"/>
      <c r="AJ189" s="118" t="str">
        <f t="shared" si="41"/>
        <v/>
      </c>
      <c r="AK189" s="28"/>
      <c r="AL189" s="101"/>
      <c r="AN189" s="118" t="str">
        <f t="shared" si="42"/>
        <v/>
      </c>
      <c r="AO189" s="28"/>
      <c r="AP189" s="101"/>
      <c r="AR189" s="118" t="str">
        <f t="shared" si="43"/>
        <v/>
      </c>
      <c r="AS189" s="28"/>
      <c r="AT189" s="101"/>
      <c r="AV189" s="118" t="str">
        <f t="shared" si="44"/>
        <v/>
      </c>
    </row>
    <row r="190" spans="2:48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101">
        <f t="shared" ca="1" si="33"/>
        <v>43483</v>
      </c>
      <c r="N190" s="118">
        <f t="shared" ca="1" si="34"/>
        <v>1.9713635455886891E-3</v>
      </c>
      <c r="O190" s="118">
        <f t="shared" ca="1" si="35"/>
        <v>1.9713635455886891E-3</v>
      </c>
      <c r="P190" s="118">
        <f t="shared" ca="1" si="36"/>
        <v>1.9713635455886891E-3</v>
      </c>
      <c r="Q190" s="118">
        <f t="shared" ca="1" si="37"/>
        <v>1.9713635455886891E-3</v>
      </c>
      <c r="R190" s="118">
        <f t="shared" ca="1" si="45"/>
        <v>1.9713635455886891E-3</v>
      </c>
      <c r="S190" s="118">
        <f t="shared" ca="1" si="46"/>
        <v>1.9713635455886891E-3</v>
      </c>
      <c r="T190" s="28"/>
      <c r="U190" s="107">
        <v>43619</v>
      </c>
      <c r="V190" s="108">
        <v>2.2425585859982889E-3</v>
      </c>
      <c r="W190" s="109">
        <f t="shared" si="47"/>
        <v>0.90321777839656125</v>
      </c>
      <c r="X190" s="108">
        <f t="shared" si="38"/>
        <v>1.5036168086828283E-3</v>
      </c>
      <c r="Y190" s="28"/>
      <c r="Z190" s="101"/>
      <c r="AB190" s="118" t="str">
        <f t="shared" si="39"/>
        <v/>
      </c>
      <c r="AC190" s="28"/>
      <c r="AD190" s="101"/>
      <c r="AF190" s="118" t="str">
        <f t="shared" si="40"/>
        <v/>
      </c>
      <c r="AG190" s="28"/>
      <c r="AH190" s="101"/>
      <c r="AJ190" s="118" t="str">
        <f t="shared" si="41"/>
        <v/>
      </c>
      <c r="AK190" s="28"/>
      <c r="AL190" s="101"/>
      <c r="AN190" s="118" t="str">
        <f t="shared" si="42"/>
        <v/>
      </c>
      <c r="AO190" s="28"/>
      <c r="AP190" s="101"/>
      <c r="AR190" s="118" t="str">
        <f t="shared" si="43"/>
        <v/>
      </c>
      <c r="AS190" s="28"/>
      <c r="AT190" s="101"/>
      <c r="AV190" s="118" t="str">
        <f t="shared" si="44"/>
        <v/>
      </c>
    </row>
    <row r="191" spans="2:48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101">
        <f t="shared" ca="1" si="33"/>
        <v>43476</v>
      </c>
      <c r="N191" s="118">
        <f t="shared" ca="1" si="34"/>
        <v>-1.4867743873603345E-4</v>
      </c>
      <c r="O191" s="118">
        <f t="shared" ca="1" si="35"/>
        <v>-1.4867743873603345E-4</v>
      </c>
      <c r="P191" s="118">
        <f t="shared" ca="1" si="36"/>
        <v>-1.4867743873603345E-4</v>
      </c>
      <c r="Q191" s="118">
        <f t="shared" ca="1" si="37"/>
        <v>-1.4867743873603345E-4</v>
      </c>
      <c r="R191" s="118">
        <f t="shared" ca="1" si="45"/>
        <v>-1.4867743873603345E-4</v>
      </c>
      <c r="S191" s="118">
        <f t="shared" ca="1" si="46"/>
        <v>-1.4867743873603345E-4</v>
      </c>
      <c r="T191" s="28"/>
      <c r="U191" s="107">
        <v>43616</v>
      </c>
      <c r="V191" s="108">
        <v>6.5226928100406412E-4</v>
      </c>
      <c r="W191" s="109">
        <f t="shared" si="47"/>
        <v>0.9011967917934508</v>
      </c>
      <c r="X191" s="108">
        <f t="shared" si="38"/>
        <v>6.9245565348952098E-4</v>
      </c>
      <c r="Y191" s="28"/>
      <c r="Z191" s="101"/>
      <c r="AB191" s="118" t="str">
        <f t="shared" si="39"/>
        <v/>
      </c>
      <c r="AC191" s="28"/>
      <c r="AD191" s="101"/>
      <c r="AF191" s="118" t="str">
        <f t="shared" si="40"/>
        <v/>
      </c>
      <c r="AG191" s="28"/>
      <c r="AH191" s="101"/>
      <c r="AJ191" s="118" t="str">
        <f t="shared" si="41"/>
        <v/>
      </c>
      <c r="AK191" s="28"/>
      <c r="AL191" s="101"/>
      <c r="AN191" s="118" t="str">
        <f t="shared" si="42"/>
        <v/>
      </c>
      <c r="AO191" s="28"/>
      <c r="AP191" s="101"/>
      <c r="AR191" s="118" t="str">
        <f t="shared" si="43"/>
        <v/>
      </c>
      <c r="AS191" s="28"/>
      <c r="AT191" s="101"/>
      <c r="AV191" s="118" t="str">
        <f t="shared" si="44"/>
        <v/>
      </c>
    </row>
    <row r="192" spans="2:48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101">
        <f t="shared" ca="1" si="33"/>
        <v>43469</v>
      </c>
      <c r="N192" s="118">
        <f t="shared" ca="1" si="34"/>
        <v>6.3046819639709373E-3</v>
      </c>
      <c r="O192" s="118">
        <f t="shared" ca="1" si="35"/>
        <v>6.3046819639709373E-3</v>
      </c>
      <c r="P192" s="118">
        <f t="shared" ca="1" si="36"/>
        <v>6.3046819639709373E-3</v>
      </c>
      <c r="Q192" s="118">
        <f t="shared" ca="1" si="37"/>
        <v>6.3046819639709373E-3</v>
      </c>
      <c r="R192" s="118">
        <f t="shared" ca="1" si="45"/>
        <v>6.3046819639709373E-3</v>
      </c>
      <c r="S192" s="118">
        <f t="shared" ca="1" si="46"/>
        <v>6.3046819639709373E-3</v>
      </c>
      <c r="T192" s="28"/>
      <c r="U192" s="107">
        <v>43615</v>
      </c>
      <c r="V192" s="108">
        <v>-1.6993282693548528E-4</v>
      </c>
      <c r="W192" s="109">
        <f t="shared" si="47"/>
        <v>0.90060935197896996</v>
      </c>
      <c r="X192" s="108">
        <f t="shared" si="38"/>
        <v>3.8301680278003403E-3</v>
      </c>
      <c r="Y192" s="28"/>
      <c r="Z192" s="101"/>
      <c r="AB192" s="118" t="str">
        <f t="shared" si="39"/>
        <v/>
      </c>
      <c r="AC192" s="28"/>
      <c r="AD192" s="101"/>
      <c r="AF192" s="118" t="str">
        <f t="shared" si="40"/>
        <v/>
      </c>
      <c r="AG192" s="28"/>
      <c r="AH192" s="101"/>
      <c r="AJ192" s="118" t="str">
        <f t="shared" si="41"/>
        <v/>
      </c>
      <c r="AK192" s="28"/>
      <c r="AL192" s="101"/>
      <c r="AN192" s="118" t="str">
        <f t="shared" si="42"/>
        <v/>
      </c>
      <c r="AO192" s="28"/>
      <c r="AP192" s="101"/>
      <c r="AR192" s="118" t="str">
        <f t="shared" si="43"/>
        <v/>
      </c>
      <c r="AS192" s="28"/>
      <c r="AT192" s="101"/>
      <c r="AV192" s="118" t="str">
        <f t="shared" si="44"/>
        <v/>
      </c>
    </row>
    <row r="193" spans="2:48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101">
        <f t="shared" ca="1" si="33"/>
        <v>43462</v>
      </c>
      <c r="N193" s="118">
        <f t="shared" ca="1" si="34"/>
        <v>7.8166275292677057E-3</v>
      </c>
      <c r="O193" s="118">
        <f t="shared" ca="1" si="35"/>
        <v>7.8166275292677057E-3</v>
      </c>
      <c r="P193" s="118">
        <f t="shared" ca="1" si="36"/>
        <v>7.8166275292677057E-3</v>
      </c>
      <c r="Q193" s="118">
        <f t="shared" ca="1" si="37"/>
        <v>7.8166275292677057E-3</v>
      </c>
      <c r="R193" s="118">
        <f t="shared" ca="1" si="45"/>
        <v>7.8166275292677057E-3</v>
      </c>
      <c r="S193" s="118">
        <f t="shared" ca="1" si="46"/>
        <v>7.8166275292677057E-3</v>
      </c>
      <c r="T193" s="28"/>
      <c r="U193" s="107">
        <v>43614</v>
      </c>
      <c r="V193" s="108">
        <v>-1.2189261796446478E-3</v>
      </c>
      <c r="W193" s="109">
        <f t="shared" si="47"/>
        <v>0.90076242108358195</v>
      </c>
      <c r="X193" s="108">
        <f t="shared" si="38"/>
        <v>4.8102447410047766E-3</v>
      </c>
      <c r="Y193" s="28"/>
      <c r="Z193" s="101"/>
      <c r="AB193" s="118" t="str">
        <f t="shared" si="39"/>
        <v/>
      </c>
      <c r="AC193" s="28"/>
      <c r="AD193" s="101"/>
      <c r="AF193" s="118" t="str">
        <f t="shared" si="40"/>
        <v/>
      </c>
      <c r="AG193" s="28"/>
      <c r="AH193" s="101"/>
      <c r="AJ193" s="118" t="str">
        <f t="shared" si="41"/>
        <v/>
      </c>
      <c r="AK193" s="28"/>
      <c r="AL193" s="101"/>
      <c r="AN193" s="118" t="str">
        <f t="shared" si="42"/>
        <v/>
      </c>
      <c r="AO193" s="28"/>
      <c r="AP193" s="101"/>
      <c r="AR193" s="118" t="str">
        <f t="shared" si="43"/>
        <v/>
      </c>
      <c r="AS193" s="28"/>
      <c r="AT193" s="101"/>
      <c r="AV193" s="118" t="str">
        <f t="shared" si="44"/>
        <v/>
      </c>
    </row>
    <row r="194" spans="2:48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101">
        <f t="shared" ca="1" si="33"/>
        <v>43455</v>
      </c>
      <c r="N194" s="118">
        <f t="shared" ca="1" si="34"/>
        <v>-1.3062604735400996E-2</v>
      </c>
      <c r="O194" s="118">
        <f t="shared" ca="1" si="35"/>
        <v>-1.3062604735400996E-2</v>
      </c>
      <c r="P194" s="118">
        <f t="shared" ca="1" si="36"/>
        <v>-1.3062604735400996E-2</v>
      </c>
      <c r="Q194" s="118">
        <f t="shared" ca="1" si="37"/>
        <v>-1.3062604735400996E-2</v>
      </c>
      <c r="R194" s="118">
        <f t="shared" ca="1" si="45"/>
        <v>-1.3062604735400996E-2</v>
      </c>
      <c r="S194" s="118">
        <f t="shared" ca="1" si="46"/>
        <v>-1.3062604735400996E-2</v>
      </c>
      <c r="T194" s="28"/>
      <c r="U194" s="107">
        <v>43613</v>
      </c>
      <c r="V194" s="108">
        <v>1.3479314110514632E-3</v>
      </c>
      <c r="W194" s="109">
        <f>W195</f>
        <v>0.90186172394932329</v>
      </c>
      <c r="X194" s="108">
        <f t="shared" si="38"/>
        <v>8.7660751150899774E-3</v>
      </c>
      <c r="Y194" s="28"/>
      <c r="Z194" s="101"/>
      <c r="AB194" s="118" t="str">
        <f t="shared" si="39"/>
        <v/>
      </c>
      <c r="AC194" s="28"/>
      <c r="AD194" s="101"/>
      <c r="AF194" s="118" t="str">
        <f t="shared" si="40"/>
        <v/>
      </c>
      <c r="AG194" s="28"/>
      <c r="AH194" s="101"/>
      <c r="AJ194" s="118" t="str">
        <f t="shared" si="41"/>
        <v/>
      </c>
      <c r="AK194" s="28"/>
      <c r="AL194" s="101"/>
      <c r="AN194" s="118" t="str">
        <f t="shared" si="42"/>
        <v/>
      </c>
      <c r="AO194" s="28"/>
      <c r="AP194" s="101"/>
      <c r="AR194" s="118" t="str">
        <f t="shared" si="43"/>
        <v/>
      </c>
      <c r="AS194" s="28"/>
      <c r="AT194" s="101"/>
      <c r="AV194" s="118" t="str">
        <f t="shared" si="44"/>
        <v/>
      </c>
    </row>
    <row r="195" spans="2:48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101">
        <f t="shared" ca="1" si="33"/>
        <v>43448</v>
      </c>
      <c r="N195" s="118">
        <f t="shared" ca="1" si="34"/>
        <v>-1.4807489971222498E-3</v>
      </c>
      <c r="O195" s="118">
        <f t="shared" ca="1" si="35"/>
        <v>-1.4807489971222498E-3</v>
      </c>
      <c r="P195" s="118">
        <f t="shared" ca="1" si="36"/>
        <v>-1.4807489971222498E-3</v>
      </c>
      <c r="Q195" s="118">
        <f t="shared" ca="1" si="37"/>
        <v>-1.4807489971222498E-3</v>
      </c>
      <c r="R195" s="118">
        <f t="shared" ca="1" si="45"/>
        <v>-1.4807489971222498E-3</v>
      </c>
      <c r="S195" s="118">
        <f t="shared" ca="1" si="46"/>
        <v>-1.4807489971222498E-3</v>
      </c>
      <c r="T195" s="28"/>
      <c r="U195" s="107">
        <v>43612</v>
      </c>
      <c r="V195" s="108">
        <v>1.4307989298551261E-3</v>
      </c>
      <c r="W195" s="109">
        <f>$W193/(1+$V193)</f>
        <v>0.90186172394932329</v>
      </c>
      <c r="X195" s="108">
        <f t="shared" si="38"/>
        <v>8.6924757228525884E-3</v>
      </c>
      <c r="Y195" s="28"/>
      <c r="Z195" s="101"/>
      <c r="AB195" s="118" t="str">
        <f t="shared" si="39"/>
        <v/>
      </c>
      <c r="AC195" s="28"/>
      <c r="AD195" s="101"/>
      <c r="AF195" s="118" t="str">
        <f t="shared" si="40"/>
        <v/>
      </c>
      <c r="AG195" s="28"/>
      <c r="AH195" s="101"/>
      <c r="AJ195" s="118" t="str">
        <f t="shared" si="41"/>
        <v/>
      </c>
      <c r="AK195" s="28"/>
      <c r="AL195" s="101"/>
      <c r="AN195" s="118" t="str">
        <f t="shared" si="42"/>
        <v/>
      </c>
      <c r="AO195" s="28"/>
      <c r="AP195" s="101"/>
      <c r="AR195" s="118" t="str">
        <f t="shared" si="43"/>
        <v/>
      </c>
      <c r="AS195" s="28"/>
      <c r="AT195" s="101"/>
      <c r="AV195" s="118" t="str">
        <f t="shared" si="44"/>
        <v/>
      </c>
    </row>
    <row r="196" spans="2:48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101">
        <f t="shared" ca="1" si="33"/>
        <v>43441</v>
      </c>
      <c r="N196" s="118">
        <f t="shared" ca="1" si="34"/>
        <v>8.5463167994270783E-4</v>
      </c>
      <c r="O196" s="118">
        <f t="shared" ca="1" si="35"/>
        <v>8.5463167994270783E-4</v>
      </c>
      <c r="P196" s="118">
        <f t="shared" ca="1" si="36"/>
        <v>8.5463167994270783E-4</v>
      </c>
      <c r="Q196" s="118">
        <f t="shared" ca="1" si="37"/>
        <v>8.5463167994270783E-4</v>
      </c>
      <c r="R196" s="118">
        <f t="shared" ca="1" si="45"/>
        <v>8.5463167994270783E-4</v>
      </c>
      <c r="S196" s="118">
        <f t="shared" ca="1" si="46"/>
        <v>8.5463167994270783E-4</v>
      </c>
      <c r="T196" s="28"/>
      <c r="U196" s="107">
        <v>43609</v>
      </c>
      <c r="V196" s="108">
        <v>3.789855649290224E-3</v>
      </c>
      <c r="W196" s="109">
        <f t="shared" si="47"/>
        <v>0.90057318480025483</v>
      </c>
      <c r="X196" s="108">
        <f t="shared" si="38"/>
        <v>1.7612258831409822E-3</v>
      </c>
      <c r="Y196" s="28"/>
      <c r="Z196" s="101"/>
      <c r="AB196" s="118" t="str">
        <f t="shared" si="39"/>
        <v/>
      </c>
      <c r="AC196" s="28"/>
      <c r="AD196" s="101"/>
      <c r="AF196" s="118" t="str">
        <f t="shared" si="40"/>
        <v/>
      </c>
      <c r="AG196" s="28"/>
      <c r="AH196" s="101"/>
      <c r="AJ196" s="118" t="str">
        <f t="shared" si="41"/>
        <v/>
      </c>
      <c r="AK196" s="28"/>
      <c r="AL196" s="101"/>
      <c r="AN196" s="118" t="str">
        <f t="shared" si="42"/>
        <v/>
      </c>
      <c r="AO196" s="28"/>
      <c r="AP196" s="101"/>
      <c r="AR196" s="118" t="str">
        <f t="shared" si="43"/>
        <v/>
      </c>
      <c r="AS196" s="28"/>
      <c r="AT196" s="101"/>
      <c r="AV196" s="118" t="str">
        <f t="shared" si="44"/>
        <v/>
      </c>
    </row>
    <row r="197" spans="2:48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101">
        <f t="shared" ca="1" si="33"/>
        <v>43434</v>
      </c>
      <c r="N197" s="118">
        <f t="shared" ca="1" si="34"/>
        <v>1.4384632959501431E-2</v>
      </c>
      <c r="O197" s="118">
        <f t="shared" ca="1" si="35"/>
        <v>1.4384632959501431E-2</v>
      </c>
      <c r="P197" s="118">
        <f t="shared" ca="1" si="36"/>
        <v>1.4384632959501431E-2</v>
      </c>
      <c r="Q197" s="118">
        <f t="shared" ca="1" si="37"/>
        <v>1.4384632959501431E-2</v>
      </c>
      <c r="R197" s="118">
        <f t="shared" ca="1" si="45"/>
        <v>1.4384632959501431E-2</v>
      </c>
      <c r="S197" s="118">
        <f t="shared" ca="1" si="46"/>
        <v>1.4384632959501431E-2</v>
      </c>
      <c r="T197" s="28"/>
      <c r="U197" s="107">
        <v>43608</v>
      </c>
      <c r="V197" s="108">
        <v>8.0623843908960292E-4</v>
      </c>
      <c r="W197" s="109">
        <f t="shared" si="47"/>
        <v>0.89717302852969083</v>
      </c>
      <c r="X197" s="108">
        <f t="shared" si="38"/>
        <v>-2.9930748156568043E-3</v>
      </c>
      <c r="Y197" s="28"/>
      <c r="Z197" s="101"/>
      <c r="AB197" s="118" t="str">
        <f t="shared" si="39"/>
        <v/>
      </c>
      <c r="AC197" s="28"/>
      <c r="AD197" s="101"/>
      <c r="AF197" s="118" t="str">
        <f t="shared" si="40"/>
        <v/>
      </c>
      <c r="AG197" s="28"/>
      <c r="AH197" s="101"/>
      <c r="AJ197" s="118" t="str">
        <f t="shared" si="41"/>
        <v/>
      </c>
      <c r="AK197" s="28"/>
      <c r="AL197" s="101"/>
      <c r="AN197" s="118" t="str">
        <f t="shared" si="42"/>
        <v/>
      </c>
      <c r="AO197" s="28"/>
      <c r="AP197" s="101"/>
      <c r="AR197" s="118" t="str">
        <f t="shared" si="43"/>
        <v/>
      </c>
      <c r="AS197" s="28"/>
      <c r="AT197" s="101"/>
      <c r="AV197" s="118" t="str">
        <f t="shared" si="44"/>
        <v/>
      </c>
    </row>
    <row r="198" spans="2:48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101">
        <f t="shared" ref="M198:M261" ca="1" si="48">IFERROR(IF(AND($B$2&lt;=IF($Z198&lt;&gt;"",$Z198,$M197-7),IF($Z198&lt;&gt;"",$Z198,$M197-7)&lt;=EndDate),IF($Z198&lt;&gt;"",$Z198,$M197-7),""),"")</f>
        <v>43427</v>
      </c>
      <c r="N198" s="118">
        <f t="shared" ref="N198:N261" ca="1" si="49">IFERROR(0+VLOOKUP($M198,$Z:$AB,3,FALSE),IFERROR(0+VLOOKUP($M198,$U:$X,4,FALSE),""))</f>
        <v>-3.3712435428843168E-3</v>
      </c>
      <c r="O198" s="118">
        <f t="shared" ref="O198:O261" ca="1" si="50">IFERROR(0+VLOOKUP($M198,$AD:$AF,3,FALSE),IFERROR(0+VLOOKUP($M198,$U:$X,4,FALSE),""))</f>
        <v>-3.3712435428843168E-3</v>
      </c>
      <c r="P198" s="118">
        <f t="shared" ref="P198:P261" ca="1" si="51">IFERROR(0+VLOOKUP($M198,$AH:$AJ,3,FALSE),IFERROR(0+VLOOKUP($M198,$U:$X,4,FALSE),""))</f>
        <v>-3.3712435428843168E-3</v>
      </c>
      <c r="Q198" s="118">
        <f t="shared" ref="Q198:Q261" ca="1" si="52">IFERROR(0+VLOOKUP($M198,$AL:$AN,3,FALSE),IFERROR(0+VLOOKUP($M198,$U:$X,4,FALSE),""))</f>
        <v>-3.3712435428843168E-3</v>
      </c>
      <c r="R198" s="118">
        <f t="shared" ca="1" si="45"/>
        <v>-3.3712435428843168E-3</v>
      </c>
      <c r="S198" s="118">
        <f t="shared" ca="1" si="46"/>
        <v>-3.3712435428843168E-3</v>
      </c>
      <c r="T198" s="28"/>
      <c r="U198" s="107">
        <v>43607</v>
      </c>
      <c r="V198" s="108">
        <v>2.7131679939159047E-3</v>
      </c>
      <c r="W198" s="109">
        <f t="shared" si="47"/>
        <v>0.89645027585856107</v>
      </c>
      <c r="X198" s="108">
        <f t="shared" ref="X198:X261" si="53">$W198/VLOOKUP($U198-7,$U:$W,3,FALSE)-1</f>
        <v>9.3136933036741532E-4</v>
      </c>
      <c r="Y198" s="28"/>
      <c r="Z198" s="101"/>
      <c r="AB198" s="118" t="str">
        <f t="shared" ref="AB198:AB261" si="54">IFERROR(AA198/AA199-1,"")</f>
        <v/>
      </c>
      <c r="AC198" s="28"/>
      <c r="AD198" s="101"/>
      <c r="AF198" s="118" t="str">
        <f t="shared" ref="AF198:AF261" si="55">IFERROR(AE198/AE199-1,"")</f>
        <v/>
      </c>
      <c r="AG198" s="28"/>
      <c r="AH198" s="101"/>
      <c r="AJ198" s="118" t="str">
        <f t="shared" ref="AJ198:AJ261" si="56">IFERROR(AI198/AI199-1,"")</f>
        <v/>
      </c>
      <c r="AK198" s="28"/>
      <c r="AL198" s="101"/>
      <c r="AN198" s="118" t="str">
        <f t="shared" ref="AN198:AN261" si="57">IFERROR(AM198/AM199-1,"")</f>
        <v/>
      </c>
      <c r="AO198" s="28"/>
      <c r="AP198" s="101"/>
      <c r="AR198" s="118" t="str">
        <f t="shared" ref="AR198:AR261" si="58">IFERROR(AQ198/AQ199-1,"")</f>
        <v/>
      </c>
      <c r="AS198" s="28"/>
      <c r="AT198" s="101"/>
      <c r="AV198" s="118" t="str">
        <f t="shared" ref="AV198:AV261" si="59">IFERROR(AU198/AU199-1,"")</f>
        <v/>
      </c>
    </row>
    <row r="199" spans="2:48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101">
        <f t="shared" ca="1" si="48"/>
        <v>43420</v>
      </c>
      <c r="N199" s="118">
        <f t="shared" ca="1" si="49"/>
        <v>9.1765432047319351E-3</v>
      </c>
      <c r="O199" s="118">
        <f t="shared" ca="1" si="50"/>
        <v>9.1765432047319351E-3</v>
      </c>
      <c r="P199" s="118">
        <f t="shared" ca="1" si="51"/>
        <v>9.1765432047319351E-3</v>
      </c>
      <c r="Q199" s="118">
        <f t="shared" ca="1" si="52"/>
        <v>9.1765432047319351E-3</v>
      </c>
      <c r="R199" s="118">
        <f t="shared" ref="R199:R262" ca="1" si="60">IFERROR(0+VLOOKUP($M199,$AP:$AR,3,FALSE),IFERROR(0+VLOOKUP($M199,$M:$Q,5,FALSE),""))</f>
        <v>9.1765432047319351E-3</v>
      </c>
      <c r="S199" s="118">
        <f t="shared" ref="S199:S262" ca="1" si="61">IFERROR(0+VLOOKUP($M199,$AT:$AV,3,FALSE),IFERROR(0+VLOOKUP($M199,$M:$Q,5,FALSE),""))</f>
        <v>9.1765432047319351E-3</v>
      </c>
      <c r="T199" s="28"/>
      <c r="U199" s="107">
        <v>43606</v>
      </c>
      <c r="V199" s="108">
        <v>-7.2959820966484427E-5</v>
      </c>
      <c r="W199" s="109">
        <f t="shared" si="47"/>
        <v>0.8940246368281467</v>
      </c>
      <c r="X199" s="108">
        <f t="shared" si="53"/>
        <v>3.9205990677575464E-3</v>
      </c>
      <c r="Y199" s="28"/>
      <c r="Z199" s="101"/>
      <c r="AB199" s="118" t="str">
        <f t="shared" si="54"/>
        <v/>
      </c>
      <c r="AC199" s="28"/>
      <c r="AD199" s="101"/>
      <c r="AF199" s="118" t="str">
        <f t="shared" si="55"/>
        <v/>
      </c>
      <c r="AG199" s="28"/>
      <c r="AH199" s="101"/>
      <c r="AJ199" s="118" t="str">
        <f t="shared" si="56"/>
        <v/>
      </c>
      <c r="AK199" s="28"/>
      <c r="AL199" s="101"/>
      <c r="AN199" s="118" t="str">
        <f t="shared" si="57"/>
        <v/>
      </c>
      <c r="AO199" s="28"/>
      <c r="AP199" s="101"/>
      <c r="AR199" s="118" t="str">
        <f t="shared" si="58"/>
        <v/>
      </c>
      <c r="AS199" s="28"/>
      <c r="AT199" s="101"/>
      <c r="AV199" s="118" t="str">
        <f t="shared" si="59"/>
        <v/>
      </c>
    </row>
    <row r="200" spans="2:48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101">
        <f t="shared" ca="1" si="48"/>
        <v>43413</v>
      </c>
      <c r="N200" s="118">
        <f t="shared" ca="1" si="49"/>
        <v>-5.6056989644948096E-5</v>
      </c>
      <c r="O200" s="118">
        <f t="shared" ca="1" si="50"/>
        <v>-5.6056989644948096E-5</v>
      </c>
      <c r="P200" s="118">
        <f t="shared" ca="1" si="51"/>
        <v>-5.6056989644948096E-5</v>
      </c>
      <c r="Q200" s="118">
        <f t="shared" ca="1" si="52"/>
        <v>-5.6056989644948096E-5</v>
      </c>
      <c r="R200" s="118">
        <f t="shared" ca="1" si="60"/>
        <v>-5.6056989644948096E-5</v>
      </c>
      <c r="S200" s="118">
        <f t="shared" ca="1" si="61"/>
        <v>-5.6056989644948096E-5</v>
      </c>
      <c r="T200" s="28"/>
      <c r="U200" s="107">
        <v>43605</v>
      </c>
      <c r="V200" s="108">
        <v>-5.4505521574428227E-3</v>
      </c>
      <c r="W200" s="109">
        <f t="shared" ref="W200:W263" si="62">$W199/(1+$V199)</f>
        <v>0.89408986946495073</v>
      </c>
      <c r="X200" s="108">
        <f t="shared" si="53"/>
        <v>7.3201034979304413E-3</v>
      </c>
      <c r="Y200" s="28"/>
      <c r="Z200" s="101"/>
      <c r="AB200" s="118" t="str">
        <f t="shared" si="54"/>
        <v/>
      </c>
      <c r="AC200" s="28"/>
      <c r="AD200" s="101"/>
      <c r="AF200" s="118" t="str">
        <f t="shared" si="55"/>
        <v/>
      </c>
      <c r="AG200" s="28"/>
      <c r="AH200" s="101"/>
      <c r="AJ200" s="118" t="str">
        <f t="shared" si="56"/>
        <v/>
      </c>
      <c r="AK200" s="28"/>
      <c r="AL200" s="101"/>
      <c r="AN200" s="118" t="str">
        <f t="shared" si="57"/>
        <v/>
      </c>
      <c r="AO200" s="28"/>
      <c r="AP200" s="101"/>
      <c r="AR200" s="118" t="str">
        <f t="shared" si="58"/>
        <v/>
      </c>
      <c r="AS200" s="28"/>
      <c r="AT200" s="101"/>
      <c r="AV200" s="118" t="str">
        <f t="shared" si="59"/>
        <v/>
      </c>
    </row>
    <row r="201" spans="2:48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101">
        <f t="shared" ca="1" si="48"/>
        <v>43406</v>
      </c>
      <c r="N201" s="118">
        <f t="shared" ca="1" si="49"/>
        <v>-1.2687685785676805E-2</v>
      </c>
      <c r="O201" s="118">
        <f t="shared" ca="1" si="50"/>
        <v>-1.2687685785676805E-2</v>
      </c>
      <c r="P201" s="118">
        <f t="shared" ca="1" si="51"/>
        <v>-1.2687685785676805E-2</v>
      </c>
      <c r="Q201" s="118">
        <f t="shared" ca="1" si="52"/>
        <v>-1.2687685785676805E-2</v>
      </c>
      <c r="R201" s="118">
        <f t="shared" ca="1" si="60"/>
        <v>-1.2687685785676805E-2</v>
      </c>
      <c r="S201" s="118">
        <f t="shared" ca="1" si="61"/>
        <v>-1.2687685785676805E-2</v>
      </c>
      <c r="T201" s="28"/>
      <c r="U201" s="107">
        <v>43602</v>
      </c>
      <c r="V201" s="108">
        <v>-9.7407280876373392E-4</v>
      </c>
      <c r="W201" s="109">
        <f t="shared" si="62"/>
        <v>0.89898986058910391</v>
      </c>
      <c r="X201" s="108">
        <f t="shared" si="53"/>
        <v>9.2911046135129016E-3</v>
      </c>
      <c r="Y201" s="28"/>
      <c r="Z201" s="101"/>
      <c r="AB201" s="118" t="str">
        <f t="shared" si="54"/>
        <v/>
      </c>
      <c r="AC201" s="28"/>
      <c r="AD201" s="101"/>
      <c r="AF201" s="118" t="str">
        <f t="shared" si="55"/>
        <v/>
      </c>
      <c r="AG201" s="28"/>
      <c r="AH201" s="101"/>
      <c r="AJ201" s="118" t="str">
        <f t="shared" si="56"/>
        <v/>
      </c>
      <c r="AK201" s="28"/>
      <c r="AL201" s="101"/>
      <c r="AN201" s="118" t="str">
        <f t="shared" si="57"/>
        <v/>
      </c>
      <c r="AO201" s="28"/>
      <c r="AP201" s="101"/>
      <c r="AR201" s="118" t="str">
        <f t="shared" si="58"/>
        <v/>
      </c>
      <c r="AS201" s="28"/>
      <c r="AT201" s="101"/>
      <c r="AV201" s="118" t="str">
        <f t="shared" si="59"/>
        <v/>
      </c>
    </row>
    <row r="202" spans="2:48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101">
        <f t="shared" ca="1" si="48"/>
        <v>43399</v>
      </c>
      <c r="N202" s="118">
        <f t="shared" ca="1" si="49"/>
        <v>1.2193790558628681E-2</v>
      </c>
      <c r="O202" s="118">
        <f t="shared" ca="1" si="50"/>
        <v>1.2193790558628681E-2</v>
      </c>
      <c r="P202" s="118">
        <f t="shared" ca="1" si="51"/>
        <v>1.2193790558628681E-2</v>
      </c>
      <c r="Q202" s="118">
        <f t="shared" ca="1" si="52"/>
        <v>1.2193790558628681E-2</v>
      </c>
      <c r="R202" s="118">
        <f t="shared" ca="1" si="60"/>
        <v>1.2193790558628681E-2</v>
      </c>
      <c r="S202" s="118">
        <f t="shared" ca="1" si="61"/>
        <v>1.2193790558628681E-2</v>
      </c>
      <c r="T202" s="28"/>
      <c r="U202" s="107">
        <v>43601</v>
      </c>
      <c r="V202" s="108">
        <v>4.7456375390715171E-3</v>
      </c>
      <c r="W202" s="109">
        <f t="shared" si="62"/>
        <v>0.89986639597694529</v>
      </c>
      <c r="X202" s="108">
        <f t="shared" si="53"/>
        <v>1.0864451062911673E-2</v>
      </c>
      <c r="Y202" s="28"/>
      <c r="Z202" s="101"/>
      <c r="AB202" s="118" t="str">
        <f t="shared" si="54"/>
        <v/>
      </c>
      <c r="AC202" s="28"/>
      <c r="AD202" s="101"/>
      <c r="AF202" s="118" t="str">
        <f t="shared" si="55"/>
        <v/>
      </c>
      <c r="AG202" s="28"/>
      <c r="AH202" s="101"/>
      <c r="AJ202" s="118" t="str">
        <f t="shared" si="56"/>
        <v/>
      </c>
      <c r="AK202" s="28"/>
      <c r="AL202" s="101"/>
      <c r="AN202" s="118" t="str">
        <f t="shared" si="57"/>
        <v/>
      </c>
      <c r="AO202" s="28"/>
      <c r="AP202" s="101"/>
      <c r="AR202" s="118" t="str">
        <f t="shared" si="58"/>
        <v/>
      </c>
      <c r="AS202" s="28"/>
      <c r="AT202" s="101"/>
      <c r="AV202" s="118" t="str">
        <f t="shared" si="59"/>
        <v/>
      </c>
    </row>
    <row r="203" spans="2:48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101">
        <f t="shared" ca="1" si="48"/>
        <v>43392</v>
      </c>
      <c r="N203" s="118">
        <f t="shared" ca="1" si="49"/>
        <v>5.0885991621263393E-3</v>
      </c>
      <c r="O203" s="118">
        <f t="shared" ca="1" si="50"/>
        <v>5.0885991621263393E-3</v>
      </c>
      <c r="P203" s="118">
        <f t="shared" ca="1" si="51"/>
        <v>5.0885991621263393E-3</v>
      </c>
      <c r="Q203" s="118">
        <f t="shared" ca="1" si="52"/>
        <v>5.0885991621263393E-3</v>
      </c>
      <c r="R203" s="118">
        <f t="shared" ca="1" si="60"/>
        <v>5.0885991621263393E-3</v>
      </c>
      <c r="S203" s="118">
        <f t="shared" ca="1" si="61"/>
        <v>5.0885991621263393E-3</v>
      </c>
      <c r="T203" s="28"/>
      <c r="U203" s="107">
        <v>43600</v>
      </c>
      <c r="V203" s="108">
        <v>5.7077189808085061E-3</v>
      </c>
      <c r="W203" s="109">
        <f t="shared" si="62"/>
        <v>0.89561612646658761</v>
      </c>
      <c r="X203" s="108">
        <f t="shared" si="53"/>
        <v>1.8620669462250383E-3</v>
      </c>
      <c r="Y203" s="28"/>
      <c r="Z203" s="101"/>
      <c r="AB203" s="118" t="str">
        <f t="shared" si="54"/>
        <v/>
      </c>
      <c r="AC203" s="28"/>
      <c r="AD203" s="101"/>
      <c r="AF203" s="118" t="str">
        <f t="shared" si="55"/>
        <v/>
      </c>
      <c r="AG203" s="28"/>
      <c r="AH203" s="101"/>
      <c r="AJ203" s="118" t="str">
        <f t="shared" si="56"/>
        <v/>
      </c>
      <c r="AK203" s="28"/>
      <c r="AL203" s="101"/>
      <c r="AN203" s="118" t="str">
        <f t="shared" si="57"/>
        <v/>
      </c>
      <c r="AO203" s="28"/>
      <c r="AP203" s="101"/>
      <c r="AR203" s="118" t="str">
        <f t="shared" si="58"/>
        <v/>
      </c>
      <c r="AS203" s="28"/>
      <c r="AT203" s="101"/>
      <c r="AV203" s="118" t="str">
        <f t="shared" si="59"/>
        <v/>
      </c>
    </row>
    <row r="204" spans="2:48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101">
        <f t="shared" ca="1" si="48"/>
        <v>43385</v>
      </c>
      <c r="N204" s="118">
        <f t="shared" ca="1" si="49"/>
        <v>-1.7484915633584341E-2</v>
      </c>
      <c r="O204" s="118">
        <f t="shared" ca="1" si="50"/>
        <v>-1.7484915633584341E-2</v>
      </c>
      <c r="P204" s="118">
        <f t="shared" ca="1" si="51"/>
        <v>-1.7484915633584341E-2</v>
      </c>
      <c r="Q204" s="118">
        <f t="shared" ca="1" si="52"/>
        <v>-1.7484915633584341E-2</v>
      </c>
      <c r="R204" s="118">
        <f t="shared" ca="1" si="60"/>
        <v>-1.7484915633584341E-2</v>
      </c>
      <c r="S204" s="118">
        <f t="shared" ca="1" si="61"/>
        <v>-1.7484915633584341E-2</v>
      </c>
      <c r="T204" s="28"/>
      <c r="U204" s="107">
        <v>43599</v>
      </c>
      <c r="V204" s="108">
        <v>3.3130215067349879E-3</v>
      </c>
      <c r="W204" s="109">
        <f t="shared" si="62"/>
        <v>0.89053321314289147</v>
      </c>
      <c r="X204" s="108">
        <f t="shared" si="53"/>
        <v>-3.1186756130264781E-3</v>
      </c>
      <c r="Y204" s="28"/>
      <c r="Z204" s="101"/>
      <c r="AB204" s="118" t="str">
        <f t="shared" si="54"/>
        <v/>
      </c>
      <c r="AC204" s="28"/>
      <c r="AD204" s="101"/>
      <c r="AF204" s="118" t="str">
        <f t="shared" si="55"/>
        <v/>
      </c>
      <c r="AG204" s="28"/>
      <c r="AH204" s="101"/>
      <c r="AJ204" s="118" t="str">
        <f t="shared" si="56"/>
        <v/>
      </c>
      <c r="AK204" s="28"/>
      <c r="AL204" s="101"/>
      <c r="AN204" s="118" t="str">
        <f t="shared" si="57"/>
        <v/>
      </c>
      <c r="AO204" s="28"/>
      <c r="AP204" s="101"/>
      <c r="AR204" s="118" t="str">
        <f t="shared" si="58"/>
        <v/>
      </c>
      <c r="AS204" s="28"/>
      <c r="AT204" s="101"/>
      <c r="AV204" s="118" t="str">
        <f t="shared" si="59"/>
        <v/>
      </c>
    </row>
    <row r="205" spans="2:48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101">
        <f t="shared" ca="1" si="48"/>
        <v>43378</v>
      </c>
      <c r="N205" s="118">
        <f t="shared" ca="1" si="49"/>
        <v>-2.2880343605845455E-2</v>
      </c>
      <c r="O205" s="118">
        <f t="shared" ca="1" si="50"/>
        <v>-2.2880343605845455E-2</v>
      </c>
      <c r="P205" s="118">
        <f t="shared" ca="1" si="51"/>
        <v>-2.2880343605845455E-2</v>
      </c>
      <c r="Q205" s="118">
        <f t="shared" ca="1" si="52"/>
        <v>-2.2880343605845455E-2</v>
      </c>
      <c r="R205" s="118">
        <f t="shared" ca="1" si="60"/>
        <v>-2.2880343605845455E-2</v>
      </c>
      <c r="S205" s="118">
        <f t="shared" ca="1" si="61"/>
        <v>-2.2880343605845455E-2</v>
      </c>
      <c r="T205" s="28"/>
      <c r="U205" s="107">
        <v>43598</v>
      </c>
      <c r="V205" s="108">
        <v>-3.5045391032085833E-3</v>
      </c>
      <c r="W205" s="109">
        <f t="shared" si="62"/>
        <v>0.88759259977063254</v>
      </c>
      <c r="X205" s="108">
        <f t="shared" si="53"/>
        <v>-9.3901306623158654E-3</v>
      </c>
      <c r="Y205" s="28"/>
      <c r="Z205" s="101"/>
      <c r="AB205" s="118" t="str">
        <f t="shared" si="54"/>
        <v/>
      </c>
      <c r="AC205" s="28"/>
      <c r="AD205" s="101"/>
      <c r="AF205" s="118" t="str">
        <f t="shared" si="55"/>
        <v/>
      </c>
      <c r="AG205" s="28"/>
      <c r="AH205" s="101"/>
      <c r="AJ205" s="118" t="str">
        <f t="shared" si="56"/>
        <v/>
      </c>
      <c r="AK205" s="28"/>
      <c r="AL205" s="101"/>
      <c r="AN205" s="118" t="str">
        <f t="shared" si="57"/>
        <v/>
      </c>
      <c r="AO205" s="28"/>
      <c r="AP205" s="101"/>
      <c r="AR205" s="118" t="str">
        <f t="shared" si="58"/>
        <v/>
      </c>
      <c r="AS205" s="28"/>
      <c r="AT205" s="101"/>
      <c r="AV205" s="118" t="str">
        <f t="shared" si="59"/>
        <v/>
      </c>
    </row>
    <row r="206" spans="2:48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101">
        <f t="shared" ca="1" si="48"/>
        <v>43371</v>
      </c>
      <c r="N206" s="118">
        <f t="shared" ca="1" si="49"/>
        <v>-7.1573354422971303E-4</v>
      </c>
      <c r="O206" s="118">
        <f t="shared" ca="1" si="50"/>
        <v>-7.1573354422971303E-4</v>
      </c>
      <c r="P206" s="118">
        <f t="shared" ca="1" si="51"/>
        <v>-7.1573354422971303E-4</v>
      </c>
      <c r="Q206" s="118">
        <f t="shared" ca="1" si="52"/>
        <v>-7.1573354422971303E-4</v>
      </c>
      <c r="R206" s="118">
        <f t="shared" ca="1" si="60"/>
        <v>-7.1573354422971303E-4</v>
      </c>
      <c r="S206" s="118">
        <f t="shared" ca="1" si="61"/>
        <v>-7.1573354422971303E-4</v>
      </c>
      <c r="T206" s="28"/>
      <c r="U206" s="107">
        <v>43595</v>
      </c>
      <c r="V206" s="108">
        <v>5.8327163647968038E-4</v>
      </c>
      <c r="W206" s="109">
        <f t="shared" si="62"/>
        <v>0.8907141423121463</v>
      </c>
      <c r="X206" s="108">
        <f t="shared" si="53"/>
        <v>-7.4193976354498536E-3</v>
      </c>
      <c r="Y206" s="28"/>
      <c r="Z206" s="101"/>
      <c r="AB206" s="118" t="str">
        <f t="shared" si="54"/>
        <v/>
      </c>
      <c r="AC206" s="28"/>
      <c r="AD206" s="101"/>
      <c r="AF206" s="118" t="str">
        <f t="shared" si="55"/>
        <v/>
      </c>
      <c r="AG206" s="28"/>
      <c r="AH206" s="101"/>
      <c r="AJ206" s="118" t="str">
        <f t="shared" si="56"/>
        <v/>
      </c>
      <c r="AK206" s="28"/>
      <c r="AL206" s="101"/>
      <c r="AN206" s="118" t="str">
        <f t="shared" si="57"/>
        <v/>
      </c>
      <c r="AO206" s="28"/>
      <c r="AP206" s="101"/>
      <c r="AR206" s="118" t="str">
        <f t="shared" si="58"/>
        <v/>
      </c>
      <c r="AS206" s="28"/>
      <c r="AT206" s="101"/>
      <c r="AV206" s="118" t="str">
        <f t="shared" si="59"/>
        <v/>
      </c>
    </row>
    <row r="207" spans="2:48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101">
        <f t="shared" ca="1" si="48"/>
        <v>43364</v>
      </c>
      <c r="N207" s="118">
        <f t="shared" ca="1" si="49"/>
        <v>4.7021639365831813E-3</v>
      </c>
      <c r="O207" s="118">
        <f t="shared" ca="1" si="50"/>
        <v>4.7021639365831813E-3</v>
      </c>
      <c r="P207" s="118">
        <f t="shared" ca="1" si="51"/>
        <v>4.7021639365831813E-3</v>
      </c>
      <c r="Q207" s="118">
        <f t="shared" ca="1" si="52"/>
        <v>4.7021639365831813E-3</v>
      </c>
      <c r="R207" s="118">
        <f t="shared" ca="1" si="60"/>
        <v>4.7021639365831813E-3</v>
      </c>
      <c r="S207" s="118">
        <f t="shared" ca="1" si="61"/>
        <v>4.7021639365831813E-3</v>
      </c>
      <c r="T207" s="28"/>
      <c r="U207" s="107">
        <v>43594</v>
      </c>
      <c r="V207" s="108">
        <v>-4.202254692355638E-3</v>
      </c>
      <c r="W207" s="109">
        <f t="shared" si="62"/>
        <v>0.89019491686619978</v>
      </c>
      <c r="X207" s="108">
        <f t="shared" si="53"/>
        <v>-5.1053962653900831E-3</v>
      </c>
      <c r="Y207" s="28"/>
      <c r="Z207" s="101"/>
      <c r="AB207" s="118" t="str">
        <f t="shared" si="54"/>
        <v/>
      </c>
      <c r="AC207" s="28"/>
      <c r="AD207" s="101"/>
      <c r="AF207" s="118" t="str">
        <f t="shared" si="55"/>
        <v/>
      </c>
      <c r="AG207" s="28"/>
      <c r="AH207" s="101"/>
      <c r="AJ207" s="118" t="str">
        <f t="shared" si="56"/>
        <v/>
      </c>
      <c r="AK207" s="28"/>
      <c r="AL207" s="101"/>
      <c r="AN207" s="118" t="str">
        <f t="shared" si="57"/>
        <v/>
      </c>
      <c r="AO207" s="28"/>
      <c r="AP207" s="101"/>
      <c r="AR207" s="118" t="str">
        <f t="shared" si="58"/>
        <v/>
      </c>
      <c r="AS207" s="28"/>
      <c r="AT207" s="101"/>
      <c r="AV207" s="118" t="str">
        <f t="shared" si="59"/>
        <v/>
      </c>
    </row>
    <row r="208" spans="2:48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101">
        <f t="shared" ca="1" si="48"/>
        <v>43357</v>
      </c>
      <c r="N208" s="118">
        <f t="shared" ca="1" si="49"/>
        <v>-3.8877588819463682E-4</v>
      </c>
      <c r="O208" s="118">
        <f t="shared" ca="1" si="50"/>
        <v>-3.8877588819463682E-4</v>
      </c>
      <c r="P208" s="118">
        <f t="shared" ca="1" si="51"/>
        <v>-3.8877588819463682E-4</v>
      </c>
      <c r="Q208" s="118">
        <f t="shared" ca="1" si="52"/>
        <v>-3.8877588819463682E-4</v>
      </c>
      <c r="R208" s="118">
        <f t="shared" ca="1" si="60"/>
        <v>-3.8877588819463682E-4</v>
      </c>
      <c r="S208" s="118">
        <f t="shared" ca="1" si="61"/>
        <v>-3.8877588819463682E-4</v>
      </c>
      <c r="T208" s="28"/>
      <c r="U208" s="107">
        <v>43593</v>
      </c>
      <c r="V208" s="108">
        <v>7.0785781891835944E-4</v>
      </c>
      <c r="W208" s="109">
        <f t="shared" si="62"/>
        <v>0.89395152887314555</v>
      </c>
      <c r="X208" s="108">
        <f t="shared" si="53"/>
        <v>-5.0876275561774209E-3</v>
      </c>
      <c r="Y208" s="28"/>
      <c r="Z208" s="101"/>
      <c r="AB208" s="118" t="str">
        <f t="shared" si="54"/>
        <v/>
      </c>
      <c r="AC208" s="28"/>
      <c r="AD208" s="101"/>
      <c r="AF208" s="118" t="str">
        <f t="shared" si="55"/>
        <v/>
      </c>
      <c r="AG208" s="28"/>
      <c r="AH208" s="101"/>
      <c r="AJ208" s="118" t="str">
        <f t="shared" si="56"/>
        <v/>
      </c>
      <c r="AK208" s="28"/>
      <c r="AL208" s="101"/>
      <c r="AN208" s="118" t="str">
        <f t="shared" si="57"/>
        <v/>
      </c>
      <c r="AO208" s="28"/>
      <c r="AP208" s="101"/>
      <c r="AR208" s="118" t="str">
        <f t="shared" si="58"/>
        <v/>
      </c>
      <c r="AS208" s="28"/>
      <c r="AT208" s="101"/>
      <c r="AV208" s="118" t="str">
        <f t="shared" si="59"/>
        <v/>
      </c>
    </row>
    <row r="209" spans="2:48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101">
        <f t="shared" ca="1" si="48"/>
        <v>43350</v>
      </c>
      <c r="N209" s="118">
        <f t="shared" ca="1" si="49"/>
        <v>-1.5957536682062567E-2</v>
      </c>
      <c r="O209" s="118">
        <f t="shared" ca="1" si="50"/>
        <v>-1.5957536682062567E-2</v>
      </c>
      <c r="P209" s="118">
        <f t="shared" ca="1" si="51"/>
        <v>-1.5957536682062567E-2</v>
      </c>
      <c r="Q209" s="118">
        <f t="shared" ca="1" si="52"/>
        <v>-1.5957536682062567E-2</v>
      </c>
      <c r="R209" s="118">
        <f t="shared" ca="1" si="60"/>
        <v>-1.5957536682062567E-2</v>
      </c>
      <c r="S209" s="118">
        <f t="shared" ca="1" si="61"/>
        <v>-1.5957536682062567E-2</v>
      </c>
      <c r="T209" s="28"/>
      <c r="U209" s="107">
        <v>43592</v>
      </c>
      <c r="V209" s="108">
        <v>-2.9988958306829262E-3</v>
      </c>
      <c r="W209" s="109">
        <f t="shared" si="62"/>
        <v>0.89331918590261461</v>
      </c>
      <c r="X209" s="108">
        <f t="shared" si="53"/>
        <v>-7.0438330177976516E-3</v>
      </c>
      <c r="Y209" s="28"/>
      <c r="Z209" s="101"/>
      <c r="AB209" s="118" t="str">
        <f t="shared" si="54"/>
        <v/>
      </c>
      <c r="AC209" s="28"/>
      <c r="AD209" s="101"/>
      <c r="AF209" s="118" t="str">
        <f t="shared" si="55"/>
        <v/>
      </c>
      <c r="AG209" s="28"/>
      <c r="AH209" s="101"/>
      <c r="AJ209" s="118" t="str">
        <f t="shared" si="56"/>
        <v/>
      </c>
      <c r="AK209" s="28"/>
      <c r="AL209" s="101"/>
      <c r="AN209" s="118" t="str">
        <f t="shared" si="57"/>
        <v/>
      </c>
      <c r="AO209" s="28"/>
      <c r="AP209" s="101"/>
      <c r="AR209" s="118" t="str">
        <f t="shared" si="58"/>
        <v/>
      </c>
      <c r="AS209" s="28"/>
      <c r="AT209" s="101"/>
      <c r="AV209" s="118" t="str">
        <f t="shared" si="59"/>
        <v/>
      </c>
    </row>
    <row r="210" spans="2:48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101">
        <f t="shared" ca="1" si="48"/>
        <v>43343</v>
      </c>
      <c r="N210" s="118">
        <f t="shared" ca="1" si="49"/>
        <v>-6.7106550566575773E-4</v>
      </c>
      <c r="O210" s="118">
        <f t="shared" ca="1" si="50"/>
        <v>-6.7106550566575773E-4</v>
      </c>
      <c r="P210" s="118">
        <f t="shared" ca="1" si="51"/>
        <v>-6.7106550566575773E-4</v>
      </c>
      <c r="Q210" s="118">
        <f t="shared" ca="1" si="52"/>
        <v>-6.7106550566575773E-4</v>
      </c>
      <c r="R210" s="118">
        <f t="shared" ca="1" si="60"/>
        <v>-6.7106550566575773E-4</v>
      </c>
      <c r="S210" s="118">
        <f t="shared" ca="1" si="61"/>
        <v>-6.7106550566575773E-4</v>
      </c>
      <c r="T210" s="28"/>
      <c r="U210" s="107">
        <v>43591</v>
      </c>
      <c r="V210" s="108">
        <v>-1.5220971987841868E-3</v>
      </c>
      <c r="W210" s="109">
        <f t="shared" si="62"/>
        <v>0.89600621520566082</v>
      </c>
      <c r="X210" s="108">
        <f t="shared" si="53"/>
        <v>-5.2938841258857172E-3</v>
      </c>
      <c r="Y210" s="28"/>
      <c r="Z210" s="101"/>
      <c r="AB210" s="118" t="str">
        <f t="shared" si="54"/>
        <v/>
      </c>
      <c r="AC210" s="28"/>
      <c r="AD210" s="101"/>
      <c r="AF210" s="118" t="str">
        <f t="shared" si="55"/>
        <v/>
      </c>
      <c r="AG210" s="28"/>
      <c r="AH210" s="101"/>
      <c r="AJ210" s="118" t="str">
        <f t="shared" si="56"/>
        <v/>
      </c>
      <c r="AK210" s="28"/>
      <c r="AL210" s="101"/>
      <c r="AN210" s="118" t="str">
        <f t="shared" si="57"/>
        <v/>
      </c>
      <c r="AO210" s="28"/>
      <c r="AP210" s="101"/>
      <c r="AR210" s="118" t="str">
        <f t="shared" si="58"/>
        <v/>
      </c>
      <c r="AS210" s="28"/>
      <c r="AT210" s="101"/>
      <c r="AV210" s="118" t="str">
        <f t="shared" si="59"/>
        <v/>
      </c>
    </row>
    <row r="211" spans="2:48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101">
        <f t="shared" ca="1" si="48"/>
        <v>43336</v>
      </c>
      <c r="N211" s="118">
        <f t="shared" ca="1" si="49"/>
        <v>3.5218968578307752E-3</v>
      </c>
      <c r="O211" s="118">
        <f t="shared" ca="1" si="50"/>
        <v>3.5218968578307752E-3</v>
      </c>
      <c r="P211" s="118">
        <f t="shared" ca="1" si="51"/>
        <v>3.5218968578307752E-3</v>
      </c>
      <c r="Q211" s="118">
        <f t="shared" ca="1" si="52"/>
        <v>3.5218968578307752E-3</v>
      </c>
      <c r="R211" s="118">
        <f t="shared" ca="1" si="60"/>
        <v>3.5218968578307752E-3</v>
      </c>
      <c r="S211" s="118">
        <f t="shared" ca="1" si="61"/>
        <v>3.5218968578307752E-3</v>
      </c>
      <c r="T211" s="28"/>
      <c r="U211" s="107">
        <v>43588</v>
      </c>
      <c r="V211" s="108">
        <v>2.9159296149957282E-3</v>
      </c>
      <c r="W211" s="109">
        <f t="shared" si="62"/>
        <v>0.89737210276955337</v>
      </c>
      <c r="X211" s="108">
        <f t="shared" si="53"/>
        <v>-4.7052015570506756E-3</v>
      </c>
      <c r="Y211" s="28"/>
      <c r="Z211" s="101"/>
      <c r="AB211" s="118" t="str">
        <f t="shared" si="54"/>
        <v/>
      </c>
      <c r="AC211" s="28"/>
      <c r="AD211" s="101"/>
      <c r="AF211" s="118" t="str">
        <f t="shared" si="55"/>
        <v/>
      </c>
      <c r="AG211" s="28"/>
      <c r="AH211" s="101"/>
      <c r="AJ211" s="118" t="str">
        <f t="shared" si="56"/>
        <v/>
      </c>
      <c r="AK211" s="28"/>
      <c r="AL211" s="101"/>
      <c r="AN211" s="118" t="str">
        <f t="shared" si="57"/>
        <v/>
      </c>
      <c r="AO211" s="28"/>
      <c r="AP211" s="101"/>
      <c r="AR211" s="118" t="str">
        <f t="shared" si="58"/>
        <v/>
      </c>
      <c r="AS211" s="28"/>
      <c r="AT211" s="101"/>
      <c r="AV211" s="118" t="str">
        <f t="shared" si="59"/>
        <v/>
      </c>
    </row>
    <row r="212" spans="2:48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101">
        <f t="shared" ca="1" si="48"/>
        <v>43329</v>
      </c>
      <c r="N212" s="118">
        <f t="shared" ca="1" si="49"/>
        <v>-1.7546152215837107E-3</v>
      </c>
      <c r="O212" s="118">
        <f t="shared" ca="1" si="50"/>
        <v>-1.7546152215837107E-3</v>
      </c>
      <c r="P212" s="118">
        <f t="shared" ca="1" si="51"/>
        <v>-1.7546152215837107E-3</v>
      </c>
      <c r="Q212" s="118">
        <f t="shared" ca="1" si="52"/>
        <v>-1.7546152215837107E-3</v>
      </c>
      <c r="R212" s="118">
        <f t="shared" ca="1" si="60"/>
        <v>-1.7546152215837107E-3</v>
      </c>
      <c r="S212" s="118">
        <f t="shared" ca="1" si="61"/>
        <v>-1.7546152215837107E-3</v>
      </c>
      <c r="T212" s="28"/>
      <c r="U212" s="107">
        <v>43587</v>
      </c>
      <c r="V212" s="108">
        <v>-4.1844698531330301E-3</v>
      </c>
      <c r="W212" s="109">
        <f t="shared" si="62"/>
        <v>0.89476303673234214</v>
      </c>
      <c r="X212" s="108">
        <f t="shared" si="53"/>
        <v>-4.8952380653958238E-3</v>
      </c>
      <c r="Y212" s="28"/>
      <c r="Z212" s="101"/>
      <c r="AB212" s="118" t="str">
        <f t="shared" si="54"/>
        <v/>
      </c>
      <c r="AC212" s="28"/>
      <c r="AD212" s="101"/>
      <c r="AF212" s="118" t="str">
        <f t="shared" si="55"/>
        <v/>
      </c>
      <c r="AG212" s="28"/>
      <c r="AH212" s="101"/>
      <c r="AJ212" s="118" t="str">
        <f t="shared" si="56"/>
        <v/>
      </c>
      <c r="AK212" s="28"/>
      <c r="AL212" s="101"/>
      <c r="AN212" s="118" t="str">
        <f t="shared" si="57"/>
        <v/>
      </c>
      <c r="AO212" s="28"/>
      <c r="AP212" s="101"/>
      <c r="AR212" s="118" t="str">
        <f t="shared" si="58"/>
        <v/>
      </c>
      <c r="AS212" s="28"/>
      <c r="AT212" s="101"/>
      <c r="AV212" s="118" t="str">
        <f t="shared" si="59"/>
        <v/>
      </c>
    </row>
    <row r="213" spans="2:48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101">
        <f t="shared" ca="1" si="48"/>
        <v>43322</v>
      </c>
      <c r="N213" s="118">
        <f t="shared" ca="1" si="49"/>
        <v>8.6500214724001268E-3</v>
      </c>
      <c r="O213" s="118">
        <f t="shared" ca="1" si="50"/>
        <v>8.6500214724001268E-3</v>
      </c>
      <c r="P213" s="118">
        <f t="shared" ca="1" si="51"/>
        <v>8.6500214724001268E-3</v>
      </c>
      <c r="Q213" s="118">
        <f t="shared" ca="1" si="52"/>
        <v>8.6500214724001268E-3</v>
      </c>
      <c r="R213" s="118">
        <f t="shared" ca="1" si="60"/>
        <v>8.6500214724001268E-3</v>
      </c>
      <c r="S213" s="118">
        <f t="shared" ca="1" si="61"/>
        <v>8.6500214724001268E-3</v>
      </c>
      <c r="T213" s="28"/>
      <c r="U213" s="107">
        <v>43586</v>
      </c>
      <c r="V213" s="108">
        <v>-1.259742777044953E-3</v>
      </c>
      <c r="W213" s="109">
        <f t="shared" si="62"/>
        <v>0.89852287863032099</v>
      </c>
      <c r="X213" s="108">
        <f t="shared" si="53"/>
        <v>-2.3148159046533223E-3</v>
      </c>
      <c r="Y213" s="28"/>
      <c r="Z213" s="101"/>
      <c r="AB213" s="118" t="str">
        <f t="shared" si="54"/>
        <v/>
      </c>
      <c r="AC213" s="28"/>
      <c r="AD213" s="101"/>
      <c r="AF213" s="118" t="str">
        <f t="shared" si="55"/>
        <v/>
      </c>
      <c r="AG213" s="28"/>
      <c r="AH213" s="101"/>
      <c r="AJ213" s="118" t="str">
        <f t="shared" si="56"/>
        <v/>
      </c>
      <c r="AK213" s="28"/>
      <c r="AL213" s="101"/>
      <c r="AN213" s="118" t="str">
        <f t="shared" si="57"/>
        <v/>
      </c>
      <c r="AO213" s="28"/>
      <c r="AP213" s="101"/>
      <c r="AR213" s="118" t="str">
        <f t="shared" si="58"/>
        <v/>
      </c>
      <c r="AS213" s="28"/>
      <c r="AT213" s="101"/>
      <c r="AV213" s="118" t="str">
        <f t="shared" si="59"/>
        <v/>
      </c>
    </row>
    <row r="214" spans="2:48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101">
        <f t="shared" ca="1" si="48"/>
        <v>43315</v>
      </c>
      <c r="N214" s="118">
        <f t="shared" ca="1" si="49"/>
        <v>-7.5253779825006362E-3</v>
      </c>
      <c r="O214" s="118">
        <f t="shared" ca="1" si="50"/>
        <v>-7.5253779825006362E-3</v>
      </c>
      <c r="P214" s="118">
        <f t="shared" ca="1" si="51"/>
        <v>-7.5253779825006362E-3</v>
      </c>
      <c r="Q214" s="118">
        <f t="shared" ca="1" si="52"/>
        <v>-7.5253779825006362E-3</v>
      </c>
      <c r="R214" s="118">
        <f t="shared" ca="1" si="60"/>
        <v>-7.5253779825006362E-3</v>
      </c>
      <c r="S214" s="118">
        <f t="shared" ca="1" si="61"/>
        <v>-7.5253779825006362E-3</v>
      </c>
      <c r="T214" s="28"/>
      <c r="U214" s="107">
        <v>43585</v>
      </c>
      <c r="V214" s="108">
        <v>-1.2418182924281282E-3</v>
      </c>
      <c r="W214" s="109">
        <f t="shared" si="62"/>
        <v>0.89965621404779128</v>
      </c>
      <c r="X214" s="108">
        <f t="shared" si="53"/>
        <v>4.4948331625525029E-3</v>
      </c>
      <c r="Y214" s="28"/>
      <c r="Z214" s="101"/>
      <c r="AB214" s="118" t="str">
        <f t="shared" si="54"/>
        <v/>
      </c>
      <c r="AC214" s="28"/>
      <c r="AD214" s="101"/>
      <c r="AF214" s="118" t="str">
        <f t="shared" si="55"/>
        <v/>
      </c>
      <c r="AG214" s="28"/>
      <c r="AH214" s="101"/>
      <c r="AJ214" s="118" t="str">
        <f t="shared" si="56"/>
        <v/>
      </c>
      <c r="AK214" s="28"/>
      <c r="AL214" s="101"/>
      <c r="AN214" s="118" t="str">
        <f t="shared" si="57"/>
        <v/>
      </c>
      <c r="AO214" s="28"/>
      <c r="AP214" s="101"/>
      <c r="AR214" s="118" t="str">
        <f t="shared" si="58"/>
        <v/>
      </c>
      <c r="AS214" s="28"/>
      <c r="AT214" s="101"/>
      <c r="AV214" s="118" t="str">
        <f t="shared" si="59"/>
        <v/>
      </c>
    </row>
    <row r="215" spans="2:48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101">
        <f t="shared" ca="1" si="48"/>
        <v>43308</v>
      </c>
      <c r="N215" s="118">
        <f t="shared" ca="1" si="49"/>
        <v>-3.1017757128067869E-3</v>
      </c>
      <c r="O215" s="118">
        <f t="shared" ca="1" si="50"/>
        <v>-3.1017757128067869E-3</v>
      </c>
      <c r="P215" s="118">
        <f t="shared" ca="1" si="51"/>
        <v>-3.1017757128067869E-3</v>
      </c>
      <c r="Q215" s="118">
        <f t="shared" ca="1" si="52"/>
        <v>-3.1017757128067869E-3</v>
      </c>
      <c r="R215" s="118">
        <f t="shared" ca="1" si="60"/>
        <v>-3.1017757128067869E-3</v>
      </c>
      <c r="S215" s="118">
        <f t="shared" ca="1" si="61"/>
        <v>-3.1017757128067869E-3</v>
      </c>
      <c r="T215" s="28"/>
      <c r="U215" s="107">
        <v>43584</v>
      </c>
      <c r="V215" s="108">
        <v>-9.3118242771178441E-4</v>
      </c>
      <c r="W215" s="109">
        <f t="shared" si="62"/>
        <v>0.90077481268754511</v>
      </c>
      <c r="X215" s="108">
        <f t="shared" si="53"/>
        <v>9.8430333949572901E-3</v>
      </c>
      <c r="Y215" s="28"/>
      <c r="Z215" s="101"/>
      <c r="AB215" s="118" t="str">
        <f t="shared" si="54"/>
        <v/>
      </c>
      <c r="AC215" s="28"/>
      <c r="AD215" s="101"/>
      <c r="AF215" s="118" t="str">
        <f t="shared" si="55"/>
        <v/>
      </c>
      <c r="AG215" s="28"/>
      <c r="AH215" s="101"/>
      <c r="AJ215" s="118" t="str">
        <f t="shared" si="56"/>
        <v/>
      </c>
      <c r="AK215" s="28"/>
      <c r="AL215" s="101"/>
      <c r="AN215" s="118" t="str">
        <f t="shared" si="57"/>
        <v/>
      </c>
      <c r="AO215" s="28"/>
      <c r="AP215" s="101"/>
      <c r="AR215" s="118" t="str">
        <f t="shared" si="58"/>
        <v/>
      </c>
      <c r="AS215" s="28"/>
      <c r="AT215" s="101"/>
      <c r="AV215" s="118" t="str">
        <f t="shared" si="59"/>
        <v/>
      </c>
    </row>
    <row r="216" spans="2:48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101">
        <f t="shared" ca="1" si="48"/>
        <v>43301</v>
      </c>
      <c r="N216" s="118">
        <f t="shared" ca="1" si="49"/>
        <v>-2.6869451406820177E-3</v>
      </c>
      <c r="O216" s="118">
        <f t="shared" ca="1" si="50"/>
        <v>-2.6869451406820177E-3</v>
      </c>
      <c r="P216" s="118">
        <f t="shared" ca="1" si="51"/>
        <v>-2.6869451406820177E-3</v>
      </c>
      <c r="Q216" s="118">
        <f t="shared" ca="1" si="52"/>
        <v>-2.6869451406820177E-3</v>
      </c>
      <c r="R216" s="118">
        <f t="shared" ca="1" si="60"/>
        <v>-2.6869451406820177E-3</v>
      </c>
      <c r="S216" s="118">
        <f t="shared" ca="1" si="61"/>
        <v>-2.6869451406820177E-3</v>
      </c>
      <c r="T216" s="28"/>
      <c r="U216" s="107">
        <v>43581</v>
      </c>
      <c r="V216" s="108">
        <v>2.7244379667664643E-3</v>
      </c>
      <c r="W216" s="109">
        <f t="shared" si="62"/>
        <v>0.90161438015491757</v>
      </c>
      <c r="X216" s="108">
        <f t="shared" si="53"/>
        <v>9.5868851302578495E-3</v>
      </c>
      <c r="Y216" s="28"/>
      <c r="Z216" s="101"/>
      <c r="AB216" s="118" t="str">
        <f t="shared" si="54"/>
        <v/>
      </c>
      <c r="AC216" s="28"/>
      <c r="AD216" s="101"/>
      <c r="AF216" s="118" t="str">
        <f t="shared" si="55"/>
        <v/>
      </c>
      <c r="AG216" s="28"/>
      <c r="AH216" s="101"/>
      <c r="AJ216" s="118" t="str">
        <f t="shared" si="56"/>
        <v/>
      </c>
      <c r="AK216" s="28"/>
      <c r="AL216" s="101"/>
      <c r="AN216" s="118" t="str">
        <f t="shared" si="57"/>
        <v/>
      </c>
      <c r="AO216" s="28"/>
      <c r="AP216" s="101"/>
      <c r="AR216" s="118" t="str">
        <f t="shared" si="58"/>
        <v/>
      </c>
      <c r="AS216" s="28"/>
      <c r="AT216" s="101"/>
      <c r="AV216" s="118" t="str">
        <f t="shared" si="59"/>
        <v/>
      </c>
    </row>
    <row r="217" spans="2:48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101">
        <f t="shared" ca="1" si="48"/>
        <v>43294</v>
      </c>
      <c r="N217" s="118">
        <f t="shared" ca="1" si="49"/>
        <v>7.545596384312514E-3</v>
      </c>
      <c r="O217" s="118">
        <f t="shared" ca="1" si="50"/>
        <v>7.545596384312514E-3</v>
      </c>
      <c r="P217" s="118">
        <f t="shared" ca="1" si="51"/>
        <v>7.545596384312514E-3</v>
      </c>
      <c r="Q217" s="118">
        <f t="shared" ca="1" si="52"/>
        <v>7.545596384312514E-3</v>
      </c>
      <c r="R217" s="118">
        <f t="shared" ca="1" si="60"/>
        <v>7.545596384312514E-3</v>
      </c>
      <c r="S217" s="118">
        <f t="shared" ca="1" si="61"/>
        <v>7.545596384312514E-3</v>
      </c>
      <c r="T217" s="28"/>
      <c r="U217" s="107">
        <v>43580</v>
      </c>
      <c r="V217" s="108">
        <v>-1.6022045879091529E-3</v>
      </c>
      <c r="W217" s="109">
        <f t="shared" si="62"/>
        <v>0.89916466181190258</v>
      </c>
      <c r="X217" s="108">
        <f t="shared" si="53"/>
        <v>6.8201276962591706E-3</v>
      </c>
      <c r="Y217" s="28"/>
      <c r="Z217" s="101"/>
      <c r="AB217" s="118" t="str">
        <f t="shared" si="54"/>
        <v/>
      </c>
      <c r="AC217" s="28"/>
      <c r="AD217" s="101"/>
      <c r="AF217" s="118" t="str">
        <f t="shared" si="55"/>
        <v/>
      </c>
      <c r="AG217" s="28"/>
      <c r="AH217" s="101"/>
      <c r="AJ217" s="118" t="str">
        <f t="shared" si="56"/>
        <v/>
      </c>
      <c r="AK217" s="28"/>
      <c r="AL217" s="101"/>
      <c r="AN217" s="118" t="str">
        <f t="shared" si="57"/>
        <v/>
      </c>
      <c r="AO217" s="28"/>
      <c r="AP217" s="101"/>
      <c r="AR217" s="118" t="str">
        <f t="shared" si="58"/>
        <v/>
      </c>
      <c r="AS217" s="28"/>
      <c r="AT217" s="101"/>
      <c r="AV217" s="118" t="str">
        <f t="shared" si="59"/>
        <v/>
      </c>
    </row>
    <row r="218" spans="2:48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101">
        <f t="shared" ca="1" si="48"/>
        <v>43287</v>
      </c>
      <c r="N218" s="118">
        <f t="shared" ca="1" si="49"/>
        <v>2.5921769316354926E-3</v>
      </c>
      <c r="O218" s="118">
        <f t="shared" ca="1" si="50"/>
        <v>2.5921769316354926E-3</v>
      </c>
      <c r="P218" s="118">
        <f t="shared" ca="1" si="51"/>
        <v>2.5921769316354926E-3</v>
      </c>
      <c r="Q218" s="118">
        <f t="shared" ca="1" si="52"/>
        <v>2.5921769316354926E-3</v>
      </c>
      <c r="R218" s="118">
        <f t="shared" ca="1" si="60"/>
        <v>2.5921769316354926E-3</v>
      </c>
      <c r="S218" s="118">
        <f t="shared" ca="1" si="61"/>
        <v>2.5921769316354926E-3</v>
      </c>
      <c r="T218" s="28"/>
      <c r="U218" s="107">
        <v>43579</v>
      </c>
      <c r="V218" s="108">
        <v>5.5571076376939891E-3</v>
      </c>
      <c r="W218" s="109">
        <f t="shared" si="62"/>
        <v>0.90060761947172607</v>
      </c>
      <c r="X218" s="108">
        <f t="shared" si="53"/>
        <v>1.3579887472479069E-2</v>
      </c>
      <c r="Y218" s="28"/>
      <c r="Z218" s="101"/>
      <c r="AB218" s="118" t="str">
        <f t="shared" si="54"/>
        <v/>
      </c>
      <c r="AC218" s="28"/>
      <c r="AD218" s="101"/>
      <c r="AF218" s="118" t="str">
        <f t="shared" si="55"/>
        <v/>
      </c>
      <c r="AG218" s="28"/>
      <c r="AH218" s="101"/>
      <c r="AJ218" s="118" t="str">
        <f t="shared" si="56"/>
        <v/>
      </c>
      <c r="AK218" s="28"/>
      <c r="AL218" s="101"/>
      <c r="AN218" s="118" t="str">
        <f t="shared" si="57"/>
        <v/>
      </c>
      <c r="AO218" s="28"/>
      <c r="AP218" s="101"/>
      <c r="AR218" s="118" t="str">
        <f t="shared" si="58"/>
        <v/>
      </c>
      <c r="AS218" s="28"/>
      <c r="AT218" s="101"/>
      <c r="AV218" s="118" t="str">
        <f t="shared" si="59"/>
        <v/>
      </c>
    </row>
    <row r="219" spans="2:48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101">
        <f t="shared" ca="1" si="48"/>
        <v>43280</v>
      </c>
      <c r="N219" s="118">
        <f t="shared" ca="1" si="49"/>
        <v>-3.5851811717190207E-3</v>
      </c>
      <c r="O219" s="118">
        <f t="shared" ca="1" si="50"/>
        <v>-3.5851811717190207E-3</v>
      </c>
      <c r="P219" s="118">
        <f t="shared" ca="1" si="51"/>
        <v>-3.5851811717190207E-3</v>
      </c>
      <c r="Q219" s="118">
        <f t="shared" ca="1" si="52"/>
        <v>-3.5851811717190207E-3</v>
      </c>
      <c r="R219" s="118">
        <f t="shared" ca="1" si="60"/>
        <v>-3.5851811717190207E-3</v>
      </c>
      <c r="S219" s="118">
        <f t="shared" ca="1" si="61"/>
        <v>-3.5851811717190207E-3</v>
      </c>
      <c r="T219" s="28"/>
      <c r="U219" s="107">
        <v>43578</v>
      </c>
      <c r="V219" s="108">
        <v>4.0758384671465983E-3</v>
      </c>
      <c r="W219" s="109">
        <f t="shared" si="62"/>
        <v>0.89563050435542091</v>
      </c>
      <c r="X219" s="108">
        <f t="shared" si="53"/>
        <v>6.4149964249988756E-3</v>
      </c>
      <c r="Y219" s="28"/>
      <c r="Z219" s="101"/>
      <c r="AB219" s="118" t="str">
        <f t="shared" si="54"/>
        <v/>
      </c>
      <c r="AC219" s="28"/>
      <c r="AD219" s="101"/>
      <c r="AF219" s="118" t="str">
        <f t="shared" si="55"/>
        <v/>
      </c>
      <c r="AG219" s="28"/>
      <c r="AH219" s="101"/>
      <c r="AJ219" s="118" t="str">
        <f t="shared" si="56"/>
        <v/>
      </c>
      <c r="AK219" s="28"/>
      <c r="AL219" s="101"/>
      <c r="AN219" s="118" t="str">
        <f t="shared" si="57"/>
        <v/>
      </c>
      <c r="AO219" s="28"/>
      <c r="AP219" s="101"/>
      <c r="AR219" s="118" t="str">
        <f t="shared" si="58"/>
        <v/>
      </c>
      <c r="AS219" s="28"/>
      <c r="AT219" s="101"/>
      <c r="AV219" s="118" t="str">
        <f t="shared" si="59"/>
        <v/>
      </c>
    </row>
    <row r="220" spans="2:48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101">
        <f t="shared" ca="1" si="48"/>
        <v>43273</v>
      </c>
      <c r="N220" s="118">
        <f t="shared" ca="1" si="49"/>
        <v>1.7484935921405764E-3</v>
      </c>
      <c r="O220" s="118">
        <f t="shared" ca="1" si="50"/>
        <v>1.7484935921405764E-3</v>
      </c>
      <c r="P220" s="118">
        <f t="shared" ca="1" si="51"/>
        <v>1.7484935921405764E-3</v>
      </c>
      <c r="Q220" s="118">
        <f t="shared" ca="1" si="52"/>
        <v>1.7484935921405764E-3</v>
      </c>
      <c r="R220" s="118">
        <f t="shared" ca="1" si="60"/>
        <v>1.7484935921405764E-3</v>
      </c>
      <c r="S220" s="118">
        <f t="shared" ca="1" si="61"/>
        <v>1.7484935921405764E-3</v>
      </c>
      <c r="T220" s="28"/>
      <c r="U220" s="107">
        <v>43577</v>
      </c>
      <c r="V220" s="108">
        <v>-1.184597795718112E-3</v>
      </c>
      <c r="W220" s="109">
        <f t="shared" si="62"/>
        <v>0.89199487732193439</v>
      </c>
      <c r="X220" s="108">
        <f t="shared" si="53"/>
        <v>2.9454279121743365E-3</v>
      </c>
      <c r="Y220" s="28"/>
      <c r="Z220" s="101"/>
      <c r="AB220" s="118" t="str">
        <f t="shared" si="54"/>
        <v/>
      </c>
      <c r="AC220" s="28"/>
      <c r="AD220" s="101"/>
      <c r="AF220" s="118" t="str">
        <f t="shared" si="55"/>
        <v/>
      </c>
      <c r="AG220" s="28"/>
      <c r="AH220" s="101"/>
      <c r="AJ220" s="118" t="str">
        <f t="shared" si="56"/>
        <v/>
      </c>
      <c r="AK220" s="28"/>
      <c r="AL220" s="101"/>
      <c r="AN220" s="118" t="str">
        <f t="shared" si="57"/>
        <v/>
      </c>
      <c r="AO220" s="28"/>
      <c r="AP220" s="101"/>
      <c r="AR220" s="118" t="str">
        <f t="shared" si="58"/>
        <v/>
      </c>
      <c r="AS220" s="28"/>
      <c r="AT220" s="101"/>
      <c r="AV220" s="118" t="str">
        <f t="shared" si="59"/>
        <v/>
      </c>
    </row>
    <row r="221" spans="2:48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101">
        <f t="shared" ca="1" si="48"/>
        <v>43266</v>
      </c>
      <c r="N221" s="118">
        <f t="shared" ca="1" si="49"/>
        <v>7.7723523527293281E-3</v>
      </c>
      <c r="O221" s="118">
        <f t="shared" ca="1" si="50"/>
        <v>7.7723523527293281E-3</v>
      </c>
      <c r="P221" s="118">
        <f t="shared" ca="1" si="51"/>
        <v>7.7723523527293281E-3</v>
      </c>
      <c r="Q221" s="118">
        <f t="shared" ca="1" si="52"/>
        <v>7.7723523527293281E-3</v>
      </c>
      <c r="R221" s="118">
        <f t="shared" ca="1" si="60"/>
        <v>7.7723523527293281E-3</v>
      </c>
      <c r="S221" s="118">
        <f t="shared" ca="1" si="61"/>
        <v>7.7723523527293281E-3</v>
      </c>
      <c r="T221" s="28"/>
      <c r="U221" s="107">
        <v>43574</v>
      </c>
      <c r="V221" s="108">
        <v>-2.3513035626930202E-5</v>
      </c>
      <c r="W221" s="109">
        <f t="shared" si="62"/>
        <v>0.89305278568331481</v>
      </c>
      <c r="X221" s="108">
        <f t="shared" si="53"/>
        <v>3.6833482782361315E-3</v>
      </c>
      <c r="Y221" s="28"/>
      <c r="Z221" s="101"/>
      <c r="AB221" s="118" t="str">
        <f t="shared" si="54"/>
        <v/>
      </c>
      <c r="AC221" s="28"/>
      <c r="AD221" s="101"/>
      <c r="AF221" s="118" t="str">
        <f t="shared" si="55"/>
        <v/>
      </c>
      <c r="AG221" s="28"/>
      <c r="AH221" s="101"/>
      <c r="AJ221" s="118" t="str">
        <f t="shared" si="56"/>
        <v/>
      </c>
      <c r="AK221" s="28"/>
      <c r="AL221" s="101"/>
      <c r="AN221" s="118" t="str">
        <f t="shared" si="57"/>
        <v/>
      </c>
      <c r="AO221" s="28"/>
      <c r="AP221" s="101"/>
      <c r="AR221" s="118" t="str">
        <f t="shared" si="58"/>
        <v/>
      </c>
      <c r="AS221" s="28"/>
      <c r="AT221" s="101"/>
      <c r="AV221" s="118" t="str">
        <f t="shared" si="59"/>
        <v/>
      </c>
    </row>
    <row r="222" spans="2:48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101">
        <f t="shared" ca="1" si="48"/>
        <v>43259</v>
      </c>
      <c r="N222" s="118">
        <f t="shared" ca="1" si="49"/>
        <v>-3.4175106218899964E-3</v>
      </c>
      <c r="O222" s="118">
        <f t="shared" ca="1" si="50"/>
        <v>-3.4175106218899964E-3</v>
      </c>
      <c r="P222" s="118">
        <f t="shared" ca="1" si="51"/>
        <v>-3.4175106218899964E-3</v>
      </c>
      <c r="Q222" s="118">
        <f t="shared" ca="1" si="52"/>
        <v>-3.4175106218899964E-3</v>
      </c>
      <c r="R222" s="118">
        <f t="shared" ca="1" si="60"/>
        <v>-3.4175106218899964E-3</v>
      </c>
      <c r="S222" s="118">
        <f t="shared" ca="1" si="61"/>
        <v>-3.4175106218899964E-3</v>
      </c>
      <c r="T222" s="28"/>
      <c r="U222" s="107">
        <v>43573</v>
      </c>
      <c r="V222" s="108">
        <v>5.1010079050074477E-3</v>
      </c>
      <c r="W222" s="109">
        <f t="shared" si="62"/>
        <v>0.89307378455902864</v>
      </c>
      <c r="X222" s="108">
        <f t="shared" si="53"/>
        <v>-3.6286627019188611E-4</v>
      </c>
      <c r="Y222" s="28"/>
      <c r="Z222" s="101"/>
      <c r="AB222" s="118" t="str">
        <f t="shared" si="54"/>
        <v/>
      </c>
      <c r="AC222" s="28"/>
      <c r="AD222" s="101"/>
      <c r="AF222" s="118" t="str">
        <f t="shared" si="55"/>
        <v/>
      </c>
      <c r="AG222" s="28"/>
      <c r="AH222" s="101"/>
      <c r="AJ222" s="118" t="str">
        <f t="shared" si="56"/>
        <v/>
      </c>
      <c r="AK222" s="28"/>
      <c r="AL222" s="101"/>
      <c r="AN222" s="118" t="str">
        <f t="shared" si="57"/>
        <v/>
      </c>
      <c r="AO222" s="28"/>
      <c r="AP222" s="101"/>
      <c r="AR222" s="118" t="str">
        <f t="shared" si="58"/>
        <v/>
      </c>
      <c r="AS222" s="28"/>
      <c r="AT222" s="101"/>
      <c r="AV222" s="118" t="str">
        <f t="shared" si="59"/>
        <v/>
      </c>
    </row>
    <row r="223" spans="2:48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101">
        <f t="shared" ca="1" si="48"/>
        <v>43252</v>
      </c>
      <c r="N223" s="118">
        <f t="shared" ca="1" si="49"/>
        <v>2.5083964770533651E-3</v>
      </c>
      <c r="O223" s="118">
        <f t="shared" ca="1" si="50"/>
        <v>2.5083964770533651E-3</v>
      </c>
      <c r="P223" s="118">
        <f t="shared" ca="1" si="51"/>
        <v>2.5083964770533651E-3</v>
      </c>
      <c r="Q223" s="118">
        <f t="shared" ca="1" si="52"/>
        <v>2.5083964770533651E-3</v>
      </c>
      <c r="R223" s="118">
        <f t="shared" ca="1" si="60"/>
        <v>2.5083964770533651E-3</v>
      </c>
      <c r="S223" s="118">
        <f t="shared" ca="1" si="61"/>
        <v>2.5083964770533651E-3</v>
      </c>
      <c r="T223" s="28"/>
      <c r="U223" s="107">
        <v>43572</v>
      </c>
      <c r="V223" s="108">
        <v>-1.5510712116412471E-3</v>
      </c>
      <c r="W223" s="109">
        <f t="shared" si="62"/>
        <v>0.88854132821985343</v>
      </c>
      <c r="X223" s="108">
        <f t="shared" si="53"/>
        <v>-8.3094769698842663E-3</v>
      </c>
      <c r="Y223" s="28"/>
      <c r="Z223" s="101"/>
      <c r="AB223" s="118" t="str">
        <f t="shared" si="54"/>
        <v/>
      </c>
      <c r="AC223" s="28"/>
      <c r="AD223" s="101"/>
      <c r="AF223" s="118" t="str">
        <f t="shared" si="55"/>
        <v/>
      </c>
      <c r="AG223" s="28"/>
      <c r="AH223" s="101"/>
      <c r="AJ223" s="118" t="str">
        <f t="shared" si="56"/>
        <v/>
      </c>
      <c r="AK223" s="28"/>
      <c r="AL223" s="101"/>
      <c r="AN223" s="118" t="str">
        <f t="shared" si="57"/>
        <v/>
      </c>
      <c r="AO223" s="28"/>
      <c r="AP223" s="101"/>
      <c r="AR223" s="118" t="str">
        <f t="shared" si="58"/>
        <v/>
      </c>
      <c r="AS223" s="28"/>
      <c r="AT223" s="101"/>
      <c r="AV223" s="118" t="str">
        <f t="shared" si="59"/>
        <v/>
      </c>
    </row>
    <row r="224" spans="2:48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101">
        <f t="shared" ca="1" si="48"/>
        <v>43245</v>
      </c>
      <c r="N224" s="118">
        <f t="shared" ca="1" si="49"/>
        <v>1.0349112167959529E-2</v>
      </c>
      <c r="O224" s="118">
        <f t="shared" ca="1" si="50"/>
        <v>1.0349112167959529E-2</v>
      </c>
      <c r="P224" s="118">
        <f t="shared" ca="1" si="51"/>
        <v>1.0349112167959529E-2</v>
      </c>
      <c r="Q224" s="118">
        <f t="shared" ca="1" si="52"/>
        <v>1.0349112167959529E-2</v>
      </c>
      <c r="R224" s="118">
        <f t="shared" ca="1" si="60"/>
        <v>1.0349112167959529E-2</v>
      </c>
      <c r="S224" s="118">
        <f t="shared" ca="1" si="61"/>
        <v>1.0349112167959529E-2</v>
      </c>
      <c r="T224" s="28"/>
      <c r="U224" s="107">
        <v>43571</v>
      </c>
      <c r="V224" s="108">
        <v>6.1433409170691682E-4</v>
      </c>
      <c r="W224" s="109">
        <f t="shared" si="62"/>
        <v>0.88992166008743101</v>
      </c>
      <c r="X224" s="108">
        <f t="shared" si="53"/>
        <v>-3.4278982647096834E-3</v>
      </c>
      <c r="Y224" s="28"/>
      <c r="Z224" s="101"/>
      <c r="AB224" s="118" t="str">
        <f t="shared" si="54"/>
        <v/>
      </c>
      <c r="AC224" s="28"/>
      <c r="AD224" s="101"/>
      <c r="AF224" s="118" t="str">
        <f t="shared" si="55"/>
        <v/>
      </c>
      <c r="AG224" s="28"/>
      <c r="AH224" s="101"/>
      <c r="AJ224" s="118" t="str">
        <f t="shared" si="56"/>
        <v/>
      </c>
      <c r="AK224" s="28"/>
      <c r="AL224" s="101"/>
      <c r="AN224" s="118" t="str">
        <f t="shared" si="57"/>
        <v/>
      </c>
      <c r="AO224" s="28"/>
      <c r="AP224" s="101"/>
      <c r="AR224" s="118" t="str">
        <f t="shared" si="58"/>
        <v/>
      </c>
      <c r="AS224" s="28"/>
      <c r="AT224" s="101"/>
      <c r="AV224" s="118" t="str">
        <f t="shared" si="59"/>
        <v/>
      </c>
    </row>
    <row r="225" spans="2:48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101">
        <f t="shared" ca="1" si="48"/>
        <v>43238</v>
      </c>
      <c r="N225" s="118">
        <f t="shared" ca="1" si="49"/>
        <v>-5.0879671820546202E-3</v>
      </c>
      <c r="O225" s="118">
        <f t="shared" ca="1" si="50"/>
        <v>-5.0879671820546202E-3</v>
      </c>
      <c r="P225" s="118">
        <f t="shared" ca="1" si="51"/>
        <v>-5.0879671820546202E-3</v>
      </c>
      <c r="Q225" s="118">
        <f t="shared" ca="1" si="52"/>
        <v>-5.0879671820546202E-3</v>
      </c>
      <c r="R225" s="118">
        <f t="shared" ca="1" si="60"/>
        <v>-5.0879671820546202E-3</v>
      </c>
      <c r="S225" s="118">
        <f t="shared" ca="1" si="61"/>
        <v>-5.0879671820546202E-3</v>
      </c>
      <c r="T225" s="28"/>
      <c r="U225" s="107">
        <v>43570</v>
      </c>
      <c r="V225" s="108">
        <v>-4.4971610952618902E-4</v>
      </c>
      <c r="W225" s="109">
        <f t="shared" si="62"/>
        <v>0.88937528652859499</v>
      </c>
      <c r="X225" s="108">
        <f t="shared" si="53"/>
        <v>-5.3428594511675254E-3</v>
      </c>
      <c r="Y225" s="28"/>
      <c r="Z225" s="101"/>
      <c r="AB225" s="118" t="str">
        <f t="shared" si="54"/>
        <v/>
      </c>
      <c r="AC225" s="28"/>
      <c r="AD225" s="101"/>
      <c r="AF225" s="118" t="str">
        <f t="shared" si="55"/>
        <v/>
      </c>
      <c r="AG225" s="28"/>
      <c r="AH225" s="101"/>
      <c r="AJ225" s="118" t="str">
        <f t="shared" si="56"/>
        <v/>
      </c>
      <c r="AK225" s="28"/>
      <c r="AL225" s="101"/>
      <c r="AN225" s="118" t="str">
        <f t="shared" si="57"/>
        <v/>
      </c>
      <c r="AO225" s="28"/>
      <c r="AP225" s="101"/>
      <c r="AR225" s="118" t="str">
        <f t="shared" si="58"/>
        <v/>
      </c>
      <c r="AS225" s="28"/>
      <c r="AT225" s="101"/>
      <c r="AV225" s="118" t="str">
        <f t="shared" si="59"/>
        <v/>
      </c>
    </row>
    <row r="226" spans="2:48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101">
        <f t="shared" ca="1" si="48"/>
        <v>43231</v>
      </c>
      <c r="N226" s="118">
        <f t="shared" ca="1" si="49"/>
        <v>4.6648771176618364E-3</v>
      </c>
      <c r="O226" s="118">
        <f t="shared" ca="1" si="50"/>
        <v>4.6648771176618364E-3</v>
      </c>
      <c r="P226" s="118">
        <f t="shared" ca="1" si="51"/>
        <v>4.6648771176618364E-3</v>
      </c>
      <c r="Q226" s="118">
        <f t="shared" ca="1" si="52"/>
        <v>4.6648771176618364E-3</v>
      </c>
      <c r="R226" s="118">
        <f t="shared" ca="1" si="60"/>
        <v>4.6648771176618364E-3</v>
      </c>
      <c r="S226" s="118">
        <f t="shared" ca="1" si="61"/>
        <v>4.6648771176618364E-3</v>
      </c>
      <c r="T226" s="28"/>
      <c r="U226" s="107">
        <v>43567</v>
      </c>
      <c r="V226" s="108">
        <v>-4.0547838707783012E-3</v>
      </c>
      <c r="W226" s="109">
        <f t="shared" si="62"/>
        <v>0.88977543287461935</v>
      </c>
      <c r="X226" s="108">
        <f t="shared" si="53"/>
        <v>-4.9307992412570556E-3</v>
      </c>
      <c r="Y226" s="28"/>
      <c r="Z226" s="101"/>
      <c r="AB226" s="118" t="str">
        <f t="shared" si="54"/>
        <v/>
      </c>
      <c r="AC226" s="28"/>
      <c r="AD226" s="101"/>
      <c r="AF226" s="118" t="str">
        <f t="shared" si="55"/>
        <v/>
      </c>
      <c r="AG226" s="28"/>
      <c r="AH226" s="101"/>
      <c r="AJ226" s="118" t="str">
        <f t="shared" si="56"/>
        <v/>
      </c>
      <c r="AK226" s="28"/>
      <c r="AL226" s="101"/>
      <c r="AN226" s="118" t="str">
        <f t="shared" si="57"/>
        <v/>
      </c>
      <c r="AO226" s="28"/>
      <c r="AP226" s="101"/>
      <c r="AR226" s="118" t="str">
        <f t="shared" si="58"/>
        <v/>
      </c>
      <c r="AS226" s="28"/>
      <c r="AT226" s="101"/>
      <c r="AV226" s="118" t="str">
        <f t="shared" si="59"/>
        <v/>
      </c>
    </row>
    <row r="227" spans="2:48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101">
        <f t="shared" ca="1" si="48"/>
        <v>43224</v>
      </c>
      <c r="N227" s="118">
        <f t="shared" ca="1" si="49"/>
        <v>4.3720291516000653E-3</v>
      </c>
      <c r="O227" s="118">
        <f t="shared" ca="1" si="50"/>
        <v>4.3720291516000653E-3</v>
      </c>
      <c r="P227" s="118">
        <f t="shared" ca="1" si="51"/>
        <v>4.3720291516000653E-3</v>
      </c>
      <c r="Q227" s="118">
        <f t="shared" ca="1" si="52"/>
        <v>4.3720291516000653E-3</v>
      </c>
      <c r="R227" s="118">
        <f t="shared" ca="1" si="60"/>
        <v>4.3720291516000653E-3</v>
      </c>
      <c r="S227" s="118">
        <f t="shared" ca="1" si="61"/>
        <v>4.3720291516000653E-3</v>
      </c>
      <c r="T227" s="28"/>
      <c r="U227" s="107">
        <v>43566</v>
      </c>
      <c r="V227" s="108">
        <v>-2.8890378367792207E-3</v>
      </c>
      <c r="W227" s="109">
        <f t="shared" si="62"/>
        <v>0.89339796854767251</v>
      </c>
      <c r="X227" s="108">
        <f t="shared" si="53"/>
        <v>-7.5684134233988676E-4</v>
      </c>
      <c r="Y227" s="28"/>
      <c r="Z227" s="101"/>
      <c r="AB227" s="118" t="str">
        <f t="shared" si="54"/>
        <v/>
      </c>
      <c r="AC227" s="28"/>
      <c r="AD227" s="101"/>
      <c r="AF227" s="118" t="str">
        <f t="shared" si="55"/>
        <v/>
      </c>
      <c r="AG227" s="28"/>
      <c r="AH227" s="101"/>
      <c r="AJ227" s="118" t="str">
        <f t="shared" si="56"/>
        <v/>
      </c>
      <c r="AK227" s="28"/>
      <c r="AL227" s="101"/>
      <c r="AN227" s="118" t="str">
        <f t="shared" si="57"/>
        <v/>
      </c>
      <c r="AO227" s="28"/>
      <c r="AP227" s="101"/>
      <c r="AR227" s="118" t="str">
        <f t="shared" si="58"/>
        <v/>
      </c>
      <c r="AS227" s="28"/>
      <c r="AT227" s="101"/>
      <c r="AV227" s="118" t="str">
        <f t="shared" si="59"/>
        <v/>
      </c>
    </row>
    <row r="228" spans="2:48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101">
        <f t="shared" ca="1" si="48"/>
        <v>43217</v>
      </c>
      <c r="N228" s="118">
        <f t="shared" ca="1" si="49"/>
        <v>5.2877969395548341E-3</v>
      </c>
      <c r="O228" s="118">
        <f t="shared" ca="1" si="50"/>
        <v>5.2877969395548341E-3</v>
      </c>
      <c r="P228" s="118">
        <f t="shared" ca="1" si="51"/>
        <v>5.2877969395548341E-3</v>
      </c>
      <c r="Q228" s="118">
        <f t="shared" ca="1" si="52"/>
        <v>5.2877969395548341E-3</v>
      </c>
      <c r="R228" s="118">
        <f t="shared" ca="1" si="60"/>
        <v>5.2877969395548341E-3</v>
      </c>
      <c r="S228" s="118">
        <f t="shared" ca="1" si="61"/>
        <v>5.2877969395548341E-3</v>
      </c>
      <c r="T228" s="28"/>
      <c r="U228" s="107">
        <v>43565</v>
      </c>
      <c r="V228" s="108">
        <v>3.363775623927008E-3</v>
      </c>
      <c r="W228" s="109">
        <f t="shared" si="62"/>
        <v>0.89598650746899411</v>
      </c>
      <c r="X228" s="108">
        <f t="shared" si="53"/>
        <v>1.7613083168297461E-3</v>
      </c>
      <c r="Y228" s="28"/>
      <c r="Z228" s="101"/>
      <c r="AB228" s="118" t="str">
        <f t="shared" si="54"/>
        <v/>
      </c>
      <c r="AC228" s="28"/>
      <c r="AD228" s="101"/>
      <c r="AF228" s="118" t="str">
        <f t="shared" si="55"/>
        <v/>
      </c>
      <c r="AG228" s="28"/>
      <c r="AH228" s="101"/>
      <c r="AJ228" s="118" t="str">
        <f t="shared" si="56"/>
        <v/>
      </c>
      <c r="AK228" s="28"/>
      <c r="AL228" s="101"/>
      <c r="AN228" s="118" t="str">
        <f t="shared" si="57"/>
        <v/>
      </c>
      <c r="AO228" s="28"/>
      <c r="AP228" s="101"/>
      <c r="AR228" s="118" t="str">
        <f t="shared" si="58"/>
        <v/>
      </c>
      <c r="AS228" s="28"/>
      <c r="AT228" s="101"/>
      <c r="AV228" s="118" t="str">
        <f t="shared" si="59"/>
        <v/>
      </c>
    </row>
    <row r="229" spans="2:48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101">
        <f t="shared" ca="1" si="48"/>
        <v>43210</v>
      </c>
      <c r="N229" s="118">
        <f t="shared" ca="1" si="49"/>
        <v>-5.443496636393208E-3</v>
      </c>
      <c r="O229" s="118">
        <f t="shared" ca="1" si="50"/>
        <v>-5.443496636393208E-3</v>
      </c>
      <c r="P229" s="118">
        <f t="shared" ca="1" si="51"/>
        <v>-5.443496636393208E-3</v>
      </c>
      <c r="Q229" s="118">
        <f t="shared" ca="1" si="52"/>
        <v>-5.443496636393208E-3</v>
      </c>
      <c r="R229" s="118">
        <f t="shared" ca="1" si="60"/>
        <v>-5.443496636393208E-3</v>
      </c>
      <c r="S229" s="118">
        <f t="shared" ca="1" si="61"/>
        <v>-5.443496636393208E-3</v>
      </c>
      <c r="T229" s="28"/>
      <c r="U229" s="107">
        <v>43564</v>
      </c>
      <c r="V229" s="108">
        <v>-1.308394438484306E-3</v>
      </c>
      <c r="W229" s="109">
        <f t="shared" si="62"/>
        <v>0.89298271398310947</v>
      </c>
      <c r="X229" s="108">
        <f t="shared" si="53"/>
        <v>-4.4603616769707255E-3</v>
      </c>
      <c r="Y229" s="28"/>
      <c r="Z229" s="101"/>
      <c r="AB229" s="118" t="str">
        <f t="shared" si="54"/>
        <v/>
      </c>
      <c r="AC229" s="28"/>
      <c r="AD229" s="101"/>
      <c r="AF229" s="118" t="str">
        <f t="shared" si="55"/>
        <v/>
      </c>
      <c r="AG229" s="28"/>
      <c r="AH229" s="101"/>
      <c r="AJ229" s="118" t="str">
        <f t="shared" si="56"/>
        <v/>
      </c>
      <c r="AK229" s="28"/>
      <c r="AL229" s="101"/>
      <c r="AN229" s="118" t="str">
        <f t="shared" si="57"/>
        <v/>
      </c>
      <c r="AO229" s="28"/>
      <c r="AP229" s="101"/>
      <c r="AR229" s="118" t="str">
        <f t="shared" si="58"/>
        <v/>
      </c>
      <c r="AS229" s="28"/>
      <c r="AT229" s="101"/>
      <c r="AV229" s="118" t="str">
        <f t="shared" si="59"/>
        <v/>
      </c>
    </row>
    <row r="230" spans="2:48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101">
        <f t="shared" ca="1" si="48"/>
        <v>43203</v>
      </c>
      <c r="N230" s="118">
        <f t="shared" ca="1" si="49"/>
        <v>-6.4112718710462868E-4</v>
      </c>
      <c r="O230" s="118">
        <f t="shared" ca="1" si="50"/>
        <v>-6.4112718710462868E-4</v>
      </c>
      <c r="P230" s="118">
        <f t="shared" ca="1" si="51"/>
        <v>-6.4112718710462868E-4</v>
      </c>
      <c r="Q230" s="118">
        <f t="shared" ca="1" si="52"/>
        <v>-6.4112718710462868E-4</v>
      </c>
      <c r="R230" s="118">
        <f t="shared" ca="1" si="60"/>
        <v>-6.4112718710462868E-4</v>
      </c>
      <c r="S230" s="118">
        <f t="shared" ca="1" si="61"/>
        <v>-6.4112718710462868E-4</v>
      </c>
      <c r="T230" s="28"/>
      <c r="U230" s="107">
        <v>43563</v>
      </c>
      <c r="V230" s="108">
        <v>-3.5628799431843964E-5</v>
      </c>
      <c r="W230" s="109">
        <f t="shared" si="62"/>
        <v>0.8941526182960442</v>
      </c>
      <c r="X230" s="108">
        <f t="shared" si="53"/>
        <v>7.6246618294750768E-4</v>
      </c>
      <c r="Y230" s="28"/>
      <c r="Z230" s="101"/>
      <c r="AB230" s="118" t="str">
        <f t="shared" si="54"/>
        <v/>
      </c>
      <c r="AC230" s="28"/>
      <c r="AD230" s="101"/>
      <c r="AF230" s="118" t="str">
        <f t="shared" si="55"/>
        <v/>
      </c>
      <c r="AG230" s="28"/>
      <c r="AH230" s="101"/>
      <c r="AJ230" s="118" t="str">
        <f t="shared" si="56"/>
        <v/>
      </c>
      <c r="AK230" s="28"/>
      <c r="AL230" s="101"/>
      <c r="AN230" s="118" t="str">
        <f t="shared" si="57"/>
        <v/>
      </c>
      <c r="AO230" s="28"/>
      <c r="AP230" s="101"/>
      <c r="AR230" s="118" t="str">
        <f t="shared" si="58"/>
        <v/>
      </c>
      <c r="AS230" s="28"/>
      <c r="AT230" s="101"/>
      <c r="AV230" s="118" t="str">
        <f t="shared" si="59"/>
        <v/>
      </c>
    </row>
    <row r="231" spans="2:48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101">
        <f t="shared" ca="1" si="48"/>
        <v>43196</v>
      </c>
      <c r="N231" s="118">
        <f t="shared" ca="1" si="49"/>
        <v>-2.551163298169179E-3</v>
      </c>
      <c r="O231" s="118">
        <f t="shared" ca="1" si="50"/>
        <v>-2.551163298169179E-3</v>
      </c>
      <c r="P231" s="118">
        <f t="shared" ca="1" si="51"/>
        <v>-2.551163298169179E-3</v>
      </c>
      <c r="Q231" s="118">
        <f t="shared" ca="1" si="52"/>
        <v>-2.551163298169179E-3</v>
      </c>
      <c r="R231" s="118">
        <f t="shared" ca="1" si="60"/>
        <v>-2.551163298169179E-3</v>
      </c>
      <c r="S231" s="118">
        <f t="shared" ca="1" si="61"/>
        <v>-2.551163298169179E-3</v>
      </c>
      <c r="T231" s="28"/>
      <c r="U231" s="107">
        <v>43560</v>
      </c>
      <c r="V231" s="108">
        <v>1.2284859798031259E-4</v>
      </c>
      <c r="W231" s="109">
        <f t="shared" si="62"/>
        <v>0.89418447701543091</v>
      </c>
      <c r="X231" s="108">
        <f t="shared" si="53"/>
        <v>-1.8434780712184295E-4</v>
      </c>
      <c r="Y231" s="28"/>
      <c r="Z231" s="101"/>
      <c r="AB231" s="118" t="str">
        <f t="shared" si="54"/>
        <v/>
      </c>
      <c r="AC231" s="28"/>
      <c r="AD231" s="101"/>
      <c r="AF231" s="118" t="str">
        <f t="shared" si="55"/>
        <v/>
      </c>
      <c r="AG231" s="28"/>
      <c r="AH231" s="101"/>
      <c r="AJ231" s="118" t="str">
        <f t="shared" si="56"/>
        <v/>
      </c>
      <c r="AK231" s="28"/>
      <c r="AL231" s="101"/>
      <c r="AN231" s="118" t="str">
        <f t="shared" si="57"/>
        <v/>
      </c>
      <c r="AO231" s="28"/>
      <c r="AP231" s="101"/>
      <c r="AR231" s="118" t="str">
        <f t="shared" si="58"/>
        <v/>
      </c>
      <c r="AS231" s="28"/>
      <c r="AT231" s="101"/>
      <c r="AV231" s="118" t="str">
        <f t="shared" si="59"/>
        <v/>
      </c>
    </row>
    <row r="232" spans="2:48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101">
        <f t="shared" ca="1" si="48"/>
        <v>43189</v>
      </c>
      <c r="N232" s="118">
        <f t="shared" ca="1" si="49"/>
        <v>1.1757830817224812E-2</v>
      </c>
      <c r="O232" s="118">
        <f t="shared" ca="1" si="50"/>
        <v>1.1757830817224812E-2</v>
      </c>
      <c r="P232" s="118">
        <f t="shared" ca="1" si="51"/>
        <v>1.1757830817224812E-2</v>
      </c>
      <c r="Q232" s="118">
        <f t="shared" ca="1" si="52"/>
        <v>1.1757830817224812E-2</v>
      </c>
      <c r="R232" s="118">
        <f t="shared" ca="1" si="60"/>
        <v>1.1757830817224812E-2</v>
      </c>
      <c r="S232" s="118">
        <f t="shared" ca="1" si="61"/>
        <v>1.1757830817224812E-2</v>
      </c>
      <c r="T232" s="28"/>
      <c r="U232" s="107">
        <v>43559</v>
      </c>
      <c r="V232" s="108">
        <v>-3.7626143418812005E-4</v>
      </c>
      <c r="W232" s="109">
        <f t="shared" si="62"/>
        <v>0.89407464119926983</v>
      </c>
      <c r="X232" s="108">
        <f t="shared" si="53"/>
        <v>-1.7354345996211107E-3</v>
      </c>
      <c r="Y232" s="28"/>
      <c r="Z232" s="101"/>
      <c r="AB232" s="118" t="str">
        <f t="shared" si="54"/>
        <v/>
      </c>
      <c r="AC232" s="28"/>
      <c r="AD232" s="101"/>
      <c r="AF232" s="118" t="str">
        <f t="shared" si="55"/>
        <v/>
      </c>
      <c r="AG232" s="28"/>
      <c r="AH232" s="101"/>
      <c r="AJ232" s="118" t="str">
        <f t="shared" si="56"/>
        <v/>
      </c>
      <c r="AK232" s="28"/>
      <c r="AL232" s="101"/>
      <c r="AN232" s="118" t="str">
        <f t="shared" si="57"/>
        <v/>
      </c>
      <c r="AO232" s="28"/>
      <c r="AP232" s="101"/>
      <c r="AR232" s="118" t="str">
        <f t="shared" si="58"/>
        <v/>
      </c>
      <c r="AS232" s="28"/>
      <c r="AT232" s="101"/>
      <c r="AV232" s="118" t="str">
        <f t="shared" si="59"/>
        <v/>
      </c>
    </row>
    <row r="233" spans="2:48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101">
        <f t="shared" ca="1" si="48"/>
        <v>43182</v>
      </c>
      <c r="N233" s="118">
        <f t="shared" ca="1" si="49"/>
        <v>-1.1038535452268849E-2</v>
      </c>
      <c r="O233" s="118">
        <f t="shared" ca="1" si="50"/>
        <v>-1.1038535452268849E-2</v>
      </c>
      <c r="P233" s="118">
        <f t="shared" ca="1" si="51"/>
        <v>-1.1038535452268849E-2</v>
      </c>
      <c r="Q233" s="118">
        <f t="shared" ca="1" si="52"/>
        <v>-1.1038535452268849E-2</v>
      </c>
      <c r="R233" s="118">
        <f t="shared" ca="1" si="60"/>
        <v>-1.1038535452268849E-2</v>
      </c>
      <c r="S233" s="118">
        <f t="shared" ca="1" si="61"/>
        <v>-1.1038535452268849E-2</v>
      </c>
      <c r="T233" s="28"/>
      <c r="U233" s="107">
        <v>43558</v>
      </c>
      <c r="V233" s="108">
        <v>-2.8678468632245559E-3</v>
      </c>
      <c r="W233" s="109">
        <f t="shared" si="62"/>
        <v>0.89441117363021383</v>
      </c>
      <c r="X233" s="108">
        <f t="shared" si="53"/>
        <v>-1.2748890959024539E-4</v>
      </c>
      <c r="Y233" s="28"/>
      <c r="Z233" s="101"/>
      <c r="AB233" s="118" t="str">
        <f t="shared" si="54"/>
        <v/>
      </c>
      <c r="AC233" s="28"/>
      <c r="AD233" s="101"/>
      <c r="AF233" s="118" t="str">
        <f t="shared" si="55"/>
        <v/>
      </c>
      <c r="AG233" s="28"/>
      <c r="AH233" s="101"/>
      <c r="AJ233" s="118" t="str">
        <f t="shared" si="56"/>
        <v/>
      </c>
      <c r="AK233" s="28"/>
      <c r="AL233" s="101"/>
      <c r="AN233" s="118" t="str">
        <f t="shared" si="57"/>
        <v/>
      </c>
      <c r="AO233" s="28"/>
      <c r="AP233" s="101"/>
      <c r="AR233" s="118" t="str">
        <f t="shared" si="58"/>
        <v/>
      </c>
      <c r="AS233" s="28"/>
      <c r="AT233" s="101"/>
      <c r="AV233" s="118" t="str">
        <f t="shared" si="59"/>
        <v/>
      </c>
    </row>
    <row r="234" spans="2:48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101">
        <f t="shared" ca="1" si="48"/>
        <v>43175</v>
      </c>
      <c r="N234" s="118">
        <f t="shared" ca="1" si="49"/>
        <v>7.47788057963783E-3</v>
      </c>
      <c r="O234" s="118">
        <f t="shared" ca="1" si="50"/>
        <v>7.47788057963783E-3</v>
      </c>
      <c r="P234" s="118">
        <f t="shared" ca="1" si="51"/>
        <v>7.47788057963783E-3</v>
      </c>
      <c r="Q234" s="118">
        <f t="shared" ca="1" si="52"/>
        <v>7.47788057963783E-3</v>
      </c>
      <c r="R234" s="118">
        <f t="shared" ca="1" si="60"/>
        <v>7.47788057963783E-3</v>
      </c>
      <c r="S234" s="118">
        <f t="shared" ca="1" si="61"/>
        <v>7.47788057963783E-3</v>
      </c>
      <c r="T234" s="28"/>
      <c r="U234" s="107">
        <v>43557</v>
      </c>
      <c r="V234" s="108">
        <v>3.9309693600073949E-3</v>
      </c>
      <c r="W234" s="109">
        <f t="shared" si="62"/>
        <v>0.89698358519136889</v>
      </c>
      <c r="X234" s="108">
        <f t="shared" si="53"/>
        <v>6.9843394447157703E-3</v>
      </c>
      <c r="Y234" s="28"/>
      <c r="Z234" s="101"/>
      <c r="AB234" s="118" t="str">
        <f t="shared" si="54"/>
        <v/>
      </c>
      <c r="AC234" s="28"/>
      <c r="AD234" s="101"/>
      <c r="AF234" s="118" t="str">
        <f t="shared" si="55"/>
        <v/>
      </c>
      <c r="AG234" s="28"/>
      <c r="AH234" s="101"/>
      <c r="AJ234" s="118" t="str">
        <f t="shared" si="56"/>
        <v/>
      </c>
      <c r="AK234" s="28"/>
      <c r="AL234" s="101"/>
      <c r="AN234" s="118" t="str">
        <f t="shared" si="57"/>
        <v/>
      </c>
      <c r="AO234" s="28"/>
      <c r="AP234" s="101"/>
      <c r="AR234" s="118" t="str">
        <f t="shared" si="58"/>
        <v/>
      </c>
      <c r="AS234" s="28"/>
      <c r="AT234" s="101"/>
      <c r="AV234" s="118" t="str">
        <f t="shared" si="59"/>
        <v/>
      </c>
    </row>
    <row r="235" spans="2:48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101">
        <f t="shared" ca="1" si="48"/>
        <v>43168</v>
      </c>
      <c r="N235" s="118">
        <f t="shared" ca="1" si="49"/>
        <v>4.3221307181835478E-3</v>
      </c>
      <c r="O235" s="118">
        <f t="shared" ca="1" si="50"/>
        <v>4.3221307181835478E-3</v>
      </c>
      <c r="P235" s="118">
        <f t="shared" ca="1" si="51"/>
        <v>4.3221307181835478E-3</v>
      </c>
      <c r="Q235" s="118">
        <f t="shared" ca="1" si="52"/>
        <v>4.3221307181835478E-3</v>
      </c>
      <c r="R235" s="118">
        <f t="shared" ca="1" si="60"/>
        <v>4.3221307181835478E-3</v>
      </c>
      <c r="S235" s="118">
        <f t="shared" ca="1" si="61"/>
        <v>4.3221307181835478E-3</v>
      </c>
      <c r="T235" s="28"/>
      <c r="U235" s="107">
        <v>43556</v>
      </c>
      <c r="V235" s="108">
        <v>-9.816877177232558E-4</v>
      </c>
      <c r="W235" s="109">
        <f t="shared" si="62"/>
        <v>0.89347137658596587</v>
      </c>
      <c r="X235" s="108">
        <f t="shared" si="53"/>
        <v>3.5223066557590332E-3</v>
      </c>
      <c r="Y235" s="28"/>
      <c r="Z235" s="101"/>
      <c r="AB235" s="118" t="str">
        <f t="shared" si="54"/>
        <v/>
      </c>
      <c r="AC235" s="28"/>
      <c r="AD235" s="101"/>
      <c r="AF235" s="118" t="str">
        <f t="shared" si="55"/>
        <v/>
      </c>
      <c r="AG235" s="28"/>
      <c r="AH235" s="101"/>
      <c r="AJ235" s="118" t="str">
        <f t="shared" si="56"/>
        <v/>
      </c>
      <c r="AK235" s="28"/>
      <c r="AL235" s="101"/>
      <c r="AN235" s="118" t="str">
        <f t="shared" si="57"/>
        <v/>
      </c>
      <c r="AO235" s="28"/>
      <c r="AP235" s="101"/>
      <c r="AR235" s="118" t="str">
        <f t="shared" si="58"/>
        <v/>
      </c>
      <c r="AS235" s="28"/>
      <c r="AT235" s="101"/>
      <c r="AV235" s="118" t="str">
        <f t="shared" si="59"/>
        <v/>
      </c>
    </row>
    <row r="236" spans="2:48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101">
        <f t="shared" ca="1" si="48"/>
        <v>43161</v>
      </c>
      <c r="N236" s="118">
        <f t="shared" ca="1" si="49"/>
        <v>-5.936787143994704E-3</v>
      </c>
      <c r="O236" s="118">
        <f t="shared" ca="1" si="50"/>
        <v>-5.936787143994704E-3</v>
      </c>
      <c r="P236" s="118">
        <f t="shared" ca="1" si="51"/>
        <v>-5.936787143994704E-3</v>
      </c>
      <c r="Q236" s="118">
        <f t="shared" ca="1" si="52"/>
        <v>-5.936787143994704E-3</v>
      </c>
      <c r="R236" s="118">
        <f t="shared" ca="1" si="60"/>
        <v>-5.936787143994704E-3</v>
      </c>
      <c r="S236" s="118">
        <f t="shared" ca="1" si="61"/>
        <v>-5.936787143994704E-3</v>
      </c>
      <c r="T236" s="28"/>
      <c r="U236" s="107">
        <v>43553</v>
      </c>
      <c r="V236" s="108">
        <v>-1.4287147706613509E-3</v>
      </c>
      <c r="W236" s="109">
        <f t="shared" si="62"/>
        <v>0.89434934835660129</v>
      </c>
      <c r="X236" s="108">
        <f t="shared" si="53"/>
        <v>6.5172443547887315E-3</v>
      </c>
      <c r="Y236" s="28"/>
      <c r="Z236" s="101"/>
      <c r="AB236" s="118" t="str">
        <f t="shared" si="54"/>
        <v/>
      </c>
      <c r="AC236" s="28"/>
      <c r="AD236" s="101"/>
      <c r="AF236" s="118" t="str">
        <f t="shared" si="55"/>
        <v/>
      </c>
      <c r="AG236" s="28"/>
      <c r="AH236" s="101"/>
      <c r="AJ236" s="118" t="str">
        <f t="shared" si="56"/>
        <v/>
      </c>
      <c r="AK236" s="28"/>
      <c r="AL236" s="101"/>
      <c r="AN236" s="118" t="str">
        <f t="shared" si="57"/>
        <v/>
      </c>
      <c r="AO236" s="28"/>
      <c r="AP236" s="101"/>
      <c r="AR236" s="118" t="str">
        <f t="shared" si="58"/>
        <v/>
      </c>
      <c r="AS236" s="28"/>
      <c r="AT236" s="101"/>
      <c r="AV236" s="118" t="str">
        <f t="shared" si="59"/>
        <v/>
      </c>
    </row>
    <row r="237" spans="2:48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101">
        <f t="shared" ca="1" si="48"/>
        <v>43154</v>
      </c>
      <c r="N237" s="118">
        <f t="shared" ca="1" si="49"/>
        <v>1.3625911038011029E-3</v>
      </c>
      <c r="O237" s="118">
        <f t="shared" ca="1" si="50"/>
        <v>1.3625911038011029E-3</v>
      </c>
      <c r="P237" s="118">
        <f t="shared" ca="1" si="51"/>
        <v>1.3625911038011029E-3</v>
      </c>
      <c r="Q237" s="118">
        <f t="shared" ca="1" si="52"/>
        <v>1.3625911038011029E-3</v>
      </c>
      <c r="R237" s="118">
        <f t="shared" ca="1" si="60"/>
        <v>1.3625911038011029E-3</v>
      </c>
      <c r="S237" s="118">
        <f t="shared" ca="1" si="61"/>
        <v>1.3625911038011029E-3</v>
      </c>
      <c r="T237" s="28"/>
      <c r="U237" s="107">
        <v>43552</v>
      </c>
      <c r="V237" s="108">
        <v>1.23387353182132E-3</v>
      </c>
      <c r="W237" s="109">
        <f t="shared" si="62"/>
        <v>0.89562894666172876</v>
      </c>
      <c r="X237" s="108">
        <f t="shared" si="53"/>
        <v>8.6384203104703516E-3</v>
      </c>
      <c r="Y237" s="28"/>
      <c r="Z237" s="101"/>
      <c r="AB237" s="118" t="str">
        <f t="shared" si="54"/>
        <v/>
      </c>
      <c r="AC237" s="28"/>
      <c r="AD237" s="101"/>
      <c r="AF237" s="118" t="str">
        <f t="shared" si="55"/>
        <v/>
      </c>
      <c r="AG237" s="28"/>
      <c r="AH237" s="101"/>
      <c r="AJ237" s="118" t="str">
        <f t="shared" si="56"/>
        <v/>
      </c>
      <c r="AK237" s="28"/>
      <c r="AL237" s="101"/>
      <c r="AN237" s="118" t="str">
        <f t="shared" si="57"/>
        <v/>
      </c>
      <c r="AO237" s="28"/>
      <c r="AP237" s="101"/>
      <c r="AR237" s="118" t="str">
        <f t="shared" si="58"/>
        <v/>
      </c>
      <c r="AS237" s="28"/>
      <c r="AT237" s="101"/>
      <c r="AV237" s="118" t="str">
        <f t="shared" si="59"/>
        <v/>
      </c>
    </row>
    <row r="238" spans="2:48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101">
        <f t="shared" ca="1" si="48"/>
        <v>43147</v>
      </c>
      <c r="N238" s="118">
        <f t="shared" ca="1" si="49"/>
        <v>4.8330643463807554E-3</v>
      </c>
      <c r="O238" s="118">
        <f t="shared" ca="1" si="50"/>
        <v>4.8330643463807554E-3</v>
      </c>
      <c r="P238" s="118">
        <f t="shared" ca="1" si="51"/>
        <v>4.8330643463807554E-3</v>
      </c>
      <c r="Q238" s="118">
        <f t="shared" ca="1" si="52"/>
        <v>4.8330643463807554E-3</v>
      </c>
      <c r="R238" s="118">
        <f t="shared" ca="1" si="60"/>
        <v>4.8330643463807554E-3</v>
      </c>
      <c r="S238" s="118">
        <f t="shared" ca="1" si="61"/>
        <v>4.8330643463807554E-3</v>
      </c>
      <c r="T238" s="28"/>
      <c r="U238" s="107">
        <v>43551</v>
      </c>
      <c r="V238" s="108">
        <v>4.2244900507431831E-3</v>
      </c>
      <c r="W238" s="109">
        <f t="shared" si="62"/>
        <v>0.89452521567456111</v>
      </c>
      <c r="X238" s="108">
        <f t="shared" si="53"/>
        <v>1.4137624363527612E-2</v>
      </c>
      <c r="Y238" s="28"/>
      <c r="Z238" s="101"/>
      <c r="AB238" s="118" t="str">
        <f t="shared" si="54"/>
        <v/>
      </c>
      <c r="AC238" s="28"/>
      <c r="AD238" s="101"/>
      <c r="AF238" s="118" t="str">
        <f t="shared" si="55"/>
        <v/>
      </c>
      <c r="AG238" s="28"/>
      <c r="AH238" s="101"/>
      <c r="AJ238" s="118" t="str">
        <f t="shared" si="56"/>
        <v/>
      </c>
      <c r="AK238" s="28"/>
      <c r="AL238" s="101"/>
      <c r="AN238" s="118" t="str">
        <f t="shared" si="57"/>
        <v/>
      </c>
      <c r="AO238" s="28"/>
      <c r="AP238" s="101"/>
      <c r="AR238" s="118" t="str">
        <f t="shared" si="58"/>
        <v/>
      </c>
      <c r="AS238" s="28"/>
      <c r="AT238" s="101"/>
      <c r="AV238" s="118" t="str">
        <f t="shared" si="59"/>
        <v/>
      </c>
    </row>
    <row r="239" spans="2:48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101">
        <f t="shared" ca="1" si="48"/>
        <v>43140</v>
      </c>
      <c r="N239" s="118">
        <f t="shared" ca="1" si="49"/>
        <v>-3.4393176544517789E-2</v>
      </c>
      <c r="O239" s="118">
        <f t="shared" ca="1" si="50"/>
        <v>-3.4393176544517789E-2</v>
      </c>
      <c r="P239" s="118">
        <f t="shared" ca="1" si="51"/>
        <v>-3.4393176544517789E-2</v>
      </c>
      <c r="Q239" s="118">
        <f t="shared" ca="1" si="52"/>
        <v>-3.4393176544517789E-2</v>
      </c>
      <c r="R239" s="118">
        <f t="shared" ca="1" si="60"/>
        <v>-3.4393176544517789E-2</v>
      </c>
      <c r="S239" s="118">
        <f t="shared" ca="1" si="61"/>
        <v>-3.4393176544517789E-2</v>
      </c>
      <c r="T239" s="28"/>
      <c r="U239" s="107">
        <v>43550</v>
      </c>
      <c r="V239" s="108">
        <v>4.7943411995590333E-4</v>
      </c>
      <c r="W239" s="109">
        <f t="shared" si="62"/>
        <v>0.89076219962466863</v>
      </c>
      <c r="X239" s="108">
        <f t="shared" si="53"/>
        <v>1.1748674034966822E-2</v>
      </c>
      <c r="Y239" s="28"/>
      <c r="Z239" s="101"/>
      <c r="AB239" s="118" t="str">
        <f t="shared" si="54"/>
        <v/>
      </c>
      <c r="AC239" s="28"/>
      <c r="AD239" s="101"/>
      <c r="AF239" s="118" t="str">
        <f t="shared" si="55"/>
        <v/>
      </c>
      <c r="AG239" s="28"/>
      <c r="AH239" s="101"/>
      <c r="AJ239" s="118" t="str">
        <f t="shared" si="56"/>
        <v/>
      </c>
      <c r="AK239" s="28"/>
      <c r="AL239" s="101"/>
      <c r="AN239" s="118" t="str">
        <f t="shared" si="57"/>
        <v/>
      </c>
      <c r="AO239" s="28"/>
      <c r="AP239" s="101"/>
      <c r="AR239" s="118" t="str">
        <f t="shared" si="58"/>
        <v/>
      </c>
      <c r="AS239" s="28"/>
      <c r="AT239" s="101"/>
      <c r="AV239" s="118" t="str">
        <f t="shared" si="59"/>
        <v/>
      </c>
    </row>
    <row r="240" spans="2:48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101">
        <f t="shared" ca="1" si="48"/>
        <v>43133</v>
      </c>
      <c r="N240" s="118">
        <f t="shared" ca="1" si="49"/>
        <v>-3.1039032748401918E-2</v>
      </c>
      <c r="O240" s="118">
        <f t="shared" ca="1" si="50"/>
        <v>-3.1039032748401918E-2</v>
      </c>
      <c r="P240" s="118">
        <f t="shared" ca="1" si="51"/>
        <v>-3.1039032748401918E-2</v>
      </c>
      <c r="Q240" s="118">
        <f t="shared" ca="1" si="52"/>
        <v>-3.1039032748401918E-2</v>
      </c>
      <c r="R240" s="118">
        <f t="shared" ca="1" si="60"/>
        <v>-3.1039032748401918E-2</v>
      </c>
      <c r="S240" s="118">
        <f t="shared" ca="1" si="61"/>
        <v>-3.1039032748401918E-2</v>
      </c>
      <c r="T240" s="28"/>
      <c r="U240" s="107">
        <v>43549</v>
      </c>
      <c r="V240" s="108">
        <v>1.9998081450305263E-3</v>
      </c>
      <c r="W240" s="109">
        <f t="shared" si="62"/>
        <v>0.8903353424832795</v>
      </c>
      <c r="X240" s="108">
        <f t="shared" si="53"/>
        <v>1.2033836741939918E-2</v>
      </c>
      <c r="Y240" s="28"/>
      <c r="Z240" s="101"/>
      <c r="AB240" s="118" t="str">
        <f t="shared" si="54"/>
        <v/>
      </c>
      <c r="AC240" s="28"/>
      <c r="AD240" s="101"/>
      <c r="AF240" s="118" t="str">
        <f t="shared" si="55"/>
        <v/>
      </c>
      <c r="AG240" s="28"/>
      <c r="AH240" s="101"/>
      <c r="AJ240" s="118" t="str">
        <f t="shared" si="56"/>
        <v/>
      </c>
      <c r="AK240" s="28"/>
      <c r="AL240" s="101"/>
      <c r="AN240" s="118" t="str">
        <f t="shared" si="57"/>
        <v/>
      </c>
      <c r="AO240" s="28"/>
      <c r="AP240" s="101"/>
      <c r="AR240" s="118" t="str">
        <f t="shared" si="58"/>
        <v/>
      </c>
      <c r="AS240" s="28"/>
      <c r="AT240" s="101"/>
      <c r="AV240" s="118" t="str">
        <f t="shared" si="59"/>
        <v/>
      </c>
    </row>
    <row r="241" spans="2:48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101">
        <f t="shared" ca="1" si="48"/>
        <v>43126</v>
      </c>
      <c r="N241" s="118">
        <f t="shared" ca="1" si="49"/>
        <v>1.1490821011774788E-3</v>
      </c>
      <c r="O241" s="118">
        <f t="shared" ca="1" si="50"/>
        <v>1.1490821011774788E-3</v>
      </c>
      <c r="P241" s="118">
        <f t="shared" ca="1" si="51"/>
        <v>1.1490821011774788E-3</v>
      </c>
      <c r="Q241" s="118">
        <f t="shared" ca="1" si="52"/>
        <v>1.1490821011774788E-3</v>
      </c>
      <c r="R241" s="118">
        <f t="shared" ca="1" si="60"/>
        <v>1.1490821011774788E-3</v>
      </c>
      <c r="S241" s="118">
        <f t="shared" ca="1" si="61"/>
        <v>1.1490821011774788E-3</v>
      </c>
      <c r="T241" s="28"/>
      <c r="U241" s="107">
        <v>43546</v>
      </c>
      <c r="V241" s="108">
        <v>6.7571554301921956E-4</v>
      </c>
      <c r="W241" s="109">
        <f t="shared" si="62"/>
        <v>0.88855839616529286</v>
      </c>
      <c r="X241" s="108">
        <f t="shared" si="53"/>
        <v>1.3041728646545625E-2</v>
      </c>
      <c r="Y241" s="28"/>
      <c r="Z241" s="101"/>
      <c r="AB241" s="118" t="str">
        <f t="shared" si="54"/>
        <v/>
      </c>
      <c r="AC241" s="28"/>
      <c r="AD241" s="101"/>
      <c r="AF241" s="118" t="str">
        <f t="shared" si="55"/>
        <v/>
      </c>
      <c r="AG241" s="28"/>
      <c r="AH241" s="101"/>
      <c r="AJ241" s="118" t="str">
        <f t="shared" si="56"/>
        <v/>
      </c>
      <c r="AK241" s="28"/>
      <c r="AL241" s="101"/>
      <c r="AN241" s="118" t="str">
        <f t="shared" si="57"/>
        <v/>
      </c>
      <c r="AO241" s="28"/>
      <c r="AP241" s="101"/>
      <c r="AR241" s="118" t="str">
        <f t="shared" si="58"/>
        <v/>
      </c>
      <c r="AS241" s="28"/>
      <c r="AT241" s="101"/>
      <c r="AV241" s="118" t="str">
        <f t="shared" si="59"/>
        <v/>
      </c>
    </row>
    <row r="242" spans="2:48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101">
        <f t="shared" ca="1" si="48"/>
        <v>43119</v>
      </c>
      <c r="N242" s="118">
        <f t="shared" ca="1" si="49"/>
        <v>1.0091754873180481E-3</v>
      </c>
      <c r="O242" s="118">
        <f t="shared" ca="1" si="50"/>
        <v>1.0091754873180481E-3</v>
      </c>
      <c r="P242" s="118">
        <f t="shared" ca="1" si="51"/>
        <v>1.0091754873180481E-3</v>
      </c>
      <c r="Q242" s="118">
        <f t="shared" ca="1" si="52"/>
        <v>1.0091754873180481E-3</v>
      </c>
      <c r="R242" s="118">
        <f t="shared" ca="1" si="60"/>
        <v>1.0091754873180481E-3</v>
      </c>
      <c r="S242" s="118">
        <f t="shared" ca="1" si="61"/>
        <v>1.0091754873180481E-3</v>
      </c>
      <c r="T242" s="28"/>
      <c r="U242" s="107">
        <v>43545</v>
      </c>
      <c r="V242" s="108">
        <v>6.6927072075101627E-3</v>
      </c>
      <c r="W242" s="109">
        <f t="shared" si="62"/>
        <v>0.88795838888037204</v>
      </c>
      <c r="X242" s="108">
        <f t="shared" si="53"/>
        <v>1.7316582390496826E-2</v>
      </c>
      <c r="Y242" s="28"/>
      <c r="Z242" s="101"/>
      <c r="AB242" s="118" t="str">
        <f t="shared" si="54"/>
        <v/>
      </c>
      <c r="AC242" s="28"/>
      <c r="AD242" s="101"/>
      <c r="AF242" s="118" t="str">
        <f t="shared" si="55"/>
        <v/>
      </c>
      <c r="AG242" s="28"/>
      <c r="AH242" s="101"/>
      <c r="AJ242" s="118" t="str">
        <f t="shared" si="56"/>
        <v/>
      </c>
      <c r="AK242" s="28"/>
      <c r="AL242" s="101"/>
      <c r="AN242" s="118" t="str">
        <f t="shared" si="57"/>
        <v/>
      </c>
      <c r="AO242" s="28"/>
      <c r="AP242" s="101"/>
      <c r="AR242" s="118" t="str">
        <f t="shared" si="58"/>
        <v/>
      </c>
      <c r="AS242" s="28"/>
      <c r="AT242" s="101"/>
      <c r="AV242" s="118" t="str">
        <f t="shared" si="59"/>
        <v/>
      </c>
    </row>
    <row r="243" spans="2:48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101">
        <f t="shared" ca="1" si="48"/>
        <v>43112</v>
      </c>
      <c r="N243" s="118">
        <f t="shared" ca="1" si="49"/>
        <v>-5.5839842810201379E-4</v>
      </c>
      <c r="O243" s="118">
        <f t="shared" ca="1" si="50"/>
        <v>-5.5839842810201379E-4</v>
      </c>
      <c r="P243" s="118">
        <f t="shared" ca="1" si="51"/>
        <v>-5.5839842810201379E-4</v>
      </c>
      <c r="Q243" s="118">
        <f t="shared" ca="1" si="52"/>
        <v>-5.5839842810201379E-4</v>
      </c>
      <c r="R243" s="118">
        <f t="shared" ca="1" si="60"/>
        <v>-5.5839842810201379E-4</v>
      </c>
      <c r="S243" s="118">
        <f t="shared" ca="1" si="61"/>
        <v>-5.5839842810201379E-4</v>
      </c>
      <c r="T243" s="28"/>
      <c r="U243" s="107">
        <v>43544</v>
      </c>
      <c r="V243" s="108">
        <v>1.858891568031101E-3</v>
      </c>
      <c r="W243" s="109">
        <f t="shared" si="62"/>
        <v>0.88205505267193374</v>
      </c>
      <c r="X243" s="108">
        <f t="shared" si="53"/>
        <v>8.8727917292665825E-3</v>
      </c>
      <c r="Y243" s="28"/>
      <c r="Z243" s="101"/>
      <c r="AB243" s="118" t="str">
        <f t="shared" si="54"/>
        <v/>
      </c>
      <c r="AC243" s="28"/>
      <c r="AD243" s="101"/>
      <c r="AF243" s="118" t="str">
        <f t="shared" si="55"/>
        <v/>
      </c>
      <c r="AG243" s="28"/>
      <c r="AH243" s="101"/>
      <c r="AJ243" s="118" t="str">
        <f t="shared" si="56"/>
        <v/>
      </c>
      <c r="AK243" s="28"/>
      <c r="AL243" s="101"/>
      <c r="AN243" s="118" t="str">
        <f t="shared" si="57"/>
        <v/>
      </c>
      <c r="AO243" s="28"/>
      <c r="AP243" s="101"/>
      <c r="AR243" s="118" t="str">
        <f t="shared" si="58"/>
        <v/>
      </c>
      <c r="AS243" s="28"/>
      <c r="AT243" s="101"/>
      <c r="AV243" s="118" t="str">
        <f t="shared" si="59"/>
        <v/>
      </c>
    </row>
    <row r="244" spans="2:48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101">
        <f t="shared" ca="1" si="48"/>
        <v>43105</v>
      </c>
      <c r="N244" s="118">
        <f t="shared" ca="1" si="49"/>
        <v>1.3553586606353196E-2</v>
      </c>
      <c r="O244" s="118">
        <f t="shared" ca="1" si="50"/>
        <v>1.3553586606353196E-2</v>
      </c>
      <c r="P244" s="118">
        <f t="shared" ca="1" si="51"/>
        <v>1.3553586606353196E-2</v>
      </c>
      <c r="Q244" s="118">
        <f t="shared" ca="1" si="52"/>
        <v>1.3553586606353196E-2</v>
      </c>
      <c r="R244" s="118">
        <f t="shared" ca="1" si="60"/>
        <v>1.3553586606353196E-2</v>
      </c>
      <c r="S244" s="118">
        <f t="shared" ca="1" si="61"/>
        <v>1.3553586606353196E-2</v>
      </c>
      <c r="T244" s="28"/>
      <c r="U244" s="107">
        <v>43543</v>
      </c>
      <c r="V244" s="108">
        <v>7.6142057669785523E-4</v>
      </c>
      <c r="W244" s="109">
        <f t="shared" si="62"/>
        <v>0.88041845023844645</v>
      </c>
      <c r="X244" s="108">
        <f t="shared" si="53"/>
        <v>7.8389837643135785E-3</v>
      </c>
      <c r="Y244" s="28"/>
      <c r="Z244" s="101"/>
      <c r="AB244" s="118" t="str">
        <f t="shared" si="54"/>
        <v/>
      </c>
      <c r="AC244" s="28"/>
      <c r="AD244" s="101"/>
      <c r="AF244" s="118" t="str">
        <f t="shared" si="55"/>
        <v/>
      </c>
      <c r="AG244" s="28"/>
      <c r="AH244" s="101"/>
      <c r="AJ244" s="118" t="str">
        <f t="shared" si="56"/>
        <v/>
      </c>
      <c r="AK244" s="28"/>
      <c r="AL244" s="101"/>
      <c r="AN244" s="118" t="str">
        <f t="shared" si="57"/>
        <v/>
      </c>
      <c r="AO244" s="28"/>
      <c r="AP244" s="101"/>
      <c r="AR244" s="118" t="str">
        <f t="shared" si="58"/>
        <v/>
      </c>
      <c r="AS244" s="28"/>
      <c r="AT244" s="101"/>
      <c r="AV244" s="118" t="str">
        <f t="shared" si="59"/>
        <v/>
      </c>
    </row>
    <row r="245" spans="2:48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101">
        <f t="shared" ca="1" si="48"/>
        <v>43098</v>
      </c>
      <c r="N245" s="118">
        <f t="shared" ca="1" si="49"/>
        <v>3.5551312488599773E-3</v>
      </c>
      <c r="O245" s="118">
        <f t="shared" ca="1" si="50"/>
        <v>3.5551312488599773E-3</v>
      </c>
      <c r="P245" s="118">
        <f t="shared" ca="1" si="51"/>
        <v>3.5551312488599773E-3</v>
      </c>
      <c r="Q245" s="118">
        <f t="shared" ca="1" si="52"/>
        <v>3.5551312488599773E-3</v>
      </c>
      <c r="R245" s="118">
        <f t="shared" ca="1" si="60"/>
        <v>3.5551312488599773E-3</v>
      </c>
      <c r="S245" s="118">
        <f t="shared" ca="1" si="61"/>
        <v>3.5551312488599773E-3</v>
      </c>
      <c r="T245" s="28"/>
      <c r="U245" s="107">
        <v>43542</v>
      </c>
      <c r="V245" s="108">
        <v>2.997707087122309E-3</v>
      </c>
      <c r="W245" s="109">
        <f t="shared" si="62"/>
        <v>0.87974859155851282</v>
      </c>
      <c r="X245" s="108">
        <f t="shared" si="53"/>
        <v>9.8717813667803522E-3</v>
      </c>
      <c r="Y245" s="28"/>
      <c r="Z245" s="101"/>
      <c r="AB245" s="118" t="str">
        <f t="shared" si="54"/>
        <v/>
      </c>
      <c r="AC245" s="28"/>
      <c r="AD245" s="101"/>
      <c r="AF245" s="118" t="str">
        <f t="shared" si="55"/>
        <v/>
      </c>
      <c r="AG245" s="28"/>
      <c r="AH245" s="101"/>
      <c r="AJ245" s="118" t="str">
        <f t="shared" si="56"/>
        <v/>
      </c>
      <c r="AK245" s="28"/>
      <c r="AL245" s="101"/>
      <c r="AN245" s="118" t="str">
        <f t="shared" si="57"/>
        <v/>
      </c>
      <c r="AO245" s="28"/>
      <c r="AP245" s="101"/>
      <c r="AR245" s="118" t="str">
        <f t="shared" si="58"/>
        <v/>
      </c>
      <c r="AS245" s="28"/>
      <c r="AT245" s="101"/>
      <c r="AV245" s="118" t="str">
        <f t="shared" si="59"/>
        <v/>
      </c>
    </row>
    <row r="246" spans="2:48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101">
        <f t="shared" ca="1" si="48"/>
        <v>43091</v>
      </c>
      <c r="N246" s="118">
        <f t="shared" ca="1" si="49"/>
        <v>-7.2999867979993693E-3</v>
      </c>
      <c r="O246" s="118">
        <f t="shared" ca="1" si="50"/>
        <v>-7.2999867979993693E-3</v>
      </c>
      <c r="P246" s="118">
        <f t="shared" ca="1" si="51"/>
        <v>-7.2999867979993693E-3</v>
      </c>
      <c r="Q246" s="118">
        <f t="shared" ca="1" si="52"/>
        <v>-7.2999867979993693E-3</v>
      </c>
      <c r="R246" s="118">
        <f t="shared" ca="1" si="60"/>
        <v>-7.2999867979993693E-3</v>
      </c>
      <c r="S246" s="118">
        <f t="shared" ca="1" si="61"/>
        <v>-7.2999867979993693E-3</v>
      </c>
      <c r="T246" s="28"/>
      <c r="U246" s="107">
        <v>43539</v>
      </c>
      <c r="V246" s="108">
        <v>4.898386937597852E-3</v>
      </c>
      <c r="W246" s="109">
        <f t="shared" si="62"/>
        <v>0.87711924498158012</v>
      </c>
      <c r="X246" s="108">
        <f t="shared" si="53"/>
        <v>1.0528970698882256E-2</v>
      </c>
      <c r="Y246" s="28"/>
      <c r="Z246" s="101"/>
      <c r="AB246" s="118" t="str">
        <f t="shared" si="54"/>
        <v/>
      </c>
      <c r="AC246" s="28"/>
      <c r="AD246" s="101"/>
      <c r="AF246" s="118" t="str">
        <f t="shared" si="55"/>
        <v/>
      </c>
      <c r="AG246" s="28"/>
      <c r="AH246" s="101"/>
      <c r="AJ246" s="118" t="str">
        <f t="shared" si="56"/>
        <v/>
      </c>
      <c r="AK246" s="28"/>
      <c r="AL246" s="101"/>
      <c r="AN246" s="118" t="str">
        <f t="shared" si="57"/>
        <v/>
      </c>
      <c r="AO246" s="28"/>
      <c r="AP246" s="101"/>
      <c r="AR246" s="118" t="str">
        <f t="shared" si="58"/>
        <v/>
      </c>
      <c r="AS246" s="28"/>
      <c r="AT246" s="101"/>
      <c r="AV246" s="118" t="str">
        <f t="shared" si="59"/>
        <v/>
      </c>
    </row>
    <row r="247" spans="2:48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101">
        <f t="shared" ca="1" si="48"/>
        <v>43084</v>
      </c>
      <c r="N247" s="118">
        <f t="shared" ca="1" si="49"/>
        <v>4.8176195268962996E-3</v>
      </c>
      <c r="O247" s="118">
        <f t="shared" ca="1" si="50"/>
        <v>4.8176195268962996E-3</v>
      </c>
      <c r="P247" s="118">
        <f t="shared" ca="1" si="51"/>
        <v>4.8176195268962996E-3</v>
      </c>
      <c r="Q247" s="118">
        <f t="shared" ca="1" si="52"/>
        <v>4.8176195268962996E-3</v>
      </c>
      <c r="R247" s="118">
        <f t="shared" ca="1" si="60"/>
        <v>4.8176195268962996E-3</v>
      </c>
      <c r="S247" s="118">
        <f t="shared" ca="1" si="61"/>
        <v>4.8176195268962996E-3</v>
      </c>
      <c r="T247" s="28"/>
      <c r="U247" s="107">
        <v>43538</v>
      </c>
      <c r="V247" s="108">
        <v>-1.6629046315037161E-3</v>
      </c>
      <c r="W247" s="109">
        <f t="shared" si="62"/>
        <v>0.87284371871128053</v>
      </c>
      <c r="X247" s="108">
        <f t="shared" si="53"/>
        <v>3.2795503324911657E-3</v>
      </c>
      <c r="Y247" s="28"/>
      <c r="Z247" s="101"/>
      <c r="AB247" s="118" t="str">
        <f t="shared" si="54"/>
        <v/>
      </c>
      <c r="AC247" s="28"/>
      <c r="AD247" s="101"/>
      <c r="AF247" s="118" t="str">
        <f t="shared" si="55"/>
        <v/>
      </c>
      <c r="AG247" s="28"/>
      <c r="AH247" s="101"/>
      <c r="AJ247" s="118" t="str">
        <f t="shared" si="56"/>
        <v/>
      </c>
      <c r="AK247" s="28"/>
      <c r="AL247" s="101"/>
      <c r="AN247" s="118" t="str">
        <f t="shared" si="57"/>
        <v/>
      </c>
      <c r="AO247" s="28"/>
      <c r="AP247" s="101"/>
      <c r="AR247" s="118" t="str">
        <f t="shared" si="58"/>
        <v/>
      </c>
      <c r="AS247" s="28"/>
      <c r="AT247" s="101"/>
      <c r="AV247" s="118" t="str">
        <f t="shared" si="59"/>
        <v/>
      </c>
    </row>
    <row r="248" spans="2:48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101">
        <f t="shared" ca="1" si="48"/>
        <v>43077</v>
      </c>
      <c r="N248" s="118">
        <f t="shared" ca="1" si="49"/>
        <v>3.8294609147144776E-3</v>
      </c>
      <c r="O248" s="118">
        <f t="shared" ca="1" si="50"/>
        <v>3.8294609147144776E-3</v>
      </c>
      <c r="P248" s="118">
        <f t="shared" ca="1" si="51"/>
        <v>3.8294609147144776E-3</v>
      </c>
      <c r="Q248" s="118">
        <f t="shared" ca="1" si="52"/>
        <v>3.8294609147144776E-3</v>
      </c>
      <c r="R248" s="118">
        <f t="shared" ca="1" si="60"/>
        <v>3.8294609147144776E-3</v>
      </c>
      <c r="S248" s="118">
        <f t="shared" ca="1" si="61"/>
        <v>3.8294609147144776E-3</v>
      </c>
      <c r="T248" s="28"/>
      <c r="U248" s="107">
        <v>43537</v>
      </c>
      <c r="V248" s="108">
        <v>8.3227085791501157E-4</v>
      </c>
      <c r="W248" s="109">
        <f t="shared" si="62"/>
        <v>0.87429759222670689</v>
      </c>
      <c r="X248" s="108">
        <f t="shared" si="53"/>
        <v>8.6202201252139066E-3</v>
      </c>
      <c r="Y248" s="28"/>
      <c r="Z248" s="101"/>
      <c r="AB248" s="118" t="str">
        <f t="shared" si="54"/>
        <v/>
      </c>
      <c r="AC248" s="28"/>
      <c r="AD248" s="101"/>
      <c r="AF248" s="118" t="str">
        <f t="shared" si="55"/>
        <v/>
      </c>
      <c r="AG248" s="28"/>
      <c r="AH248" s="101"/>
      <c r="AJ248" s="118" t="str">
        <f t="shared" si="56"/>
        <v/>
      </c>
      <c r="AK248" s="28"/>
      <c r="AL248" s="101"/>
      <c r="AN248" s="118" t="str">
        <f t="shared" si="57"/>
        <v/>
      </c>
      <c r="AO248" s="28"/>
      <c r="AP248" s="101"/>
      <c r="AR248" s="118" t="str">
        <f t="shared" si="58"/>
        <v/>
      </c>
      <c r="AS248" s="28"/>
      <c r="AT248" s="101"/>
      <c r="AV248" s="118" t="str">
        <f t="shared" si="59"/>
        <v/>
      </c>
    </row>
    <row r="249" spans="2:48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101">
        <f t="shared" ca="1" si="48"/>
        <v>43070</v>
      </c>
      <c r="N249" s="118">
        <f t="shared" ca="1" si="49"/>
        <v>-3.9706360367276483E-3</v>
      </c>
      <c r="O249" s="118">
        <f t="shared" ca="1" si="50"/>
        <v>-3.9706360367276483E-3</v>
      </c>
      <c r="P249" s="118">
        <f t="shared" ca="1" si="51"/>
        <v>-3.9706360367276483E-3</v>
      </c>
      <c r="Q249" s="118">
        <f t="shared" ca="1" si="52"/>
        <v>-3.9706360367276483E-3</v>
      </c>
      <c r="R249" s="118">
        <f t="shared" ca="1" si="60"/>
        <v>-3.9706360367276483E-3</v>
      </c>
      <c r="S249" s="118">
        <f t="shared" ca="1" si="61"/>
        <v>-3.9706360367276483E-3</v>
      </c>
      <c r="T249" s="28"/>
      <c r="U249" s="107">
        <v>43536</v>
      </c>
      <c r="V249" s="108">
        <v>2.7799428299164542E-3</v>
      </c>
      <c r="W249" s="109">
        <f t="shared" si="62"/>
        <v>0.87357054491983721</v>
      </c>
      <c r="X249" s="108">
        <f t="shared" si="53"/>
        <v>1.3743142265734365E-2</v>
      </c>
      <c r="Y249" s="28"/>
      <c r="Z249" s="101"/>
      <c r="AB249" s="118" t="str">
        <f t="shared" si="54"/>
        <v/>
      </c>
      <c r="AC249" s="28"/>
      <c r="AD249" s="101"/>
      <c r="AF249" s="118" t="str">
        <f t="shared" si="55"/>
        <v/>
      </c>
      <c r="AG249" s="28"/>
      <c r="AH249" s="101"/>
      <c r="AJ249" s="118" t="str">
        <f t="shared" si="56"/>
        <v/>
      </c>
      <c r="AK249" s="28"/>
      <c r="AL249" s="101"/>
      <c r="AN249" s="118" t="str">
        <f t="shared" si="57"/>
        <v/>
      </c>
      <c r="AO249" s="28"/>
      <c r="AP249" s="101"/>
      <c r="AR249" s="118" t="str">
        <f t="shared" si="58"/>
        <v/>
      </c>
      <c r="AS249" s="28"/>
      <c r="AT249" s="101"/>
      <c r="AV249" s="118" t="str">
        <f t="shared" si="59"/>
        <v/>
      </c>
    </row>
    <row r="250" spans="2:48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101">
        <f t="shared" ca="1" si="48"/>
        <v>43063</v>
      </c>
      <c r="N250" s="118">
        <f t="shared" ca="1" si="49"/>
        <v>1.2350873906548765E-2</v>
      </c>
      <c r="O250" s="118">
        <f t="shared" ca="1" si="50"/>
        <v>1.2350873906548765E-2</v>
      </c>
      <c r="P250" s="118">
        <f t="shared" ca="1" si="51"/>
        <v>1.2350873906548765E-2</v>
      </c>
      <c r="Q250" s="118">
        <f t="shared" ca="1" si="52"/>
        <v>1.2350873906548765E-2</v>
      </c>
      <c r="R250" s="118">
        <f t="shared" ca="1" si="60"/>
        <v>1.2350873906548765E-2</v>
      </c>
      <c r="S250" s="118">
        <f t="shared" ca="1" si="61"/>
        <v>1.2350873906548765E-2</v>
      </c>
      <c r="T250" s="28"/>
      <c r="U250" s="107">
        <v>43535</v>
      </c>
      <c r="V250" s="108">
        <v>3.650423011443265E-3</v>
      </c>
      <c r="W250" s="109">
        <f t="shared" si="62"/>
        <v>0.87114880105654979</v>
      </c>
      <c r="X250" s="108">
        <f t="shared" si="53"/>
        <v>1.3000437421558653E-2</v>
      </c>
      <c r="Y250" s="28"/>
      <c r="Z250" s="101"/>
      <c r="AB250" s="118" t="str">
        <f t="shared" si="54"/>
        <v/>
      </c>
      <c r="AC250" s="28"/>
      <c r="AD250" s="101"/>
      <c r="AF250" s="118" t="str">
        <f t="shared" si="55"/>
        <v/>
      </c>
      <c r="AG250" s="28"/>
      <c r="AH250" s="101"/>
      <c r="AJ250" s="118" t="str">
        <f t="shared" si="56"/>
        <v/>
      </c>
      <c r="AK250" s="28"/>
      <c r="AL250" s="101"/>
      <c r="AN250" s="118" t="str">
        <f t="shared" si="57"/>
        <v/>
      </c>
      <c r="AO250" s="28"/>
      <c r="AP250" s="101"/>
      <c r="AR250" s="118" t="str">
        <f t="shared" si="58"/>
        <v/>
      </c>
      <c r="AS250" s="28"/>
      <c r="AT250" s="101"/>
      <c r="AV250" s="118" t="str">
        <f t="shared" si="59"/>
        <v/>
      </c>
    </row>
    <row r="251" spans="2:48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101">
        <f t="shared" ca="1" si="48"/>
        <v>43056</v>
      </c>
      <c r="N251" s="118">
        <f t="shared" ca="1" si="49"/>
        <v>6.4142946221035224E-4</v>
      </c>
      <c r="O251" s="118">
        <f t="shared" ca="1" si="50"/>
        <v>6.4142946221035224E-4</v>
      </c>
      <c r="P251" s="118">
        <f t="shared" ca="1" si="51"/>
        <v>6.4142946221035224E-4</v>
      </c>
      <c r="Q251" s="118">
        <f t="shared" ca="1" si="52"/>
        <v>6.4142946221035224E-4</v>
      </c>
      <c r="R251" s="118">
        <f t="shared" ca="1" si="60"/>
        <v>6.4142946221035224E-4</v>
      </c>
      <c r="S251" s="118">
        <f t="shared" ca="1" si="61"/>
        <v>6.4142946221035224E-4</v>
      </c>
      <c r="T251" s="28"/>
      <c r="U251" s="107">
        <v>43532</v>
      </c>
      <c r="V251" s="108">
        <v>-2.3106402587040951E-3</v>
      </c>
      <c r="W251" s="109">
        <f t="shared" si="62"/>
        <v>0.86798030577486962</v>
      </c>
      <c r="X251" s="108">
        <f t="shared" si="53"/>
        <v>1.0727840937919897E-2</v>
      </c>
      <c r="Y251" s="28"/>
      <c r="Z251" s="101"/>
      <c r="AB251" s="118" t="str">
        <f t="shared" si="54"/>
        <v/>
      </c>
      <c r="AC251" s="28"/>
      <c r="AD251" s="101"/>
      <c r="AF251" s="118" t="str">
        <f t="shared" si="55"/>
        <v/>
      </c>
      <c r="AG251" s="28"/>
      <c r="AH251" s="101"/>
      <c r="AJ251" s="118" t="str">
        <f t="shared" si="56"/>
        <v/>
      </c>
      <c r="AK251" s="28"/>
      <c r="AL251" s="101"/>
      <c r="AN251" s="118" t="str">
        <f t="shared" si="57"/>
        <v/>
      </c>
      <c r="AO251" s="28"/>
      <c r="AP251" s="101"/>
      <c r="AR251" s="118" t="str">
        <f t="shared" si="58"/>
        <v/>
      </c>
      <c r="AS251" s="28"/>
      <c r="AT251" s="101"/>
      <c r="AV251" s="118" t="str">
        <f t="shared" si="59"/>
        <v/>
      </c>
    </row>
    <row r="252" spans="2:48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101">
        <f t="shared" ca="1" si="48"/>
        <v>43049</v>
      </c>
      <c r="N252" s="118">
        <f t="shared" ca="1" si="49"/>
        <v>-7.2100063481366217E-3</v>
      </c>
      <c r="O252" s="118">
        <f t="shared" ca="1" si="50"/>
        <v>-7.2100063481366217E-3</v>
      </c>
      <c r="P252" s="118">
        <f t="shared" ca="1" si="51"/>
        <v>-7.2100063481366217E-3</v>
      </c>
      <c r="Q252" s="118">
        <f t="shared" ca="1" si="52"/>
        <v>-7.2100063481366217E-3</v>
      </c>
      <c r="R252" s="118">
        <f t="shared" ca="1" si="60"/>
        <v>-7.2100063481366217E-3</v>
      </c>
      <c r="S252" s="118">
        <f t="shared" ca="1" si="61"/>
        <v>-7.2100063481366217E-3</v>
      </c>
      <c r="T252" s="28"/>
      <c r="U252" s="107">
        <v>43531</v>
      </c>
      <c r="V252" s="108">
        <v>3.6514554253939519E-3</v>
      </c>
      <c r="W252" s="109">
        <f t="shared" si="62"/>
        <v>0.86999054094346528</v>
      </c>
      <c r="X252" s="108">
        <f t="shared" si="53"/>
        <v>1.3165785472134317E-2</v>
      </c>
      <c r="Y252" s="28"/>
      <c r="Z252" s="101"/>
      <c r="AB252" s="118" t="str">
        <f t="shared" si="54"/>
        <v/>
      </c>
      <c r="AC252" s="28"/>
      <c r="AD252" s="101"/>
      <c r="AF252" s="118" t="str">
        <f t="shared" si="55"/>
        <v/>
      </c>
      <c r="AG252" s="28"/>
      <c r="AH252" s="101"/>
      <c r="AJ252" s="118" t="str">
        <f t="shared" si="56"/>
        <v/>
      </c>
      <c r="AK252" s="28"/>
      <c r="AL252" s="101"/>
      <c r="AN252" s="118" t="str">
        <f t="shared" si="57"/>
        <v/>
      </c>
      <c r="AO252" s="28"/>
      <c r="AP252" s="101"/>
      <c r="AR252" s="118" t="str">
        <f t="shared" si="58"/>
        <v/>
      </c>
      <c r="AS252" s="28"/>
      <c r="AT252" s="101"/>
      <c r="AV252" s="118" t="str">
        <f t="shared" si="59"/>
        <v/>
      </c>
    </row>
    <row r="253" spans="2:48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101">
        <f t="shared" ca="1" si="48"/>
        <v>43042</v>
      </c>
      <c r="N253" s="118">
        <f t="shared" ca="1" si="49"/>
        <v>1.4084601138530495E-2</v>
      </c>
      <c r="O253" s="118">
        <f t="shared" ca="1" si="50"/>
        <v>1.4084601138530495E-2</v>
      </c>
      <c r="P253" s="118">
        <f t="shared" ca="1" si="51"/>
        <v>1.4084601138530495E-2</v>
      </c>
      <c r="Q253" s="118">
        <f t="shared" ca="1" si="52"/>
        <v>1.4084601138530495E-2</v>
      </c>
      <c r="R253" s="118">
        <f t="shared" ca="1" si="60"/>
        <v>1.4084601138530495E-2</v>
      </c>
      <c r="S253" s="118">
        <f t="shared" ca="1" si="61"/>
        <v>1.4084601138530495E-2</v>
      </c>
      <c r="T253" s="28"/>
      <c r="U253" s="107">
        <v>43530</v>
      </c>
      <c r="V253" s="108">
        <v>5.9156369227841921E-3</v>
      </c>
      <c r="W253" s="109">
        <f t="shared" si="62"/>
        <v>0.86682536675515809</v>
      </c>
      <c r="X253" s="108">
        <f t="shared" si="53"/>
        <v>5.8985323881781682E-3</v>
      </c>
      <c r="Y253" s="28"/>
      <c r="Z253" s="101"/>
      <c r="AB253" s="118" t="str">
        <f t="shared" si="54"/>
        <v/>
      </c>
      <c r="AC253" s="28"/>
      <c r="AD253" s="101"/>
      <c r="AF253" s="118" t="str">
        <f t="shared" si="55"/>
        <v/>
      </c>
      <c r="AG253" s="28"/>
      <c r="AH253" s="101"/>
      <c r="AJ253" s="118" t="str">
        <f t="shared" si="56"/>
        <v/>
      </c>
      <c r="AK253" s="28"/>
      <c r="AL253" s="101"/>
      <c r="AN253" s="118" t="str">
        <f t="shared" si="57"/>
        <v/>
      </c>
      <c r="AO253" s="28"/>
      <c r="AP253" s="101"/>
      <c r="AR253" s="118" t="str">
        <f t="shared" si="58"/>
        <v/>
      </c>
      <c r="AS253" s="28"/>
      <c r="AT253" s="101"/>
      <c r="AV253" s="118" t="str">
        <f t="shared" si="59"/>
        <v/>
      </c>
    </row>
    <row r="254" spans="2:48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101">
        <f t="shared" ca="1" si="48"/>
        <v>43035</v>
      </c>
      <c r="N254" s="118">
        <f t="shared" ca="1" si="49"/>
        <v>6.7210053446014051E-3</v>
      </c>
      <c r="O254" s="118">
        <f t="shared" ca="1" si="50"/>
        <v>6.7210053446014051E-3</v>
      </c>
      <c r="P254" s="118">
        <f t="shared" ca="1" si="51"/>
        <v>6.7210053446014051E-3</v>
      </c>
      <c r="Q254" s="118">
        <f t="shared" ca="1" si="52"/>
        <v>6.7210053446014051E-3</v>
      </c>
      <c r="R254" s="118">
        <f t="shared" ca="1" si="60"/>
        <v>6.7210053446014051E-3</v>
      </c>
      <c r="S254" s="118">
        <f t="shared" ca="1" si="61"/>
        <v>6.7210053446014051E-3</v>
      </c>
      <c r="T254" s="28"/>
      <c r="U254" s="107">
        <v>43529</v>
      </c>
      <c r="V254" s="108">
        <v>2.0452700216568769E-3</v>
      </c>
      <c r="W254" s="109">
        <f t="shared" si="62"/>
        <v>0.86172769856414622</v>
      </c>
      <c r="X254" s="108">
        <f t="shared" si="53"/>
        <v>-5.761828521964163E-3</v>
      </c>
      <c r="Y254" s="28"/>
      <c r="Z254" s="101"/>
      <c r="AB254" s="118" t="str">
        <f t="shared" si="54"/>
        <v/>
      </c>
      <c r="AC254" s="28"/>
      <c r="AD254" s="101"/>
      <c r="AF254" s="118" t="str">
        <f t="shared" si="55"/>
        <v/>
      </c>
      <c r="AG254" s="28"/>
      <c r="AH254" s="101"/>
      <c r="AJ254" s="118" t="str">
        <f t="shared" si="56"/>
        <v/>
      </c>
      <c r="AK254" s="28"/>
      <c r="AL254" s="101"/>
      <c r="AN254" s="118" t="str">
        <f t="shared" si="57"/>
        <v/>
      </c>
      <c r="AO254" s="28"/>
      <c r="AP254" s="101"/>
      <c r="AR254" s="118" t="str">
        <f t="shared" si="58"/>
        <v/>
      </c>
      <c r="AS254" s="28"/>
      <c r="AT254" s="101"/>
      <c r="AV254" s="118" t="str">
        <f t="shared" si="59"/>
        <v/>
      </c>
    </row>
    <row r="255" spans="2:48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101">
        <f t="shared" ca="1" si="48"/>
        <v>43028</v>
      </c>
      <c r="N255" s="118">
        <f t="shared" ca="1" si="49"/>
        <v>1.8410684536873667E-3</v>
      </c>
      <c r="O255" s="118">
        <f t="shared" ca="1" si="50"/>
        <v>1.8410684536873667E-3</v>
      </c>
      <c r="P255" s="118">
        <f t="shared" ca="1" si="51"/>
        <v>1.8410684536873667E-3</v>
      </c>
      <c r="Q255" s="118">
        <f t="shared" ca="1" si="52"/>
        <v>1.8410684536873667E-3</v>
      </c>
      <c r="R255" s="118">
        <f t="shared" ca="1" si="60"/>
        <v>1.8410684536873667E-3</v>
      </c>
      <c r="S255" s="118">
        <f t="shared" ca="1" si="61"/>
        <v>1.8410684536873667E-3</v>
      </c>
      <c r="T255" s="28"/>
      <c r="U255" s="107">
        <v>43528</v>
      </c>
      <c r="V255" s="108">
        <v>1.398802639053224E-3</v>
      </c>
      <c r="W255" s="109">
        <f t="shared" si="62"/>
        <v>0.85996883009639069</v>
      </c>
      <c r="X255" s="108">
        <f t="shared" si="53"/>
        <v>-8.1027100226701565E-3</v>
      </c>
      <c r="Y255" s="28"/>
      <c r="Z255" s="101"/>
      <c r="AB255" s="118" t="str">
        <f t="shared" si="54"/>
        <v/>
      </c>
      <c r="AC255" s="28"/>
      <c r="AD255" s="101"/>
      <c r="AF255" s="118" t="str">
        <f t="shared" si="55"/>
        <v/>
      </c>
      <c r="AG255" s="28"/>
      <c r="AH255" s="101"/>
      <c r="AJ255" s="118" t="str">
        <f t="shared" si="56"/>
        <v/>
      </c>
      <c r="AK255" s="28"/>
      <c r="AL255" s="101"/>
      <c r="AN255" s="118" t="str">
        <f t="shared" si="57"/>
        <v/>
      </c>
      <c r="AO255" s="28"/>
      <c r="AP255" s="101"/>
      <c r="AR255" s="118" t="str">
        <f t="shared" si="58"/>
        <v/>
      </c>
      <c r="AS255" s="28"/>
      <c r="AT255" s="101"/>
      <c r="AV255" s="118" t="str">
        <f t="shared" si="59"/>
        <v/>
      </c>
    </row>
    <row r="256" spans="2:48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101">
        <f t="shared" ca="1" si="48"/>
        <v>43021</v>
      </c>
      <c r="N256" s="118">
        <f t="shared" ca="1" si="49"/>
        <v>1.0205985301735998E-2</v>
      </c>
      <c r="O256" s="118">
        <f t="shared" ca="1" si="50"/>
        <v>1.0205985301735998E-2</v>
      </c>
      <c r="P256" s="118">
        <f t="shared" ca="1" si="51"/>
        <v>1.0205985301735998E-2</v>
      </c>
      <c r="Q256" s="118">
        <f t="shared" ca="1" si="52"/>
        <v>1.0205985301735998E-2</v>
      </c>
      <c r="R256" s="118">
        <f t="shared" ca="1" si="60"/>
        <v>1.0205985301735998E-2</v>
      </c>
      <c r="S256" s="118">
        <f t="shared" ca="1" si="61"/>
        <v>1.0205985301735998E-2</v>
      </c>
      <c r="T256" s="28"/>
      <c r="U256" s="107">
        <v>43525</v>
      </c>
      <c r="V256" s="108">
        <v>9.5854568991842243E-5</v>
      </c>
      <c r="W256" s="109">
        <f t="shared" si="62"/>
        <v>0.85876758373393025</v>
      </c>
      <c r="X256" s="108">
        <f t="shared" si="53"/>
        <v>-9.4608545328898064E-3</v>
      </c>
      <c r="Y256" s="28"/>
      <c r="Z256" s="101"/>
      <c r="AB256" s="118" t="str">
        <f t="shared" si="54"/>
        <v/>
      </c>
      <c r="AC256" s="28"/>
      <c r="AD256" s="101"/>
      <c r="AF256" s="118" t="str">
        <f t="shared" si="55"/>
        <v/>
      </c>
      <c r="AG256" s="28"/>
      <c r="AH256" s="101"/>
      <c r="AJ256" s="118" t="str">
        <f t="shared" si="56"/>
        <v/>
      </c>
      <c r="AK256" s="28"/>
      <c r="AL256" s="101"/>
      <c r="AN256" s="118" t="str">
        <f t="shared" si="57"/>
        <v/>
      </c>
      <c r="AO256" s="28"/>
      <c r="AP256" s="101"/>
      <c r="AR256" s="118" t="str">
        <f t="shared" si="58"/>
        <v/>
      </c>
      <c r="AS256" s="28"/>
      <c r="AT256" s="101"/>
      <c r="AV256" s="118" t="str">
        <f t="shared" si="59"/>
        <v/>
      </c>
    </row>
    <row r="257" spans="2:48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101">
        <f t="shared" ca="1" si="48"/>
        <v>43014</v>
      </c>
      <c r="N257" s="118">
        <f t="shared" ca="1" si="49"/>
        <v>1.2111619965280873E-2</v>
      </c>
      <c r="O257" s="118">
        <f t="shared" ca="1" si="50"/>
        <v>1.2111619965280873E-2</v>
      </c>
      <c r="P257" s="118">
        <f t="shared" ca="1" si="51"/>
        <v>1.2111619965280873E-2</v>
      </c>
      <c r="Q257" s="118">
        <f t="shared" ca="1" si="52"/>
        <v>1.2111619965280873E-2</v>
      </c>
      <c r="R257" s="118">
        <f t="shared" ca="1" si="60"/>
        <v>1.2111619965280873E-2</v>
      </c>
      <c r="S257" s="118">
        <f t="shared" ca="1" si="61"/>
        <v>1.2111619965280873E-2</v>
      </c>
      <c r="T257" s="28"/>
      <c r="U257" s="107">
        <v>43524</v>
      </c>
      <c r="V257" s="108">
        <v>-3.547553107309595E-3</v>
      </c>
      <c r="W257" s="109">
        <f t="shared" si="62"/>
        <v>0.85868527482701218</v>
      </c>
      <c r="X257" s="108">
        <f t="shared" si="53"/>
        <v>-6.4569175874482632E-3</v>
      </c>
      <c r="Y257" s="28"/>
      <c r="Z257" s="101"/>
      <c r="AB257" s="118" t="str">
        <f t="shared" si="54"/>
        <v/>
      </c>
      <c r="AC257" s="28"/>
      <c r="AD257" s="101"/>
      <c r="AF257" s="118" t="str">
        <f t="shared" si="55"/>
        <v/>
      </c>
      <c r="AG257" s="28"/>
      <c r="AH257" s="101"/>
      <c r="AJ257" s="118" t="str">
        <f t="shared" si="56"/>
        <v/>
      </c>
      <c r="AK257" s="28"/>
      <c r="AL257" s="101"/>
      <c r="AN257" s="118" t="str">
        <f t="shared" si="57"/>
        <v/>
      </c>
      <c r="AO257" s="28"/>
      <c r="AP257" s="101"/>
      <c r="AR257" s="118" t="str">
        <f t="shared" si="58"/>
        <v/>
      </c>
      <c r="AS257" s="28"/>
      <c r="AT257" s="101"/>
      <c r="AV257" s="118" t="str">
        <f t="shared" si="59"/>
        <v/>
      </c>
    </row>
    <row r="258" spans="2:48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101">
        <f t="shared" ca="1" si="48"/>
        <v>43007</v>
      </c>
      <c r="N258" s="118">
        <f t="shared" ca="1" si="49"/>
        <v>3.1164109439636434E-3</v>
      </c>
      <c r="O258" s="118">
        <f t="shared" ca="1" si="50"/>
        <v>3.1164109439636434E-3</v>
      </c>
      <c r="P258" s="118">
        <f t="shared" ca="1" si="51"/>
        <v>3.1164109439636434E-3</v>
      </c>
      <c r="Q258" s="118">
        <f t="shared" ca="1" si="52"/>
        <v>3.1164109439636434E-3</v>
      </c>
      <c r="R258" s="118">
        <f t="shared" ca="1" si="60"/>
        <v>3.1164109439636434E-3</v>
      </c>
      <c r="S258" s="118">
        <f t="shared" ca="1" si="61"/>
        <v>3.1164109439636434E-3</v>
      </c>
      <c r="T258" s="28"/>
      <c r="U258" s="107">
        <v>43523</v>
      </c>
      <c r="V258" s="108">
        <v>-5.7449222628703344E-3</v>
      </c>
      <c r="W258" s="109">
        <f t="shared" si="62"/>
        <v>0.86174235158407453</v>
      </c>
      <c r="X258" s="108">
        <f t="shared" si="53"/>
        <v>-4.7777101998685012E-3</v>
      </c>
      <c r="Y258" s="28"/>
      <c r="Z258" s="101"/>
      <c r="AB258" s="118" t="str">
        <f t="shared" si="54"/>
        <v/>
      </c>
      <c r="AC258" s="28"/>
      <c r="AD258" s="101"/>
      <c r="AF258" s="118" t="str">
        <f t="shared" si="55"/>
        <v/>
      </c>
      <c r="AG258" s="28"/>
      <c r="AH258" s="101"/>
      <c r="AJ258" s="118" t="str">
        <f t="shared" si="56"/>
        <v/>
      </c>
      <c r="AK258" s="28"/>
      <c r="AL258" s="101"/>
      <c r="AN258" s="118" t="str">
        <f t="shared" si="57"/>
        <v/>
      </c>
      <c r="AO258" s="28"/>
      <c r="AP258" s="101"/>
      <c r="AR258" s="118" t="str">
        <f t="shared" si="58"/>
        <v/>
      </c>
      <c r="AS258" s="28"/>
      <c r="AT258" s="101"/>
      <c r="AV258" s="118" t="str">
        <f t="shared" si="59"/>
        <v/>
      </c>
    </row>
    <row r="259" spans="2:48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101">
        <f t="shared" ca="1" si="48"/>
        <v>43000</v>
      </c>
      <c r="N259" s="118">
        <f t="shared" ca="1" si="49"/>
        <v>4.4324953306056347E-3</v>
      </c>
      <c r="O259" s="118">
        <f t="shared" ca="1" si="50"/>
        <v>4.4324953306056347E-3</v>
      </c>
      <c r="P259" s="118">
        <f t="shared" ca="1" si="51"/>
        <v>4.4324953306056347E-3</v>
      </c>
      <c r="Q259" s="118">
        <f t="shared" ca="1" si="52"/>
        <v>4.4324953306056347E-3</v>
      </c>
      <c r="R259" s="118">
        <f t="shared" ca="1" si="60"/>
        <v>4.4324953306056347E-3</v>
      </c>
      <c r="S259" s="118">
        <f t="shared" ca="1" si="61"/>
        <v>4.4324953306056347E-3</v>
      </c>
      <c r="T259" s="28"/>
      <c r="U259" s="107">
        <v>43522</v>
      </c>
      <c r="V259" s="108">
        <v>-3.1399288209639405E-4</v>
      </c>
      <c r="W259" s="109">
        <f t="shared" si="62"/>
        <v>0.86672159979846741</v>
      </c>
      <c r="X259" s="108">
        <f t="shared" si="53"/>
        <v>4.089790922662262E-3</v>
      </c>
      <c r="Y259" s="28"/>
      <c r="Z259" s="101"/>
      <c r="AB259" s="118" t="str">
        <f t="shared" si="54"/>
        <v/>
      </c>
      <c r="AC259" s="28"/>
      <c r="AD259" s="101"/>
      <c r="AF259" s="118" t="str">
        <f t="shared" si="55"/>
        <v/>
      </c>
      <c r="AG259" s="28"/>
      <c r="AH259" s="101"/>
      <c r="AJ259" s="118" t="str">
        <f t="shared" si="56"/>
        <v/>
      </c>
      <c r="AK259" s="28"/>
      <c r="AL259" s="101"/>
      <c r="AN259" s="118" t="str">
        <f t="shared" si="57"/>
        <v/>
      </c>
      <c r="AO259" s="28"/>
      <c r="AP259" s="101"/>
      <c r="AR259" s="118" t="str">
        <f t="shared" si="58"/>
        <v/>
      </c>
      <c r="AS259" s="28"/>
      <c r="AT259" s="101"/>
      <c r="AV259" s="118" t="str">
        <f t="shared" si="59"/>
        <v/>
      </c>
    </row>
    <row r="260" spans="2:48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101">
        <f t="shared" ca="1" si="48"/>
        <v>42993</v>
      </c>
      <c r="N260" s="118">
        <f t="shared" ca="1" si="49"/>
        <v>-8.28601725021616E-3</v>
      </c>
      <c r="O260" s="118">
        <f t="shared" ca="1" si="50"/>
        <v>-8.28601725021616E-3</v>
      </c>
      <c r="P260" s="118">
        <f t="shared" ca="1" si="51"/>
        <v>-8.28601725021616E-3</v>
      </c>
      <c r="Q260" s="118">
        <f t="shared" ca="1" si="52"/>
        <v>-8.28601725021616E-3</v>
      </c>
      <c r="R260" s="118">
        <f t="shared" ca="1" si="60"/>
        <v>-8.28601725021616E-3</v>
      </c>
      <c r="S260" s="118">
        <f t="shared" ca="1" si="61"/>
        <v>-8.28601725021616E-3</v>
      </c>
      <c r="T260" s="28"/>
      <c r="U260" s="107">
        <v>43521</v>
      </c>
      <c r="V260" s="108">
        <v>2.7648286594237739E-5</v>
      </c>
      <c r="W260" s="109">
        <f t="shared" si="62"/>
        <v>0.86699382968981153</v>
      </c>
      <c r="X260" s="108">
        <f t="shared" si="53"/>
        <v>4.6606332174188303E-3</v>
      </c>
      <c r="Y260" s="28"/>
      <c r="Z260" s="101"/>
      <c r="AB260" s="118" t="str">
        <f t="shared" si="54"/>
        <v/>
      </c>
      <c r="AC260" s="28"/>
      <c r="AD260" s="101"/>
      <c r="AF260" s="118" t="str">
        <f t="shared" si="55"/>
        <v/>
      </c>
      <c r="AG260" s="28"/>
      <c r="AH260" s="101"/>
      <c r="AJ260" s="118" t="str">
        <f t="shared" si="56"/>
        <v/>
      </c>
      <c r="AK260" s="28"/>
      <c r="AL260" s="101"/>
      <c r="AN260" s="118" t="str">
        <f t="shared" si="57"/>
        <v/>
      </c>
      <c r="AO260" s="28"/>
      <c r="AP260" s="101"/>
      <c r="AR260" s="118" t="str">
        <f t="shared" si="58"/>
        <v/>
      </c>
      <c r="AS260" s="28"/>
      <c r="AT260" s="101"/>
      <c r="AV260" s="118" t="str">
        <f t="shared" si="59"/>
        <v/>
      </c>
    </row>
    <row r="261" spans="2:48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101">
        <f t="shared" ca="1" si="48"/>
        <v>42986</v>
      </c>
      <c r="N261" s="118">
        <f t="shared" ca="1" si="49"/>
        <v>-1.9635129807150653E-3</v>
      </c>
      <c r="O261" s="118">
        <f t="shared" ca="1" si="50"/>
        <v>-1.9635129807150653E-3</v>
      </c>
      <c r="P261" s="118">
        <f t="shared" ca="1" si="51"/>
        <v>-1.9635129807150653E-3</v>
      </c>
      <c r="Q261" s="118">
        <f t="shared" ca="1" si="52"/>
        <v>-1.9635129807150653E-3</v>
      </c>
      <c r="R261" s="118">
        <f t="shared" ca="1" si="60"/>
        <v>-1.9635129807150653E-3</v>
      </c>
      <c r="S261" s="118">
        <f t="shared" ca="1" si="61"/>
        <v>-1.9635129807150653E-3</v>
      </c>
      <c r="T261" s="28"/>
      <c r="U261" s="107">
        <v>43518</v>
      </c>
      <c r="V261" s="108">
        <v>3.1287734599519191E-3</v>
      </c>
      <c r="W261" s="109">
        <f t="shared" si="62"/>
        <v>0.86696985945866867</v>
      </c>
      <c r="X261" s="108">
        <f t="shared" si="53"/>
        <v>4.1746038406593744E-3</v>
      </c>
      <c r="Y261" s="28"/>
      <c r="Z261" s="101"/>
      <c r="AB261" s="118" t="str">
        <f t="shared" si="54"/>
        <v/>
      </c>
      <c r="AC261" s="28"/>
      <c r="AD261" s="101"/>
      <c r="AF261" s="118" t="str">
        <f t="shared" si="55"/>
        <v/>
      </c>
      <c r="AG261" s="28"/>
      <c r="AH261" s="101"/>
      <c r="AJ261" s="118" t="str">
        <f t="shared" si="56"/>
        <v/>
      </c>
      <c r="AK261" s="28"/>
      <c r="AL261" s="101"/>
      <c r="AN261" s="118" t="str">
        <f t="shared" si="57"/>
        <v/>
      </c>
      <c r="AO261" s="28"/>
      <c r="AP261" s="101"/>
      <c r="AR261" s="118" t="str">
        <f t="shared" si="58"/>
        <v/>
      </c>
      <c r="AS261" s="28"/>
      <c r="AT261" s="101"/>
      <c r="AV261" s="118" t="str">
        <f t="shared" si="59"/>
        <v/>
      </c>
    </row>
    <row r="262" spans="2:48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101">
        <f t="shared" ref="M262:M271" ca="1" si="63">IFERROR(IF(AND($B$2&lt;=IF($Z262&lt;&gt;"",$Z262,$M261-7),IF($Z262&lt;&gt;"",$Z262,$M261-7)&lt;=EndDate),IF($Z262&lt;&gt;"",$Z262,$M261-7),""),"")</f>
        <v>42979</v>
      </c>
      <c r="N262" s="118">
        <f t="shared" ref="N262:N271" ca="1" si="64">IFERROR(0+VLOOKUP($M262,$Z:$AB,3,FALSE),IFERROR(0+VLOOKUP($M262,$U:$X,4,FALSE),""))</f>
        <v>4.6071671403768999E-3</v>
      </c>
      <c r="O262" s="118">
        <f t="shared" ref="O262:O271" ca="1" si="65">IFERROR(0+VLOOKUP($M262,$AD:$AF,3,FALSE),IFERROR(0+VLOOKUP($M262,$U:$X,4,FALSE),""))</f>
        <v>4.6071671403768999E-3</v>
      </c>
      <c r="P262" s="118">
        <f t="shared" ref="P262:P271" ca="1" si="66">IFERROR(0+VLOOKUP($M262,$AH:$AJ,3,FALSE),IFERROR(0+VLOOKUP($M262,$U:$X,4,FALSE),""))</f>
        <v>4.6071671403768999E-3</v>
      </c>
      <c r="Q262" s="118">
        <f t="shared" ref="Q262:Q271" ca="1" si="67">IFERROR(0+VLOOKUP($M262,$AL:$AN,3,FALSE),IFERROR(0+VLOOKUP($M262,$U:$X,4,FALSE),""))</f>
        <v>4.6071671403768999E-3</v>
      </c>
      <c r="R262" s="118">
        <f t="shared" ca="1" si="60"/>
        <v>4.6071671403768999E-3</v>
      </c>
      <c r="S262" s="118">
        <f t="shared" ca="1" si="61"/>
        <v>4.6071671403768999E-3</v>
      </c>
      <c r="T262" s="28"/>
      <c r="U262" s="107">
        <v>43517</v>
      </c>
      <c r="V262" s="108">
        <v>-1.8634285436005752E-3</v>
      </c>
      <c r="W262" s="109">
        <f t="shared" si="62"/>
        <v>0.86426576766246144</v>
      </c>
      <c r="X262" s="108">
        <f t="shared" ref="X262:X325" si="68">$W262/VLOOKUP($U262-7,$U:$W,3,FALSE)-1</f>
        <v>3.2719938092209411E-3</v>
      </c>
      <c r="Y262" s="28"/>
      <c r="Z262" s="101"/>
      <c r="AB262" s="118" t="str">
        <f t="shared" ref="AB262:AB271" si="69">IFERROR(AA262/AA263-1,"")</f>
        <v/>
      </c>
      <c r="AC262" s="28"/>
      <c r="AD262" s="101"/>
      <c r="AF262" s="118" t="str">
        <f t="shared" ref="AF262:AF271" si="70">IFERROR(AE262/AE263-1,"")</f>
        <v/>
      </c>
      <c r="AG262" s="28"/>
      <c r="AH262" s="101"/>
      <c r="AJ262" s="118" t="str">
        <f t="shared" ref="AJ262:AJ271" si="71">IFERROR(AI262/AI263-1,"")</f>
        <v/>
      </c>
      <c r="AK262" s="28"/>
      <c r="AL262" s="101"/>
      <c r="AN262" s="118" t="str">
        <f t="shared" ref="AN262:AN271" si="72">IFERROR(AM262/AM263-1,"")</f>
        <v/>
      </c>
      <c r="AO262" s="28"/>
      <c r="AP262" s="101"/>
      <c r="AR262" s="118" t="str">
        <f t="shared" ref="AR262:AR271" si="73">IFERROR(AQ262/AQ263-1,"")</f>
        <v/>
      </c>
      <c r="AS262" s="28"/>
      <c r="AT262" s="101"/>
      <c r="AV262" s="118" t="str">
        <f t="shared" ref="AV262:AV271" si="74">IFERROR(AU262/AU263-1,"")</f>
        <v/>
      </c>
    </row>
    <row r="263" spans="2:48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101">
        <f t="shared" ca="1" si="63"/>
        <v>42972</v>
      </c>
      <c r="N263" s="118">
        <f t="shared" ca="1" si="64"/>
        <v>8.4152393899705746E-3</v>
      </c>
      <c r="O263" s="118">
        <f t="shared" ca="1" si="65"/>
        <v>8.4152393899705746E-3</v>
      </c>
      <c r="P263" s="118">
        <f t="shared" ca="1" si="66"/>
        <v>8.4152393899705746E-3</v>
      </c>
      <c r="Q263" s="118">
        <f t="shared" ca="1" si="67"/>
        <v>8.4152393899705746E-3</v>
      </c>
      <c r="R263" s="118">
        <f t="shared" ref="R263:R271" ca="1" si="75">IFERROR(0+VLOOKUP($M263,$AP:$AR,3,FALSE),IFERROR(0+VLOOKUP($M263,$M:$Q,5,FALSE),""))</f>
        <v>8.4152393899705746E-3</v>
      </c>
      <c r="S263" s="118">
        <f t="shared" ref="S263:S271" ca="1" si="76">IFERROR(0+VLOOKUP($M263,$AT:$AV,3,FALSE),IFERROR(0+VLOOKUP($M263,$M:$Q,5,FALSE),""))</f>
        <v>8.4152393899705746E-3</v>
      </c>
      <c r="T263" s="28"/>
      <c r="U263" s="107">
        <v>43516</v>
      </c>
      <c r="V263" s="108">
        <v>3.1139609316434306E-3</v>
      </c>
      <c r="W263" s="109">
        <f t="shared" si="62"/>
        <v>0.86587927181286961</v>
      </c>
      <c r="X263" s="108">
        <f t="shared" si="68"/>
        <v>9.171082568642408E-3</v>
      </c>
      <c r="Y263" s="28"/>
      <c r="Z263" s="101"/>
      <c r="AB263" s="118" t="str">
        <f t="shared" si="69"/>
        <v/>
      </c>
      <c r="AC263" s="28"/>
      <c r="AD263" s="101"/>
      <c r="AF263" s="118" t="str">
        <f t="shared" si="70"/>
        <v/>
      </c>
      <c r="AG263" s="28"/>
      <c r="AH263" s="101"/>
      <c r="AJ263" s="118" t="str">
        <f t="shared" si="71"/>
        <v/>
      </c>
      <c r="AK263" s="28"/>
      <c r="AL263" s="101"/>
      <c r="AN263" s="118" t="str">
        <f t="shared" si="72"/>
        <v/>
      </c>
      <c r="AO263" s="28"/>
      <c r="AP263" s="101"/>
      <c r="AR263" s="118" t="str">
        <f t="shared" si="73"/>
        <v/>
      </c>
      <c r="AS263" s="28"/>
      <c r="AT263" s="101"/>
      <c r="AV263" s="118" t="str">
        <f t="shared" si="74"/>
        <v/>
      </c>
    </row>
    <row r="264" spans="2:48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101">
        <f t="shared" ca="1" si="63"/>
        <v>42965</v>
      </c>
      <c r="N264" s="118">
        <f t="shared" ca="1" si="64"/>
        <v>9.754105066828167E-4</v>
      </c>
      <c r="O264" s="118">
        <f t="shared" ca="1" si="65"/>
        <v>9.754105066828167E-4</v>
      </c>
      <c r="P264" s="118">
        <f t="shared" ca="1" si="66"/>
        <v>9.754105066828167E-4</v>
      </c>
      <c r="Q264" s="118">
        <f t="shared" ca="1" si="67"/>
        <v>9.754105066828167E-4</v>
      </c>
      <c r="R264" s="118">
        <f t="shared" ca="1" si="75"/>
        <v>9.754105066828167E-4</v>
      </c>
      <c r="S264" s="118">
        <f t="shared" ca="1" si="76"/>
        <v>9.754105066828167E-4</v>
      </c>
      <c r="T264" s="28"/>
      <c r="U264" s="107">
        <v>43515</v>
      </c>
      <c r="V264" s="108">
        <v>2.5434578591724741E-4</v>
      </c>
      <c r="W264" s="109">
        <f t="shared" ref="W264:W328" si="77">$W263/(1+$V263)</f>
        <v>0.86319132774174834</v>
      </c>
      <c r="X264" s="108">
        <f t="shared" si="68"/>
        <v>6.0012684996819665E-3</v>
      </c>
      <c r="Y264" s="28"/>
      <c r="Z264" s="101"/>
      <c r="AB264" s="118" t="str">
        <f t="shared" si="69"/>
        <v/>
      </c>
      <c r="AC264" s="28"/>
      <c r="AD264" s="101"/>
      <c r="AF264" s="118" t="str">
        <f t="shared" si="70"/>
        <v/>
      </c>
      <c r="AG264" s="28"/>
      <c r="AH264" s="101"/>
      <c r="AJ264" s="118" t="str">
        <f t="shared" si="71"/>
        <v/>
      </c>
      <c r="AK264" s="28"/>
      <c r="AL264" s="101"/>
      <c r="AN264" s="118" t="str">
        <f t="shared" si="72"/>
        <v/>
      </c>
      <c r="AO264" s="28"/>
      <c r="AP264" s="101"/>
      <c r="AR264" s="118" t="str">
        <f t="shared" si="73"/>
        <v/>
      </c>
      <c r="AS264" s="28"/>
      <c r="AT264" s="101"/>
      <c r="AV264" s="118" t="str">
        <f t="shared" si="74"/>
        <v/>
      </c>
    </row>
    <row r="265" spans="2:48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101">
        <f t="shared" ca="1" si="63"/>
        <v>42958</v>
      </c>
      <c r="N265" s="118">
        <f t="shared" ca="1" si="64"/>
        <v>-1.1535047186752467E-2</v>
      </c>
      <c r="O265" s="118">
        <f t="shared" ca="1" si="65"/>
        <v>-1.1535047186752467E-2</v>
      </c>
      <c r="P265" s="118">
        <f t="shared" ca="1" si="66"/>
        <v>-1.1535047186752467E-2</v>
      </c>
      <c r="Q265" s="118">
        <f t="shared" ca="1" si="67"/>
        <v>-1.1535047186752467E-2</v>
      </c>
      <c r="R265" s="118">
        <f t="shared" ca="1" si="75"/>
        <v>-1.1535047186752467E-2</v>
      </c>
      <c r="S265" s="118">
        <f t="shared" ca="1" si="76"/>
        <v>-1.1535047186752467E-2</v>
      </c>
      <c r="T265" s="28"/>
      <c r="U265" s="107">
        <v>43514</v>
      </c>
      <c r="V265" s="108">
        <v>-4.5613976936086548E-4</v>
      </c>
      <c r="W265" s="109">
        <f t="shared" si="77"/>
        <v>0.86297183449227999</v>
      </c>
      <c r="X265" s="108">
        <f t="shared" si="68"/>
        <v>5.4720252858644347E-3</v>
      </c>
      <c r="Y265" s="28"/>
      <c r="Z265" s="101"/>
      <c r="AB265" s="118" t="str">
        <f t="shared" si="69"/>
        <v/>
      </c>
      <c r="AC265" s="28"/>
      <c r="AD265" s="101"/>
      <c r="AF265" s="118" t="str">
        <f t="shared" si="70"/>
        <v/>
      </c>
      <c r="AG265" s="28"/>
      <c r="AH265" s="101"/>
      <c r="AJ265" s="118" t="str">
        <f t="shared" si="71"/>
        <v/>
      </c>
      <c r="AK265" s="28"/>
      <c r="AL265" s="101"/>
      <c r="AN265" s="118" t="str">
        <f t="shared" si="72"/>
        <v/>
      </c>
      <c r="AO265" s="28"/>
      <c r="AP265" s="101"/>
      <c r="AR265" s="118" t="str">
        <f t="shared" si="73"/>
        <v/>
      </c>
      <c r="AS265" s="28"/>
      <c r="AT265" s="101"/>
      <c r="AV265" s="118" t="str">
        <f t="shared" si="74"/>
        <v/>
      </c>
    </row>
    <row r="266" spans="2:48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101">
        <f t="shared" ca="1" si="63"/>
        <v>42951</v>
      </c>
      <c r="N266" s="118">
        <f t="shared" ca="1" si="64"/>
        <v>1.3158983216102094E-2</v>
      </c>
      <c r="O266" s="118">
        <f t="shared" ca="1" si="65"/>
        <v>1.3158983216102094E-2</v>
      </c>
      <c r="P266" s="118">
        <f t="shared" ca="1" si="66"/>
        <v>1.3158983216102094E-2</v>
      </c>
      <c r="Q266" s="118">
        <f t="shared" ca="1" si="67"/>
        <v>1.3158983216102094E-2</v>
      </c>
      <c r="R266" s="118">
        <f t="shared" ca="1" si="75"/>
        <v>1.3158983216102094E-2</v>
      </c>
      <c r="S266" s="118">
        <f t="shared" ca="1" si="76"/>
        <v>1.3158983216102094E-2</v>
      </c>
      <c r="T266" s="28"/>
      <c r="U266" s="107">
        <v>43511</v>
      </c>
      <c r="V266" s="108">
        <v>2.2271034811587177E-3</v>
      </c>
      <c r="W266" s="109">
        <f t="shared" si="77"/>
        <v>0.86336564990069975</v>
      </c>
      <c r="X266" s="108">
        <f t="shared" si="68"/>
        <v>5.9477045795661709E-3</v>
      </c>
      <c r="Y266" s="28"/>
      <c r="Z266" s="101"/>
      <c r="AB266" s="118" t="str">
        <f t="shared" si="69"/>
        <v/>
      </c>
      <c r="AC266" s="28"/>
      <c r="AD266" s="101"/>
      <c r="AF266" s="118" t="str">
        <f t="shared" si="70"/>
        <v/>
      </c>
      <c r="AG266" s="28"/>
      <c r="AH266" s="101"/>
      <c r="AJ266" s="118" t="str">
        <f t="shared" si="71"/>
        <v/>
      </c>
      <c r="AK266" s="28"/>
      <c r="AL266" s="101"/>
      <c r="AN266" s="118" t="str">
        <f t="shared" si="72"/>
        <v/>
      </c>
      <c r="AO266" s="28"/>
      <c r="AP266" s="101"/>
      <c r="AR266" s="118" t="str">
        <f t="shared" si="73"/>
        <v/>
      </c>
      <c r="AS266" s="28"/>
      <c r="AT266" s="101"/>
      <c r="AV266" s="118" t="str">
        <f t="shared" si="74"/>
        <v/>
      </c>
    </row>
    <row r="267" spans="2:48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101" t="str">
        <f t="shared" ca="1" si="63"/>
        <v/>
      </c>
      <c r="N267" s="118" t="str">
        <f t="shared" ca="1" si="64"/>
        <v/>
      </c>
      <c r="O267" s="118" t="str">
        <f t="shared" ca="1" si="65"/>
        <v/>
      </c>
      <c r="P267" s="118" t="str">
        <f t="shared" ca="1" si="66"/>
        <v/>
      </c>
      <c r="Q267" s="118" t="str">
        <f t="shared" ca="1" si="67"/>
        <v/>
      </c>
      <c r="R267" s="118" t="str">
        <f t="shared" ca="1" si="75"/>
        <v/>
      </c>
      <c r="S267" s="118" t="str">
        <f t="shared" ca="1" si="76"/>
        <v/>
      </c>
      <c r="T267" s="28"/>
      <c r="U267" s="107">
        <v>43510</v>
      </c>
      <c r="V267" s="108">
        <v>4.0054647030752736E-3</v>
      </c>
      <c r="W267" s="109">
        <f t="shared" si="77"/>
        <v>0.86144711802531138</v>
      </c>
      <c r="X267" s="108">
        <f t="shared" si="68"/>
        <v>4.7785522068954922E-3</v>
      </c>
      <c r="Y267" s="28"/>
      <c r="Z267" s="101"/>
      <c r="AB267" s="118" t="str">
        <f t="shared" si="69"/>
        <v/>
      </c>
      <c r="AC267" s="28"/>
      <c r="AD267" s="101"/>
      <c r="AF267" s="118" t="str">
        <f t="shared" si="70"/>
        <v/>
      </c>
      <c r="AG267" s="28"/>
      <c r="AH267" s="101"/>
      <c r="AJ267" s="118" t="str">
        <f t="shared" si="71"/>
        <v/>
      </c>
      <c r="AK267" s="28"/>
      <c r="AL267" s="101"/>
      <c r="AN267" s="118" t="str">
        <f t="shared" si="72"/>
        <v/>
      </c>
      <c r="AO267" s="28"/>
      <c r="AP267" s="101"/>
      <c r="AR267" s="118" t="str">
        <f t="shared" si="73"/>
        <v/>
      </c>
      <c r="AS267" s="28"/>
      <c r="AT267" s="101"/>
      <c r="AV267" s="118" t="str">
        <f t="shared" si="74"/>
        <v/>
      </c>
    </row>
    <row r="268" spans="2:48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101" t="str">
        <f t="shared" ca="1" si="63"/>
        <v/>
      </c>
      <c r="N268" s="118" t="str">
        <f t="shared" ca="1" si="64"/>
        <v/>
      </c>
      <c r="O268" s="118" t="str">
        <f t="shared" ca="1" si="65"/>
        <v/>
      </c>
      <c r="P268" s="118" t="str">
        <f t="shared" ca="1" si="66"/>
        <v/>
      </c>
      <c r="Q268" s="118" t="str">
        <f t="shared" ca="1" si="67"/>
        <v/>
      </c>
      <c r="R268" s="118" t="str">
        <f t="shared" ca="1" si="75"/>
        <v/>
      </c>
      <c r="S268" s="118" t="str">
        <f t="shared" ca="1" si="76"/>
        <v/>
      </c>
      <c r="T268" s="28"/>
      <c r="U268" s="107">
        <v>43509</v>
      </c>
      <c r="V268" s="108">
        <v>-3.682767204735647E-5</v>
      </c>
      <c r="W268" s="109">
        <f t="shared" si="77"/>
        <v>0.85801038770249716</v>
      </c>
      <c r="X268" s="108">
        <f t="shared" si="68"/>
        <v>3.2441697201770481E-3</v>
      </c>
      <c r="Y268" s="28"/>
      <c r="Z268" s="101"/>
      <c r="AB268" s="118" t="str">
        <f t="shared" si="69"/>
        <v/>
      </c>
      <c r="AC268" s="28"/>
      <c r="AD268" s="101"/>
      <c r="AF268" s="118" t="str">
        <f t="shared" si="70"/>
        <v/>
      </c>
      <c r="AG268" s="28"/>
      <c r="AH268" s="101"/>
      <c r="AJ268" s="118" t="str">
        <f t="shared" si="71"/>
        <v/>
      </c>
      <c r="AK268" s="28"/>
      <c r="AL268" s="101"/>
      <c r="AN268" s="118" t="str">
        <f t="shared" si="72"/>
        <v/>
      </c>
      <c r="AO268" s="28"/>
      <c r="AP268" s="101"/>
      <c r="AR268" s="118" t="str">
        <f t="shared" si="73"/>
        <v/>
      </c>
      <c r="AS268" s="28"/>
      <c r="AT268" s="101"/>
      <c r="AV268" s="118" t="str">
        <f t="shared" si="74"/>
        <v/>
      </c>
    </row>
    <row r="269" spans="2:48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101" t="str">
        <f t="shared" ca="1" si="63"/>
        <v/>
      </c>
      <c r="N269" s="118" t="str">
        <f t="shared" ca="1" si="64"/>
        <v/>
      </c>
      <c r="O269" s="118" t="str">
        <f t="shared" ca="1" si="65"/>
        <v/>
      </c>
      <c r="P269" s="118" t="str">
        <f t="shared" ca="1" si="66"/>
        <v/>
      </c>
      <c r="Q269" s="118" t="str">
        <f t="shared" ca="1" si="67"/>
        <v/>
      </c>
      <c r="R269" s="118" t="str">
        <f t="shared" ca="1" si="75"/>
        <v/>
      </c>
      <c r="S269" s="118" t="str">
        <f t="shared" ca="1" si="76"/>
        <v/>
      </c>
      <c r="T269" s="28"/>
      <c r="U269" s="107">
        <v>43508</v>
      </c>
      <c r="V269" s="108">
        <v>-2.7187405214341433E-4</v>
      </c>
      <c r="W269" s="109">
        <f t="shared" si="77"/>
        <v>0.85804198739141169</v>
      </c>
      <c r="X269" s="108">
        <f t="shared" si="68"/>
        <v>5.0966782555501577E-3</v>
      </c>
      <c r="Y269" s="28"/>
      <c r="Z269" s="101"/>
      <c r="AB269" s="118" t="str">
        <f t="shared" si="69"/>
        <v/>
      </c>
      <c r="AC269" s="28"/>
      <c r="AD269" s="101"/>
      <c r="AF269" s="118" t="str">
        <f t="shared" si="70"/>
        <v/>
      </c>
      <c r="AG269" s="28"/>
      <c r="AH269" s="101"/>
      <c r="AJ269" s="118" t="str">
        <f t="shared" si="71"/>
        <v/>
      </c>
      <c r="AK269" s="28"/>
      <c r="AL269" s="101"/>
      <c r="AN269" s="118" t="str">
        <f t="shared" si="72"/>
        <v/>
      </c>
      <c r="AO269" s="28"/>
      <c r="AP269" s="101"/>
      <c r="AR269" s="118" t="str">
        <f t="shared" si="73"/>
        <v/>
      </c>
      <c r="AS269" s="28"/>
      <c r="AT269" s="101"/>
      <c r="AV269" s="118" t="str">
        <f t="shared" si="74"/>
        <v/>
      </c>
    </row>
    <row r="270" spans="2:48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101" t="str">
        <f t="shared" ca="1" si="63"/>
        <v/>
      </c>
      <c r="N270" s="118" t="str">
        <f t="shared" ca="1" si="64"/>
        <v/>
      </c>
      <c r="O270" s="118" t="str">
        <f t="shared" ca="1" si="65"/>
        <v/>
      </c>
      <c r="P270" s="118" t="str">
        <f t="shared" ca="1" si="66"/>
        <v/>
      </c>
      <c r="Q270" s="118" t="str">
        <f t="shared" ca="1" si="67"/>
        <v/>
      </c>
      <c r="R270" s="118" t="str">
        <f t="shared" ca="1" si="75"/>
        <v/>
      </c>
      <c r="S270" s="118" t="str">
        <f t="shared" ca="1" si="76"/>
        <v/>
      </c>
      <c r="T270" s="28"/>
      <c r="U270" s="107">
        <v>43507</v>
      </c>
      <c r="V270" s="108">
        <v>1.6734965590901662E-5</v>
      </c>
      <c r="W270" s="109">
        <f t="shared" si="77"/>
        <v>0.85827533018328339</v>
      </c>
      <c r="X270" s="108">
        <f t="shared" si="68"/>
        <v>1.0568859470976744E-2</v>
      </c>
      <c r="Y270" s="28"/>
      <c r="Z270" s="101"/>
      <c r="AB270" s="118" t="str">
        <f t="shared" si="69"/>
        <v/>
      </c>
      <c r="AC270" s="28"/>
      <c r="AD270" s="101"/>
      <c r="AF270" s="118" t="str">
        <f t="shared" si="70"/>
        <v/>
      </c>
      <c r="AG270" s="28"/>
      <c r="AH270" s="101"/>
      <c r="AJ270" s="118" t="str">
        <f t="shared" si="71"/>
        <v/>
      </c>
      <c r="AK270" s="28"/>
      <c r="AL270" s="101"/>
      <c r="AN270" s="118" t="str">
        <f t="shared" si="72"/>
        <v/>
      </c>
      <c r="AO270" s="28"/>
      <c r="AP270" s="101"/>
      <c r="AR270" s="118" t="str">
        <f t="shared" si="73"/>
        <v/>
      </c>
      <c r="AS270" s="28"/>
      <c r="AT270" s="101"/>
      <c r="AV270" s="118" t="str">
        <f t="shared" si="74"/>
        <v/>
      </c>
    </row>
    <row r="271" spans="2:48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101" t="str">
        <f t="shared" ca="1" si="63"/>
        <v/>
      </c>
      <c r="N271" s="118" t="str">
        <f t="shared" ca="1" si="64"/>
        <v/>
      </c>
      <c r="O271" s="118" t="str">
        <f t="shared" ca="1" si="65"/>
        <v/>
      </c>
      <c r="P271" s="118" t="str">
        <f t="shared" ca="1" si="66"/>
        <v/>
      </c>
      <c r="Q271" s="118" t="str">
        <f t="shared" ca="1" si="67"/>
        <v/>
      </c>
      <c r="R271" s="118" t="str">
        <f t="shared" ca="1" si="75"/>
        <v/>
      </c>
      <c r="S271" s="118" t="str">
        <f t="shared" ca="1" si="76"/>
        <v/>
      </c>
      <c r="T271" s="28"/>
      <c r="U271" s="107">
        <v>43504</v>
      </c>
      <c r="V271" s="108">
        <v>1.062275338845501E-3</v>
      </c>
      <c r="W271" s="109">
        <f t="shared" si="77"/>
        <v>0.85826096721552902</v>
      </c>
      <c r="X271" s="108">
        <f t="shared" si="68"/>
        <v>8.6858983294455516E-3</v>
      </c>
      <c r="Y271" s="28"/>
      <c r="AB271" s="118" t="str">
        <f t="shared" si="69"/>
        <v/>
      </c>
      <c r="AC271" s="28"/>
      <c r="AF271" s="118" t="str">
        <f t="shared" si="70"/>
        <v/>
      </c>
      <c r="AG271" s="28"/>
      <c r="AJ271" s="118" t="str">
        <f t="shared" si="71"/>
        <v/>
      </c>
      <c r="AK271" s="28"/>
      <c r="AN271" s="118" t="str">
        <f t="shared" si="72"/>
        <v/>
      </c>
      <c r="AO271" s="28"/>
      <c r="AR271" s="118" t="str">
        <f t="shared" si="73"/>
        <v/>
      </c>
      <c r="AS271" s="28"/>
      <c r="AV271" s="118" t="str">
        <f t="shared" si="74"/>
        <v/>
      </c>
    </row>
    <row r="272" spans="2:48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102"/>
      <c r="N272" s="119"/>
      <c r="O272" s="119"/>
      <c r="P272" s="119"/>
      <c r="Q272" s="119"/>
      <c r="R272" s="119"/>
      <c r="S272" s="119"/>
      <c r="T272" s="28"/>
      <c r="U272" s="107">
        <v>43503</v>
      </c>
      <c r="V272" s="108">
        <v>2.4722627868653839E-3</v>
      </c>
      <c r="W272" s="109">
        <f t="shared" si="77"/>
        <v>0.85735022521453008</v>
      </c>
      <c r="X272" s="108">
        <f t="shared" si="68"/>
        <v>5.3601560973233209E-3</v>
      </c>
      <c r="Y272" s="28"/>
      <c r="AC272" s="28"/>
      <c r="AG272" s="28"/>
      <c r="AK272" s="28"/>
      <c r="AO272" s="28"/>
      <c r="AS272" s="28"/>
    </row>
    <row r="273" spans="2:45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102"/>
      <c r="N273" s="119"/>
      <c r="O273" s="119"/>
      <c r="P273" s="119"/>
      <c r="Q273" s="119"/>
      <c r="R273" s="119"/>
      <c r="S273" s="119"/>
      <c r="T273" s="28"/>
      <c r="U273" s="107">
        <v>43502</v>
      </c>
      <c r="V273" s="108">
        <v>1.8096224421985622E-3</v>
      </c>
      <c r="W273" s="109">
        <f t="shared" si="77"/>
        <v>0.85523585743021246</v>
      </c>
      <c r="X273" s="108">
        <f t="shared" si="68"/>
        <v>8.2353327850199776E-3</v>
      </c>
      <c r="Y273" s="28"/>
      <c r="AC273" s="28"/>
      <c r="AG273" s="28"/>
      <c r="AK273" s="28"/>
      <c r="AO273" s="28"/>
      <c r="AS273" s="28"/>
    </row>
    <row r="274" spans="2:45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102"/>
      <c r="N274" s="119"/>
      <c r="O274" s="119"/>
      <c r="P274" s="119"/>
      <c r="Q274" s="119"/>
      <c r="R274" s="119"/>
      <c r="S274" s="119"/>
      <c r="T274" s="28"/>
      <c r="U274" s="107">
        <v>43501</v>
      </c>
      <c r="V274" s="108">
        <v>5.1710784415813773E-3</v>
      </c>
      <c r="W274" s="109">
        <f t="shared" si="77"/>
        <v>0.8536909990396474</v>
      </c>
      <c r="X274" s="108">
        <f t="shared" si="68"/>
        <v>9.4089326918402882E-3</v>
      </c>
      <c r="Y274" s="28"/>
      <c r="AC274" s="28"/>
      <c r="AG274" s="28"/>
      <c r="AK274" s="28"/>
      <c r="AO274" s="28"/>
      <c r="AS274" s="28"/>
    </row>
    <row r="275" spans="2:45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102"/>
      <c r="N275" s="119"/>
      <c r="O275" s="119"/>
      <c r="P275" s="119"/>
      <c r="Q275" s="119"/>
      <c r="R275" s="119"/>
      <c r="S275" s="119"/>
      <c r="T275" s="28"/>
      <c r="U275" s="107">
        <v>43500</v>
      </c>
      <c r="V275" s="108">
        <v>-1.8465647345472238E-3</v>
      </c>
      <c r="W275" s="109">
        <f t="shared" si="77"/>
        <v>0.84929920622389099</v>
      </c>
      <c r="X275" s="108">
        <f t="shared" si="68"/>
        <v>7.6775646788254104E-3</v>
      </c>
      <c r="Y275" s="28"/>
      <c r="AC275" s="28"/>
      <c r="AG275" s="28"/>
      <c r="AK275" s="28"/>
      <c r="AO275" s="28"/>
      <c r="AS275" s="28"/>
    </row>
    <row r="276" spans="2:45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102"/>
      <c r="N276" s="119"/>
      <c r="O276" s="119"/>
      <c r="P276" s="119"/>
      <c r="Q276" s="119"/>
      <c r="R276" s="119"/>
      <c r="S276" s="119"/>
      <c r="T276" s="28"/>
      <c r="U276" s="107">
        <v>43497</v>
      </c>
      <c r="V276" s="108">
        <v>-2.2383310160096152E-3</v>
      </c>
      <c r="W276" s="109">
        <f t="shared" si="77"/>
        <v>0.85087039348617288</v>
      </c>
      <c r="X276" s="108">
        <f t="shared" si="68"/>
        <v>8.0897549966574278E-3</v>
      </c>
      <c r="Y276" s="28"/>
      <c r="AC276" s="28"/>
      <c r="AG276" s="28"/>
      <c r="AK276" s="28"/>
      <c r="AO276" s="28"/>
      <c r="AS276" s="28"/>
    </row>
    <row r="277" spans="2:45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102"/>
      <c r="N277" s="119"/>
      <c r="O277" s="119"/>
      <c r="P277" s="119"/>
      <c r="Q277" s="119"/>
      <c r="R277" s="119"/>
      <c r="S277" s="119"/>
      <c r="T277" s="28"/>
      <c r="U277" s="107">
        <v>43496</v>
      </c>
      <c r="V277" s="108">
        <v>5.3391805402164434E-3</v>
      </c>
      <c r="W277" s="109">
        <f t="shared" si="77"/>
        <v>0.85277919560951332</v>
      </c>
      <c r="X277" s="108">
        <f t="shared" si="68"/>
        <v>1.1409262257277453E-2</v>
      </c>
      <c r="Y277" s="28"/>
      <c r="AC277" s="28"/>
      <c r="AG277" s="28"/>
      <c r="AK277" s="28"/>
      <c r="AO277" s="28"/>
      <c r="AS277" s="28"/>
    </row>
    <row r="278" spans="2:45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102"/>
      <c r="N278" s="119"/>
      <c r="O278" s="119"/>
      <c r="P278" s="119"/>
      <c r="Q278" s="119"/>
      <c r="R278" s="119"/>
      <c r="S278" s="119"/>
      <c r="T278" s="28"/>
      <c r="U278" s="107">
        <v>43495</v>
      </c>
      <c r="V278" s="108">
        <v>2.9757427330856139E-3</v>
      </c>
      <c r="W278" s="109">
        <f t="shared" si="77"/>
        <v>0.84825023446442671</v>
      </c>
      <c r="X278" s="108">
        <f t="shared" si="68"/>
        <v>1.1157830387974021E-2</v>
      </c>
      <c r="Y278" s="28"/>
      <c r="AC278" s="28"/>
      <c r="AG278" s="28"/>
      <c r="AK278" s="28"/>
      <c r="AO278" s="28"/>
      <c r="AS278" s="28"/>
    </row>
    <row r="279" spans="2:45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102"/>
      <c r="N279" s="119"/>
      <c r="O279" s="119"/>
      <c r="P279" s="119"/>
      <c r="Q279" s="119"/>
      <c r="R279" s="119"/>
      <c r="S279" s="119"/>
      <c r="T279" s="28"/>
      <c r="U279" s="107">
        <v>43494</v>
      </c>
      <c r="V279" s="108">
        <v>3.4469793213362872E-3</v>
      </c>
      <c r="W279" s="109">
        <f t="shared" si="77"/>
        <v>0.84573354900185771</v>
      </c>
      <c r="X279" s="108">
        <f t="shared" si="68"/>
        <v>7.8180092790509637E-3</v>
      </c>
      <c r="Y279" s="28"/>
      <c r="AC279" s="28"/>
      <c r="AG279" s="28"/>
      <c r="AK279" s="28"/>
      <c r="AO279" s="28"/>
      <c r="AS279" s="28"/>
    </row>
    <row r="280" spans="2:45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102"/>
      <c r="N280" s="119"/>
      <c r="O280" s="119"/>
      <c r="P280" s="119"/>
      <c r="Q280" s="119"/>
      <c r="R280" s="119"/>
      <c r="S280" s="119"/>
      <c r="T280" s="28"/>
      <c r="U280" s="107">
        <v>43493</v>
      </c>
      <c r="V280" s="108">
        <v>-1.4382702600561831E-3</v>
      </c>
      <c r="W280" s="109">
        <f t="shared" si="77"/>
        <v>0.84282833715225758</v>
      </c>
      <c r="X280" s="108">
        <f t="shared" si="68"/>
        <v>4.0433689050181076E-3</v>
      </c>
      <c r="Y280" s="28"/>
      <c r="AC280" s="28"/>
      <c r="AG280" s="28"/>
      <c r="AK280" s="28"/>
      <c r="AO280" s="28"/>
      <c r="AS280" s="28"/>
    </row>
    <row r="281" spans="2:45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102"/>
      <c r="N281" s="119"/>
      <c r="O281" s="119"/>
      <c r="P281" s="119"/>
      <c r="Q281" s="119"/>
      <c r="R281" s="119"/>
      <c r="S281" s="119"/>
      <c r="T281" s="28"/>
      <c r="U281" s="107">
        <v>43490</v>
      </c>
      <c r="V281" s="108">
        <v>1.04716721283805E-3</v>
      </c>
      <c r="W281" s="109">
        <f t="shared" si="77"/>
        <v>0.84404229808782671</v>
      </c>
      <c r="X281" s="108">
        <f t="shared" si="68"/>
        <v>6.436880329016903E-3</v>
      </c>
      <c r="Y281" s="28"/>
      <c r="AC281" s="28"/>
      <c r="AG281" s="28"/>
      <c r="AK281" s="28"/>
      <c r="AO281" s="28"/>
      <c r="AS281" s="28"/>
    </row>
    <row r="282" spans="2:45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102"/>
      <c r="N282" s="119"/>
      <c r="O282" s="119"/>
      <c r="P282" s="119"/>
      <c r="Q282" s="119"/>
      <c r="R282" s="119"/>
      <c r="S282" s="119"/>
      <c r="T282" s="28"/>
      <c r="U282" s="107">
        <v>43489</v>
      </c>
      <c r="V282" s="108">
        <v>5.0892576663809242E-3</v>
      </c>
      <c r="W282" s="109">
        <f t="shared" si="77"/>
        <v>0.84315936924116019</v>
      </c>
      <c r="X282" s="108">
        <f t="shared" si="68"/>
        <v>7.7564926315061289E-3</v>
      </c>
      <c r="Y282" s="28"/>
      <c r="AC282" s="28"/>
      <c r="AG282" s="28"/>
      <c r="AK282" s="28"/>
      <c r="AO282" s="28"/>
      <c r="AS282" s="28"/>
    </row>
    <row r="283" spans="2:45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102"/>
      <c r="N283" s="119"/>
      <c r="O283" s="119"/>
      <c r="P283" s="119"/>
      <c r="Q283" s="119"/>
      <c r="R283" s="119"/>
      <c r="S283" s="119"/>
      <c r="T283" s="28"/>
      <c r="U283" s="107">
        <v>43488</v>
      </c>
      <c r="V283" s="108">
        <v>-3.370532090003759E-4</v>
      </c>
      <c r="W283" s="109">
        <f t="shared" si="77"/>
        <v>0.83889004166536407</v>
      </c>
      <c r="X283" s="108">
        <f t="shared" si="68"/>
        <v>1.4750713760085521E-3</v>
      </c>
      <c r="Y283" s="28"/>
      <c r="AC283" s="28"/>
      <c r="AG283" s="28"/>
      <c r="AK283" s="28"/>
      <c r="AO283" s="28"/>
      <c r="AS283" s="28"/>
    </row>
    <row r="284" spans="2:45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102"/>
      <c r="N284" s="119"/>
      <c r="O284" s="119"/>
      <c r="P284" s="119"/>
      <c r="Q284" s="119"/>
      <c r="R284" s="119"/>
      <c r="S284" s="119"/>
      <c r="T284" s="28"/>
      <c r="U284" s="107">
        <v>43487</v>
      </c>
      <c r="V284" s="108">
        <v>-3.1128997577324749E-4</v>
      </c>
      <c r="W284" s="109">
        <f t="shared" si="77"/>
        <v>0.83917288758002906</v>
      </c>
      <c r="X284" s="108">
        <f t="shared" si="68"/>
        <v>-2.5571513972100224E-4</v>
      </c>
      <c r="Y284" s="28"/>
      <c r="AC284" s="28"/>
      <c r="AG284" s="28"/>
      <c r="AK284" s="28"/>
      <c r="AO284" s="28"/>
      <c r="AS284" s="28"/>
    </row>
    <row r="285" spans="2:45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102"/>
      <c r="N285" s="119"/>
      <c r="O285" s="119"/>
      <c r="P285" s="119"/>
      <c r="Q285" s="119"/>
      <c r="R285" s="119"/>
      <c r="S285" s="119"/>
      <c r="T285" s="28"/>
      <c r="U285" s="107">
        <v>43486</v>
      </c>
      <c r="V285" s="108">
        <v>9.4217363481978846E-4</v>
      </c>
      <c r="W285" s="109">
        <f t="shared" si="77"/>
        <v>0.83943419503026329</v>
      </c>
      <c r="X285" s="108">
        <f t="shared" si="68"/>
        <v>4.0207061119741372E-3</v>
      </c>
      <c r="Y285" s="28"/>
      <c r="AC285" s="28"/>
      <c r="AG285" s="28"/>
      <c r="AK285" s="28"/>
      <c r="AO285" s="28"/>
      <c r="AS285" s="28"/>
    </row>
    <row r="286" spans="2:45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102"/>
      <c r="N286" s="119"/>
      <c r="O286" s="119"/>
      <c r="P286" s="119"/>
      <c r="Q286" s="119"/>
      <c r="R286" s="119"/>
      <c r="S286" s="119"/>
      <c r="T286" s="28"/>
      <c r="U286" s="107">
        <v>43483</v>
      </c>
      <c r="V286" s="108">
        <v>2.3597126720168592E-3</v>
      </c>
      <c r="W286" s="109">
        <f t="shared" si="77"/>
        <v>0.83864404672044468</v>
      </c>
      <c r="X286" s="108">
        <f t="shared" si="68"/>
        <v>1.9713635455886891E-3</v>
      </c>
      <c r="Y286" s="28"/>
      <c r="AC286" s="28"/>
      <c r="AG286" s="28"/>
      <c r="AK286" s="28"/>
      <c r="AO286" s="28"/>
      <c r="AS286" s="28"/>
    </row>
    <row r="287" spans="2:45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102"/>
      <c r="N287" s="119"/>
      <c r="O287" s="119"/>
      <c r="P287" s="119"/>
      <c r="Q287" s="119"/>
      <c r="R287" s="119"/>
      <c r="S287" s="119"/>
      <c r="T287" s="28"/>
      <c r="U287" s="107">
        <v>43482</v>
      </c>
      <c r="V287" s="108">
        <v>-1.1755385149783458E-3</v>
      </c>
      <c r="W287" s="109">
        <f t="shared" si="77"/>
        <v>0.83666974651729464</v>
      </c>
      <c r="X287" s="108">
        <f t="shared" si="68"/>
        <v>8.1696329976277404E-4</v>
      </c>
      <c r="Y287" s="28"/>
      <c r="AC287" s="28"/>
      <c r="AG287" s="28"/>
      <c r="AK287" s="28"/>
      <c r="AO287" s="28"/>
      <c r="AS287" s="28"/>
    </row>
    <row r="288" spans="2:45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102"/>
      <c r="N288" s="119"/>
      <c r="O288" s="119"/>
      <c r="P288" s="119"/>
      <c r="Q288" s="119"/>
      <c r="R288" s="119"/>
      <c r="S288" s="119"/>
      <c r="T288" s="28"/>
      <c r="U288" s="107">
        <v>43481</v>
      </c>
      <c r="V288" s="108">
        <v>-2.0647079435343412E-3</v>
      </c>
      <c r="W288" s="109">
        <f t="shared" si="77"/>
        <v>0.83765444157560942</v>
      </c>
      <c r="X288" s="108">
        <f t="shared" si="68"/>
        <v>2.7176826135539844E-3</v>
      </c>
      <c r="Y288" s="28"/>
      <c r="AC288" s="28"/>
      <c r="AG288" s="28"/>
      <c r="AK288" s="28"/>
      <c r="AO288" s="28"/>
      <c r="AS288" s="28"/>
    </row>
    <row r="289" spans="2:45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102"/>
      <c r="N289" s="119"/>
      <c r="O289" s="119"/>
      <c r="P289" s="119"/>
      <c r="Q289" s="119"/>
      <c r="R289" s="119"/>
      <c r="S289" s="119"/>
      <c r="T289" s="28"/>
      <c r="U289" s="107">
        <v>43480</v>
      </c>
      <c r="V289" s="108">
        <v>3.9648935537225857E-3</v>
      </c>
      <c r="W289" s="109">
        <f t="shared" si="77"/>
        <v>0.83938753167997271</v>
      </c>
      <c r="X289" s="108">
        <f t="shared" si="68"/>
        <v>5.5706481905228866E-3</v>
      </c>
      <c r="Y289" s="28"/>
      <c r="AC289" s="28"/>
      <c r="AG289" s="28"/>
      <c r="AK289" s="28"/>
      <c r="AO289" s="28"/>
      <c r="AS289" s="28"/>
    </row>
    <row r="290" spans="2:45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102"/>
      <c r="N290" s="119"/>
      <c r="O290" s="119"/>
      <c r="P290" s="119"/>
      <c r="Q290" s="119"/>
      <c r="R290" s="119"/>
      <c r="S290" s="119"/>
      <c r="T290" s="28"/>
      <c r="U290" s="107">
        <v>43479</v>
      </c>
      <c r="V290" s="108">
        <v>-1.100885228840047E-3</v>
      </c>
      <c r="W290" s="109">
        <f t="shared" si="77"/>
        <v>0.83607259284615276</v>
      </c>
      <c r="X290" s="108">
        <f t="shared" si="68"/>
        <v>-7.7395089392084948E-5</v>
      </c>
      <c r="Y290" s="28"/>
      <c r="AC290" s="28"/>
      <c r="AG290" s="28"/>
      <c r="AK290" s="28"/>
      <c r="AO290" s="28"/>
      <c r="AS290" s="28"/>
    </row>
    <row r="291" spans="2:45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102"/>
      <c r="N291" s="119"/>
      <c r="O291" s="119"/>
      <c r="P291" s="119"/>
      <c r="Q291" s="119"/>
      <c r="R291" s="119"/>
      <c r="S291" s="119"/>
      <c r="T291" s="28"/>
      <c r="U291" s="107">
        <v>43476</v>
      </c>
      <c r="V291" s="108">
        <v>1.2048649979078091E-3</v>
      </c>
      <c r="W291" s="109">
        <f t="shared" si="77"/>
        <v>0.83699402720733262</v>
      </c>
      <c r="X291" s="108">
        <f t="shared" si="68"/>
        <v>-1.4867743873603345E-4</v>
      </c>
      <c r="Y291" s="28"/>
      <c r="AC291" s="28"/>
      <c r="AG291" s="28"/>
      <c r="AK291" s="28"/>
      <c r="AO291" s="28"/>
      <c r="AS291" s="28"/>
    </row>
    <row r="292" spans="2:45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102"/>
      <c r="N292" s="119"/>
      <c r="O292" s="119"/>
      <c r="P292" s="119"/>
      <c r="Q292" s="119"/>
      <c r="R292" s="119"/>
      <c r="S292" s="119"/>
      <c r="T292" s="28"/>
      <c r="U292" s="107">
        <v>43475</v>
      </c>
      <c r="V292" s="108">
        <v>7.213967035976385E-4</v>
      </c>
      <c r="W292" s="109">
        <f t="shared" si="77"/>
        <v>0.83598677600221383</v>
      </c>
      <c r="X292" s="108">
        <f t="shared" si="68"/>
        <v>-7.6447209906399527E-3</v>
      </c>
      <c r="Y292" s="28"/>
      <c r="AC292" s="28"/>
      <c r="AG292" s="28"/>
      <c r="AK292" s="28"/>
      <c r="AO292" s="28"/>
      <c r="AS292" s="28"/>
    </row>
    <row r="293" spans="2:45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102"/>
      <c r="N293" s="119"/>
      <c r="O293" s="119"/>
      <c r="P293" s="119"/>
      <c r="Q293" s="119"/>
      <c r="R293" s="119"/>
      <c r="S293" s="119"/>
      <c r="T293" s="28"/>
      <c r="U293" s="107">
        <v>43474</v>
      </c>
      <c r="V293" s="108">
        <v>7.7465061735068781E-4</v>
      </c>
      <c r="W293" s="109">
        <f t="shared" si="77"/>
        <v>0.83538413264268752</v>
      </c>
      <c r="X293" s="108">
        <f t="shared" si="68"/>
        <v>-1.6702836671445009E-3</v>
      </c>
      <c r="Y293" s="28"/>
      <c r="AC293" s="28"/>
      <c r="AG293" s="28"/>
      <c r="AK293" s="28"/>
      <c r="AO293" s="28"/>
      <c r="AS293" s="28"/>
    </row>
    <row r="294" spans="2:45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102"/>
      <c r="N294" s="119"/>
      <c r="O294" s="119"/>
      <c r="P294" s="119"/>
      <c r="Q294" s="119"/>
      <c r="R294" s="119"/>
      <c r="S294" s="119"/>
      <c r="T294" s="28"/>
      <c r="U294" s="107">
        <v>43473</v>
      </c>
      <c r="V294" s="108">
        <v>-1.674130596902968E-3</v>
      </c>
      <c r="W294" s="109">
        <f t="shared" si="77"/>
        <v>0.83473750272087899</v>
      </c>
      <c r="X294" s="108">
        <f t="shared" si="68"/>
        <v>1.1694746096788666E-3</v>
      </c>
      <c r="Y294" s="28"/>
      <c r="AC294" s="28"/>
      <c r="AG294" s="28"/>
      <c r="AK294" s="28"/>
      <c r="AO294" s="28"/>
      <c r="AS294" s="28"/>
    </row>
    <row r="295" spans="2:45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102"/>
      <c r="N295" s="119"/>
      <c r="O295" s="119"/>
      <c r="P295" s="119"/>
      <c r="Q295" s="119"/>
      <c r="R295" s="119"/>
      <c r="S295" s="119"/>
      <c r="T295" s="28"/>
      <c r="U295" s="107">
        <v>43472</v>
      </c>
      <c r="V295" s="108">
        <v>-1.172094615755425E-3</v>
      </c>
      <c r="W295" s="109">
        <f t="shared" si="77"/>
        <v>0.83613730576767675</v>
      </c>
      <c r="X295" s="108">
        <f t="shared" si="68"/>
        <v>2.8483737562385869E-3</v>
      </c>
      <c r="Y295" s="28"/>
      <c r="AC295" s="28"/>
      <c r="AG295" s="28"/>
      <c r="AK295" s="28"/>
      <c r="AO295" s="28"/>
      <c r="AS295" s="28"/>
    </row>
    <row r="296" spans="2:45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102"/>
      <c r="N296" s="119"/>
      <c r="O296" s="119"/>
      <c r="P296" s="119"/>
      <c r="Q296" s="119"/>
      <c r="R296" s="119"/>
      <c r="S296" s="119"/>
      <c r="T296" s="28"/>
      <c r="U296" s="107">
        <v>43469</v>
      </c>
      <c r="V296" s="108">
        <v>-6.3013262757879406E-3</v>
      </c>
      <c r="W296" s="109">
        <f t="shared" si="77"/>
        <v>0.8371184878400233</v>
      </c>
      <c r="X296" s="108">
        <f t="shared" si="68"/>
        <v>6.3046819639709373E-3</v>
      </c>
      <c r="Y296" s="28"/>
      <c r="AC296" s="28"/>
      <c r="AG296" s="28"/>
      <c r="AK296" s="28"/>
      <c r="AO296" s="28"/>
      <c r="AS296" s="28"/>
    </row>
    <row r="297" spans="2:45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102"/>
      <c r="N297" s="119"/>
      <c r="O297" s="119"/>
      <c r="P297" s="119"/>
      <c r="Q297" s="119"/>
      <c r="R297" s="119"/>
      <c r="S297" s="119"/>
      <c r="T297" s="28"/>
      <c r="U297" s="107">
        <v>43468</v>
      </c>
      <c r="V297" s="108">
        <v>6.7462019213972305E-3</v>
      </c>
      <c r="W297" s="109">
        <f t="shared" si="77"/>
        <v>0.84242689456618358</v>
      </c>
      <c r="X297" s="108">
        <f t="shared" si="68"/>
        <v>1.6158976069922337E-2</v>
      </c>
      <c r="Y297" s="28"/>
      <c r="AC297" s="28"/>
      <c r="AG297" s="28"/>
      <c r="AK297" s="28"/>
      <c r="AO297" s="28"/>
      <c r="AS297" s="28"/>
    </row>
    <row r="298" spans="2:45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102"/>
      <c r="N298" s="119"/>
      <c r="O298" s="119"/>
      <c r="P298" s="119"/>
      <c r="Q298" s="119"/>
      <c r="R298" s="119"/>
      <c r="S298" s="119"/>
      <c r="T298" s="28"/>
      <c r="U298" s="107">
        <v>43467</v>
      </c>
      <c r="V298" s="108">
        <v>3.6213635327639439E-3</v>
      </c>
      <c r="W298" s="109">
        <f t="shared" si="77"/>
        <v>0.83678179560885679</v>
      </c>
      <c r="X298" s="108">
        <f t="shared" si="68"/>
        <v>1.0239768195755117E-2</v>
      </c>
      <c r="Y298" s="28"/>
      <c r="AC298" s="28"/>
      <c r="AG298" s="28"/>
      <c r="AK298" s="28"/>
      <c r="AO298" s="28"/>
      <c r="AS298" s="28"/>
    </row>
    <row r="299" spans="2:45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102"/>
      <c r="N299" s="119"/>
      <c r="O299" s="119"/>
      <c r="P299" s="119"/>
      <c r="Q299" s="119"/>
      <c r="R299" s="119"/>
      <c r="S299" s="119"/>
      <c r="T299" s="28"/>
      <c r="U299" s="110">
        <v>43466</v>
      </c>
      <c r="V299" s="111"/>
      <c r="W299" s="112">
        <f>W300</f>
        <v>0.83376243871829403</v>
      </c>
      <c r="X299" s="111">
        <f t="shared" si="68"/>
        <v>1.061963139532196E-2</v>
      </c>
      <c r="Y299" s="28"/>
      <c r="AC299" s="28"/>
      <c r="AG299" s="28"/>
      <c r="AK299" s="28"/>
      <c r="AO299" s="28"/>
      <c r="AS299" s="28"/>
    </row>
    <row r="300" spans="2:45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102"/>
      <c r="N300" s="119"/>
      <c r="O300" s="119"/>
      <c r="P300" s="119"/>
      <c r="Q300" s="119"/>
      <c r="R300" s="119"/>
      <c r="S300" s="119"/>
      <c r="T300" s="28"/>
      <c r="U300" s="107">
        <v>43465</v>
      </c>
      <c r="V300" s="108">
        <v>2.2703570826613333E-3</v>
      </c>
      <c r="W300" s="109">
        <f>$W298/(1+$V298)</f>
        <v>0.83376243871829403</v>
      </c>
      <c r="X300" s="108">
        <f t="shared" si="68"/>
        <v>1.088483653360095E-2</v>
      </c>
      <c r="Y300" s="28"/>
      <c r="AC300" s="28"/>
      <c r="AG300" s="28"/>
      <c r="AK300" s="28"/>
      <c r="AO300" s="28"/>
      <c r="AS300" s="28"/>
    </row>
    <row r="301" spans="2:45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102"/>
      <c r="N301" s="119"/>
      <c r="O301" s="119"/>
      <c r="P301" s="119"/>
      <c r="Q301" s="119"/>
      <c r="R301" s="119"/>
      <c r="S301" s="119"/>
      <c r="T301" s="28"/>
      <c r="U301" s="107">
        <v>43462</v>
      </c>
      <c r="V301" s="108">
        <v>3.4295227991277041E-3</v>
      </c>
      <c r="W301" s="109">
        <f t="shared" si="77"/>
        <v>0.83187378817143864</v>
      </c>
      <c r="X301" s="108">
        <f t="shared" si="68"/>
        <v>7.8166275292677057E-3</v>
      </c>
      <c r="Y301" s="28"/>
      <c r="AC301" s="28"/>
      <c r="AG301" s="28"/>
      <c r="AK301" s="28"/>
      <c r="AO301" s="28"/>
      <c r="AS301" s="28"/>
    </row>
    <row r="302" spans="2:45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102"/>
      <c r="N302" s="119"/>
      <c r="O302" s="119"/>
      <c r="P302" s="119"/>
      <c r="Q302" s="119"/>
      <c r="R302" s="119"/>
      <c r="S302" s="119"/>
      <c r="T302" s="28"/>
      <c r="U302" s="107">
        <v>43461</v>
      </c>
      <c r="V302" s="108">
        <v>8.8182421472337029E-4</v>
      </c>
      <c r="W302" s="109">
        <f t="shared" si="77"/>
        <v>0.82903060879739332</v>
      </c>
      <c r="X302" s="108">
        <f t="shared" si="68"/>
        <v>-3.8889674788118445E-3</v>
      </c>
      <c r="Y302" s="28"/>
      <c r="AC302" s="28"/>
      <c r="AG302" s="28"/>
      <c r="AK302" s="28"/>
      <c r="AO302" s="28"/>
      <c r="AS302" s="28"/>
    </row>
    <row r="303" spans="2:45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102"/>
      <c r="N303" s="119"/>
      <c r="O303" s="119"/>
      <c r="P303" s="119"/>
      <c r="Q303" s="119"/>
      <c r="R303" s="119"/>
      <c r="S303" s="119"/>
      <c r="T303" s="28"/>
      <c r="U303" s="107">
        <v>43460</v>
      </c>
      <c r="V303" s="108">
        <v>3.9987381267042252E-3</v>
      </c>
      <c r="W303" s="109">
        <f t="shared" si="77"/>
        <v>0.82830019362959073</v>
      </c>
      <c r="X303" s="108">
        <f t="shared" si="68"/>
        <v>-8.2943035463375336E-3</v>
      </c>
      <c r="Y303" s="28"/>
      <c r="AC303" s="28"/>
      <c r="AG303" s="28"/>
      <c r="AK303" s="28"/>
      <c r="AO303" s="28"/>
      <c r="AS303" s="28"/>
    </row>
    <row r="304" spans="2:45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102"/>
      <c r="N304" s="119"/>
      <c r="O304" s="119"/>
      <c r="P304" s="119"/>
      <c r="Q304" s="119"/>
      <c r="R304" s="119"/>
      <c r="S304" s="119"/>
      <c r="T304" s="28"/>
      <c r="U304" s="107">
        <v>43459</v>
      </c>
      <c r="V304" s="108">
        <v>2.6241835210817231E-4</v>
      </c>
      <c r="W304" s="109">
        <f t="shared" si="77"/>
        <v>0.82500122975758128</v>
      </c>
      <c r="X304" s="108">
        <f t="shared" si="68"/>
        <v>-1.0810726637368817E-2</v>
      </c>
      <c r="Y304" s="28"/>
      <c r="AC304" s="28"/>
      <c r="AG304" s="28"/>
      <c r="AK304" s="28"/>
      <c r="AO304" s="28"/>
      <c r="AS304" s="28"/>
    </row>
    <row r="305" spans="2:45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102"/>
      <c r="N305" s="119"/>
      <c r="O305" s="119"/>
      <c r="P305" s="119"/>
      <c r="Q305" s="119"/>
      <c r="R305" s="119"/>
      <c r="S305" s="119"/>
      <c r="T305" s="28"/>
      <c r="U305" s="107">
        <v>43458</v>
      </c>
      <c r="V305" s="108">
        <v>-7.7170549780253435E-4</v>
      </c>
      <c r="W305" s="109">
        <f t="shared" si="77"/>
        <v>0.82478479109185898</v>
      </c>
      <c r="X305" s="108">
        <f t="shared" si="68"/>
        <v>-1.1146473715302641E-2</v>
      </c>
      <c r="Y305" s="28"/>
      <c r="AC305" s="28"/>
      <c r="AG305" s="28"/>
      <c r="AK305" s="28"/>
      <c r="AO305" s="28"/>
      <c r="AS305" s="28"/>
    </row>
    <row r="306" spans="2:45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102"/>
      <c r="N306" s="119"/>
      <c r="O306" s="119"/>
      <c r="P306" s="119"/>
      <c r="Q306" s="119"/>
      <c r="R306" s="119"/>
      <c r="S306" s="119"/>
      <c r="T306" s="28"/>
      <c r="U306" s="107">
        <v>43455</v>
      </c>
      <c r="V306" s="108">
        <v>-8.2251168368870364E-3</v>
      </c>
      <c r="W306" s="109">
        <f t="shared" si="77"/>
        <v>0.82542177361256175</v>
      </c>
      <c r="X306" s="108">
        <f t="shared" si="68"/>
        <v>-1.3062604735400996E-2</v>
      </c>
      <c r="Y306" s="28"/>
      <c r="AC306" s="28"/>
      <c r="AG306" s="28"/>
      <c r="AK306" s="28"/>
      <c r="AO306" s="28"/>
      <c r="AS306" s="28"/>
    </row>
    <row r="307" spans="2:45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102"/>
      <c r="N307" s="119"/>
      <c r="O307" s="119"/>
      <c r="P307" s="119"/>
      <c r="Q307" s="119"/>
      <c r="R307" s="119"/>
      <c r="S307" s="119"/>
      <c r="T307" s="28"/>
      <c r="U307" s="107">
        <v>43454</v>
      </c>
      <c r="V307" s="108">
        <v>-3.5446108468221373E-3</v>
      </c>
      <c r="W307" s="109">
        <f t="shared" si="77"/>
        <v>0.83226726914076132</v>
      </c>
      <c r="X307" s="108">
        <f t="shared" si="68"/>
        <v>-6.3697303218400725E-3</v>
      </c>
      <c r="Y307" s="28"/>
      <c r="AC307" s="28"/>
      <c r="AG307" s="28"/>
      <c r="AK307" s="28"/>
      <c r="AO307" s="28"/>
      <c r="AS307" s="28"/>
    </row>
    <row r="308" spans="2:45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102"/>
      <c r="N308" s="119"/>
      <c r="O308" s="119"/>
      <c r="P308" s="119"/>
      <c r="Q308" s="119"/>
      <c r="R308" s="119"/>
      <c r="S308" s="119"/>
      <c r="T308" s="28"/>
      <c r="U308" s="107">
        <v>43453</v>
      </c>
      <c r="V308" s="108">
        <v>1.4511218157130521E-3</v>
      </c>
      <c r="W308" s="109">
        <f t="shared" si="77"/>
        <v>0.83522782675504492</v>
      </c>
      <c r="X308" s="108">
        <f t="shared" si="68"/>
        <v>-4.1422666534669528E-3</v>
      </c>
      <c r="Y308" s="28"/>
      <c r="AC308" s="28"/>
      <c r="AG308" s="28"/>
      <c r="AK308" s="28"/>
      <c r="AO308" s="28"/>
      <c r="AS308" s="28"/>
    </row>
    <row r="309" spans="2:45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102"/>
      <c r="N309" s="119"/>
      <c r="O309" s="119"/>
      <c r="P309" s="119"/>
      <c r="Q309" s="119"/>
      <c r="R309" s="119"/>
      <c r="S309" s="119"/>
      <c r="T309" s="28"/>
      <c r="U309" s="107">
        <v>43452</v>
      </c>
      <c r="V309" s="108">
        <v>-7.7087133011975162E-5</v>
      </c>
      <c r="W309" s="109">
        <f t="shared" si="77"/>
        <v>0.8340175656708122</v>
      </c>
      <c r="X309" s="108">
        <f t="shared" si="68"/>
        <v>-4.9578117940656252E-3</v>
      </c>
      <c r="Y309" s="28"/>
      <c r="AC309" s="28"/>
      <c r="AG309" s="28"/>
      <c r="AK309" s="28"/>
      <c r="AO309" s="28"/>
      <c r="AS309" s="28"/>
    </row>
    <row r="310" spans="2:45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102"/>
      <c r="N310" s="119"/>
      <c r="O310" s="119"/>
      <c r="P310" s="119"/>
      <c r="Q310" s="119"/>
      <c r="R310" s="119"/>
      <c r="S310" s="119"/>
      <c r="T310" s="28"/>
      <c r="U310" s="107">
        <v>43451</v>
      </c>
      <c r="V310" s="108">
        <v>-2.7079400162244049E-3</v>
      </c>
      <c r="W310" s="109">
        <f t="shared" si="77"/>
        <v>0.83408186265030126</v>
      </c>
      <c r="X310" s="108">
        <f t="shared" si="68"/>
        <v>-4.2953133739503935E-3</v>
      </c>
      <c r="Y310" s="28"/>
      <c r="AC310" s="28"/>
      <c r="AG310" s="28"/>
      <c r="AK310" s="28"/>
      <c r="AO310" s="28"/>
      <c r="AS310" s="28"/>
    </row>
    <row r="311" spans="2:45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102"/>
      <c r="N311" s="119"/>
      <c r="O311" s="119"/>
      <c r="P311" s="119"/>
      <c r="Q311" s="119"/>
      <c r="R311" s="119"/>
      <c r="S311" s="119"/>
      <c r="T311" s="28"/>
      <c r="U311" s="107">
        <v>43448</v>
      </c>
      <c r="V311" s="108">
        <v>-1.4994372027139671E-3</v>
      </c>
      <c r="W311" s="109">
        <f t="shared" si="77"/>
        <v>0.83634663918197694</v>
      </c>
      <c r="X311" s="108">
        <f t="shared" si="68"/>
        <v>-1.4807489971222498E-3</v>
      </c>
      <c r="Y311" s="28"/>
      <c r="AC311" s="28"/>
      <c r="AG311" s="28"/>
      <c r="AK311" s="28"/>
      <c r="AO311" s="28"/>
      <c r="AS311" s="28"/>
    </row>
    <row r="312" spans="2:45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102"/>
      <c r="N312" s="119"/>
      <c r="O312" s="119"/>
      <c r="P312" s="119"/>
      <c r="Q312" s="119"/>
      <c r="R312" s="119"/>
      <c r="S312" s="119"/>
      <c r="T312" s="28"/>
      <c r="U312" s="107">
        <v>43447</v>
      </c>
      <c r="V312" s="108">
        <v>-1.3108139867364348E-3</v>
      </c>
      <c r="W312" s="109">
        <f t="shared" si="77"/>
        <v>0.83760257163898133</v>
      </c>
      <c r="X312" s="108">
        <f t="shared" si="68"/>
        <v>-1.7317861895842501E-3</v>
      </c>
      <c r="Y312" s="28"/>
      <c r="AC312" s="28"/>
      <c r="AG312" s="28"/>
      <c r="AK312" s="28"/>
      <c r="AO312" s="28"/>
      <c r="AS312" s="28"/>
    </row>
    <row r="313" spans="2:45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102"/>
      <c r="N313" s="119"/>
      <c r="O313" s="119"/>
      <c r="P313" s="119"/>
      <c r="Q313" s="119"/>
      <c r="R313" s="119"/>
      <c r="S313" s="119"/>
      <c r="T313" s="28"/>
      <c r="U313" s="107">
        <v>43446</v>
      </c>
      <c r="V313" s="108">
        <v>6.3099604011707653E-4</v>
      </c>
      <c r="W313" s="109">
        <f t="shared" si="77"/>
        <v>0.83870195389084456</v>
      </c>
      <c r="X313" s="108">
        <f t="shared" si="68"/>
        <v>-3.4464499835271667E-3</v>
      </c>
      <c r="Y313" s="28"/>
      <c r="AC313" s="28"/>
      <c r="AG313" s="28"/>
      <c r="AK313" s="28"/>
      <c r="AO313" s="28"/>
      <c r="AS313" s="28"/>
    </row>
    <row r="314" spans="2:45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102"/>
      <c r="N314" s="119"/>
      <c r="O314" s="119"/>
      <c r="P314" s="119"/>
      <c r="Q314" s="119"/>
      <c r="R314" s="119"/>
      <c r="S314" s="119"/>
      <c r="T314" s="28"/>
      <c r="U314" s="107">
        <v>43445</v>
      </c>
      <c r="V314" s="108">
        <v>5.8866087030208243E-4</v>
      </c>
      <c r="W314" s="109">
        <f t="shared" si="77"/>
        <v>0.83817307000273999</v>
      </c>
      <c r="X314" s="108">
        <f t="shared" si="68"/>
        <v>-3.834218461553407E-3</v>
      </c>
      <c r="Y314" s="28"/>
      <c r="AC314" s="28"/>
      <c r="AG314" s="28"/>
      <c r="AK314" s="28"/>
      <c r="AO314" s="28"/>
      <c r="AS314" s="28"/>
    </row>
    <row r="315" spans="2:45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102"/>
      <c r="N315" s="119"/>
      <c r="O315" s="119"/>
      <c r="P315" s="119"/>
      <c r="Q315" s="119"/>
      <c r="R315" s="119"/>
      <c r="S315" s="119"/>
      <c r="T315" s="28"/>
      <c r="U315" s="107">
        <v>43444</v>
      </c>
      <c r="V315" s="108">
        <v>1.11111398342349E-4</v>
      </c>
      <c r="W315" s="109">
        <f t="shared" si="77"/>
        <v>0.83767996058810557</v>
      </c>
      <c r="X315" s="108">
        <f t="shared" si="68"/>
        <v>-5.6051823159976033E-3</v>
      </c>
      <c r="Y315" s="28"/>
      <c r="AC315" s="28"/>
      <c r="AG315" s="28"/>
      <c r="AK315" s="28"/>
      <c r="AO315" s="28"/>
      <c r="AS315" s="28"/>
    </row>
    <row r="316" spans="2:45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102"/>
      <c r="N316" s="119"/>
      <c r="O316" s="119"/>
      <c r="P316" s="119"/>
      <c r="Q316" s="119"/>
      <c r="R316" s="119"/>
      <c r="S316" s="119"/>
      <c r="T316" s="28"/>
      <c r="U316" s="107">
        <v>43441</v>
      </c>
      <c r="V316" s="108">
        <v>-1.750469696784113E-3</v>
      </c>
      <c r="W316" s="109">
        <f t="shared" si="77"/>
        <v>0.83758689513695372</v>
      </c>
      <c r="X316" s="108">
        <f t="shared" si="68"/>
        <v>8.5463167994270783E-4</v>
      </c>
      <c r="Y316" s="28"/>
      <c r="AC316" s="28"/>
      <c r="AG316" s="28"/>
      <c r="AK316" s="28"/>
      <c r="AO316" s="28"/>
      <c r="AS316" s="28"/>
    </row>
    <row r="317" spans="2:45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102"/>
      <c r="N317" s="119"/>
      <c r="O317" s="119"/>
      <c r="P317" s="119"/>
      <c r="Q317" s="119"/>
      <c r="R317" s="119"/>
      <c r="S317" s="119"/>
      <c r="T317" s="28"/>
      <c r="U317" s="107">
        <v>43440</v>
      </c>
      <c r="V317" s="108">
        <v>-3.0262008586903412E-3</v>
      </c>
      <c r="W317" s="109">
        <f t="shared" si="77"/>
        <v>0.83905563660274274</v>
      </c>
      <c r="X317" s="108">
        <f t="shared" si="68"/>
        <v>3.4192938395902761E-3</v>
      </c>
      <c r="Y317" s="28"/>
      <c r="AC317" s="28"/>
      <c r="AG317" s="28"/>
      <c r="AK317" s="28"/>
      <c r="AO317" s="28"/>
      <c r="AS317" s="28"/>
    </row>
    <row r="318" spans="2:45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102"/>
      <c r="N318" s="119"/>
      <c r="O318" s="119"/>
      <c r="P318" s="119"/>
      <c r="Q318" s="119"/>
      <c r="R318" s="119"/>
      <c r="S318" s="119"/>
      <c r="T318" s="28"/>
      <c r="U318" s="107">
        <v>43439</v>
      </c>
      <c r="V318" s="108">
        <v>2.4164098900735699E-4</v>
      </c>
      <c r="W318" s="109">
        <f t="shared" si="77"/>
        <v>0.8416024947951678</v>
      </c>
      <c r="X318" s="108">
        <f t="shared" si="68"/>
        <v>9.8230924067643777E-3</v>
      </c>
      <c r="Y318" s="28"/>
      <c r="AC318" s="28"/>
      <c r="AG318" s="28"/>
      <c r="AK318" s="28"/>
      <c r="AO318" s="28"/>
      <c r="AS318" s="28"/>
    </row>
    <row r="319" spans="2:45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102"/>
      <c r="N319" s="119"/>
      <c r="O319" s="119"/>
      <c r="P319" s="119"/>
      <c r="Q319" s="119"/>
      <c r="R319" s="119"/>
      <c r="S319" s="119"/>
      <c r="T319" s="28"/>
      <c r="U319" s="107">
        <v>43438</v>
      </c>
      <c r="V319" s="108">
        <v>-1.190165891676593E-3</v>
      </c>
      <c r="W319" s="109">
        <f t="shared" si="77"/>
        <v>0.84139917826558175</v>
      </c>
      <c r="X319" s="108">
        <f t="shared" si="68"/>
        <v>1.4126232078993217E-2</v>
      </c>
      <c r="Y319" s="28"/>
      <c r="AC319" s="28"/>
      <c r="AG319" s="28"/>
      <c r="AK319" s="28"/>
      <c r="AO319" s="28"/>
      <c r="AS319" s="28"/>
    </row>
    <row r="320" spans="2:45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102"/>
      <c r="N320" s="119"/>
      <c r="O320" s="119"/>
      <c r="P320" s="119"/>
      <c r="Q320" s="119"/>
      <c r="R320" s="119"/>
      <c r="S320" s="119"/>
      <c r="T320" s="28"/>
      <c r="U320" s="107">
        <v>43437</v>
      </c>
      <c r="V320" s="108">
        <v>6.6080597331630922E-3</v>
      </c>
      <c r="W320" s="109">
        <f t="shared" si="77"/>
        <v>0.84240177612661549</v>
      </c>
      <c r="X320" s="108">
        <f t="shared" si="68"/>
        <v>1.6985367063723222E-2</v>
      </c>
      <c r="Y320" s="28"/>
      <c r="AC320" s="28"/>
      <c r="AG320" s="28"/>
      <c r="AK320" s="28"/>
      <c r="AO320" s="28"/>
      <c r="AS320" s="28"/>
    </row>
    <row r="321" spans="2:45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102"/>
      <c r="N321" s="119"/>
      <c r="O321" s="119"/>
      <c r="P321" s="119"/>
      <c r="Q321" s="119"/>
      <c r="R321" s="119"/>
      <c r="S321" s="119"/>
      <c r="T321" s="28"/>
      <c r="U321" s="107">
        <v>43434</v>
      </c>
      <c r="V321" s="108">
        <v>8.0751696303406719E-4</v>
      </c>
      <c r="W321" s="109">
        <f t="shared" si="77"/>
        <v>0.83687167808881224</v>
      </c>
      <c r="X321" s="108">
        <f t="shared" si="68"/>
        <v>1.4384632959501431E-2</v>
      </c>
      <c r="Y321" s="28"/>
      <c r="AC321" s="28"/>
      <c r="AG321" s="28"/>
      <c r="AK321" s="28"/>
      <c r="AO321" s="28"/>
      <c r="AS321" s="28"/>
    </row>
    <row r="322" spans="2:45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102"/>
      <c r="N322" s="119"/>
      <c r="O322" s="119"/>
      <c r="P322" s="119"/>
      <c r="Q322" s="119"/>
      <c r="R322" s="119"/>
      <c r="S322" s="119"/>
      <c r="T322" s="28"/>
      <c r="U322" s="107">
        <v>43433</v>
      </c>
      <c r="V322" s="108">
        <v>3.3364627114121958E-3</v>
      </c>
      <c r="W322" s="109">
        <f t="shared" si="77"/>
        <v>0.83619643528289256</v>
      </c>
      <c r="X322" s="108">
        <f t="shared" si="68"/>
        <v>1.4730141202928371E-2</v>
      </c>
      <c r="Y322" s="28"/>
      <c r="AC322" s="28"/>
      <c r="AG322" s="28"/>
      <c r="AK322" s="28"/>
      <c r="AO322" s="28"/>
      <c r="AS322" s="28"/>
    </row>
    <row r="323" spans="2:45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102"/>
      <c r="N323" s="119"/>
      <c r="O323" s="119"/>
      <c r="P323" s="119"/>
      <c r="Q323" s="119"/>
      <c r="R323" s="119"/>
      <c r="S323" s="119"/>
      <c r="T323" s="28"/>
      <c r="U323" s="107">
        <v>43432</v>
      </c>
      <c r="V323" s="108">
        <v>4.50395140705959E-3</v>
      </c>
      <c r="W323" s="109">
        <f t="shared" si="77"/>
        <v>0.8334157746277443</v>
      </c>
      <c r="X323" s="108">
        <f t="shared" si="68"/>
        <v>9.2260215626189801E-3</v>
      </c>
      <c r="Y323" s="28"/>
      <c r="AC323" s="28"/>
      <c r="AG323" s="28"/>
      <c r="AK323" s="28"/>
      <c r="AO323" s="28"/>
      <c r="AS323" s="28"/>
    </row>
    <row r="324" spans="2:45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102"/>
      <c r="N324" s="119"/>
      <c r="O324" s="119"/>
      <c r="P324" s="119"/>
      <c r="Q324" s="119"/>
      <c r="R324" s="119"/>
      <c r="S324" s="119"/>
      <c r="T324" s="28"/>
      <c r="U324" s="107">
        <v>43431</v>
      </c>
      <c r="V324" s="108">
        <v>1.6257874378581769E-3</v>
      </c>
      <c r="W324" s="109">
        <f t="shared" si="77"/>
        <v>0.82967894099404649</v>
      </c>
      <c r="X324" s="108">
        <f t="shared" si="68"/>
        <v>8.8576158438771202E-3</v>
      </c>
      <c r="Y324" s="28"/>
      <c r="AC324" s="28"/>
      <c r="AG324" s="28"/>
      <c r="AK324" s="28"/>
      <c r="AO324" s="28"/>
      <c r="AS324" s="28"/>
    </row>
    <row r="325" spans="2:45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102"/>
      <c r="N325" s="119"/>
      <c r="O325" s="119"/>
      <c r="P325" s="119"/>
      <c r="Q325" s="119"/>
      <c r="R325" s="119"/>
      <c r="S325" s="119"/>
      <c r="T325" s="28"/>
      <c r="U325" s="107">
        <v>43430</v>
      </c>
      <c r="V325" s="108">
        <v>4.0338634907026568E-3</v>
      </c>
      <c r="W325" s="109">
        <f t="shared" si="77"/>
        <v>0.82833224882952661</v>
      </c>
      <c r="X325" s="108">
        <f t="shared" si="68"/>
        <v>1.2767684282344316E-3</v>
      </c>
      <c r="Y325" s="28"/>
      <c r="AC325" s="28"/>
      <c r="AG325" s="28"/>
      <c r="AK325" s="28"/>
      <c r="AO325" s="28"/>
      <c r="AS325" s="28"/>
    </row>
    <row r="326" spans="2:45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102"/>
      <c r="N326" s="119"/>
      <c r="O326" s="119"/>
      <c r="P326" s="119"/>
      <c r="Q326" s="119"/>
      <c r="R326" s="119"/>
      <c r="S326" s="119"/>
      <c r="T326" s="28"/>
      <c r="U326" s="107">
        <v>43427</v>
      </c>
      <c r="V326" s="108">
        <v>1.1484007224673389E-3</v>
      </c>
      <c r="W326" s="109">
        <f t="shared" si="77"/>
        <v>0.82500429412777165</v>
      </c>
      <c r="X326" s="108">
        <f t="shared" ref="X326:X389" si="78">$W326/VLOOKUP($U326-7,$U:$W,3,FALSE)-1</f>
        <v>-3.3712435428843168E-3</v>
      </c>
      <c r="Y326" s="28"/>
      <c r="AC326" s="28"/>
      <c r="AG326" s="28"/>
      <c r="AK326" s="28"/>
      <c r="AO326" s="28"/>
      <c r="AS326" s="28"/>
    </row>
    <row r="327" spans="2:45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102"/>
      <c r="N327" s="119"/>
      <c r="O327" s="119"/>
      <c r="P327" s="119"/>
      <c r="Q327" s="119"/>
      <c r="R327" s="119"/>
      <c r="S327" s="119"/>
      <c r="T327" s="28"/>
      <c r="U327" s="107">
        <v>43426</v>
      </c>
      <c r="V327" s="108">
        <v>-2.1058551088722131E-3</v>
      </c>
      <c r="W327" s="109">
        <f t="shared" si="77"/>
        <v>0.8240579453879332</v>
      </c>
      <c r="X327" s="108">
        <f t="shared" si="78"/>
        <v>-3.8243262010526635E-3</v>
      </c>
      <c r="Y327" s="28"/>
      <c r="AC327" s="28"/>
      <c r="AG327" s="28"/>
      <c r="AK327" s="28"/>
      <c r="AO327" s="28"/>
      <c r="AS327" s="28"/>
    </row>
    <row r="328" spans="2:45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102"/>
      <c r="N328" s="119"/>
      <c r="O328" s="119"/>
      <c r="P328" s="119"/>
      <c r="Q328" s="119"/>
      <c r="R328" s="119"/>
      <c r="S328" s="119"/>
      <c r="T328" s="28"/>
      <c r="U328" s="107">
        <v>43425</v>
      </c>
      <c r="V328" s="108">
        <v>4.1372694227561693E-3</v>
      </c>
      <c r="W328" s="109">
        <f t="shared" si="77"/>
        <v>0.82579695412266352</v>
      </c>
      <c r="X328" s="108">
        <f t="shared" si="78"/>
        <v>5.2324109123667029E-3</v>
      </c>
      <c r="Y328" s="28"/>
      <c r="AC328" s="28"/>
      <c r="AG328" s="28"/>
      <c r="AK328" s="28"/>
      <c r="AO328" s="28"/>
      <c r="AS328" s="28"/>
    </row>
    <row r="329" spans="2:45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102"/>
      <c r="N329" s="119"/>
      <c r="O329" s="119"/>
      <c r="P329" s="119"/>
      <c r="Q329" s="119"/>
      <c r="R329" s="119"/>
      <c r="S329" s="119"/>
      <c r="T329" s="28"/>
      <c r="U329" s="107">
        <v>43424</v>
      </c>
      <c r="V329" s="108">
        <v>-5.9007179310762835E-3</v>
      </c>
      <c r="W329" s="109">
        <f t="shared" ref="W329:W392" si="79">$W328/(1+$V328)</f>
        <v>0.82239448655997571</v>
      </c>
      <c r="X329" s="108">
        <f t="shared" si="78"/>
        <v>1.6350829947409107E-3</v>
      </c>
      <c r="Y329" s="28"/>
      <c r="AC329" s="28"/>
      <c r="AG329" s="28"/>
      <c r="AK329" s="28"/>
      <c r="AO329" s="28"/>
      <c r="AS329" s="28"/>
    </row>
    <row r="330" spans="2:45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102"/>
      <c r="N330" s="119"/>
      <c r="O330" s="119"/>
      <c r="P330" s="119"/>
      <c r="Q330" s="119"/>
      <c r="R330" s="119"/>
      <c r="S330" s="119"/>
      <c r="T330" s="28"/>
      <c r="U330" s="107">
        <v>43423</v>
      </c>
      <c r="V330" s="108">
        <v>-6.2694715033431605E-4</v>
      </c>
      <c r="W330" s="109">
        <f t="shared" si="79"/>
        <v>0.82727600893987641</v>
      </c>
      <c r="X330" s="108">
        <f t="shared" si="78"/>
        <v>7.8502912910838329E-3</v>
      </c>
      <c r="Y330" s="28"/>
      <c r="AC330" s="28"/>
      <c r="AG330" s="28"/>
      <c r="AK330" s="28"/>
      <c r="AO330" s="28"/>
      <c r="AS330" s="28"/>
    </row>
    <row r="331" spans="2:45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102"/>
      <c r="N331" s="119"/>
      <c r="O331" s="119"/>
      <c r="P331" s="119"/>
      <c r="Q331" s="119"/>
      <c r="R331" s="119"/>
      <c r="S331" s="119"/>
      <c r="T331" s="28"/>
      <c r="U331" s="107">
        <v>43420</v>
      </c>
      <c r="V331" s="108">
        <v>6.9326336496946942E-4</v>
      </c>
      <c r="W331" s="109">
        <f t="shared" si="79"/>
        <v>0.8277949926515803</v>
      </c>
      <c r="X331" s="108">
        <f t="shared" si="78"/>
        <v>9.1765432047319351E-3</v>
      </c>
      <c r="Y331" s="28"/>
      <c r="AC331" s="28"/>
      <c r="AG331" s="28"/>
      <c r="AK331" s="28"/>
      <c r="AO331" s="28"/>
      <c r="AS331" s="28"/>
    </row>
    <row r="332" spans="2:45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102"/>
      <c r="N332" s="119"/>
      <c r="O332" s="119"/>
      <c r="P332" s="119"/>
      <c r="Q332" s="119"/>
      <c r="R332" s="119"/>
      <c r="S332" s="119"/>
      <c r="T332" s="28"/>
      <c r="U332" s="107">
        <v>43419</v>
      </c>
      <c r="V332" s="108">
        <v>6.9665054947890912E-3</v>
      </c>
      <c r="W332" s="109">
        <f t="shared" si="79"/>
        <v>0.82722151028378588</v>
      </c>
      <c r="X332" s="108">
        <f t="shared" si="78"/>
        <v>1.0919707516373833E-2</v>
      </c>
      <c r="Y332" s="28"/>
      <c r="AC332" s="28"/>
      <c r="AG332" s="28"/>
      <c r="AK332" s="28"/>
      <c r="AO332" s="28"/>
      <c r="AS332" s="28"/>
    </row>
    <row r="333" spans="2:45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102"/>
      <c r="N333" s="119"/>
      <c r="O333" s="119"/>
      <c r="P333" s="119"/>
      <c r="Q333" s="119"/>
      <c r="R333" s="119"/>
      <c r="S333" s="119"/>
      <c r="T333" s="28"/>
      <c r="U333" s="107">
        <v>43418</v>
      </c>
      <c r="V333" s="108">
        <v>5.4386058196437704E-4</v>
      </c>
      <c r="W333" s="109">
        <f t="shared" si="79"/>
        <v>0.82149853621726698</v>
      </c>
      <c r="X333" s="108">
        <f t="shared" si="78"/>
        <v>1.5797197134423957E-3</v>
      </c>
      <c r="Y333" s="28"/>
      <c r="AC333" s="28"/>
      <c r="AG333" s="28"/>
      <c r="AK333" s="28"/>
      <c r="AO333" s="28"/>
      <c r="AS333" s="28"/>
    </row>
    <row r="334" spans="2:45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102"/>
      <c r="N334" s="119"/>
      <c r="O334" s="119"/>
      <c r="P334" s="119"/>
      <c r="Q334" s="119"/>
      <c r="R334" s="119"/>
      <c r="S334" s="119"/>
      <c r="T334" s="28"/>
      <c r="U334" s="107">
        <v>43417</v>
      </c>
      <c r="V334" s="108">
        <v>2.6773024950298982E-4</v>
      </c>
      <c r="W334" s="109">
        <f t="shared" si="79"/>
        <v>0.82105199839959442</v>
      </c>
      <c r="X334" s="108">
        <f t="shared" si="78"/>
        <v>2.0363520855803952E-3</v>
      </c>
      <c r="Y334" s="28"/>
      <c r="AC334" s="28"/>
      <c r="AG334" s="28"/>
      <c r="AK334" s="28"/>
      <c r="AO334" s="28"/>
      <c r="AS334" s="28"/>
    </row>
    <row r="335" spans="2:45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102"/>
      <c r="N335" s="119"/>
      <c r="O335" s="119"/>
      <c r="P335" s="119"/>
      <c r="Q335" s="119"/>
      <c r="R335" s="119"/>
      <c r="S335" s="119"/>
      <c r="T335" s="28"/>
      <c r="U335" s="107">
        <v>43416</v>
      </c>
      <c r="V335" s="108">
        <v>6.8814938259665335E-4</v>
      </c>
      <c r="W335" s="109">
        <f t="shared" si="79"/>
        <v>0.82083223678004125</v>
      </c>
      <c r="X335" s="108">
        <f t="shared" si="78"/>
        <v>8.2669148484781907E-4</v>
      </c>
      <c r="Y335" s="28"/>
      <c r="AC335" s="28"/>
      <c r="AG335" s="28"/>
      <c r="AK335" s="28"/>
      <c r="AO335" s="28"/>
      <c r="AS335" s="28"/>
    </row>
    <row r="336" spans="2:45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102"/>
      <c r="N336" s="119"/>
      <c r="O336" s="119"/>
      <c r="P336" s="119"/>
      <c r="Q336" s="119"/>
      <c r="R336" s="119"/>
      <c r="S336" s="119"/>
      <c r="T336" s="28"/>
      <c r="U336" s="107">
        <v>43413</v>
      </c>
      <c r="V336" s="108">
        <v>2.4217743924442011E-3</v>
      </c>
      <c r="W336" s="109">
        <f t="shared" si="79"/>
        <v>0.82026777002053763</v>
      </c>
      <c r="X336" s="108">
        <f t="shared" si="78"/>
        <v>-5.6056989644948096E-5</v>
      </c>
      <c r="Y336" s="28"/>
      <c r="AC336" s="28"/>
      <c r="AG336" s="28"/>
      <c r="AK336" s="28"/>
      <c r="AO336" s="28"/>
      <c r="AS336" s="28"/>
    </row>
    <row r="337" spans="2:45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102"/>
      <c r="N337" s="119"/>
      <c r="O337" s="119"/>
      <c r="P337" s="119"/>
      <c r="Q337" s="119"/>
      <c r="R337" s="119"/>
      <c r="S337" s="119"/>
      <c r="T337" s="28"/>
      <c r="U337" s="107">
        <v>43412</v>
      </c>
      <c r="V337" s="108">
        <v>-2.3369582811700678E-3</v>
      </c>
      <c r="W337" s="109">
        <f t="shared" si="79"/>
        <v>0.81828606578073593</v>
      </c>
      <c r="X337" s="108">
        <f t="shared" si="78"/>
        <v>-7.24612078668041E-3</v>
      </c>
      <c r="Y337" s="28"/>
      <c r="AC337" s="28"/>
      <c r="AG337" s="28"/>
      <c r="AK337" s="28"/>
      <c r="AO337" s="28"/>
      <c r="AS337" s="28"/>
    </row>
    <row r="338" spans="2:45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102"/>
      <c r="N338" s="119"/>
      <c r="O338" s="119"/>
      <c r="P338" s="119"/>
      <c r="Q338" s="119"/>
      <c r="R338" s="119"/>
      <c r="S338" s="119"/>
      <c r="T338" s="28"/>
      <c r="U338" s="107">
        <v>43411</v>
      </c>
      <c r="V338" s="108">
        <v>1.0000206933295131E-3</v>
      </c>
      <c r="W338" s="109">
        <f t="shared" si="79"/>
        <v>0.82020284561303058</v>
      </c>
      <c r="X338" s="108">
        <f t="shared" si="78"/>
        <v>-5.8798966303034161E-3</v>
      </c>
      <c r="Y338" s="28"/>
      <c r="AC338" s="28"/>
      <c r="AG338" s="28"/>
      <c r="AK338" s="28"/>
      <c r="AO338" s="28"/>
      <c r="AS338" s="28"/>
    </row>
    <row r="339" spans="2:45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102"/>
      <c r="N339" s="119"/>
      <c r="O339" s="119"/>
      <c r="P339" s="119"/>
      <c r="Q339" s="119"/>
      <c r="R339" s="119"/>
      <c r="S339" s="119"/>
      <c r="T339" s="28"/>
      <c r="U339" s="107">
        <v>43410</v>
      </c>
      <c r="V339" s="108">
        <v>-9.3979526686036421E-4</v>
      </c>
      <c r="W339" s="109">
        <f t="shared" si="79"/>
        <v>0.81938344521204687</v>
      </c>
      <c r="X339" s="108">
        <f t="shared" si="78"/>
        <v>-1.1335194416348893E-2</v>
      </c>
      <c r="Y339" s="28"/>
      <c r="AC339" s="28"/>
      <c r="AG339" s="28"/>
      <c r="AK339" s="28"/>
      <c r="AO339" s="28"/>
      <c r="AS339" s="28"/>
    </row>
    <row r="340" spans="2:45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119"/>
      <c r="O340" s="119"/>
      <c r="P340" s="119"/>
      <c r="Q340" s="119"/>
      <c r="R340" s="119"/>
      <c r="S340" s="119"/>
      <c r="T340" s="28"/>
      <c r="U340" s="107">
        <v>43409</v>
      </c>
      <c r="V340" s="108">
        <v>-1.94476895085665E-4</v>
      </c>
      <c r="W340" s="109">
        <f t="shared" si="79"/>
        <v>0.82015422226823009</v>
      </c>
      <c r="X340" s="108">
        <f t="shared" si="78"/>
        <v>-1.1758900829726193E-2</v>
      </c>
      <c r="Y340" s="28"/>
      <c r="AC340" s="28"/>
      <c r="AG340" s="28"/>
      <c r="AK340" s="28"/>
      <c r="AO340" s="28"/>
      <c r="AS340" s="28"/>
    </row>
    <row r="341" spans="2:45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119"/>
      <c r="O341" s="119"/>
      <c r="P341" s="119"/>
      <c r="Q341" s="119"/>
      <c r="R341" s="119"/>
      <c r="S341" s="119"/>
      <c r="T341" s="28"/>
      <c r="U341" s="107">
        <v>43406</v>
      </c>
      <c r="V341" s="108">
        <v>-4.7861061690609545E-3</v>
      </c>
      <c r="W341" s="109">
        <f t="shared" si="79"/>
        <v>0.82031375434017029</v>
      </c>
      <c r="X341" s="108">
        <f t="shared" si="78"/>
        <v>-1.2687685785676805E-2</v>
      </c>
      <c r="Y341" s="28"/>
      <c r="AC341" s="28"/>
      <c r="AG341" s="28"/>
      <c r="AK341" s="28"/>
      <c r="AO341" s="28"/>
      <c r="AS341" s="28"/>
    </row>
    <row r="342" spans="2:45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119"/>
      <c r="O342" s="119"/>
      <c r="P342" s="119"/>
      <c r="Q342" s="119"/>
      <c r="R342" s="119"/>
      <c r="S342" s="119"/>
      <c r="T342" s="28"/>
      <c r="U342" s="107">
        <v>43405</v>
      </c>
      <c r="V342" s="108">
        <v>-9.6397815380871348E-4</v>
      </c>
      <c r="W342" s="109">
        <f t="shared" si="79"/>
        <v>0.82425874420069167</v>
      </c>
      <c r="X342" s="108">
        <f t="shared" si="78"/>
        <v>-2.1504955638874668E-3</v>
      </c>
      <c r="Y342" s="28"/>
      <c r="AC342" s="28"/>
      <c r="AG342" s="28"/>
      <c r="AK342" s="28"/>
      <c r="AO342" s="28"/>
      <c r="AS342" s="28"/>
    </row>
    <row r="343" spans="2:45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119"/>
      <c r="O343" s="119"/>
      <c r="P343" s="119"/>
      <c r="Q343" s="119"/>
      <c r="R343" s="119"/>
      <c r="S343" s="119"/>
      <c r="T343" s="28"/>
      <c r="U343" s="107">
        <v>43404</v>
      </c>
      <c r="V343" s="108">
        <v>-4.4930310800024706E-3</v>
      </c>
      <c r="W343" s="109">
        <f t="shared" si="79"/>
        <v>0.82505407830789124</v>
      </c>
      <c r="X343" s="108">
        <f t="shared" si="78"/>
        <v>3.0148959361953054E-4</v>
      </c>
      <c r="Y343" s="28"/>
      <c r="AC343" s="28"/>
      <c r="AG343" s="28"/>
      <c r="AK343" s="28"/>
      <c r="AO343" s="28"/>
      <c r="AS343" s="28"/>
    </row>
    <row r="344" spans="2:45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119"/>
      <c r="O344" s="119"/>
      <c r="P344" s="119"/>
      <c r="Q344" s="119"/>
      <c r="R344" s="119"/>
      <c r="S344" s="119"/>
      <c r="T344" s="28"/>
      <c r="U344" s="107">
        <v>43403</v>
      </c>
      <c r="V344" s="108">
        <v>-1.3679567769138039E-3</v>
      </c>
      <c r="W344" s="109">
        <f t="shared" si="79"/>
        <v>0.82877780273399115</v>
      </c>
      <c r="X344" s="108">
        <f t="shared" si="78"/>
        <v>6.5279328512930501E-3</v>
      </c>
      <c r="Y344" s="28"/>
      <c r="AC344" s="28"/>
      <c r="AG344" s="28"/>
      <c r="AK344" s="28"/>
      <c r="AO344" s="28"/>
      <c r="AS344" s="28"/>
    </row>
    <row r="345" spans="2:45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119"/>
      <c r="O345" s="119"/>
      <c r="P345" s="119"/>
      <c r="Q345" s="119"/>
      <c r="R345" s="119"/>
      <c r="S345" s="119"/>
      <c r="T345" s="28"/>
      <c r="U345" s="107">
        <v>43402</v>
      </c>
      <c r="V345" s="108">
        <v>-1.134130517583139E-3</v>
      </c>
      <c r="W345" s="109">
        <f t="shared" si="79"/>
        <v>0.82991308796692498</v>
      </c>
      <c r="X345" s="108">
        <f t="shared" si="78"/>
        <v>1.0154848613339595E-2</v>
      </c>
      <c r="Y345" s="28"/>
      <c r="AC345" s="28"/>
      <c r="AG345" s="28"/>
      <c r="AK345" s="28"/>
      <c r="AO345" s="28"/>
      <c r="AS345" s="28"/>
    </row>
    <row r="346" spans="2:45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119"/>
      <c r="O346" s="119"/>
      <c r="P346" s="119"/>
      <c r="Q346" s="119"/>
      <c r="R346" s="119"/>
      <c r="S346" s="119"/>
      <c r="T346" s="28"/>
      <c r="U346" s="107">
        <v>43399</v>
      </c>
      <c r="V346" s="108">
        <v>5.8354144578839588E-3</v>
      </c>
      <c r="W346" s="109">
        <f t="shared" si="79"/>
        <v>0.83085538641635814</v>
      </c>
      <c r="X346" s="108">
        <f t="shared" si="78"/>
        <v>1.2193790558628681E-2</v>
      </c>
      <c r="Y346" s="28"/>
      <c r="AC346" s="28"/>
      <c r="AG346" s="28"/>
      <c r="AK346" s="28"/>
      <c r="AO346" s="28"/>
      <c r="AS346" s="28"/>
    </row>
    <row r="347" spans="2:45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119"/>
      <c r="O347" s="119"/>
      <c r="P347" s="119"/>
      <c r="Q347" s="119"/>
      <c r="R347" s="119"/>
      <c r="S347" s="119"/>
      <c r="T347" s="28"/>
      <c r="U347" s="107">
        <v>43398</v>
      </c>
      <c r="V347" s="108">
        <v>1.4909225967469919E-3</v>
      </c>
      <c r="W347" s="109">
        <f t="shared" si="79"/>
        <v>0.82603512908139642</v>
      </c>
      <c r="X347" s="108">
        <f t="shared" si="78"/>
        <v>7.1357353867542717E-3</v>
      </c>
      <c r="Y347" s="28"/>
      <c r="AC347" s="28"/>
      <c r="AG347" s="28"/>
      <c r="AK347" s="28"/>
      <c r="AO347" s="28"/>
      <c r="AS347" s="28"/>
    </row>
    <row r="348" spans="2:45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119"/>
      <c r="O348" s="119"/>
      <c r="P348" s="119"/>
      <c r="Q348" s="119"/>
      <c r="R348" s="119"/>
      <c r="S348" s="119"/>
      <c r="T348" s="28"/>
      <c r="U348" s="107">
        <v>43397</v>
      </c>
      <c r="V348" s="108">
        <v>1.7035683643480421E-3</v>
      </c>
      <c r="W348" s="109">
        <f t="shared" si="79"/>
        <v>0.82480540806059977</v>
      </c>
      <c r="X348" s="108">
        <f t="shared" si="78"/>
        <v>3.7437290146060676E-3</v>
      </c>
      <c r="Y348" s="28"/>
      <c r="AC348" s="28"/>
      <c r="AG348" s="28"/>
      <c r="AK348" s="28"/>
      <c r="AO348" s="28"/>
      <c r="AS348" s="28"/>
    </row>
    <row r="349" spans="2:45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119"/>
      <c r="O349" s="119"/>
      <c r="P349" s="119"/>
      <c r="Q349" s="119"/>
      <c r="R349" s="119"/>
      <c r="S349" s="119"/>
      <c r="T349" s="28"/>
      <c r="U349" s="107">
        <v>43396</v>
      </c>
      <c r="V349" s="108">
        <v>2.2305069912903321E-3</v>
      </c>
      <c r="W349" s="109">
        <f t="shared" si="79"/>
        <v>0.82340268529481231</v>
      </c>
      <c r="X349" s="108">
        <f t="shared" si="78"/>
        <v>3.0958778840213252E-3</v>
      </c>
      <c r="Y349" s="28"/>
      <c r="AC349" s="28"/>
      <c r="AG349" s="28"/>
      <c r="AK349" s="28"/>
      <c r="AO349" s="28"/>
      <c r="AS349" s="28"/>
    </row>
    <row r="350" spans="2:45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119"/>
      <c r="O350" s="119"/>
      <c r="P350" s="119"/>
      <c r="Q350" s="119"/>
      <c r="R350" s="119"/>
      <c r="S350" s="119"/>
      <c r="T350" s="28"/>
      <c r="U350" s="107">
        <v>43395</v>
      </c>
      <c r="V350" s="108">
        <v>8.8202524487367357E-4</v>
      </c>
      <c r="W350" s="109">
        <f t="shared" si="79"/>
        <v>0.82157016729283017</v>
      </c>
      <c r="X350" s="108">
        <f t="shared" si="78"/>
        <v>6.4122336908369881E-3</v>
      </c>
      <c r="Y350" s="28"/>
      <c r="AC350" s="28"/>
      <c r="AG350" s="28"/>
      <c r="AK350" s="28"/>
      <c r="AO350" s="28"/>
      <c r="AS350" s="28"/>
    </row>
    <row r="351" spans="2:45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119"/>
      <c r="O351" s="119"/>
      <c r="P351" s="119"/>
      <c r="Q351" s="119"/>
      <c r="R351" s="119"/>
      <c r="S351" s="119"/>
      <c r="T351" s="28"/>
      <c r="U351" s="107">
        <v>43392</v>
      </c>
      <c r="V351" s="108">
        <v>8.0913286279019015E-4</v>
      </c>
      <c r="W351" s="109">
        <f t="shared" si="79"/>
        <v>0.82084616025732571</v>
      </c>
      <c r="X351" s="108">
        <f t="shared" si="78"/>
        <v>5.0885991621263393E-3</v>
      </c>
      <c r="Y351" s="28"/>
      <c r="AC351" s="28"/>
      <c r="AG351" s="28"/>
      <c r="AK351" s="28"/>
      <c r="AO351" s="28"/>
      <c r="AS351" s="28"/>
    </row>
    <row r="352" spans="2:45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119"/>
      <c r="O352" s="119"/>
      <c r="P352" s="119"/>
      <c r="Q352" s="119"/>
      <c r="R352" s="119"/>
      <c r="S352" s="119"/>
      <c r="T352" s="28"/>
      <c r="U352" s="107">
        <v>43391</v>
      </c>
      <c r="V352" s="108">
        <v>-1.882072196047563E-3</v>
      </c>
      <c r="W352" s="109">
        <f t="shared" si="79"/>
        <v>0.82018252362397537</v>
      </c>
      <c r="X352" s="108">
        <f t="shared" si="78"/>
        <v>7.0493479520046254E-3</v>
      </c>
      <c r="Y352" s="28"/>
      <c r="AC352" s="28"/>
      <c r="AG352" s="28"/>
      <c r="AK352" s="28"/>
      <c r="AO352" s="28"/>
      <c r="AS352" s="28"/>
    </row>
    <row r="353" spans="2:45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119"/>
      <c r="O353" s="119"/>
      <c r="P353" s="119"/>
      <c r="Q353" s="119"/>
      <c r="R353" s="119"/>
      <c r="S353" s="119"/>
      <c r="T353" s="28"/>
      <c r="U353" s="107">
        <v>43390</v>
      </c>
      <c r="V353" s="108">
        <v>1.057034024439768E-3</v>
      </c>
      <c r="W353" s="109">
        <f t="shared" si="79"/>
        <v>0.82172907707261755</v>
      </c>
      <c r="X353" s="108">
        <f t="shared" si="78"/>
        <v>4.7776025894825658E-3</v>
      </c>
      <c r="Y353" s="28"/>
      <c r="AC353" s="28"/>
      <c r="AG353" s="28"/>
      <c r="AK353" s="28"/>
      <c r="AO353" s="28"/>
      <c r="AS353" s="28"/>
    </row>
    <row r="354" spans="2:45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119"/>
      <c r="O354" s="119"/>
      <c r="P354" s="119"/>
      <c r="Q354" s="119"/>
      <c r="R354" s="119"/>
      <c r="S354" s="119"/>
      <c r="T354" s="28"/>
      <c r="U354" s="107">
        <v>43389</v>
      </c>
      <c r="V354" s="108">
        <v>5.5440017776907406E-3</v>
      </c>
      <c r="W354" s="109">
        <f t="shared" si="79"/>
        <v>0.82086139864490071</v>
      </c>
      <c r="X354" s="108">
        <f t="shared" si="78"/>
        <v>-9.4790820899167683E-3</v>
      </c>
      <c r="Y354" s="28"/>
      <c r="AC354" s="28"/>
      <c r="AG354" s="28"/>
      <c r="AK354" s="28"/>
      <c r="AO354" s="28"/>
      <c r="AS354" s="28"/>
    </row>
    <row r="355" spans="2:45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119"/>
      <c r="O355" s="119"/>
      <c r="P355" s="119"/>
      <c r="Q355" s="119"/>
      <c r="R355" s="119"/>
      <c r="S355" s="119"/>
      <c r="T355" s="28"/>
      <c r="U355" s="107">
        <v>43388</v>
      </c>
      <c r="V355" s="108">
        <v>-4.3433594732068576E-4</v>
      </c>
      <c r="W355" s="109">
        <f t="shared" si="79"/>
        <v>0.81633563244742002</v>
      </c>
      <c r="X355" s="108">
        <f t="shared" si="78"/>
        <v>-1.5092897707294051E-2</v>
      </c>
      <c r="Y355" s="28"/>
      <c r="AC355" s="28"/>
      <c r="AG355" s="28"/>
      <c r="AK355" s="28"/>
      <c r="AO355" s="28"/>
      <c r="AS355" s="28"/>
    </row>
    <row r="356" spans="2:45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119"/>
      <c r="O356" s="119"/>
      <c r="P356" s="119"/>
      <c r="Q356" s="119"/>
      <c r="R356" s="119"/>
      <c r="S356" s="119"/>
      <c r="T356" s="28"/>
      <c r="U356" s="107">
        <v>43385</v>
      </c>
      <c r="V356" s="108">
        <v>2.7615331763504343E-3</v>
      </c>
      <c r="W356" s="109">
        <f t="shared" si="79"/>
        <v>0.81669035042443927</v>
      </c>
      <c r="X356" s="108">
        <f t="shared" si="78"/>
        <v>-1.7484915633584341E-2</v>
      </c>
      <c r="Y356" s="28"/>
      <c r="AC356" s="28"/>
      <c r="AG356" s="28"/>
      <c r="AK356" s="28"/>
      <c r="AO356" s="28"/>
      <c r="AS356" s="28"/>
    </row>
    <row r="357" spans="2:45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119"/>
      <c r="O357" s="119"/>
      <c r="P357" s="119"/>
      <c r="Q357" s="119"/>
      <c r="R357" s="119"/>
      <c r="S357" s="119"/>
      <c r="T357" s="28"/>
      <c r="U357" s="107">
        <v>43384</v>
      </c>
      <c r="V357" s="108">
        <v>-4.1336696757045439E-3</v>
      </c>
      <c r="W357" s="109">
        <f t="shared" si="79"/>
        <v>0.81444124390919592</v>
      </c>
      <c r="X357" s="108">
        <f t="shared" si="78"/>
        <v>-2.6868747736627618E-2</v>
      </c>
      <c r="Y357" s="28"/>
      <c r="AC357" s="28"/>
      <c r="AG357" s="28"/>
      <c r="AK357" s="28"/>
      <c r="AO357" s="28"/>
      <c r="AS357" s="28"/>
    </row>
    <row r="358" spans="2:45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119"/>
      <c r="O358" s="119"/>
      <c r="P358" s="119"/>
      <c r="Q358" s="119"/>
      <c r="R358" s="119"/>
      <c r="S358" s="119"/>
      <c r="T358" s="28"/>
      <c r="U358" s="107">
        <v>43383</v>
      </c>
      <c r="V358" s="108">
        <v>-1.31468598953693E-2</v>
      </c>
      <c r="W358" s="109">
        <f t="shared" si="79"/>
        <v>0.81782184928772517</v>
      </c>
      <c r="X358" s="108">
        <f t="shared" si="78"/>
        <v>-3.5277801714406642E-2</v>
      </c>
      <c r="Y358" s="28"/>
      <c r="AC358" s="28"/>
      <c r="AG358" s="28"/>
      <c r="AK358" s="28"/>
      <c r="AO358" s="28"/>
      <c r="AS358" s="28"/>
    </row>
    <row r="359" spans="2:45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119"/>
      <c r="O359" s="119"/>
      <c r="P359" s="119"/>
      <c r="Q359" s="119"/>
      <c r="R359" s="119"/>
      <c r="S359" s="119"/>
      <c r="T359" s="28"/>
      <c r="U359" s="107">
        <v>43382</v>
      </c>
      <c r="V359" s="108">
        <v>-1.549577486262175E-4</v>
      </c>
      <c r="W359" s="109">
        <f t="shared" si="79"/>
        <v>0.82871687392210758</v>
      </c>
      <c r="X359" s="108">
        <f t="shared" si="78"/>
        <v>-2.4580491897924106E-2</v>
      </c>
      <c r="Y359" s="28"/>
      <c r="AC359" s="28"/>
      <c r="AG359" s="28"/>
      <c r="AK359" s="28"/>
      <c r="AO359" s="28"/>
      <c r="AS359" s="28"/>
    </row>
    <row r="360" spans="2:45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119"/>
      <c r="O360" s="119"/>
      <c r="P360" s="119"/>
      <c r="Q360" s="119"/>
      <c r="R360" s="119"/>
      <c r="S360" s="119"/>
      <c r="T360" s="28"/>
      <c r="U360" s="107">
        <v>43381</v>
      </c>
      <c r="V360" s="108">
        <v>-2.8619547362931591E-3</v>
      </c>
      <c r="W360" s="109">
        <f t="shared" si="79"/>
        <v>0.82884530992529293</v>
      </c>
      <c r="X360" s="108">
        <f t="shared" si="78"/>
        <v>-2.5480563743595641E-2</v>
      </c>
      <c r="Y360" s="28"/>
      <c r="AC360" s="28"/>
      <c r="AG360" s="28"/>
      <c r="AK360" s="28"/>
      <c r="AO360" s="28"/>
      <c r="AS360" s="28"/>
    </row>
    <row r="361" spans="2:45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119"/>
      <c r="O361" s="119"/>
      <c r="P361" s="119"/>
      <c r="Q361" s="119"/>
      <c r="R361" s="119"/>
      <c r="S361" s="119"/>
      <c r="T361" s="28"/>
      <c r="U361" s="107">
        <v>43378</v>
      </c>
      <c r="V361" s="108">
        <v>-6.8156692670961949E-3</v>
      </c>
      <c r="W361" s="109">
        <f t="shared" si="79"/>
        <v>0.8312242360646197</v>
      </c>
      <c r="X361" s="108">
        <f t="shared" si="78"/>
        <v>-2.2880343605845455E-2</v>
      </c>
      <c r="Y361" s="28"/>
      <c r="AC361" s="28"/>
      <c r="AG361" s="28"/>
      <c r="AK361" s="28"/>
      <c r="AO361" s="28"/>
      <c r="AS361" s="28"/>
    </row>
    <row r="362" spans="2:45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119"/>
      <c r="O362" s="119"/>
      <c r="P362" s="119"/>
      <c r="Q362" s="119"/>
      <c r="R362" s="119"/>
      <c r="S362" s="119"/>
      <c r="T362" s="28"/>
      <c r="U362" s="107">
        <v>43377</v>
      </c>
      <c r="V362" s="108">
        <v>-1.273918276232283E-2</v>
      </c>
      <c r="W362" s="109">
        <f t="shared" si="79"/>
        <v>0.83692846367323537</v>
      </c>
      <c r="X362" s="108">
        <f t="shared" si="78"/>
        <v>-1.6789974457445567E-2</v>
      </c>
      <c r="Y362" s="28"/>
      <c r="AC362" s="28"/>
      <c r="AG362" s="28"/>
      <c r="AK362" s="28"/>
      <c r="AO362" s="28"/>
      <c r="AS362" s="28"/>
    </row>
    <row r="363" spans="2:45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119"/>
      <c r="O363" s="119"/>
      <c r="P363" s="119"/>
      <c r="Q363" s="119"/>
      <c r="R363" s="119"/>
      <c r="S363" s="119"/>
      <c r="T363" s="28"/>
      <c r="U363" s="107">
        <v>43376</v>
      </c>
      <c r="V363" s="108">
        <v>-2.2041514122141882E-3</v>
      </c>
      <c r="W363" s="109">
        <f t="shared" si="79"/>
        <v>0.84772782334756613</v>
      </c>
      <c r="X363" s="108">
        <f t="shared" si="78"/>
        <v>-6.5548649975610829E-4</v>
      </c>
      <c r="Y363" s="28"/>
      <c r="AC363" s="28"/>
      <c r="AG363" s="28"/>
      <c r="AK363" s="28"/>
      <c r="AO363" s="28"/>
      <c r="AS363" s="28"/>
    </row>
    <row r="364" spans="2:45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119"/>
      <c r="O364" s="119"/>
      <c r="P364" s="119"/>
      <c r="Q364" s="119"/>
      <c r="R364" s="119"/>
      <c r="S364" s="119"/>
      <c r="T364" s="28"/>
      <c r="U364" s="107">
        <v>43375</v>
      </c>
      <c r="V364" s="108">
        <v>-1.077568343441598E-3</v>
      </c>
      <c r="W364" s="109">
        <f t="shared" si="79"/>
        <v>0.84960047142647865</v>
      </c>
      <c r="X364" s="108">
        <f t="shared" si="78"/>
        <v>6.2994643708209619E-3</v>
      </c>
      <c r="Y364" s="28"/>
      <c r="AC364" s="28"/>
      <c r="AG364" s="28"/>
      <c r="AK364" s="28"/>
      <c r="AO364" s="28"/>
      <c r="AS364" s="28"/>
    </row>
    <row r="365" spans="2:45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119"/>
      <c r="O365" s="119"/>
      <c r="P365" s="119"/>
      <c r="Q365" s="119"/>
      <c r="R365" s="119"/>
      <c r="S365" s="119"/>
      <c r="T365" s="28"/>
      <c r="U365" s="107">
        <v>43374</v>
      </c>
      <c r="V365" s="108">
        <v>-2.0138345474774442E-4</v>
      </c>
      <c r="W365" s="109">
        <f t="shared" si="79"/>
        <v>0.85051696157983725</v>
      </c>
      <c r="X365" s="108">
        <f t="shared" si="78"/>
        <v>4.7476139134048356E-3</v>
      </c>
      <c r="Y365" s="28"/>
      <c r="AC365" s="28"/>
      <c r="AG365" s="28"/>
      <c r="AK365" s="28"/>
      <c r="AO365" s="28"/>
      <c r="AS365" s="28"/>
    </row>
    <row r="366" spans="2:45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119"/>
      <c r="O366" s="119"/>
      <c r="P366" s="119"/>
      <c r="Q366" s="119"/>
      <c r="R366" s="119"/>
      <c r="S366" s="119"/>
      <c r="T366" s="28"/>
      <c r="U366" s="107">
        <v>43371</v>
      </c>
      <c r="V366" s="108">
        <v>-6.2516929405101039E-4</v>
      </c>
      <c r="W366" s="109">
        <f t="shared" si="79"/>
        <v>0.85068827612379649</v>
      </c>
      <c r="X366" s="108">
        <f t="shared" si="78"/>
        <v>-7.1573354422971303E-4</v>
      </c>
      <c r="Y366" s="28"/>
      <c r="AC366" s="28"/>
      <c r="AG366" s="28"/>
      <c r="AK366" s="28"/>
      <c r="AO366" s="28"/>
      <c r="AS366" s="28"/>
    </row>
    <row r="367" spans="2:45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119"/>
      <c r="O367" s="119"/>
      <c r="P367" s="119"/>
      <c r="Q367" s="119"/>
      <c r="R367" s="119"/>
      <c r="S367" s="119"/>
      <c r="T367" s="28"/>
      <c r="U367" s="107">
        <v>43370</v>
      </c>
      <c r="V367" s="108">
        <v>3.4617787342098734E-3</v>
      </c>
      <c r="W367" s="109">
        <f t="shared" si="79"/>
        <v>0.85122043300097749</v>
      </c>
      <c r="X367" s="108">
        <f t="shared" si="78"/>
        <v>5.0024347330874797E-3</v>
      </c>
      <c r="Y367" s="28"/>
      <c r="AC367" s="28"/>
      <c r="AG367" s="28"/>
      <c r="AK367" s="28"/>
      <c r="AO367" s="28"/>
      <c r="AS367" s="28"/>
    </row>
    <row r="368" spans="2:45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119"/>
      <c r="O368" s="119"/>
      <c r="P368" s="119"/>
      <c r="Q368" s="119"/>
      <c r="R368" s="119"/>
      <c r="S368" s="119"/>
      <c r="T368" s="28"/>
      <c r="U368" s="107">
        <v>43369</v>
      </c>
      <c r="V368" s="108">
        <v>4.7400215051789816E-3</v>
      </c>
      <c r="W368" s="109">
        <f t="shared" si="79"/>
        <v>0.84828386196704653</v>
      </c>
      <c r="X368" s="108">
        <f t="shared" si="78"/>
        <v>5.3079096486854382E-3</v>
      </c>
      <c r="Y368" s="28"/>
      <c r="AC368" s="28"/>
      <c r="AG368" s="28"/>
      <c r="AK368" s="28"/>
      <c r="AO368" s="28"/>
      <c r="AS368" s="28"/>
    </row>
    <row r="369" spans="2:45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119"/>
      <c r="O369" s="119"/>
      <c r="P369" s="119"/>
      <c r="Q369" s="119"/>
      <c r="R369" s="119"/>
      <c r="S369" s="119"/>
      <c r="T369" s="28"/>
      <c r="U369" s="107">
        <v>43368</v>
      </c>
      <c r="V369" s="108">
        <v>-2.618042414406785E-3</v>
      </c>
      <c r="W369" s="109">
        <f t="shared" si="79"/>
        <v>0.84428194738003082</v>
      </c>
      <c r="X369" s="108">
        <f t="shared" si="78"/>
        <v>-2.2045448693694958E-3</v>
      </c>
      <c r="Y369" s="28"/>
      <c r="AC369" s="28"/>
      <c r="AG369" s="28"/>
      <c r="AK369" s="28"/>
      <c r="AO369" s="28"/>
      <c r="AS369" s="28"/>
    </row>
    <row r="370" spans="2:45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119"/>
      <c r="O370" s="119"/>
      <c r="P370" s="119"/>
      <c r="Q370" s="119"/>
      <c r="R370" s="119"/>
      <c r="S370" s="119"/>
      <c r="T370" s="28"/>
      <c r="U370" s="107">
        <v>43367</v>
      </c>
      <c r="V370" s="108">
        <v>-5.6378205800613358E-3</v>
      </c>
      <c r="W370" s="109">
        <f t="shared" si="79"/>
        <v>0.84649811534973185</v>
      </c>
      <c r="X370" s="108">
        <f t="shared" si="78"/>
        <v>1.2345481866244956E-3</v>
      </c>
      <c r="Y370" s="28"/>
      <c r="AC370" s="28"/>
      <c r="AG370" s="28"/>
      <c r="AK370" s="28"/>
      <c r="AO370" s="28"/>
      <c r="AS370" s="28"/>
    </row>
    <row r="371" spans="2:45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119"/>
      <c r="O371" s="119"/>
      <c r="P371" s="119"/>
      <c r="Q371" s="119"/>
      <c r="R371" s="119"/>
      <c r="S371" s="119"/>
      <c r="T371" s="28"/>
      <c r="U371" s="107">
        <v>43364</v>
      </c>
      <c r="V371" s="108">
        <v>5.0935172158051789E-3</v>
      </c>
      <c r="W371" s="109">
        <f t="shared" si="79"/>
        <v>0.85129757835674791</v>
      </c>
      <c r="X371" s="108">
        <f t="shared" si="78"/>
        <v>4.7021639365831813E-3</v>
      </c>
      <c r="Y371" s="28"/>
      <c r="AC371" s="28"/>
      <c r="AG371" s="28"/>
      <c r="AK371" s="28"/>
      <c r="AO371" s="28"/>
      <c r="AS371" s="28"/>
    </row>
    <row r="372" spans="2:45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119"/>
      <c r="O372" s="119"/>
      <c r="P372" s="119"/>
      <c r="Q372" s="119"/>
      <c r="R372" s="119"/>
      <c r="S372" s="119"/>
      <c r="T372" s="28"/>
      <c r="U372" s="107">
        <v>43363</v>
      </c>
      <c r="V372" s="108">
        <v>3.7667853606326101E-3</v>
      </c>
      <c r="W372" s="109">
        <f t="shared" si="79"/>
        <v>0.84698345355456572</v>
      </c>
      <c r="X372" s="108">
        <f t="shared" si="78"/>
        <v>-1.6765900003878897E-6</v>
      </c>
      <c r="Y372" s="28"/>
      <c r="AC372" s="28"/>
      <c r="AG372" s="28"/>
      <c r="AK372" s="28"/>
      <c r="AO372" s="28"/>
      <c r="AS372" s="28"/>
    </row>
    <row r="373" spans="2:45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119"/>
      <c r="O373" s="119"/>
      <c r="P373" s="119"/>
      <c r="Q373" s="119"/>
      <c r="R373" s="119"/>
      <c r="S373" s="119"/>
      <c r="T373" s="28"/>
      <c r="U373" s="107">
        <v>43362</v>
      </c>
      <c r="V373" s="108">
        <v>-2.7681893042485924E-3</v>
      </c>
      <c r="W373" s="109">
        <f t="shared" si="79"/>
        <v>0.84380502115365574</v>
      </c>
      <c r="X373" s="108">
        <f t="shared" si="78"/>
        <v>-1.7735531006535243E-3</v>
      </c>
      <c r="Y373" s="28"/>
      <c r="AC373" s="28"/>
      <c r="AG373" s="28"/>
      <c r="AK373" s="28"/>
      <c r="AO373" s="28"/>
      <c r="AS373" s="28"/>
    </row>
    <row r="374" spans="2:45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119"/>
      <c r="O374" s="119"/>
      <c r="P374" s="119"/>
      <c r="Q374" s="119"/>
      <c r="R374" s="119"/>
      <c r="S374" s="119"/>
      <c r="T374" s="28"/>
      <c r="U374" s="107">
        <v>43361</v>
      </c>
      <c r="V374" s="108">
        <v>8.1962544313746697E-4</v>
      </c>
      <c r="W374" s="109">
        <f t="shared" si="79"/>
        <v>0.84614731710668911</v>
      </c>
      <c r="X374" s="108">
        <f t="shared" si="78"/>
        <v>1.8598856136622377E-3</v>
      </c>
      <c r="Y374" s="28"/>
      <c r="AC374" s="28"/>
      <c r="AG374" s="28"/>
      <c r="AK374" s="28"/>
      <c r="AO374" s="28"/>
      <c r="AS374" s="28"/>
    </row>
    <row r="375" spans="2:45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119"/>
      <c r="O375" s="119"/>
      <c r="P375" s="119"/>
      <c r="Q375" s="119"/>
      <c r="R375" s="119"/>
      <c r="S375" s="119"/>
      <c r="T375" s="28"/>
      <c r="U375" s="107">
        <v>43360</v>
      </c>
      <c r="V375" s="108">
        <v>-2.1940061803637761E-3</v>
      </c>
      <c r="W375" s="109">
        <f t="shared" si="79"/>
        <v>0.84545436120123707</v>
      </c>
      <c r="X375" s="108">
        <f t="shared" si="78"/>
        <v>-1.6324218541345914E-3</v>
      </c>
      <c r="Y375" s="28"/>
      <c r="AC375" s="28"/>
      <c r="AG375" s="28"/>
      <c r="AK375" s="28"/>
      <c r="AO375" s="28"/>
      <c r="AS375" s="28"/>
    </row>
    <row r="376" spans="2:45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119"/>
      <c r="O376" s="119"/>
      <c r="P376" s="119"/>
      <c r="Q376" s="119"/>
      <c r="R376" s="119"/>
      <c r="S376" s="119"/>
      <c r="T376" s="28"/>
      <c r="U376" s="107">
        <v>43357</v>
      </c>
      <c r="V376" s="108">
        <v>3.87844441336307E-4</v>
      </c>
      <c r="W376" s="109">
        <f t="shared" si="79"/>
        <v>0.84731337197605738</v>
      </c>
      <c r="X376" s="108">
        <f t="shared" si="78"/>
        <v>-3.8877588819463682E-4</v>
      </c>
      <c r="Y376" s="28"/>
      <c r="AC376" s="28"/>
      <c r="AG376" s="28"/>
      <c r="AK376" s="28"/>
      <c r="AO376" s="28"/>
      <c r="AS376" s="28"/>
    </row>
    <row r="377" spans="2:45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119"/>
      <c r="O377" s="119"/>
      <c r="P377" s="119"/>
      <c r="Q377" s="119"/>
      <c r="R377" s="119"/>
      <c r="S377" s="119"/>
      <c r="T377" s="28"/>
      <c r="U377" s="107">
        <v>43356</v>
      </c>
      <c r="V377" s="108">
        <v>1.9882315895728489E-3</v>
      </c>
      <c r="W377" s="109">
        <f t="shared" si="79"/>
        <v>0.84698487360093533</v>
      </c>
      <c r="X377" s="108">
        <f t="shared" si="78"/>
        <v>-6.4359435441871948E-3</v>
      </c>
      <c r="Y377" s="28"/>
      <c r="AC377" s="28"/>
      <c r="AG377" s="28"/>
      <c r="AK377" s="28"/>
      <c r="AO377" s="28"/>
      <c r="AS377" s="28"/>
    </row>
    <row r="378" spans="2:45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119"/>
      <c r="O378" s="119"/>
      <c r="P378" s="119"/>
      <c r="Q378" s="119"/>
      <c r="R378" s="119"/>
      <c r="S378" s="119"/>
      <c r="T378" s="28"/>
      <c r="U378" s="107">
        <v>43355</v>
      </c>
      <c r="V378" s="108">
        <v>8.616290394590642E-4</v>
      </c>
      <c r="W378" s="109">
        <f t="shared" si="79"/>
        <v>0.84530421306172687</v>
      </c>
      <c r="X378" s="108">
        <f t="shared" si="78"/>
        <v>-8.2813360288814808E-3</v>
      </c>
      <c r="Y378" s="28"/>
      <c r="AC378" s="28"/>
      <c r="AG378" s="28"/>
      <c r="AK378" s="28"/>
      <c r="AO378" s="28"/>
      <c r="AS378" s="28"/>
    </row>
    <row r="379" spans="2:45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119"/>
      <c r="O379" s="119"/>
      <c r="P379" s="119"/>
      <c r="Q379" s="119"/>
      <c r="R379" s="119"/>
      <c r="S379" s="119"/>
      <c r="T379" s="28"/>
      <c r="U379" s="107">
        <v>43354</v>
      </c>
      <c r="V379" s="108">
        <v>-2.6690558605480517E-3</v>
      </c>
      <c r="W379" s="109">
        <f t="shared" si="79"/>
        <v>0.84457650142205698</v>
      </c>
      <c r="X379" s="108">
        <f t="shared" si="78"/>
        <v>-1.6198589645485484E-2</v>
      </c>
      <c r="Y379" s="28"/>
      <c r="AC379" s="28"/>
      <c r="AG379" s="28"/>
      <c r="AK379" s="28"/>
      <c r="AO379" s="28"/>
      <c r="AS379" s="28"/>
    </row>
    <row r="380" spans="2:45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119"/>
      <c r="O380" s="119"/>
      <c r="P380" s="119"/>
      <c r="Q380" s="119"/>
      <c r="R380" s="119"/>
      <c r="S380" s="119"/>
      <c r="T380" s="28"/>
      <c r="U380" s="107">
        <v>43353</v>
      </c>
      <c r="V380" s="108">
        <v>-9.510597684728693E-4</v>
      </c>
      <c r="W380" s="109">
        <f t="shared" si="79"/>
        <v>0.84683675602866271</v>
      </c>
      <c r="X380" s="108">
        <f t="shared" si="78"/>
        <v>-1.7863345466562541E-2</v>
      </c>
      <c r="Y380" s="28"/>
      <c r="AC380" s="28"/>
      <c r="AG380" s="28"/>
      <c r="AK380" s="28"/>
      <c r="AO380" s="28"/>
      <c r="AS380" s="28"/>
    </row>
    <row r="381" spans="2:45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119"/>
      <c r="O381" s="119"/>
      <c r="P381" s="119"/>
      <c r="Q381" s="119"/>
      <c r="R381" s="119"/>
      <c r="S381" s="119"/>
      <c r="T381" s="28"/>
      <c r="U381" s="107">
        <v>43350</v>
      </c>
      <c r="V381" s="108">
        <v>-5.6640213945331301E-3</v>
      </c>
      <c r="W381" s="109">
        <f t="shared" si="79"/>
        <v>0.84764291510324852</v>
      </c>
      <c r="X381" s="108">
        <f t="shared" si="78"/>
        <v>-1.5957536682062567E-2</v>
      </c>
      <c r="Y381" s="28"/>
      <c r="AC381" s="28"/>
      <c r="AG381" s="28"/>
      <c r="AK381" s="28"/>
      <c r="AO381" s="28"/>
      <c r="AS381" s="28"/>
    </row>
    <row r="382" spans="2:45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119"/>
      <c r="O382" s="119"/>
      <c r="P382" s="119"/>
      <c r="Q382" s="119"/>
      <c r="R382" s="119"/>
      <c r="S382" s="119"/>
      <c r="T382" s="28"/>
      <c r="U382" s="107">
        <v>43349</v>
      </c>
      <c r="V382" s="108">
        <v>1.2719249469736601E-4</v>
      </c>
      <c r="W382" s="109">
        <f t="shared" si="79"/>
        <v>0.85247133096003225</v>
      </c>
      <c r="X382" s="108">
        <f t="shared" si="78"/>
        <v>-1.0670025135264383E-2</v>
      </c>
      <c r="Y382" s="28"/>
      <c r="AC382" s="28"/>
      <c r="AG382" s="28"/>
      <c r="AK382" s="28"/>
      <c r="AO382" s="28"/>
      <c r="AS382" s="28"/>
    </row>
    <row r="383" spans="2:45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119"/>
      <c r="O383" s="119"/>
      <c r="P383" s="119"/>
      <c r="Q383" s="119"/>
      <c r="R383" s="119"/>
      <c r="S383" s="119"/>
      <c r="T383" s="28"/>
      <c r="U383" s="107">
        <v>43348</v>
      </c>
      <c r="V383" s="108">
        <v>-7.128616218709991E-3</v>
      </c>
      <c r="W383" s="109">
        <f t="shared" si="79"/>
        <v>0.85236291679425769</v>
      </c>
      <c r="X383" s="108">
        <f t="shared" si="78"/>
        <v>-1.0816479471527418E-2</v>
      </c>
      <c r="Y383" s="28"/>
      <c r="AC383" s="28"/>
      <c r="AG383" s="28"/>
      <c r="AK383" s="28"/>
      <c r="AO383" s="28"/>
      <c r="AS383" s="28"/>
    </row>
    <row r="384" spans="2:45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119"/>
      <c r="O384" s="119"/>
      <c r="P384" s="119"/>
      <c r="Q384" s="119"/>
      <c r="R384" s="119"/>
      <c r="S384" s="119"/>
      <c r="T384" s="28"/>
      <c r="U384" s="107">
        <v>43347</v>
      </c>
      <c r="V384" s="108">
        <v>-4.3567059058941347E-3</v>
      </c>
      <c r="W384" s="109">
        <f t="shared" si="79"/>
        <v>0.85848271056829695</v>
      </c>
      <c r="X384" s="108">
        <f t="shared" si="78"/>
        <v>-4.2935254545557466E-3</v>
      </c>
      <c r="Y384" s="28"/>
      <c r="AC384" s="28"/>
      <c r="AG384" s="28"/>
      <c r="AK384" s="28"/>
      <c r="AO384" s="28"/>
      <c r="AS384" s="28"/>
    </row>
    <row r="385" spans="2:45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119"/>
      <c r="O385" s="119"/>
      <c r="P385" s="119"/>
      <c r="Q385" s="119"/>
      <c r="R385" s="119"/>
      <c r="S385" s="119"/>
      <c r="T385" s="28"/>
      <c r="U385" s="107">
        <v>43346</v>
      </c>
      <c r="V385" s="108">
        <v>9.8756683470895695E-4</v>
      </c>
      <c r="W385" s="109">
        <f t="shared" si="79"/>
        <v>0.86223923332843255</v>
      </c>
      <c r="X385" s="108">
        <f t="shared" si="78"/>
        <v>-2.5378114807601548E-3</v>
      </c>
      <c r="Y385" s="28"/>
      <c r="AC385" s="28"/>
      <c r="AG385" s="28"/>
      <c r="AK385" s="28"/>
      <c r="AO385" s="28"/>
      <c r="AS385" s="28"/>
    </row>
    <row r="386" spans="2:45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119"/>
      <c r="O386" s="119"/>
      <c r="P386" s="119"/>
      <c r="Q386" s="119"/>
      <c r="R386" s="119"/>
      <c r="S386" s="119"/>
      <c r="T386" s="28"/>
      <c r="U386" s="107">
        <v>43343</v>
      </c>
      <c r="V386" s="108">
        <v>-3.2120016043093416E-4</v>
      </c>
      <c r="W386" s="109">
        <f t="shared" si="79"/>
        <v>0.86138855456015095</v>
      </c>
      <c r="X386" s="108">
        <f t="shared" si="78"/>
        <v>-6.7106550566575773E-4</v>
      </c>
      <c r="Y386" s="28"/>
      <c r="AC386" s="28"/>
      <c r="AG386" s="28"/>
      <c r="AK386" s="28"/>
      <c r="AO386" s="28"/>
      <c r="AS386" s="28"/>
    </row>
    <row r="387" spans="2:45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119"/>
      <c r="O387" s="119"/>
      <c r="P387" s="119"/>
      <c r="Q387" s="119"/>
      <c r="R387" s="119"/>
      <c r="S387" s="119"/>
      <c r="T387" s="28"/>
      <c r="U387" s="107">
        <v>43342</v>
      </c>
      <c r="V387" s="108">
        <v>-2.0860195382624271E-5</v>
      </c>
      <c r="W387" s="109">
        <f t="shared" si="79"/>
        <v>0.86166532159968656</v>
      </c>
      <c r="X387" s="108">
        <f t="shared" si="78"/>
        <v>6.5441023080503591E-4</v>
      </c>
      <c r="Y387" s="28"/>
      <c r="AC387" s="28"/>
      <c r="AG387" s="28"/>
      <c r="AK387" s="28"/>
      <c r="AO387" s="28"/>
      <c r="AS387" s="28"/>
    </row>
    <row r="388" spans="2:45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119"/>
      <c r="O388" s="119"/>
      <c r="P388" s="119"/>
      <c r="Q388" s="119"/>
      <c r="R388" s="119"/>
      <c r="S388" s="119"/>
      <c r="T388" s="28"/>
      <c r="U388" s="107">
        <v>43341</v>
      </c>
      <c r="V388" s="108">
        <v>-5.8134339545025458E-4</v>
      </c>
      <c r="W388" s="109">
        <f t="shared" si="79"/>
        <v>0.86168329648160913</v>
      </c>
      <c r="X388" s="108">
        <f t="shared" si="78"/>
        <v>1.5304710291941248E-4</v>
      </c>
      <c r="Y388" s="28"/>
      <c r="AC388" s="28"/>
      <c r="AG388" s="28"/>
      <c r="AK388" s="28"/>
      <c r="AO388" s="28"/>
      <c r="AS388" s="28"/>
    </row>
    <row r="389" spans="2:45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119"/>
      <c r="O389" s="119"/>
      <c r="P389" s="119"/>
      <c r="Q389" s="119"/>
      <c r="R389" s="119"/>
      <c r="S389" s="119"/>
      <c r="T389" s="28"/>
      <c r="U389" s="107">
        <v>43340</v>
      </c>
      <c r="V389" s="108">
        <v>-2.6011033372205549E-3</v>
      </c>
      <c r="W389" s="109">
        <f t="shared" si="79"/>
        <v>0.86218452175899318</v>
      </c>
      <c r="X389" s="108">
        <f t="shared" si="78"/>
        <v>2.1809654030022774E-3</v>
      </c>
      <c r="Y389" s="28"/>
      <c r="AC389" s="28"/>
      <c r="AG389" s="28"/>
      <c r="AK389" s="28"/>
      <c r="AO389" s="28"/>
      <c r="AS389" s="28"/>
    </row>
    <row r="390" spans="2:45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119"/>
      <c r="O390" s="119"/>
      <c r="P390" s="119"/>
      <c r="Q390" s="119"/>
      <c r="R390" s="119"/>
      <c r="S390" s="119"/>
      <c r="T390" s="28"/>
      <c r="U390" s="107">
        <v>43339</v>
      </c>
      <c r="V390" s="108">
        <v>2.8609105393783891E-3</v>
      </c>
      <c r="W390" s="109">
        <f t="shared" si="79"/>
        <v>0.8644330013235394</v>
      </c>
      <c r="X390" s="108">
        <f t="shared" ref="X390:X453" si="80">$W390/VLOOKUP($U390-7,$U:$W,3,FALSE)-1</f>
        <v>2.4551999662145718E-3</v>
      </c>
      <c r="Y390" s="28"/>
      <c r="AC390" s="28"/>
      <c r="AG390" s="28"/>
      <c r="AK390" s="28"/>
      <c r="AO390" s="28"/>
      <c r="AS390" s="28"/>
    </row>
    <row r="391" spans="2:45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119"/>
      <c r="O391" s="119"/>
      <c r="P391" s="119"/>
      <c r="Q391" s="119"/>
      <c r="R391" s="119"/>
      <c r="S391" s="119"/>
      <c r="T391" s="28"/>
      <c r="U391" s="107">
        <v>43336</v>
      </c>
      <c r="V391" s="108">
        <v>1.0047396254734629E-3</v>
      </c>
      <c r="W391" s="109">
        <f t="shared" si="79"/>
        <v>0.86196699087474948</v>
      </c>
      <c r="X391" s="108">
        <f t="shared" si="80"/>
        <v>3.5218968578307752E-3</v>
      </c>
      <c r="Y391" s="28"/>
      <c r="AC391" s="28"/>
      <c r="AG391" s="28"/>
      <c r="AK391" s="28"/>
      <c r="AO391" s="28"/>
      <c r="AS391" s="28"/>
    </row>
    <row r="392" spans="2:45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119"/>
      <c r="O392" s="119"/>
      <c r="P392" s="119"/>
      <c r="Q392" s="119"/>
      <c r="R392" s="119"/>
      <c r="S392" s="119"/>
      <c r="T392" s="28"/>
      <c r="U392" s="107">
        <v>43335</v>
      </c>
      <c r="V392" s="108">
        <v>-5.2188498898461005E-4</v>
      </c>
      <c r="W392" s="109">
        <f t="shared" si="79"/>
        <v>0.86110180776691914</v>
      </c>
      <c r="X392" s="108">
        <f t="shared" si="80"/>
        <v>3.7260243370840218E-3</v>
      </c>
      <c r="Y392" s="28"/>
      <c r="AC392" s="28"/>
      <c r="AG392" s="28"/>
      <c r="AK392" s="28"/>
      <c r="AO392" s="28"/>
      <c r="AS392" s="28"/>
    </row>
    <row r="393" spans="2:45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119"/>
      <c r="O393" s="119"/>
      <c r="P393" s="119"/>
      <c r="Q393" s="119"/>
      <c r="R393" s="119"/>
      <c r="S393" s="119"/>
      <c r="T393" s="28"/>
      <c r="U393" s="107">
        <v>43334</v>
      </c>
      <c r="V393" s="108">
        <v>1.445085848596997E-3</v>
      </c>
      <c r="W393" s="109">
        <f t="shared" ref="W393:W457" si="81">$W392/(1+$V392)</f>
        <v>0.86155143852992599</v>
      </c>
      <c r="X393" s="108">
        <f t="shared" si="80"/>
        <v>8.4397670604554609E-3</v>
      </c>
      <c r="Y393" s="28"/>
      <c r="AC393" s="28"/>
      <c r="AG393" s="28"/>
      <c r="AK393" s="28"/>
      <c r="AO393" s="28"/>
      <c r="AS393" s="28"/>
    </row>
    <row r="394" spans="2:45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119"/>
      <c r="O394" s="119"/>
      <c r="P394" s="119"/>
      <c r="Q394" s="119"/>
      <c r="R394" s="119"/>
      <c r="S394" s="119"/>
      <c r="T394" s="28"/>
      <c r="U394" s="107">
        <v>43333</v>
      </c>
      <c r="V394" s="108">
        <v>-2.3281773286280873E-3</v>
      </c>
      <c r="W394" s="109">
        <f t="shared" si="81"/>
        <v>0.86030821929678847</v>
      </c>
      <c r="X394" s="108">
        <f t="shared" si="80"/>
        <v>2.6777485179338978E-3</v>
      </c>
      <c r="Y394" s="28"/>
      <c r="AC394" s="28"/>
      <c r="AG394" s="28"/>
      <c r="AK394" s="28"/>
      <c r="AO394" s="28"/>
      <c r="AS394" s="28"/>
    </row>
    <row r="395" spans="2:45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119"/>
      <c r="O395" s="119"/>
      <c r="P395" s="119"/>
      <c r="Q395" s="119"/>
      <c r="R395" s="119"/>
      <c r="S395" s="119"/>
      <c r="T395" s="28"/>
      <c r="U395" s="107">
        <v>43332</v>
      </c>
      <c r="V395" s="108">
        <v>3.9280391412669993E-3</v>
      </c>
      <c r="W395" s="109">
        <f t="shared" si="81"/>
        <v>0.86231584349372736</v>
      </c>
      <c r="X395" s="108">
        <f t="shared" si="80"/>
        <v>5.4444980034034085E-3</v>
      </c>
      <c r="Y395" s="28"/>
      <c r="AC395" s="28"/>
      <c r="AG395" s="28"/>
      <c r="AK395" s="28"/>
      <c r="AO395" s="28"/>
      <c r="AS395" s="28"/>
    </row>
    <row r="396" spans="2:45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119"/>
      <c r="O396" s="119"/>
      <c r="P396" s="119"/>
      <c r="Q396" s="119"/>
      <c r="R396" s="119"/>
      <c r="S396" s="119"/>
      <c r="T396" s="28"/>
      <c r="U396" s="107">
        <v>43329</v>
      </c>
      <c r="V396" s="108">
        <v>1.2083550870393379E-3</v>
      </c>
      <c r="W396" s="109">
        <f t="shared" si="81"/>
        <v>0.85894188614487654</v>
      </c>
      <c r="X396" s="108">
        <f t="shared" si="80"/>
        <v>-1.7546152215837107E-3</v>
      </c>
      <c r="Y396" s="28"/>
      <c r="AC396" s="28"/>
      <c r="AG396" s="28"/>
      <c r="AK396" s="28"/>
      <c r="AO396" s="28"/>
      <c r="AS396" s="28"/>
    </row>
    <row r="397" spans="2:45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119"/>
      <c r="O397" s="119"/>
      <c r="P397" s="119"/>
      <c r="Q397" s="119"/>
      <c r="R397" s="119"/>
      <c r="S397" s="119"/>
      <c r="T397" s="28"/>
      <c r="U397" s="107">
        <v>43328</v>
      </c>
      <c r="V397" s="108">
        <v>4.1719085139923081E-3</v>
      </c>
      <c r="W397" s="109">
        <f t="shared" si="81"/>
        <v>0.85790523199359936</v>
      </c>
      <c r="X397" s="108">
        <f t="shared" si="80"/>
        <v>-2.4215502458465599E-3</v>
      </c>
      <c r="Y397" s="28"/>
      <c r="AC397" s="28"/>
      <c r="AG397" s="28"/>
      <c r="AK397" s="28"/>
      <c r="AO397" s="28"/>
      <c r="AS397" s="28"/>
    </row>
    <row r="398" spans="2:45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119"/>
      <c r="O398" s="119"/>
      <c r="P398" s="119"/>
      <c r="Q398" s="119"/>
      <c r="R398" s="119"/>
      <c r="S398" s="119"/>
      <c r="T398" s="28"/>
      <c r="U398" s="107">
        <v>43327</v>
      </c>
      <c r="V398" s="108">
        <v>-4.2769665163123124E-3</v>
      </c>
      <c r="W398" s="109">
        <f t="shared" si="81"/>
        <v>0.85434099950391618</v>
      </c>
      <c r="X398" s="108">
        <f t="shared" si="80"/>
        <v>-1.955880638512375E-3</v>
      </c>
      <c r="Y398" s="28"/>
      <c r="AC398" s="28"/>
      <c r="AG398" s="28"/>
      <c r="AK398" s="28"/>
      <c r="AO398" s="28"/>
      <c r="AS398" s="28"/>
    </row>
    <row r="399" spans="2:45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119"/>
      <c r="O399" s="119"/>
      <c r="P399" s="119"/>
      <c r="Q399" s="119"/>
      <c r="R399" s="119"/>
      <c r="S399" s="119"/>
      <c r="T399" s="28"/>
      <c r="U399" s="107">
        <v>43326</v>
      </c>
      <c r="V399" s="108">
        <v>4.2475900223551888E-4</v>
      </c>
      <c r="W399" s="109">
        <f t="shared" si="81"/>
        <v>0.85801068246345058</v>
      </c>
      <c r="X399" s="108">
        <f t="shared" si="80"/>
        <v>2.6020875130992049E-3</v>
      </c>
      <c r="Y399" s="28"/>
      <c r="AC399" s="28"/>
      <c r="AG399" s="28"/>
      <c r="AK399" s="28"/>
      <c r="AO399" s="28"/>
      <c r="AS399" s="28"/>
    </row>
    <row r="400" spans="2:45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119"/>
      <c r="O400" s="119"/>
      <c r="P400" s="119"/>
      <c r="Q400" s="119"/>
      <c r="R400" s="119"/>
      <c r="S400" s="119"/>
      <c r="T400" s="28"/>
      <c r="U400" s="107">
        <v>43325</v>
      </c>
      <c r="V400" s="108">
        <v>-3.260216041261076E-3</v>
      </c>
      <c r="W400" s="109">
        <f t="shared" si="81"/>
        <v>0.85764638943880167</v>
      </c>
      <c r="X400" s="108">
        <f t="shared" si="80"/>
        <v>2.5313550627481529E-3</v>
      </c>
      <c r="Y400" s="28"/>
      <c r="AC400" s="28"/>
      <c r="AG400" s="28"/>
      <c r="AK400" s="28"/>
      <c r="AO400" s="28"/>
      <c r="AS400" s="28"/>
    </row>
    <row r="401" spans="2:45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119"/>
      <c r="O401" s="119"/>
      <c r="P401" s="119"/>
      <c r="Q401" s="119"/>
      <c r="R401" s="119"/>
      <c r="S401" s="119"/>
      <c r="T401" s="28"/>
      <c r="U401" s="107">
        <v>43322</v>
      </c>
      <c r="V401" s="108">
        <v>5.3944048069703347E-4</v>
      </c>
      <c r="W401" s="109">
        <f t="shared" si="81"/>
        <v>0.86045164770337368</v>
      </c>
      <c r="X401" s="108">
        <f t="shared" si="80"/>
        <v>8.6500214724001268E-3</v>
      </c>
      <c r="Y401" s="28"/>
      <c r="AC401" s="28"/>
      <c r="AG401" s="28"/>
      <c r="AK401" s="28"/>
      <c r="AO401" s="28"/>
      <c r="AS401" s="28"/>
    </row>
    <row r="402" spans="2:45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119"/>
      <c r="O402" s="119"/>
      <c r="P402" s="119"/>
      <c r="Q402" s="119"/>
      <c r="R402" s="119"/>
      <c r="S402" s="119"/>
      <c r="T402" s="28"/>
      <c r="U402" s="107">
        <v>43321</v>
      </c>
      <c r="V402" s="108">
        <v>4.6406559477896641E-3</v>
      </c>
      <c r="W402" s="109">
        <f t="shared" si="81"/>
        <v>0.85998773550593877</v>
      </c>
      <c r="X402" s="108">
        <f t="shared" si="80"/>
        <v>1.3976341986013274E-2</v>
      </c>
      <c r="Y402" s="28"/>
      <c r="AC402" s="28"/>
      <c r="AG402" s="28"/>
      <c r="AK402" s="28"/>
      <c r="AO402" s="28"/>
      <c r="AS402" s="28"/>
    </row>
    <row r="403" spans="2:45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119"/>
      <c r="O403" s="119"/>
      <c r="P403" s="119"/>
      <c r="Q403" s="119"/>
      <c r="R403" s="119"/>
      <c r="S403" s="119"/>
      <c r="T403" s="28"/>
      <c r="U403" s="107">
        <v>43320</v>
      </c>
      <c r="V403" s="108">
        <v>2.7040146712747882E-4</v>
      </c>
      <c r="W403" s="109">
        <f t="shared" si="81"/>
        <v>0.85601526318344778</v>
      </c>
      <c r="X403" s="108">
        <f t="shared" si="80"/>
        <v>7.0845563434593917E-3</v>
      </c>
      <c r="Y403" s="28"/>
      <c r="AC403" s="28"/>
      <c r="AG403" s="28"/>
      <c r="AK403" s="28"/>
      <c r="AO403" s="28"/>
      <c r="AS403" s="28"/>
    </row>
    <row r="404" spans="2:45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119"/>
      <c r="O404" s="119"/>
      <c r="P404" s="119"/>
      <c r="Q404" s="119"/>
      <c r="R404" s="119"/>
      <c r="S404" s="119"/>
      <c r="T404" s="28"/>
      <c r="U404" s="107">
        <v>43319</v>
      </c>
      <c r="V404" s="108">
        <v>3.5418015996361603E-4</v>
      </c>
      <c r="W404" s="109">
        <f t="shared" si="81"/>
        <v>0.85578385797270795</v>
      </c>
      <c r="X404" s="108">
        <f t="shared" si="80"/>
        <v>-2.1442187477167529E-3</v>
      </c>
      <c r="Y404" s="28"/>
      <c r="AC404" s="28"/>
      <c r="AG404" s="28"/>
      <c r="AK404" s="28"/>
      <c r="AO404" s="28"/>
      <c r="AS404" s="28"/>
    </row>
    <row r="405" spans="2:45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119"/>
      <c r="O405" s="119"/>
      <c r="P405" s="119"/>
      <c r="Q405" s="119"/>
      <c r="R405" s="119"/>
      <c r="S405" s="119"/>
      <c r="T405" s="28"/>
      <c r="U405" s="107">
        <v>43318</v>
      </c>
      <c r="V405" s="108">
        <v>2.823103153170135E-3</v>
      </c>
      <c r="W405" s="109">
        <f t="shared" si="81"/>
        <v>0.855480863623584</v>
      </c>
      <c r="X405" s="108">
        <f t="shared" si="80"/>
        <v>2.3241407040752726E-4</v>
      </c>
      <c r="Y405" s="28"/>
      <c r="AC405" s="28"/>
      <c r="AG405" s="28"/>
      <c r="AK405" s="28"/>
      <c r="AO405" s="28"/>
      <c r="AS405" s="28"/>
    </row>
    <row r="406" spans="2:45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119"/>
      <c r="O406" s="119"/>
      <c r="P406" s="119"/>
      <c r="Q406" s="119"/>
      <c r="R406" s="119"/>
      <c r="S406" s="119"/>
      <c r="T406" s="28"/>
      <c r="U406" s="107">
        <v>43315</v>
      </c>
      <c r="V406" s="108">
        <v>5.8229319128707954E-3</v>
      </c>
      <c r="W406" s="109">
        <f t="shared" si="81"/>
        <v>0.85307255181267883</v>
      </c>
      <c r="X406" s="108">
        <f t="shared" si="80"/>
        <v>-7.5253779825006362E-3</v>
      </c>
      <c r="Y406" s="28"/>
      <c r="AC406" s="28"/>
      <c r="AG406" s="28"/>
      <c r="AK406" s="28"/>
      <c r="AO406" s="28"/>
      <c r="AS406" s="28"/>
    </row>
    <row r="407" spans="2:45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119"/>
      <c r="O407" s="119"/>
      <c r="P407" s="119"/>
      <c r="Q407" s="119"/>
      <c r="R407" s="119"/>
      <c r="S407" s="119"/>
      <c r="T407" s="28"/>
      <c r="U407" s="107">
        <v>43314</v>
      </c>
      <c r="V407" s="108">
        <v>-2.1876769845407527E-3</v>
      </c>
      <c r="W407" s="109">
        <f t="shared" si="81"/>
        <v>0.84813392571027202</v>
      </c>
      <c r="X407" s="108">
        <f t="shared" si="80"/>
        <v>-1.2953759891961125E-2</v>
      </c>
      <c r="Y407" s="28"/>
      <c r="AC407" s="28"/>
      <c r="AG407" s="28"/>
      <c r="AK407" s="28"/>
      <c r="AO407" s="28"/>
      <c r="AS407" s="28"/>
    </row>
    <row r="408" spans="2:45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119"/>
      <c r="O408" s="119"/>
      <c r="P408" s="119"/>
      <c r="Q408" s="119"/>
      <c r="R408" s="119"/>
      <c r="S408" s="119"/>
      <c r="T408" s="28"/>
      <c r="U408" s="107">
        <v>43313</v>
      </c>
      <c r="V408" s="108">
        <v>-8.8959297086951584E-3</v>
      </c>
      <c r="W408" s="109">
        <f t="shared" si="81"/>
        <v>0.8499934367889459</v>
      </c>
      <c r="X408" s="108">
        <f t="shared" si="80"/>
        <v>-1.176125795323868E-2</v>
      </c>
      <c r="Y408" s="28"/>
      <c r="AC408" s="28"/>
      <c r="AG408" s="28"/>
      <c r="AK408" s="28"/>
      <c r="AO408" s="28"/>
      <c r="AS408" s="28"/>
    </row>
    <row r="409" spans="2:45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119"/>
      <c r="O409" s="119"/>
      <c r="P409" s="119"/>
      <c r="Q409" s="119"/>
      <c r="R409" s="119"/>
      <c r="S409" s="119"/>
      <c r="T409" s="28"/>
      <c r="U409" s="107">
        <v>43312</v>
      </c>
      <c r="V409" s="108">
        <v>2.7367635141756458E-3</v>
      </c>
      <c r="W409" s="109">
        <f t="shared" si="81"/>
        <v>0.8576227888349971</v>
      </c>
      <c r="X409" s="108">
        <f t="shared" si="80"/>
        <v>-1.9314200507851709E-3</v>
      </c>
      <c r="Y409" s="28"/>
      <c r="AC409" s="28"/>
      <c r="AG409" s="28"/>
      <c r="AK409" s="28"/>
      <c r="AO409" s="28"/>
      <c r="AS409" s="28"/>
    </row>
    <row r="410" spans="2:45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119"/>
      <c r="O410" s="119"/>
      <c r="P410" s="119"/>
      <c r="Q410" s="119"/>
      <c r="R410" s="119"/>
      <c r="S410" s="119"/>
      <c r="T410" s="28"/>
      <c r="U410" s="107">
        <v>43311</v>
      </c>
      <c r="V410" s="108">
        <v>-4.9547822569371803E-3</v>
      </c>
      <c r="W410" s="109">
        <f t="shared" si="81"/>
        <v>0.85528208403308714</v>
      </c>
      <c r="X410" s="108">
        <f t="shared" si="80"/>
        <v>-2.0781492684582847E-3</v>
      </c>
      <c r="Y410" s="28"/>
      <c r="AC410" s="28"/>
      <c r="AG410" s="28"/>
      <c r="AK410" s="28"/>
      <c r="AO410" s="28"/>
      <c r="AS410" s="28"/>
    </row>
    <row r="411" spans="2:45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119"/>
      <c r="O411" s="119"/>
      <c r="P411" s="119"/>
      <c r="Q411" s="119"/>
      <c r="R411" s="119"/>
      <c r="S411" s="119"/>
      <c r="T411" s="28"/>
      <c r="U411" s="107">
        <v>43308</v>
      </c>
      <c r="V411" s="108">
        <v>3.2154085803753614E-4</v>
      </c>
      <c r="W411" s="109">
        <f t="shared" si="81"/>
        <v>0.85954092214323385</v>
      </c>
      <c r="X411" s="108">
        <f t="shared" si="80"/>
        <v>-3.1017757128067869E-3</v>
      </c>
      <c r="Y411" s="28"/>
      <c r="AC411" s="28"/>
      <c r="AG411" s="28"/>
      <c r="AK411" s="28"/>
      <c r="AO411" s="28"/>
      <c r="AS411" s="28"/>
    </row>
    <row r="412" spans="2:45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119"/>
      <c r="O412" s="119"/>
      <c r="P412" s="119"/>
      <c r="Q412" s="119"/>
      <c r="R412" s="119"/>
      <c r="S412" s="119"/>
      <c r="T412" s="28"/>
      <c r="U412" s="107">
        <v>43307</v>
      </c>
      <c r="V412" s="108">
        <v>-9.8216798068007658E-4</v>
      </c>
      <c r="W412" s="109">
        <f t="shared" si="81"/>
        <v>0.85926463345571125</v>
      </c>
      <c r="X412" s="108">
        <f t="shared" si="80"/>
        <v>-8.1452427850079445E-3</v>
      </c>
      <c r="Y412" s="28"/>
      <c r="AC412" s="28"/>
      <c r="AG412" s="28"/>
      <c r="AK412" s="28"/>
      <c r="AO412" s="28"/>
      <c r="AS412" s="28"/>
    </row>
    <row r="413" spans="2:45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119"/>
      <c r="O413" s="119"/>
      <c r="P413" s="119"/>
      <c r="Q413" s="119"/>
      <c r="R413" s="119"/>
      <c r="S413" s="119"/>
      <c r="T413" s="28"/>
      <c r="U413" s="107">
        <v>43306</v>
      </c>
      <c r="V413" s="108">
        <v>9.6240911259785715E-4</v>
      </c>
      <c r="W413" s="109">
        <f t="shared" si="81"/>
        <v>0.86010940537355096</v>
      </c>
      <c r="X413" s="108">
        <f t="shared" si="80"/>
        <v>-5.7703489134440789E-3</v>
      </c>
      <c r="Y413" s="28"/>
      <c r="AC413" s="28"/>
      <c r="AG413" s="28"/>
      <c r="AK413" s="28"/>
      <c r="AO413" s="28"/>
      <c r="AS413" s="28"/>
    </row>
    <row r="414" spans="2:45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119"/>
      <c r="O414" s="119"/>
      <c r="P414" s="119"/>
      <c r="Q414" s="119"/>
      <c r="R414" s="119"/>
      <c r="S414" s="119"/>
      <c r="T414" s="28"/>
      <c r="U414" s="107">
        <v>43305</v>
      </c>
      <c r="V414" s="108">
        <v>2.5893480120767194E-3</v>
      </c>
      <c r="W414" s="109">
        <f t="shared" si="81"/>
        <v>0.85928242413826506</v>
      </c>
      <c r="X414" s="108">
        <f t="shared" si="80"/>
        <v>-5.1209756287124986E-3</v>
      </c>
      <c r="Y414" s="28"/>
      <c r="AC414" s="28"/>
      <c r="AG414" s="28"/>
      <c r="AK414" s="28"/>
      <c r="AO414" s="28"/>
      <c r="AS414" s="28"/>
    </row>
    <row r="415" spans="2:45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119"/>
      <c r="O415" s="119"/>
      <c r="P415" s="119"/>
      <c r="Q415" s="119"/>
      <c r="R415" s="119"/>
      <c r="S415" s="119"/>
      <c r="T415" s="28"/>
      <c r="U415" s="107">
        <v>43304</v>
      </c>
      <c r="V415" s="108">
        <v>-5.9754579716313804E-3</v>
      </c>
      <c r="W415" s="109">
        <f t="shared" si="81"/>
        <v>0.85706318927289715</v>
      </c>
      <c r="X415" s="108">
        <f t="shared" si="80"/>
        <v>-4.7665257129693162E-3</v>
      </c>
      <c r="Y415" s="28"/>
      <c r="AC415" s="28"/>
      <c r="AG415" s="28"/>
      <c r="AK415" s="28"/>
      <c r="AO415" s="28"/>
      <c r="AS415" s="28"/>
    </row>
    <row r="416" spans="2:45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119"/>
      <c r="O416" s="119"/>
      <c r="P416" s="119"/>
      <c r="Q416" s="119"/>
      <c r="R416" s="119"/>
      <c r="S416" s="119"/>
      <c r="T416" s="28"/>
      <c r="U416" s="107">
        <v>43301</v>
      </c>
      <c r="V416" s="108">
        <v>-4.7392453185439139E-3</v>
      </c>
      <c r="W416" s="109">
        <f t="shared" si="81"/>
        <v>0.86221532068414186</v>
      </c>
      <c r="X416" s="108">
        <f t="shared" si="80"/>
        <v>-2.6869451406820177E-3</v>
      </c>
      <c r="Y416" s="28"/>
      <c r="AC416" s="28"/>
      <c r="AG416" s="28"/>
      <c r="AK416" s="28"/>
      <c r="AO416" s="28"/>
      <c r="AS416" s="28"/>
    </row>
    <row r="417" spans="2:45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119"/>
      <c r="O417" s="119"/>
      <c r="P417" s="119"/>
      <c r="Q417" s="119"/>
      <c r="R417" s="119"/>
      <c r="S417" s="119"/>
      <c r="T417" s="28"/>
      <c r="U417" s="107">
        <v>43300</v>
      </c>
      <c r="V417" s="108">
        <v>1.409877134380553E-3</v>
      </c>
      <c r="W417" s="109">
        <f t="shared" si="81"/>
        <v>0.86632102856311566</v>
      </c>
      <c r="X417" s="108">
        <f t="shared" si="80"/>
        <v>4.9689980737610551E-3</v>
      </c>
      <c r="Y417" s="28"/>
      <c r="AC417" s="28"/>
      <c r="AG417" s="28"/>
      <c r="AK417" s="28"/>
      <c r="AO417" s="28"/>
      <c r="AS417" s="28"/>
    </row>
    <row r="418" spans="2:45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119"/>
      <c r="O418" s="119"/>
      <c r="P418" s="119"/>
      <c r="Q418" s="119"/>
      <c r="R418" s="119"/>
      <c r="S418" s="119"/>
      <c r="T418" s="28"/>
      <c r="U418" s="107">
        <v>43299</v>
      </c>
      <c r="V418" s="108">
        <v>1.6161798453335941E-3</v>
      </c>
      <c r="W418" s="109">
        <f t="shared" si="81"/>
        <v>0.86510134196216137</v>
      </c>
      <c r="X418" s="108">
        <f t="shared" si="80"/>
        <v>8.4838839687642054E-3</v>
      </c>
      <c r="Y418" s="28"/>
      <c r="AC418" s="28"/>
      <c r="AG418" s="28"/>
      <c r="AK418" s="28"/>
      <c r="AO418" s="28"/>
      <c r="AS418" s="28"/>
    </row>
    <row r="419" spans="2:45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119"/>
      <c r="O419" s="119"/>
      <c r="P419" s="119"/>
      <c r="Q419" s="119"/>
      <c r="R419" s="119"/>
      <c r="S419" s="119"/>
      <c r="T419" s="28"/>
      <c r="U419" s="107">
        <v>43298</v>
      </c>
      <c r="V419" s="108">
        <v>2.9465449186577607E-3</v>
      </c>
      <c r="W419" s="109">
        <f t="shared" si="81"/>
        <v>0.86370543863992655</v>
      </c>
      <c r="X419" s="108">
        <f t="shared" si="80"/>
        <v>2.3978951976408869E-3</v>
      </c>
      <c r="Y419" s="28"/>
      <c r="AC419" s="28"/>
      <c r="AG419" s="28"/>
      <c r="AK419" s="28"/>
      <c r="AO419" s="28"/>
      <c r="AS419" s="28"/>
    </row>
    <row r="420" spans="2:45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119"/>
      <c r="O420" s="119"/>
      <c r="P420" s="119"/>
      <c r="Q420" s="119"/>
      <c r="R420" s="119"/>
      <c r="S420" s="119"/>
      <c r="T420" s="28"/>
      <c r="U420" s="107">
        <v>43297</v>
      </c>
      <c r="V420" s="108">
        <v>-3.8984035121640498E-3</v>
      </c>
      <c r="W420" s="109">
        <f t="shared" si="81"/>
        <v>0.86116796853811961</v>
      </c>
      <c r="X420" s="108">
        <f t="shared" si="80"/>
        <v>-1.3876055994133107E-4</v>
      </c>
      <c r="Y420" s="28"/>
      <c r="AC420" s="28"/>
      <c r="AG420" s="28"/>
      <c r="AK420" s="28"/>
      <c r="AO420" s="28"/>
      <c r="AS420" s="28"/>
    </row>
    <row r="421" spans="2:45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119"/>
      <c r="O421" s="119"/>
      <c r="P421" s="119"/>
      <c r="Q421" s="119"/>
      <c r="R421" s="119"/>
      <c r="S421" s="119"/>
      <c r="T421" s="28"/>
      <c r="U421" s="107">
        <v>43294</v>
      </c>
      <c r="V421" s="108">
        <v>2.9009432704642513E-3</v>
      </c>
      <c r="W421" s="109">
        <f t="shared" si="81"/>
        <v>0.86453828763503637</v>
      </c>
      <c r="X421" s="108">
        <f t="shared" si="80"/>
        <v>7.545596384312514E-3</v>
      </c>
      <c r="Y421" s="28"/>
      <c r="AC421" s="28"/>
      <c r="AG421" s="28"/>
      <c r="AK421" s="28"/>
      <c r="AO421" s="28"/>
      <c r="AS421" s="28"/>
    </row>
    <row r="422" spans="2:45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119"/>
      <c r="O422" s="119"/>
      <c r="P422" s="119"/>
      <c r="Q422" s="119"/>
      <c r="R422" s="119"/>
      <c r="S422" s="119"/>
      <c r="T422" s="28"/>
      <c r="U422" s="107">
        <v>43293</v>
      </c>
      <c r="V422" s="108">
        <v>4.9123149797300732E-3</v>
      </c>
      <c r="W422" s="109">
        <f t="shared" si="81"/>
        <v>0.86203756556033673</v>
      </c>
      <c r="X422" s="108">
        <f t="shared" si="80"/>
        <v>7.3517057982621647E-3</v>
      </c>
      <c r="Y422" s="28"/>
      <c r="AC422" s="28"/>
      <c r="AG422" s="28"/>
      <c r="AK422" s="28"/>
      <c r="AO422" s="28"/>
      <c r="AS422" s="28"/>
    </row>
    <row r="423" spans="2:45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119"/>
      <c r="O423" s="119"/>
      <c r="P423" s="119"/>
      <c r="Q423" s="119"/>
      <c r="R423" s="119"/>
      <c r="S423" s="119"/>
      <c r="T423" s="28"/>
      <c r="U423" s="107">
        <v>43292</v>
      </c>
      <c r="V423" s="108">
        <v>-4.4283637714915246E-3</v>
      </c>
      <c r="W423" s="109">
        <f t="shared" si="81"/>
        <v>0.85782366551824452</v>
      </c>
      <c r="X423" s="108">
        <f t="shared" si="80"/>
        <v>4.746161768784285E-3</v>
      </c>
      <c r="Y423" s="28"/>
      <c r="AC423" s="28"/>
      <c r="AG423" s="28"/>
      <c r="AK423" s="28"/>
      <c r="AO423" s="28"/>
      <c r="AS423" s="28"/>
    </row>
    <row r="424" spans="2:45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119"/>
      <c r="O424" s="119"/>
      <c r="P424" s="119"/>
      <c r="Q424" s="119"/>
      <c r="R424" s="119"/>
      <c r="S424" s="119"/>
      <c r="T424" s="28"/>
      <c r="U424" s="107">
        <v>43291</v>
      </c>
      <c r="V424" s="108">
        <v>4.0850075485468761E-4</v>
      </c>
      <c r="W424" s="109">
        <f t="shared" si="81"/>
        <v>0.86163931785753745</v>
      </c>
      <c r="X424" s="108">
        <f t="shared" si="80"/>
        <v>9.4354499636901679E-3</v>
      </c>
      <c r="Y424" s="28"/>
      <c r="AC424" s="28"/>
      <c r="AG424" s="28"/>
      <c r="AK424" s="28"/>
      <c r="AO424" s="28"/>
      <c r="AS424" s="28"/>
    </row>
    <row r="425" spans="2:45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119"/>
      <c r="O425" s="119"/>
      <c r="P425" s="119"/>
      <c r="Q425" s="119"/>
      <c r="R425" s="119"/>
      <c r="S425" s="119"/>
      <c r="T425" s="28"/>
      <c r="U425" s="107">
        <v>43290</v>
      </c>
      <c r="V425" s="108">
        <v>3.7570589842520759E-3</v>
      </c>
      <c r="W425" s="109">
        <f t="shared" si="81"/>
        <v>0.86128748127129129</v>
      </c>
      <c r="X425" s="108">
        <f t="shared" si="80"/>
        <v>8.2483685496821391E-3</v>
      </c>
      <c r="Y425" s="28"/>
      <c r="AC425" s="28"/>
      <c r="AG425" s="28"/>
      <c r="AK425" s="28"/>
      <c r="AO425" s="28"/>
      <c r="AS425" s="28"/>
    </row>
    <row r="426" spans="2:45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119"/>
      <c r="O426" s="119"/>
      <c r="P426" s="119"/>
      <c r="Q426" s="119"/>
      <c r="R426" s="119"/>
      <c r="S426" s="119"/>
      <c r="T426" s="28"/>
      <c r="U426" s="107">
        <v>43287</v>
      </c>
      <c r="V426" s="108">
        <v>2.707946494597443E-3</v>
      </c>
      <c r="W426" s="109">
        <f t="shared" si="81"/>
        <v>0.85806368539302491</v>
      </c>
      <c r="X426" s="108">
        <f t="shared" si="80"/>
        <v>2.5921769316354926E-3</v>
      </c>
      <c r="Y426" s="28"/>
      <c r="AC426" s="28"/>
      <c r="AG426" s="28"/>
      <c r="AK426" s="28"/>
      <c r="AO426" s="28"/>
      <c r="AS426" s="28"/>
    </row>
    <row r="427" spans="2:45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119"/>
      <c r="O427" s="119"/>
      <c r="P427" s="119"/>
      <c r="Q427" s="119"/>
      <c r="R427" s="119"/>
      <c r="S427" s="119"/>
      <c r="T427" s="28"/>
      <c r="U427" s="107">
        <v>43286</v>
      </c>
      <c r="V427" s="108">
        <v>2.3130805044487492E-3</v>
      </c>
      <c r="W427" s="109">
        <f t="shared" si="81"/>
        <v>0.85574637001009168</v>
      </c>
      <c r="X427" s="108">
        <f t="shared" si="80"/>
        <v>2.0588300747568233E-3</v>
      </c>
      <c r="Y427" s="28"/>
      <c r="AC427" s="28"/>
      <c r="AG427" s="28"/>
      <c r="AK427" s="28"/>
      <c r="AO427" s="28"/>
      <c r="AS427" s="28"/>
    </row>
    <row r="428" spans="2:45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119"/>
      <c r="O428" s="119"/>
      <c r="P428" s="119"/>
      <c r="Q428" s="119"/>
      <c r="R428" s="119"/>
      <c r="S428" s="119"/>
      <c r="T428" s="28"/>
      <c r="U428" s="107">
        <v>43285</v>
      </c>
      <c r="V428" s="108">
        <v>2.1810565391147809E-4</v>
      </c>
      <c r="W428" s="109">
        <f t="shared" si="81"/>
        <v>0.85377152773403675</v>
      </c>
      <c r="X428" s="108">
        <f t="shared" si="80"/>
        <v>-1.7989960413349326E-3</v>
      </c>
      <c r="Y428" s="28"/>
      <c r="AC428" s="28"/>
      <c r="AG428" s="28"/>
      <c r="AK428" s="28"/>
      <c r="AO428" s="28"/>
      <c r="AS428" s="28"/>
    </row>
    <row r="429" spans="2:45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119"/>
      <c r="O429" s="119"/>
      <c r="P429" s="119"/>
      <c r="Q429" s="119"/>
      <c r="R429" s="119"/>
      <c r="S429" s="119"/>
      <c r="T429" s="28"/>
      <c r="U429" s="107">
        <v>43284</v>
      </c>
      <c r="V429" s="108">
        <v>-7.6796509811740397E-4</v>
      </c>
      <c r="W429" s="109">
        <f t="shared" si="81"/>
        <v>0.85358535594180984</v>
      </c>
      <c r="X429" s="108">
        <f t="shared" si="80"/>
        <v>-6.2055323639476079E-4</v>
      </c>
      <c r="Y429" s="28"/>
      <c r="AC429" s="28"/>
      <c r="AG429" s="28"/>
      <c r="AK429" s="28"/>
      <c r="AO429" s="28"/>
      <c r="AS429" s="28"/>
    </row>
    <row r="430" spans="2:45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119"/>
      <c r="O430" s="119"/>
      <c r="P430" s="119"/>
      <c r="Q430" s="119"/>
      <c r="R430" s="119"/>
      <c r="S430" s="119"/>
      <c r="T430" s="28"/>
      <c r="U430" s="107">
        <v>43283</v>
      </c>
      <c r="V430" s="108">
        <v>-1.8739367512019538E-3</v>
      </c>
      <c r="W430" s="109">
        <f t="shared" si="81"/>
        <v>0.85424138350971279</v>
      </c>
      <c r="X430" s="108">
        <f t="shared" si="80"/>
        <v>1.6737011428527016E-3</v>
      </c>
      <c r="Y430" s="28"/>
      <c r="AC430" s="28"/>
      <c r="AG430" s="28"/>
      <c r="AK430" s="28"/>
      <c r="AO430" s="28"/>
      <c r="AS430" s="28"/>
    </row>
    <row r="431" spans="2:45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119"/>
      <c r="O431" s="119"/>
      <c r="P431" s="119"/>
      <c r="Q431" s="119"/>
      <c r="R431" s="119"/>
      <c r="S431" s="119"/>
      <c r="T431" s="28"/>
      <c r="U431" s="107">
        <v>43280</v>
      </c>
      <c r="V431" s="108">
        <v>2.1745380520269437E-3</v>
      </c>
      <c r="W431" s="109">
        <f t="shared" si="81"/>
        <v>0.85584518325194781</v>
      </c>
      <c r="X431" s="108">
        <f t="shared" si="80"/>
        <v>-3.5851811717190207E-3</v>
      </c>
      <c r="Y431" s="28"/>
      <c r="AC431" s="28"/>
      <c r="AG431" s="28"/>
      <c r="AK431" s="28"/>
      <c r="AO431" s="28"/>
      <c r="AS431" s="28"/>
    </row>
    <row r="432" spans="2:45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119"/>
      <c r="O432" s="119"/>
      <c r="P432" s="119"/>
      <c r="Q432" s="119"/>
      <c r="R432" s="119"/>
      <c r="S432" s="119"/>
      <c r="T432" s="28"/>
      <c r="U432" s="107">
        <v>43279</v>
      </c>
      <c r="V432" s="108">
        <v>-1.5457244503282238E-3</v>
      </c>
      <c r="W432" s="109">
        <f t="shared" si="81"/>
        <v>0.85398815351614665</v>
      </c>
      <c r="X432" s="108">
        <f t="shared" si="80"/>
        <v>-1.1547735119753488E-3</v>
      </c>
      <c r="Y432" s="28"/>
      <c r="AC432" s="28"/>
      <c r="AG432" s="28"/>
      <c r="AK432" s="28"/>
      <c r="AO432" s="28"/>
      <c r="AS432" s="28"/>
    </row>
    <row r="433" spans="2:45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119"/>
      <c r="O433" s="119"/>
      <c r="P433" s="119"/>
      <c r="Q433" s="119"/>
      <c r="R433" s="119"/>
      <c r="S433" s="119"/>
      <c r="T433" s="28"/>
      <c r="U433" s="107">
        <v>43278</v>
      </c>
      <c r="V433" s="108">
        <v>1.3989297818217991E-3</v>
      </c>
      <c r="W433" s="109">
        <f t="shared" si="81"/>
        <v>0.85531022744732776</v>
      </c>
      <c r="X433" s="108">
        <f t="shared" si="80"/>
        <v>-1.6880031341204305E-3</v>
      </c>
      <c r="Y433" s="28"/>
      <c r="AC433" s="28"/>
      <c r="AG433" s="28"/>
      <c r="AK433" s="28"/>
      <c r="AO433" s="28"/>
      <c r="AS433" s="28"/>
    </row>
    <row r="434" spans="2:45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119"/>
      <c r="O434" s="119"/>
      <c r="P434" s="119"/>
      <c r="Q434" s="119"/>
      <c r="R434" s="119"/>
      <c r="S434" s="119"/>
      <c r="T434" s="28"/>
      <c r="U434" s="107">
        <v>43277</v>
      </c>
      <c r="V434" s="108">
        <v>1.5259508708192601E-3</v>
      </c>
      <c r="W434" s="109">
        <f t="shared" si="81"/>
        <v>0.85411538000512655</v>
      </c>
      <c r="X434" s="108">
        <f t="shared" si="80"/>
        <v>-1.6803165538761267E-3</v>
      </c>
      <c r="Y434" s="28"/>
      <c r="AC434" s="28"/>
      <c r="AG434" s="28"/>
      <c r="AK434" s="28"/>
      <c r="AO434" s="28"/>
      <c r="AS434" s="28"/>
    </row>
    <row r="435" spans="2:45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119"/>
      <c r="O435" s="119"/>
      <c r="P435" s="119"/>
      <c r="Q435" s="119"/>
      <c r="R435" s="119"/>
      <c r="S435" s="119"/>
      <c r="T435" s="28"/>
      <c r="U435" s="107">
        <v>43276</v>
      </c>
      <c r="V435" s="108">
        <v>-7.1141936290088871E-3</v>
      </c>
      <c r="W435" s="109">
        <f t="shared" si="81"/>
        <v>0.85281402769691561</v>
      </c>
      <c r="X435" s="108">
        <f t="shared" si="80"/>
        <v>-4.7051882324833372E-3</v>
      </c>
      <c r="Y435" s="28"/>
      <c r="AC435" s="28"/>
      <c r="AG435" s="28"/>
      <c r="AK435" s="28"/>
      <c r="AO435" s="28"/>
      <c r="AS435" s="28"/>
    </row>
    <row r="436" spans="2:45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119"/>
      <c r="O436" s="119"/>
      <c r="P436" s="119"/>
      <c r="Q436" s="119"/>
      <c r="R436" s="119"/>
      <c r="S436" s="119"/>
      <c r="T436" s="28"/>
      <c r="U436" s="107">
        <v>43273</v>
      </c>
      <c r="V436" s="108">
        <v>4.6189945451028253E-3</v>
      </c>
      <c r="W436" s="109">
        <f t="shared" si="81"/>
        <v>0.85892458349662648</v>
      </c>
      <c r="X436" s="108">
        <f t="shared" si="80"/>
        <v>1.7484935921405764E-3</v>
      </c>
      <c r="Y436" s="28"/>
      <c r="AC436" s="28"/>
      <c r="AG436" s="28"/>
      <c r="AK436" s="28"/>
      <c r="AO436" s="28"/>
      <c r="AS436" s="28"/>
    </row>
    <row r="437" spans="2:45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119"/>
      <c r="O437" s="119"/>
      <c r="P437" s="119"/>
      <c r="Q437" s="119"/>
      <c r="R437" s="119"/>
      <c r="S437" s="119"/>
      <c r="T437" s="28"/>
      <c r="U437" s="107">
        <v>43272</v>
      </c>
      <c r="V437" s="108">
        <v>-2.0787453648420757E-3</v>
      </c>
      <c r="W437" s="109">
        <f t="shared" si="81"/>
        <v>0.85497545652673279</v>
      </c>
      <c r="X437" s="108">
        <f t="shared" si="80"/>
        <v>-2.6779891256546451E-3</v>
      </c>
      <c r="Y437" s="28"/>
      <c r="AC437" s="28"/>
      <c r="AG437" s="28"/>
      <c r="AK437" s="28"/>
      <c r="AO437" s="28"/>
      <c r="AS437" s="28"/>
    </row>
    <row r="438" spans="2:45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119"/>
      <c r="O438" s="119"/>
      <c r="P438" s="119"/>
      <c r="Q438" s="119"/>
      <c r="R438" s="119"/>
      <c r="S438" s="119"/>
      <c r="T438" s="28"/>
      <c r="U438" s="107">
        <v>43271</v>
      </c>
      <c r="V438" s="108">
        <v>1.4066401301442112E-3</v>
      </c>
      <c r="W438" s="109">
        <f t="shared" si="81"/>
        <v>0.85675643499477683</v>
      </c>
      <c r="X438" s="108">
        <f t="shared" si="80"/>
        <v>6.3663325285256978E-3</v>
      </c>
      <c r="Y438" s="28"/>
      <c r="AC438" s="28"/>
      <c r="AG438" s="28"/>
      <c r="AK438" s="28"/>
      <c r="AO438" s="28"/>
      <c r="AS438" s="28"/>
    </row>
    <row r="439" spans="2:45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119"/>
      <c r="O439" s="119"/>
      <c r="P439" s="119"/>
      <c r="Q439" s="119"/>
      <c r="R439" s="119"/>
      <c r="S439" s="119"/>
      <c r="T439" s="28"/>
      <c r="U439" s="107">
        <v>43270</v>
      </c>
      <c r="V439" s="108">
        <v>-1.508635679374562E-3</v>
      </c>
      <c r="W439" s="109">
        <f t="shared" si="81"/>
        <v>0.85555297983986955</v>
      </c>
      <c r="X439" s="108">
        <f t="shared" si="80"/>
        <v>4.5230571522019147E-3</v>
      </c>
      <c r="Y439" s="28"/>
      <c r="AC439" s="28"/>
      <c r="AG439" s="28"/>
      <c r="AK439" s="28"/>
      <c r="AO439" s="28"/>
      <c r="AS439" s="28"/>
    </row>
    <row r="440" spans="2:45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119"/>
      <c r="O440" s="119"/>
      <c r="P440" s="119"/>
      <c r="Q440" s="119"/>
      <c r="R440" s="119"/>
      <c r="S440" s="119"/>
      <c r="T440" s="28"/>
      <c r="U440" s="107">
        <v>43269</v>
      </c>
      <c r="V440" s="108">
        <v>-6.7613225589260308E-4</v>
      </c>
      <c r="W440" s="109">
        <f t="shared" si="81"/>
        <v>0.85684564775579075</v>
      </c>
      <c r="X440" s="108">
        <f t="shared" si="80"/>
        <v>5.6651675379768562E-3</v>
      </c>
      <c r="Y440" s="28"/>
      <c r="AC440" s="28"/>
      <c r="AG440" s="28"/>
      <c r="AK440" s="28"/>
      <c r="AO440" s="28"/>
      <c r="AS440" s="28"/>
    </row>
    <row r="441" spans="2:45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119"/>
      <c r="O441" s="119"/>
      <c r="P441" s="119"/>
      <c r="Q441" s="119"/>
      <c r="R441" s="119"/>
      <c r="S441" s="119"/>
      <c r="T441" s="28"/>
      <c r="U441" s="107">
        <v>43266</v>
      </c>
      <c r="V441" s="108">
        <v>1.798277824190534E-4</v>
      </c>
      <c r="W441" s="109">
        <f t="shared" si="81"/>
        <v>0.85742538071271157</v>
      </c>
      <c r="X441" s="108">
        <f t="shared" si="80"/>
        <v>7.7723523527293281E-3</v>
      </c>
      <c r="Y441" s="28"/>
      <c r="AC441" s="28"/>
      <c r="AG441" s="28"/>
      <c r="AK441" s="28"/>
      <c r="AO441" s="28"/>
      <c r="AS441" s="28"/>
    </row>
    <row r="442" spans="2:45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119"/>
      <c r="O442" s="119"/>
      <c r="P442" s="119"/>
      <c r="Q442" s="119"/>
      <c r="R442" s="119"/>
      <c r="S442" s="119"/>
      <c r="T442" s="28"/>
      <c r="U442" s="107">
        <v>43265</v>
      </c>
      <c r="V442" s="108">
        <v>6.9710105956735727E-3</v>
      </c>
      <c r="W442" s="109">
        <f t="shared" si="81"/>
        <v>0.85727121953037178</v>
      </c>
      <c r="X442" s="108">
        <f t="shared" si="80"/>
        <v>7.9191104183371497E-3</v>
      </c>
      <c r="Y442" s="28"/>
      <c r="AC442" s="28"/>
      <c r="AG442" s="28"/>
      <c r="AK442" s="28"/>
      <c r="AO442" s="28"/>
      <c r="AS442" s="28"/>
    </row>
    <row r="443" spans="2:45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119"/>
      <c r="O443" s="119"/>
      <c r="P443" s="119"/>
      <c r="Q443" s="119"/>
      <c r="R443" s="119"/>
      <c r="S443" s="119"/>
      <c r="T443" s="28"/>
      <c r="U443" s="107">
        <v>43264</v>
      </c>
      <c r="V443" s="108">
        <v>-4.2755100063537069E-4</v>
      </c>
      <c r="W443" s="109">
        <f t="shared" si="81"/>
        <v>0.85133654346539045</v>
      </c>
      <c r="X443" s="108">
        <f t="shared" si="80"/>
        <v>1.0877768594186321E-4</v>
      </c>
      <c r="Y443" s="28"/>
      <c r="AC443" s="28"/>
      <c r="AG443" s="28"/>
      <c r="AK443" s="28"/>
      <c r="AO443" s="28"/>
      <c r="AS443" s="28"/>
    </row>
    <row r="444" spans="2:45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119"/>
      <c r="O444" s="119"/>
      <c r="P444" s="119"/>
      <c r="Q444" s="119"/>
      <c r="R444" s="119"/>
      <c r="S444" s="119"/>
      <c r="T444" s="28"/>
      <c r="U444" s="107">
        <v>43263</v>
      </c>
      <c r="V444" s="108">
        <v>-3.7338313422117251E-4</v>
      </c>
      <c r="W444" s="109">
        <f t="shared" si="81"/>
        <v>0.85170068894719164</v>
      </c>
      <c r="X444" s="108">
        <f t="shared" si="80"/>
        <v>-4.0061641926735225E-3</v>
      </c>
      <c r="Y444" s="28"/>
      <c r="AC444" s="28"/>
      <c r="AG444" s="28"/>
      <c r="AK444" s="28"/>
      <c r="AO444" s="28"/>
      <c r="AS444" s="28"/>
    </row>
    <row r="445" spans="2:45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119"/>
      <c r="O445" s="119"/>
      <c r="P445" s="119"/>
      <c r="Q445" s="119"/>
      <c r="R445" s="119"/>
      <c r="S445" s="119"/>
      <c r="T445" s="28"/>
      <c r="U445" s="107">
        <v>43262</v>
      </c>
      <c r="V445" s="108">
        <v>1.4177655414081591E-3</v>
      </c>
      <c r="W445" s="109">
        <f t="shared" si="81"/>
        <v>0.85201881840402283</v>
      </c>
      <c r="X445" s="108">
        <f t="shared" si="80"/>
        <v>-1.402497410831649E-3</v>
      </c>
      <c r="Y445" s="28"/>
      <c r="AC445" s="28"/>
      <c r="AG445" s="28"/>
      <c r="AK445" s="28"/>
      <c r="AO445" s="28"/>
      <c r="AS445" s="28"/>
    </row>
    <row r="446" spans="2:45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119"/>
      <c r="O446" s="119"/>
      <c r="P446" s="119"/>
      <c r="Q446" s="119"/>
      <c r="R446" s="119"/>
      <c r="S446" s="119"/>
      <c r="T446" s="28"/>
      <c r="U446" s="107">
        <v>43259</v>
      </c>
      <c r="V446" s="108">
        <v>3.2548017746898841E-4</v>
      </c>
      <c r="W446" s="109">
        <f t="shared" si="81"/>
        <v>0.8508125656662241</v>
      </c>
      <c r="X446" s="108">
        <f t="shared" si="80"/>
        <v>-3.4175106218899964E-3</v>
      </c>
      <c r="Y446" s="28"/>
      <c r="AC446" s="28"/>
      <c r="AG446" s="28"/>
      <c r="AK446" s="28"/>
      <c r="AO446" s="28"/>
      <c r="AS446" s="28"/>
    </row>
    <row r="447" spans="2:45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119"/>
      <c r="O447" s="119"/>
      <c r="P447" s="119"/>
      <c r="Q447" s="119"/>
      <c r="R447" s="119"/>
      <c r="S447" s="119"/>
      <c r="T447" s="28"/>
      <c r="U447" s="107">
        <v>43258</v>
      </c>
      <c r="V447" s="108">
        <v>-8.3197534172408142E-4</v>
      </c>
      <c r="W447" s="109">
        <f t="shared" si="81"/>
        <v>0.85053573314485631</v>
      </c>
      <c r="X447" s="108">
        <f t="shared" si="80"/>
        <v>-5.8664581308436325E-3</v>
      </c>
      <c r="Y447" s="28"/>
      <c r="AC447" s="28"/>
      <c r="AG447" s="28"/>
      <c r="AK447" s="28"/>
      <c r="AO447" s="28"/>
      <c r="AS447" s="28"/>
    </row>
    <row r="448" spans="2:45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119"/>
      <c r="O448" s="119"/>
      <c r="P448" s="119"/>
      <c r="Q448" s="119"/>
      <c r="R448" s="119"/>
      <c r="S448" s="119"/>
      <c r="T448" s="28"/>
      <c r="U448" s="107">
        <v>43257</v>
      </c>
      <c r="V448" s="108">
        <v>-4.5402861579196254E-3</v>
      </c>
      <c r="W448" s="109">
        <f t="shared" si="81"/>
        <v>0.85124394711865092</v>
      </c>
      <c r="X448" s="108">
        <f t="shared" si="80"/>
        <v>-3.9761167214351634E-3</v>
      </c>
      <c r="Y448" s="28"/>
      <c r="AC448" s="28"/>
      <c r="AG448" s="28"/>
      <c r="AK448" s="28"/>
      <c r="AO448" s="28"/>
      <c r="AS448" s="28"/>
    </row>
    <row r="449" spans="2:45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119"/>
      <c r="O449" s="119"/>
      <c r="P449" s="119"/>
      <c r="Q449" s="119"/>
      <c r="R449" s="119"/>
      <c r="S449" s="119"/>
      <c r="T449" s="28"/>
      <c r="U449" s="107">
        <v>43256</v>
      </c>
      <c r="V449" s="108">
        <v>2.2397802439122162E-3</v>
      </c>
      <c r="W449" s="109">
        <f t="shared" si="81"/>
        <v>0.85512646597538966</v>
      </c>
      <c r="X449" s="108">
        <f t="shared" si="80"/>
        <v>-1.261546110961298E-3</v>
      </c>
      <c r="Y449" s="28"/>
      <c r="AC449" s="28"/>
      <c r="AG449" s="28"/>
      <c r="AK449" s="28"/>
      <c r="AO449" s="28"/>
      <c r="AS449" s="28"/>
    </row>
    <row r="450" spans="2:45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119"/>
      <c r="O450" s="119"/>
      <c r="P450" s="119"/>
      <c r="Q450" s="119"/>
      <c r="R450" s="119"/>
      <c r="S450" s="119"/>
      <c r="T450" s="28"/>
      <c r="U450" s="107">
        <v>43255</v>
      </c>
      <c r="V450" s="108">
        <v>-6.0293851815787915E-4</v>
      </c>
      <c r="W450" s="109">
        <f t="shared" si="81"/>
        <v>0.85321545086474215</v>
      </c>
      <c r="X450" s="108">
        <f t="shared" si="80"/>
        <v>1.9039455500406977E-3</v>
      </c>
      <c r="Y450" s="28"/>
      <c r="AC450" s="28"/>
      <c r="AG450" s="28"/>
      <c r="AK450" s="28"/>
      <c r="AO450" s="28"/>
      <c r="AS450" s="28"/>
    </row>
    <row r="451" spans="2:45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119"/>
      <c r="O451" s="119"/>
      <c r="P451" s="119"/>
      <c r="Q451" s="119"/>
      <c r="R451" s="119"/>
      <c r="S451" s="119"/>
      <c r="T451" s="28"/>
      <c r="U451" s="107">
        <v>43252</v>
      </c>
      <c r="V451" s="108">
        <v>-2.132665153131973E-3</v>
      </c>
      <c r="W451" s="109">
        <f t="shared" si="81"/>
        <v>0.85373019768504099</v>
      </c>
      <c r="X451" s="108">
        <f t="shared" si="80"/>
        <v>2.5083964770533651E-3</v>
      </c>
      <c r="Y451" s="28"/>
      <c r="AC451" s="28"/>
      <c r="AG451" s="28"/>
      <c r="AK451" s="28"/>
      <c r="AO451" s="28"/>
      <c r="AS451" s="28"/>
    </row>
    <row r="452" spans="2:45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119"/>
      <c r="O452" s="119"/>
      <c r="P452" s="119"/>
      <c r="Q452" s="119"/>
      <c r="R452" s="119"/>
      <c r="S452" s="119"/>
      <c r="T452" s="28"/>
      <c r="U452" s="107">
        <v>43251</v>
      </c>
      <c r="V452" s="108">
        <v>1.0679391188797079E-3</v>
      </c>
      <c r="W452" s="109">
        <f t="shared" si="81"/>
        <v>0.85555480961409935</v>
      </c>
      <c r="X452" s="108">
        <f t="shared" si="80"/>
        <v>8.6920968136026122E-3</v>
      </c>
      <c r="Y452" s="28"/>
      <c r="AC452" s="28"/>
      <c r="AG452" s="28"/>
      <c r="AK452" s="28"/>
      <c r="AO452" s="28"/>
      <c r="AS452" s="28"/>
    </row>
    <row r="453" spans="2:45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119"/>
      <c r="O453" s="119"/>
      <c r="P453" s="119"/>
      <c r="Q453" s="119"/>
      <c r="R453" s="119"/>
      <c r="S453" s="119"/>
      <c r="T453" s="28"/>
      <c r="U453" s="107">
        <v>43250</v>
      </c>
      <c r="V453" s="108">
        <v>-1.827253138860294E-3</v>
      </c>
      <c r="W453" s="109">
        <f t="shared" si="81"/>
        <v>0.85464210387872563</v>
      </c>
      <c r="X453" s="108">
        <f t="shared" si="80"/>
        <v>8.8331765655491612E-3</v>
      </c>
      <c r="Y453" s="28"/>
      <c r="AC453" s="28"/>
      <c r="AG453" s="28"/>
      <c r="AK453" s="28"/>
      <c r="AO453" s="28"/>
      <c r="AS453" s="28"/>
    </row>
    <row r="454" spans="2:45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119"/>
      <c r="O454" s="119"/>
      <c r="P454" s="119"/>
      <c r="Q454" s="119"/>
      <c r="R454" s="119"/>
      <c r="S454" s="119"/>
      <c r="T454" s="28"/>
      <c r="U454" s="107">
        <v>43249</v>
      </c>
      <c r="V454" s="108">
        <v>5.4163693241991362E-3</v>
      </c>
      <c r="W454" s="109">
        <f t="shared" si="81"/>
        <v>0.8562066100945338</v>
      </c>
      <c r="X454" s="108">
        <f t="shared" ref="X454:X517" si="82">$W454/VLOOKUP($U454-7,$U:$W,3,FALSE)-1</f>
        <v>1.2310594611878889E-2</v>
      </c>
      <c r="Y454" s="28"/>
      <c r="AC454" s="28"/>
      <c r="AG454" s="28"/>
      <c r="AK454" s="28"/>
      <c r="AO454" s="28"/>
      <c r="AS454" s="28"/>
    </row>
    <row r="455" spans="2:45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119"/>
      <c r="O455" s="119"/>
      <c r="P455" s="119"/>
      <c r="Q455" s="119"/>
      <c r="R455" s="119"/>
      <c r="S455" s="119"/>
      <c r="T455" s="28"/>
      <c r="U455" s="107">
        <v>43248</v>
      </c>
      <c r="V455" s="108">
        <v>2.9864563355713157E-3</v>
      </c>
      <c r="W455" s="109">
        <f>W456</f>
        <v>0.85159406213969024</v>
      </c>
      <c r="X455" s="108">
        <f t="shared" si="82"/>
        <v>6.5158904358062486E-3</v>
      </c>
      <c r="Y455" s="28"/>
      <c r="AC455" s="28"/>
      <c r="AG455" s="28"/>
      <c r="AK455" s="28"/>
      <c r="AO455" s="28"/>
      <c r="AS455" s="28"/>
    </row>
    <row r="456" spans="2:45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119"/>
      <c r="O456" s="119"/>
      <c r="P456" s="119"/>
      <c r="Q456" s="119"/>
      <c r="R456" s="119"/>
      <c r="S456" s="119"/>
      <c r="T456" s="28"/>
      <c r="U456" s="107">
        <v>43245</v>
      </c>
      <c r="V456" s="108">
        <v>4.0224080572353769E-3</v>
      </c>
      <c r="W456" s="109">
        <f>$W454/(1+$V454)</f>
        <v>0.85159406213969024</v>
      </c>
      <c r="X456" s="108">
        <f t="shared" si="82"/>
        <v>1.0349112167959529E-2</v>
      </c>
      <c r="Y456" s="28"/>
      <c r="AC456" s="28"/>
      <c r="AG456" s="28"/>
      <c r="AK456" s="28"/>
      <c r="AO456" s="28"/>
      <c r="AS456" s="28"/>
    </row>
    <row r="457" spans="2:45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119"/>
      <c r="O457" s="119"/>
      <c r="P457" s="119"/>
      <c r="Q457" s="119"/>
      <c r="R457" s="119"/>
      <c r="S457" s="119"/>
      <c r="T457" s="28"/>
      <c r="U457" s="107">
        <v>43244</v>
      </c>
      <c r="V457" s="108">
        <v>1.2079525253281629E-3</v>
      </c>
      <c r="W457" s="109">
        <f t="shared" si="81"/>
        <v>0.84818232671470839</v>
      </c>
      <c r="X457" s="108">
        <f t="shared" si="82"/>
        <v>1.0018992397645032E-2</v>
      </c>
      <c r="Y457" s="28"/>
      <c r="AC457" s="28"/>
      <c r="AG457" s="28"/>
      <c r="AK457" s="28"/>
      <c r="AO457" s="28"/>
      <c r="AS457" s="28"/>
    </row>
    <row r="458" spans="2:45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119"/>
      <c r="O458" s="119"/>
      <c r="P458" s="119"/>
      <c r="Q458" s="119"/>
      <c r="R458" s="119"/>
      <c r="S458" s="119"/>
      <c r="T458" s="28"/>
      <c r="U458" s="107">
        <v>43243</v>
      </c>
      <c r="V458" s="108">
        <v>1.6134187223749131E-3</v>
      </c>
      <c r="W458" s="109">
        <f t="shared" ref="W458:W521" si="83">$W457/(1+$V457)</f>
        <v>0.84715899886267776</v>
      </c>
      <c r="X458" s="108">
        <f t="shared" si="82"/>
        <v>7.3518867054294113E-3</v>
      </c>
      <c r="Y458" s="28"/>
      <c r="AC458" s="28"/>
      <c r="AG458" s="28"/>
      <c r="AK458" s="28"/>
      <c r="AO458" s="28"/>
      <c r="AS458" s="28"/>
    </row>
    <row r="459" spans="2:45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119"/>
      <c r="O459" s="119"/>
      <c r="P459" s="119"/>
      <c r="Q459" s="119"/>
      <c r="R459" s="119"/>
      <c r="S459" s="119"/>
      <c r="T459" s="28"/>
      <c r="U459" s="107">
        <v>43242</v>
      </c>
      <c r="V459" s="108">
        <v>-3.3887068319069457E-4</v>
      </c>
      <c r="W459" s="109">
        <f t="shared" si="83"/>
        <v>0.84579437837732441</v>
      </c>
      <c r="X459" s="108">
        <f t="shared" si="82"/>
        <v>5.9517822958723432E-3</v>
      </c>
      <c r="Y459" s="28"/>
      <c r="AC459" s="28"/>
      <c r="AG459" s="28"/>
      <c r="AK459" s="28"/>
      <c r="AO459" s="28"/>
      <c r="AS459" s="28"/>
    </row>
    <row r="460" spans="2:45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119"/>
      <c r="O460" s="119"/>
      <c r="P460" s="119"/>
      <c r="Q460" s="119"/>
      <c r="R460" s="119"/>
      <c r="S460" s="119"/>
      <c r="T460" s="28"/>
      <c r="U460" s="107">
        <v>43241</v>
      </c>
      <c r="V460" s="108">
        <v>3.8084065721939332E-3</v>
      </c>
      <c r="W460" s="109">
        <f t="shared" si="83"/>
        <v>0.84608109045448143</v>
      </c>
      <c r="X460" s="108">
        <f t="shared" si="82"/>
        <v>-2.3842194411227702E-4</v>
      </c>
      <c r="Y460" s="28"/>
      <c r="AC460" s="28"/>
      <c r="AG460" s="28"/>
      <c r="AK460" s="28"/>
      <c r="AO460" s="28"/>
      <c r="AS460" s="28"/>
    </row>
    <row r="461" spans="2:45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119"/>
      <c r="O461" s="119"/>
      <c r="P461" s="119"/>
      <c r="Q461" s="119"/>
      <c r="R461" s="119"/>
      <c r="S461" s="119"/>
      <c r="T461" s="28"/>
      <c r="U461" s="107">
        <v>43238</v>
      </c>
      <c r="V461" s="108">
        <v>3.6943554635854772E-3</v>
      </c>
      <c r="W461" s="109">
        <f t="shared" si="83"/>
        <v>0.84287109463814924</v>
      </c>
      <c r="X461" s="108">
        <f t="shared" si="82"/>
        <v>-5.0879671820546202E-3</v>
      </c>
      <c r="Y461" s="28"/>
      <c r="AC461" s="28"/>
      <c r="AG461" s="28"/>
      <c r="AK461" s="28"/>
      <c r="AO461" s="28"/>
      <c r="AS461" s="28"/>
    </row>
    <row r="462" spans="2:45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119"/>
      <c r="O462" s="119"/>
      <c r="P462" s="119"/>
      <c r="Q462" s="119"/>
      <c r="R462" s="119"/>
      <c r="S462" s="119"/>
      <c r="T462" s="28"/>
      <c r="U462" s="107">
        <v>43237</v>
      </c>
      <c r="V462" s="108">
        <v>-1.4358863028237469E-3</v>
      </c>
      <c r="W462" s="109">
        <f t="shared" si="83"/>
        <v>0.83976869058792769</v>
      </c>
      <c r="X462" s="108">
        <f t="shared" si="82"/>
        <v>-7.4196066286622564E-3</v>
      </c>
      <c r="Y462" s="28"/>
      <c r="AC462" s="28"/>
      <c r="AG462" s="28"/>
      <c r="AK462" s="28"/>
      <c r="AO462" s="28"/>
      <c r="AS462" s="28"/>
    </row>
    <row r="463" spans="2:45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119"/>
      <c r="O463" s="119"/>
      <c r="P463" s="119"/>
      <c r="Q463" s="119"/>
      <c r="R463" s="119"/>
      <c r="S463" s="119"/>
      <c r="T463" s="28"/>
      <c r="U463" s="107">
        <v>43236</v>
      </c>
      <c r="V463" s="108">
        <v>2.2129012984182931E-4</v>
      </c>
      <c r="W463" s="109">
        <f t="shared" si="83"/>
        <v>0.84097623684741718</v>
      </c>
      <c r="X463" s="108">
        <f t="shared" si="82"/>
        <v>-2.9482515279498633E-3</v>
      </c>
      <c r="Y463" s="28"/>
      <c r="AC463" s="28"/>
      <c r="AG463" s="28"/>
      <c r="AK463" s="28"/>
      <c r="AO463" s="28"/>
      <c r="AS463" s="28"/>
    </row>
    <row r="464" spans="2:45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119"/>
      <c r="O464" s="119"/>
      <c r="P464" s="119"/>
      <c r="Q464" s="119"/>
      <c r="R464" s="119"/>
      <c r="S464" s="119"/>
      <c r="T464" s="28"/>
      <c r="U464" s="107">
        <v>43235</v>
      </c>
      <c r="V464" s="108">
        <v>-6.4903648901213796E-3</v>
      </c>
      <c r="W464" s="109">
        <f t="shared" si="83"/>
        <v>0.84079017827969604</v>
      </c>
      <c r="X464" s="108">
        <f t="shared" si="82"/>
        <v>-3.3036977857312522E-3</v>
      </c>
      <c r="Y464" s="28"/>
      <c r="AC464" s="28"/>
      <c r="AG464" s="28"/>
      <c r="AK464" s="28"/>
      <c r="AO464" s="28"/>
      <c r="AS464" s="28"/>
    </row>
    <row r="465" spans="2:45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119"/>
      <c r="O465" s="119"/>
      <c r="P465" s="119"/>
      <c r="Q465" s="119"/>
      <c r="R465" s="119"/>
      <c r="S465" s="119"/>
      <c r="T465" s="28"/>
      <c r="U465" s="107">
        <v>43234</v>
      </c>
      <c r="V465" s="108">
        <v>-1.060768623921198E-3</v>
      </c>
      <c r="W465" s="109">
        <f t="shared" si="83"/>
        <v>0.84628286285991339</v>
      </c>
      <c r="X465" s="108">
        <f t="shared" si="82"/>
        <v>2.1355130501614639E-3</v>
      </c>
      <c r="Y465" s="28"/>
      <c r="AC465" s="28"/>
      <c r="AG465" s="28"/>
      <c r="AK465" s="28"/>
      <c r="AO465" s="28"/>
      <c r="AS465" s="28"/>
    </row>
    <row r="466" spans="2:45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119"/>
      <c r="O466" s="119"/>
      <c r="P466" s="119"/>
      <c r="Q466" s="119"/>
      <c r="R466" s="119"/>
      <c r="S466" s="119"/>
      <c r="T466" s="28"/>
      <c r="U466" s="107">
        <v>43231</v>
      </c>
      <c r="V466" s="108">
        <v>1.342134086879527E-3</v>
      </c>
      <c r="W466" s="109">
        <f t="shared" si="83"/>
        <v>0.84718152644192868</v>
      </c>
      <c r="X466" s="108">
        <f t="shared" si="82"/>
        <v>4.6648771176618364E-3</v>
      </c>
      <c r="Y466" s="28"/>
      <c r="AC466" s="28"/>
      <c r="AG466" s="28"/>
      <c r="AK466" s="28"/>
      <c r="AO466" s="28"/>
      <c r="AS466" s="28"/>
    </row>
    <row r="467" spans="2:45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119"/>
      <c r="O467" s="119"/>
      <c r="P467" s="119"/>
      <c r="Q467" s="119"/>
      <c r="R467" s="119"/>
      <c r="S467" s="119"/>
      <c r="T467" s="28"/>
      <c r="U467" s="107">
        <v>43230</v>
      </c>
      <c r="V467" s="108">
        <v>3.0624241342813207E-3</v>
      </c>
      <c r="W467" s="109">
        <f t="shared" si="83"/>
        <v>0.84604601924043732</v>
      </c>
      <c r="X467" s="108">
        <f t="shared" si="82"/>
        <v>5.5299854299617479E-3</v>
      </c>
      <c r="Y467" s="28"/>
      <c r="AC467" s="28"/>
      <c r="AG467" s="28"/>
      <c r="AK467" s="28"/>
      <c r="AO467" s="28"/>
      <c r="AS467" s="28"/>
    </row>
    <row r="468" spans="2:45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119"/>
      <c r="O468" s="119"/>
      <c r="P468" s="119"/>
      <c r="Q468" s="119"/>
      <c r="R468" s="119"/>
      <c r="S468" s="119"/>
      <c r="T468" s="28"/>
      <c r="U468" s="107">
        <v>43229</v>
      </c>
      <c r="V468" s="108">
        <v>-1.352860609876285E-4</v>
      </c>
      <c r="W468" s="109">
        <f t="shared" si="83"/>
        <v>0.84346297786066404</v>
      </c>
      <c r="X468" s="108">
        <f t="shared" si="82"/>
        <v>3.9825772775063939E-3</v>
      </c>
      <c r="Y468" s="28"/>
      <c r="AC468" s="28"/>
      <c r="AG468" s="28"/>
      <c r="AK468" s="28"/>
      <c r="AO468" s="28"/>
      <c r="AS468" s="28"/>
    </row>
    <row r="469" spans="2:45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119"/>
      <c r="O469" s="119"/>
      <c r="P469" s="119"/>
      <c r="Q469" s="119"/>
      <c r="R469" s="119"/>
      <c r="S469" s="119"/>
      <c r="T469" s="28"/>
      <c r="U469" s="107">
        <v>43228</v>
      </c>
      <c r="V469" s="108">
        <v>-1.0685444611218701E-3</v>
      </c>
      <c r="W469" s="109">
        <f t="shared" si="83"/>
        <v>0.84357710208394432</v>
      </c>
      <c r="X469" s="108">
        <f t="shared" si="82"/>
        <v>2.1206908215252174E-3</v>
      </c>
      <c r="Y469" s="28"/>
      <c r="AC469" s="28"/>
      <c r="AG469" s="28"/>
      <c r="AK469" s="28"/>
      <c r="AO469" s="28"/>
      <c r="AS469" s="28"/>
    </row>
    <row r="470" spans="2:45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119"/>
      <c r="O470" s="119"/>
      <c r="P470" s="119"/>
      <c r="Q470" s="119"/>
      <c r="R470" s="119"/>
      <c r="S470" s="119"/>
      <c r="T470" s="28"/>
      <c r="U470" s="107">
        <v>43227</v>
      </c>
      <c r="V470" s="108">
        <v>1.460528111456092E-3</v>
      </c>
      <c r="W470" s="109">
        <f t="shared" si="83"/>
        <v>0.8444794659398055</v>
      </c>
      <c r="X470" s="108">
        <f t="shared" si="82"/>
        <v>2.9852848197862158E-3</v>
      </c>
      <c r="Y470" s="28"/>
      <c r="AC470" s="28"/>
      <c r="AG470" s="28"/>
      <c r="AK470" s="28"/>
      <c r="AO470" s="28"/>
      <c r="AS470" s="28"/>
    </row>
    <row r="471" spans="2:45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119"/>
      <c r="O471" s="119"/>
      <c r="P471" s="119"/>
      <c r="Q471" s="119"/>
      <c r="R471" s="119"/>
      <c r="S471" s="119"/>
      <c r="T471" s="28"/>
      <c r="U471" s="107">
        <v>43224</v>
      </c>
      <c r="V471" s="108">
        <v>2.2043812136426431E-3</v>
      </c>
      <c r="W471" s="109">
        <f t="shared" si="83"/>
        <v>0.84324787870802664</v>
      </c>
      <c r="X471" s="108">
        <f t="shared" si="82"/>
        <v>4.3720291516000653E-3</v>
      </c>
      <c r="Y471" s="28"/>
      <c r="AC471" s="28"/>
      <c r="AG471" s="28"/>
      <c r="AK471" s="28"/>
      <c r="AO471" s="28"/>
      <c r="AS471" s="28"/>
    </row>
    <row r="472" spans="2:45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119"/>
      <c r="O472" s="119"/>
      <c r="P472" s="119"/>
      <c r="Q472" s="119"/>
      <c r="R472" s="119"/>
      <c r="S472" s="119"/>
      <c r="T472" s="28"/>
      <c r="U472" s="107">
        <v>43223</v>
      </c>
      <c r="V472" s="108">
        <v>1.5188133071379539E-3</v>
      </c>
      <c r="W472" s="109">
        <f t="shared" si="83"/>
        <v>0.84139312750446771</v>
      </c>
      <c r="X472" s="108">
        <f t="shared" si="82"/>
        <v>6.7269320148715117E-3</v>
      </c>
      <c r="Y472" s="28"/>
      <c r="AC472" s="28"/>
      <c r="AG472" s="28"/>
      <c r="AK472" s="28"/>
      <c r="AO472" s="28"/>
      <c r="AS472" s="28"/>
    </row>
    <row r="473" spans="2:45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119"/>
      <c r="O473" s="119"/>
      <c r="P473" s="119"/>
      <c r="Q473" s="119"/>
      <c r="R473" s="119"/>
      <c r="S473" s="119"/>
      <c r="T473" s="28"/>
      <c r="U473" s="107">
        <v>43222</v>
      </c>
      <c r="V473" s="108">
        <v>-1.989535936264004E-3</v>
      </c>
      <c r="W473" s="109">
        <f t="shared" si="83"/>
        <v>0.84011714640295609</v>
      </c>
      <c r="X473" s="108">
        <f t="shared" si="82"/>
        <v>9.8954110737785594E-3</v>
      </c>
      <c r="Y473" s="28"/>
      <c r="AC473" s="28"/>
      <c r="AG473" s="28"/>
      <c r="AK473" s="28"/>
      <c r="AO473" s="28"/>
      <c r="AS473" s="28"/>
    </row>
    <row r="474" spans="2:45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119"/>
      <c r="O474" s="119"/>
      <c r="P474" s="119"/>
      <c r="Q474" s="119"/>
      <c r="R474" s="119"/>
      <c r="S474" s="119"/>
      <c r="T474" s="28"/>
      <c r="U474" s="107">
        <v>43221</v>
      </c>
      <c r="V474" s="108">
        <v>-2.0670202134055109E-4</v>
      </c>
      <c r="W474" s="109">
        <f t="shared" si="83"/>
        <v>0.84179192168199923</v>
      </c>
      <c r="X474" s="108">
        <f t="shared" si="82"/>
        <v>9.7657108941595627E-3</v>
      </c>
      <c r="Y474" s="28"/>
      <c r="AC474" s="28"/>
      <c r="AG474" s="28"/>
      <c r="AK474" s="28"/>
      <c r="AO474" s="28"/>
      <c r="AS474" s="28"/>
    </row>
    <row r="475" spans="2:45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119"/>
      <c r="O475" s="119"/>
      <c r="P475" s="119"/>
      <c r="Q475" s="119"/>
      <c r="R475" s="119"/>
      <c r="S475" s="119"/>
      <c r="T475" s="28"/>
      <c r="U475" s="107">
        <v>43220</v>
      </c>
      <c r="V475" s="108">
        <v>2.845164288988321E-3</v>
      </c>
      <c r="W475" s="109">
        <f t="shared" si="83"/>
        <v>0.84196595774736549</v>
      </c>
      <c r="X475" s="108">
        <f t="shared" si="82"/>
        <v>9.8639018618944529E-3</v>
      </c>
      <c r="Y475" s="28"/>
      <c r="AC475" s="28"/>
      <c r="AG475" s="28"/>
      <c r="AK475" s="28"/>
      <c r="AO475" s="28"/>
      <c r="AS475" s="28"/>
    </row>
    <row r="476" spans="2:45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119"/>
      <c r="O476" s="119"/>
      <c r="P476" s="119"/>
      <c r="Q476" s="119"/>
      <c r="R476" s="119"/>
      <c r="S476" s="119"/>
      <c r="T476" s="28"/>
      <c r="U476" s="107">
        <v>43217</v>
      </c>
      <c r="V476" s="108">
        <v>4.5542016968919494E-3</v>
      </c>
      <c r="W476" s="109">
        <f t="shared" si="83"/>
        <v>0.8395772226157312</v>
      </c>
      <c r="X476" s="108">
        <f t="shared" si="82"/>
        <v>5.2877969395548341E-3</v>
      </c>
      <c r="Y476" s="28"/>
      <c r="AC476" s="28"/>
      <c r="AG476" s="28"/>
      <c r="AK476" s="28"/>
      <c r="AO476" s="28"/>
      <c r="AS476" s="28"/>
    </row>
    <row r="477" spans="2:45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119"/>
      <c r="O477" s="119"/>
      <c r="P477" s="119"/>
      <c r="Q477" s="119"/>
      <c r="R477" s="119"/>
      <c r="S477" s="119"/>
      <c r="T477" s="28"/>
      <c r="U477" s="107">
        <v>43216</v>
      </c>
      <c r="V477" s="108">
        <v>4.6709008158271545E-3</v>
      </c>
      <c r="W477" s="109">
        <f t="shared" si="83"/>
        <v>0.83577095312280625</v>
      </c>
      <c r="X477" s="108">
        <f t="shared" si="82"/>
        <v>-1.1257026963772399E-3</v>
      </c>
      <c r="Y477" s="28"/>
      <c r="AC477" s="28"/>
      <c r="AG477" s="28"/>
      <c r="AK477" s="28"/>
      <c r="AO477" s="28"/>
      <c r="AS477" s="28"/>
    </row>
    <row r="478" spans="2:45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119"/>
      <c r="O478" s="119"/>
      <c r="P478" s="119"/>
      <c r="Q478" s="119"/>
      <c r="R478" s="119"/>
      <c r="S478" s="119"/>
      <c r="T478" s="28"/>
      <c r="U478" s="107">
        <v>43215</v>
      </c>
      <c r="V478" s="108">
        <v>-2.1177097402355579E-3</v>
      </c>
      <c r="W478" s="109">
        <f t="shared" si="83"/>
        <v>0.831885299399168</v>
      </c>
      <c r="X478" s="108">
        <f t="shared" si="82"/>
        <v>-1.089667021304086E-2</v>
      </c>
      <c r="Y478" s="28"/>
      <c r="AC478" s="28"/>
      <c r="AG478" s="28"/>
      <c r="AK478" s="28"/>
      <c r="AO478" s="28"/>
      <c r="AS478" s="28"/>
    </row>
    <row r="479" spans="2:45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119"/>
      <c r="O479" s="119"/>
      <c r="P479" s="119"/>
      <c r="Q479" s="119"/>
      <c r="R479" s="119"/>
      <c r="S479" s="119"/>
      <c r="T479" s="28"/>
      <c r="U479" s="107">
        <v>43214</v>
      </c>
      <c r="V479" s="108">
        <v>-1.094807843703298E-4</v>
      </c>
      <c r="W479" s="109">
        <f t="shared" si="83"/>
        <v>0.83365072966934317</v>
      </c>
      <c r="X479" s="108">
        <f t="shared" si="82"/>
        <v>-7.5353302840396319E-3</v>
      </c>
      <c r="Y479" s="28"/>
      <c r="AC479" s="28"/>
      <c r="AG479" s="28"/>
      <c r="AK479" s="28"/>
      <c r="AO479" s="28"/>
      <c r="AS479" s="28"/>
    </row>
    <row r="480" spans="2:45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119"/>
      <c r="O480" s="119"/>
      <c r="P480" s="119"/>
      <c r="Q480" s="119"/>
      <c r="R480" s="119"/>
      <c r="S480" s="119"/>
      <c r="T480" s="28"/>
      <c r="U480" s="107">
        <v>43213</v>
      </c>
      <c r="V480" s="108">
        <v>-1.6991358728317171E-3</v>
      </c>
      <c r="W480" s="109">
        <f t="shared" si="83"/>
        <v>0.83374200839838508</v>
      </c>
      <c r="X480" s="108">
        <f t="shared" si="82"/>
        <v>-4.9352311532803173E-3</v>
      </c>
      <c r="Y480" s="28"/>
      <c r="AC480" s="28"/>
      <c r="AG480" s="28"/>
      <c r="AK480" s="28"/>
      <c r="AO480" s="28"/>
      <c r="AS480" s="28"/>
    </row>
    <row r="481" spans="2:45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119"/>
      <c r="O481" s="119"/>
      <c r="P481" s="119"/>
      <c r="Q481" s="119"/>
      <c r="R481" s="119"/>
      <c r="S481" s="119"/>
      <c r="T481" s="28"/>
      <c r="U481" s="107">
        <v>43210</v>
      </c>
      <c r="V481" s="108">
        <v>-1.8546177739807721E-3</v>
      </c>
      <c r="W481" s="109">
        <f t="shared" si="83"/>
        <v>0.83516106051589989</v>
      </c>
      <c r="X481" s="108">
        <f t="shared" si="82"/>
        <v>-5.443496636393208E-3</v>
      </c>
      <c r="Y481" s="28"/>
      <c r="AC481" s="28"/>
      <c r="AG481" s="28"/>
      <c r="AK481" s="28"/>
      <c r="AO481" s="28"/>
      <c r="AS481" s="28"/>
    </row>
    <row r="482" spans="2:45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119"/>
      <c r="O482" s="119"/>
      <c r="P482" s="119"/>
      <c r="Q482" s="119"/>
      <c r="R482" s="119"/>
      <c r="S482" s="119"/>
      <c r="T482" s="28"/>
      <c r="U482" s="107">
        <v>43209</v>
      </c>
      <c r="V482" s="108">
        <v>-5.1567689553418837E-3</v>
      </c>
      <c r="W482" s="109">
        <f t="shared" si="83"/>
        <v>0.83671284302629445</v>
      </c>
      <c r="X482" s="108">
        <f t="shared" si="82"/>
        <v>-4.0687263366978588E-3</v>
      </c>
      <c r="Y482" s="28"/>
      <c r="AC482" s="28"/>
      <c r="AG482" s="28"/>
      <c r="AK482" s="28"/>
      <c r="AO482" s="28"/>
      <c r="AS482" s="28"/>
    </row>
    <row r="483" spans="2:45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119"/>
      <c r="O483" s="119"/>
      <c r="P483" s="119"/>
      <c r="Q483" s="119"/>
      <c r="R483" s="119"/>
      <c r="S483" s="119"/>
      <c r="T483" s="28"/>
      <c r="U483" s="107">
        <v>43208</v>
      </c>
      <c r="V483" s="108">
        <v>1.273464352177791E-3</v>
      </c>
      <c r="W483" s="109">
        <f t="shared" si="83"/>
        <v>0.84104994326360827</v>
      </c>
      <c r="X483" s="108">
        <f t="shared" si="82"/>
        <v>-9.5115123254640999E-4</v>
      </c>
      <c r="Y483" s="28"/>
      <c r="AC483" s="28"/>
      <c r="AG483" s="28"/>
      <c r="AK483" s="28"/>
      <c r="AO483" s="28"/>
      <c r="AS483" s="28"/>
    </row>
    <row r="484" spans="2:45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119"/>
      <c r="O484" s="119"/>
      <c r="P484" s="119"/>
      <c r="Q484" s="119"/>
      <c r="R484" s="119"/>
      <c r="S484" s="119"/>
      <c r="T484" s="28"/>
      <c r="U484" s="107">
        <v>43207</v>
      </c>
      <c r="V484" s="108">
        <v>2.5100728876118472E-3</v>
      </c>
      <c r="W484" s="109">
        <f t="shared" si="83"/>
        <v>0.83998025834806878</v>
      </c>
      <c r="X484" s="108">
        <f t="shared" si="82"/>
        <v>-1.6792417202557974E-3</v>
      </c>
      <c r="Y484" s="28"/>
      <c r="AC484" s="28"/>
      <c r="AG484" s="28"/>
      <c r="AK484" s="28"/>
      <c r="AO484" s="28"/>
      <c r="AS484" s="28"/>
    </row>
    <row r="485" spans="2:45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119"/>
      <c r="O485" s="119"/>
      <c r="P485" s="119"/>
      <c r="Q485" s="119"/>
      <c r="R485" s="119"/>
      <c r="S485" s="119"/>
      <c r="T485" s="28"/>
      <c r="U485" s="107">
        <v>43206</v>
      </c>
      <c r="V485" s="108">
        <v>-2.2090543091821571E-3</v>
      </c>
      <c r="W485" s="109">
        <f t="shared" si="83"/>
        <v>0.83787712569171979</v>
      </c>
      <c r="X485" s="108">
        <f t="shared" si="82"/>
        <v>-3.3955989802239017E-3</v>
      </c>
      <c r="Y485" s="28"/>
      <c r="AC485" s="28"/>
      <c r="AG485" s="28"/>
      <c r="AK485" s="28"/>
      <c r="AO485" s="28"/>
      <c r="AS485" s="28"/>
    </row>
    <row r="486" spans="2:45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119"/>
      <c r="O486" s="119"/>
      <c r="P486" s="119"/>
      <c r="Q486" s="119"/>
      <c r="R486" s="119"/>
      <c r="S486" s="119"/>
      <c r="T486" s="28"/>
      <c r="U486" s="107">
        <v>43203</v>
      </c>
      <c r="V486" s="108">
        <v>-4.7488658563557459E-4</v>
      </c>
      <c r="W486" s="109">
        <f t="shared" si="83"/>
        <v>0.839732139593247</v>
      </c>
      <c r="X486" s="108">
        <f t="shared" si="82"/>
        <v>-6.4112718710462868E-4</v>
      </c>
      <c r="Y486" s="28"/>
      <c r="AC486" s="28"/>
      <c r="AG486" s="28"/>
      <c r="AK486" s="28"/>
      <c r="AO486" s="28"/>
      <c r="AS486" s="28"/>
    </row>
    <row r="487" spans="2:45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119"/>
      <c r="O487" s="119"/>
      <c r="P487" s="119"/>
      <c r="Q487" s="119"/>
      <c r="R487" s="119"/>
      <c r="S487" s="119"/>
      <c r="T487" s="28"/>
      <c r="U487" s="107">
        <v>43202</v>
      </c>
      <c r="V487" s="108">
        <v>-2.0425997634955211E-3</v>
      </c>
      <c r="W487" s="109">
        <f t="shared" si="83"/>
        <v>0.84013110658593981</v>
      </c>
      <c r="X487" s="108">
        <f t="shared" si="82"/>
        <v>1.8958796406542966E-4</v>
      </c>
      <c r="Y487" s="28"/>
      <c r="AC487" s="28"/>
      <c r="AG487" s="28"/>
      <c r="AK487" s="28"/>
      <c r="AO487" s="28"/>
      <c r="AS487" s="28"/>
    </row>
    <row r="488" spans="2:45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119"/>
      <c r="O488" s="119"/>
      <c r="P488" s="119"/>
      <c r="Q488" s="119"/>
      <c r="R488" s="119"/>
      <c r="S488" s="119"/>
      <c r="T488" s="28"/>
      <c r="U488" s="107">
        <v>43201</v>
      </c>
      <c r="V488" s="108">
        <v>5.437526009558337E-4</v>
      </c>
      <c r="W488" s="109">
        <f t="shared" si="83"/>
        <v>0.84185067056653762</v>
      </c>
      <c r="X488" s="108">
        <f t="shared" si="82"/>
        <v>3.6600074114778725E-3</v>
      </c>
      <c r="Y488" s="28"/>
      <c r="AC488" s="28"/>
      <c r="AG488" s="28"/>
      <c r="AK488" s="28"/>
      <c r="AO488" s="28"/>
      <c r="AS488" s="28"/>
    </row>
    <row r="489" spans="2:45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119"/>
      <c r="O489" s="119"/>
      <c r="P489" s="119"/>
      <c r="Q489" s="119"/>
      <c r="R489" s="119"/>
      <c r="S489" s="119"/>
      <c r="T489" s="28"/>
      <c r="U489" s="107">
        <v>43200</v>
      </c>
      <c r="V489" s="108">
        <v>7.8651317243901096E-4</v>
      </c>
      <c r="W489" s="109">
        <f t="shared" si="83"/>
        <v>0.84139316084690075</v>
      </c>
      <c r="X489" s="108">
        <f t="shared" si="82"/>
        <v>2.0059097924591818E-3</v>
      </c>
      <c r="Y489" s="28"/>
      <c r="AC489" s="28"/>
      <c r="AG489" s="28"/>
      <c r="AK489" s="28"/>
      <c r="AO489" s="28"/>
      <c r="AS489" s="28"/>
    </row>
    <row r="490" spans="2:45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119"/>
      <c r="O490" s="119"/>
      <c r="P490" s="119"/>
      <c r="Q490" s="119"/>
      <c r="R490" s="119"/>
      <c r="S490" s="119"/>
      <c r="T490" s="28"/>
      <c r="U490" s="107">
        <v>43199</v>
      </c>
      <c r="V490" s="108">
        <v>5.486969234263008E-4</v>
      </c>
      <c r="W490" s="109">
        <f t="shared" si="83"/>
        <v>0.84073191412195403</v>
      </c>
      <c r="X490" s="108">
        <f t="shared" si="82"/>
        <v>3.3040512152915369E-4</v>
      </c>
      <c r="Y490" s="28"/>
      <c r="AC490" s="28"/>
      <c r="AG490" s="28"/>
      <c r="AK490" s="28"/>
      <c r="AO490" s="28"/>
      <c r="AS490" s="28"/>
    </row>
    <row r="491" spans="2:45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119"/>
      <c r="O491" s="119"/>
      <c r="P491" s="119"/>
      <c r="Q491" s="119"/>
      <c r="R491" s="119"/>
      <c r="S491" s="119"/>
      <c r="T491" s="28"/>
      <c r="U491" s="107">
        <v>43196</v>
      </c>
      <c r="V491" s="108">
        <v>3.5596675271649557E-4</v>
      </c>
      <c r="W491" s="109">
        <f t="shared" si="83"/>
        <v>0.84027086008618002</v>
      </c>
      <c r="X491" s="108">
        <f t="shared" si="82"/>
        <v>-2.551163298169179E-3</v>
      </c>
      <c r="Y491" s="28"/>
      <c r="AC491" s="28"/>
      <c r="AG491" s="28"/>
      <c r="AK491" s="28"/>
      <c r="AO491" s="28"/>
      <c r="AS491" s="28"/>
    </row>
    <row r="492" spans="2:45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119"/>
      <c r="O492" s="119"/>
      <c r="P492" s="119"/>
      <c r="Q492" s="119"/>
      <c r="R492" s="119"/>
      <c r="S492" s="119"/>
      <c r="T492" s="28"/>
      <c r="U492" s="107">
        <v>43195</v>
      </c>
      <c r="V492" s="108">
        <v>1.42007452460577E-3</v>
      </c>
      <c r="W492" s="109">
        <f t="shared" si="83"/>
        <v>0.83997185803150332</v>
      </c>
      <c r="X492" s="108">
        <f t="shared" si="82"/>
        <v>-3.0048509906310805E-3</v>
      </c>
      <c r="Y492" s="28"/>
      <c r="AC492" s="28"/>
      <c r="AG492" s="28"/>
      <c r="AK492" s="28"/>
      <c r="AO492" s="28"/>
      <c r="AS492" s="28"/>
    </row>
    <row r="493" spans="2:45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119"/>
      <c r="O493" s="119"/>
      <c r="P493" s="119"/>
      <c r="Q493" s="119"/>
      <c r="R493" s="119"/>
      <c r="S493" s="119"/>
      <c r="T493" s="28"/>
      <c r="U493" s="107">
        <v>43194</v>
      </c>
      <c r="V493" s="108">
        <v>-1.105209225439668E-3</v>
      </c>
      <c r="W493" s="109">
        <f t="shared" si="83"/>
        <v>0.83878072688951721</v>
      </c>
      <c r="X493" s="108">
        <f t="shared" si="82"/>
        <v>-1.7174709975342761E-4</v>
      </c>
      <c r="Y493" s="28"/>
      <c r="AC493" s="28"/>
      <c r="AG493" s="28"/>
      <c r="AK493" s="28"/>
      <c r="AO493" s="28"/>
      <c r="AS493" s="28"/>
    </row>
    <row r="494" spans="2:45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119"/>
      <c r="O494" s="119"/>
      <c r="P494" s="119"/>
      <c r="Q494" s="119"/>
      <c r="R494" s="119"/>
      <c r="S494" s="119"/>
      <c r="T494" s="28"/>
      <c r="U494" s="107">
        <v>43193</v>
      </c>
      <c r="V494" s="108">
        <v>-8.8695248383798399E-4</v>
      </c>
      <c r="W494" s="109">
        <f t="shared" si="83"/>
        <v>0.83970878078071876</v>
      </c>
      <c r="X494" s="108">
        <f t="shared" si="82"/>
        <v>3.4258932059396674E-3</v>
      </c>
      <c r="Y494" s="28"/>
      <c r="AC494" s="28"/>
      <c r="AG494" s="28"/>
      <c r="AK494" s="28"/>
      <c r="AO494" s="28"/>
      <c r="AS494" s="28"/>
    </row>
    <row r="495" spans="2:45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119"/>
      <c r="O495" s="119"/>
      <c r="P495" s="119"/>
      <c r="Q495" s="119"/>
      <c r="R495" s="119"/>
      <c r="S495" s="119"/>
      <c r="T495" s="28"/>
      <c r="U495" s="107">
        <v>43192</v>
      </c>
      <c r="V495" s="108">
        <v>-2.333500311271058E-3</v>
      </c>
      <c r="W495" s="109">
        <f t="shared" si="83"/>
        <v>0.84045422374201884</v>
      </c>
      <c r="X495" s="108">
        <f t="shared" si="82"/>
        <v>8.5325098173301139E-3</v>
      </c>
      <c r="Y495" s="28"/>
      <c r="AC495" s="28"/>
      <c r="AG495" s="28"/>
      <c r="AK495" s="28"/>
      <c r="AO495" s="28"/>
      <c r="AS495" s="28"/>
    </row>
    <row r="496" spans="2:45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119"/>
      <c r="O496" s="119"/>
      <c r="P496" s="119"/>
      <c r="Q496" s="119"/>
      <c r="R496" s="119"/>
      <c r="S496" s="119"/>
      <c r="T496" s="28"/>
      <c r="U496" s="107">
        <v>43189</v>
      </c>
      <c r="V496" s="108">
        <v>-9.9043242279559581E-5</v>
      </c>
      <c r="W496" s="109">
        <f t="shared" si="83"/>
        <v>0.84242001110014197</v>
      </c>
      <c r="X496" s="108">
        <f t="shared" si="82"/>
        <v>1.1757830817224812E-2</v>
      </c>
      <c r="Y496" s="28"/>
      <c r="AC496" s="28"/>
      <c r="AG496" s="28"/>
      <c r="AK496" s="28"/>
      <c r="AO496" s="28"/>
      <c r="AS496" s="28"/>
    </row>
    <row r="497" spans="2:45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119"/>
      <c r="O497" s="119"/>
      <c r="P497" s="119"/>
      <c r="Q497" s="119"/>
      <c r="R497" s="119"/>
      <c r="S497" s="119"/>
      <c r="T497" s="28"/>
      <c r="U497" s="107">
        <v>43188</v>
      </c>
      <c r="V497" s="108">
        <v>4.2657524723446888E-3</v>
      </c>
      <c r="W497" s="109">
        <f t="shared" si="83"/>
        <v>0.84250345537399396</v>
      </c>
      <c r="X497" s="108">
        <f t="shared" si="82"/>
        <v>7.638027553525939E-3</v>
      </c>
      <c r="Y497" s="28"/>
      <c r="AC497" s="28"/>
      <c r="AG497" s="28"/>
      <c r="AK497" s="28"/>
      <c r="AO497" s="28"/>
      <c r="AS497" s="28"/>
    </row>
    <row r="498" spans="2:45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119"/>
      <c r="O498" s="119"/>
      <c r="P498" s="119"/>
      <c r="Q498" s="119"/>
      <c r="R498" s="119"/>
      <c r="S498" s="119"/>
      <c r="T498" s="28"/>
      <c r="U498" s="107">
        <v>43187</v>
      </c>
      <c r="V498" s="108">
        <v>2.4890722424156381E-3</v>
      </c>
      <c r="W498" s="109">
        <f t="shared" si="83"/>
        <v>0.83892480979251027</v>
      </c>
      <c r="X498" s="108">
        <f t="shared" si="82"/>
        <v>4.8932432303017137E-3</v>
      </c>
      <c r="Y498" s="28"/>
      <c r="AC498" s="28"/>
      <c r="AG498" s="28"/>
      <c r="AK498" s="28"/>
      <c r="AO498" s="28"/>
      <c r="AS498" s="28"/>
    </row>
    <row r="499" spans="2:45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119"/>
      <c r="O499" s="119"/>
      <c r="P499" s="119"/>
      <c r="Q499" s="119"/>
      <c r="R499" s="119"/>
      <c r="S499" s="119"/>
      <c r="T499" s="28"/>
      <c r="U499" s="107">
        <v>43186</v>
      </c>
      <c r="V499" s="108">
        <v>4.1977152725438342E-3</v>
      </c>
      <c r="W499" s="109">
        <f t="shared" si="83"/>
        <v>0.83684184997245215</v>
      </c>
      <c r="X499" s="108">
        <f t="shared" si="82"/>
        <v>-1.2844755523233609E-3</v>
      </c>
      <c r="Y499" s="28"/>
      <c r="AC499" s="28"/>
      <c r="AG499" s="28"/>
      <c r="AK499" s="28"/>
      <c r="AO499" s="28"/>
      <c r="AS499" s="28"/>
    </row>
    <row r="500" spans="2:45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119"/>
      <c r="O500" s="119"/>
      <c r="P500" s="119"/>
      <c r="Q500" s="119"/>
      <c r="R500" s="119"/>
      <c r="S500" s="119"/>
      <c r="T500" s="28"/>
      <c r="U500" s="107">
        <v>43185</v>
      </c>
      <c r="V500" s="108">
        <v>8.5707082155302183E-4</v>
      </c>
      <c r="W500" s="109">
        <f t="shared" si="83"/>
        <v>0.83334371035222821</v>
      </c>
      <c r="X500" s="108">
        <f t="shared" si="82"/>
        <v>-6.3938724167605931E-3</v>
      </c>
      <c r="Y500" s="28"/>
      <c r="AC500" s="28"/>
      <c r="AG500" s="28"/>
      <c r="AK500" s="28"/>
      <c r="AO500" s="28"/>
      <c r="AS500" s="28"/>
    </row>
    <row r="501" spans="2:45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119"/>
      <c r="O501" s="119"/>
      <c r="P501" s="119"/>
      <c r="Q501" s="119"/>
      <c r="R501" s="119"/>
      <c r="S501" s="119"/>
      <c r="T501" s="28"/>
      <c r="U501" s="107">
        <v>43182</v>
      </c>
      <c r="V501" s="108">
        <v>-4.1705661893259201E-3</v>
      </c>
      <c r="W501" s="109">
        <f t="shared" si="83"/>
        <v>0.83263008739917133</v>
      </c>
      <c r="X501" s="108">
        <f t="shared" si="82"/>
        <v>-1.1038535452268849E-2</v>
      </c>
      <c r="Y501" s="28"/>
      <c r="AC501" s="28"/>
      <c r="AG501" s="28"/>
      <c r="AK501" s="28"/>
      <c r="AO501" s="28"/>
      <c r="AS501" s="28"/>
    </row>
    <row r="502" spans="2:45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119"/>
      <c r="O502" s="119"/>
      <c r="P502" s="119"/>
      <c r="Q502" s="119"/>
      <c r="R502" s="119"/>
      <c r="S502" s="119"/>
      <c r="T502" s="28"/>
      <c r="U502" s="107">
        <v>43181</v>
      </c>
      <c r="V502" s="108">
        <v>1.5301541539390589E-3</v>
      </c>
      <c r="W502" s="109">
        <f t="shared" si="83"/>
        <v>0.83611716939616987</v>
      </c>
      <c r="X502" s="108">
        <f t="shared" si="82"/>
        <v>-6.5606629598549127E-3</v>
      </c>
      <c r="Y502" s="28"/>
      <c r="AC502" s="28"/>
      <c r="AG502" s="28"/>
      <c r="AK502" s="28"/>
      <c r="AO502" s="28"/>
      <c r="AS502" s="28"/>
    </row>
    <row r="503" spans="2:45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119"/>
      <c r="O503" s="119"/>
      <c r="P503" s="119"/>
      <c r="Q503" s="119"/>
      <c r="R503" s="119"/>
      <c r="S503" s="119"/>
      <c r="T503" s="28"/>
      <c r="U503" s="107">
        <v>43180</v>
      </c>
      <c r="V503" s="108">
        <v>-3.673866569930526E-3</v>
      </c>
      <c r="W503" s="109">
        <f t="shared" si="83"/>
        <v>0.83483973590639937</v>
      </c>
      <c r="X503" s="108">
        <f t="shared" si="82"/>
        <v>-6.2197816059607058E-3</v>
      </c>
      <c r="Y503" s="28"/>
      <c r="AC503" s="28"/>
      <c r="AG503" s="28"/>
      <c r="AK503" s="28"/>
      <c r="AO503" s="28"/>
      <c r="AS503" s="28"/>
    </row>
    <row r="504" spans="2:45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119"/>
      <c r="O504" s="119"/>
      <c r="P504" s="119"/>
      <c r="Q504" s="119"/>
      <c r="R504" s="119"/>
      <c r="S504" s="119"/>
      <c r="T504" s="28"/>
      <c r="U504" s="107">
        <v>43179</v>
      </c>
      <c r="V504" s="108">
        <v>-9.3972830582259655E-4</v>
      </c>
      <c r="W504" s="109">
        <f t="shared" si="83"/>
        <v>0.83791813533213466</v>
      </c>
      <c r="X504" s="108">
        <f t="shared" si="82"/>
        <v>9.5655674762795684E-4</v>
      </c>
      <c r="Y504" s="28"/>
      <c r="AC504" s="28"/>
      <c r="AG504" s="28"/>
      <c r="AK504" s="28"/>
      <c r="AO504" s="28"/>
      <c r="AS504" s="28"/>
    </row>
    <row r="505" spans="2:45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119"/>
      <c r="O505" s="119"/>
      <c r="P505" s="119"/>
      <c r="Q505" s="119"/>
      <c r="R505" s="119"/>
      <c r="S505" s="119"/>
      <c r="T505" s="28"/>
      <c r="U505" s="107">
        <v>43178</v>
      </c>
      <c r="V505" s="108">
        <v>-3.8214871217025831E-3</v>
      </c>
      <c r="W505" s="109">
        <f t="shared" si="83"/>
        <v>0.83870629137441066</v>
      </c>
      <c r="X505" s="108">
        <f t="shared" si="82"/>
        <v>2.1706235550302821E-3</v>
      </c>
      <c r="Y505" s="28"/>
      <c r="AC505" s="28"/>
      <c r="AG505" s="28"/>
      <c r="AK505" s="28"/>
      <c r="AO505" s="28"/>
      <c r="AS505" s="28"/>
    </row>
    <row r="506" spans="2:45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119"/>
      <c r="O506" s="119"/>
      <c r="P506" s="119"/>
      <c r="Q506" s="119"/>
      <c r="R506" s="119"/>
      <c r="S506" s="119"/>
      <c r="T506" s="28"/>
      <c r="U506" s="107">
        <v>43175</v>
      </c>
      <c r="V506" s="108">
        <v>3.3840346080723122E-4</v>
      </c>
      <c r="W506" s="109">
        <f t="shared" si="83"/>
        <v>0.84192369192054128</v>
      </c>
      <c r="X506" s="108">
        <f t="shared" si="82"/>
        <v>7.47788057963783E-3</v>
      </c>
      <c r="Y506" s="28"/>
      <c r="AC506" s="28"/>
      <c r="AG506" s="28"/>
      <c r="AK506" s="28"/>
      <c r="AO506" s="28"/>
      <c r="AS506" s="28"/>
    </row>
    <row r="507" spans="2:45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119"/>
      <c r="O507" s="119"/>
      <c r="P507" s="119"/>
      <c r="Q507" s="119"/>
      <c r="R507" s="119"/>
      <c r="S507" s="119"/>
      <c r="T507" s="28"/>
      <c r="U507" s="107">
        <v>43174</v>
      </c>
      <c r="V507" s="108">
        <v>1.87381173038555E-3</v>
      </c>
      <c r="W507" s="109">
        <f t="shared" si="83"/>
        <v>0.841638878411337</v>
      </c>
      <c r="X507" s="108">
        <f t="shared" si="82"/>
        <v>7.5710781287154916E-3</v>
      </c>
      <c r="Y507" s="28"/>
      <c r="AC507" s="28"/>
      <c r="AG507" s="28"/>
      <c r="AK507" s="28"/>
      <c r="AO507" s="28"/>
      <c r="AS507" s="28"/>
    </row>
    <row r="508" spans="2:45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119"/>
      <c r="O508" s="119"/>
      <c r="P508" s="119"/>
      <c r="Q508" s="119"/>
      <c r="R508" s="119"/>
      <c r="S508" s="119"/>
      <c r="T508" s="28"/>
      <c r="U508" s="107">
        <v>43173</v>
      </c>
      <c r="V508" s="108">
        <v>3.5208564801734489E-3</v>
      </c>
      <c r="W508" s="109">
        <f t="shared" si="83"/>
        <v>0.8400647552187247</v>
      </c>
      <c r="X508" s="108">
        <f t="shared" si="82"/>
        <v>8.9105701407421467E-3</v>
      </c>
      <c r="Y508" s="28"/>
      <c r="AC508" s="28"/>
      <c r="AG508" s="28"/>
      <c r="AK508" s="28"/>
      <c r="AO508" s="28"/>
      <c r="AS508" s="28"/>
    </row>
    <row r="509" spans="2:45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119"/>
      <c r="O509" s="119"/>
      <c r="P509" s="119"/>
      <c r="Q509" s="119"/>
      <c r="R509" s="119"/>
      <c r="S509" s="119"/>
      <c r="T509" s="28"/>
      <c r="U509" s="107">
        <v>43172</v>
      </c>
      <c r="V509" s="108">
        <v>2.7203848493536021E-4</v>
      </c>
      <c r="W509" s="109">
        <f t="shared" si="83"/>
        <v>0.83711738504890942</v>
      </c>
      <c r="X509" s="108">
        <f t="shared" si="82"/>
        <v>5.4792572182742472E-3</v>
      </c>
      <c r="Y509" s="28"/>
      <c r="AC509" s="28"/>
      <c r="AG509" s="28"/>
      <c r="AK509" s="28"/>
      <c r="AO509" s="28"/>
      <c r="AS509" s="28"/>
    </row>
    <row r="510" spans="2:45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119"/>
      <c r="O510" s="119"/>
      <c r="P510" s="119"/>
      <c r="Q510" s="119"/>
      <c r="R510" s="119"/>
      <c r="S510" s="119"/>
      <c r="T510" s="28"/>
      <c r="U510" s="107">
        <v>43171</v>
      </c>
      <c r="V510" s="108">
        <v>1.4540371113686251E-3</v>
      </c>
      <c r="W510" s="109">
        <f t="shared" si="83"/>
        <v>0.83688971883773888</v>
      </c>
      <c r="X510" s="108">
        <f t="shared" si="82"/>
        <v>4.4407443624590037E-3</v>
      </c>
      <c r="Y510" s="28"/>
      <c r="AC510" s="28"/>
      <c r="AG510" s="28"/>
      <c r="AK510" s="28"/>
      <c r="AO510" s="28"/>
      <c r="AS510" s="28"/>
    </row>
    <row r="511" spans="2:45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119"/>
      <c r="O511" s="119"/>
      <c r="P511" s="119"/>
      <c r="Q511" s="119"/>
      <c r="R511" s="119"/>
      <c r="S511" s="119"/>
      <c r="T511" s="28"/>
      <c r="U511" s="107">
        <v>43168</v>
      </c>
      <c r="V511" s="108">
        <v>4.3094056683001022E-4</v>
      </c>
      <c r="W511" s="109">
        <f t="shared" si="83"/>
        <v>0.83567461693169143</v>
      </c>
      <c r="X511" s="108">
        <f t="shared" si="82"/>
        <v>4.3221307181835478E-3</v>
      </c>
      <c r="Y511" s="28"/>
      <c r="AC511" s="28"/>
      <c r="AG511" s="28"/>
      <c r="AK511" s="28"/>
      <c r="AO511" s="28"/>
      <c r="AS511" s="28"/>
    </row>
    <row r="512" spans="2:45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119"/>
      <c r="O512" s="119"/>
      <c r="P512" s="119"/>
      <c r="Q512" s="119"/>
      <c r="R512" s="119"/>
      <c r="S512" s="119"/>
      <c r="T512" s="28"/>
      <c r="U512" s="107">
        <v>43167</v>
      </c>
      <c r="V512" s="108">
        <v>3.205729643674441E-3</v>
      </c>
      <c r="W512" s="109">
        <f t="shared" si="83"/>
        <v>0.83531464596467808</v>
      </c>
      <c r="X512" s="108">
        <f t="shared" si="82"/>
        <v>1.1245384612894593E-3</v>
      </c>
      <c r="Y512" s="28"/>
      <c r="AC512" s="28"/>
      <c r="AG512" s="28"/>
      <c r="AK512" s="28"/>
      <c r="AO512" s="28"/>
      <c r="AS512" s="28"/>
    </row>
    <row r="513" spans="2:45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119"/>
      <c r="O513" s="119"/>
      <c r="P513" s="119"/>
      <c r="Q513" s="119"/>
      <c r="R513" s="119"/>
      <c r="S513" s="119"/>
      <c r="T513" s="28"/>
      <c r="U513" s="107">
        <v>43166</v>
      </c>
      <c r="V513" s="108">
        <v>1.078740169942832E-4</v>
      </c>
      <c r="W513" s="109">
        <f t="shared" si="83"/>
        <v>0.83264540989151936</v>
      </c>
      <c r="X513" s="108">
        <f t="shared" si="82"/>
        <v>-3.1475480897585895E-3</v>
      </c>
      <c r="Y513" s="28"/>
      <c r="AC513" s="28"/>
      <c r="AG513" s="28"/>
      <c r="AK513" s="28"/>
      <c r="AO513" s="28"/>
      <c r="AS513" s="28"/>
    </row>
    <row r="514" spans="2:45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119"/>
      <c r="O514" s="119"/>
      <c r="P514" s="119"/>
      <c r="Q514" s="119"/>
      <c r="R514" s="119"/>
      <c r="S514" s="119"/>
      <c r="T514" s="28"/>
      <c r="U514" s="107">
        <v>43165</v>
      </c>
      <c r="V514" s="108">
        <v>-7.6109607634145806E-4</v>
      </c>
      <c r="W514" s="109">
        <f t="shared" si="83"/>
        <v>0.83255559877470853</v>
      </c>
      <c r="X514" s="108">
        <f t="shared" si="82"/>
        <v>-6.1106879057211128E-3</v>
      </c>
      <c r="Y514" s="28"/>
      <c r="AC514" s="28"/>
      <c r="AG514" s="28"/>
      <c r="AK514" s="28"/>
      <c r="AO514" s="28"/>
      <c r="AS514" s="28"/>
    </row>
    <row r="515" spans="2:45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119"/>
      <c r="O515" s="119"/>
      <c r="P515" s="119"/>
      <c r="Q515" s="119"/>
      <c r="R515" s="119"/>
      <c r="S515" s="119"/>
      <c r="T515" s="28"/>
      <c r="U515" s="107">
        <v>43164</v>
      </c>
      <c r="V515" s="108">
        <v>1.335776165082994E-3</v>
      </c>
      <c r="W515" s="109">
        <f t="shared" si="83"/>
        <v>0.83318973621378878</v>
      </c>
      <c r="X515" s="108">
        <f t="shared" si="82"/>
        <v>-7.2529054038151797E-3</v>
      </c>
      <c r="Y515" s="28"/>
      <c r="AC515" s="28"/>
      <c r="AG515" s="28"/>
      <c r="AK515" s="28"/>
      <c r="AO515" s="28"/>
      <c r="AS515" s="28"/>
    </row>
    <row r="516" spans="2:45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119"/>
      <c r="O516" s="119"/>
      <c r="P516" s="119"/>
      <c r="Q516" s="119"/>
      <c r="R516" s="119"/>
      <c r="S516" s="119"/>
      <c r="T516" s="28"/>
      <c r="U516" s="107">
        <v>43161</v>
      </c>
      <c r="V516" s="108">
        <v>-2.7542627969812774E-3</v>
      </c>
      <c r="W516" s="109">
        <f t="shared" si="83"/>
        <v>0.83207826589871769</v>
      </c>
      <c r="X516" s="108">
        <f t="shared" si="82"/>
        <v>-5.936787143994704E-3</v>
      </c>
      <c r="Y516" s="28"/>
      <c r="AC516" s="28"/>
      <c r="AG516" s="28"/>
      <c r="AK516" s="28"/>
      <c r="AO516" s="28"/>
      <c r="AS516" s="28"/>
    </row>
    <row r="517" spans="2:45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119"/>
      <c r="O517" s="119"/>
      <c r="P517" s="119"/>
      <c r="Q517" s="119"/>
      <c r="R517" s="119"/>
      <c r="S517" s="119"/>
      <c r="T517" s="28"/>
      <c r="U517" s="107">
        <v>43160</v>
      </c>
      <c r="V517" s="108">
        <v>-1.0752379491610091E-3</v>
      </c>
      <c r="W517" s="109">
        <f t="shared" si="83"/>
        <v>0.83437635765929952</v>
      </c>
      <c r="X517" s="108">
        <f t="shared" si="82"/>
        <v>-1.880808648475063E-3</v>
      </c>
      <c r="Y517" s="28"/>
      <c r="AC517" s="28"/>
      <c r="AG517" s="28"/>
      <c r="AK517" s="28"/>
      <c r="AO517" s="28"/>
      <c r="AS517" s="28"/>
    </row>
    <row r="518" spans="2:45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119"/>
      <c r="O518" s="119"/>
      <c r="P518" s="119"/>
      <c r="Q518" s="119"/>
      <c r="R518" s="119"/>
      <c r="S518" s="119"/>
      <c r="T518" s="28"/>
      <c r="U518" s="107">
        <v>43159</v>
      </c>
      <c r="V518" s="108">
        <v>-2.8649425278000013E-3</v>
      </c>
      <c r="W518" s="109">
        <f t="shared" si="83"/>
        <v>0.83527447647437036</v>
      </c>
      <c r="X518" s="108">
        <f t="shared" ref="X518:X581" si="84">$W518/VLOOKUP($U518-7,$U:$W,3,FALSE)-1</f>
        <v>-1.0227044705113375E-3</v>
      </c>
      <c r="Y518" s="28"/>
      <c r="AC518" s="28"/>
      <c r="AG518" s="28"/>
      <c r="AK518" s="28"/>
      <c r="AO518" s="28"/>
      <c r="AS518" s="28"/>
    </row>
    <row r="519" spans="2:45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119"/>
      <c r="O519" s="119"/>
      <c r="P519" s="119"/>
      <c r="Q519" s="119"/>
      <c r="R519" s="119"/>
      <c r="S519" s="119"/>
      <c r="T519" s="28"/>
      <c r="U519" s="107">
        <v>43158</v>
      </c>
      <c r="V519" s="108">
        <v>-1.9094615401302421E-3</v>
      </c>
      <c r="W519" s="109">
        <f t="shared" si="83"/>
        <v>0.83767436538821893</v>
      </c>
      <c r="X519" s="108">
        <f t="shared" si="84"/>
        <v>2.557640690991958E-3</v>
      </c>
      <c r="Y519" s="28"/>
      <c r="AC519" s="28"/>
      <c r="AG519" s="28"/>
      <c r="AK519" s="28"/>
      <c r="AO519" s="28"/>
      <c r="AS519" s="28"/>
    </row>
    <row r="520" spans="2:45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119"/>
      <c r="O520" s="119"/>
      <c r="P520" s="119"/>
      <c r="Q520" s="119"/>
      <c r="R520" s="119"/>
      <c r="S520" s="119"/>
      <c r="T520" s="28"/>
      <c r="U520" s="107">
        <v>43157</v>
      </c>
      <c r="V520" s="108">
        <v>2.6632807293330762E-3</v>
      </c>
      <c r="W520" s="109">
        <f t="shared" si="83"/>
        <v>0.83927693241217849</v>
      </c>
      <c r="X520" s="108">
        <f t="shared" si="84"/>
        <v>4.2944943374707556E-3</v>
      </c>
      <c r="Y520" s="28"/>
      <c r="AC520" s="28"/>
      <c r="AG520" s="28"/>
      <c r="AK520" s="28"/>
      <c r="AO520" s="28"/>
      <c r="AS520" s="28"/>
    </row>
    <row r="521" spans="2:45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119"/>
      <c r="O521" s="119"/>
      <c r="P521" s="119"/>
      <c r="Q521" s="119"/>
      <c r="R521" s="119"/>
      <c r="S521" s="119"/>
      <c r="T521" s="28"/>
      <c r="U521" s="107">
        <v>43154</v>
      </c>
      <c r="V521" s="108">
        <v>1.3147010400598991E-3</v>
      </c>
      <c r="W521" s="109">
        <f t="shared" si="83"/>
        <v>0.83704763956419348</v>
      </c>
      <c r="X521" s="108">
        <f t="shared" si="84"/>
        <v>1.3625911038011029E-3</v>
      </c>
      <c r="Y521" s="28"/>
      <c r="AC521" s="28"/>
      <c r="AG521" s="28"/>
      <c r="AK521" s="28"/>
      <c r="AO521" s="28"/>
      <c r="AS521" s="28"/>
    </row>
    <row r="522" spans="2:45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119"/>
      <c r="O522" s="119"/>
      <c r="P522" s="119"/>
      <c r="Q522" s="119"/>
      <c r="R522" s="119"/>
      <c r="S522" s="119"/>
      <c r="T522" s="28"/>
      <c r="U522" s="107">
        <v>43153</v>
      </c>
      <c r="V522" s="108">
        <v>-2.1644120503018429E-4</v>
      </c>
      <c r="W522" s="109">
        <f t="shared" ref="W522:W586" si="85">$W521/(1+$V521)</f>
        <v>0.835948617047924</v>
      </c>
      <c r="X522" s="108">
        <f t="shared" si="84"/>
        <v>5.9615402053081468E-4</v>
      </c>
      <c r="Y522" s="28"/>
      <c r="AC522" s="28"/>
      <c r="AG522" s="28"/>
      <c r="AK522" s="28"/>
      <c r="AO522" s="28"/>
      <c r="AS522" s="28"/>
    </row>
    <row r="523" spans="2:45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119"/>
      <c r="O523" s="119"/>
      <c r="P523" s="119"/>
      <c r="Q523" s="119"/>
      <c r="R523" s="119"/>
      <c r="S523" s="119"/>
      <c r="T523" s="28"/>
      <c r="U523" s="107">
        <v>43152</v>
      </c>
      <c r="V523" s="108">
        <v>7.0880003307956967E-4</v>
      </c>
      <c r="W523" s="109">
        <f t="shared" si="85"/>
        <v>0.83612958994393283</v>
      </c>
      <c r="X523" s="108">
        <f t="shared" si="84"/>
        <v>1.4291188089989859E-3</v>
      </c>
      <c r="Y523" s="28"/>
      <c r="AC523" s="28"/>
      <c r="AG523" s="28"/>
      <c r="AK523" s="28"/>
      <c r="AO523" s="28"/>
      <c r="AS523" s="28"/>
    </row>
    <row r="524" spans="2:45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119"/>
      <c r="O524" s="119"/>
      <c r="P524" s="119"/>
      <c r="Q524" s="119"/>
      <c r="R524" s="119"/>
      <c r="S524" s="119"/>
      <c r="T524" s="28"/>
      <c r="U524" s="107">
        <v>43151</v>
      </c>
      <c r="V524" s="108">
        <v>-1.8034680310110749E-4</v>
      </c>
      <c r="W524" s="109">
        <f t="shared" si="85"/>
        <v>0.83553736103479226</v>
      </c>
      <c r="X524" s="108">
        <f t="shared" si="84"/>
        <v>1.9141459320684007E-3</v>
      </c>
      <c r="Y524" s="28"/>
      <c r="AC524" s="28"/>
      <c r="AG524" s="28"/>
      <c r="AK524" s="28"/>
      <c r="AO524" s="28"/>
      <c r="AS524" s="28"/>
    </row>
    <row r="525" spans="2:45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119"/>
      <c r="O525" s="119"/>
      <c r="P525" s="119"/>
      <c r="Q525" s="119"/>
      <c r="R525" s="119"/>
      <c r="S525" s="119"/>
      <c r="T525" s="28"/>
      <c r="U525" s="107">
        <v>43150</v>
      </c>
      <c r="V525" s="108">
        <v>-2.638603947368421E-4</v>
      </c>
      <c r="W525" s="109">
        <f t="shared" si="85"/>
        <v>0.83568807470745543</v>
      </c>
      <c r="X525" s="108">
        <f t="shared" si="84"/>
        <v>1.7211380075152771E-3</v>
      </c>
      <c r="Y525" s="28"/>
      <c r="AC525" s="28"/>
      <c r="AG525" s="28"/>
      <c r="AK525" s="28"/>
      <c r="AO525" s="28"/>
      <c r="AS525" s="28"/>
    </row>
    <row r="526" spans="2:45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119"/>
      <c r="O526" s="119"/>
      <c r="P526" s="119"/>
      <c r="Q526" s="119"/>
      <c r="R526" s="119"/>
      <c r="S526" s="119"/>
      <c r="T526" s="28"/>
      <c r="U526" s="107">
        <v>43147</v>
      </c>
      <c r="V526" s="108">
        <v>5.4830061156466224E-4</v>
      </c>
      <c r="W526" s="109">
        <f t="shared" si="85"/>
        <v>0.8359086378906132</v>
      </c>
      <c r="X526" s="108">
        <f t="shared" si="84"/>
        <v>4.8330643463807554E-3</v>
      </c>
      <c r="Y526" s="28"/>
      <c r="AC526" s="28"/>
      <c r="AG526" s="28"/>
      <c r="AK526" s="28"/>
      <c r="AO526" s="28"/>
      <c r="AS526" s="28"/>
    </row>
    <row r="527" spans="2:45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119"/>
      <c r="O527" s="119"/>
      <c r="P527" s="119"/>
      <c r="Q527" s="119"/>
      <c r="R527" s="119"/>
      <c r="S527" s="119"/>
      <c r="T527" s="28"/>
      <c r="U527" s="107">
        <v>43146</v>
      </c>
      <c r="V527" s="108">
        <v>6.1584712350218427E-4</v>
      </c>
      <c r="W527" s="109">
        <f t="shared" si="85"/>
        <v>0.8354505598377221</v>
      </c>
      <c r="X527" s="108">
        <f t="shared" si="84"/>
        <v>2.0152508420596682E-3</v>
      </c>
      <c r="Y527" s="28"/>
      <c r="AC527" s="28"/>
      <c r="AG527" s="28"/>
      <c r="AK527" s="28"/>
      <c r="AO527" s="28"/>
      <c r="AS527" s="28"/>
    </row>
    <row r="528" spans="2:45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119"/>
      <c r="O528" s="119"/>
      <c r="P528" s="119"/>
      <c r="Q528" s="119"/>
      <c r="R528" s="119"/>
      <c r="S528" s="119"/>
      <c r="T528" s="28"/>
      <c r="U528" s="107">
        <v>43145</v>
      </c>
      <c r="V528" s="108">
        <v>1.193478280589786E-3</v>
      </c>
      <c r="W528" s="109">
        <f t="shared" si="85"/>
        <v>0.83493636667799598</v>
      </c>
      <c r="X528" s="108">
        <f t="shared" si="84"/>
        <v>-4.6443279788364045E-3</v>
      </c>
      <c r="Y528" s="28"/>
      <c r="AC528" s="28"/>
      <c r="AG528" s="28"/>
      <c r="AK528" s="28"/>
      <c r="AO528" s="28"/>
      <c r="AS528" s="28"/>
    </row>
    <row r="529" spans="2:45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119"/>
      <c r="O529" s="119"/>
      <c r="P529" s="119"/>
      <c r="Q529" s="119"/>
      <c r="R529" s="119"/>
      <c r="S529" s="119"/>
      <c r="T529" s="28"/>
      <c r="U529" s="107">
        <v>43144</v>
      </c>
      <c r="V529" s="108">
        <v>-3.729512462805804E-4</v>
      </c>
      <c r="W529" s="109">
        <f t="shared" si="85"/>
        <v>0.83394107611635937</v>
      </c>
      <c r="X529" s="108">
        <f t="shared" si="84"/>
        <v>-5.5987257057801276E-3</v>
      </c>
      <c r="Y529" s="28"/>
      <c r="AC529" s="28"/>
      <c r="AG529" s="28"/>
      <c r="AK529" s="28"/>
      <c r="AO529" s="28"/>
      <c r="AS529" s="28"/>
    </row>
    <row r="530" spans="2:45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119"/>
      <c r="O530" s="119"/>
      <c r="P530" s="119"/>
      <c r="Q530" s="119"/>
      <c r="R530" s="119"/>
      <c r="S530" s="119"/>
      <c r="T530" s="28"/>
      <c r="U530" s="107">
        <v>43143</v>
      </c>
      <c r="V530" s="108">
        <v>2.8418993888105798E-3</v>
      </c>
      <c r="W530" s="109">
        <f t="shared" si="85"/>
        <v>0.83425221151835749</v>
      </c>
      <c r="X530" s="108">
        <f t="shared" si="84"/>
        <v>-8.4685538551031447E-3</v>
      </c>
      <c r="Y530" s="28"/>
      <c r="AC530" s="28"/>
      <c r="AG530" s="28"/>
      <c r="AK530" s="28"/>
      <c r="AO530" s="28"/>
      <c r="AS530" s="28"/>
    </row>
    <row r="531" spans="2:45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119"/>
      <c r="O531" s="119"/>
      <c r="P531" s="119"/>
      <c r="Q531" s="119"/>
      <c r="R531" s="119"/>
      <c r="S531" s="119"/>
      <c r="T531" s="28"/>
      <c r="U531" s="107">
        <v>43140</v>
      </c>
      <c r="V531" s="108">
        <v>-2.2574972997755128E-3</v>
      </c>
      <c r="W531" s="109">
        <f t="shared" si="85"/>
        <v>0.83188806932259074</v>
      </c>
      <c r="X531" s="108">
        <f t="shared" si="84"/>
        <v>-3.4393176544517789E-2</v>
      </c>
      <c r="Y531" s="28"/>
      <c r="AC531" s="28"/>
      <c r="AG531" s="28"/>
      <c r="AK531" s="28"/>
      <c r="AO531" s="28"/>
      <c r="AS531" s="28"/>
    </row>
    <row r="532" spans="2:45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119"/>
      <c r="O532" s="119"/>
      <c r="P532" s="119"/>
      <c r="Q532" s="119"/>
      <c r="R532" s="119"/>
      <c r="S532" s="119"/>
      <c r="T532" s="28"/>
      <c r="U532" s="107">
        <v>43139</v>
      </c>
      <c r="V532" s="108">
        <v>-6.034431001263536E-3</v>
      </c>
      <c r="W532" s="109">
        <f t="shared" si="85"/>
        <v>0.83377030353144599</v>
      </c>
      <c r="X532" s="108">
        <f t="shared" si="84"/>
        <v>-4.343518114814815E-2</v>
      </c>
      <c r="Y532" s="28"/>
      <c r="AC532" s="28"/>
      <c r="AG532" s="28"/>
      <c r="AK532" s="28"/>
      <c r="AO532" s="28"/>
      <c r="AS532" s="28"/>
    </row>
    <row r="533" spans="2:45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119"/>
      <c r="O533" s="119"/>
      <c r="P533" s="119"/>
      <c r="Q533" s="119"/>
      <c r="R533" s="119"/>
      <c r="S533" s="119"/>
      <c r="T533" s="28"/>
      <c r="U533" s="107">
        <v>43138</v>
      </c>
      <c r="V533" s="108">
        <v>2.334829675962139E-4</v>
      </c>
      <c r="W533" s="109">
        <f t="shared" si="85"/>
        <v>0.83883217843384461</v>
      </c>
      <c r="X533" s="108">
        <f t="shared" si="84"/>
        <v>-4.1786446591352111E-2</v>
      </c>
      <c r="Y533" s="28"/>
      <c r="AC533" s="28"/>
      <c r="AG533" s="28"/>
      <c r="AK533" s="28"/>
      <c r="AO533" s="28"/>
      <c r="AS533" s="28"/>
    </row>
    <row r="534" spans="2:45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119"/>
      <c r="O534" s="119"/>
      <c r="P534" s="119"/>
      <c r="Q534" s="119"/>
      <c r="R534" s="119"/>
      <c r="S534" s="119"/>
      <c r="T534" s="28"/>
      <c r="U534" s="107">
        <v>43137</v>
      </c>
      <c r="V534" s="108">
        <v>-3.2578609074977631E-3</v>
      </c>
      <c r="W534" s="109">
        <f t="shared" si="85"/>
        <v>0.83863637112518008</v>
      </c>
      <c r="X534" s="108">
        <f t="shared" si="84"/>
        <v>-4.2463739251491828E-2</v>
      </c>
      <c r="Y534" s="28"/>
      <c r="AC534" s="28"/>
      <c r="AG534" s="28"/>
      <c r="AK534" s="28"/>
      <c r="AO534" s="28"/>
      <c r="AS534" s="28"/>
    </row>
    <row r="535" spans="2:45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119"/>
      <c r="O535" s="119"/>
      <c r="P535" s="119"/>
      <c r="Q535" s="119"/>
      <c r="R535" s="119"/>
      <c r="S535" s="119"/>
      <c r="T535" s="28"/>
      <c r="U535" s="107">
        <v>43136</v>
      </c>
      <c r="V535" s="108">
        <v>-2.3378446884495113E-2</v>
      </c>
      <c r="W535" s="109">
        <f t="shared" si="85"/>
        <v>0.84137746186664519</v>
      </c>
      <c r="X535" s="108">
        <f t="shared" si="84"/>
        <v>-4.7319781863377042E-2</v>
      </c>
      <c r="Y535" s="28"/>
      <c r="AC535" s="28"/>
      <c r="AG535" s="28"/>
      <c r="AK535" s="28"/>
      <c r="AO535" s="28"/>
      <c r="AS535" s="28"/>
    </row>
    <row r="536" spans="2:45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119"/>
      <c r="O536" s="119"/>
      <c r="P536" s="119"/>
      <c r="Q536" s="119"/>
      <c r="R536" s="119"/>
      <c r="S536" s="119"/>
      <c r="T536" s="28"/>
      <c r="U536" s="107">
        <v>43133</v>
      </c>
      <c r="V536" s="108">
        <v>-1.1600422477508549E-2</v>
      </c>
      <c r="W536" s="109">
        <f t="shared" si="85"/>
        <v>0.86151842459607852</v>
      </c>
      <c r="X536" s="108">
        <f t="shared" si="84"/>
        <v>-3.1039032748401918E-2</v>
      </c>
      <c r="Y536" s="28"/>
      <c r="AC536" s="28"/>
      <c r="AG536" s="28"/>
      <c r="AK536" s="28"/>
      <c r="AO536" s="28"/>
      <c r="AS536" s="28"/>
    </row>
    <row r="537" spans="2:45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119"/>
      <c r="O537" s="119"/>
      <c r="P537" s="119"/>
      <c r="Q537" s="119"/>
      <c r="R537" s="119"/>
      <c r="S537" s="119"/>
      <c r="T537" s="28"/>
      <c r="U537" s="107">
        <v>43132</v>
      </c>
      <c r="V537" s="108">
        <v>-4.3212325336044188E-3</v>
      </c>
      <c r="W537" s="109">
        <f t="shared" si="85"/>
        <v>0.87162969732903828</v>
      </c>
      <c r="X537" s="108">
        <f t="shared" si="84"/>
        <v>-1.4690945051340942E-2</v>
      </c>
      <c r="Y537" s="28"/>
      <c r="AC537" s="28"/>
      <c r="AG537" s="28"/>
      <c r="AK537" s="28"/>
      <c r="AO537" s="28"/>
      <c r="AS537" s="28"/>
    </row>
    <row r="538" spans="2:45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119"/>
      <c r="O538" s="119"/>
      <c r="P538" s="119"/>
      <c r="Q538" s="119"/>
      <c r="R538" s="119"/>
      <c r="S538" s="119"/>
      <c r="T538" s="28"/>
      <c r="U538" s="107">
        <v>43131</v>
      </c>
      <c r="V538" s="108">
        <v>-4.7351057682804373E-4</v>
      </c>
      <c r="W538" s="109">
        <f t="shared" si="85"/>
        <v>0.87541255855740241</v>
      </c>
      <c r="X538" s="108">
        <f t="shared" si="84"/>
        <v>-1.41457204822375E-2</v>
      </c>
      <c r="Y538" s="28"/>
      <c r="AC538" s="28"/>
      <c r="AG538" s="28"/>
      <c r="AK538" s="28"/>
      <c r="AO538" s="28"/>
      <c r="AS538" s="28"/>
    </row>
    <row r="539" spans="2:45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119"/>
      <c r="O539" s="119"/>
      <c r="P539" s="119"/>
      <c r="Q539" s="119"/>
      <c r="R539" s="119"/>
      <c r="S539" s="119"/>
      <c r="T539" s="28"/>
      <c r="U539" s="107">
        <v>43130</v>
      </c>
      <c r="V539" s="108">
        <v>-8.3127319331770082E-3</v>
      </c>
      <c r="W539" s="109">
        <f t="shared" si="85"/>
        <v>0.87582727203418509</v>
      </c>
      <c r="X539" s="108">
        <f t="shared" si="84"/>
        <v>-1.9883778073186087E-2</v>
      </c>
      <c r="Y539" s="28"/>
      <c r="AC539" s="28"/>
      <c r="AG539" s="28"/>
      <c r="AK539" s="28"/>
      <c r="AO539" s="28"/>
      <c r="AS539" s="28"/>
    </row>
    <row r="540" spans="2:45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119"/>
      <c r="O540" s="119"/>
      <c r="P540" s="119"/>
      <c r="Q540" s="119"/>
      <c r="R540" s="119"/>
      <c r="S540" s="119"/>
      <c r="T540" s="28"/>
      <c r="U540" s="107">
        <v>43129</v>
      </c>
      <c r="V540" s="108">
        <v>-6.6885543225917773E-3</v>
      </c>
      <c r="W540" s="109">
        <f t="shared" si="85"/>
        <v>0.88316881766719335</v>
      </c>
      <c r="X540" s="108">
        <f t="shared" si="84"/>
        <v>-6.9044698798371718E-3</v>
      </c>
      <c r="Y540" s="28"/>
      <c r="AC540" s="28"/>
      <c r="AG540" s="28"/>
      <c r="AK540" s="28"/>
      <c r="AO540" s="28"/>
      <c r="AS540" s="28"/>
    </row>
    <row r="541" spans="2:45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119"/>
      <c r="O541" s="119"/>
      <c r="P541" s="119"/>
      <c r="Q541" s="119"/>
      <c r="R541" s="119"/>
      <c r="S541" s="119"/>
      <c r="T541" s="28"/>
      <c r="U541" s="107">
        <v>43126</v>
      </c>
      <c r="V541" s="108">
        <v>5.0756290036034655E-3</v>
      </c>
      <c r="W541" s="109">
        <f t="shared" si="85"/>
        <v>0.88911571643564324</v>
      </c>
      <c r="X541" s="108">
        <f t="shared" si="84"/>
        <v>1.1490821011774788E-3</v>
      </c>
      <c r="Y541" s="28"/>
      <c r="AC541" s="28"/>
      <c r="AG541" s="28"/>
      <c r="AK541" s="28"/>
      <c r="AO541" s="28"/>
      <c r="AS541" s="28"/>
    </row>
    <row r="542" spans="2:45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119"/>
      <c r="O542" s="119"/>
      <c r="P542" s="119"/>
      <c r="Q542" s="119"/>
      <c r="R542" s="119"/>
      <c r="S542" s="119"/>
      <c r="T542" s="28"/>
      <c r="U542" s="107">
        <v>43125</v>
      </c>
      <c r="V542" s="108">
        <v>-3.77026984404954E-3</v>
      </c>
      <c r="W542" s="109">
        <f t="shared" si="85"/>
        <v>0.88462568465328451</v>
      </c>
      <c r="X542" s="108">
        <f t="shared" si="84"/>
        <v>-1.149452830127129E-3</v>
      </c>
      <c r="Y542" s="28"/>
      <c r="AC542" s="28"/>
      <c r="AG542" s="28"/>
      <c r="AK542" s="28"/>
      <c r="AO542" s="28"/>
      <c r="AS542" s="28"/>
    </row>
    <row r="543" spans="2:45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119"/>
      <c r="O543" s="119"/>
      <c r="P543" s="119"/>
      <c r="Q543" s="119"/>
      <c r="R543" s="119"/>
      <c r="S543" s="119"/>
      <c r="T543" s="28"/>
      <c r="U543" s="107">
        <v>43124</v>
      </c>
      <c r="V543" s="108">
        <v>-6.2911457782438172E-3</v>
      </c>
      <c r="W543" s="109">
        <f t="shared" si="85"/>
        <v>0.88797358468192333</v>
      </c>
      <c r="X543" s="108">
        <f t="shared" si="84"/>
        <v>-1.4466503230459171E-3</v>
      </c>
      <c r="Y543" s="28"/>
      <c r="AC543" s="28"/>
      <c r="AG543" s="28"/>
      <c r="AK543" s="28"/>
      <c r="AO543" s="28"/>
      <c r="AS543" s="28"/>
    </row>
    <row r="544" spans="2:45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119"/>
      <c r="O544" s="119"/>
      <c r="P544" s="119"/>
      <c r="Q544" s="119"/>
      <c r="R544" s="119"/>
      <c r="S544" s="119"/>
      <c r="T544" s="28"/>
      <c r="U544" s="107">
        <v>43123</v>
      </c>
      <c r="V544" s="108">
        <v>4.8198072450396827E-3</v>
      </c>
      <c r="W544" s="109">
        <f t="shared" si="85"/>
        <v>0.89359532312646883</v>
      </c>
      <c r="X544" s="108">
        <f t="shared" si="84"/>
        <v>6.4222690813986461E-3</v>
      </c>
      <c r="Y544" s="28"/>
      <c r="AC544" s="28"/>
      <c r="AG544" s="28"/>
      <c r="AK544" s="28"/>
      <c r="AO544" s="28"/>
      <c r="AS544" s="28"/>
    </row>
    <row r="545" spans="2:45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119"/>
      <c r="O545" s="119"/>
      <c r="P545" s="119"/>
      <c r="Q545" s="119"/>
      <c r="R545" s="119"/>
      <c r="S545" s="119"/>
      <c r="T545" s="28"/>
      <c r="U545" s="107">
        <v>43122</v>
      </c>
      <c r="V545" s="108">
        <v>1.366748635152728E-3</v>
      </c>
      <c r="W545" s="109">
        <f t="shared" si="85"/>
        <v>0.88930902504448028</v>
      </c>
      <c r="X545" s="108">
        <f t="shared" si="84"/>
        <v>2.7211592366518378E-3</v>
      </c>
      <c r="Y545" s="28"/>
      <c r="AC545" s="28"/>
      <c r="AG545" s="28"/>
      <c r="AK545" s="28"/>
      <c r="AO545" s="28"/>
      <c r="AS545" s="28"/>
    </row>
    <row r="546" spans="2:45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119"/>
      <c r="O546" s="119"/>
      <c r="P546" s="119"/>
      <c r="Q546" s="119"/>
      <c r="R546" s="119"/>
      <c r="S546" s="119"/>
      <c r="T546" s="28"/>
      <c r="U546" s="107">
        <v>43119</v>
      </c>
      <c r="V546" s="108">
        <v>2.7680791259977323E-3</v>
      </c>
      <c r="W546" s="109">
        <f t="shared" si="85"/>
        <v>0.88809522211177339</v>
      </c>
      <c r="X546" s="108">
        <f t="shared" si="84"/>
        <v>1.0091754873180481E-3</v>
      </c>
      <c r="Y546" s="28"/>
      <c r="AC546" s="28"/>
      <c r="AG546" s="28"/>
      <c r="AK546" s="28"/>
      <c r="AO546" s="28"/>
      <c r="AS546" s="28"/>
    </row>
    <row r="547" spans="2:45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119"/>
      <c r="O547" s="119"/>
      <c r="P547" s="119"/>
      <c r="Q547" s="119"/>
      <c r="R547" s="119"/>
      <c r="S547" s="119"/>
      <c r="T547" s="28"/>
      <c r="U547" s="107">
        <v>43118</v>
      </c>
      <c r="V547" s="108">
        <v>-4.0666875403830779E-3</v>
      </c>
      <c r="W547" s="109">
        <f t="shared" si="85"/>
        <v>0.88564369029958356</v>
      </c>
      <c r="X547" s="108">
        <f t="shared" si="84"/>
        <v>5.3321246226945007E-4</v>
      </c>
      <c r="Y547" s="28"/>
      <c r="AC547" s="28"/>
      <c r="AG547" s="28"/>
      <c r="AK547" s="28"/>
      <c r="AO547" s="28"/>
      <c r="AS547" s="28"/>
    </row>
    <row r="548" spans="2:45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119"/>
      <c r="O548" s="119"/>
      <c r="P548" s="119"/>
      <c r="Q548" s="119"/>
      <c r="R548" s="119"/>
      <c r="S548" s="119"/>
      <c r="T548" s="28"/>
      <c r="U548" s="107">
        <v>43117</v>
      </c>
      <c r="V548" s="108">
        <v>1.539597454337334E-3</v>
      </c>
      <c r="W548" s="109">
        <f t="shared" si="85"/>
        <v>0.88926003299592871</v>
      </c>
      <c r="X548" s="108">
        <f t="shared" si="84"/>
        <v>5.4334668259583552E-3</v>
      </c>
      <c r="Y548" s="28"/>
      <c r="AC548" s="28"/>
      <c r="AG548" s="28"/>
      <c r="AK548" s="28"/>
      <c r="AO548" s="28"/>
      <c r="AS548" s="28"/>
    </row>
    <row r="549" spans="2:45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119"/>
      <c r="O549" s="119"/>
      <c r="P549" s="119"/>
      <c r="Q549" s="119"/>
      <c r="R549" s="119"/>
      <c r="S549" s="119"/>
      <c r="T549" s="28"/>
      <c r="U549" s="107">
        <v>43116</v>
      </c>
      <c r="V549" s="108">
        <v>1.124590440878867E-3</v>
      </c>
      <c r="W549" s="109">
        <f t="shared" si="85"/>
        <v>0.8878930351393044</v>
      </c>
      <c r="X549" s="108">
        <f t="shared" si="84"/>
        <v>1.1687340989745554E-3</v>
      </c>
      <c r="Y549" s="28"/>
      <c r="AC549" s="28"/>
      <c r="AG549" s="28"/>
      <c r="AK549" s="28"/>
      <c r="AO549" s="28"/>
      <c r="AS549" s="28"/>
    </row>
    <row r="550" spans="2:45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119"/>
      <c r="O550" s="119"/>
      <c r="P550" s="119"/>
      <c r="Q550" s="119"/>
      <c r="R550" s="119"/>
      <c r="S550" s="119"/>
      <c r="T550" s="28"/>
      <c r="U550" s="107">
        <v>43115</v>
      </c>
      <c r="V550" s="108">
        <v>-3.4292267774905122E-4</v>
      </c>
      <c r="W550" s="109">
        <f t="shared" si="85"/>
        <v>0.88689564077962657</v>
      </c>
      <c r="X550" s="108">
        <f t="shared" si="84"/>
        <v>-2.3745198353363195E-3</v>
      </c>
      <c r="Y550" s="28"/>
      <c r="AC550" s="28"/>
      <c r="AG550" s="28"/>
      <c r="AK550" s="28"/>
      <c r="AO550" s="28"/>
      <c r="AS550" s="28"/>
    </row>
    <row r="551" spans="2:45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119"/>
      <c r="O551" s="119"/>
      <c r="P551" s="119"/>
      <c r="Q551" s="119"/>
      <c r="R551" s="119"/>
      <c r="S551" s="119"/>
      <c r="T551" s="28"/>
      <c r="U551" s="107">
        <v>43112</v>
      </c>
      <c r="V551" s="108">
        <v>2.2912797718549678E-3</v>
      </c>
      <c r="W551" s="109">
        <f t="shared" si="85"/>
        <v>0.88719988173877107</v>
      </c>
      <c r="X551" s="108">
        <f t="shared" si="84"/>
        <v>-5.5839842810201379E-4</v>
      </c>
      <c r="Y551" s="28"/>
      <c r="AC551" s="28"/>
      <c r="AG551" s="28"/>
      <c r="AK551" s="28"/>
      <c r="AO551" s="28"/>
      <c r="AS551" s="28"/>
    </row>
    <row r="552" spans="2:45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119"/>
      <c r="O552" s="119"/>
      <c r="P552" s="119"/>
      <c r="Q552" s="119"/>
      <c r="R552" s="119"/>
      <c r="S552" s="119"/>
      <c r="T552" s="28"/>
      <c r="U552" s="107">
        <v>43111</v>
      </c>
      <c r="V552" s="108">
        <v>8.11038155811707E-4</v>
      </c>
      <c r="W552" s="109">
        <f t="shared" si="85"/>
        <v>0.88517170571484816</v>
      </c>
      <c r="X552" s="108">
        <f t="shared" si="84"/>
        <v>-1.2885798108660529E-3</v>
      </c>
      <c r="Y552" s="28"/>
      <c r="AC552" s="28"/>
      <c r="AG552" s="28"/>
      <c r="AK552" s="28"/>
      <c r="AO552" s="28"/>
      <c r="AS552" s="28"/>
    </row>
    <row r="553" spans="2:45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119"/>
      <c r="O553" s="119"/>
      <c r="P553" s="119"/>
      <c r="Q553" s="119"/>
      <c r="R553" s="119"/>
      <c r="S553" s="119"/>
      <c r="T553" s="28"/>
      <c r="U553" s="107">
        <v>43110</v>
      </c>
      <c r="V553" s="108">
        <v>-2.7086187027372936E-3</v>
      </c>
      <c r="W553" s="109">
        <f t="shared" si="85"/>
        <v>0.88445437946602645</v>
      </c>
      <c r="X553" s="108">
        <f t="shared" si="84"/>
        <v>3.4319738409356315E-3</v>
      </c>
      <c r="Y553" s="28"/>
      <c r="AC553" s="28"/>
      <c r="AG553" s="28"/>
      <c r="AK553" s="28"/>
      <c r="AO553" s="28"/>
      <c r="AS553" s="28"/>
    </row>
    <row r="554" spans="2:45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119"/>
      <c r="O554" s="119"/>
      <c r="P554" s="119"/>
      <c r="Q554" s="119"/>
      <c r="R554" s="119"/>
      <c r="S554" s="119"/>
      <c r="T554" s="28"/>
      <c r="U554" s="107">
        <v>43109</v>
      </c>
      <c r="V554" s="108">
        <v>-2.418507263832748E-3</v>
      </c>
      <c r="W554" s="109">
        <f t="shared" si="85"/>
        <v>0.88685653566517397</v>
      </c>
      <c r="X554" s="108">
        <f t="shared" si="84"/>
        <v>1.3698474318576404E-2</v>
      </c>
      <c r="Y554" s="28"/>
      <c r="AC554" s="28"/>
      <c r="AG554" s="28"/>
      <c r="AK554" s="28"/>
      <c r="AO554" s="28"/>
      <c r="AS554" s="28"/>
    </row>
    <row r="555" spans="2:45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119"/>
      <c r="O555" s="119"/>
      <c r="P555" s="119"/>
      <c r="Q555" s="119"/>
      <c r="R555" s="119"/>
      <c r="S555" s="119"/>
      <c r="T555" s="28"/>
      <c r="U555" s="107">
        <v>43108</v>
      </c>
      <c r="V555" s="108">
        <v>1.4768971385194299E-3</v>
      </c>
      <c r="W555" s="109">
        <f t="shared" si="85"/>
        <v>0.88900660459598468</v>
      </c>
      <c r="X555" s="108">
        <f t="shared" si="84"/>
        <v>1.5050500998148308E-2</v>
      </c>
      <c r="Y555" s="28"/>
      <c r="AC555" s="28"/>
      <c r="AG555" s="28"/>
      <c r="AK555" s="28"/>
      <c r="AO555" s="28"/>
      <c r="AS555" s="28"/>
    </row>
    <row r="556" spans="2:45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119"/>
      <c r="O556" s="119"/>
      <c r="P556" s="119"/>
      <c r="Q556" s="119"/>
      <c r="R556" s="119"/>
      <c r="S556" s="119"/>
      <c r="T556" s="28"/>
      <c r="U556" s="107">
        <v>43105</v>
      </c>
      <c r="V556" s="108">
        <v>1.559016444567955E-3</v>
      </c>
      <c r="W556" s="109">
        <f t="shared" si="85"/>
        <v>0.88769556954944062</v>
      </c>
      <c r="X556" s="108">
        <f t="shared" si="84"/>
        <v>1.3553586606353196E-2</v>
      </c>
      <c r="Y556" s="28"/>
      <c r="AC556" s="28"/>
      <c r="AG556" s="28"/>
      <c r="AK556" s="28"/>
      <c r="AO556" s="28"/>
      <c r="AS556" s="28"/>
    </row>
    <row r="557" spans="2:45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119"/>
      <c r="O557" s="119"/>
      <c r="P557" s="119"/>
      <c r="Q557" s="119"/>
      <c r="R557" s="119"/>
      <c r="S557" s="119"/>
      <c r="T557" s="28"/>
      <c r="U557" s="107">
        <v>43104</v>
      </c>
      <c r="V557" s="108">
        <v>5.5415159549292055E-3</v>
      </c>
      <c r="W557" s="109">
        <f t="shared" si="85"/>
        <v>0.88631379177301906</v>
      </c>
      <c r="X557" s="108">
        <f t="shared" si="84"/>
        <v>1.2613737351998333E-2</v>
      </c>
      <c r="Y557" s="28"/>
      <c r="AC557" s="28"/>
      <c r="AG557" s="28"/>
      <c r="AK557" s="28"/>
      <c r="AO557" s="28"/>
      <c r="AS557" s="28"/>
    </row>
    <row r="558" spans="2:45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119"/>
      <c r="O558" s="119"/>
      <c r="P558" s="119"/>
      <c r="Q558" s="119"/>
      <c r="R558" s="119"/>
      <c r="S558" s="119"/>
      <c r="T558" s="28"/>
      <c r="U558" s="107">
        <v>43103</v>
      </c>
      <c r="V558" s="108">
        <v>7.4950549984740553E-3</v>
      </c>
      <c r="W558" s="109">
        <f t="shared" si="85"/>
        <v>0.88142933703867654</v>
      </c>
      <c r="X558" s="108">
        <f t="shared" si="84"/>
        <v>4.5472178196068747E-3</v>
      </c>
      <c r="Y558" s="28"/>
      <c r="AC558" s="28"/>
      <c r="AG558" s="28"/>
      <c r="AK558" s="28"/>
      <c r="AO558" s="28"/>
      <c r="AS558" s="28"/>
    </row>
    <row r="559" spans="2:45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119"/>
      <c r="O559" s="119"/>
      <c r="P559" s="119"/>
      <c r="Q559" s="119"/>
      <c r="R559" s="119"/>
      <c r="S559" s="119"/>
      <c r="T559" s="28"/>
      <c r="U559" s="107">
        <v>43102</v>
      </c>
      <c r="V559" s="108">
        <v>-1.0879767092385401E-3</v>
      </c>
      <c r="W559" s="109">
        <f t="shared" si="85"/>
        <v>0.87487212236491974</v>
      </c>
      <c r="X559" s="108">
        <f t="shared" si="84"/>
        <v>1.87971796009756E-3</v>
      </c>
      <c r="Y559" s="28"/>
      <c r="AC559" s="28"/>
      <c r="AG559" s="28"/>
      <c r="AK559" s="28"/>
      <c r="AO559" s="28"/>
      <c r="AS559" s="28"/>
    </row>
    <row r="560" spans="2:45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119"/>
      <c r="O560" s="119"/>
      <c r="P560" s="119"/>
      <c r="Q560" s="119"/>
      <c r="R560" s="119"/>
      <c r="S560" s="119"/>
      <c r="T560" s="28"/>
      <c r="U560" s="110">
        <v>43101</v>
      </c>
      <c r="V560" s="111"/>
      <c r="W560" s="112">
        <f>W561</f>
        <v>0.87582499956581616</v>
      </c>
      <c r="X560" s="111">
        <f t="shared" si="84"/>
        <v>3.4502136869949407E-3</v>
      </c>
      <c r="Y560" s="28"/>
      <c r="AC560" s="28"/>
      <c r="AG560" s="28"/>
      <c r="AK560" s="28"/>
      <c r="AO560" s="28"/>
      <c r="AS560" s="28"/>
    </row>
    <row r="561" spans="2:45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119"/>
      <c r="O561" s="119"/>
      <c r="P561" s="119"/>
      <c r="Q561" s="119"/>
      <c r="R561" s="119"/>
      <c r="S561" s="119"/>
      <c r="T561" s="28"/>
      <c r="U561" s="107">
        <v>43098</v>
      </c>
      <c r="V561" s="108">
        <v>6.3028953043468036E-4</v>
      </c>
      <c r="W561" s="109">
        <f>$W559/(1+$V559)</f>
        <v>0.87582499956581616</v>
      </c>
      <c r="X561" s="108">
        <f t="shared" si="84"/>
        <v>3.5551312488599773E-3</v>
      </c>
      <c r="Y561" s="28"/>
      <c r="AC561" s="28"/>
      <c r="AG561" s="28"/>
      <c r="AK561" s="28"/>
      <c r="AO561" s="28"/>
      <c r="AS561" s="28"/>
    </row>
    <row r="562" spans="2:45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119"/>
      <c r="O562" s="119"/>
      <c r="P562" s="119"/>
      <c r="Q562" s="119"/>
      <c r="R562" s="119"/>
      <c r="S562" s="119"/>
      <c r="T562" s="28"/>
      <c r="U562" s="107">
        <v>43097</v>
      </c>
      <c r="V562" s="108">
        <v>-2.4686659929198658E-3</v>
      </c>
      <c r="W562" s="109">
        <f t="shared" si="85"/>
        <v>0.87527332395345958</v>
      </c>
      <c r="X562" s="108">
        <f t="shared" si="84"/>
        <v>2.5001258040866503E-3</v>
      </c>
      <c r="Y562" s="28"/>
      <c r="AC562" s="28"/>
      <c r="AG562" s="28"/>
      <c r="AK562" s="28"/>
      <c r="AO562" s="28"/>
      <c r="AS562" s="28"/>
    </row>
    <row r="563" spans="2:45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119"/>
      <c r="O563" s="119"/>
      <c r="P563" s="119"/>
      <c r="Q563" s="119"/>
      <c r="R563" s="119"/>
      <c r="S563" s="119"/>
      <c r="T563" s="28"/>
      <c r="U563" s="107">
        <v>43096</v>
      </c>
      <c r="V563" s="108">
        <v>4.8197273782373314E-3</v>
      </c>
      <c r="W563" s="109">
        <f t="shared" si="85"/>
        <v>0.87743942883226478</v>
      </c>
      <c r="X563" s="108">
        <f t="shared" si="84"/>
        <v>6.3206913511315577E-3</v>
      </c>
      <c r="Y563" s="28"/>
      <c r="AC563" s="28"/>
      <c r="AG563" s="28"/>
      <c r="AK563" s="28"/>
      <c r="AO563" s="28"/>
      <c r="AS563" s="28"/>
    </row>
    <row r="564" spans="2:45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119"/>
      <c r="O564" s="119"/>
      <c r="P564" s="119"/>
      <c r="Q564" s="119"/>
      <c r="R564" s="119"/>
      <c r="S564" s="119"/>
      <c r="T564" s="28"/>
      <c r="U564" s="107">
        <v>43095</v>
      </c>
      <c r="V564" s="108">
        <v>4.778670103236621E-4</v>
      </c>
      <c r="W564" s="109">
        <f t="shared" si="85"/>
        <v>0.87323069494432437</v>
      </c>
      <c r="X564" s="108">
        <f t="shared" si="84"/>
        <v>-4.1457761565055762E-3</v>
      </c>
      <c r="Y564" s="28"/>
      <c r="AC564" s="28"/>
      <c r="AG564" s="28"/>
      <c r="AK564" s="28"/>
      <c r="AO564" s="28"/>
      <c r="AS564" s="28"/>
    </row>
    <row r="565" spans="2:45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119"/>
      <c r="O565" s="119"/>
      <c r="P565" s="119"/>
      <c r="Q565" s="119"/>
      <c r="R565" s="119"/>
      <c r="S565" s="119"/>
      <c r="T565" s="28"/>
      <c r="U565" s="107">
        <v>43094</v>
      </c>
      <c r="V565" s="108">
        <v>1.0455681849866101E-4</v>
      </c>
      <c r="W565" s="109">
        <f t="shared" si="85"/>
        <v>0.87281360611580006</v>
      </c>
      <c r="X565" s="108">
        <f t="shared" si="84"/>
        <v>-1.2822988373973221E-2</v>
      </c>
      <c r="Y565" s="28"/>
      <c r="AC565" s="28"/>
      <c r="AG565" s="28"/>
      <c r="AK565" s="28"/>
      <c r="AO565" s="28"/>
      <c r="AS565" s="28"/>
    </row>
    <row r="566" spans="2:45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119"/>
      <c r="O566" s="119"/>
      <c r="P566" s="119"/>
      <c r="Q566" s="119"/>
      <c r="R566" s="119"/>
      <c r="S566" s="119"/>
      <c r="T566" s="28"/>
      <c r="U566" s="107">
        <v>43091</v>
      </c>
      <c r="V566" s="108">
        <v>-4.216411216920237E-4</v>
      </c>
      <c r="W566" s="109">
        <f t="shared" si="85"/>
        <v>0.87272235704271495</v>
      </c>
      <c r="X566" s="108">
        <f t="shared" si="84"/>
        <v>-7.2999867979993693E-3</v>
      </c>
      <c r="Y566" s="28"/>
      <c r="AC566" s="28"/>
      <c r="AG566" s="28"/>
      <c r="AK566" s="28"/>
      <c r="AO566" s="28"/>
      <c r="AS566" s="28"/>
    </row>
    <row r="567" spans="2:45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119"/>
      <c r="O567" s="119"/>
      <c r="P567" s="119"/>
      <c r="Q567" s="119"/>
      <c r="R567" s="119"/>
      <c r="S567" s="119"/>
      <c r="T567" s="28"/>
      <c r="U567" s="107">
        <v>43090</v>
      </c>
      <c r="V567" s="108">
        <v>1.3329633023866859E-3</v>
      </c>
      <c r="W567" s="109">
        <f t="shared" si="85"/>
        <v>0.8730904878953698</v>
      </c>
      <c r="X567" s="108">
        <f t="shared" si="84"/>
        <v>-3.6524759050098332E-3</v>
      </c>
      <c r="Y567" s="28"/>
      <c r="AC567" s="28"/>
      <c r="AG567" s="28"/>
      <c r="AK567" s="28"/>
      <c r="AO567" s="28"/>
      <c r="AS567" s="28"/>
    </row>
    <row r="568" spans="2:45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119"/>
      <c r="O568" s="119"/>
      <c r="P568" s="119"/>
      <c r="Q568" s="119"/>
      <c r="R568" s="119"/>
      <c r="S568" s="119"/>
      <c r="T568" s="28"/>
      <c r="U568" s="107">
        <v>43089</v>
      </c>
      <c r="V568" s="108">
        <v>-5.6311290118033364E-3</v>
      </c>
      <c r="W568" s="109">
        <f t="shared" si="85"/>
        <v>0.87192823954973542</v>
      </c>
      <c r="X568" s="108">
        <f t="shared" si="84"/>
        <v>-9.6680864235360042E-3</v>
      </c>
      <c r="Y568" s="28"/>
      <c r="AC568" s="28"/>
      <c r="AG568" s="28"/>
      <c r="AK568" s="28"/>
      <c r="AO568" s="28"/>
      <c r="AS568" s="28"/>
    </row>
    <row r="569" spans="2:45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119"/>
      <c r="O569" s="119"/>
      <c r="P569" s="119"/>
      <c r="Q569" s="119"/>
      <c r="R569" s="119"/>
      <c r="S569" s="119"/>
      <c r="T569" s="28"/>
      <c r="U569" s="107">
        <v>43088</v>
      </c>
      <c r="V569" s="108">
        <v>-8.2396325624776359E-3</v>
      </c>
      <c r="W569" s="109">
        <f t="shared" si="85"/>
        <v>0.87686598503754376</v>
      </c>
      <c r="X569" s="108">
        <f t="shared" si="84"/>
        <v>-1.9720745400513273E-3</v>
      </c>
      <c r="Y569" s="28"/>
      <c r="AC569" s="28"/>
      <c r="AG569" s="28"/>
      <c r="AK569" s="28"/>
      <c r="AO569" s="28"/>
      <c r="AS569" s="28"/>
    </row>
    <row r="570" spans="2:45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119"/>
      <c r="O570" s="119"/>
      <c r="P570" s="119"/>
      <c r="Q570" s="119"/>
      <c r="R570" s="119"/>
      <c r="S570" s="119"/>
      <c r="T570" s="28"/>
      <c r="U570" s="107">
        <v>43087</v>
      </c>
      <c r="V570" s="108">
        <v>5.6998846861414541E-3</v>
      </c>
      <c r="W570" s="109">
        <f t="shared" si="85"/>
        <v>0.88415106494239237</v>
      </c>
      <c r="X570" s="108">
        <f t="shared" si="84"/>
        <v>6.5856493662381776E-3</v>
      </c>
      <c r="Y570" s="28"/>
      <c r="AC570" s="28"/>
      <c r="AG570" s="28"/>
      <c r="AK570" s="28"/>
      <c r="AO570" s="28"/>
      <c r="AS570" s="28"/>
    </row>
    <row r="571" spans="2:45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119"/>
      <c r="O571" s="119"/>
      <c r="P571" s="119"/>
      <c r="Q571" s="119"/>
      <c r="R571" s="119"/>
      <c r="S571" s="119"/>
      <c r="T571" s="28"/>
      <c r="U571" s="107">
        <v>43084</v>
      </c>
      <c r="V571" s="108">
        <v>3.2511431070952261E-3</v>
      </c>
      <c r="W571" s="109">
        <f t="shared" si="85"/>
        <v>0.87914006793221233</v>
      </c>
      <c r="X571" s="108">
        <f t="shared" si="84"/>
        <v>4.8176195268962996E-3</v>
      </c>
      <c r="Y571" s="28"/>
      <c r="AC571" s="28"/>
      <c r="AG571" s="28"/>
      <c r="AK571" s="28"/>
      <c r="AO571" s="28"/>
      <c r="AS571" s="28"/>
    </row>
    <row r="572" spans="2:45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119"/>
      <c r="O572" s="119"/>
      <c r="P572" s="119"/>
      <c r="Q572" s="119"/>
      <c r="R572" s="119"/>
      <c r="S572" s="119"/>
      <c r="T572" s="28"/>
      <c r="U572" s="107">
        <v>43083</v>
      </c>
      <c r="V572" s="108">
        <v>-4.7127476176663553E-3</v>
      </c>
      <c r="W572" s="109">
        <f t="shared" si="85"/>
        <v>0.87629112009729926</v>
      </c>
      <c r="X572" s="108">
        <f t="shared" si="84"/>
        <v>6.3297167341249683E-3</v>
      </c>
      <c r="Y572" s="28"/>
      <c r="AC572" s="28"/>
      <c r="AG572" s="28"/>
      <c r="AK572" s="28"/>
      <c r="AO572" s="28"/>
      <c r="AS572" s="28"/>
    </row>
    <row r="573" spans="2:45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119"/>
      <c r="O573" s="119"/>
      <c r="P573" s="119"/>
      <c r="Q573" s="119"/>
      <c r="R573" s="119"/>
      <c r="S573" s="119"/>
      <c r="T573" s="28"/>
      <c r="U573" s="107">
        <v>43082</v>
      </c>
      <c r="V573" s="108">
        <v>2.0962546489491371E-3</v>
      </c>
      <c r="W573" s="109">
        <f t="shared" si="85"/>
        <v>0.88044041355879565</v>
      </c>
      <c r="X573" s="108">
        <f t="shared" si="84"/>
        <v>1.4306752065300188E-2</v>
      </c>
      <c r="Y573" s="28"/>
      <c r="AC573" s="28"/>
      <c r="AG573" s="28"/>
      <c r="AK573" s="28"/>
      <c r="AO573" s="28"/>
      <c r="AS573" s="28"/>
    </row>
    <row r="574" spans="2:45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119"/>
      <c r="O574" s="119"/>
      <c r="P574" s="119"/>
      <c r="Q574" s="119"/>
      <c r="R574" s="119"/>
      <c r="S574" s="119"/>
      <c r="T574" s="28"/>
      <c r="U574" s="107">
        <v>43081</v>
      </c>
      <c r="V574" s="108">
        <v>2.6434932943097988E-4</v>
      </c>
      <c r="W574" s="109">
        <f t="shared" si="85"/>
        <v>0.87859864706033497</v>
      </c>
      <c r="X574" s="108">
        <f t="shared" si="84"/>
        <v>1.2655763529835662E-2</v>
      </c>
      <c r="Y574" s="28"/>
      <c r="AC574" s="28"/>
      <c r="AG574" s="28"/>
      <c r="AK574" s="28"/>
      <c r="AO574" s="28"/>
      <c r="AS574" s="28"/>
    </row>
    <row r="575" spans="2:45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119"/>
      <c r="O575" s="119"/>
      <c r="P575" s="119"/>
      <c r="Q575" s="119"/>
      <c r="R575" s="119"/>
      <c r="S575" s="119"/>
      <c r="T575" s="28"/>
      <c r="U575" s="107">
        <v>43080</v>
      </c>
      <c r="V575" s="108">
        <v>3.9334106591500887E-3</v>
      </c>
      <c r="W575" s="109">
        <f t="shared" si="85"/>
        <v>0.87836645147789216</v>
      </c>
      <c r="X575" s="108">
        <f t="shared" si="84"/>
        <v>1.017399787568074E-2</v>
      </c>
      <c r="Y575" s="28"/>
      <c r="AC575" s="28"/>
      <c r="AG575" s="28"/>
      <c r="AK575" s="28"/>
      <c r="AO575" s="28"/>
      <c r="AS575" s="28"/>
    </row>
    <row r="576" spans="2:45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119"/>
      <c r="O576" s="119"/>
      <c r="P576" s="119"/>
      <c r="Q576" s="119"/>
      <c r="R576" s="119"/>
      <c r="S576" s="119"/>
      <c r="T576" s="28"/>
      <c r="U576" s="107">
        <v>43077</v>
      </c>
      <c r="V576" s="108">
        <v>4.7608830063172519E-3</v>
      </c>
      <c r="W576" s="109">
        <f t="shared" si="85"/>
        <v>0.87492501210930451</v>
      </c>
      <c r="X576" s="108">
        <f t="shared" si="84"/>
        <v>3.8294609147144776E-3</v>
      </c>
      <c r="Y576" s="28"/>
      <c r="AC576" s="28"/>
      <c r="AG576" s="28"/>
      <c r="AK576" s="28"/>
      <c r="AO576" s="28"/>
      <c r="AS576" s="28"/>
    </row>
    <row r="577" spans="2:45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119"/>
      <c r="O577" s="119"/>
      <c r="P577" s="119"/>
      <c r="Q577" s="119"/>
      <c r="R577" s="119"/>
      <c r="S577" s="119"/>
      <c r="T577" s="28"/>
      <c r="U577" s="107">
        <v>43076</v>
      </c>
      <c r="V577" s="108">
        <v>3.1767556384714618E-3</v>
      </c>
      <c r="W577" s="109">
        <f t="shared" si="85"/>
        <v>0.87077933357782156</v>
      </c>
      <c r="X577" s="108">
        <f t="shared" si="84"/>
        <v>-1.7940012129986638E-3</v>
      </c>
      <c r="Y577" s="28"/>
      <c r="AC577" s="28"/>
      <c r="AG577" s="28"/>
      <c r="AK577" s="28"/>
      <c r="AO577" s="28"/>
      <c r="AS577" s="28"/>
    </row>
    <row r="578" spans="2:45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119"/>
      <c r="O578" s="119"/>
      <c r="P578" s="119"/>
      <c r="Q578" s="119"/>
      <c r="R578" s="119"/>
      <c r="S578" s="119"/>
      <c r="T578" s="28"/>
      <c r="U578" s="107">
        <v>43075</v>
      </c>
      <c r="V578" s="108">
        <v>4.6514115740594394E-4</v>
      </c>
      <c r="W578" s="109">
        <f t="shared" si="85"/>
        <v>0.86802184030232477</v>
      </c>
      <c r="X578" s="108">
        <f t="shared" si="84"/>
        <v>-5.618087917815151E-3</v>
      </c>
      <c r="Y578" s="28"/>
      <c r="AC578" s="28"/>
      <c r="AG578" s="28"/>
      <c r="AK578" s="28"/>
      <c r="AO578" s="28"/>
      <c r="AS578" s="28"/>
    </row>
    <row r="579" spans="2:45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119"/>
      <c r="O579" s="119"/>
      <c r="P579" s="119"/>
      <c r="Q579" s="119"/>
      <c r="R579" s="119"/>
      <c r="S579" s="119"/>
      <c r="T579" s="28"/>
      <c r="U579" s="107">
        <v>43074</v>
      </c>
      <c r="V579" s="108">
        <v>-2.187048071980763E-3</v>
      </c>
      <c r="W579" s="109">
        <f t="shared" si="85"/>
        <v>0.86761827533354963</v>
      </c>
      <c r="X579" s="108">
        <f t="shared" si="84"/>
        <v>-1.0955157653882441E-2</v>
      </c>
      <c r="Y579" s="28"/>
      <c r="AC579" s="28"/>
      <c r="AG579" s="28"/>
      <c r="AK579" s="28"/>
      <c r="AO579" s="28"/>
      <c r="AS579" s="28"/>
    </row>
    <row r="580" spans="2:45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119"/>
      <c r="O580" s="119"/>
      <c r="P580" s="119"/>
      <c r="Q580" s="119"/>
      <c r="R580" s="119"/>
      <c r="S580" s="119"/>
      <c r="T580" s="28"/>
      <c r="U580" s="107">
        <v>43073</v>
      </c>
      <c r="V580" s="108">
        <v>-2.3719314340640771E-3</v>
      </c>
      <c r="W580" s="109">
        <f t="shared" si="85"/>
        <v>0.86951995727966691</v>
      </c>
      <c r="X580" s="108">
        <f t="shared" si="84"/>
        <v>-4.229616158913041E-3</v>
      </c>
      <c r="Y580" s="28"/>
      <c r="AC580" s="28"/>
      <c r="AG580" s="28"/>
      <c r="AK580" s="28"/>
      <c r="AO580" s="28"/>
      <c r="AS580" s="28"/>
    </row>
    <row r="581" spans="2:45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119"/>
      <c r="O581" s="119"/>
      <c r="P581" s="119"/>
      <c r="Q581" s="119"/>
      <c r="R581" s="119"/>
      <c r="S581" s="119"/>
      <c r="T581" s="28"/>
      <c r="U581" s="107">
        <v>43070</v>
      </c>
      <c r="V581" s="108">
        <v>-8.6779695675617266E-4</v>
      </c>
      <c r="W581" s="109">
        <f t="shared" si="85"/>
        <v>0.87158730260023554</v>
      </c>
      <c r="X581" s="108">
        <f t="shared" si="84"/>
        <v>-3.9706360367276483E-3</v>
      </c>
      <c r="Y581" s="28"/>
      <c r="AC581" s="28"/>
      <c r="AG581" s="28"/>
      <c r="AK581" s="28"/>
      <c r="AO581" s="28"/>
      <c r="AS581" s="28"/>
    </row>
    <row r="582" spans="2:45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119"/>
      <c r="O582" s="119"/>
      <c r="P582" s="119"/>
      <c r="Q582" s="119"/>
      <c r="R582" s="119"/>
      <c r="S582" s="119"/>
      <c r="T582" s="28"/>
      <c r="U582" s="107">
        <v>43069</v>
      </c>
      <c r="V582" s="108">
        <v>-6.6637383428237089E-4</v>
      </c>
      <c r="W582" s="109">
        <f t="shared" si="85"/>
        <v>0.87234432034667597</v>
      </c>
      <c r="X582" s="108">
        <f t="shared" ref="X582:X645" si="86">$W582/VLOOKUP($U582-7,$U:$W,3,FALSE)-1</f>
        <v>-1.1102171079560019E-3</v>
      </c>
      <c r="Y582" s="28"/>
      <c r="AC582" s="28"/>
      <c r="AG582" s="28"/>
      <c r="AK582" s="28"/>
      <c r="AO582" s="28"/>
      <c r="AS582" s="28"/>
    </row>
    <row r="583" spans="2:45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119"/>
      <c r="O583" s="119"/>
      <c r="P583" s="119"/>
      <c r="Q583" s="119"/>
      <c r="R583" s="119"/>
      <c r="S583" s="119"/>
      <c r="T583" s="28"/>
      <c r="U583" s="107">
        <v>43068</v>
      </c>
      <c r="V583" s="108">
        <v>-4.9045786273001499E-3</v>
      </c>
      <c r="W583" s="109">
        <f t="shared" si="85"/>
        <v>0.87292601540260462</v>
      </c>
      <c r="X583" s="108">
        <f t="shared" si="86"/>
        <v>-7.2069615965175693E-5</v>
      </c>
      <c r="Y583" s="28"/>
      <c r="AC583" s="28"/>
      <c r="AG583" s="28"/>
      <c r="AK583" s="28"/>
      <c r="AO583" s="28"/>
      <c r="AS583" s="28"/>
    </row>
    <row r="584" spans="2:45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119"/>
      <c r="O584" s="119"/>
      <c r="P584" s="119"/>
      <c r="Q584" s="119"/>
      <c r="R584" s="119"/>
      <c r="S584" s="119"/>
      <c r="T584" s="28"/>
      <c r="U584" s="107">
        <v>43067</v>
      </c>
      <c r="V584" s="108">
        <v>4.5981168923205787E-3</v>
      </c>
      <c r="W584" s="109">
        <f t="shared" si="85"/>
        <v>0.87722845131618965</v>
      </c>
      <c r="X584" s="108">
        <f t="shared" si="86"/>
        <v>5.4167555468938033E-3</v>
      </c>
      <c r="Y584" s="28"/>
      <c r="AC584" s="28"/>
      <c r="AG584" s="28"/>
      <c r="AK584" s="28"/>
      <c r="AO584" s="28"/>
      <c r="AS584" s="28"/>
    </row>
    <row r="585" spans="2:45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119"/>
      <c r="O585" s="119"/>
      <c r="P585" s="119"/>
      <c r="Q585" s="119"/>
      <c r="R585" s="119"/>
      <c r="S585" s="119"/>
      <c r="T585" s="28"/>
      <c r="U585" s="107">
        <v>43066</v>
      </c>
      <c r="V585" s="108">
        <v>-2.1124681649354769E-3</v>
      </c>
      <c r="W585" s="109">
        <f t="shared" si="85"/>
        <v>0.87321331442453498</v>
      </c>
      <c r="X585" s="108">
        <f t="shared" si="86"/>
        <v>8.0167354322675521E-3</v>
      </c>
      <c r="Y585" s="28"/>
      <c r="AC585" s="28"/>
      <c r="AG585" s="28"/>
      <c r="AK585" s="28"/>
      <c r="AO585" s="28"/>
      <c r="AS585" s="28"/>
    </row>
    <row r="586" spans="2:45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119"/>
      <c r="O586" s="119"/>
      <c r="P586" s="119"/>
      <c r="Q586" s="119"/>
      <c r="R586" s="119"/>
      <c r="S586" s="119"/>
      <c r="T586" s="28"/>
      <c r="U586" s="107">
        <v>43063</v>
      </c>
      <c r="V586" s="108">
        <v>2.0015327732011419E-3</v>
      </c>
      <c r="W586" s="109">
        <f t="shared" si="85"/>
        <v>0.87506185473501208</v>
      </c>
      <c r="X586" s="108">
        <f t="shared" si="86"/>
        <v>1.2350873906548765E-2</v>
      </c>
      <c r="Y586" s="28"/>
      <c r="AC586" s="28"/>
      <c r="AG586" s="28"/>
      <c r="AK586" s="28"/>
      <c r="AO586" s="28"/>
      <c r="AS586" s="28"/>
    </row>
    <row r="587" spans="2:45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119"/>
      <c r="O587" s="119"/>
      <c r="P587" s="119"/>
      <c r="Q587" s="119"/>
      <c r="R587" s="119"/>
      <c r="S587" s="119"/>
      <c r="T587" s="28"/>
      <c r="U587" s="107">
        <v>43062</v>
      </c>
      <c r="V587" s="108">
        <v>3.7223494461850602E-4</v>
      </c>
      <c r="W587" s="109">
        <f t="shared" ref="W587:W650" si="87">$W586/(1+$V586)</f>
        <v>0.87331388836615564</v>
      </c>
      <c r="X587" s="108">
        <f t="shared" si="86"/>
        <v>9.6772752522547023E-3</v>
      </c>
      <c r="Y587" s="28"/>
      <c r="AC587" s="28"/>
      <c r="AG587" s="28"/>
      <c r="AK587" s="28"/>
      <c r="AO587" s="28"/>
      <c r="AS587" s="28"/>
    </row>
    <row r="588" spans="2:45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119"/>
      <c r="O588" s="119"/>
      <c r="P588" s="119"/>
      <c r="Q588" s="119"/>
      <c r="R588" s="119"/>
      <c r="S588" s="119"/>
      <c r="T588" s="28"/>
      <c r="U588" s="107">
        <v>43061</v>
      </c>
      <c r="V588" s="108">
        <v>5.5771982672785678E-4</v>
      </c>
      <c r="W588" s="109">
        <f t="shared" si="87"/>
        <v>0.87298893137963096</v>
      </c>
      <c r="X588" s="108">
        <f t="shared" si="86"/>
        <v>1.4050456811826262E-2</v>
      </c>
      <c r="Y588" s="28"/>
      <c r="AC588" s="28"/>
      <c r="AG588" s="28"/>
      <c r="AK588" s="28"/>
      <c r="AO588" s="28"/>
      <c r="AS588" s="28"/>
    </row>
    <row r="589" spans="2:45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119"/>
      <c r="O589" s="119"/>
      <c r="P589" s="119"/>
      <c r="Q589" s="119"/>
      <c r="R589" s="119"/>
      <c r="S589" s="119"/>
      <c r="T589" s="28"/>
      <c r="U589" s="107">
        <v>43060</v>
      </c>
      <c r="V589" s="108">
        <v>7.1959798008052137E-3</v>
      </c>
      <c r="W589" s="109">
        <f t="shared" si="87"/>
        <v>0.87250231953715895</v>
      </c>
      <c r="X589" s="108">
        <f t="shared" si="86"/>
        <v>1.2657174711618424E-2</v>
      </c>
      <c r="Y589" s="28"/>
      <c r="AC589" s="28"/>
      <c r="AG589" s="28"/>
      <c r="AK589" s="28"/>
      <c r="AO589" s="28"/>
      <c r="AS589" s="28"/>
    </row>
    <row r="590" spans="2:45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119"/>
      <c r="O590" s="119"/>
      <c r="P590" s="119"/>
      <c r="Q590" s="119"/>
      <c r="R590" s="119"/>
      <c r="S590" s="119"/>
      <c r="T590" s="28"/>
      <c r="U590" s="107">
        <v>43059</v>
      </c>
      <c r="V590" s="108">
        <v>2.1781180849816022E-3</v>
      </c>
      <c r="W590" s="109">
        <f t="shared" si="87"/>
        <v>0.86626866770230271</v>
      </c>
      <c r="X590" s="108">
        <f t="shared" si="86"/>
        <v>3.983251593647541E-3</v>
      </c>
      <c r="Y590" s="28"/>
      <c r="AC590" s="28"/>
      <c r="AG590" s="28"/>
      <c r="AK590" s="28"/>
      <c r="AO590" s="28"/>
      <c r="AS590" s="28"/>
    </row>
    <row r="591" spans="2:45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119"/>
      <c r="O591" s="119"/>
      <c r="P591" s="119"/>
      <c r="Q591" s="119"/>
      <c r="R591" s="119"/>
      <c r="S591" s="119"/>
      <c r="T591" s="28"/>
      <c r="U591" s="107">
        <v>43056</v>
      </c>
      <c r="V591" s="108">
        <v>-6.4473347565937689E-4</v>
      </c>
      <c r="W591" s="109">
        <f t="shared" si="87"/>
        <v>0.86438593306908129</v>
      </c>
      <c r="X591" s="108">
        <f t="shared" si="86"/>
        <v>6.4142946221035224E-4</v>
      </c>
      <c r="Y591" s="28"/>
      <c r="AC591" s="28"/>
      <c r="AG591" s="28"/>
      <c r="AK591" s="28"/>
      <c r="AO591" s="28"/>
      <c r="AS591" s="28"/>
    </row>
    <row r="592" spans="2:45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119"/>
      <c r="O592" s="119"/>
      <c r="P592" s="119"/>
      <c r="Q592" s="119"/>
      <c r="R592" s="119"/>
      <c r="S592" s="119"/>
      <c r="T592" s="28"/>
      <c r="U592" s="107">
        <v>43055</v>
      </c>
      <c r="V592" s="108">
        <v>4.7051138929678337E-3</v>
      </c>
      <c r="W592" s="109">
        <f t="shared" si="87"/>
        <v>0.86494359115685715</v>
      </c>
      <c r="X592" s="108">
        <f t="shared" si="86"/>
        <v>-6.141230519862706E-3</v>
      </c>
      <c r="Y592" s="28"/>
      <c r="AC592" s="28"/>
      <c r="AG592" s="28"/>
      <c r="AK592" s="28"/>
      <c r="AO592" s="28"/>
      <c r="AS592" s="28"/>
    </row>
    <row r="593" spans="2:45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119"/>
      <c r="O593" s="119"/>
      <c r="P593" s="119"/>
      <c r="Q593" s="119"/>
      <c r="R593" s="119"/>
      <c r="S593" s="119"/>
      <c r="T593" s="28"/>
      <c r="U593" s="107">
        <v>43054</v>
      </c>
      <c r="V593" s="108">
        <v>-8.1702356192171169E-4</v>
      </c>
      <c r="W593" s="109">
        <f t="shared" si="87"/>
        <v>0.86089299158180688</v>
      </c>
      <c r="X593" s="108">
        <f t="shared" si="86"/>
        <v>-1.7104651364816426E-2</v>
      </c>
      <c r="Y593" s="28"/>
      <c r="AC593" s="28"/>
      <c r="AG593" s="28"/>
      <c r="AK593" s="28"/>
      <c r="AO593" s="28"/>
      <c r="AS593" s="28"/>
    </row>
    <row r="594" spans="2:45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119"/>
      <c r="O594" s="119"/>
      <c r="P594" s="119"/>
      <c r="Q594" s="119"/>
      <c r="R594" s="119"/>
      <c r="S594" s="119"/>
      <c r="T594" s="28"/>
      <c r="U594" s="107">
        <v>43053</v>
      </c>
      <c r="V594" s="108">
        <v>-1.431165408539273E-3</v>
      </c>
      <c r="W594" s="109">
        <f t="shared" si="87"/>
        <v>0.86159693657987224</v>
      </c>
      <c r="X594" s="108">
        <f t="shared" si="86"/>
        <v>-1.5604752711558811E-2</v>
      </c>
      <c r="Y594" s="28"/>
      <c r="AC594" s="28"/>
      <c r="AG594" s="28"/>
      <c r="AK594" s="28"/>
      <c r="AO594" s="28"/>
      <c r="AS594" s="28"/>
    </row>
    <row r="595" spans="2:45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119"/>
      <c r="O595" s="119"/>
      <c r="P595" s="119"/>
      <c r="Q595" s="119"/>
      <c r="R595" s="119"/>
      <c r="S595" s="119"/>
      <c r="T595" s="28"/>
      <c r="U595" s="107">
        <v>43052</v>
      </c>
      <c r="V595" s="108">
        <v>-1.15769554472026E-3</v>
      </c>
      <c r="W595" s="109">
        <f t="shared" si="87"/>
        <v>0.86283179159338863</v>
      </c>
      <c r="X595" s="108">
        <f t="shared" si="86"/>
        <v>-1.1238778132188876E-2</v>
      </c>
      <c r="Y595" s="28"/>
      <c r="AC595" s="28"/>
      <c r="AG595" s="28"/>
      <c r="AK595" s="28"/>
      <c r="AO595" s="28"/>
      <c r="AS595" s="28"/>
    </row>
    <row r="596" spans="2:45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119"/>
      <c r="O596" s="119"/>
      <c r="P596" s="119"/>
      <c r="Q596" s="119"/>
      <c r="R596" s="119"/>
      <c r="S596" s="119"/>
      <c r="T596" s="28"/>
      <c r="U596" s="107">
        <v>43049</v>
      </c>
      <c r="V596" s="108">
        <v>-7.4186754438343586E-3</v>
      </c>
      <c r="W596" s="109">
        <f t="shared" si="87"/>
        <v>0.86383184587274298</v>
      </c>
      <c r="X596" s="108">
        <f t="shared" si="86"/>
        <v>-7.2100063481366217E-3</v>
      </c>
      <c r="Y596" s="28"/>
      <c r="AC596" s="28"/>
      <c r="AG596" s="28"/>
      <c r="AK596" s="28"/>
      <c r="AO596" s="28"/>
      <c r="AS596" s="28"/>
    </row>
    <row r="597" spans="2:45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119"/>
      <c r="O597" s="119"/>
      <c r="P597" s="119"/>
      <c r="Q597" s="119"/>
      <c r="R597" s="119"/>
      <c r="S597" s="119"/>
      <c r="T597" s="28"/>
      <c r="U597" s="107">
        <v>43048</v>
      </c>
      <c r="V597" s="108">
        <v>-6.377954775276984E-3</v>
      </c>
      <c r="W597" s="109">
        <f t="shared" si="87"/>
        <v>0.87028823180710835</v>
      </c>
      <c r="X597" s="108">
        <f t="shared" si="86"/>
        <v>2.7290227128455857E-3</v>
      </c>
      <c r="Y597" s="28"/>
      <c r="AC597" s="28"/>
      <c r="AG597" s="28"/>
      <c r="AK597" s="28"/>
      <c r="AO597" s="28"/>
      <c r="AS597" s="28"/>
    </row>
    <row r="598" spans="2:45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119"/>
      <c r="O598" s="119"/>
      <c r="P598" s="119"/>
      <c r="Q598" s="119"/>
      <c r="R598" s="119"/>
      <c r="S598" s="119"/>
      <c r="T598" s="28"/>
      <c r="U598" s="107">
        <v>43047</v>
      </c>
      <c r="V598" s="108">
        <v>7.0773001718358165E-4</v>
      </c>
      <c r="W598" s="109">
        <f t="shared" si="87"/>
        <v>0.87587451988374432</v>
      </c>
      <c r="X598" s="108">
        <f t="shared" si="86"/>
        <v>1.3717621505384026E-2</v>
      </c>
      <c r="Y598" s="28"/>
      <c r="AC598" s="28"/>
      <c r="AG598" s="28"/>
      <c r="AK598" s="28"/>
      <c r="AO598" s="28"/>
      <c r="AS598" s="28"/>
    </row>
    <row r="599" spans="2:45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119"/>
      <c r="O599" s="119"/>
      <c r="P599" s="119"/>
      <c r="Q599" s="119"/>
      <c r="R599" s="119"/>
      <c r="S599" s="119"/>
      <c r="T599" s="28"/>
      <c r="U599" s="107">
        <v>43046</v>
      </c>
      <c r="V599" s="108">
        <v>2.9976716460750757E-3</v>
      </c>
      <c r="W599" s="109">
        <f t="shared" si="87"/>
        <v>0.87525507559405413</v>
      </c>
      <c r="X599" s="108">
        <f t="shared" si="86"/>
        <v>1.5314840065703494E-2</v>
      </c>
      <c r="Y599" s="28"/>
      <c r="AC599" s="28"/>
      <c r="AG599" s="28"/>
      <c r="AK599" s="28"/>
      <c r="AO599" s="28"/>
      <c r="AS599" s="28"/>
    </row>
    <row r="600" spans="2:45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119"/>
      <c r="O600" s="119"/>
      <c r="P600" s="119"/>
      <c r="Q600" s="119"/>
      <c r="R600" s="119"/>
      <c r="S600" s="119"/>
      <c r="T600" s="28"/>
      <c r="U600" s="107">
        <v>43045</v>
      </c>
      <c r="V600" s="108">
        <v>2.912152264749268E-3</v>
      </c>
      <c r="W600" s="109">
        <f t="shared" si="87"/>
        <v>0.8726391898374245</v>
      </c>
      <c r="X600" s="108">
        <f t="shared" si="86"/>
        <v>1.6214335173360794E-2</v>
      </c>
      <c r="Y600" s="28"/>
      <c r="AC600" s="28"/>
      <c r="AG600" s="28"/>
      <c r="AK600" s="28"/>
      <c r="AO600" s="28"/>
      <c r="AS600" s="28"/>
    </row>
    <row r="601" spans="2:45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119"/>
      <c r="O601" s="119"/>
      <c r="P601" s="119"/>
      <c r="Q601" s="119"/>
      <c r="R601" s="119"/>
      <c r="S601" s="119"/>
      <c r="T601" s="28"/>
      <c r="U601" s="107">
        <v>43042</v>
      </c>
      <c r="V601" s="108">
        <v>2.5182645870212537E-3</v>
      </c>
      <c r="W601" s="109">
        <f t="shared" si="87"/>
        <v>0.8701053106863389</v>
      </c>
      <c r="X601" s="108">
        <f t="shared" si="86"/>
        <v>1.4084601138530495E-2</v>
      </c>
      <c r="Y601" s="28"/>
      <c r="AC601" s="28"/>
      <c r="AG601" s="28"/>
      <c r="AK601" s="28"/>
      <c r="AO601" s="28"/>
      <c r="AS601" s="28"/>
    </row>
    <row r="602" spans="2:45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119"/>
      <c r="O602" s="119"/>
      <c r="P602" s="119"/>
      <c r="Q602" s="119"/>
      <c r="R602" s="119"/>
      <c r="S602" s="119"/>
      <c r="T602" s="28"/>
      <c r="U602" s="107">
        <v>43041</v>
      </c>
      <c r="V602" s="108">
        <v>4.510843453437316E-3</v>
      </c>
      <c r="W602" s="109">
        <f t="shared" si="87"/>
        <v>0.86791965934383386</v>
      </c>
      <c r="X602" s="108">
        <f t="shared" si="86"/>
        <v>1.8698797093313235E-2</v>
      </c>
      <c r="Y602" s="28"/>
      <c r="AC602" s="28"/>
      <c r="AG602" s="28"/>
      <c r="AK602" s="28"/>
      <c r="AO602" s="28"/>
      <c r="AS602" s="28"/>
    </row>
    <row r="603" spans="2:45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119"/>
      <c r="O603" s="119"/>
      <c r="P603" s="119"/>
      <c r="Q603" s="119"/>
      <c r="R603" s="119"/>
      <c r="S603" s="119"/>
      <c r="T603" s="28"/>
      <c r="U603" s="107">
        <v>43040</v>
      </c>
      <c r="V603" s="108">
        <v>2.2844501273314361E-3</v>
      </c>
      <c r="W603" s="109">
        <f t="shared" si="87"/>
        <v>0.86402219050218254</v>
      </c>
      <c r="X603" s="108">
        <f t="shared" si="86"/>
        <v>1.8934062047855083E-2</v>
      </c>
      <c r="Y603" s="28"/>
      <c r="AC603" s="28"/>
      <c r="AG603" s="28"/>
      <c r="AK603" s="28"/>
      <c r="AO603" s="28"/>
      <c r="AS603" s="28"/>
    </row>
    <row r="604" spans="2:45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119"/>
      <c r="O604" s="119"/>
      <c r="P604" s="119"/>
      <c r="Q604" s="119"/>
      <c r="R604" s="119"/>
      <c r="S604" s="119"/>
      <c r="T604" s="28"/>
      <c r="U604" s="107">
        <v>43039</v>
      </c>
      <c r="V604" s="108">
        <v>3.8862546383014152E-3</v>
      </c>
      <c r="W604" s="109">
        <f t="shared" si="87"/>
        <v>0.86205287370508066</v>
      </c>
      <c r="X604" s="108">
        <f t="shared" si="86"/>
        <v>1.1620699048242367E-2</v>
      </c>
      <c r="Y604" s="28"/>
      <c r="AC604" s="28"/>
      <c r="AG604" s="28"/>
      <c r="AK604" s="28"/>
      <c r="AO604" s="28"/>
      <c r="AS604" s="28"/>
    </row>
    <row r="605" spans="2:45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119"/>
      <c r="O605" s="119"/>
      <c r="P605" s="119"/>
      <c r="Q605" s="119"/>
      <c r="R605" s="119"/>
      <c r="S605" s="119"/>
      <c r="T605" s="28"/>
      <c r="U605" s="107">
        <v>43038</v>
      </c>
      <c r="V605" s="108">
        <v>8.1029631694976055E-4</v>
      </c>
      <c r="W605" s="109">
        <f t="shared" si="87"/>
        <v>0.85871568588781699</v>
      </c>
      <c r="X605" s="108">
        <f t="shared" si="86"/>
        <v>7.391402037378203E-3</v>
      </c>
      <c r="Y605" s="28"/>
      <c r="AC605" s="28"/>
      <c r="AG605" s="28"/>
      <c r="AK605" s="28"/>
      <c r="AO605" s="28"/>
      <c r="AS605" s="28"/>
    </row>
    <row r="606" spans="2:45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119"/>
      <c r="O606" s="119"/>
      <c r="P606" s="119"/>
      <c r="Q606" s="119"/>
      <c r="R606" s="119"/>
      <c r="S606" s="119"/>
      <c r="T606" s="28"/>
      <c r="U606" s="107">
        <v>43035</v>
      </c>
      <c r="V606" s="108">
        <v>7.0798324442390825E-3</v>
      </c>
      <c r="W606" s="109">
        <f t="shared" si="87"/>
        <v>0.8580204350893964</v>
      </c>
      <c r="X606" s="108">
        <f t="shared" si="86"/>
        <v>6.7210053446014051E-3</v>
      </c>
      <c r="Y606" s="28"/>
      <c r="AC606" s="28"/>
      <c r="AG606" s="28"/>
      <c r="AK606" s="28"/>
      <c r="AO606" s="28"/>
      <c r="AS606" s="28"/>
    </row>
    <row r="607" spans="2:45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119"/>
      <c r="O607" s="119"/>
      <c r="P607" s="119"/>
      <c r="Q607" s="119"/>
      <c r="R607" s="119"/>
      <c r="S607" s="119"/>
      <c r="T607" s="28"/>
      <c r="U607" s="107">
        <v>43034</v>
      </c>
      <c r="V607" s="108">
        <v>4.7428317492870528E-3</v>
      </c>
      <c r="W607" s="109">
        <f t="shared" si="87"/>
        <v>0.85198849927014497</v>
      </c>
      <c r="X607" s="108">
        <f t="shared" si="86"/>
        <v>-4.241406598174402E-4</v>
      </c>
      <c r="Y607" s="28"/>
      <c r="AC607" s="28"/>
      <c r="AG607" s="28"/>
      <c r="AK607" s="28"/>
      <c r="AO607" s="28"/>
      <c r="AS607" s="28"/>
    </row>
    <row r="608" spans="2:45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119"/>
      <c r="O608" s="119"/>
      <c r="P608" s="119"/>
      <c r="Q608" s="119"/>
      <c r="R608" s="119"/>
      <c r="S608" s="119"/>
      <c r="T608" s="28"/>
      <c r="U608" s="107">
        <v>43033</v>
      </c>
      <c r="V608" s="108">
        <v>-4.9094108747403933E-3</v>
      </c>
      <c r="W608" s="109">
        <f t="shared" si="87"/>
        <v>0.84796673571366288</v>
      </c>
      <c r="X608" s="108">
        <f t="shared" si="86"/>
        <v>-7.2454389817455667E-3</v>
      </c>
      <c r="Y608" s="28"/>
      <c r="AC608" s="28"/>
      <c r="AG608" s="28"/>
      <c r="AK608" s="28"/>
      <c r="AO608" s="28"/>
      <c r="AS608" s="28"/>
    </row>
    <row r="609" spans="2:45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119"/>
      <c r="O609" s="119"/>
      <c r="P609" s="119"/>
      <c r="Q609" s="119"/>
      <c r="R609" s="119"/>
      <c r="S609" s="119"/>
      <c r="T609" s="28"/>
      <c r="U609" s="107">
        <v>43032</v>
      </c>
      <c r="V609" s="108">
        <v>-3.1070687107047861E-4</v>
      </c>
      <c r="W609" s="109">
        <f t="shared" si="87"/>
        <v>0.85215029162226641</v>
      </c>
      <c r="X609" s="108">
        <f t="shared" si="86"/>
        <v>-3.2551005889772666E-3</v>
      </c>
      <c r="Y609" s="28"/>
      <c r="AC609" s="28"/>
      <c r="AG609" s="28"/>
      <c r="AK609" s="28"/>
      <c r="AO609" s="28"/>
      <c r="AS609" s="28"/>
    </row>
    <row r="610" spans="2:45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119"/>
      <c r="O610" s="119"/>
      <c r="P610" s="119"/>
      <c r="Q610" s="119"/>
      <c r="R610" s="119"/>
      <c r="S610" s="119"/>
      <c r="T610" s="28"/>
      <c r="U610" s="107">
        <v>43031</v>
      </c>
      <c r="V610" s="108">
        <v>1.442792044444351E-4</v>
      </c>
      <c r="W610" s="109">
        <f t="shared" si="87"/>
        <v>0.85241514286415887</v>
      </c>
      <c r="X610" s="108">
        <f t="shared" si="86"/>
        <v>-1.2870240000808497E-3</v>
      </c>
      <c r="Y610" s="28"/>
      <c r="AC610" s="28"/>
      <c r="AG610" s="28"/>
      <c r="AK610" s="28"/>
      <c r="AO610" s="28"/>
      <c r="AS610" s="28"/>
    </row>
    <row r="611" spans="2:45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119"/>
      <c r="O611" s="119"/>
      <c r="P611" s="119"/>
      <c r="Q611" s="119"/>
      <c r="R611" s="119"/>
      <c r="S611" s="119"/>
      <c r="T611" s="28"/>
      <c r="U611" s="107">
        <v>43028</v>
      </c>
      <c r="V611" s="108">
        <v>-6.7860315441241586E-5</v>
      </c>
      <c r="W611" s="109">
        <f t="shared" si="87"/>
        <v>0.85229217482722064</v>
      </c>
      <c r="X611" s="108">
        <f t="shared" si="86"/>
        <v>1.8410684536873667E-3</v>
      </c>
      <c r="Y611" s="28"/>
      <c r="AC611" s="28"/>
      <c r="AG611" s="28"/>
      <c r="AK611" s="28"/>
      <c r="AO611" s="28"/>
      <c r="AS611" s="28"/>
    </row>
    <row r="612" spans="2:45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119"/>
      <c r="O612" s="119"/>
      <c r="P612" s="119"/>
      <c r="Q612" s="119"/>
      <c r="R612" s="119"/>
      <c r="S612" s="119"/>
      <c r="T612" s="28"/>
      <c r="U612" s="107">
        <v>43027</v>
      </c>
      <c r="V612" s="108">
        <v>-2.1137269882406059E-3</v>
      </c>
      <c r="W612" s="109">
        <f t="shared" si="87"/>
        <v>0.85235001556814349</v>
      </c>
      <c r="X612" s="108">
        <f t="shared" si="86"/>
        <v>6.9345732048160524E-3</v>
      </c>
      <c r="Y612" s="28"/>
      <c r="AC612" s="28"/>
      <c r="AG612" s="28"/>
      <c r="AK612" s="28"/>
      <c r="AO612" s="28"/>
      <c r="AS612" s="28"/>
    </row>
    <row r="613" spans="2:45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119"/>
      <c r="O613" s="119"/>
      <c r="P613" s="119"/>
      <c r="Q613" s="119"/>
      <c r="R613" s="119"/>
      <c r="S613" s="119"/>
      <c r="T613" s="28"/>
      <c r="U613" s="107">
        <v>43026</v>
      </c>
      <c r="V613" s="108">
        <v>-9.0968290774288843E-4</v>
      </c>
      <c r="W613" s="109">
        <f t="shared" si="87"/>
        <v>0.85415546703096012</v>
      </c>
      <c r="X613" s="108">
        <f t="shared" si="86"/>
        <v>1.0725894943061975E-2</v>
      </c>
      <c r="Y613" s="28"/>
      <c r="AC613" s="28"/>
      <c r="AG613" s="28"/>
      <c r="AK613" s="28"/>
      <c r="AO613" s="28"/>
      <c r="AS613" s="28"/>
    </row>
    <row r="614" spans="2:45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119"/>
      <c r="O614" s="119"/>
      <c r="P614" s="119"/>
      <c r="Q614" s="119"/>
      <c r="R614" s="119"/>
      <c r="S614" s="119"/>
      <c r="T614" s="28"/>
      <c r="U614" s="107">
        <v>43025</v>
      </c>
      <c r="V614" s="108">
        <v>1.663183434402847E-3</v>
      </c>
      <c r="W614" s="109">
        <f t="shared" si="87"/>
        <v>0.85493318513674121</v>
      </c>
      <c r="X614" s="108">
        <f t="shared" si="86"/>
        <v>1.2578760097044617E-2</v>
      </c>
      <c r="Y614" s="28"/>
      <c r="AC614" s="28"/>
      <c r="AG614" s="28"/>
      <c r="AK614" s="28"/>
      <c r="AO614" s="28"/>
      <c r="AS614" s="28"/>
    </row>
    <row r="615" spans="2:45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119"/>
      <c r="O615" s="119"/>
      <c r="P615" s="119"/>
      <c r="Q615" s="119"/>
      <c r="R615" s="119"/>
      <c r="S615" s="119"/>
      <c r="T615" s="28"/>
      <c r="U615" s="107">
        <v>43024</v>
      </c>
      <c r="V615" s="108">
        <v>3.2768546767182288E-3</v>
      </c>
      <c r="W615" s="109">
        <f t="shared" si="87"/>
        <v>0.85351363539731151</v>
      </c>
      <c r="X615" s="108">
        <f t="shared" si="86"/>
        <v>1.3228256122727933E-2</v>
      </c>
      <c r="Y615" s="28"/>
      <c r="AC615" s="28"/>
      <c r="AG615" s="28"/>
      <c r="AK615" s="28"/>
      <c r="AO615" s="28"/>
      <c r="AS615" s="28"/>
    </row>
    <row r="616" spans="2:45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119"/>
      <c r="O616" s="119"/>
      <c r="P616" s="119"/>
      <c r="Q616" s="119"/>
      <c r="R616" s="119"/>
      <c r="S616" s="119"/>
      <c r="T616" s="28"/>
      <c r="U616" s="107">
        <v>43021</v>
      </c>
      <c r="V616" s="108">
        <v>5.015939165998161E-3</v>
      </c>
      <c r="W616" s="109">
        <f t="shared" si="87"/>
        <v>0.85072593015447939</v>
      </c>
      <c r="X616" s="108">
        <f t="shared" si="86"/>
        <v>1.0205985301735998E-2</v>
      </c>
      <c r="Y616" s="28"/>
      <c r="AC616" s="28"/>
      <c r="AG616" s="28"/>
      <c r="AK616" s="28"/>
      <c r="AO616" s="28"/>
      <c r="AS616" s="28"/>
    </row>
    <row r="617" spans="2:45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119"/>
      <c r="O617" s="119"/>
      <c r="P617" s="119"/>
      <c r="Q617" s="119"/>
      <c r="R617" s="119"/>
      <c r="S617" s="119"/>
      <c r="T617" s="28"/>
      <c r="U617" s="107">
        <v>43020</v>
      </c>
      <c r="V617" s="108">
        <v>1.643525985133392E-3</v>
      </c>
      <c r="W617" s="109">
        <f t="shared" si="87"/>
        <v>0.84648003777974445</v>
      </c>
      <c r="X617" s="108">
        <f t="shared" si="86"/>
        <v>3.5362272814269957E-3</v>
      </c>
      <c r="Y617" s="28"/>
      <c r="AC617" s="28"/>
      <c r="AG617" s="28"/>
      <c r="AK617" s="28"/>
      <c r="AO617" s="28"/>
      <c r="AS617" s="28"/>
    </row>
    <row r="618" spans="2:45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119"/>
      <c r="O618" s="119"/>
      <c r="P618" s="119"/>
      <c r="Q618" s="119"/>
      <c r="R618" s="119"/>
      <c r="S618" s="119"/>
      <c r="T618" s="28"/>
      <c r="U618" s="107">
        <v>43019</v>
      </c>
      <c r="V618" s="108">
        <v>9.2185187679518692E-4</v>
      </c>
      <c r="W618" s="109">
        <f t="shared" si="87"/>
        <v>0.8450911085829832</v>
      </c>
      <c r="X618" s="108">
        <f t="shared" si="86"/>
        <v>4.6983512770872871E-3</v>
      </c>
      <c r="Y618" s="28"/>
      <c r="AC618" s="28"/>
      <c r="AG618" s="28"/>
      <c r="AK618" s="28"/>
      <c r="AO618" s="28"/>
      <c r="AS618" s="28"/>
    </row>
    <row r="619" spans="2:45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119"/>
      <c r="O619" s="119"/>
      <c r="P619" s="119"/>
      <c r="Q619" s="119"/>
      <c r="R619" s="119"/>
      <c r="S619" s="119"/>
      <c r="T619" s="28"/>
      <c r="U619" s="107">
        <v>43018</v>
      </c>
      <c r="V619" s="108">
        <v>2.305677907278775E-3</v>
      </c>
      <c r="W619" s="109">
        <f t="shared" si="87"/>
        <v>0.84431277726465959</v>
      </c>
      <c r="X619" s="108">
        <f t="shared" si="86"/>
        <v>5.4058466489999013E-3</v>
      </c>
      <c r="Y619" s="28"/>
      <c r="AC619" s="28"/>
      <c r="AG619" s="28"/>
      <c r="AK619" s="28"/>
      <c r="AO619" s="28"/>
      <c r="AS619" s="28"/>
    </row>
    <row r="620" spans="2:45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119"/>
      <c r="O620" s="119"/>
      <c r="P620" s="119"/>
      <c r="Q620" s="119"/>
      <c r="R620" s="119"/>
      <c r="S620" s="119"/>
      <c r="T620" s="28"/>
      <c r="U620" s="107">
        <v>43017</v>
      </c>
      <c r="V620" s="108">
        <v>2.8426702932177807E-4</v>
      </c>
      <c r="W620" s="109">
        <f t="shared" si="87"/>
        <v>0.84237054211596041</v>
      </c>
      <c r="X620" s="108">
        <f t="shared" si="86"/>
        <v>8.9569600458057064E-3</v>
      </c>
      <c r="Y620" s="28"/>
      <c r="AC620" s="28"/>
      <c r="AG620" s="28"/>
      <c r="AK620" s="28"/>
      <c r="AO620" s="28"/>
      <c r="AS620" s="28"/>
    </row>
    <row r="621" spans="2:45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119"/>
      <c r="O621" s="119"/>
      <c r="P621" s="119"/>
      <c r="Q621" s="119"/>
      <c r="R621" s="119"/>
      <c r="S621" s="119"/>
      <c r="T621" s="28"/>
      <c r="U621" s="107">
        <v>43014</v>
      </c>
      <c r="V621" s="108">
        <v>-1.6195522271644088E-3</v>
      </c>
      <c r="W621" s="109">
        <f t="shared" si="87"/>
        <v>0.84213115199508348</v>
      </c>
      <c r="X621" s="108">
        <f t="shared" si="86"/>
        <v>1.2111619965280873E-2</v>
      </c>
      <c r="Y621" s="28"/>
      <c r="AC621" s="28"/>
      <c r="AG621" s="28"/>
      <c r="AK621" s="28"/>
      <c r="AO621" s="28"/>
      <c r="AS621" s="28"/>
    </row>
    <row r="622" spans="2:45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119"/>
      <c r="O622" s="119"/>
      <c r="P622" s="119"/>
      <c r="Q622" s="119"/>
      <c r="R622" s="119"/>
      <c r="S622" s="119"/>
      <c r="T622" s="28"/>
      <c r="U622" s="107">
        <v>43013</v>
      </c>
      <c r="V622" s="108">
        <v>2.8034581779137818E-3</v>
      </c>
      <c r="W622" s="109">
        <f t="shared" si="87"/>
        <v>0.8434972398284547</v>
      </c>
      <c r="X622" s="108">
        <f t="shared" si="86"/>
        <v>1.8020554574820435E-2</v>
      </c>
      <c r="Y622" s="28"/>
      <c r="AC622" s="28"/>
      <c r="AG622" s="28"/>
      <c r="AK622" s="28"/>
      <c r="AO622" s="28"/>
      <c r="AS622" s="28"/>
    </row>
    <row r="623" spans="2:45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119"/>
      <c r="O623" s="119"/>
      <c r="P623" s="119"/>
      <c r="Q623" s="119"/>
      <c r="R623" s="119"/>
      <c r="S623" s="119"/>
      <c r="T623" s="28"/>
      <c r="U623" s="107">
        <v>43012</v>
      </c>
      <c r="V623" s="108">
        <v>1.6266878874732959E-3</v>
      </c>
      <c r="W623" s="109">
        <f t="shared" si="87"/>
        <v>0.84113914142366719</v>
      </c>
      <c r="X623" s="108">
        <f t="shared" si="86"/>
        <v>1.2458661861491693E-2</v>
      </c>
      <c r="Y623" s="28"/>
      <c r="AC623" s="28"/>
      <c r="AG623" s="28"/>
      <c r="AK623" s="28"/>
      <c r="AO623" s="28"/>
      <c r="AS623" s="28"/>
    </row>
    <row r="624" spans="2:45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119"/>
      <c r="O624" s="119"/>
      <c r="P624" s="119"/>
      <c r="Q624" s="119"/>
      <c r="R624" s="119"/>
      <c r="S624" s="119"/>
      <c r="T624" s="28"/>
      <c r="U624" s="107">
        <v>43011</v>
      </c>
      <c r="V624" s="108">
        <v>5.8458414465840857E-3</v>
      </c>
      <c r="W624" s="109">
        <f t="shared" si="87"/>
        <v>0.83977309270553713</v>
      </c>
      <c r="X624" s="108">
        <f t="shared" si="86"/>
        <v>1.1518863343316532E-2</v>
      </c>
      <c r="Y624" s="28"/>
      <c r="AC624" s="28"/>
      <c r="AG624" s="28"/>
      <c r="AK624" s="28"/>
      <c r="AO624" s="28"/>
      <c r="AS624" s="28"/>
    </row>
    <row r="625" spans="2:45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119"/>
      <c r="O625" s="119"/>
      <c r="P625" s="119"/>
      <c r="Q625" s="119"/>
      <c r="R625" s="119"/>
      <c r="S625" s="119"/>
      <c r="T625" s="28"/>
      <c r="U625" s="107">
        <v>43010</v>
      </c>
      <c r="V625" s="108">
        <v>3.4118104332899542E-3</v>
      </c>
      <c r="W625" s="109">
        <f t="shared" si="87"/>
        <v>0.83489244385381667</v>
      </c>
      <c r="X625" s="108">
        <f t="shared" si="86"/>
        <v>5.0613103151007088E-3</v>
      </c>
      <c r="Y625" s="28"/>
      <c r="AC625" s="28"/>
      <c r="AG625" s="28"/>
      <c r="AK625" s="28"/>
      <c r="AO625" s="28"/>
      <c r="AS625" s="28"/>
    </row>
    <row r="626" spans="2:45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119"/>
      <c r="O626" s="119"/>
      <c r="P626" s="119"/>
      <c r="Q626" s="119"/>
      <c r="R626" s="119"/>
      <c r="S626" s="119"/>
      <c r="T626" s="28"/>
      <c r="U626" s="107">
        <v>43007</v>
      </c>
      <c r="V626" s="108">
        <v>4.2092167198169335E-3</v>
      </c>
      <c r="W626" s="109">
        <f t="shared" si="87"/>
        <v>0.83205363458229209</v>
      </c>
      <c r="X626" s="108">
        <f t="shared" si="86"/>
        <v>3.1164109439636434E-3</v>
      </c>
      <c r="Y626" s="28"/>
      <c r="AC626" s="28"/>
      <c r="AG626" s="28"/>
      <c r="AK626" s="28"/>
      <c r="AO626" s="28"/>
      <c r="AS626" s="28"/>
    </row>
    <row r="627" spans="2:45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119"/>
      <c r="O627" s="119"/>
      <c r="P627" s="119"/>
      <c r="Q627" s="119"/>
      <c r="R627" s="119"/>
      <c r="S627" s="119"/>
      <c r="T627" s="28"/>
      <c r="U627" s="107">
        <v>43006</v>
      </c>
      <c r="V627" s="108">
        <v>-2.6752968647779916E-3</v>
      </c>
      <c r="W627" s="109">
        <f t="shared" si="87"/>
        <v>0.82856602063476414</v>
      </c>
      <c r="X627" s="108">
        <f t="shared" si="86"/>
        <v>-1.3082424279453608E-3</v>
      </c>
      <c r="Y627" s="28"/>
      <c r="AC627" s="28"/>
      <c r="AG627" s="28"/>
      <c r="AK627" s="28"/>
      <c r="AO627" s="28"/>
      <c r="AS627" s="28"/>
    </row>
    <row r="628" spans="2:45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119"/>
      <c r="O628" s="119"/>
      <c r="P628" s="119"/>
      <c r="Q628" s="119"/>
      <c r="R628" s="119"/>
      <c r="S628" s="119"/>
      <c r="T628" s="28"/>
      <c r="U628" s="107">
        <v>43005</v>
      </c>
      <c r="V628" s="108">
        <v>6.9694397544963068E-4</v>
      </c>
      <c r="W628" s="109">
        <f t="shared" si="87"/>
        <v>0.83078862684345167</v>
      </c>
      <c r="X628" s="108">
        <f t="shared" si="86"/>
        <v>1.3323430911624801E-3</v>
      </c>
      <c r="Y628" s="28"/>
      <c r="AC628" s="28"/>
      <c r="AG628" s="28"/>
      <c r="AK628" s="28"/>
      <c r="AO628" s="28"/>
      <c r="AS628" s="28"/>
    </row>
    <row r="629" spans="2:45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119"/>
      <c r="O629" s="119"/>
      <c r="P629" s="119"/>
      <c r="Q629" s="119"/>
      <c r="R629" s="119"/>
      <c r="S629" s="119"/>
      <c r="T629" s="28"/>
      <c r="U629" s="107">
        <v>43004</v>
      </c>
      <c r="V629" s="108">
        <v>-5.7549491671738263E-4</v>
      </c>
      <c r="W629" s="109">
        <f t="shared" si="87"/>
        <v>0.83021001697376384</v>
      </c>
      <c r="X629" s="108">
        <f t="shared" si="86"/>
        <v>1.2333240742790075E-3</v>
      </c>
      <c r="Y629" s="28"/>
      <c r="AC629" s="28"/>
      <c r="AG629" s="28"/>
      <c r="AK629" s="28"/>
      <c r="AO629" s="28"/>
      <c r="AS629" s="28"/>
    </row>
    <row r="630" spans="2:45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119"/>
      <c r="O630" s="119"/>
      <c r="P630" s="119"/>
      <c r="Q630" s="119"/>
      <c r="R630" s="119"/>
      <c r="S630" s="119"/>
      <c r="T630" s="28"/>
      <c r="U630" s="107">
        <v>43003</v>
      </c>
      <c r="V630" s="108">
        <v>1.470103017957013E-3</v>
      </c>
      <c r="W630" s="109">
        <f t="shared" si="87"/>
        <v>0.83068807373757758</v>
      </c>
      <c r="X630" s="108">
        <f t="shared" si="86"/>
        <v>2.2163209962888786E-3</v>
      </c>
      <c r="Y630" s="28"/>
      <c r="AC630" s="28"/>
      <c r="AG630" s="28"/>
      <c r="AK630" s="28"/>
      <c r="AO630" s="28"/>
      <c r="AS630" s="28"/>
    </row>
    <row r="631" spans="2:45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119"/>
      <c r="O631" s="119"/>
      <c r="P631" s="119"/>
      <c r="Q631" s="119"/>
      <c r="R631" s="119"/>
      <c r="S631" s="119"/>
      <c r="T631" s="28"/>
      <c r="U631" s="107">
        <v>43000</v>
      </c>
      <c r="V631" s="108">
        <v>-2.2025691692713931E-4</v>
      </c>
      <c r="W631" s="109">
        <f t="shared" si="87"/>
        <v>0.82946866934347507</v>
      </c>
      <c r="X631" s="108">
        <f t="shared" si="86"/>
        <v>4.4324953306056347E-3</v>
      </c>
      <c r="Y631" s="28"/>
      <c r="AC631" s="28"/>
      <c r="AG631" s="28"/>
      <c r="AK631" s="28"/>
      <c r="AO631" s="28"/>
      <c r="AS631" s="28"/>
    </row>
    <row r="632" spans="2:45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119"/>
      <c r="O632" s="119"/>
      <c r="P632" s="119"/>
      <c r="Q632" s="119"/>
      <c r="R632" s="119"/>
      <c r="S632" s="119"/>
      <c r="T632" s="28"/>
      <c r="U632" s="107">
        <v>42999</v>
      </c>
      <c r="V632" s="108">
        <v>-3.832589853123696E-5</v>
      </c>
      <c r="W632" s="109">
        <f t="shared" si="87"/>
        <v>0.82965140580424179</v>
      </c>
      <c r="X632" s="108">
        <f t="shared" si="86"/>
        <v>4.6869782054348441E-4</v>
      </c>
      <c r="Y632" s="28"/>
      <c r="AC632" s="28"/>
      <c r="AG632" s="28"/>
      <c r="AK632" s="28"/>
      <c r="AO632" s="28"/>
      <c r="AS632" s="28"/>
    </row>
    <row r="633" spans="2:45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119"/>
      <c r="O633" s="119"/>
      <c r="P633" s="119"/>
      <c r="Q633" s="119"/>
      <c r="R633" s="119"/>
      <c r="S633" s="119"/>
      <c r="T633" s="28"/>
      <c r="U633" s="107">
        <v>42998</v>
      </c>
      <c r="V633" s="108">
        <v>5.9798779144695216E-4</v>
      </c>
      <c r="W633" s="109">
        <f t="shared" si="87"/>
        <v>0.82968320415853747</v>
      </c>
      <c r="X633" s="108">
        <f t="shared" si="86"/>
        <v>-4.0139239836259888E-3</v>
      </c>
      <c r="Y633" s="28"/>
      <c r="AC633" s="28"/>
      <c r="AG633" s="28"/>
      <c r="AK633" s="28"/>
      <c r="AO633" s="28"/>
      <c r="AS633" s="28"/>
    </row>
    <row r="634" spans="2:45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119"/>
      <c r="O634" s="119"/>
      <c r="P634" s="119"/>
      <c r="Q634" s="119"/>
      <c r="R634" s="119"/>
      <c r="S634" s="119"/>
      <c r="T634" s="28"/>
      <c r="U634" s="107">
        <v>42997</v>
      </c>
      <c r="V634" s="108">
        <v>4.0572613201915171E-4</v>
      </c>
      <c r="W634" s="109">
        <f t="shared" si="87"/>
        <v>0.8291873602402916</v>
      </c>
      <c r="X634" s="108">
        <f t="shared" si="86"/>
        <v>-6.358541813607177E-3</v>
      </c>
      <c r="Y634" s="28"/>
      <c r="AC634" s="28"/>
      <c r="AG634" s="28"/>
      <c r="AK634" s="28"/>
      <c r="AO634" s="28"/>
      <c r="AS634" s="28"/>
    </row>
    <row r="635" spans="2:45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119"/>
      <c r="O635" s="119"/>
      <c r="P635" s="119"/>
      <c r="Q635" s="119"/>
      <c r="R635" s="119"/>
      <c r="S635" s="119"/>
      <c r="T635" s="28"/>
      <c r="U635" s="107">
        <v>42996</v>
      </c>
      <c r="V635" s="108">
        <v>3.6846272602757465E-3</v>
      </c>
      <c r="W635" s="109">
        <f t="shared" si="87"/>
        <v>0.82885107370013933</v>
      </c>
      <c r="X635" s="108">
        <f t="shared" si="86"/>
        <v>-8.9180359849875268E-3</v>
      </c>
      <c r="Y635" s="28"/>
      <c r="AC635" s="28"/>
      <c r="AG635" s="28"/>
      <c r="AK635" s="28"/>
      <c r="AO635" s="28"/>
      <c r="AS635" s="28"/>
    </row>
    <row r="636" spans="2:45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119"/>
      <c r="O636" s="119"/>
      <c r="P636" s="119"/>
      <c r="Q636" s="119"/>
      <c r="R636" s="119"/>
      <c r="S636" s="119"/>
      <c r="T636" s="28"/>
      <c r="U636" s="107">
        <v>42993</v>
      </c>
      <c r="V636" s="108">
        <v>-4.165693245068657E-3</v>
      </c>
      <c r="W636" s="109">
        <f t="shared" si="87"/>
        <v>0.82580827800723255</v>
      </c>
      <c r="X636" s="108">
        <f t="shared" si="86"/>
        <v>-8.28601725021616E-3</v>
      </c>
      <c r="Y636" s="28"/>
      <c r="AC636" s="28"/>
      <c r="AG636" s="28"/>
      <c r="AK636" s="28"/>
      <c r="AO636" s="28"/>
      <c r="AS636" s="28"/>
    </row>
    <row r="637" spans="2:45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119"/>
      <c r="O637" s="119"/>
      <c r="P637" s="119"/>
      <c r="Q637" s="119"/>
      <c r="R637" s="119"/>
      <c r="S637" s="119"/>
      <c r="T637" s="28"/>
      <c r="U637" s="107">
        <v>42992</v>
      </c>
      <c r="V637" s="108">
        <v>-4.5186759718777673E-3</v>
      </c>
      <c r="W637" s="109">
        <f t="shared" si="87"/>
        <v>0.82926273216901625</v>
      </c>
      <c r="X637" s="108">
        <f t="shared" si="86"/>
        <v>-5.0049339925113401E-3</v>
      </c>
      <c r="Y637" s="28"/>
      <c r="AC637" s="28"/>
      <c r="AG637" s="28"/>
      <c r="AK637" s="28"/>
      <c r="AO637" s="28"/>
      <c r="AS637" s="28"/>
    </row>
    <row r="638" spans="2:45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119"/>
      <c r="O638" s="119"/>
      <c r="P638" s="119"/>
      <c r="Q638" s="119"/>
      <c r="R638" s="119"/>
      <c r="S638" s="119"/>
      <c r="T638" s="28"/>
      <c r="U638" s="107">
        <v>42991</v>
      </c>
      <c r="V638" s="108">
        <v>-1.7574867872764798E-3</v>
      </c>
      <c r="W638" s="109">
        <f t="shared" si="87"/>
        <v>0.83302691085502434</v>
      </c>
      <c r="X638" s="108">
        <f t="shared" si="86"/>
        <v>1.4957565380147031E-3</v>
      </c>
      <c r="Y638" s="28"/>
      <c r="AC638" s="28"/>
      <c r="AG638" s="28"/>
      <c r="AK638" s="28"/>
      <c r="AO638" s="28"/>
      <c r="AS638" s="28"/>
    </row>
    <row r="639" spans="2:45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119"/>
      <c r="O639" s="119"/>
      <c r="P639" s="119"/>
      <c r="Q639" s="119"/>
      <c r="R639" s="119"/>
      <c r="S639" s="119"/>
      <c r="T639" s="28"/>
      <c r="U639" s="107">
        <v>42990</v>
      </c>
      <c r="V639" s="108">
        <v>-2.1711919343061731E-3</v>
      </c>
      <c r="W639" s="109">
        <f t="shared" si="87"/>
        <v>0.83449352219434869</v>
      </c>
      <c r="X639" s="108">
        <f t="shared" si="86"/>
        <v>2.7199495677112662E-3</v>
      </c>
      <c r="Y639" s="28"/>
      <c r="AC639" s="28"/>
      <c r="AG639" s="28"/>
      <c r="AK639" s="28"/>
      <c r="AO639" s="28"/>
      <c r="AS639" s="28"/>
    </row>
    <row r="640" spans="2:45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119"/>
      <c r="O640" s="119"/>
      <c r="P640" s="119"/>
      <c r="Q640" s="119"/>
      <c r="R640" s="119"/>
      <c r="S640" s="119"/>
      <c r="T640" s="28"/>
      <c r="U640" s="107">
        <v>42989</v>
      </c>
      <c r="V640" s="108">
        <v>4.3246827867232732E-3</v>
      </c>
      <c r="W640" s="109">
        <f t="shared" si="87"/>
        <v>0.83630931022329069</v>
      </c>
      <c r="X640" s="108">
        <f t="shared" si="86"/>
        <v>2.8921550967004883E-3</v>
      </c>
      <c r="Y640" s="28"/>
      <c r="AC640" s="28"/>
      <c r="AG640" s="28"/>
      <c r="AK640" s="28"/>
      <c r="AO640" s="28"/>
      <c r="AS640" s="28"/>
    </row>
    <row r="641" spans="2:45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119"/>
      <c r="O641" s="119"/>
      <c r="P641" s="119"/>
      <c r="Q641" s="119"/>
      <c r="R641" s="119"/>
      <c r="S641" s="119"/>
      <c r="T641" s="28"/>
      <c r="U641" s="107">
        <v>42986</v>
      </c>
      <c r="V641" s="108">
        <v>-8.7097790558956318E-4</v>
      </c>
      <c r="W641" s="109">
        <f t="shared" si="87"/>
        <v>0.83270811178588533</v>
      </c>
      <c r="X641" s="108">
        <f t="shared" si="86"/>
        <v>-1.9635129807150653E-3</v>
      </c>
      <c r="Y641" s="28"/>
      <c r="AC641" s="28"/>
      <c r="AG641" s="28"/>
      <c r="AK641" s="28"/>
      <c r="AO641" s="28"/>
      <c r="AS641" s="28"/>
    </row>
    <row r="642" spans="2:45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119"/>
      <c r="O642" s="119"/>
      <c r="P642" s="119"/>
      <c r="Q642" s="119"/>
      <c r="R642" s="119"/>
      <c r="S642" s="119"/>
      <c r="T642" s="28"/>
      <c r="U642" s="107">
        <v>42985</v>
      </c>
      <c r="V642" s="108">
        <v>1.9851914717990958E-3</v>
      </c>
      <c r="W642" s="109">
        <f t="shared" si="87"/>
        <v>0.83343401439819298</v>
      </c>
      <c r="X642" s="108">
        <f t="shared" si="86"/>
        <v>-1.8234300577818496E-3</v>
      </c>
      <c r="Y642" s="28"/>
      <c r="AC642" s="28"/>
      <c r="AG642" s="28"/>
      <c r="AK642" s="28"/>
      <c r="AO642" s="28"/>
      <c r="AS642" s="28"/>
    </row>
    <row r="643" spans="2:45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119"/>
      <c r="O643" s="119"/>
      <c r="P643" s="119"/>
      <c r="Q643" s="119"/>
      <c r="R643" s="119"/>
      <c r="S643" s="119"/>
      <c r="T643" s="28"/>
      <c r="U643" s="107">
        <v>42984</v>
      </c>
      <c r="V643" s="108">
        <v>-5.3727040728267618E-4</v>
      </c>
      <c r="W643" s="109">
        <f t="shared" si="87"/>
        <v>0.83178276634405734</v>
      </c>
      <c r="X643" s="108">
        <f t="shared" si="86"/>
        <v>-7.1479287760323196E-4</v>
      </c>
      <c r="Y643" s="28"/>
      <c r="AC643" s="28"/>
      <c r="AG643" s="28"/>
      <c r="AK643" s="28"/>
      <c r="AO643" s="28"/>
      <c r="AS643" s="28"/>
    </row>
    <row r="644" spans="2:45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119"/>
      <c r="O644" s="119"/>
      <c r="P644" s="119"/>
      <c r="Q644" s="119"/>
      <c r="R644" s="119"/>
      <c r="S644" s="119"/>
      <c r="T644" s="28"/>
      <c r="U644" s="107">
        <v>42983</v>
      </c>
      <c r="V644" s="108">
        <v>-1.9998264021777092E-3</v>
      </c>
      <c r="W644" s="109">
        <f t="shared" si="87"/>
        <v>0.83222989884076037</v>
      </c>
      <c r="X644" s="108">
        <f t="shared" si="86"/>
        <v>1.6251455233136092E-3</v>
      </c>
      <c r="Y644" s="28"/>
      <c r="AC644" s="28"/>
      <c r="AG644" s="28"/>
      <c r="AK644" s="28"/>
      <c r="AO644" s="28"/>
      <c r="AS644" s="28"/>
    </row>
    <row r="645" spans="2:45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119"/>
      <c r="O645" s="119"/>
      <c r="P645" s="119"/>
      <c r="Q645" s="119"/>
      <c r="R645" s="119"/>
      <c r="S645" s="119"/>
      <c r="T645" s="28"/>
      <c r="U645" s="107">
        <v>42982</v>
      </c>
      <c r="V645" s="108">
        <v>-5.3792111020086223E-4</v>
      </c>
      <c r="W645" s="109">
        <f t="shared" si="87"/>
        <v>0.83389754917631442</v>
      </c>
      <c r="X645" s="108">
        <f t="shared" si="86"/>
        <v>4.2534695285298962E-3</v>
      </c>
      <c r="Y645" s="28"/>
      <c r="AC645" s="28"/>
      <c r="AG645" s="28"/>
      <c r="AK645" s="28"/>
      <c r="AO645" s="28"/>
      <c r="AS645" s="28"/>
    </row>
    <row r="646" spans="2:45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119"/>
      <c r="O646" s="119"/>
      <c r="P646" s="119"/>
      <c r="Q646" s="119"/>
      <c r="R646" s="119"/>
      <c r="S646" s="119"/>
      <c r="T646" s="28"/>
      <c r="U646" s="107">
        <v>42979</v>
      </c>
      <c r="V646" s="108">
        <v>-7.3074163605154729E-4</v>
      </c>
      <c r="W646" s="109">
        <f t="shared" si="87"/>
        <v>0.83434636169749077</v>
      </c>
      <c r="X646" s="108">
        <f t="shared" ref="X646:X709" si="88">$W646/VLOOKUP($U646-7,$U:$W,3,FALSE)-1</f>
        <v>4.6071671403768999E-3</v>
      </c>
      <c r="Y646" s="28"/>
      <c r="AC646" s="28"/>
      <c r="AG646" s="28"/>
      <c r="AK646" s="28"/>
      <c r="AO646" s="28"/>
      <c r="AS646" s="28"/>
    </row>
    <row r="647" spans="2:45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119"/>
      <c r="O647" s="119"/>
      <c r="P647" s="119"/>
      <c r="Q647" s="119"/>
      <c r="R647" s="119"/>
      <c r="S647" s="119"/>
      <c r="T647" s="28"/>
      <c r="U647" s="107">
        <v>42978</v>
      </c>
      <c r="V647" s="108">
        <v>3.098058744688686E-3</v>
      </c>
      <c r="W647" s="109">
        <f t="shared" si="87"/>
        <v>0.83495649917573034</v>
      </c>
      <c r="X647" s="108">
        <f t="shared" si="88"/>
        <v>7.7260741087152862E-3</v>
      </c>
      <c r="Y647" s="28"/>
      <c r="AC647" s="28"/>
      <c r="AG647" s="28"/>
      <c r="AK647" s="28"/>
      <c r="AO647" s="28"/>
      <c r="AS647" s="28"/>
    </row>
    <row r="648" spans="2:45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119"/>
      <c r="O648" s="119"/>
      <c r="P648" s="119"/>
      <c r="Q648" s="119"/>
      <c r="R648" s="119"/>
      <c r="S648" s="119"/>
      <c r="T648" s="28"/>
      <c r="U648" s="107">
        <v>42977</v>
      </c>
      <c r="V648" s="108">
        <v>1.8030836824107549E-3</v>
      </c>
      <c r="W648" s="109">
        <f t="shared" si="87"/>
        <v>0.8323777440269633</v>
      </c>
      <c r="X648" s="108">
        <f t="shared" si="88"/>
        <v>6.325571700501964E-3</v>
      </c>
      <c r="Y648" s="28"/>
      <c r="AC648" s="28"/>
      <c r="AG648" s="28"/>
      <c r="AK648" s="28"/>
      <c r="AO648" s="28"/>
      <c r="AS648" s="28"/>
    </row>
    <row r="649" spans="2:45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119"/>
      <c r="O649" s="119"/>
      <c r="P649" s="119"/>
      <c r="Q649" s="119"/>
      <c r="R649" s="119"/>
      <c r="S649" s="119"/>
      <c r="T649" s="28"/>
      <c r="U649" s="107">
        <v>42976</v>
      </c>
      <c r="V649" s="108">
        <v>6.1898546092373674E-4</v>
      </c>
      <c r="W649" s="109">
        <f t="shared" si="87"/>
        <v>0.83087959858071436</v>
      </c>
      <c r="X649" s="108">
        <f t="shared" si="88"/>
        <v>5.0110504484730534E-3</v>
      </c>
      <c r="Y649" s="28"/>
      <c r="AC649" s="28"/>
      <c r="AG649" s="28"/>
      <c r="AK649" s="28"/>
      <c r="AO649" s="28"/>
      <c r="AS649" s="28"/>
    </row>
    <row r="650" spans="2:45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119"/>
      <c r="O650" s="119"/>
      <c r="P650" s="119"/>
      <c r="Q650" s="119"/>
      <c r="R650" s="119"/>
      <c r="S650" s="119"/>
      <c r="T650" s="28"/>
      <c r="U650" s="107">
        <v>42975</v>
      </c>
      <c r="V650" s="108">
        <v>-1.8591102394154759E-4</v>
      </c>
      <c r="W650" s="109">
        <f t="shared" si="87"/>
        <v>0.83036561433818801</v>
      </c>
      <c r="X650" s="108">
        <f t="shared" si="88"/>
        <v>9.1764676123637923E-3</v>
      </c>
      <c r="Y650" s="28"/>
      <c r="AC650" s="28"/>
      <c r="AG650" s="28"/>
      <c r="AK650" s="28"/>
      <c r="AO650" s="28"/>
      <c r="AS650" s="28"/>
    </row>
    <row r="651" spans="2:45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119"/>
      <c r="O651" s="119"/>
      <c r="P651" s="119"/>
      <c r="Q651" s="119"/>
      <c r="R651" s="119"/>
      <c r="S651" s="119"/>
      <c r="T651" s="28"/>
      <c r="U651" s="107">
        <v>42972</v>
      </c>
      <c r="V651" s="108">
        <v>2.371593241798513E-3</v>
      </c>
      <c r="W651" s="109">
        <f t="shared" ref="W651:W714" si="89">$W650/(1+$V650)</f>
        <v>0.83052001716498303</v>
      </c>
      <c r="X651" s="108">
        <f t="shared" si="88"/>
        <v>8.4152393899705746E-3</v>
      </c>
      <c r="Y651" s="28"/>
      <c r="AC651" s="28"/>
      <c r="AG651" s="28"/>
      <c r="AK651" s="28"/>
      <c r="AO651" s="28"/>
      <c r="AS651" s="28"/>
    </row>
    <row r="652" spans="2:45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119"/>
      <c r="O652" s="119"/>
      <c r="P652" s="119"/>
      <c r="Q652" s="119"/>
      <c r="R652" s="119"/>
      <c r="S652" s="119"/>
      <c r="T652" s="28"/>
      <c r="U652" s="107">
        <v>42971</v>
      </c>
      <c r="V652" s="108">
        <v>1.7039881901597189E-3</v>
      </c>
      <c r="W652" s="109">
        <f t="shared" si="89"/>
        <v>0.82855502167512007</v>
      </c>
      <c r="X652" s="108">
        <f t="shared" si="88"/>
        <v>3.4512315865711241E-3</v>
      </c>
      <c r="Y652" s="28"/>
      <c r="AC652" s="28"/>
      <c r="AG652" s="28"/>
      <c r="AK652" s="28"/>
      <c r="AO652" s="28"/>
      <c r="AS652" s="28"/>
    </row>
    <row r="653" spans="2:45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119"/>
      <c r="O653" s="119"/>
      <c r="P653" s="119"/>
      <c r="Q653" s="119"/>
      <c r="R653" s="119"/>
      <c r="S653" s="119"/>
      <c r="T653" s="28"/>
      <c r="U653" s="107">
        <v>42970</v>
      </c>
      <c r="V653" s="108">
        <v>4.9446996843823584E-4</v>
      </c>
      <c r="W653" s="109">
        <f t="shared" si="89"/>
        <v>0.82714557538312439</v>
      </c>
      <c r="X653" s="108">
        <f t="shared" si="88"/>
        <v>-3.076909478570089E-3</v>
      </c>
      <c r="Y653" s="28"/>
      <c r="AC653" s="28"/>
      <c r="AG653" s="28"/>
      <c r="AK653" s="28"/>
      <c r="AO653" s="28"/>
      <c r="AS653" s="28"/>
    </row>
    <row r="654" spans="2:45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119"/>
      <c r="O654" s="119"/>
      <c r="P654" s="119"/>
      <c r="Q654" s="119"/>
      <c r="R654" s="119"/>
      <c r="S654" s="119"/>
      <c r="T654" s="28"/>
      <c r="U654" s="107">
        <v>42969</v>
      </c>
      <c r="V654" s="108">
        <v>4.766199060907598E-3</v>
      </c>
      <c r="W654" s="109">
        <f t="shared" si="89"/>
        <v>0.82673677887416785</v>
      </c>
      <c r="X654" s="108">
        <f t="shared" si="88"/>
        <v>-5.297615985981885E-4</v>
      </c>
      <c r="Y654" s="28"/>
      <c r="AC654" s="28"/>
      <c r="AG654" s="28"/>
      <c r="AK654" s="28"/>
      <c r="AO654" s="28"/>
      <c r="AS654" s="28"/>
    </row>
    <row r="655" spans="2:45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119"/>
      <c r="O655" s="119"/>
      <c r="P655" s="119"/>
      <c r="Q655" s="119"/>
      <c r="R655" s="119"/>
      <c r="S655" s="119"/>
      <c r="T655" s="28"/>
      <c r="U655" s="107">
        <v>42968</v>
      </c>
      <c r="V655" s="108">
        <v>-9.4007714463536672E-4</v>
      </c>
      <c r="W655" s="109">
        <f t="shared" si="89"/>
        <v>0.82281507842010138</v>
      </c>
      <c r="X655" s="108">
        <f t="shared" si="88"/>
        <v>-6.1776084624101113E-3</v>
      </c>
      <c r="Y655" s="28"/>
      <c r="AC655" s="28"/>
      <c r="AG655" s="28"/>
      <c r="AK655" s="28"/>
      <c r="AO655" s="28"/>
      <c r="AS655" s="28"/>
    </row>
    <row r="656" spans="2:45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119"/>
      <c r="O656" s="119"/>
      <c r="P656" s="119"/>
      <c r="Q656" s="119"/>
      <c r="R656" s="119"/>
      <c r="S656" s="119"/>
      <c r="T656" s="28"/>
      <c r="U656" s="107">
        <v>42965</v>
      </c>
      <c r="V656" s="108">
        <v>-2.5626642112804238E-3</v>
      </c>
      <c r="W656" s="109">
        <f t="shared" si="89"/>
        <v>0.82358931591255669</v>
      </c>
      <c r="X656" s="108">
        <f t="shared" si="88"/>
        <v>9.754105066828167E-4</v>
      </c>
      <c r="Y656" s="28"/>
      <c r="AC656" s="28"/>
      <c r="AG656" s="28"/>
      <c r="AK656" s="28"/>
      <c r="AO656" s="28"/>
      <c r="AS656" s="28"/>
    </row>
    <row r="657" spans="2:45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119"/>
      <c r="O657" s="119"/>
      <c r="P657" s="119"/>
      <c r="Q657" s="119"/>
      <c r="R657" s="119"/>
      <c r="S657" s="119"/>
      <c r="T657" s="28"/>
      <c r="U657" s="107">
        <v>42964</v>
      </c>
      <c r="V657" s="108">
        <v>-4.8127858538370184E-3</v>
      </c>
      <c r="W657" s="109">
        <f t="shared" si="89"/>
        <v>0.82570532138874342</v>
      </c>
      <c r="X657" s="108">
        <f t="shared" si="88"/>
        <v>8.623637541518292E-4</v>
      </c>
      <c r="Y657" s="28"/>
      <c r="AC657" s="28"/>
      <c r="AG657" s="28"/>
      <c r="AK657" s="28"/>
      <c r="AO657" s="28"/>
      <c r="AS657" s="28"/>
    </row>
    <row r="658" spans="2:45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119"/>
      <c r="O658" s="119"/>
      <c r="P658" s="119"/>
      <c r="Q658" s="119"/>
      <c r="R658" s="119"/>
      <c r="S658" s="119"/>
      <c r="T658" s="28"/>
      <c r="U658" s="107">
        <v>42963</v>
      </c>
      <c r="V658" s="108">
        <v>3.0507427565135059E-3</v>
      </c>
      <c r="W658" s="109">
        <f t="shared" si="89"/>
        <v>0.82969848250830947</v>
      </c>
      <c r="X658" s="108">
        <f t="shared" si="88"/>
        <v>-2.965962768504693E-3</v>
      </c>
      <c r="Y658" s="28"/>
      <c r="AC658" s="28"/>
      <c r="AG658" s="28"/>
      <c r="AK658" s="28"/>
      <c r="AO658" s="28"/>
      <c r="AS658" s="28"/>
    </row>
    <row r="659" spans="2:45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119"/>
      <c r="O659" s="119"/>
      <c r="P659" s="119"/>
      <c r="Q659" s="119"/>
      <c r="R659" s="119"/>
      <c r="S659" s="119"/>
      <c r="T659" s="28"/>
      <c r="U659" s="107">
        <v>42962</v>
      </c>
      <c r="V659" s="108">
        <v>-9.115744316846899E-4</v>
      </c>
      <c r="W659" s="109">
        <f t="shared" si="89"/>
        <v>0.82717498441623261</v>
      </c>
      <c r="X659" s="108">
        <f t="shared" si="88"/>
        <v>-7.2809349644195054E-3</v>
      </c>
      <c r="Y659" s="28"/>
      <c r="AC659" s="28"/>
      <c r="AG659" s="28"/>
      <c r="AK659" s="28"/>
      <c r="AO659" s="28"/>
      <c r="AS659" s="28"/>
    </row>
    <row r="660" spans="2:45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119"/>
      <c r="O660" s="119"/>
      <c r="P660" s="119"/>
      <c r="Q660" s="119"/>
      <c r="R660" s="119"/>
      <c r="S660" s="119"/>
      <c r="T660" s="28"/>
      <c r="U660" s="107">
        <v>42961</v>
      </c>
      <c r="V660" s="108">
        <v>6.2506388628683247E-3</v>
      </c>
      <c r="W660" s="109">
        <f t="shared" si="89"/>
        <v>0.82792970396559995</v>
      </c>
      <c r="X660" s="108">
        <f t="shared" si="88"/>
        <v>-6.7595530416069138E-3</v>
      </c>
      <c r="Y660" s="28"/>
      <c r="AC660" s="28"/>
      <c r="AG660" s="28"/>
      <c r="AK660" s="28"/>
      <c r="AO660" s="28"/>
      <c r="AS660" s="28"/>
    </row>
    <row r="661" spans="2:45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119"/>
      <c r="O661" s="119"/>
      <c r="P661" s="119"/>
      <c r="Q661" s="119"/>
      <c r="R661" s="119"/>
      <c r="S661" s="119"/>
      <c r="T661" s="28"/>
      <c r="U661" s="107">
        <v>42958</v>
      </c>
      <c r="V661" s="108">
        <v>-2.6753113857070012E-3</v>
      </c>
      <c r="W661" s="109">
        <f t="shared" si="89"/>
        <v>0.82278676106105819</v>
      </c>
      <c r="X661" s="108">
        <f t="shared" si="88"/>
        <v>-1.1535047186752467E-2</v>
      </c>
      <c r="Y661" s="28"/>
      <c r="AC661" s="28"/>
      <c r="AG661" s="28"/>
      <c r="AK661" s="28"/>
      <c r="AO661" s="28"/>
      <c r="AS661" s="28"/>
    </row>
    <row r="662" spans="2:45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119"/>
      <c r="O662" s="119"/>
      <c r="P662" s="119"/>
      <c r="Q662" s="119"/>
      <c r="R662" s="119"/>
      <c r="S662" s="119"/>
      <c r="T662" s="28"/>
      <c r="U662" s="107">
        <v>42957</v>
      </c>
      <c r="V662" s="108">
        <v>-8.6194047705817952E-3</v>
      </c>
      <c r="W662" s="109">
        <f t="shared" si="89"/>
        <v>0.82499387657219037</v>
      </c>
      <c r="X662" s="108">
        <f t="shared" si="88"/>
        <v>-6.0899375170773151E-3</v>
      </c>
      <c r="Y662" s="28"/>
      <c r="AC662" s="28"/>
      <c r="AG662" s="28"/>
      <c r="AK662" s="28"/>
      <c r="AO662" s="28"/>
      <c r="AS662" s="28"/>
    </row>
    <row r="663" spans="2:45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119"/>
      <c r="O663" s="119"/>
      <c r="P663" s="119"/>
      <c r="Q663" s="119"/>
      <c r="R663" s="119"/>
      <c r="S663" s="119"/>
      <c r="T663" s="28"/>
      <c r="U663" s="107">
        <v>42956</v>
      </c>
      <c r="V663" s="108">
        <v>-1.290268587597029E-3</v>
      </c>
      <c r="W663" s="109">
        <f t="shared" si="89"/>
        <v>0.832166657832632</v>
      </c>
      <c r="X663" s="108">
        <f t="shared" si="88"/>
        <v>5.4803115771173694E-3</v>
      </c>
      <c r="Y663" s="28"/>
      <c r="AC663" s="28"/>
      <c r="AG663" s="28"/>
      <c r="AK663" s="28"/>
      <c r="AO663" s="28"/>
      <c r="AS663" s="28"/>
    </row>
    <row r="664" spans="2:45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119"/>
      <c r="O664" s="119"/>
      <c r="P664" s="119"/>
      <c r="Q664" s="119"/>
      <c r="R664" s="119"/>
      <c r="S664" s="119"/>
      <c r="T664" s="28"/>
      <c r="U664" s="107">
        <v>42955</v>
      </c>
      <c r="V664" s="108">
        <v>-3.8684728305891236E-4</v>
      </c>
      <c r="W664" s="109">
        <f t="shared" si="89"/>
        <v>0.83324176350595769</v>
      </c>
      <c r="X664" s="108">
        <f t="shared" si="88"/>
        <v>7.4935759110903444E-3</v>
      </c>
      <c r="Y664" s="28"/>
      <c r="AC664" s="28"/>
      <c r="AG664" s="28"/>
      <c r="AK664" s="28"/>
      <c r="AO664" s="28"/>
      <c r="AS664" s="28"/>
    </row>
    <row r="665" spans="2:45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119"/>
      <c r="O665" s="119"/>
      <c r="P665" s="119"/>
      <c r="Q665" s="119"/>
      <c r="R665" s="119"/>
      <c r="S665" s="119"/>
      <c r="T665" s="28"/>
      <c r="U665" s="107">
        <v>42954</v>
      </c>
      <c r="V665" s="108">
        <v>1.4125917926406108E-3</v>
      </c>
      <c r="W665" s="109">
        <f t="shared" si="89"/>
        <v>0.83356422556187137</v>
      </c>
      <c r="X665" s="108">
        <f t="shared" si="88"/>
        <v>1.385995831220721E-2</v>
      </c>
      <c r="Y665" s="28"/>
      <c r="AC665" s="28"/>
      <c r="AG665" s="28"/>
      <c r="AK665" s="28"/>
      <c r="AO665" s="28"/>
      <c r="AS665" s="28"/>
    </row>
    <row r="666" spans="2:45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119"/>
      <c r="O666" s="119"/>
      <c r="P666" s="119"/>
      <c r="Q666" s="119"/>
      <c r="R666" s="119"/>
      <c r="S666" s="119"/>
      <c r="T666" s="28"/>
      <c r="U666" s="107">
        <v>42951</v>
      </c>
      <c r="V666" s="108">
        <v>2.8186034873734474E-3</v>
      </c>
      <c r="W666" s="109">
        <f t="shared" si="89"/>
        <v>0.83238840053898078</v>
      </c>
      <c r="X666" s="108">
        <f t="shared" si="88"/>
        <v>1.3158983216102094E-2</v>
      </c>
      <c r="Y666" s="28"/>
      <c r="AC666" s="28"/>
      <c r="AG666" s="28"/>
      <c r="AK666" s="28"/>
      <c r="AO666" s="28"/>
      <c r="AS666" s="28"/>
    </row>
    <row r="667" spans="2:45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119"/>
      <c r="O667" s="119"/>
      <c r="P667" s="119"/>
      <c r="Q667" s="119"/>
      <c r="R667" s="119"/>
      <c r="S667" s="119"/>
      <c r="T667" s="28"/>
      <c r="U667" s="107">
        <v>42950</v>
      </c>
      <c r="V667" s="108">
        <v>2.9213984337849459E-3</v>
      </c>
      <c r="W667" s="109">
        <f t="shared" si="89"/>
        <v>0.83004882203450414</v>
      </c>
      <c r="X667" s="108">
        <f t="shared" si="88"/>
        <v>5.9762445931532682E-3</v>
      </c>
      <c r="Y667" s="28"/>
      <c r="AC667" s="28"/>
      <c r="AG667" s="28"/>
      <c r="AK667" s="28"/>
      <c r="AO667" s="28"/>
      <c r="AS667" s="28"/>
    </row>
    <row r="668" spans="2:45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119"/>
      <c r="O668" s="119"/>
      <c r="P668" s="119"/>
      <c r="Q668" s="119"/>
      <c r="R668" s="119"/>
      <c r="S668" s="119"/>
      <c r="T668" s="28"/>
      <c r="U668" s="107">
        <v>42949</v>
      </c>
      <c r="V668" s="108">
        <v>7.0943907360080229E-4</v>
      </c>
      <c r="W668" s="109">
        <f t="shared" si="89"/>
        <v>0.82763098217941322</v>
      </c>
      <c r="X668" s="108">
        <f t="shared" si="88"/>
        <v>4.4914972451319812E-3</v>
      </c>
      <c r="Y668" s="28"/>
      <c r="AC668" s="28"/>
      <c r="AG668" s="28"/>
      <c r="AK668" s="28"/>
      <c r="AO668" s="28"/>
      <c r="AS668" s="28"/>
    </row>
    <row r="669" spans="2:45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119"/>
      <c r="O669" s="119"/>
      <c r="P669" s="119"/>
      <c r="Q669" s="119"/>
      <c r="R669" s="119"/>
      <c r="S669" s="119"/>
      <c r="T669" s="28"/>
      <c r="U669" s="107">
        <v>42948</v>
      </c>
      <c r="V669" s="108">
        <v>5.9297384853685513E-3</v>
      </c>
      <c r="W669" s="109">
        <f t="shared" si="89"/>
        <v>0.82704424467664284</v>
      </c>
      <c r="X669" s="108">
        <f t="shared" si="88"/>
        <v>3.9627705981419847E-3</v>
      </c>
      <c r="Y669" s="28"/>
      <c r="AC669" s="28"/>
      <c r="AG669" s="28"/>
      <c r="AK669" s="28"/>
      <c r="AO669" s="28"/>
      <c r="AS669" s="28"/>
    </row>
    <row r="670" spans="2:45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119"/>
      <c r="O670" s="119"/>
      <c r="P670" s="119"/>
      <c r="Q670" s="119"/>
      <c r="R670" s="119"/>
      <c r="S670" s="119"/>
      <c r="T670" s="28"/>
      <c r="U670" s="107">
        <v>42947</v>
      </c>
      <c r="V670" s="108">
        <v>7.202227114695112E-4</v>
      </c>
      <c r="W670" s="109">
        <f t="shared" si="89"/>
        <v>0.82216899753050932</v>
      </c>
      <c r="X670" s="108">
        <f t="shared" si="88"/>
        <v>1.0066284508745138E-3</v>
      </c>
      <c r="Y670" s="28"/>
      <c r="AC670" s="28"/>
      <c r="AG670" s="28"/>
      <c r="AK670" s="28"/>
      <c r="AO670" s="28"/>
      <c r="AS670" s="28"/>
    </row>
    <row r="671" spans="2:45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119"/>
      <c r="O671" s="119"/>
      <c r="P671" s="119"/>
      <c r="Q671" s="119"/>
      <c r="R671" s="119"/>
      <c r="S671" s="119"/>
      <c r="T671" s="28"/>
      <c r="U671" s="107">
        <v>42944</v>
      </c>
      <c r="V671" s="108">
        <v>-4.2908275440877979E-3</v>
      </c>
      <c r="W671" s="109">
        <f t="shared" si="89"/>
        <v>0.82157727891500743</v>
      </c>
      <c r="X671" s="108">
        <f t="shared" si="88"/>
        <v>-1.631627738391761E-3</v>
      </c>
      <c r="Y671" s="28"/>
      <c r="AC671" s="28"/>
      <c r="AG671" s="28"/>
      <c r="AK671" s="28"/>
      <c r="AO671" s="28"/>
      <c r="AS671" s="28"/>
    </row>
    <row r="672" spans="2:45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119"/>
      <c r="O672" s="119"/>
      <c r="P672" s="119"/>
      <c r="Q672" s="119"/>
      <c r="R672" s="119"/>
      <c r="S672" s="119"/>
      <c r="T672" s="28"/>
      <c r="U672" s="107">
        <v>42943</v>
      </c>
      <c r="V672" s="108">
        <v>1.4411598152272969E-3</v>
      </c>
      <c r="W672" s="109">
        <f t="shared" si="89"/>
        <v>0.82511771674111511</v>
      </c>
      <c r="X672" s="108">
        <f t="shared" si="88"/>
        <v>-9.5633872985900759E-4</v>
      </c>
      <c r="Y672" s="28"/>
      <c r="AC672" s="28"/>
      <c r="AG672" s="28"/>
      <c r="AK672" s="28"/>
      <c r="AO672" s="28"/>
      <c r="AS672" s="28"/>
    </row>
    <row r="673" spans="2:45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119"/>
      <c r="O673" s="119"/>
      <c r="P673" s="119"/>
      <c r="Q673" s="119"/>
      <c r="R673" s="119"/>
      <c r="S673" s="119"/>
      <c r="T673" s="28"/>
      <c r="U673" s="107">
        <v>42942</v>
      </c>
      <c r="V673" s="108">
        <v>1.827031601724774E-4</v>
      </c>
      <c r="W673" s="109">
        <f t="shared" si="89"/>
        <v>0.82393030150004509</v>
      </c>
      <c r="X673" s="108">
        <f t="shared" si="88"/>
        <v>4.3918128726838646E-5</v>
      </c>
      <c r="Y673" s="28"/>
      <c r="AC673" s="28"/>
      <c r="AG673" s="28"/>
      <c r="AK673" s="28"/>
      <c r="AO673" s="28"/>
      <c r="AS673" s="28"/>
    </row>
    <row r="674" spans="2:45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119"/>
      <c r="O674" s="119"/>
      <c r="P674" s="119"/>
      <c r="Q674" s="119"/>
      <c r="R674" s="119"/>
      <c r="S674" s="119"/>
      <c r="T674" s="28"/>
      <c r="U674" s="107">
        <v>42941</v>
      </c>
      <c r="V674" s="108">
        <v>2.9678046525486229E-3</v>
      </c>
      <c r="W674" s="109">
        <f t="shared" si="89"/>
        <v>0.82377979432833515</v>
      </c>
      <c r="X674" s="108">
        <f t="shared" si="88"/>
        <v>3.4767051893140888E-3</v>
      </c>
      <c r="Y674" s="28"/>
      <c r="AC674" s="28"/>
      <c r="AG674" s="28"/>
      <c r="AK674" s="28"/>
      <c r="AO674" s="28"/>
      <c r="AS674" s="28"/>
    </row>
    <row r="675" spans="2:45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119"/>
      <c r="O675" s="119"/>
      <c r="P675" s="119"/>
      <c r="Q675" s="119"/>
      <c r="R675" s="119"/>
      <c r="S675" s="119"/>
      <c r="T675" s="28"/>
      <c r="U675" s="107">
        <v>42940</v>
      </c>
      <c r="V675" s="108">
        <v>-1.9172786259374691E-3</v>
      </c>
      <c r="W675" s="109">
        <f t="shared" si="89"/>
        <v>0.82134221109291905</v>
      </c>
      <c r="X675" s="108">
        <f t="shared" si="88"/>
        <v>-3.4933056451647015E-4</v>
      </c>
      <c r="Y675" s="28"/>
      <c r="AC675" s="28"/>
      <c r="AG675" s="28"/>
      <c r="AK675" s="28"/>
      <c r="AO675" s="28"/>
      <c r="AS675" s="28"/>
    </row>
    <row r="676" spans="2:45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119"/>
      <c r="O676" s="119"/>
      <c r="P676" s="119"/>
      <c r="Q676" s="119"/>
      <c r="R676" s="119"/>
      <c r="S676" s="119"/>
      <c r="T676" s="28"/>
      <c r="U676" s="107">
        <v>42937</v>
      </c>
      <c r="V676" s="108">
        <v>-3.6173371987041369E-3</v>
      </c>
      <c r="W676" s="109">
        <f t="shared" si="89"/>
        <v>0.82291997797755234</v>
      </c>
      <c r="X676" s="108">
        <f t="shared" si="88"/>
        <v>3.3669822300659291E-3</v>
      </c>
      <c r="Y676" s="28"/>
      <c r="AC676" s="28"/>
      <c r="AG676" s="28"/>
      <c r="AK676" s="28"/>
      <c r="AO676" s="28"/>
      <c r="AS676" s="28"/>
    </row>
    <row r="677" spans="2:45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119"/>
      <c r="O677" s="119"/>
      <c r="P677" s="119"/>
      <c r="Q677" s="119"/>
      <c r="R677" s="119"/>
      <c r="S677" s="119"/>
      <c r="T677" s="28"/>
      <c r="U677" s="107">
        <v>42936</v>
      </c>
      <c r="V677" s="108">
        <v>2.443817083781255E-3</v>
      </c>
      <c r="W677" s="109">
        <f t="shared" si="89"/>
        <v>0.82590756413197808</v>
      </c>
      <c r="X677" s="108">
        <f t="shared" si="88"/>
        <v>6.6951862822302033E-3</v>
      </c>
      <c r="Y677" s="28"/>
      <c r="AC677" s="28"/>
      <c r="AG677" s="28"/>
      <c r="AK677" s="28"/>
      <c r="AO677" s="28"/>
      <c r="AS677" s="28"/>
    </row>
    <row r="678" spans="2:45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119"/>
      <c r="O678" s="119"/>
      <c r="P678" s="119"/>
      <c r="Q678" s="119"/>
      <c r="R678" s="119"/>
      <c r="S678" s="119"/>
      <c r="T678" s="28"/>
      <c r="U678" s="107">
        <v>42935</v>
      </c>
      <c r="V678" s="108">
        <v>3.6159666192974687E-3</v>
      </c>
      <c r="W678" s="109">
        <f t="shared" si="89"/>
        <v>0.82389411761213061</v>
      </c>
      <c r="X678" s="108">
        <f t="shared" si="88"/>
        <v>5.361279087712445E-3</v>
      </c>
      <c r="Y678" s="28"/>
      <c r="AC678" s="28"/>
      <c r="AG678" s="28"/>
      <c r="AK678" s="28"/>
      <c r="AO678" s="28"/>
      <c r="AS678" s="28"/>
    </row>
    <row r="679" spans="2:45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119"/>
      <c r="O679" s="119"/>
      <c r="P679" s="119"/>
      <c r="Q679" s="119"/>
      <c r="R679" s="119"/>
      <c r="S679" s="119"/>
      <c r="T679" s="28"/>
      <c r="U679" s="107">
        <v>42934</v>
      </c>
      <c r="V679" s="108">
        <v>-8.5629077557368926E-4</v>
      </c>
      <c r="W679" s="109">
        <f t="shared" si="89"/>
        <v>0.82092567776441039</v>
      </c>
      <c r="X679" s="108">
        <f t="shared" si="88"/>
        <v>8.9026567895511555E-3</v>
      </c>
      <c r="Y679" s="28"/>
      <c r="AC679" s="28"/>
      <c r="AG679" s="28"/>
      <c r="AK679" s="28"/>
      <c r="AO679" s="28"/>
      <c r="AS679" s="28"/>
    </row>
    <row r="680" spans="2:45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119"/>
      <c r="O680" s="119"/>
      <c r="P680" s="119"/>
      <c r="Q680" s="119"/>
      <c r="R680" s="119"/>
      <c r="S680" s="119"/>
      <c r="T680" s="28"/>
      <c r="U680" s="107">
        <v>42933</v>
      </c>
      <c r="V680" s="108">
        <v>1.7932051469474819E-3</v>
      </c>
      <c r="W680" s="109">
        <f t="shared" si="89"/>
        <v>0.82162923129611098</v>
      </c>
      <c r="X680" s="108">
        <f t="shared" si="88"/>
        <v>1.1211163054737794E-2</v>
      </c>
      <c r="Y680" s="28"/>
      <c r="AC680" s="28"/>
      <c r="AG680" s="28"/>
      <c r="AK680" s="28"/>
      <c r="AO680" s="28"/>
      <c r="AS680" s="28"/>
    </row>
    <row r="681" spans="2:45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119"/>
      <c r="O681" s="119"/>
      <c r="P681" s="119"/>
      <c r="Q681" s="119"/>
      <c r="R681" s="119"/>
      <c r="S681" s="119"/>
      <c r="T681" s="28"/>
      <c r="U681" s="107">
        <v>42930</v>
      </c>
      <c r="V681" s="108">
        <v>-3.1230038309047888E-4</v>
      </c>
      <c r="W681" s="109">
        <f t="shared" si="89"/>
        <v>0.82015851881885216</v>
      </c>
      <c r="X681" s="108">
        <f t="shared" si="88"/>
        <v>1.3850923873216958E-2</v>
      </c>
      <c r="Y681" s="28"/>
      <c r="AC681" s="28"/>
      <c r="AG681" s="28"/>
      <c r="AK681" s="28"/>
      <c r="AO681" s="28"/>
      <c r="AS681" s="28"/>
    </row>
    <row r="682" spans="2:45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119"/>
      <c r="O682" s="119"/>
      <c r="P682" s="119"/>
      <c r="Q682" s="119"/>
      <c r="R682" s="119"/>
      <c r="S682" s="119"/>
      <c r="T682" s="28"/>
      <c r="U682" s="107">
        <v>42929</v>
      </c>
      <c r="V682" s="108">
        <v>1.11554310578986E-3</v>
      </c>
      <c r="W682" s="109">
        <f t="shared" si="89"/>
        <v>0.82041473465477788</v>
      </c>
      <c r="X682" s="108">
        <f t="shared" si="88"/>
        <v>1.2184539301687503E-2</v>
      </c>
      <c r="Y682" s="28"/>
      <c r="AC682" s="28"/>
      <c r="AG682" s="28"/>
      <c r="AK682" s="28"/>
      <c r="AO682" s="28"/>
      <c r="AS682" s="28"/>
    </row>
    <row r="683" spans="2:45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119"/>
      <c r="O683" s="119"/>
      <c r="P683" s="119"/>
      <c r="Q683" s="119"/>
      <c r="R683" s="119"/>
      <c r="S683" s="119"/>
      <c r="T683" s="28"/>
      <c r="U683" s="107">
        <v>42928</v>
      </c>
      <c r="V683" s="108">
        <v>7.1511964708193621E-3</v>
      </c>
      <c r="W683" s="109">
        <f t="shared" si="89"/>
        <v>0.81950054646997228</v>
      </c>
      <c r="X683" s="108">
        <f t="shared" si="88"/>
        <v>2.6285114929469611E-3</v>
      </c>
      <c r="Y683" s="28"/>
      <c r="AC683" s="28"/>
      <c r="AG683" s="28"/>
      <c r="AK683" s="28"/>
      <c r="AO683" s="28"/>
      <c r="AS683" s="28"/>
    </row>
    <row r="684" spans="2:45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119"/>
      <c r="O684" s="119"/>
      <c r="P684" s="119"/>
      <c r="Q684" s="119"/>
      <c r="R684" s="119"/>
      <c r="S684" s="119"/>
      <c r="T684" s="28"/>
      <c r="U684" s="107">
        <v>42927</v>
      </c>
      <c r="V684" s="108">
        <v>1.429885692536438E-3</v>
      </c>
      <c r="W684" s="109">
        <f t="shared" si="89"/>
        <v>0.8136817484222848</v>
      </c>
      <c r="X684" s="108">
        <f t="shared" si="88"/>
        <v>-3.7338581724682962E-3</v>
      </c>
      <c r="Y684" s="28"/>
      <c r="AC684" s="28"/>
      <c r="AG684" s="28"/>
      <c r="AK684" s="28"/>
      <c r="AO684" s="28"/>
      <c r="AS684" s="28"/>
    </row>
    <row r="685" spans="2:45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119"/>
      <c r="O685" s="119"/>
      <c r="P685" s="119"/>
      <c r="Q685" s="119"/>
      <c r="R685" s="119"/>
      <c r="S685" s="119"/>
      <c r="T685" s="28"/>
      <c r="U685" s="107">
        <v>42926</v>
      </c>
      <c r="V685" s="108">
        <v>4.4083804414695735E-3</v>
      </c>
      <c r="W685" s="109">
        <f t="shared" si="89"/>
        <v>0.81251993778834053</v>
      </c>
      <c r="X685" s="108">
        <f t="shared" si="88"/>
        <v>-7.3902326005925723E-3</v>
      </c>
      <c r="Y685" s="28"/>
      <c r="AC685" s="28"/>
      <c r="AG685" s="28"/>
      <c r="AK685" s="28"/>
      <c r="AO685" s="28"/>
      <c r="AS685" s="28"/>
    </row>
    <row r="686" spans="2:45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119"/>
      <c r="O686" s="119"/>
      <c r="P686" s="119"/>
      <c r="Q686" s="119"/>
      <c r="R686" s="119"/>
      <c r="S686" s="119"/>
      <c r="T686" s="28"/>
      <c r="U686" s="107">
        <v>42923</v>
      </c>
      <c r="V686" s="108">
        <v>-1.9554060111105819E-3</v>
      </c>
      <c r="W686" s="109">
        <f t="shared" si="89"/>
        <v>0.80895376184656287</v>
      </c>
      <c r="X686" s="108">
        <f t="shared" si="88"/>
        <v>-9.4482860925640955E-3</v>
      </c>
      <c r="Y686" s="28"/>
      <c r="AC686" s="28"/>
      <c r="AG686" s="28"/>
      <c r="AK686" s="28"/>
      <c r="AO686" s="28"/>
      <c r="AS686" s="28"/>
    </row>
    <row r="687" spans="2:45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119"/>
      <c r="O687" s="119"/>
      <c r="P687" s="119"/>
      <c r="Q687" s="119"/>
      <c r="R687" s="119"/>
      <c r="S687" s="119"/>
      <c r="T687" s="28"/>
      <c r="U687" s="107">
        <v>42922</v>
      </c>
      <c r="V687" s="108">
        <v>-8.3359823801472249E-3</v>
      </c>
      <c r="W687" s="109">
        <f t="shared" si="89"/>
        <v>0.81053869408120693</v>
      </c>
      <c r="X687" s="108">
        <f t="shared" si="88"/>
        <v>-1.5742244027089569E-2</v>
      </c>
      <c r="Y687" s="28"/>
      <c r="AC687" s="28"/>
      <c r="AG687" s="28"/>
      <c r="AK687" s="28"/>
      <c r="AO687" s="28"/>
      <c r="AS687" s="28"/>
    </row>
    <row r="688" spans="2:45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119"/>
      <c r="O688" s="119"/>
      <c r="P688" s="119"/>
      <c r="Q688" s="119"/>
      <c r="R688" s="119"/>
      <c r="S688" s="119"/>
      <c r="T688" s="28"/>
      <c r="U688" s="107">
        <v>42921</v>
      </c>
      <c r="V688" s="108">
        <v>7.6012724880885263E-4</v>
      </c>
      <c r="W688" s="109">
        <f t="shared" si="89"/>
        <v>0.81735212701034099</v>
      </c>
      <c r="X688" s="108">
        <f t="shared" si="88"/>
        <v>-2.0046334469972726E-2</v>
      </c>
      <c r="Y688" s="28"/>
      <c r="AC688" s="28"/>
      <c r="AG688" s="28"/>
      <c r="AK688" s="28"/>
      <c r="AO688" s="28"/>
      <c r="AS688" s="28"/>
    </row>
    <row r="689" spans="2:45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119"/>
      <c r="O689" s="119"/>
      <c r="P689" s="119"/>
      <c r="Q689" s="119"/>
      <c r="R689" s="119"/>
      <c r="S689" s="119"/>
      <c r="T689" s="28"/>
      <c r="U689" s="107">
        <v>42920</v>
      </c>
      <c r="V689" s="108">
        <v>-2.2454400782348002E-3</v>
      </c>
      <c r="W689" s="109">
        <f t="shared" si="89"/>
        <v>0.81673130728871546</v>
      </c>
      <c r="X689" s="108">
        <f t="shared" si="88"/>
        <v>-2.5596497472530122E-2</v>
      </c>
      <c r="Y689" s="28"/>
      <c r="AC689" s="28"/>
      <c r="AG689" s="28"/>
      <c r="AK689" s="28"/>
      <c r="AO689" s="28"/>
      <c r="AS689" s="28"/>
    </row>
    <row r="690" spans="2:45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119"/>
      <c r="O690" s="119"/>
      <c r="P690" s="119"/>
      <c r="Q690" s="119"/>
      <c r="R690" s="119"/>
      <c r="S690" s="119"/>
      <c r="T690" s="28"/>
      <c r="U690" s="107">
        <v>42919</v>
      </c>
      <c r="V690" s="108">
        <v>2.3258639857341857E-3</v>
      </c>
      <c r="W690" s="109">
        <f t="shared" si="89"/>
        <v>0.81856935572687939</v>
      </c>
      <c r="X690" s="108">
        <f t="shared" si="88"/>
        <v>-3.2361183098435164E-2</v>
      </c>
      <c r="Y690" s="28"/>
      <c r="AC690" s="28"/>
      <c r="AG690" s="28"/>
      <c r="AK690" s="28"/>
      <c r="AO690" s="28"/>
      <c r="AS690" s="28"/>
    </row>
    <row r="691" spans="2:45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119"/>
      <c r="O691" s="119"/>
      <c r="P691" s="119"/>
      <c r="Q691" s="119"/>
      <c r="R691" s="119"/>
      <c r="S691" s="119"/>
      <c r="T691" s="28"/>
      <c r="U691" s="107">
        <v>42916</v>
      </c>
      <c r="V691" s="108">
        <v>-8.2969736477635659E-3</v>
      </c>
      <c r="W691" s="109">
        <f t="shared" si="89"/>
        <v>0.81666989263536538</v>
      </c>
      <c r="X691" s="108">
        <f t="shared" si="88"/>
        <v>-3.143118395424449E-2</v>
      </c>
      <c r="Y691" s="28"/>
      <c r="AC691" s="28"/>
      <c r="AG691" s="28"/>
      <c r="AK691" s="28"/>
      <c r="AO691" s="28"/>
      <c r="AS691" s="28"/>
    </row>
    <row r="692" spans="2:45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119"/>
      <c r="O692" s="119"/>
      <c r="P692" s="119"/>
      <c r="Q692" s="119"/>
      <c r="R692" s="119"/>
      <c r="S692" s="119"/>
      <c r="T692" s="28"/>
      <c r="U692" s="107">
        <v>42915</v>
      </c>
      <c r="V692" s="108">
        <v>-1.267245988808401E-2</v>
      </c>
      <c r="W692" s="109">
        <f t="shared" si="89"/>
        <v>0.82350247093558615</v>
      </c>
      <c r="X692" s="108">
        <f t="shared" si="88"/>
        <v>-2.2521880786873782E-2</v>
      </c>
      <c r="Y692" s="28"/>
      <c r="AC692" s="28"/>
      <c r="AG692" s="28"/>
      <c r="AK692" s="28"/>
      <c r="AO692" s="28"/>
      <c r="AS692" s="28"/>
    </row>
    <row r="693" spans="2:45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119"/>
      <c r="O693" s="119"/>
      <c r="P693" s="119"/>
      <c r="Q693" s="119"/>
      <c r="R693" s="119"/>
      <c r="S693" s="119"/>
      <c r="T693" s="28"/>
      <c r="U693" s="107">
        <v>42914</v>
      </c>
      <c r="V693" s="108">
        <v>-4.9078772988211819E-3</v>
      </c>
      <c r="W693" s="109">
        <f t="shared" si="89"/>
        <v>0.83407221765761752</v>
      </c>
      <c r="X693" s="108">
        <f t="shared" si="88"/>
        <v>-8.7267536814219504E-3</v>
      </c>
      <c r="Y693" s="28"/>
      <c r="AC693" s="28"/>
      <c r="AG693" s="28"/>
      <c r="AK693" s="28"/>
      <c r="AO693" s="28"/>
      <c r="AS693" s="28"/>
    </row>
    <row r="694" spans="2:45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119"/>
      <c r="O694" s="119"/>
      <c r="P694" s="119"/>
      <c r="Q694" s="119"/>
      <c r="R694" s="119"/>
      <c r="S694" s="119"/>
      <c r="T694" s="28"/>
      <c r="U694" s="107">
        <v>42913</v>
      </c>
      <c r="V694" s="108">
        <v>-9.1722377674637659E-3</v>
      </c>
      <c r="W694" s="109">
        <f t="shared" si="89"/>
        <v>0.83818593136234198</v>
      </c>
      <c r="X694" s="108">
        <f t="shared" si="88"/>
        <v>-5.993881600296902E-3</v>
      </c>
      <c r="Y694" s="28"/>
      <c r="AC694" s="28"/>
      <c r="AG694" s="28"/>
      <c r="AK694" s="28"/>
      <c r="AO694" s="28"/>
      <c r="AS694" s="28"/>
    </row>
    <row r="695" spans="2:45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119"/>
      <c r="O695" s="119"/>
      <c r="P695" s="119"/>
      <c r="Q695" s="119"/>
      <c r="R695" s="119"/>
      <c r="S695" s="119"/>
      <c r="T695" s="28"/>
      <c r="U695" s="107">
        <v>42912</v>
      </c>
      <c r="V695" s="108">
        <v>3.289200903833217E-3</v>
      </c>
      <c r="W695" s="109">
        <f t="shared" si="89"/>
        <v>0.8459451413369149</v>
      </c>
      <c r="X695" s="108">
        <f t="shared" si="88"/>
        <v>2.1630438732742618E-3</v>
      </c>
      <c r="Y695" s="28"/>
      <c r="AC695" s="28"/>
      <c r="AG695" s="28"/>
      <c r="AK695" s="28"/>
      <c r="AO695" s="28"/>
      <c r="AS695" s="28"/>
    </row>
    <row r="696" spans="2:45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119"/>
      <c r="O696" s="119"/>
      <c r="P696" s="119"/>
      <c r="Q696" s="119"/>
      <c r="R696" s="119"/>
      <c r="S696" s="119"/>
      <c r="T696" s="28"/>
      <c r="U696" s="107">
        <v>42909</v>
      </c>
      <c r="V696" s="108">
        <v>8.2512771189198323E-4</v>
      </c>
      <c r="W696" s="109">
        <f t="shared" si="89"/>
        <v>0.8431717799561963</v>
      </c>
      <c r="X696" s="108">
        <f t="shared" si="88"/>
        <v>4.0966538134330488E-3</v>
      </c>
      <c r="Y696" s="28"/>
      <c r="AC696" s="28"/>
      <c r="AG696" s="28"/>
      <c r="AK696" s="28"/>
      <c r="AO696" s="28"/>
      <c r="AS696" s="28"/>
    </row>
    <row r="697" spans="2:45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119"/>
      <c r="O697" s="119"/>
      <c r="P697" s="119"/>
      <c r="Q697" s="119"/>
      <c r="R697" s="119"/>
      <c r="S697" s="119"/>
      <c r="T697" s="28"/>
      <c r="U697" s="107">
        <v>42908</v>
      </c>
      <c r="V697" s="108">
        <v>1.261671876953837E-3</v>
      </c>
      <c r="W697" s="109">
        <f t="shared" si="89"/>
        <v>0.84247662914286914</v>
      </c>
      <c r="X697" s="108">
        <f t="shared" si="88"/>
        <v>4.8739351021123145E-3</v>
      </c>
      <c r="Y697" s="28"/>
      <c r="AC697" s="28"/>
      <c r="AG697" s="28"/>
      <c r="AK697" s="28"/>
      <c r="AO697" s="28"/>
      <c r="AS697" s="28"/>
    </row>
    <row r="698" spans="2:45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119"/>
      <c r="O698" s="119"/>
      <c r="P698" s="119"/>
      <c r="Q698" s="119"/>
      <c r="R698" s="119"/>
      <c r="S698" s="119"/>
      <c r="T698" s="28"/>
      <c r="U698" s="107">
        <v>42907</v>
      </c>
      <c r="V698" s="108">
        <v>-2.1644768384766889E-3</v>
      </c>
      <c r="W698" s="109">
        <f t="shared" si="89"/>
        <v>0.84141503945074814</v>
      </c>
      <c r="X698" s="108">
        <f t="shared" si="88"/>
        <v>-3.0353500228754715E-3</v>
      </c>
      <c r="Y698" s="28"/>
      <c r="AC698" s="28"/>
      <c r="AG698" s="28"/>
      <c r="AK698" s="28"/>
      <c r="AO698" s="28"/>
      <c r="AS698" s="28"/>
    </row>
    <row r="699" spans="2:45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119"/>
      <c r="O699" s="119"/>
      <c r="P699" s="119"/>
      <c r="Q699" s="119"/>
      <c r="R699" s="119"/>
      <c r="S699" s="119"/>
      <c r="T699" s="28"/>
      <c r="U699" s="107">
        <v>42906</v>
      </c>
      <c r="V699" s="108">
        <v>-1.04139424037579E-3</v>
      </c>
      <c r="W699" s="109">
        <f t="shared" si="89"/>
        <v>0.84324021336184196</v>
      </c>
      <c r="X699" s="108">
        <f t="shared" si="88"/>
        <v>2.3432562180953909E-3</v>
      </c>
      <c r="Y699" s="28"/>
      <c r="AC699" s="28"/>
      <c r="AG699" s="28"/>
      <c r="AK699" s="28"/>
      <c r="AO699" s="28"/>
      <c r="AS699" s="28"/>
    </row>
    <row r="700" spans="2:45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119"/>
      <c r="O700" s="119"/>
      <c r="P700" s="119"/>
      <c r="Q700" s="119"/>
      <c r="R700" s="119"/>
      <c r="S700" s="119"/>
      <c r="T700" s="28"/>
      <c r="U700" s="107">
        <v>42905</v>
      </c>
      <c r="V700" s="108">
        <v>5.2249836924539248E-3</v>
      </c>
      <c r="W700" s="109">
        <f t="shared" si="89"/>
        <v>0.84411927431230094</v>
      </c>
      <c r="X700" s="108">
        <f t="shared" si="88"/>
        <v>1.7320758940571057E-3</v>
      </c>
      <c r="Y700" s="28"/>
      <c r="AC700" s="28"/>
      <c r="AG700" s="28"/>
      <c r="AK700" s="28"/>
      <c r="AO700" s="28"/>
      <c r="AS700" s="28"/>
    </row>
    <row r="701" spans="2:45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119"/>
      <c r="O701" s="119"/>
      <c r="P701" s="119"/>
      <c r="Q701" s="119"/>
      <c r="R701" s="119"/>
      <c r="S701" s="119"/>
      <c r="T701" s="28"/>
      <c r="U701" s="107">
        <v>42902</v>
      </c>
      <c r="V701" s="108">
        <v>1.599876479409526E-3</v>
      </c>
      <c r="W701" s="109">
        <f t="shared" si="89"/>
        <v>0.83973168992639879</v>
      </c>
      <c r="X701" s="108">
        <f t="shared" si="88"/>
        <v>-8.6891662782937473E-3</v>
      </c>
      <c r="Y701" s="28"/>
      <c r="AC701" s="28"/>
      <c r="AG701" s="28"/>
      <c r="AK701" s="28"/>
      <c r="AO701" s="28"/>
      <c r="AS701" s="28"/>
    </row>
    <row r="702" spans="2:45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119"/>
      <c r="O702" s="119"/>
      <c r="P702" s="119"/>
      <c r="Q702" s="119"/>
      <c r="R702" s="119"/>
      <c r="S702" s="119"/>
      <c r="T702" s="28"/>
      <c r="U702" s="107">
        <v>42901</v>
      </c>
      <c r="V702" s="108">
        <v>-6.6191814032061499E-3</v>
      </c>
      <c r="W702" s="109">
        <f t="shared" si="89"/>
        <v>0.83839036889464069</v>
      </c>
      <c r="X702" s="108">
        <f t="shared" si="88"/>
        <v>-8.0601828888716698E-3</v>
      </c>
      <c r="Y702" s="28"/>
      <c r="AC702" s="28"/>
      <c r="AG702" s="28"/>
      <c r="AK702" s="28"/>
      <c r="AO702" s="28"/>
      <c r="AS702" s="28"/>
    </row>
    <row r="703" spans="2:45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119"/>
      <c r="O703" s="119"/>
      <c r="P703" s="119"/>
      <c r="Q703" s="119"/>
      <c r="R703" s="119"/>
      <c r="S703" s="119"/>
      <c r="T703" s="28"/>
      <c r="U703" s="107">
        <v>42900</v>
      </c>
      <c r="V703" s="108">
        <v>3.218827747560671E-3</v>
      </c>
      <c r="W703" s="109">
        <f t="shared" si="89"/>
        <v>0.84397680446348278</v>
      </c>
      <c r="X703" s="108">
        <f t="shared" si="88"/>
        <v>-2.3130250850335043E-3</v>
      </c>
      <c r="Y703" s="28"/>
      <c r="AC703" s="28"/>
      <c r="AG703" s="28"/>
      <c r="AK703" s="28"/>
      <c r="AO703" s="28"/>
      <c r="AS703" s="28"/>
    </row>
    <row r="704" spans="2:45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119"/>
      <c r="O704" s="119"/>
      <c r="P704" s="119"/>
      <c r="Q704" s="119"/>
      <c r="R704" s="119"/>
      <c r="S704" s="119"/>
      <c r="T704" s="28"/>
      <c r="U704" s="107">
        <v>42899</v>
      </c>
      <c r="V704" s="108">
        <v>-1.6505107686522942E-3</v>
      </c>
      <c r="W704" s="109">
        <f t="shared" si="89"/>
        <v>0.84126890476965022</v>
      </c>
      <c r="X704" s="108">
        <f t="shared" si="88"/>
        <v>-7.7679900586105077E-3</v>
      </c>
      <c r="Y704" s="28"/>
      <c r="AC704" s="28"/>
      <c r="AG704" s="28"/>
      <c r="AK704" s="28"/>
      <c r="AO704" s="28"/>
      <c r="AS704" s="28"/>
    </row>
    <row r="705" spans="2:45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119"/>
      <c r="O705" s="119"/>
      <c r="P705" s="119"/>
      <c r="Q705" s="119"/>
      <c r="R705" s="119"/>
      <c r="S705" s="119"/>
      <c r="T705" s="28"/>
      <c r="U705" s="107">
        <v>42898</v>
      </c>
      <c r="V705" s="108">
        <v>-5.2325959786441298E-3</v>
      </c>
      <c r="W705" s="109">
        <f t="shared" si="89"/>
        <v>0.84265972371795628</v>
      </c>
      <c r="X705" s="108">
        <f t="shared" si="88"/>
        <v>-4.0499506528047791E-3</v>
      </c>
      <c r="Y705" s="28"/>
      <c r="AC705" s="28"/>
      <c r="AG705" s="28"/>
      <c r="AK705" s="28"/>
      <c r="AO705" s="28"/>
      <c r="AS705" s="28"/>
    </row>
    <row r="706" spans="2:45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119"/>
      <c r="O706" s="119"/>
      <c r="P706" s="119"/>
      <c r="Q706" s="119"/>
      <c r="R706" s="119"/>
      <c r="S706" s="119"/>
      <c r="T706" s="28"/>
      <c r="U706" s="107">
        <v>42895</v>
      </c>
      <c r="V706" s="108">
        <v>2.235388231851005E-3</v>
      </c>
      <c r="W706" s="109">
        <f t="shared" si="89"/>
        <v>0.84709221503589383</v>
      </c>
      <c r="X706" s="108">
        <f t="shared" si="88"/>
        <v>-8.9111912651618219E-4</v>
      </c>
      <c r="Y706" s="28"/>
      <c r="AC706" s="28"/>
      <c r="AG706" s="28"/>
      <c r="AK706" s="28"/>
      <c r="AO706" s="28"/>
      <c r="AS706" s="28"/>
    </row>
    <row r="707" spans="2:45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119"/>
      <c r="O707" s="119"/>
      <c r="P707" s="119"/>
      <c r="Q707" s="119"/>
      <c r="R707" s="119"/>
      <c r="S707" s="119"/>
      <c r="T707" s="28"/>
      <c r="U707" s="107">
        <v>42894</v>
      </c>
      <c r="V707" s="108">
        <v>-8.6367464231360794E-4</v>
      </c>
      <c r="W707" s="109">
        <f t="shared" si="89"/>
        <v>0.84520285851244814</v>
      </c>
      <c r="X707" s="108">
        <f t="shared" si="88"/>
        <v>1.6273320026973792E-3</v>
      </c>
      <c r="Y707" s="28"/>
      <c r="AC707" s="28"/>
      <c r="AG707" s="28"/>
      <c r="AK707" s="28"/>
      <c r="AO707" s="28"/>
      <c r="AS707" s="28"/>
    </row>
    <row r="708" spans="2:45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119"/>
      <c r="O708" s="119"/>
      <c r="P708" s="119"/>
      <c r="Q708" s="119"/>
      <c r="R708" s="119"/>
      <c r="S708" s="119"/>
      <c r="T708" s="28"/>
      <c r="U708" s="107">
        <v>42893</v>
      </c>
      <c r="V708" s="108">
        <v>-2.2663832492676563E-3</v>
      </c>
      <c r="W708" s="109">
        <f t="shared" si="89"/>
        <v>0.84593346979939821</v>
      </c>
      <c r="X708" s="108">
        <f t="shared" si="88"/>
        <v>5.9381036200261139E-3</v>
      </c>
      <c r="Y708" s="28"/>
      <c r="AC708" s="28"/>
      <c r="AG708" s="28"/>
      <c r="AK708" s="28"/>
      <c r="AO708" s="28"/>
      <c r="AS708" s="28"/>
    </row>
    <row r="709" spans="2:45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119"/>
      <c r="O709" s="119"/>
      <c r="P709" s="119"/>
      <c r="Q709" s="119"/>
      <c r="R709" s="119"/>
      <c r="S709" s="119"/>
      <c r="T709" s="28"/>
      <c r="U709" s="107">
        <v>42892</v>
      </c>
      <c r="V709" s="108">
        <v>2.0904517325953439E-3</v>
      </c>
      <c r="W709" s="109">
        <f t="shared" si="89"/>
        <v>0.8478550342468224</v>
      </c>
      <c r="X709" s="108">
        <f t="shared" si="88"/>
        <v>8.439555975350288E-3</v>
      </c>
      <c r="Y709" s="28"/>
      <c r="AC709" s="28"/>
      <c r="AG709" s="28"/>
      <c r="AK709" s="28"/>
      <c r="AO709" s="28"/>
      <c r="AS709" s="28"/>
    </row>
    <row r="710" spans="2:45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119"/>
      <c r="O710" s="119"/>
      <c r="P710" s="119"/>
      <c r="Q710" s="119"/>
      <c r="R710" s="119"/>
      <c r="S710" s="119"/>
      <c r="T710" s="28"/>
      <c r="U710" s="107">
        <v>42891</v>
      </c>
      <c r="V710" s="108">
        <v>-2.077515420932782E-3</v>
      </c>
      <c r="W710" s="109">
        <f t="shared" si="89"/>
        <v>0.84608633160898528</v>
      </c>
      <c r="X710" s="108">
        <f t="shared" ref="X710:X773" si="90">$W710/VLOOKUP($U710-7,$U:$W,3,FALSE)-1</f>
        <v>5.5672349677096111E-3</v>
      </c>
      <c r="Y710" s="28"/>
      <c r="AC710" s="28"/>
      <c r="AG710" s="28"/>
      <c r="AK710" s="28"/>
      <c r="AO710" s="28"/>
      <c r="AS710" s="28"/>
    </row>
    <row r="711" spans="2:45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119"/>
      <c r="O711" s="119"/>
      <c r="P711" s="119"/>
      <c r="Q711" s="119"/>
      <c r="R711" s="119"/>
      <c r="S711" s="119"/>
      <c r="T711" s="28"/>
      <c r="U711" s="107">
        <v>42888</v>
      </c>
      <c r="V711" s="108">
        <v>4.7617203399428236E-3</v>
      </c>
      <c r="W711" s="109">
        <f t="shared" si="89"/>
        <v>0.84784774838084964</v>
      </c>
      <c r="X711" s="108">
        <f t="shared" si="90"/>
        <v>9.4614574938405305E-3</v>
      </c>
      <c r="Y711" s="28"/>
      <c r="AC711" s="28"/>
      <c r="AG711" s="28"/>
      <c r="AK711" s="28"/>
      <c r="AO711" s="28"/>
      <c r="AS711" s="28"/>
    </row>
    <row r="712" spans="2:45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119"/>
      <c r="O712" s="119"/>
      <c r="P712" s="119"/>
      <c r="Q712" s="119"/>
      <c r="R712" s="119"/>
      <c r="S712" s="119"/>
      <c r="T712" s="28"/>
      <c r="U712" s="107">
        <v>42887</v>
      </c>
      <c r="V712" s="108">
        <v>3.4363762604332822E-3</v>
      </c>
      <c r="W712" s="109">
        <f t="shared" si="89"/>
        <v>0.84382966748971666</v>
      </c>
      <c r="X712" s="108">
        <f t="shared" si="90"/>
        <v>7.0017395591477349E-3</v>
      </c>
      <c r="Y712" s="28"/>
      <c r="AC712" s="28"/>
      <c r="AG712" s="28"/>
      <c r="AK712" s="28"/>
      <c r="AO712" s="28"/>
      <c r="AS712" s="28"/>
    </row>
    <row r="713" spans="2:45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119"/>
      <c r="O713" s="119"/>
      <c r="P713" s="119"/>
      <c r="Q713" s="119"/>
      <c r="R713" s="119"/>
      <c r="S713" s="119"/>
      <c r="T713" s="28"/>
      <c r="U713" s="107">
        <v>42886</v>
      </c>
      <c r="V713" s="108">
        <v>2.1466712214773549E-4</v>
      </c>
      <c r="W713" s="109">
        <f t="shared" si="89"/>
        <v>0.8409398816439837</v>
      </c>
      <c r="X713" s="108">
        <f t="shared" si="90"/>
        <v>9.0113778207090434E-3</v>
      </c>
      <c r="Y713" s="28"/>
      <c r="AC713" s="28"/>
      <c r="AG713" s="28"/>
      <c r="AK713" s="28"/>
      <c r="AO713" s="28"/>
      <c r="AS713" s="28"/>
    </row>
    <row r="714" spans="2:45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119"/>
      <c r="O714" s="119"/>
      <c r="P714" s="119"/>
      <c r="Q714" s="119"/>
      <c r="R714" s="119"/>
      <c r="S714" s="119"/>
      <c r="T714" s="28"/>
      <c r="U714" s="107">
        <v>42885</v>
      </c>
      <c r="V714" s="108">
        <v>-7.6378523085257643E-4</v>
      </c>
      <c r="W714" s="109">
        <f t="shared" si="89"/>
        <v>0.84075939824354418</v>
      </c>
      <c r="X714" s="108">
        <f t="shared" si="90"/>
        <v>7.6801479402297534E-3</v>
      </c>
      <c r="Y714" s="28"/>
      <c r="AC714" s="28"/>
      <c r="AG714" s="28"/>
      <c r="AK714" s="28"/>
      <c r="AO714" s="28"/>
      <c r="AS714" s="28"/>
    </row>
    <row r="715" spans="2:45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119"/>
      <c r="O715" s="119"/>
      <c r="P715" s="119"/>
      <c r="Q715" s="119"/>
      <c r="R715" s="119"/>
      <c r="S715" s="119"/>
      <c r="T715" s="28"/>
      <c r="U715" s="107">
        <v>42884</v>
      </c>
      <c r="V715" s="108">
        <v>1.7871015670154868E-3</v>
      </c>
      <c r="W715" s="109">
        <f t="shared" ref="W715:W778" si="91">$W714/(1+$V714)</f>
        <v>0.84140204870155155</v>
      </c>
      <c r="X715" s="108">
        <f t="shared" si="90"/>
        <v>1.0280640947586628E-2</v>
      </c>
      <c r="Y715" s="28"/>
      <c r="AC715" s="28"/>
      <c r="AG715" s="28"/>
      <c r="AK715" s="28"/>
      <c r="AO715" s="28"/>
      <c r="AS715" s="28"/>
    </row>
    <row r="716" spans="2:45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119"/>
      <c r="O716" s="119"/>
      <c r="P716" s="119"/>
      <c r="Q716" s="119"/>
      <c r="R716" s="119"/>
      <c r="S716" s="119"/>
      <c r="T716" s="28"/>
      <c r="U716" s="107">
        <v>42881</v>
      </c>
      <c r="V716" s="108">
        <v>2.3134540834491902E-3</v>
      </c>
      <c r="W716" s="109">
        <f t="shared" si="91"/>
        <v>0.83990106020072886</v>
      </c>
      <c r="X716" s="108">
        <f t="shared" si="90"/>
        <v>9.5231055069424642E-3</v>
      </c>
      <c r="Y716" s="28"/>
      <c r="AC716" s="28"/>
      <c r="AG716" s="28"/>
      <c r="AK716" s="28"/>
      <c r="AO716" s="28"/>
      <c r="AS716" s="28"/>
    </row>
    <row r="717" spans="2:45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119"/>
      <c r="O717" s="119"/>
      <c r="P717" s="119"/>
      <c r="Q717" s="119"/>
      <c r="R717" s="119"/>
      <c r="S717" s="119"/>
      <c r="T717" s="28"/>
      <c r="U717" s="107">
        <v>42880</v>
      </c>
      <c r="V717" s="108">
        <v>5.4388992507692644E-3</v>
      </c>
      <c r="W717" s="109">
        <f t="shared" si="91"/>
        <v>0.83796247249695355</v>
      </c>
      <c r="X717" s="108">
        <f t="shared" si="90"/>
        <v>1.0599617744632583E-2</v>
      </c>
      <c r="Y717" s="28"/>
      <c r="AC717" s="28"/>
      <c r="AG717" s="28"/>
      <c r="AK717" s="28"/>
      <c r="AO717" s="28"/>
      <c r="AS717" s="28"/>
    </row>
    <row r="718" spans="2:45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119"/>
      <c r="O718" s="119"/>
      <c r="P718" s="119"/>
      <c r="Q718" s="119"/>
      <c r="R718" s="119"/>
      <c r="S718" s="119"/>
      <c r="T718" s="28"/>
      <c r="U718" s="107">
        <v>42879</v>
      </c>
      <c r="V718" s="108">
        <v>-1.1049568989831299E-3</v>
      </c>
      <c r="W718" s="109">
        <f t="shared" si="91"/>
        <v>0.83342953323308322</v>
      </c>
      <c r="X718" s="108">
        <f t="shared" si="90"/>
        <v>5.2229050980348024E-3</v>
      </c>
      <c r="Y718" s="28"/>
      <c r="AC718" s="28"/>
      <c r="AG718" s="28"/>
      <c r="AK718" s="28"/>
      <c r="AO718" s="28"/>
      <c r="AS718" s="28"/>
    </row>
    <row r="719" spans="2:45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119"/>
      <c r="O719" s="119"/>
      <c r="P719" s="119"/>
      <c r="Q719" s="119"/>
      <c r="R719" s="119"/>
      <c r="S719" s="119"/>
      <c r="T719" s="28"/>
      <c r="U719" s="107">
        <v>42878</v>
      </c>
      <c r="V719" s="108">
        <v>1.814916745678791E-3</v>
      </c>
      <c r="W719" s="109">
        <f t="shared" si="91"/>
        <v>0.83435145563015845</v>
      </c>
      <c r="X719" s="108">
        <f t="shared" si="90"/>
        <v>4.1407908904478319E-3</v>
      </c>
      <c r="Y719" s="28"/>
      <c r="AC719" s="28"/>
      <c r="AG719" s="28"/>
      <c r="AK719" s="28"/>
      <c r="AO719" s="28"/>
      <c r="AS719" s="28"/>
    </row>
    <row r="720" spans="2:45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119"/>
      <c r="O720" s="119"/>
      <c r="P720" s="119"/>
      <c r="Q720" s="119"/>
      <c r="R720" s="119"/>
      <c r="S720" s="119"/>
      <c r="T720" s="28"/>
      <c r="U720" s="107">
        <v>42877</v>
      </c>
      <c r="V720" s="108">
        <v>1.0359348093259069E-3</v>
      </c>
      <c r="W720" s="109">
        <f t="shared" si="91"/>
        <v>0.83283992051195155</v>
      </c>
      <c r="X720" s="108">
        <f t="shared" si="90"/>
        <v>3.0508666740991508E-3</v>
      </c>
      <c r="Y720" s="28"/>
      <c r="AC720" s="28"/>
      <c r="AG720" s="28"/>
      <c r="AK720" s="28"/>
      <c r="AO720" s="28"/>
      <c r="AS720" s="28"/>
    </row>
    <row r="721" spans="2:45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119"/>
      <c r="O721" s="119"/>
      <c r="P721" s="119"/>
      <c r="Q721" s="119"/>
      <c r="R721" s="119"/>
      <c r="S721" s="119"/>
      <c r="T721" s="28"/>
      <c r="U721" s="107">
        <v>42874</v>
      </c>
      <c r="V721" s="108">
        <v>3.3822782573946059E-3</v>
      </c>
      <c r="W721" s="109">
        <f t="shared" si="91"/>
        <v>0.83197804549402943</v>
      </c>
      <c r="X721" s="108">
        <f t="shared" si="90"/>
        <v>5.0853881808146095E-3</v>
      </c>
      <c r="Y721" s="28"/>
      <c r="AC721" s="28"/>
      <c r="AG721" s="28"/>
      <c r="AK721" s="28"/>
      <c r="AO721" s="28"/>
      <c r="AS721" s="28"/>
    </row>
    <row r="722" spans="2:45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119"/>
      <c r="O722" s="119"/>
      <c r="P722" s="119"/>
      <c r="Q722" s="119"/>
      <c r="R722" s="119"/>
      <c r="S722" s="119"/>
      <c r="T722" s="28"/>
      <c r="U722" s="107">
        <v>42873</v>
      </c>
      <c r="V722" s="108">
        <v>8.964327435450657E-5</v>
      </c>
      <c r="W722" s="109">
        <f t="shared" si="91"/>
        <v>0.82917354982485003</v>
      </c>
      <c r="X722" s="108">
        <f t="shared" si="90"/>
        <v>6.9948242636126423E-3</v>
      </c>
      <c r="Y722" s="28"/>
      <c r="AC722" s="28"/>
      <c r="AG722" s="28"/>
      <c r="AK722" s="28"/>
      <c r="AO722" s="28"/>
      <c r="AS722" s="28"/>
    </row>
    <row r="723" spans="2:45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119"/>
      <c r="O723" s="119"/>
      <c r="P723" s="119"/>
      <c r="Q723" s="119"/>
      <c r="R723" s="119"/>
      <c r="S723" s="119"/>
      <c r="T723" s="28"/>
      <c r="U723" s="107">
        <v>42872</v>
      </c>
      <c r="V723" s="108">
        <v>-2.1802592150625051E-3</v>
      </c>
      <c r="W723" s="109">
        <f t="shared" si="91"/>
        <v>0.82909922665540792</v>
      </c>
      <c r="X723" s="108">
        <f t="shared" si="90"/>
        <v>6.4040890754204494E-3</v>
      </c>
      <c r="Y723" s="28"/>
      <c r="AC723" s="28"/>
      <c r="AG723" s="28"/>
      <c r="AK723" s="28"/>
      <c r="AO723" s="28"/>
      <c r="AS723" s="28"/>
    </row>
    <row r="724" spans="2:45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119"/>
      <c r="O724" s="119"/>
      <c r="P724" s="119"/>
      <c r="Q724" s="119"/>
      <c r="R724" s="119"/>
      <c r="S724" s="119"/>
      <c r="T724" s="28"/>
      <c r="U724" s="107">
        <v>42871</v>
      </c>
      <c r="V724" s="108">
        <v>7.2751710215649649E-4</v>
      </c>
      <c r="W724" s="109">
        <f t="shared" si="91"/>
        <v>0.8309108276442746</v>
      </c>
      <c r="X724" s="108">
        <f t="shared" si="90"/>
        <v>1.1352291551383287E-2</v>
      </c>
      <c r="Y724" s="28"/>
      <c r="AC724" s="28"/>
      <c r="AG724" s="28"/>
      <c r="AK724" s="28"/>
      <c r="AO724" s="28"/>
      <c r="AS724" s="28"/>
    </row>
    <row r="725" spans="2:45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119"/>
      <c r="O725" s="119"/>
      <c r="P725" s="119"/>
      <c r="Q725" s="119"/>
      <c r="R725" s="119"/>
      <c r="S725" s="119"/>
      <c r="T725" s="28"/>
      <c r="U725" s="107">
        <v>42870</v>
      </c>
      <c r="V725" s="108">
        <v>3.0663693625779496E-3</v>
      </c>
      <c r="W725" s="109">
        <f t="shared" si="91"/>
        <v>0.83030676527250258</v>
      </c>
      <c r="X725" s="108">
        <f t="shared" si="90"/>
        <v>9.6110185261630843E-3</v>
      </c>
      <c r="Y725" s="28"/>
      <c r="AC725" s="28"/>
      <c r="AG725" s="28"/>
      <c r="AK725" s="28"/>
      <c r="AO725" s="28"/>
      <c r="AS725" s="28"/>
    </row>
    <row r="726" spans="2:45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119"/>
      <c r="O726" s="119"/>
      <c r="P726" s="119"/>
      <c r="Q726" s="119"/>
      <c r="R726" s="119"/>
      <c r="S726" s="119"/>
      <c r="T726" s="28"/>
      <c r="U726" s="107">
        <v>42867</v>
      </c>
      <c r="V726" s="108">
        <v>5.2884788145559193E-3</v>
      </c>
      <c r="W726" s="109">
        <f t="shared" si="91"/>
        <v>0.82776852123966682</v>
      </c>
      <c r="X726" s="108">
        <f t="shared" si="90"/>
        <v>5.8824849920966482E-3</v>
      </c>
      <c r="Y726" s="28"/>
      <c r="AC726" s="28"/>
      <c r="AG726" s="28"/>
      <c r="AK726" s="28"/>
      <c r="AO726" s="28"/>
      <c r="AS726" s="28"/>
    </row>
    <row r="727" spans="2:45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119"/>
      <c r="O727" s="119"/>
      <c r="P727" s="119"/>
      <c r="Q727" s="119"/>
      <c r="R727" s="119"/>
      <c r="S727" s="119"/>
      <c r="T727" s="28"/>
      <c r="U727" s="107">
        <v>42866</v>
      </c>
      <c r="V727" s="108">
        <v>-4.9704111507219162E-4</v>
      </c>
      <c r="W727" s="109">
        <f t="shared" si="91"/>
        <v>0.82341391419881582</v>
      </c>
      <c r="X727" s="108">
        <f t="shared" si="90"/>
        <v>4.008199470371121E-3</v>
      </c>
      <c r="Y727" s="28"/>
      <c r="AC727" s="28"/>
      <c r="AG727" s="28"/>
      <c r="AK727" s="28"/>
      <c r="AO727" s="28"/>
      <c r="AS727" s="28"/>
    </row>
    <row r="728" spans="2:45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119"/>
      <c r="O728" s="119"/>
      <c r="P728" s="119"/>
      <c r="Q728" s="119"/>
      <c r="R728" s="119"/>
      <c r="S728" s="119"/>
      <c r="T728" s="28"/>
      <c r="U728" s="107">
        <v>42865</v>
      </c>
      <c r="V728" s="108">
        <v>2.725736463525026E-3</v>
      </c>
      <c r="W728" s="109">
        <f t="shared" si="91"/>
        <v>0.8238233882943562</v>
      </c>
      <c r="X728" s="108">
        <f t="shared" si="90"/>
        <v>1.865465125839405E-3</v>
      </c>
      <c r="Y728" s="28"/>
      <c r="AC728" s="28"/>
      <c r="AG728" s="28"/>
      <c r="AK728" s="28"/>
      <c r="AO728" s="28"/>
      <c r="AS728" s="28"/>
    </row>
    <row r="729" spans="2:45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119"/>
      <c r="O729" s="119"/>
      <c r="P729" s="119"/>
      <c r="Q729" s="119"/>
      <c r="R729" s="119"/>
      <c r="S729" s="119"/>
      <c r="T729" s="28"/>
      <c r="U729" s="107">
        <v>42864</v>
      </c>
      <c r="V729" s="108">
        <v>-9.9546295700031072E-4</v>
      </c>
      <c r="W729" s="109">
        <f t="shared" si="91"/>
        <v>0.82158396691788071</v>
      </c>
      <c r="X729" s="108">
        <f t="shared" si="90"/>
        <v>-1.197191262253039E-3</v>
      </c>
      <c r="Y729" s="28"/>
      <c r="AC729" s="28"/>
      <c r="AG729" s="28"/>
      <c r="AK729" s="28"/>
      <c r="AO729" s="28"/>
      <c r="AS729" s="28"/>
    </row>
    <row r="730" spans="2:45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119"/>
      <c r="O730" s="119"/>
      <c r="P730" s="119"/>
      <c r="Q730" s="119"/>
      <c r="R730" s="119"/>
      <c r="S730" s="119"/>
      <c r="T730" s="28"/>
      <c r="U730" s="107">
        <v>42863</v>
      </c>
      <c r="V730" s="108">
        <v>-6.3799452255696289E-4</v>
      </c>
      <c r="W730" s="109">
        <f t="shared" si="91"/>
        <v>0.8224026382800278</v>
      </c>
      <c r="X730" s="108">
        <f t="shared" si="90"/>
        <v>2.9472004742032709E-3</v>
      </c>
      <c r="Y730" s="28"/>
      <c r="AC730" s="28"/>
      <c r="AG730" s="28"/>
      <c r="AK730" s="28"/>
      <c r="AO730" s="28"/>
      <c r="AS730" s="28"/>
    </row>
    <row r="731" spans="2:45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119"/>
      <c r="O731" s="119"/>
      <c r="P731" s="119"/>
      <c r="Q731" s="119"/>
      <c r="R731" s="119"/>
      <c r="S731" s="119"/>
      <c r="T731" s="28"/>
      <c r="U731" s="107">
        <v>42860</v>
      </c>
      <c r="V731" s="108">
        <v>3.4153001191196343E-3</v>
      </c>
      <c r="W731" s="109">
        <f t="shared" si="91"/>
        <v>0.82292766162060238</v>
      </c>
      <c r="X731" s="108">
        <f t="shared" si="90"/>
        <v>3.2266543071379772E-3</v>
      </c>
      <c r="Y731" s="28"/>
      <c r="AC731" s="28"/>
      <c r="AG731" s="28"/>
      <c r="AK731" s="28"/>
      <c r="AO731" s="28"/>
      <c r="AS731" s="28"/>
    </row>
    <row r="732" spans="2:45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119"/>
      <c r="O732" s="119"/>
      <c r="P732" s="119"/>
      <c r="Q732" s="119"/>
      <c r="R732" s="119"/>
      <c r="S732" s="119"/>
      <c r="T732" s="28"/>
      <c r="U732" s="107">
        <v>42859</v>
      </c>
      <c r="V732" s="108">
        <v>-2.6301604646886624E-3</v>
      </c>
      <c r="W732" s="109">
        <f t="shared" si="91"/>
        <v>0.82012668286292734</v>
      </c>
      <c r="X732" s="108">
        <f t="shared" si="90"/>
        <v>7.1846010045484299E-4</v>
      </c>
      <c r="Y732" s="28"/>
      <c r="AC732" s="28"/>
      <c r="AG732" s="28"/>
      <c r="AK732" s="28"/>
      <c r="AO732" s="28"/>
      <c r="AS732" s="28"/>
    </row>
    <row r="733" spans="2:45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119"/>
      <c r="O733" s="119"/>
      <c r="P733" s="119"/>
      <c r="Q733" s="119"/>
      <c r="R733" s="119"/>
      <c r="S733" s="119"/>
      <c r="T733" s="28"/>
      <c r="U733" s="107">
        <v>42858</v>
      </c>
      <c r="V733" s="108">
        <v>-3.3954973425724824E-4</v>
      </c>
      <c r="W733" s="109">
        <f t="shared" si="91"/>
        <v>0.82228943602809956</v>
      </c>
      <c r="X733" s="108">
        <f t="shared" si="90"/>
        <v>3.7054823592013175E-3</v>
      </c>
      <c r="Y733" s="28"/>
      <c r="AC733" s="28"/>
      <c r="AG733" s="28"/>
      <c r="AK733" s="28"/>
      <c r="AO733" s="28"/>
      <c r="AS733" s="28"/>
    </row>
    <row r="734" spans="2:45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119"/>
      <c r="O734" s="119"/>
      <c r="P734" s="119"/>
      <c r="Q734" s="119"/>
      <c r="R734" s="119"/>
      <c r="S734" s="119"/>
      <c r="T734" s="28"/>
      <c r="U734" s="107">
        <v>42857</v>
      </c>
      <c r="V734" s="108">
        <v>3.1497658226779727E-3</v>
      </c>
      <c r="W734" s="109">
        <f t="shared" si="91"/>
        <v>0.82256873902484373</v>
      </c>
      <c r="X734" s="108">
        <f t="shared" si="90"/>
        <v>4.1587847686896939E-3</v>
      </c>
      <c r="Y734" s="28"/>
      <c r="AC734" s="28"/>
      <c r="AG734" s="28"/>
      <c r="AK734" s="28"/>
      <c r="AO734" s="28"/>
      <c r="AS734" s="28"/>
    </row>
    <row r="735" spans="2:45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119"/>
      <c r="O735" s="119"/>
      <c r="P735" s="119"/>
      <c r="Q735" s="119"/>
      <c r="R735" s="119"/>
      <c r="S735" s="119"/>
      <c r="T735" s="28"/>
      <c r="U735" s="107">
        <v>42856</v>
      </c>
      <c r="V735" s="108">
        <v>-3.595396419929012E-4</v>
      </c>
      <c r="W735" s="109">
        <f t="shared" si="91"/>
        <v>0.81998597522500472</v>
      </c>
      <c r="X735" s="108">
        <f t="shared" si="90"/>
        <v>4.1666750692848087E-3</v>
      </c>
      <c r="Y735" s="28"/>
      <c r="AC735" s="28"/>
      <c r="AG735" s="28"/>
      <c r="AK735" s="28"/>
      <c r="AO735" s="28"/>
      <c r="AS735" s="28"/>
    </row>
    <row r="736" spans="2:45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119"/>
      <c r="O736" s="119"/>
      <c r="P736" s="119"/>
      <c r="Q736" s="119"/>
      <c r="R736" s="119"/>
      <c r="S736" s="119"/>
      <c r="T736" s="28"/>
      <c r="U736" s="107">
        <v>42853</v>
      </c>
      <c r="V736" s="108">
        <v>9.0663427391830082E-4</v>
      </c>
      <c r="W736" s="109">
        <f t="shared" si="91"/>
        <v>0.82028089872566612</v>
      </c>
      <c r="X736" s="108">
        <f t="shared" si="90"/>
        <v>1.1120728742479713E-2</v>
      </c>
      <c r="Y736" s="28"/>
      <c r="AC736" s="28"/>
      <c r="AG736" s="28"/>
      <c r="AK736" s="28"/>
      <c r="AO736" s="28"/>
      <c r="AS736" s="28"/>
    </row>
    <row r="737" spans="2:45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119"/>
      <c r="O737" s="119"/>
      <c r="P737" s="119"/>
      <c r="Q737" s="119"/>
      <c r="R737" s="119"/>
      <c r="S737" s="119"/>
      <c r="T737" s="28"/>
      <c r="U737" s="107">
        <v>42852</v>
      </c>
      <c r="V737" s="108">
        <v>3.468665710623281E-4</v>
      </c>
      <c r="W737" s="109">
        <f t="shared" si="91"/>
        <v>0.81953787759706231</v>
      </c>
      <c r="X737" s="108">
        <f t="shared" si="90"/>
        <v>1.0492550117864097E-2</v>
      </c>
      <c r="Y737" s="28"/>
      <c r="AC737" s="28"/>
      <c r="AG737" s="28"/>
      <c r="AK737" s="28"/>
      <c r="AO737" s="28"/>
      <c r="AS737" s="28"/>
    </row>
    <row r="738" spans="2:45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119"/>
      <c r="O738" s="119"/>
      <c r="P738" s="119"/>
      <c r="Q738" s="119"/>
      <c r="R738" s="119"/>
      <c r="S738" s="119"/>
      <c r="T738" s="28"/>
      <c r="U738" s="107">
        <v>42851</v>
      </c>
      <c r="V738" s="108">
        <v>1.1192582180982871E-4</v>
      </c>
      <c r="W738" s="109">
        <f t="shared" si="91"/>
        <v>0.81925370587327584</v>
      </c>
      <c r="X738" s="108">
        <f t="shared" si="90"/>
        <v>1.2160048568211623E-2</v>
      </c>
      <c r="Y738" s="28"/>
      <c r="AC738" s="28"/>
      <c r="AG738" s="28"/>
      <c r="AK738" s="28"/>
      <c r="AO738" s="28"/>
      <c r="AS738" s="28"/>
    </row>
    <row r="739" spans="2:45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119"/>
      <c r="O739" s="119"/>
      <c r="P739" s="119"/>
      <c r="Q739" s="119"/>
      <c r="R739" s="119"/>
      <c r="S739" s="119"/>
      <c r="T739" s="28"/>
      <c r="U739" s="107">
        <v>42850</v>
      </c>
      <c r="V739" s="108">
        <v>3.1576481947832142E-3</v>
      </c>
      <c r="W739" s="109">
        <f t="shared" si="91"/>
        <v>0.819162020490937</v>
      </c>
      <c r="X739" s="108">
        <f t="shared" si="90"/>
        <v>9.7651526020252621E-3</v>
      </c>
      <c r="Y739" s="28"/>
      <c r="AC739" s="28"/>
      <c r="AG739" s="28"/>
      <c r="AK739" s="28"/>
      <c r="AO739" s="28"/>
      <c r="AS739" s="28"/>
    </row>
    <row r="740" spans="2:45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119"/>
      <c r="O740" s="119"/>
      <c r="P740" s="119"/>
      <c r="Q740" s="119"/>
      <c r="R740" s="119"/>
      <c r="S740" s="119"/>
      <c r="T740" s="28"/>
      <c r="U740" s="107">
        <v>42849</v>
      </c>
      <c r="V740" s="108">
        <v>6.5631690953261747E-3</v>
      </c>
      <c r="W740" s="109">
        <f t="shared" si="91"/>
        <v>0.81658353695956687</v>
      </c>
      <c r="X740" s="108">
        <f t="shared" si="90"/>
        <v>2.0375704094928171E-3</v>
      </c>
      <c r="Y740" s="28"/>
      <c r="AC740" s="28"/>
      <c r="AG740" s="28"/>
      <c r="AK740" s="28"/>
      <c r="AO740" s="28"/>
      <c r="AS740" s="28"/>
    </row>
    <row r="741" spans="2:45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119"/>
      <c r="O741" s="119"/>
      <c r="P741" s="119"/>
      <c r="Q741" s="119"/>
      <c r="R741" s="119"/>
      <c r="S741" s="119"/>
      <c r="T741" s="28"/>
      <c r="U741" s="107">
        <v>42846</v>
      </c>
      <c r="V741" s="108">
        <v>2.8480135623218177E-4</v>
      </c>
      <c r="W741" s="109">
        <f t="shared" si="91"/>
        <v>0.81125910626502618</v>
      </c>
      <c r="X741" s="108">
        <f t="shared" si="90"/>
        <v>-1.853938498920904E-3</v>
      </c>
      <c r="Y741" s="28"/>
      <c r="AC741" s="28"/>
      <c r="AG741" s="28"/>
      <c r="AK741" s="28"/>
      <c r="AO741" s="28"/>
      <c r="AS741" s="28"/>
    </row>
    <row r="742" spans="2:45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119"/>
      <c r="O742" s="119"/>
      <c r="P742" s="119"/>
      <c r="Q742" s="119"/>
      <c r="R742" s="119"/>
      <c r="S742" s="119"/>
      <c r="T742" s="28"/>
      <c r="U742" s="107">
        <v>42845</v>
      </c>
      <c r="V742" s="108">
        <v>1.9976227786392521E-3</v>
      </c>
      <c r="W742" s="109">
        <f t="shared" si="91"/>
        <v>0.81102812435526728</v>
      </c>
      <c r="X742" s="108">
        <f t="shared" si="90"/>
        <v>-2.5812313869225667E-3</v>
      </c>
      <c r="Y742" s="28"/>
      <c r="AC742" s="28"/>
      <c r="AG742" s="28"/>
      <c r="AK742" s="28"/>
      <c r="AO742" s="28"/>
      <c r="AS742" s="28"/>
    </row>
    <row r="743" spans="2:45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119"/>
      <c r="O743" s="119"/>
      <c r="P743" s="119"/>
      <c r="Q743" s="119"/>
      <c r="R743" s="119"/>
      <c r="S743" s="119"/>
      <c r="T743" s="28"/>
      <c r="U743" s="107">
        <v>42844</v>
      </c>
      <c r="V743" s="108">
        <v>-2.2544627945692611E-3</v>
      </c>
      <c r="W743" s="109">
        <f t="shared" si="91"/>
        <v>0.80941122605281779</v>
      </c>
      <c r="X743" s="108">
        <f t="shared" si="90"/>
        <v>-4.8625369600063806E-3</v>
      </c>
      <c r="Y743" s="28"/>
      <c r="AC743" s="28"/>
      <c r="AG743" s="28"/>
      <c r="AK743" s="28"/>
      <c r="AO743" s="28"/>
      <c r="AS743" s="28"/>
    </row>
    <row r="744" spans="2:45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119"/>
      <c r="O744" s="119"/>
      <c r="P744" s="119"/>
      <c r="Q744" s="119"/>
      <c r="R744" s="119"/>
      <c r="S744" s="119"/>
      <c r="T744" s="28"/>
      <c r="U744" s="107">
        <v>42843</v>
      </c>
      <c r="V744" s="108">
        <v>-4.5193677514660472E-3</v>
      </c>
      <c r="W744" s="109">
        <f t="shared" si="91"/>
        <v>0.8112401367586014</v>
      </c>
      <c r="X744" s="108">
        <f t="shared" si="90"/>
        <v>-3.2867735177048996E-3</v>
      </c>
      <c r="Y744" s="28"/>
      <c r="AC744" s="28"/>
      <c r="AG744" s="28"/>
      <c r="AK744" s="28"/>
      <c r="AO744" s="28"/>
      <c r="AS744" s="28"/>
    </row>
    <row r="745" spans="2:45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119"/>
      <c r="O745" s="119"/>
      <c r="P745" s="119"/>
      <c r="Q745" s="119"/>
      <c r="R745" s="119"/>
      <c r="S745" s="119"/>
      <c r="T745" s="28"/>
      <c r="U745" s="107">
        <v>42842</v>
      </c>
      <c r="V745" s="108">
        <v>2.654084590825276E-3</v>
      </c>
      <c r="W745" s="109">
        <f t="shared" si="91"/>
        <v>0.81492307381834161</v>
      </c>
      <c r="X745" s="108">
        <f t="shared" si="90"/>
        <v>3.0526970662987374E-3</v>
      </c>
      <c r="Y745" s="28"/>
      <c r="AC745" s="28"/>
      <c r="AG745" s="28"/>
      <c r="AK745" s="28"/>
      <c r="AO745" s="28"/>
      <c r="AS745" s="28"/>
    </row>
    <row r="746" spans="2:45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119"/>
      <c r="O746" s="119"/>
      <c r="P746" s="119"/>
      <c r="Q746" s="119"/>
      <c r="R746" s="119"/>
      <c r="S746" s="119"/>
      <c r="T746" s="28"/>
      <c r="U746" s="107">
        <v>42839</v>
      </c>
      <c r="V746" s="108">
        <v>-4.4404991119492102E-4</v>
      </c>
      <c r="W746" s="109">
        <f t="shared" si="91"/>
        <v>0.812765924302702</v>
      </c>
      <c r="X746" s="108">
        <f t="shared" si="90"/>
        <v>3.7710994534956299E-4</v>
      </c>
      <c r="Y746" s="28"/>
      <c r="AC746" s="28"/>
      <c r="AG746" s="28"/>
      <c r="AK746" s="28"/>
      <c r="AO746" s="28"/>
      <c r="AS746" s="28"/>
    </row>
    <row r="747" spans="2:45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119"/>
      <c r="O747" s="119"/>
      <c r="P747" s="119"/>
      <c r="Q747" s="119"/>
      <c r="R747" s="119"/>
      <c r="S747" s="119"/>
      <c r="T747" s="28"/>
      <c r="U747" s="107">
        <v>42838</v>
      </c>
      <c r="V747" s="108">
        <v>-2.9415559268635349E-4</v>
      </c>
      <c r="W747" s="109">
        <f t="shared" si="91"/>
        <v>0.81312699327185456</v>
      </c>
      <c r="X747" s="108">
        <f t="shared" si="90"/>
        <v>1.6172950348534165E-3</v>
      </c>
      <c r="Y747" s="28"/>
      <c r="AC747" s="28"/>
      <c r="AG747" s="28"/>
      <c r="AK747" s="28"/>
      <c r="AO747" s="28"/>
      <c r="AS747" s="28"/>
    </row>
    <row r="748" spans="2:45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119"/>
      <c r="O748" s="119"/>
      <c r="P748" s="119"/>
      <c r="Q748" s="119"/>
      <c r="R748" s="119"/>
      <c r="S748" s="119"/>
      <c r="T748" s="28"/>
      <c r="U748" s="107">
        <v>42837</v>
      </c>
      <c r="V748" s="108">
        <v>-6.7456956309067454E-4</v>
      </c>
      <c r="W748" s="109">
        <f t="shared" si="91"/>
        <v>0.81336624950304814</v>
      </c>
      <c r="X748" s="108">
        <f t="shared" si="90"/>
        <v>3.3815802593584188E-3</v>
      </c>
      <c r="Y748" s="28"/>
      <c r="AC748" s="28"/>
      <c r="AG748" s="28"/>
      <c r="AK748" s="28"/>
      <c r="AO748" s="28"/>
      <c r="AS748" s="28"/>
    </row>
    <row r="749" spans="2:45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119"/>
      <c r="O749" s="119"/>
      <c r="P749" s="119"/>
      <c r="Q749" s="119"/>
      <c r="R749" s="119"/>
      <c r="S749" s="119"/>
      <c r="T749" s="28"/>
      <c r="U749" s="107">
        <v>42836</v>
      </c>
      <c r="V749" s="108">
        <v>1.812263070127254E-3</v>
      </c>
      <c r="W749" s="109">
        <f t="shared" si="91"/>
        <v>0.81391529198595591</v>
      </c>
      <c r="X749" s="108">
        <f t="shared" si="90"/>
        <v>2.9475843931285883E-3</v>
      </c>
      <c r="Y749" s="28"/>
      <c r="AC749" s="28"/>
      <c r="AG749" s="28"/>
      <c r="AK749" s="28"/>
      <c r="AO749" s="28"/>
      <c r="AS749" s="28"/>
    </row>
    <row r="750" spans="2:45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119"/>
      <c r="O750" s="119"/>
      <c r="P750" s="119"/>
      <c r="Q750" s="119"/>
      <c r="R750" s="119"/>
      <c r="S750" s="119"/>
      <c r="T750" s="28"/>
      <c r="U750" s="107">
        <v>42835</v>
      </c>
      <c r="V750" s="108">
        <v>-2.043925357958588E-5</v>
      </c>
      <c r="W750" s="109">
        <f t="shared" si="91"/>
        <v>0.8124429316643148</v>
      </c>
      <c r="X750" s="108">
        <f t="shared" si="90"/>
        <v>4.2555091949627588E-3</v>
      </c>
      <c r="Y750" s="28"/>
      <c r="AC750" s="28"/>
      <c r="AG750" s="28"/>
      <c r="AK750" s="28"/>
      <c r="AO750" s="28"/>
      <c r="AS750" s="28"/>
    </row>
    <row r="751" spans="2:45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119"/>
      <c r="O751" s="119"/>
      <c r="P751" s="119"/>
      <c r="Q751" s="119"/>
      <c r="R751" s="119"/>
      <c r="S751" s="119"/>
      <c r="T751" s="28"/>
      <c r="U751" s="107">
        <v>42832</v>
      </c>
      <c r="V751" s="108">
        <v>7.9511717199911365E-4</v>
      </c>
      <c r="W751" s="109">
        <f t="shared" si="91"/>
        <v>0.81245953773082968</v>
      </c>
      <c r="X751" s="108">
        <f t="shared" si="90"/>
        <v>7.3877079733744022E-3</v>
      </c>
      <c r="Y751" s="28"/>
      <c r="AC751" s="28"/>
      <c r="AG751" s="28"/>
      <c r="AK751" s="28"/>
      <c r="AO751" s="28"/>
      <c r="AS751" s="28"/>
    </row>
    <row r="752" spans="2:45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119"/>
      <c r="O752" s="119"/>
      <c r="P752" s="119"/>
      <c r="Q752" s="119"/>
      <c r="R752" s="119"/>
      <c r="S752" s="119"/>
      <c r="T752" s="28"/>
      <c r="U752" s="107">
        <v>42831</v>
      </c>
      <c r="V752" s="108">
        <v>1.466762732988171E-3</v>
      </c>
      <c r="W752" s="109">
        <f t="shared" si="91"/>
        <v>0.81181405043885557</v>
      </c>
      <c r="X752" s="108">
        <f t="shared" si="90"/>
        <v>3.976446925090249E-3</v>
      </c>
      <c r="Y752" s="28"/>
      <c r="AC752" s="28"/>
      <c r="AG752" s="28"/>
      <c r="AK752" s="28"/>
      <c r="AO752" s="28"/>
      <c r="AS752" s="28"/>
    </row>
    <row r="753" spans="2:45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119"/>
      <c r="O753" s="119"/>
      <c r="P753" s="119"/>
      <c r="Q753" s="119"/>
      <c r="R753" s="119"/>
      <c r="S753" s="119"/>
      <c r="T753" s="28"/>
      <c r="U753" s="107">
        <v>42830</v>
      </c>
      <c r="V753" s="108">
        <v>-1.106811009775387E-3</v>
      </c>
      <c r="W753" s="109">
        <f t="shared" si="91"/>
        <v>0.81062505581655753</v>
      </c>
      <c r="X753" s="108">
        <f t="shared" si="90"/>
        <v>2.5160515987188159E-3</v>
      </c>
      <c r="Y753" s="28"/>
      <c r="AC753" s="28"/>
      <c r="AG753" s="28"/>
      <c r="AK753" s="28"/>
      <c r="AO753" s="28"/>
      <c r="AS753" s="28"/>
    </row>
    <row r="754" spans="2:45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119"/>
      <c r="O754" s="119"/>
      <c r="P754" s="119"/>
      <c r="Q754" s="119"/>
      <c r="R754" s="119"/>
      <c r="S754" s="119"/>
      <c r="T754" s="28"/>
      <c r="U754" s="107">
        <v>42829</v>
      </c>
      <c r="V754" s="108">
        <v>3.1187073210936413E-3</v>
      </c>
      <c r="W754" s="109">
        <f t="shared" si="91"/>
        <v>0.8115232586939688</v>
      </c>
      <c r="X754" s="108">
        <f t="shared" si="90"/>
        <v>7.0565362463068659E-3</v>
      </c>
      <c r="Y754" s="28"/>
      <c r="AC754" s="28"/>
      <c r="AG754" s="28"/>
      <c r="AK754" s="28"/>
      <c r="AO754" s="28"/>
      <c r="AS754" s="28"/>
    </row>
    <row r="755" spans="2:45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119"/>
      <c r="O755" s="119"/>
      <c r="P755" s="119"/>
      <c r="Q755" s="119"/>
      <c r="R755" s="119"/>
      <c r="S755" s="119"/>
      <c r="T755" s="28"/>
      <c r="U755" s="107">
        <v>42828</v>
      </c>
      <c r="V755" s="108">
        <v>3.0984231573595276E-3</v>
      </c>
      <c r="W755" s="109">
        <f t="shared" si="91"/>
        <v>0.80900022377332059</v>
      </c>
      <c r="X755" s="108">
        <f t="shared" si="90"/>
        <v>7.8844430008104815E-3</v>
      </c>
      <c r="Y755" s="28"/>
      <c r="AC755" s="28"/>
      <c r="AG755" s="28"/>
      <c r="AK755" s="28"/>
      <c r="AO755" s="28"/>
      <c r="AS755" s="28"/>
    </row>
    <row r="756" spans="2:45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119"/>
      <c r="O756" s="119"/>
      <c r="P756" s="119"/>
      <c r="Q756" s="119"/>
      <c r="R756" s="119"/>
      <c r="S756" s="119"/>
      <c r="T756" s="28"/>
      <c r="U756" s="107">
        <v>42825</v>
      </c>
      <c r="V756" s="108">
        <v>-2.5938197521867268E-3</v>
      </c>
      <c r="W756" s="109">
        <f t="shared" si="91"/>
        <v>0.80650134134086859</v>
      </c>
      <c r="X756" s="108">
        <f t="shared" si="90"/>
        <v>4.9728311513270729E-3</v>
      </c>
      <c r="Y756" s="28"/>
      <c r="AC756" s="28"/>
      <c r="AG756" s="28"/>
      <c r="AK756" s="28"/>
      <c r="AO756" s="28"/>
      <c r="AS756" s="28"/>
    </row>
    <row r="757" spans="2:45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119"/>
      <c r="O757" s="119"/>
      <c r="P757" s="119"/>
      <c r="Q757" s="119"/>
      <c r="R757" s="119"/>
      <c r="S757" s="119"/>
      <c r="T757" s="28"/>
      <c r="U757" s="107">
        <v>42824</v>
      </c>
      <c r="V757" s="108">
        <v>1.0018021206395519E-5</v>
      </c>
      <c r="W757" s="109">
        <f t="shared" si="91"/>
        <v>0.80859870062213479</v>
      </c>
      <c r="X757" s="108">
        <f t="shared" si="90"/>
        <v>1.0016378520435687E-2</v>
      </c>
      <c r="Y757" s="28"/>
      <c r="AC757" s="28"/>
      <c r="AG757" s="28"/>
      <c r="AK757" s="28"/>
      <c r="AO757" s="28"/>
      <c r="AS757" s="28"/>
    </row>
    <row r="758" spans="2:45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119"/>
      <c r="O758" s="119"/>
      <c r="P758" s="119"/>
      <c r="Q758" s="119"/>
      <c r="R758" s="119"/>
      <c r="S758" s="119"/>
      <c r="T758" s="28"/>
      <c r="U758" s="107">
        <v>42823</v>
      </c>
      <c r="V758" s="108">
        <v>3.4172653698071711E-3</v>
      </c>
      <c r="W758" s="109">
        <f t="shared" si="91"/>
        <v>0.80859060014435524</v>
      </c>
      <c r="X758" s="108">
        <f t="shared" si="90"/>
        <v>1.0941913140448012E-2</v>
      </c>
      <c r="Y758" s="28"/>
      <c r="AC758" s="28"/>
      <c r="AG758" s="28"/>
      <c r="AK758" s="28"/>
      <c r="AO758" s="28"/>
      <c r="AS758" s="28"/>
    </row>
    <row r="759" spans="2:45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119"/>
      <c r="O759" s="119"/>
      <c r="P759" s="119"/>
      <c r="Q759" s="119"/>
      <c r="R759" s="119"/>
      <c r="S759" s="119"/>
      <c r="T759" s="28"/>
      <c r="U759" s="107">
        <v>42822</v>
      </c>
      <c r="V759" s="108">
        <v>3.9433767646340932E-3</v>
      </c>
      <c r="W759" s="109">
        <f t="shared" si="91"/>
        <v>0.80583684181111925</v>
      </c>
      <c r="X759" s="108">
        <f t="shared" si="90"/>
        <v>9.8333856200709668E-3</v>
      </c>
      <c r="Y759" s="28"/>
      <c r="AC759" s="28"/>
      <c r="AG759" s="28"/>
      <c r="AK759" s="28"/>
      <c r="AO759" s="28"/>
      <c r="AS759" s="28"/>
    </row>
    <row r="760" spans="2:45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119"/>
      <c r="O760" s="119"/>
      <c r="P760" s="119"/>
      <c r="Q760" s="119"/>
      <c r="R760" s="119"/>
      <c r="S760" s="119"/>
      <c r="T760" s="28"/>
      <c r="U760" s="107">
        <v>42821</v>
      </c>
      <c r="V760" s="108">
        <v>2.0063732948471559E-4</v>
      </c>
      <c r="W760" s="109">
        <f t="shared" si="91"/>
        <v>0.80267160525333159</v>
      </c>
      <c r="X760" s="108">
        <f t="shared" si="90"/>
        <v>1.7700015526420643E-3</v>
      </c>
      <c r="Y760" s="28"/>
      <c r="AC760" s="28"/>
      <c r="AG760" s="28"/>
      <c r="AK760" s="28"/>
      <c r="AO760" s="28"/>
      <c r="AS760" s="28"/>
    </row>
    <row r="761" spans="2:45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119"/>
      <c r="O761" s="119"/>
      <c r="P761" s="119"/>
      <c r="Q761" s="119"/>
      <c r="R761" s="119"/>
      <c r="S761" s="119"/>
      <c r="T761" s="28"/>
      <c r="U761" s="107">
        <v>42818</v>
      </c>
      <c r="V761" s="108">
        <v>2.4117536925784069E-3</v>
      </c>
      <c r="W761" s="109">
        <f t="shared" si="91"/>
        <v>0.80251059167133543</v>
      </c>
      <c r="X761" s="108">
        <f t="shared" si="90"/>
        <v>2.942429053202078E-3</v>
      </c>
      <c r="Y761" s="28"/>
      <c r="AC761" s="28"/>
      <c r="AG761" s="28"/>
      <c r="AK761" s="28"/>
      <c r="AO761" s="28"/>
      <c r="AS761" s="28"/>
    </row>
    <row r="762" spans="2:45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119"/>
      <c r="O762" s="119"/>
      <c r="P762" s="119"/>
      <c r="Q762" s="119"/>
      <c r="R762" s="119"/>
      <c r="S762" s="119"/>
      <c r="T762" s="28"/>
      <c r="U762" s="107">
        <v>42817</v>
      </c>
      <c r="V762" s="108">
        <v>9.2638325222727381E-4</v>
      </c>
      <c r="W762" s="109">
        <f t="shared" si="91"/>
        <v>0.80057979040562099</v>
      </c>
      <c r="X762" s="108">
        <f t="shared" si="90"/>
        <v>3.2337887431044265E-4</v>
      </c>
      <c r="Y762" s="28"/>
      <c r="AC762" s="28"/>
      <c r="AG762" s="28"/>
      <c r="AK762" s="28"/>
      <c r="AO762" s="28"/>
      <c r="AS762" s="28"/>
    </row>
    <row r="763" spans="2:45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119"/>
      <c r="O763" s="119"/>
      <c r="P763" s="119"/>
      <c r="Q763" s="119"/>
      <c r="R763" s="119"/>
      <c r="S763" s="119"/>
      <c r="T763" s="28"/>
      <c r="U763" s="107">
        <v>42816</v>
      </c>
      <c r="V763" s="108">
        <v>2.3169888468676848E-3</v>
      </c>
      <c r="W763" s="109">
        <f t="shared" si="91"/>
        <v>0.79983883310615045</v>
      </c>
      <c r="X763" s="108">
        <f t="shared" si="90"/>
        <v>3.8195668391558524E-3</v>
      </c>
      <c r="Y763" s="28"/>
      <c r="AC763" s="28"/>
      <c r="AG763" s="28"/>
      <c r="AK763" s="28"/>
      <c r="AO763" s="28"/>
      <c r="AS763" s="28"/>
    </row>
    <row r="764" spans="2:45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119"/>
      <c r="O764" s="119"/>
      <c r="P764" s="119"/>
      <c r="Q764" s="119"/>
      <c r="R764" s="119"/>
      <c r="S764" s="119"/>
      <c r="T764" s="28"/>
      <c r="U764" s="107">
        <v>42815</v>
      </c>
      <c r="V764" s="108">
        <v>-4.072976372506097E-3</v>
      </c>
      <c r="W764" s="109">
        <f t="shared" si="91"/>
        <v>0.79798989940930598</v>
      </c>
      <c r="X764" s="108">
        <f t="shared" si="90"/>
        <v>7.0113721133542306E-3</v>
      </c>
      <c r="Y764" s="28"/>
      <c r="AC764" s="28"/>
      <c r="AG764" s="28"/>
      <c r="AK764" s="28"/>
      <c r="AO764" s="28"/>
      <c r="AS764" s="28"/>
    </row>
    <row r="765" spans="2:45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119"/>
      <c r="O765" s="119"/>
      <c r="P765" s="119"/>
      <c r="Q765" s="119"/>
      <c r="R765" s="119"/>
      <c r="S765" s="119"/>
      <c r="T765" s="28"/>
      <c r="U765" s="107">
        <v>42814</v>
      </c>
      <c r="V765" s="108">
        <v>1.3712281152591628E-3</v>
      </c>
      <c r="W765" s="109">
        <f t="shared" si="91"/>
        <v>0.80125338551690695</v>
      </c>
      <c r="X765" s="108">
        <f t="shared" si="90"/>
        <v>9.5570022045077252E-3</v>
      </c>
      <c r="Y765" s="28"/>
      <c r="AC765" s="28"/>
      <c r="AG765" s="28"/>
      <c r="AK765" s="28"/>
      <c r="AO765" s="28"/>
      <c r="AS765" s="28"/>
    </row>
    <row r="766" spans="2:45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119"/>
      <c r="O766" s="119"/>
      <c r="P766" s="119"/>
      <c r="Q766" s="119"/>
      <c r="R766" s="119"/>
      <c r="S766" s="119"/>
      <c r="T766" s="28"/>
      <c r="U766" s="107">
        <v>42811</v>
      </c>
      <c r="V766" s="108">
        <v>-2.0591069849736128E-4</v>
      </c>
      <c r="W766" s="109">
        <f t="shared" si="91"/>
        <v>0.80015618885415152</v>
      </c>
      <c r="X766" s="108">
        <f t="shared" si="90"/>
        <v>9.6042691342652642E-3</v>
      </c>
      <c r="Y766" s="28"/>
      <c r="AC766" s="28"/>
      <c r="AG766" s="28"/>
      <c r="AK766" s="28"/>
      <c r="AO766" s="28"/>
      <c r="AS766" s="28"/>
    </row>
    <row r="767" spans="2:45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119"/>
      <c r="O767" s="119"/>
      <c r="P767" s="119"/>
      <c r="Q767" s="119"/>
      <c r="R767" s="119"/>
      <c r="S767" s="119"/>
      <c r="T767" s="28"/>
      <c r="U767" s="107">
        <v>42810</v>
      </c>
      <c r="V767" s="108">
        <v>4.4246787521891959E-3</v>
      </c>
      <c r="W767" s="109">
        <f t="shared" si="91"/>
        <v>0.80032098350688752</v>
      </c>
      <c r="X767" s="108">
        <f t="shared" si="90"/>
        <v>9.3000000753251655E-3</v>
      </c>
      <c r="Y767" s="28"/>
      <c r="AC767" s="28"/>
      <c r="AG767" s="28"/>
      <c r="AK767" s="28"/>
      <c r="AO767" s="28"/>
      <c r="AS767" s="28"/>
    </row>
    <row r="768" spans="2:45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119"/>
      <c r="O768" s="119"/>
      <c r="P768" s="119"/>
      <c r="Q768" s="119"/>
      <c r="R768" s="119"/>
      <c r="S768" s="119"/>
      <c r="T768" s="28"/>
      <c r="U768" s="107">
        <v>42809</v>
      </c>
      <c r="V768" s="108">
        <v>5.5040164334029381E-3</v>
      </c>
      <c r="W768" s="109">
        <f t="shared" si="91"/>
        <v>0.7967954197433077</v>
      </c>
      <c r="X768" s="108">
        <f t="shared" si="90"/>
        <v>1.4481681290472448E-3</v>
      </c>
      <c r="Y768" s="28"/>
      <c r="AC768" s="28"/>
      <c r="AG768" s="28"/>
      <c r="AK768" s="28"/>
      <c r="AO768" s="28"/>
      <c r="AS768" s="28"/>
    </row>
    <row r="769" spans="2:45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119"/>
      <c r="O769" s="119"/>
      <c r="P769" s="119"/>
      <c r="Q769" s="119"/>
      <c r="R769" s="119"/>
      <c r="S769" s="119"/>
      <c r="T769" s="28"/>
      <c r="U769" s="107">
        <v>42808</v>
      </c>
      <c r="V769" s="108">
        <v>-1.5553664724129751E-3</v>
      </c>
      <c r="W769" s="109">
        <f t="shared" si="91"/>
        <v>0.79243385080608619</v>
      </c>
      <c r="X769" s="108">
        <f t="shared" si="90"/>
        <v>-7.6867463067790132E-3</v>
      </c>
      <c r="Y769" s="28"/>
      <c r="AC769" s="28"/>
      <c r="AG769" s="28"/>
      <c r="AK769" s="28"/>
      <c r="AO769" s="28"/>
      <c r="AS769" s="28"/>
    </row>
    <row r="770" spans="2:45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119"/>
      <c r="O770" s="119"/>
      <c r="P770" s="119"/>
      <c r="Q770" s="119"/>
      <c r="R770" s="119"/>
      <c r="S770" s="119"/>
      <c r="T770" s="28"/>
      <c r="U770" s="107">
        <v>42807</v>
      </c>
      <c r="V770" s="108">
        <v>1.4181117913637251E-3</v>
      </c>
      <c r="W770" s="109">
        <f t="shared" si="91"/>
        <v>0.7936682958636897</v>
      </c>
      <c r="X770" s="108">
        <f t="shared" si="90"/>
        <v>-6.6111240081758726E-3</v>
      </c>
      <c r="Y770" s="28"/>
      <c r="AC770" s="28"/>
      <c r="AG770" s="28"/>
      <c r="AK770" s="28"/>
      <c r="AO770" s="28"/>
      <c r="AS770" s="28"/>
    </row>
    <row r="771" spans="2:45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119"/>
      <c r="O771" s="119"/>
      <c r="P771" s="119"/>
      <c r="Q771" s="119"/>
      <c r="R771" s="119"/>
      <c r="S771" s="119"/>
      <c r="T771" s="28"/>
      <c r="U771" s="107">
        <v>42804</v>
      </c>
      <c r="V771" s="108">
        <v>-5.0722321864598793E-4</v>
      </c>
      <c r="W771" s="109">
        <f t="shared" si="91"/>
        <v>0.79254437933417687</v>
      </c>
      <c r="X771" s="108">
        <f t="shared" si="90"/>
        <v>-9.0222585324619686E-3</v>
      </c>
      <c r="Y771" s="28"/>
      <c r="AC771" s="28"/>
      <c r="AG771" s="28"/>
      <c r="AK771" s="28"/>
      <c r="AO771" s="28"/>
      <c r="AS771" s="28"/>
    </row>
    <row r="772" spans="2:45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119"/>
      <c r="O772" s="119"/>
      <c r="P772" s="119"/>
      <c r="Q772" s="119"/>
      <c r="R772" s="119"/>
      <c r="S772" s="119"/>
      <c r="T772" s="28"/>
      <c r="U772" s="107">
        <v>42803</v>
      </c>
      <c r="V772" s="108">
        <v>-3.3892257159251408E-3</v>
      </c>
      <c r="W772" s="109">
        <f t="shared" si="91"/>
        <v>0.79294658025082598</v>
      </c>
      <c r="X772" s="108">
        <f t="shared" si="90"/>
        <v>-9.3248671019341423E-3</v>
      </c>
      <c r="Y772" s="28"/>
      <c r="AC772" s="28"/>
      <c r="AG772" s="28"/>
      <c r="AK772" s="28"/>
      <c r="AO772" s="28"/>
      <c r="AS772" s="28"/>
    </row>
    <row r="773" spans="2:45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119"/>
      <c r="O773" s="119"/>
      <c r="P773" s="119"/>
      <c r="Q773" s="119"/>
      <c r="R773" s="119"/>
      <c r="S773" s="119"/>
      <c r="T773" s="28"/>
      <c r="U773" s="107">
        <v>42802</v>
      </c>
      <c r="V773" s="108">
        <v>-3.6678942528575831E-3</v>
      </c>
      <c r="W773" s="109">
        <f t="shared" si="91"/>
        <v>0.79564319462675581</v>
      </c>
      <c r="X773" s="108">
        <f t="shared" si="90"/>
        <v>-7.8906146181479953E-3</v>
      </c>
      <c r="Y773" s="28"/>
      <c r="AC773" s="28"/>
      <c r="AG773" s="28"/>
      <c r="AK773" s="28"/>
      <c r="AO773" s="28"/>
      <c r="AS773" s="28"/>
    </row>
    <row r="774" spans="2:45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119"/>
      <c r="O774" s="119"/>
      <c r="P774" s="119"/>
      <c r="Q774" s="119"/>
      <c r="R774" s="119"/>
      <c r="S774" s="119"/>
      <c r="T774" s="28"/>
      <c r="U774" s="107">
        <v>42801</v>
      </c>
      <c r="V774" s="108">
        <v>-4.7309803777717047E-4</v>
      </c>
      <c r="W774" s="109">
        <f t="shared" si="91"/>
        <v>0.79857227327840508</v>
      </c>
      <c r="X774" s="108">
        <f t="shared" ref="X774:X837" si="92">$W774/VLOOKUP($U774-7,$U:$W,3,FALSE)-1</f>
        <v>-2.6203608516125465E-3</v>
      </c>
      <c r="Y774" s="28"/>
      <c r="AC774" s="28"/>
      <c r="AG774" s="28"/>
      <c r="AK774" s="28"/>
      <c r="AO774" s="28"/>
      <c r="AS774" s="28"/>
    </row>
    <row r="775" spans="2:45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119"/>
      <c r="O775" s="119"/>
      <c r="P775" s="119"/>
      <c r="Q775" s="119"/>
      <c r="R775" s="119"/>
      <c r="S775" s="119"/>
      <c r="T775" s="28"/>
      <c r="U775" s="107">
        <v>42800</v>
      </c>
      <c r="V775" s="108">
        <v>-1.0125111408437661E-3</v>
      </c>
      <c r="W775" s="109">
        <f t="shared" si="91"/>
        <v>0.7989502550763633</v>
      </c>
      <c r="X775" s="108">
        <f t="shared" si="92"/>
        <v>-3.3595089975786419E-3</v>
      </c>
      <c r="Y775" s="28"/>
      <c r="AC775" s="28"/>
      <c r="AG775" s="28"/>
      <c r="AK775" s="28"/>
      <c r="AO775" s="28"/>
      <c r="AS775" s="28"/>
    </row>
    <row r="776" spans="2:45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119"/>
      <c r="O776" s="119"/>
      <c r="P776" s="119"/>
      <c r="Q776" s="119"/>
      <c r="R776" s="119"/>
      <c r="S776" s="119"/>
      <c r="T776" s="28"/>
      <c r="U776" s="107">
        <v>42797</v>
      </c>
      <c r="V776" s="108">
        <v>-8.1243197028924659E-4</v>
      </c>
      <c r="W776" s="109">
        <f t="shared" si="91"/>
        <v>0.79976002100763499</v>
      </c>
      <c r="X776" s="108">
        <f t="shared" si="92"/>
        <v>-3.142748390364436E-3</v>
      </c>
      <c r="Y776" s="28"/>
      <c r="AC776" s="28"/>
      <c r="AG776" s="28"/>
      <c r="AK776" s="28"/>
      <c r="AO776" s="28"/>
      <c r="AS776" s="28"/>
    </row>
    <row r="777" spans="2:45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119"/>
      <c r="O777" s="119"/>
      <c r="P777" s="119"/>
      <c r="Q777" s="119"/>
      <c r="R777" s="119"/>
      <c r="S777" s="119"/>
      <c r="T777" s="28"/>
      <c r="U777" s="107">
        <v>42796</v>
      </c>
      <c r="V777" s="108">
        <v>-1.946379891983411E-3</v>
      </c>
      <c r="W777" s="109">
        <f t="shared" si="91"/>
        <v>0.80041029992464252</v>
      </c>
      <c r="X777" s="108">
        <f t="shared" si="92"/>
        <v>-7.5139810061897183E-4</v>
      </c>
      <c r="Y777" s="28"/>
      <c r="AC777" s="28"/>
      <c r="AG777" s="28"/>
      <c r="AK777" s="28"/>
      <c r="AO777" s="28"/>
      <c r="AS777" s="28"/>
    </row>
    <row r="778" spans="2:45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119"/>
      <c r="O778" s="119"/>
      <c r="P778" s="119"/>
      <c r="Q778" s="119"/>
      <c r="R778" s="119"/>
      <c r="S778" s="119"/>
      <c r="T778" s="28"/>
      <c r="U778" s="107">
        <v>42795</v>
      </c>
      <c r="V778" s="108">
        <v>1.6247913223453889E-3</v>
      </c>
      <c r="W778" s="109">
        <f t="shared" si="91"/>
        <v>0.80197124062133684</v>
      </c>
      <c r="X778" s="108">
        <f t="shared" si="92"/>
        <v>3.9133469009338118E-3</v>
      </c>
      <c r="Y778" s="28"/>
      <c r="AC778" s="28"/>
      <c r="AG778" s="28"/>
      <c r="AK778" s="28"/>
      <c r="AO778" s="28"/>
      <c r="AS778" s="28"/>
    </row>
    <row r="779" spans="2:45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119"/>
      <c r="O779" s="119"/>
      <c r="P779" s="119"/>
      <c r="Q779" s="119"/>
      <c r="R779" s="119"/>
      <c r="S779" s="119"/>
      <c r="T779" s="28"/>
      <c r="U779" s="107">
        <v>42794</v>
      </c>
      <c r="V779" s="108">
        <v>-1.2138374988910491E-3</v>
      </c>
      <c r="W779" s="109">
        <f t="shared" ref="W779:W842" si="93">$W778/(1+$V778)</f>
        <v>0.80067031843588266</v>
      </c>
      <c r="X779" s="108">
        <f t="shared" si="92"/>
        <v>3.8952066779518457E-3</v>
      </c>
      <c r="Y779" s="28"/>
      <c r="AC779" s="28"/>
      <c r="AG779" s="28"/>
      <c r="AK779" s="28"/>
      <c r="AO779" s="28"/>
      <c r="AS779" s="28"/>
    </row>
    <row r="780" spans="2:45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119"/>
      <c r="O780" s="119"/>
      <c r="P780" s="119"/>
      <c r="Q780" s="119"/>
      <c r="R780" s="119"/>
      <c r="S780" s="119"/>
      <c r="T780" s="28"/>
      <c r="U780" s="107">
        <v>42793</v>
      </c>
      <c r="V780" s="108">
        <v>-7.9524008208242041E-4</v>
      </c>
      <c r="W780" s="109">
        <f t="shared" si="93"/>
        <v>0.80164338323519135</v>
      </c>
      <c r="X780" s="108">
        <f t="shared" si="92"/>
        <v>6.0216968572543994E-3</v>
      </c>
      <c r="Y780" s="28"/>
      <c r="AC780" s="28"/>
      <c r="AG780" s="28"/>
      <c r="AK780" s="28"/>
      <c r="AO780" s="28"/>
      <c r="AS780" s="28"/>
    </row>
    <row r="781" spans="2:45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119"/>
      <c r="O781" s="119"/>
      <c r="P781" s="119"/>
      <c r="Q781" s="119"/>
      <c r="R781" s="119"/>
      <c r="S781" s="119"/>
      <c r="T781" s="28"/>
      <c r="U781" s="107">
        <v>42790</v>
      </c>
      <c r="V781" s="108">
        <v>1.584508490804654E-3</v>
      </c>
      <c r="W781" s="109">
        <f t="shared" si="93"/>
        <v>0.80228138955327288</v>
      </c>
      <c r="X781" s="108">
        <f t="shared" si="92"/>
        <v>8.0836857081003632E-3</v>
      </c>
      <c r="Y781" s="28"/>
      <c r="AC781" s="28"/>
      <c r="AG781" s="28"/>
      <c r="AK781" s="28"/>
      <c r="AO781" s="28"/>
      <c r="AS781" s="28"/>
    </row>
    <row r="782" spans="2:45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119"/>
      <c r="O782" s="119"/>
      <c r="P782" s="119"/>
      <c r="Q782" s="119"/>
      <c r="R782" s="119"/>
      <c r="S782" s="119"/>
      <c r="T782" s="28"/>
      <c r="U782" s="107">
        <v>42789</v>
      </c>
      <c r="V782" s="108">
        <v>2.7127866325743128E-3</v>
      </c>
      <c r="W782" s="109">
        <f t="shared" si="93"/>
        <v>0.80101217895448162</v>
      </c>
      <c r="X782" s="108">
        <f t="shared" si="92"/>
        <v>8.2814516515099523E-3</v>
      </c>
      <c r="Y782" s="28"/>
      <c r="AC782" s="28"/>
      <c r="AG782" s="28"/>
      <c r="AK782" s="28"/>
      <c r="AO782" s="28"/>
      <c r="AS782" s="28"/>
    </row>
    <row r="783" spans="2:45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119"/>
      <c r="O783" s="119"/>
      <c r="P783" s="119"/>
      <c r="Q783" s="119"/>
      <c r="R783" s="119"/>
      <c r="S783" s="119"/>
      <c r="T783" s="28"/>
      <c r="U783" s="107">
        <v>42788</v>
      </c>
      <c r="V783" s="108">
        <v>1.6066924524428829E-3</v>
      </c>
      <c r="W783" s="109">
        <f t="shared" si="93"/>
        <v>0.79884508269265531</v>
      </c>
      <c r="X783" s="108">
        <f t="shared" si="92"/>
        <v>7.1721941052664828E-3</v>
      </c>
      <c r="Y783" s="28"/>
      <c r="AC783" s="28"/>
      <c r="AG783" s="28"/>
      <c r="AK783" s="28"/>
      <c r="AO783" s="28"/>
      <c r="AS783" s="28"/>
    </row>
    <row r="784" spans="2:45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119"/>
      <c r="O784" s="119"/>
      <c r="P784" s="119"/>
      <c r="Q784" s="119"/>
      <c r="R784" s="119"/>
      <c r="S784" s="119"/>
      <c r="T784" s="28"/>
      <c r="U784" s="107">
        <v>42787</v>
      </c>
      <c r="V784" s="108">
        <v>9.0183050276269503E-4</v>
      </c>
      <c r="W784" s="109">
        <f t="shared" si="93"/>
        <v>0.79756364320677209</v>
      </c>
      <c r="X784" s="108">
        <f t="shared" si="92"/>
        <v>7.3049340372799421E-3</v>
      </c>
      <c r="Y784" s="28"/>
      <c r="AC784" s="28"/>
      <c r="AG784" s="28"/>
      <c r="AK784" s="28"/>
      <c r="AO784" s="28"/>
      <c r="AS784" s="28"/>
    </row>
    <row r="785" spans="2:45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119"/>
      <c r="O785" s="119"/>
      <c r="P785" s="119"/>
      <c r="Q785" s="119"/>
      <c r="R785" s="119"/>
      <c r="S785" s="119"/>
      <c r="T785" s="28"/>
      <c r="U785" s="107">
        <v>42786</v>
      </c>
      <c r="V785" s="108">
        <v>1.252776457818644E-3</v>
      </c>
      <c r="W785" s="109">
        <f t="shared" si="93"/>
        <v>0.79684502405810187</v>
      </c>
      <c r="X785" s="108">
        <f t="shared" si="92"/>
        <v>4.6821463186672574E-3</v>
      </c>
      <c r="Y785" s="28"/>
      <c r="AC785" s="28"/>
      <c r="AG785" s="28"/>
      <c r="AK785" s="28"/>
      <c r="AO785" s="28"/>
      <c r="AS785" s="28"/>
    </row>
    <row r="786" spans="2:45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119"/>
      <c r="O786" s="119"/>
      <c r="P786" s="119"/>
      <c r="Q786" s="119"/>
      <c r="R786" s="119"/>
      <c r="S786" s="119"/>
      <c r="T786" s="28"/>
      <c r="U786" s="107">
        <v>42783</v>
      </c>
      <c r="V786" s="108">
        <v>1.7809994250735739E-3</v>
      </c>
      <c r="W786" s="109">
        <f t="shared" si="93"/>
        <v>0.79584800441416981</v>
      </c>
      <c r="X786" s="108">
        <f t="shared" si="92"/>
        <v>4.987125488080224E-3</v>
      </c>
      <c r="Y786" s="28"/>
      <c r="AC786" s="28"/>
      <c r="AG786" s="28"/>
      <c r="AK786" s="28"/>
      <c r="AO786" s="28"/>
      <c r="AS786" s="28"/>
    </row>
    <row r="787" spans="2:45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119"/>
      <c r="O787" s="119"/>
      <c r="P787" s="119"/>
      <c r="Q787" s="119"/>
      <c r="R787" s="119"/>
      <c r="S787" s="119"/>
      <c r="T787" s="28"/>
      <c r="U787" s="107">
        <v>42782</v>
      </c>
      <c r="V787" s="108">
        <v>1.6096554349656371E-3</v>
      </c>
      <c r="W787" s="109">
        <f t="shared" si="93"/>
        <v>0.79443311948510753</v>
      </c>
      <c r="X787" s="108">
        <f t="shared" si="92"/>
        <v>3.3843176343903991E-3</v>
      </c>
      <c r="Y787" s="28"/>
      <c r="AC787" s="28"/>
      <c r="AG787" s="28"/>
      <c r="AK787" s="28"/>
      <c r="AO787" s="28"/>
      <c r="AS787" s="28"/>
    </row>
    <row r="788" spans="2:45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119"/>
      <c r="O788" s="119"/>
      <c r="P788" s="119"/>
      <c r="Q788" s="119"/>
      <c r="R788" s="119"/>
      <c r="S788" s="119"/>
      <c r="T788" s="28"/>
      <c r="U788" s="107">
        <v>42781</v>
      </c>
      <c r="V788" s="108">
        <v>1.7386988809747058E-3</v>
      </c>
      <c r="W788" s="109">
        <f t="shared" si="93"/>
        <v>0.79315641095743206</v>
      </c>
      <c r="X788" s="108">
        <f t="shared" si="92"/>
        <v>4.9175669699903501E-3</v>
      </c>
      <c r="Y788" s="28"/>
      <c r="AC788" s="28"/>
      <c r="AG788" s="28"/>
      <c r="AK788" s="28"/>
      <c r="AO788" s="28"/>
      <c r="AS788" s="28"/>
    </row>
    <row r="789" spans="2:45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119"/>
      <c r="O789" s="119"/>
      <c r="P789" s="119"/>
      <c r="Q789" s="119"/>
      <c r="R789" s="119"/>
      <c r="S789" s="119"/>
      <c r="T789" s="28"/>
      <c r="U789" s="107">
        <v>42780</v>
      </c>
      <c r="V789" s="108">
        <v>-1.704285023801965E-3</v>
      </c>
      <c r="W789" s="109">
        <f t="shared" si="93"/>
        <v>0.79177974440186216</v>
      </c>
      <c r="X789" s="108">
        <f t="shared" si="92"/>
        <v>7.8100067303430443E-3</v>
      </c>
      <c r="Y789" s="28"/>
      <c r="AC789" s="28"/>
      <c r="AG789" s="28"/>
      <c r="AK789" s="28"/>
      <c r="AO789" s="28"/>
      <c r="AS789" s="28"/>
    </row>
    <row r="790" spans="2:45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119"/>
      <c r="O790" s="119"/>
      <c r="P790" s="119"/>
      <c r="Q790" s="119"/>
      <c r="R790" s="119"/>
      <c r="S790" s="119"/>
      <c r="T790" s="28"/>
      <c r="U790" s="107">
        <v>42779</v>
      </c>
      <c r="V790" s="108">
        <v>1.5567146150315919E-3</v>
      </c>
      <c r="W790" s="109">
        <f t="shared" si="93"/>
        <v>0.79313146648209365</v>
      </c>
      <c r="X790" s="108">
        <f t="shared" si="92"/>
        <v>1.2673714828356442E-2</v>
      </c>
      <c r="Y790" s="28"/>
      <c r="AC790" s="28"/>
      <c r="AG790" s="28"/>
      <c r="AK790" s="28"/>
      <c r="AO790" s="28"/>
      <c r="AS790" s="28"/>
    </row>
    <row r="791" spans="2:45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119"/>
      <c r="O791" s="119"/>
      <c r="P791" s="119"/>
      <c r="Q791" s="119"/>
      <c r="R791" s="119"/>
      <c r="S791" s="119"/>
      <c r="T791" s="28"/>
      <c r="U791" s="107">
        <v>42776</v>
      </c>
      <c r="V791" s="108">
        <v>1.8330487473187509E-4</v>
      </c>
      <c r="W791" s="109">
        <f t="shared" si="93"/>
        <v>0.79189870619253921</v>
      </c>
      <c r="X791" s="108">
        <f t="shared" si="92"/>
        <v>1.3459663851526305E-2</v>
      </c>
      <c r="Y791" s="28"/>
      <c r="AC791" s="28"/>
      <c r="AG791" s="28"/>
      <c r="AK791" s="28"/>
      <c r="AO791" s="28"/>
      <c r="AS791" s="28"/>
    </row>
    <row r="792" spans="2:45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119"/>
      <c r="O792" s="119"/>
      <c r="P792" s="119"/>
      <c r="Q792" s="119"/>
      <c r="R792" s="119"/>
      <c r="S792" s="119"/>
      <c r="T792" s="28"/>
      <c r="U792" s="107">
        <v>42775</v>
      </c>
      <c r="V792" s="108">
        <v>3.1401929485941889E-3</v>
      </c>
      <c r="W792" s="109">
        <f t="shared" si="93"/>
        <v>0.79175357390285639</v>
      </c>
      <c r="X792" s="108">
        <f t="shared" si="92"/>
        <v>1.519988066030975E-2</v>
      </c>
      <c r="Y792" s="28"/>
      <c r="AC792" s="28"/>
      <c r="AG792" s="28"/>
      <c r="AK792" s="28"/>
      <c r="AO792" s="28"/>
      <c r="AS792" s="28"/>
    </row>
    <row r="793" spans="2:45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119"/>
      <c r="O793" s="119"/>
      <c r="P793" s="119"/>
      <c r="Q793" s="119"/>
      <c r="R793" s="119"/>
      <c r="S793" s="119"/>
      <c r="T793" s="28"/>
      <c r="U793" s="107">
        <v>42774</v>
      </c>
      <c r="V793" s="108">
        <v>4.6219889510883128E-3</v>
      </c>
      <c r="W793" s="109">
        <f t="shared" si="93"/>
        <v>0.78927509780622429</v>
      </c>
      <c r="X793" s="108">
        <f t="shared" si="92"/>
        <v>1.3067169308899507E-2</v>
      </c>
      <c r="Y793" s="28"/>
      <c r="AC793" s="28"/>
      <c r="AG793" s="28"/>
      <c r="AK793" s="28"/>
      <c r="AO793" s="28"/>
      <c r="AS793" s="28"/>
    </row>
    <row r="794" spans="2:45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119"/>
      <c r="O794" s="119"/>
      <c r="P794" s="119"/>
      <c r="Q794" s="119"/>
      <c r="R794" s="119"/>
      <c r="S794" s="119"/>
      <c r="T794" s="28"/>
      <c r="U794" s="107">
        <v>42773</v>
      </c>
      <c r="V794" s="108">
        <v>3.1135069416644268E-3</v>
      </c>
      <c r="W794" s="109">
        <f t="shared" si="93"/>
        <v>0.78564386056321078</v>
      </c>
      <c r="X794" s="108">
        <f t="shared" si="92"/>
        <v>7.1445801371572415E-3</v>
      </c>
      <c r="Y794" s="28"/>
      <c r="AC794" s="28"/>
      <c r="AG794" s="28"/>
      <c r="AK794" s="28"/>
      <c r="AO794" s="28"/>
      <c r="AS794" s="28"/>
    </row>
    <row r="795" spans="2:45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119"/>
      <c r="O795" s="119"/>
      <c r="P795" s="119"/>
      <c r="Q795" s="119"/>
      <c r="R795" s="119"/>
      <c r="S795" s="119"/>
      <c r="T795" s="28"/>
      <c r="U795" s="107">
        <v>42772</v>
      </c>
      <c r="V795" s="108">
        <v>2.3340355921383977E-3</v>
      </c>
      <c r="W795" s="109">
        <f t="shared" si="93"/>
        <v>0.78320534528392072</v>
      </c>
      <c r="X795" s="108">
        <f t="shared" si="92"/>
        <v>3.597438910967643E-3</v>
      </c>
      <c r="Y795" s="28"/>
      <c r="AC795" s="28"/>
      <c r="AG795" s="28"/>
      <c r="AK795" s="28"/>
      <c r="AO795" s="28"/>
      <c r="AS795" s="28"/>
    </row>
    <row r="796" spans="2:45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119"/>
      <c r="O796" s="119"/>
      <c r="P796" s="119"/>
      <c r="Q796" s="119"/>
      <c r="R796" s="119"/>
      <c r="S796" s="119"/>
      <c r="T796" s="28"/>
      <c r="U796" s="107">
        <v>42769</v>
      </c>
      <c r="V796" s="108">
        <v>1.9007247791342841E-3</v>
      </c>
      <c r="W796" s="109">
        <f t="shared" si="93"/>
        <v>0.78138157288177357</v>
      </c>
      <c r="X796" s="108">
        <f t="shared" si="92"/>
        <v>-2.0070735423390884E-3</v>
      </c>
      <c r="Y796" s="28"/>
      <c r="AC796" s="28"/>
      <c r="AG796" s="28"/>
      <c r="AK796" s="28"/>
      <c r="AO796" s="28"/>
      <c r="AS796" s="28"/>
    </row>
    <row r="797" spans="2:45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119"/>
      <c r="O797" s="119"/>
      <c r="P797" s="119"/>
      <c r="Q797" s="119"/>
      <c r="R797" s="119"/>
      <c r="S797" s="119"/>
      <c r="T797" s="28"/>
      <c r="U797" s="107">
        <v>42768</v>
      </c>
      <c r="V797" s="108">
        <v>1.0328163449192318E-3</v>
      </c>
      <c r="W797" s="109">
        <f t="shared" si="93"/>
        <v>0.77989919914872463</v>
      </c>
      <c r="X797" s="108">
        <f t="shared" si="92"/>
        <v>-2.2395185547390284E-3</v>
      </c>
      <c r="Y797" s="28"/>
      <c r="AC797" s="28"/>
      <c r="AG797" s="28"/>
      <c r="AK797" s="28"/>
      <c r="AO797" s="28"/>
      <c r="AS797" s="28"/>
    </row>
    <row r="798" spans="2:45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119"/>
      <c r="O798" s="119"/>
      <c r="P798" s="119"/>
      <c r="Q798" s="119"/>
      <c r="R798" s="119"/>
      <c r="S798" s="119"/>
      <c r="T798" s="28"/>
      <c r="U798" s="107">
        <v>42767</v>
      </c>
      <c r="V798" s="108">
        <v>-1.2512280415370031E-3</v>
      </c>
      <c r="W798" s="109">
        <f t="shared" si="93"/>
        <v>0.77909453757607883</v>
      </c>
      <c r="X798" s="108">
        <f t="shared" si="92"/>
        <v>-3.2271627252621338E-3</v>
      </c>
      <c r="Y798" s="28"/>
      <c r="AC798" s="28"/>
      <c r="AG798" s="28"/>
      <c r="AK798" s="28"/>
      <c r="AO798" s="28"/>
      <c r="AS798" s="28"/>
    </row>
    <row r="799" spans="2:45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119"/>
      <c r="O799" s="119"/>
      <c r="P799" s="119"/>
      <c r="Q799" s="119"/>
      <c r="R799" s="119"/>
      <c r="S799" s="119"/>
      <c r="T799" s="28"/>
      <c r="U799" s="107">
        <v>42766</v>
      </c>
      <c r="V799" s="108">
        <v>-4.1943693272548558E-4</v>
      </c>
      <c r="W799" s="109">
        <f t="shared" si="93"/>
        <v>0.7800705837648636</v>
      </c>
      <c r="X799" s="108">
        <f t="shared" si="92"/>
        <v>-3.6358146294950267E-3</v>
      </c>
      <c r="Y799" s="28"/>
      <c r="AC799" s="28"/>
      <c r="AG799" s="28"/>
      <c r="AK799" s="28"/>
      <c r="AO799" s="28"/>
      <c r="AS799" s="28"/>
    </row>
    <row r="800" spans="2:45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119"/>
      <c r="O800" s="119"/>
      <c r="P800" s="119"/>
      <c r="Q800" s="119"/>
      <c r="R800" s="119"/>
      <c r="S800" s="119"/>
      <c r="T800" s="28"/>
      <c r="U800" s="107">
        <v>42765</v>
      </c>
      <c r="V800" s="108">
        <v>-3.2634214828270269E-3</v>
      </c>
      <c r="W800" s="109">
        <f t="shared" si="93"/>
        <v>0.78039791147115645</v>
      </c>
      <c r="X800" s="108">
        <f t="shared" si="92"/>
        <v>-2.710967948030607E-3</v>
      </c>
      <c r="Y800" s="28"/>
      <c r="AC800" s="28"/>
      <c r="AG800" s="28"/>
      <c r="AK800" s="28"/>
      <c r="AO800" s="28"/>
      <c r="AS800" s="28"/>
    </row>
    <row r="801" spans="2:45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119"/>
      <c r="O801" s="119"/>
      <c r="P801" s="119"/>
      <c r="Q801" s="119"/>
      <c r="R801" s="119"/>
      <c r="S801" s="119"/>
      <c r="T801" s="28"/>
      <c r="U801" s="107">
        <v>42762</v>
      </c>
      <c r="V801" s="108">
        <v>1.6673695917166409E-3</v>
      </c>
      <c r="W801" s="109">
        <f t="shared" si="93"/>
        <v>0.78295301716742483</v>
      </c>
      <c r="X801" s="108">
        <f t="shared" si="92"/>
        <v>1.8553597780870401E-3</v>
      </c>
      <c r="Y801" s="28"/>
      <c r="AC801" s="28"/>
      <c r="AG801" s="28"/>
      <c r="AK801" s="28"/>
      <c r="AO801" s="28"/>
      <c r="AS801" s="28"/>
    </row>
    <row r="802" spans="2:45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119"/>
      <c r="O802" s="119"/>
      <c r="P802" s="119"/>
      <c r="Q802" s="119"/>
      <c r="R802" s="119"/>
      <c r="S802" s="119"/>
      <c r="T802" s="28"/>
      <c r="U802" s="107">
        <v>42761</v>
      </c>
      <c r="V802" s="108">
        <v>4.1933017757059325E-5</v>
      </c>
      <c r="W802" s="109">
        <f t="shared" si="93"/>
        <v>0.78164971819593099</v>
      </c>
      <c r="X802" s="108">
        <f t="shared" si="92"/>
        <v>1.4071687745276229E-4</v>
      </c>
      <c r="Y802" s="28"/>
      <c r="AC802" s="28"/>
      <c r="AG802" s="28"/>
      <c r="AK802" s="28"/>
      <c r="AO802" s="28"/>
      <c r="AS802" s="28"/>
    </row>
    <row r="803" spans="2:45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119"/>
      <c r="O803" s="119"/>
      <c r="P803" s="119"/>
      <c r="Q803" s="119"/>
      <c r="R803" s="119"/>
      <c r="S803" s="119"/>
      <c r="T803" s="28"/>
      <c r="U803" s="107">
        <v>42760</v>
      </c>
      <c r="V803" s="108">
        <v>-1.6606900295131311E-3</v>
      </c>
      <c r="W803" s="109">
        <f t="shared" si="93"/>
        <v>0.78161694263879611</v>
      </c>
      <c r="X803" s="108">
        <f t="shared" si="92"/>
        <v>-5.3214942087773665E-3</v>
      </c>
      <c r="Y803" s="28"/>
      <c r="AC803" s="28"/>
      <c r="AG803" s="28"/>
      <c r="AK803" s="28"/>
      <c r="AO803" s="28"/>
      <c r="AS803" s="28"/>
    </row>
    <row r="804" spans="2:45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119"/>
      <c r="O804" s="119"/>
      <c r="P804" s="119"/>
      <c r="Q804" s="119"/>
      <c r="R804" s="119"/>
      <c r="S804" s="119"/>
      <c r="T804" s="28"/>
      <c r="U804" s="107">
        <v>42759</v>
      </c>
      <c r="V804" s="108">
        <v>5.0839525974271304E-4</v>
      </c>
      <c r="W804" s="109">
        <f t="shared" si="93"/>
        <v>0.7829171253027214</v>
      </c>
      <c r="X804" s="108">
        <f t="shared" si="92"/>
        <v>-3.2280155201971361E-3</v>
      </c>
      <c r="Y804" s="28"/>
      <c r="AC804" s="28"/>
      <c r="AG804" s="28"/>
      <c r="AK804" s="28"/>
      <c r="AO804" s="28"/>
      <c r="AS804" s="28"/>
    </row>
    <row r="805" spans="2:45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119"/>
      <c r="O805" s="119"/>
      <c r="P805" s="119"/>
      <c r="Q805" s="119"/>
      <c r="R805" s="119"/>
      <c r="S805" s="119"/>
      <c r="T805" s="28"/>
      <c r="U805" s="107">
        <v>42758</v>
      </c>
      <c r="V805" s="108">
        <v>1.3003767018915449E-3</v>
      </c>
      <c r="W805" s="109">
        <f t="shared" si="93"/>
        <v>0.78251929620187521</v>
      </c>
      <c r="X805" s="108">
        <f t="shared" si="92"/>
        <v>-5.3660452760675437E-3</v>
      </c>
      <c r="Y805" s="28"/>
      <c r="AC805" s="28"/>
      <c r="AG805" s="28"/>
      <c r="AK805" s="28"/>
      <c r="AO805" s="28"/>
      <c r="AS805" s="28"/>
    </row>
    <row r="806" spans="2:45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119"/>
      <c r="O806" s="119"/>
      <c r="P806" s="119"/>
      <c r="Q806" s="119"/>
      <c r="R806" s="119"/>
      <c r="S806" s="119"/>
      <c r="T806" s="28"/>
      <c r="U806" s="107">
        <v>42755</v>
      </c>
      <c r="V806" s="108">
        <v>-4.6951569820818295E-5</v>
      </c>
      <c r="W806" s="109">
        <f t="shared" si="93"/>
        <v>0.781503047845999</v>
      </c>
      <c r="X806" s="108">
        <f t="shared" si="92"/>
        <v>-7.5454806577909261E-3</v>
      </c>
      <c r="Y806" s="28"/>
      <c r="AC806" s="28"/>
      <c r="AG806" s="28"/>
      <c r="AK806" s="28"/>
      <c r="AO806" s="28"/>
      <c r="AS806" s="28"/>
    </row>
    <row r="807" spans="2:45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119"/>
      <c r="O807" s="119"/>
      <c r="P807" s="119"/>
      <c r="Q807" s="119"/>
      <c r="R807" s="119"/>
      <c r="S807" s="119"/>
      <c r="T807" s="28"/>
      <c r="U807" s="107">
        <v>42754</v>
      </c>
      <c r="V807" s="108">
        <v>-5.4197385660965484E-3</v>
      </c>
      <c r="W807" s="109">
        <f t="shared" si="93"/>
        <v>0.78153974236378032</v>
      </c>
      <c r="X807" s="108">
        <f t="shared" si="92"/>
        <v>-6.9264024002034796E-3</v>
      </c>
      <c r="Y807" s="28"/>
      <c r="AC807" s="28"/>
      <c r="AG807" s="28"/>
      <c r="AK807" s="28"/>
      <c r="AO807" s="28"/>
      <c r="AS807" s="28"/>
    </row>
    <row r="808" spans="2:45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119"/>
      <c r="O808" s="119"/>
      <c r="P808" s="119"/>
      <c r="Q808" s="119"/>
      <c r="R808" s="119"/>
      <c r="S808" s="119"/>
      <c r="T808" s="28"/>
      <c r="U808" s="107">
        <v>42753</v>
      </c>
      <c r="V808" s="108">
        <v>4.4049347573661143E-4</v>
      </c>
      <c r="W808" s="109">
        <f t="shared" si="93"/>
        <v>0.78579856515252078</v>
      </c>
      <c r="X808" s="108">
        <f t="shared" si="92"/>
        <v>-1.127596309262735E-3</v>
      </c>
      <c r="Y808" s="28"/>
      <c r="AC808" s="28"/>
      <c r="AG808" s="28"/>
      <c r="AK808" s="28"/>
      <c r="AO808" s="28"/>
      <c r="AS808" s="28"/>
    </row>
    <row r="809" spans="2:45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119"/>
      <c r="O809" s="119"/>
      <c r="P809" s="119"/>
      <c r="Q809" s="119"/>
      <c r="R809" s="119"/>
      <c r="S809" s="119"/>
      <c r="T809" s="28"/>
      <c r="U809" s="107">
        <v>42752</v>
      </c>
      <c r="V809" s="108">
        <v>-1.6376489242537478E-3</v>
      </c>
      <c r="W809" s="109">
        <f t="shared" si="93"/>
        <v>0.78545257841622784</v>
      </c>
      <c r="X809" s="108">
        <f t="shared" si="92"/>
        <v>8.091624680750531E-4</v>
      </c>
      <c r="Y809" s="28"/>
      <c r="AC809" s="28"/>
      <c r="AG809" s="28"/>
      <c r="AK809" s="28"/>
      <c r="AO809" s="28"/>
      <c r="AS809" s="28"/>
    </row>
    <row r="810" spans="2:45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119"/>
      <c r="O810" s="119"/>
      <c r="P810" s="119"/>
      <c r="Q810" s="119"/>
      <c r="R810" s="119"/>
      <c r="S810" s="119"/>
      <c r="T810" s="28"/>
      <c r="U810" s="107">
        <v>42751</v>
      </c>
      <c r="V810" s="108">
        <v>-8.9366609983714711E-4</v>
      </c>
      <c r="W810" s="109">
        <f t="shared" si="93"/>
        <v>0.78674098394224723</v>
      </c>
      <c r="X810" s="108">
        <f t="shared" si="92"/>
        <v>3.802596653961432E-3</v>
      </c>
      <c r="Y810" s="28"/>
      <c r="AC810" s="28"/>
      <c r="AG810" s="28"/>
      <c r="AK810" s="28"/>
      <c r="AO810" s="28"/>
      <c r="AS810" s="28"/>
    </row>
    <row r="811" spans="2:45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119"/>
      <c r="O811" s="119"/>
      <c r="P811" s="119"/>
      <c r="Q811" s="119"/>
      <c r="R811" s="119"/>
      <c r="S811" s="119"/>
      <c r="T811" s="28"/>
      <c r="U811" s="107">
        <v>42748</v>
      </c>
      <c r="V811" s="108">
        <v>5.7680415784892847E-4</v>
      </c>
      <c r="W811" s="109">
        <f t="shared" si="93"/>
        <v>0.78744469657307115</v>
      </c>
      <c r="X811" s="108">
        <f t="shared" si="92"/>
        <v>3.9640112191088317E-3</v>
      </c>
      <c r="Y811" s="28"/>
      <c r="AC811" s="28"/>
      <c r="AG811" s="28"/>
      <c r="AK811" s="28"/>
      <c r="AO811" s="28"/>
      <c r="AS811" s="28"/>
    </row>
    <row r="812" spans="2:45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119"/>
      <c r="O812" s="119"/>
      <c r="P812" s="119"/>
      <c r="Q812" s="119"/>
      <c r="R812" s="119"/>
      <c r="S812" s="119"/>
      <c r="T812" s="28"/>
      <c r="U812" s="107">
        <v>42747</v>
      </c>
      <c r="V812" s="108">
        <v>3.8786531328537007E-4</v>
      </c>
      <c r="W812" s="109">
        <f t="shared" si="93"/>
        <v>0.78699075703222632</v>
      </c>
      <c r="X812" s="108">
        <f t="shared" si="92"/>
        <v>3.0241468589597975E-3</v>
      </c>
      <c r="Y812" s="28"/>
      <c r="AC812" s="28"/>
      <c r="AG812" s="28"/>
      <c r="AK812" s="28"/>
      <c r="AO812" s="28"/>
      <c r="AS812" s="28"/>
    </row>
    <row r="813" spans="2:45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119"/>
      <c r="O813" s="119"/>
      <c r="P813" s="119"/>
      <c r="Q813" s="119"/>
      <c r="R813" s="119"/>
      <c r="S813" s="119"/>
      <c r="T813" s="28"/>
      <c r="U813" s="107">
        <v>42746</v>
      </c>
      <c r="V813" s="108">
        <v>2.3802926931183067E-3</v>
      </c>
      <c r="W813" s="109">
        <f t="shared" si="93"/>
        <v>0.78668562896429095</v>
      </c>
      <c r="X813" s="108">
        <f t="shared" si="92"/>
        <v>5.129136058444006E-3</v>
      </c>
      <c r="Y813" s="28"/>
      <c r="AC813" s="28"/>
      <c r="AG813" s="28"/>
      <c r="AK813" s="28"/>
      <c r="AO813" s="28"/>
      <c r="AS813" s="28"/>
    </row>
    <row r="814" spans="2:45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119"/>
      <c r="O814" s="119"/>
      <c r="P814" s="119"/>
      <c r="Q814" s="119"/>
      <c r="R814" s="119"/>
      <c r="S814" s="119"/>
      <c r="T814" s="28"/>
      <c r="U814" s="107">
        <v>42745</v>
      </c>
      <c r="V814" s="108">
        <v>1.348466814577043E-3</v>
      </c>
      <c r="W814" s="109">
        <f t="shared" si="93"/>
        <v>0.78481753352381312</v>
      </c>
      <c r="X814" s="108">
        <f t="shared" si="92"/>
        <v>5.3486080502387345E-3</v>
      </c>
      <c r="Y814" s="28"/>
      <c r="AC814" s="28"/>
      <c r="AG814" s="28"/>
      <c r="AK814" s="28"/>
      <c r="AO814" s="28"/>
      <c r="AS814" s="28"/>
    </row>
    <row r="815" spans="2:45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119"/>
      <c r="O815" s="119"/>
      <c r="P815" s="119"/>
      <c r="Q815" s="119"/>
      <c r="R815" s="119"/>
      <c r="S815" s="119"/>
      <c r="T815" s="28"/>
      <c r="U815" s="107">
        <v>42744</v>
      </c>
      <c r="V815" s="108">
        <v>-7.3300670827942352E-4</v>
      </c>
      <c r="W815" s="109">
        <f t="shared" si="93"/>
        <v>0.78376065828554398</v>
      </c>
      <c r="X815" s="108">
        <f t="shared" si="92"/>
        <v>7.0545766557701395E-3</v>
      </c>
      <c r="Y815" s="28"/>
      <c r="AC815" s="28"/>
      <c r="AG815" s="28"/>
      <c r="AK815" s="28"/>
      <c r="AO815" s="28"/>
      <c r="AS815" s="28"/>
    </row>
    <row r="816" spans="2:45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119"/>
      <c r="O816" s="119"/>
      <c r="P816" s="119"/>
      <c r="Q816" s="119"/>
      <c r="R816" s="119"/>
      <c r="S816" s="119"/>
      <c r="T816" s="28"/>
      <c r="U816" s="107">
        <v>42741</v>
      </c>
      <c r="V816" s="108">
        <v>-3.5988925676669825E-4</v>
      </c>
      <c r="W816" s="109">
        <f t="shared" si="93"/>
        <v>0.78433558152834648</v>
      </c>
      <c r="X816" s="108">
        <f t="shared" si="92"/>
        <v>8.1842547248889286E-3</v>
      </c>
      <c r="Y816" s="28"/>
      <c r="AC816" s="28"/>
      <c r="AG816" s="28"/>
      <c r="AK816" s="28"/>
      <c r="AO816" s="28"/>
      <c r="AS816" s="28"/>
    </row>
    <row r="817" spans="2:45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119"/>
      <c r="O817" s="119"/>
      <c r="P817" s="119"/>
      <c r="Q817" s="119"/>
      <c r="R817" s="119"/>
      <c r="S817" s="119"/>
      <c r="T817" s="28"/>
      <c r="U817" s="107">
        <v>42740</v>
      </c>
      <c r="V817" s="108">
        <v>2.4873219000227211E-3</v>
      </c>
      <c r="W817" s="109">
        <f t="shared" si="93"/>
        <v>0.78461795710177362</v>
      </c>
      <c r="X817" s="108">
        <f t="shared" si="92"/>
        <v>7.9693438379420112E-3</v>
      </c>
      <c r="Y817" s="28"/>
      <c r="AC817" s="28"/>
      <c r="AG817" s="28"/>
      <c r="AK817" s="28"/>
      <c r="AO817" s="28"/>
      <c r="AS817" s="28"/>
    </row>
    <row r="818" spans="2:45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119"/>
      <c r="O818" s="119"/>
      <c r="P818" s="119"/>
      <c r="Q818" s="119"/>
      <c r="R818" s="119"/>
      <c r="S818" s="119"/>
      <c r="T818" s="28"/>
      <c r="U818" s="107">
        <v>42739</v>
      </c>
      <c r="V818" s="108">
        <v>2.5991644693715938E-3</v>
      </c>
      <c r="W818" s="109">
        <f t="shared" si="93"/>
        <v>0.78267120188081829</v>
      </c>
      <c r="X818" s="108">
        <f t="shared" si="92"/>
        <v>4.8872970615967404E-3</v>
      </c>
      <c r="Y818" s="28"/>
      <c r="AC818" s="28"/>
      <c r="AG818" s="28"/>
      <c r="AK818" s="28"/>
      <c r="AO818" s="28"/>
      <c r="AS818" s="28"/>
    </row>
    <row r="819" spans="2:45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119"/>
      <c r="O819" s="119"/>
      <c r="P819" s="119"/>
      <c r="Q819" s="119"/>
      <c r="R819" s="119"/>
      <c r="S819" s="119"/>
      <c r="T819" s="28"/>
      <c r="U819" s="107">
        <v>42738</v>
      </c>
      <c r="V819" s="108">
        <v>3.0476476100780559E-3</v>
      </c>
      <c r="W819" s="109">
        <f t="shared" si="93"/>
        <v>0.78064218445169875</v>
      </c>
      <c r="X819" s="108">
        <f t="shared" si="92"/>
        <v>2.5424834975145139E-3</v>
      </c>
      <c r="Y819" s="28"/>
      <c r="AC819" s="28"/>
      <c r="AG819" s="28"/>
      <c r="AK819" s="28"/>
      <c r="AO819" s="28"/>
      <c r="AS819" s="28"/>
    </row>
    <row r="820" spans="2:45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119"/>
      <c r="O820" s="119"/>
      <c r="P820" s="119"/>
      <c r="Q820" s="119"/>
      <c r="R820" s="119"/>
      <c r="S820" s="119"/>
      <c r="T820" s="28"/>
      <c r="U820" s="107">
        <v>42737</v>
      </c>
      <c r="V820" s="108">
        <v>3.8793552631578821E-4</v>
      </c>
      <c r="W820" s="109">
        <f t="shared" si="93"/>
        <v>0.77827029085976529</v>
      </c>
      <c r="X820" s="108">
        <f t="shared" si="92"/>
        <v>-3.7343331849726269E-4</v>
      </c>
      <c r="Y820" s="28"/>
      <c r="AC820" s="28"/>
      <c r="AG820" s="28"/>
      <c r="AK820" s="28"/>
      <c r="AO820" s="28"/>
      <c r="AS820" s="28"/>
    </row>
    <row r="821" spans="2:45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119"/>
      <c r="O821" s="119"/>
      <c r="P821" s="119"/>
      <c r="Q821" s="119"/>
      <c r="R821" s="119"/>
      <c r="S821" s="119"/>
      <c r="T821" s="28"/>
      <c r="U821" s="107">
        <v>42734</v>
      </c>
      <c r="V821" s="108">
        <v>-5.7297882032667771E-4</v>
      </c>
      <c r="W821" s="109">
        <f>$W820/(1+$V820)</f>
        <v>0.77796848924443307</v>
      </c>
      <c r="X821" s="108">
        <f t="shared" si="92"/>
        <v>-7.6107359732657809E-4</v>
      </c>
      <c r="Y821" s="28"/>
      <c r="AC821" s="28"/>
      <c r="AG821" s="28"/>
      <c r="AK821" s="28"/>
      <c r="AO821" s="28"/>
      <c r="AS821" s="28"/>
    </row>
    <row r="822" spans="2:45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119"/>
      <c r="O822" s="119"/>
      <c r="P822" s="119"/>
      <c r="Q822" s="119"/>
      <c r="R822" s="119"/>
      <c r="S822" s="119"/>
      <c r="T822" s="28"/>
      <c r="U822" s="107">
        <v>42733</v>
      </c>
      <c r="V822" s="108">
        <v>-5.779626125247448E-4</v>
      </c>
      <c r="W822" s="109">
        <f t="shared" si="93"/>
        <v>0.7784145042688142</v>
      </c>
      <c r="X822" s="108">
        <f t="shared" si="92"/>
        <v>-3.3364635501920148E-4</v>
      </c>
      <c r="Y822" s="28"/>
      <c r="AC822" s="28"/>
      <c r="AG822" s="28"/>
      <c r="AK822" s="28"/>
      <c r="AO822" s="28"/>
      <c r="AS822" s="28"/>
    </row>
    <row r="823" spans="2:45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119"/>
      <c r="O823" s="119"/>
      <c r="P823" s="119"/>
      <c r="Q823" s="119"/>
      <c r="R823" s="119"/>
      <c r="S823" s="119"/>
      <c r="T823" s="28"/>
      <c r="U823" s="107">
        <v>42732</v>
      </c>
      <c r="V823" s="108">
        <v>2.5969005561436617E-4</v>
      </c>
      <c r="W823" s="109">
        <f t="shared" si="93"/>
        <v>0.77886465892188783</v>
      </c>
      <c r="X823" s="108">
        <f t="shared" si="92"/>
        <v>-1.04077550541537E-4</v>
      </c>
      <c r="Y823" s="28"/>
      <c r="AC823" s="28"/>
      <c r="AG823" s="28"/>
      <c r="AK823" s="28"/>
      <c r="AO823" s="28"/>
      <c r="AS823" s="28"/>
    </row>
    <row r="824" spans="2:45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119"/>
      <c r="O824" s="119"/>
      <c r="P824" s="119"/>
      <c r="Q824" s="119"/>
      <c r="R824" s="119"/>
      <c r="S824" s="119"/>
      <c r="T824" s="28"/>
      <c r="U824" s="107">
        <v>42731</v>
      </c>
      <c r="V824" s="108">
        <v>1.3026151315789471E-4</v>
      </c>
      <c r="W824" s="109">
        <f t="shared" si="93"/>
        <v>0.77866244802745466</v>
      </c>
      <c r="X824" s="108">
        <f t="shared" si="92"/>
        <v>-7.8146647429866434E-4</v>
      </c>
      <c r="Y824" s="28"/>
      <c r="AC824" s="28"/>
      <c r="AG824" s="28"/>
      <c r="AK824" s="28"/>
      <c r="AO824" s="28"/>
      <c r="AS824" s="28"/>
    </row>
    <row r="825" spans="2:45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119"/>
      <c r="O825" s="119"/>
      <c r="P825" s="119"/>
      <c r="Q825" s="119"/>
      <c r="R825" s="119"/>
      <c r="S825" s="119"/>
      <c r="T825" s="28"/>
      <c r="U825" s="107">
        <v>42730</v>
      </c>
      <c r="V825" s="108">
        <v>0</v>
      </c>
      <c r="W825" s="109">
        <f>$W824/(1+$V824)</f>
        <v>0.77856103148940703</v>
      </c>
      <c r="X825" s="108">
        <f t="shared" si="92"/>
        <v>1.660162342438376E-4</v>
      </c>
      <c r="Y825" s="28"/>
      <c r="AC825" s="28"/>
      <c r="AG825" s="28"/>
      <c r="AK825" s="28"/>
      <c r="AO825" s="28"/>
      <c r="AS825" s="28"/>
    </row>
    <row r="826" spans="2:45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119"/>
      <c r="O826" s="119"/>
      <c r="P826" s="119"/>
      <c r="Q826" s="119"/>
      <c r="R826" s="119"/>
      <c r="S826" s="119"/>
      <c r="T826" s="28"/>
      <c r="U826" s="107">
        <v>42727</v>
      </c>
      <c r="V826" s="108">
        <v>-1.4547111995303E-4</v>
      </c>
      <c r="W826" s="109">
        <f t="shared" si="93"/>
        <v>0.77856103148940703</v>
      </c>
      <c r="X826" s="108">
        <f t="shared" si="92"/>
        <v>8.0878537308537446E-4</v>
      </c>
      <c r="Y826" s="28"/>
      <c r="AC826" s="28"/>
      <c r="AG826" s="28"/>
      <c r="AK826" s="28"/>
      <c r="AO826" s="28"/>
      <c r="AS826" s="28"/>
    </row>
    <row r="827" spans="2:45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119"/>
      <c r="O827" s="119"/>
      <c r="P827" s="119"/>
      <c r="Q827" s="119"/>
      <c r="R827" s="119"/>
      <c r="S827" s="119"/>
      <c r="T827" s="28"/>
      <c r="U827" s="107">
        <v>42726</v>
      </c>
      <c r="V827" s="108">
        <v>-3.4844991415773711E-4</v>
      </c>
      <c r="W827" s="109">
        <f t="shared" si="93"/>
        <v>0.77867430611279587</v>
      </c>
      <c r="X827" s="108">
        <f t="shared" si="92"/>
        <v>-1.6653860994508829E-4</v>
      </c>
      <c r="Y827" s="28"/>
      <c r="AC827" s="28"/>
      <c r="AG827" s="28"/>
      <c r="AK827" s="28"/>
      <c r="AO827" s="28"/>
      <c r="AS827" s="28"/>
    </row>
    <row r="828" spans="2:45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119"/>
      <c r="O828" s="119"/>
      <c r="P828" s="119"/>
      <c r="Q828" s="119"/>
      <c r="R828" s="119"/>
      <c r="S828" s="119"/>
      <c r="T828" s="28"/>
      <c r="U828" s="107">
        <v>42725</v>
      </c>
      <c r="V828" s="108">
        <v>-4.1794530593837448E-4</v>
      </c>
      <c r="W828" s="109">
        <f t="shared" si="93"/>
        <v>0.77894572968543829</v>
      </c>
      <c r="X828" s="108">
        <f t="shared" si="92"/>
        <v>9.9225666663405043E-4</v>
      </c>
      <c r="Y828" s="28"/>
      <c r="AC828" s="28"/>
      <c r="AG828" s="28"/>
      <c r="AK828" s="28"/>
      <c r="AO828" s="28"/>
      <c r="AS828" s="28"/>
    </row>
    <row r="829" spans="2:45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119"/>
      <c r="O829" s="119"/>
      <c r="P829" s="119"/>
      <c r="Q829" s="119"/>
      <c r="R829" s="119"/>
      <c r="S829" s="119"/>
      <c r="T829" s="28"/>
      <c r="U829" s="107">
        <v>42724</v>
      </c>
      <c r="V829" s="108">
        <v>1.078608743798448E-3</v>
      </c>
      <c r="W829" s="109">
        <f t="shared" si="93"/>
        <v>0.77927142251853188</v>
      </c>
      <c r="X829" s="108">
        <f t="shared" si="92"/>
        <v>-8.4979200592405491E-4</v>
      </c>
      <c r="Y829" s="28"/>
      <c r="AC829" s="28"/>
      <c r="AG829" s="28"/>
      <c r="AK829" s="28"/>
      <c r="AO829" s="28"/>
      <c r="AS829" s="28"/>
    </row>
    <row r="830" spans="2:45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119"/>
      <c r="O830" s="119"/>
      <c r="P830" s="119"/>
      <c r="Q830" s="119"/>
      <c r="R830" s="119"/>
      <c r="S830" s="119"/>
      <c r="T830" s="28"/>
      <c r="U830" s="107">
        <v>42723</v>
      </c>
      <c r="V830" s="108">
        <v>6.4266244644228723E-4</v>
      </c>
      <c r="W830" s="109">
        <f>$W829/(1+$V829)</f>
        <v>0.77843179917349259</v>
      </c>
      <c r="X830" s="108">
        <f t="shared" si="92"/>
        <v>2.4276263517486463E-3</v>
      </c>
      <c r="Y830" s="28"/>
      <c r="AC830" s="28"/>
      <c r="AG830" s="28"/>
      <c r="AK830" s="28"/>
      <c r="AO830" s="28"/>
      <c r="AS830" s="28"/>
    </row>
    <row r="831" spans="2:45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119"/>
      <c r="O831" s="119"/>
      <c r="P831" s="119"/>
      <c r="Q831" s="119"/>
      <c r="R831" s="119"/>
      <c r="S831" s="119"/>
      <c r="T831" s="28"/>
      <c r="U831" s="107">
        <v>42720</v>
      </c>
      <c r="V831" s="108">
        <v>-1.1198651458755051E-3</v>
      </c>
      <c r="W831" s="109">
        <f>$W830/(1+$V830)</f>
        <v>0.77793185158658662</v>
      </c>
      <c r="X831" s="108">
        <f t="shared" si="92"/>
        <v>-7.5511160900643137E-4</v>
      </c>
      <c r="Y831" s="28"/>
      <c r="AC831" s="28"/>
      <c r="AG831" s="28"/>
      <c r="AK831" s="28"/>
      <c r="AO831" s="28"/>
      <c r="AS831" s="28"/>
    </row>
    <row r="832" spans="2:45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119"/>
      <c r="O832" s="119"/>
      <c r="P832" s="119"/>
      <c r="Q832" s="119"/>
      <c r="R832" s="119"/>
      <c r="S832" s="119"/>
      <c r="T832" s="28"/>
      <c r="U832" s="107">
        <v>42719</v>
      </c>
      <c r="V832" s="108">
        <v>8.1013452934950467E-4</v>
      </c>
      <c r="W832" s="109">
        <f t="shared" si="93"/>
        <v>0.77880400704954955</v>
      </c>
      <c r="X832" s="108">
        <f t="shared" si="92"/>
        <v>2.1287945044294876E-3</v>
      </c>
      <c r="Y832" s="28"/>
      <c r="AC832" s="28"/>
      <c r="AG832" s="28"/>
      <c r="AK832" s="28"/>
      <c r="AO832" s="28"/>
      <c r="AS832" s="28"/>
    </row>
    <row r="833" spans="2:45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119"/>
      <c r="O833" s="119"/>
      <c r="P833" s="119"/>
      <c r="Q833" s="119"/>
      <c r="R833" s="119"/>
      <c r="S833" s="119"/>
      <c r="T833" s="28"/>
      <c r="U833" s="107">
        <v>42718</v>
      </c>
      <c r="V833" s="108">
        <v>-2.2573988928158962E-3</v>
      </c>
      <c r="W833" s="109">
        <f t="shared" si="93"/>
        <v>0.77817358176113738</v>
      </c>
      <c r="X833" s="108">
        <f t="shared" si="92"/>
        <v>4.2569689011995315E-3</v>
      </c>
      <c r="Y833" s="28"/>
      <c r="AC833" s="28"/>
      <c r="AG833" s="28"/>
      <c r="AK833" s="28"/>
      <c r="AO833" s="28"/>
      <c r="AS833" s="28"/>
    </row>
    <row r="834" spans="2:45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119"/>
      <c r="O834" s="119"/>
      <c r="P834" s="119"/>
      <c r="Q834" s="119"/>
      <c r="R834" s="119"/>
      <c r="S834" s="119"/>
      <c r="T834" s="28"/>
      <c r="U834" s="107">
        <v>42717</v>
      </c>
      <c r="V834" s="108">
        <v>4.3623526528922254E-3</v>
      </c>
      <c r="W834" s="109">
        <f t="shared" si="93"/>
        <v>0.77993420437055272</v>
      </c>
      <c r="X834" s="108">
        <f t="shared" si="92"/>
        <v>1.1218042593587496E-2</v>
      </c>
      <c r="Y834" s="28"/>
      <c r="AC834" s="28"/>
      <c r="AG834" s="28"/>
      <c r="AK834" s="28"/>
      <c r="AO834" s="28"/>
      <c r="AS834" s="28"/>
    </row>
    <row r="835" spans="2:45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119"/>
      <c r="O835" s="119"/>
      <c r="P835" s="119"/>
      <c r="Q835" s="119"/>
      <c r="R835" s="119"/>
      <c r="S835" s="119"/>
      <c r="T835" s="28"/>
      <c r="U835" s="107">
        <v>42716</v>
      </c>
      <c r="V835" s="108">
        <v>-2.5344082000542788E-3</v>
      </c>
      <c r="W835" s="109">
        <f t="shared" si="93"/>
        <v>0.77654663410118685</v>
      </c>
      <c r="X835" s="108">
        <f t="shared" si="92"/>
        <v>9.0291041154593188E-3</v>
      </c>
      <c r="Y835" s="28"/>
      <c r="AC835" s="28"/>
      <c r="AG835" s="28"/>
      <c r="AK835" s="28"/>
      <c r="AO835" s="28"/>
      <c r="AS835" s="28"/>
    </row>
    <row r="836" spans="2:45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119"/>
      <c r="O836" s="119"/>
      <c r="P836" s="119"/>
      <c r="Q836" s="119"/>
      <c r="R836" s="119"/>
      <c r="S836" s="119"/>
      <c r="T836" s="28"/>
      <c r="U836" s="107">
        <v>42713</v>
      </c>
      <c r="V836" s="108">
        <v>1.7629882576921279E-3</v>
      </c>
      <c r="W836" s="109">
        <f t="shared" si="93"/>
        <v>0.77851972086565269</v>
      </c>
      <c r="X836" s="108">
        <f t="shared" si="92"/>
        <v>1.3189100974522194E-2</v>
      </c>
      <c r="Y836" s="28"/>
      <c r="AC836" s="28"/>
      <c r="AG836" s="28"/>
      <c r="AK836" s="28"/>
      <c r="AO836" s="28"/>
      <c r="AS836" s="28"/>
    </row>
    <row r="837" spans="2:45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119"/>
      <c r="O837" s="119"/>
      <c r="P837" s="119"/>
      <c r="Q837" s="119"/>
      <c r="R837" s="119"/>
      <c r="S837" s="119"/>
      <c r="T837" s="28"/>
      <c r="U837" s="107">
        <v>42712</v>
      </c>
      <c r="V837" s="108">
        <v>2.9355085491492689E-3</v>
      </c>
      <c r="W837" s="109">
        <f t="shared" si="93"/>
        <v>0.77714961521955062</v>
      </c>
      <c r="X837" s="108">
        <f t="shared" si="92"/>
        <v>1.0304263527769031E-2</v>
      </c>
      <c r="Y837" s="28"/>
      <c r="AC837" s="28"/>
      <c r="AG837" s="28"/>
      <c r="AK837" s="28"/>
      <c r="AO837" s="28"/>
      <c r="AS837" s="28"/>
    </row>
    <row r="838" spans="2:45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119"/>
      <c r="O838" s="119"/>
      <c r="P838" s="119"/>
      <c r="Q838" s="119"/>
      <c r="R838" s="119"/>
      <c r="S838" s="119"/>
      <c r="T838" s="28"/>
      <c r="U838" s="107">
        <v>42711</v>
      </c>
      <c r="V838" s="108">
        <v>4.6585200277579151E-3</v>
      </c>
      <c r="W838" s="109">
        <f t="shared" si="93"/>
        <v>0.77487496314072923</v>
      </c>
      <c r="X838" s="108">
        <f t="shared" ref="X838:X901" si="94">$W838/VLOOKUP($U838-7,$U:$W,3,FALSE)-1</f>
        <v>5.3881307270047252E-3</v>
      </c>
      <c r="Y838" s="28"/>
      <c r="AC838" s="28"/>
      <c r="AG838" s="28"/>
      <c r="AK838" s="28"/>
      <c r="AO838" s="28"/>
      <c r="AS838" s="28"/>
    </row>
    <row r="839" spans="2:45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119"/>
      <c r="O839" s="119"/>
      <c r="P839" s="119"/>
      <c r="Q839" s="119"/>
      <c r="R839" s="119"/>
      <c r="S839" s="119"/>
      <c r="T839" s="28"/>
      <c r="U839" s="107">
        <v>42710</v>
      </c>
      <c r="V839" s="108">
        <v>2.1882543802126671E-3</v>
      </c>
      <c r="W839" s="109">
        <f t="shared" si="93"/>
        <v>0.77128193081896124</v>
      </c>
      <c r="X839" s="108">
        <f t="shared" si="94"/>
        <v>2.1059970716850174E-3</v>
      </c>
      <c r="Y839" s="28"/>
      <c r="AC839" s="28"/>
      <c r="AG839" s="28"/>
      <c r="AK839" s="28"/>
      <c r="AO839" s="28"/>
      <c r="AS839" s="28"/>
    </row>
    <row r="840" spans="2:45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119"/>
      <c r="O840" s="119"/>
      <c r="P840" s="119"/>
      <c r="Q840" s="119"/>
      <c r="R840" s="119"/>
      <c r="S840" s="119"/>
      <c r="T840" s="28"/>
      <c r="U840" s="107">
        <v>42709</v>
      </c>
      <c r="V840" s="108">
        <v>1.5779149351130481E-3</v>
      </c>
      <c r="W840" s="109">
        <f t="shared" si="93"/>
        <v>0.76959785494188238</v>
      </c>
      <c r="X840" s="108">
        <f t="shared" si="94"/>
        <v>3.0510851010023821E-4</v>
      </c>
      <c r="Y840" s="28"/>
      <c r="AC840" s="28"/>
      <c r="AG840" s="28"/>
      <c r="AK840" s="28"/>
      <c r="AO840" s="28"/>
      <c r="AS840" s="28"/>
    </row>
    <row r="841" spans="2:45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119"/>
      <c r="O841" s="119"/>
      <c r="P841" s="119"/>
      <c r="Q841" s="119"/>
      <c r="R841" s="119"/>
      <c r="S841" s="119"/>
      <c r="T841" s="28"/>
      <c r="U841" s="107">
        <v>42706</v>
      </c>
      <c r="V841" s="108">
        <v>-1.0893157974120691E-3</v>
      </c>
      <c r="W841" s="109">
        <f t="shared" si="93"/>
        <v>0.7683854081304704</v>
      </c>
      <c r="X841" s="108">
        <f t="shared" si="94"/>
        <v>-3.4628532925790045E-3</v>
      </c>
      <c r="Y841" s="28"/>
      <c r="AC841" s="28"/>
      <c r="AG841" s="28"/>
      <c r="AK841" s="28"/>
      <c r="AO841" s="28"/>
      <c r="AS841" s="28"/>
    </row>
    <row r="842" spans="2:45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119"/>
      <c r="O842" s="119"/>
      <c r="P842" s="119"/>
      <c r="Q842" s="119"/>
      <c r="R842" s="119"/>
      <c r="S842" s="119"/>
      <c r="T842" s="28"/>
      <c r="U842" s="107">
        <v>42705</v>
      </c>
      <c r="V842" s="108">
        <v>-1.944767946382052E-3</v>
      </c>
      <c r="W842" s="109">
        <f t="shared" si="93"/>
        <v>0.76922333526130859</v>
      </c>
      <c r="X842" s="108">
        <f t="shared" si="94"/>
        <v>-1.3493172760965511E-3</v>
      </c>
      <c r="Y842" s="28"/>
      <c r="AC842" s="28"/>
      <c r="AG842" s="28"/>
      <c r="AK842" s="28"/>
      <c r="AO842" s="28"/>
      <c r="AS842" s="28"/>
    </row>
    <row r="843" spans="2:45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119"/>
      <c r="O843" s="119"/>
      <c r="P843" s="119"/>
      <c r="Q843" s="119"/>
      <c r="R843" s="119"/>
      <c r="S843" s="119"/>
      <c r="T843" s="28"/>
      <c r="U843" s="107">
        <v>42704</v>
      </c>
      <c r="V843" s="108">
        <v>1.378768218571385E-3</v>
      </c>
      <c r="W843" s="109">
        <f t="shared" ref="W843:W906" si="95">$W842/(1+$V842)</f>
        <v>0.77072221111304595</v>
      </c>
      <c r="X843" s="108">
        <f t="shared" si="94"/>
        <v>5.9785009693991142E-4</v>
      </c>
      <c r="Y843" s="28"/>
      <c r="AC843" s="28"/>
      <c r="AG843" s="28"/>
      <c r="AK843" s="28"/>
      <c r="AO843" s="28"/>
      <c r="AS843" s="28"/>
    </row>
    <row r="844" spans="2:45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119"/>
      <c r="O844" s="119"/>
      <c r="P844" s="119"/>
      <c r="Q844" s="119"/>
      <c r="R844" s="119"/>
      <c r="S844" s="119"/>
      <c r="T844" s="28"/>
      <c r="U844" s="107">
        <v>42703</v>
      </c>
      <c r="V844" s="108">
        <v>3.8721799370046791E-4</v>
      </c>
      <c r="W844" s="109">
        <f t="shared" si="95"/>
        <v>0.76966102695001437</v>
      </c>
      <c r="X844" s="108">
        <f t="shared" si="94"/>
        <v>-5.8806178682957455E-4</v>
      </c>
      <c r="Y844" s="28"/>
      <c r="AC844" s="28"/>
      <c r="AG844" s="28"/>
      <c r="AK844" s="28"/>
      <c r="AO844" s="28"/>
      <c r="AS844" s="28"/>
    </row>
    <row r="845" spans="2:45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119"/>
      <c r="O845" s="119"/>
      <c r="P845" s="119"/>
      <c r="Q845" s="119"/>
      <c r="R845" s="119"/>
      <c r="S845" s="119"/>
      <c r="T845" s="28"/>
      <c r="U845" s="107">
        <v>42702</v>
      </c>
      <c r="V845" s="108">
        <v>-2.1948412907385291E-3</v>
      </c>
      <c r="W845" s="109">
        <f t="shared" si="95"/>
        <v>0.76936311570792271</v>
      </c>
      <c r="X845" s="108">
        <f t="shared" si="94"/>
        <v>2.4125506563072996E-3</v>
      </c>
      <c r="Y845" s="28"/>
      <c r="AC845" s="28"/>
      <c r="AG845" s="28"/>
      <c r="AK845" s="28"/>
      <c r="AO845" s="28"/>
      <c r="AS845" s="28"/>
    </row>
    <row r="846" spans="2:45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119"/>
      <c r="O846" s="119"/>
      <c r="P846" s="119"/>
      <c r="Q846" s="119"/>
      <c r="R846" s="119"/>
      <c r="S846" s="119"/>
      <c r="T846" s="28"/>
      <c r="U846" s="107">
        <v>42699</v>
      </c>
      <c r="V846" s="108">
        <v>1.029254208018079E-3</v>
      </c>
      <c r="W846" s="109">
        <f t="shared" si="95"/>
        <v>0.77105546006913184</v>
      </c>
      <c r="X846" s="108">
        <f t="shared" si="94"/>
        <v>6.6017965216185193E-3</v>
      </c>
      <c r="Y846" s="28"/>
      <c r="AC846" s="28"/>
      <c r="AG846" s="28"/>
      <c r="AK846" s="28"/>
      <c r="AO846" s="28"/>
      <c r="AS846" s="28"/>
    </row>
    <row r="847" spans="2:45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119"/>
      <c r="O847" s="119"/>
      <c r="P847" s="119"/>
      <c r="Q847" s="119"/>
      <c r="R847" s="119"/>
      <c r="S847" s="119"/>
      <c r="T847" s="28"/>
      <c r="U847" s="107">
        <v>42698</v>
      </c>
      <c r="V847" s="108">
        <v>1.238417967940767E-6</v>
      </c>
      <c r="W847" s="109">
        <f t="shared" si="95"/>
        <v>0.77026266398095022</v>
      </c>
      <c r="X847" s="108">
        <f t="shared" si="94"/>
        <v>3.1338461727898892E-3</v>
      </c>
      <c r="Y847" s="28"/>
      <c r="AC847" s="28"/>
      <c r="AG847" s="28"/>
      <c r="AK847" s="28"/>
      <c r="AO847" s="28"/>
      <c r="AS847" s="28"/>
    </row>
    <row r="848" spans="2:45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119"/>
      <c r="O848" s="119"/>
      <c r="P848" s="119"/>
      <c r="Q848" s="119"/>
      <c r="R848" s="119"/>
      <c r="S848" s="119"/>
      <c r="T848" s="28"/>
      <c r="U848" s="107">
        <v>42697</v>
      </c>
      <c r="V848" s="108">
        <v>1.9193078805917698E-4</v>
      </c>
      <c r="W848" s="109">
        <f t="shared" si="95"/>
        <v>0.77026171007500843</v>
      </c>
      <c r="X848" s="108">
        <f t="shared" si="94"/>
        <v>6.5520712940314585E-3</v>
      </c>
      <c r="Y848" s="28"/>
      <c r="AC848" s="28"/>
      <c r="AG848" s="28"/>
      <c r="AK848" s="28"/>
      <c r="AO848" s="28"/>
      <c r="AS848" s="28"/>
    </row>
    <row r="849" spans="2:45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119"/>
      <c r="O849" s="119"/>
      <c r="P849" s="119"/>
      <c r="Q849" s="119"/>
      <c r="R849" s="119"/>
      <c r="S849" s="119"/>
      <c r="T849" s="28"/>
      <c r="U849" s="107">
        <v>42696</v>
      </c>
      <c r="V849" s="108">
        <v>3.390758595420706E-3</v>
      </c>
      <c r="W849" s="109">
        <f t="shared" si="95"/>
        <v>0.77011390150699688</v>
      </c>
      <c r="X849" s="108">
        <f t="shared" si="94"/>
        <v>3.8993973838670204E-3</v>
      </c>
      <c r="Y849" s="28"/>
      <c r="AC849" s="28"/>
      <c r="AG849" s="28"/>
      <c r="AK849" s="28"/>
      <c r="AO849" s="28"/>
      <c r="AS849" s="28"/>
    </row>
    <row r="850" spans="2:45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119"/>
      <c r="O850" s="119"/>
      <c r="P850" s="119"/>
      <c r="Q850" s="119"/>
      <c r="R850" s="119"/>
      <c r="S850" s="119"/>
      <c r="T850" s="28"/>
      <c r="U850" s="107">
        <v>42695</v>
      </c>
      <c r="V850" s="108">
        <v>1.9751495306774159E-3</v>
      </c>
      <c r="W850" s="109">
        <f t="shared" si="95"/>
        <v>0.76751145544237176</v>
      </c>
      <c r="X850" s="108">
        <f t="shared" si="94"/>
        <v>4.2236401079263075E-3</v>
      </c>
      <c r="Y850" s="28"/>
      <c r="AC850" s="28"/>
      <c r="AG850" s="28"/>
      <c r="AK850" s="28"/>
      <c r="AO850" s="28"/>
      <c r="AS850" s="28"/>
    </row>
    <row r="851" spans="2:45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119"/>
      <c r="O851" s="119"/>
      <c r="P851" s="119"/>
      <c r="Q851" s="119"/>
      <c r="R851" s="119"/>
      <c r="S851" s="119"/>
      <c r="T851" s="28"/>
      <c r="U851" s="107">
        <v>42692</v>
      </c>
      <c r="V851" s="108">
        <v>-2.419497585704586E-3</v>
      </c>
      <c r="W851" s="109">
        <f t="shared" si="95"/>
        <v>0.76599849387669161</v>
      </c>
      <c r="X851" s="108">
        <f t="shared" si="94"/>
        <v>-2.7000090284478029E-3</v>
      </c>
      <c r="Y851" s="28"/>
      <c r="AC851" s="28"/>
      <c r="AG851" s="28"/>
      <c r="AK851" s="28"/>
      <c r="AO851" s="28"/>
      <c r="AS851" s="28"/>
    </row>
    <row r="852" spans="2:45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119"/>
      <c r="O852" s="119"/>
      <c r="P852" s="119"/>
      <c r="Q852" s="119"/>
      <c r="R852" s="119"/>
      <c r="S852" s="119"/>
      <c r="T852" s="28"/>
      <c r="U852" s="107">
        <v>42691</v>
      </c>
      <c r="V852" s="108">
        <v>3.4087890329476721E-3</v>
      </c>
      <c r="W852" s="109">
        <f t="shared" si="95"/>
        <v>0.76785632039004337</v>
      </c>
      <c r="X852" s="108">
        <f t="shared" si="94"/>
        <v>-7.763105585991581E-3</v>
      </c>
      <c r="Y852" s="28"/>
      <c r="AC852" s="28"/>
      <c r="AG852" s="28"/>
      <c r="AK852" s="28"/>
      <c r="AO852" s="28"/>
      <c r="AS852" s="28"/>
    </row>
    <row r="853" spans="2:45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119"/>
      <c r="O853" s="119"/>
      <c r="P853" s="119"/>
      <c r="Q853" s="119"/>
      <c r="R853" s="119"/>
      <c r="S853" s="119"/>
      <c r="T853" s="28"/>
      <c r="U853" s="107">
        <v>42690</v>
      </c>
      <c r="V853" s="108">
        <v>-2.4439815662294358E-3</v>
      </c>
      <c r="W853" s="109">
        <f t="shared" si="95"/>
        <v>0.76524775224470376</v>
      </c>
      <c r="X853" s="108">
        <f t="shared" si="94"/>
        <v>-1.9291797132998112E-2</v>
      </c>
      <c r="Y853" s="28"/>
      <c r="AC853" s="28"/>
      <c r="AG853" s="28"/>
      <c r="AK853" s="28"/>
      <c r="AO853" s="28"/>
      <c r="AS853" s="28"/>
    </row>
    <row r="854" spans="2:45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119"/>
      <c r="O854" s="119"/>
      <c r="P854" s="119"/>
      <c r="Q854" s="119"/>
      <c r="R854" s="119"/>
      <c r="S854" s="119"/>
      <c r="T854" s="28"/>
      <c r="U854" s="107">
        <v>42689</v>
      </c>
      <c r="V854" s="108">
        <v>3.7148370376537832E-3</v>
      </c>
      <c r="W854" s="109">
        <f t="shared" si="95"/>
        <v>0.76712258570320058</v>
      </c>
      <c r="X854" s="108">
        <f t="shared" si="94"/>
        <v>-1.8192192462419876E-2</v>
      </c>
      <c r="Y854" s="28"/>
      <c r="AC854" s="28"/>
      <c r="AG854" s="28"/>
      <c r="AK854" s="28"/>
      <c r="AO854" s="28"/>
      <c r="AS854" s="28"/>
    </row>
    <row r="855" spans="2:45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119"/>
      <c r="O855" s="119"/>
      <c r="P855" s="119"/>
      <c r="Q855" s="119"/>
      <c r="R855" s="119"/>
      <c r="S855" s="119"/>
      <c r="T855" s="28"/>
      <c r="U855" s="107">
        <v>42688</v>
      </c>
      <c r="V855" s="108">
        <v>-4.9329973219209124E-3</v>
      </c>
      <c r="W855" s="109">
        <f t="shared" si="95"/>
        <v>0.76428339743115936</v>
      </c>
      <c r="X855" s="108">
        <f t="shared" si="94"/>
        <v>-2.2749324571137985E-2</v>
      </c>
      <c r="Y855" s="28"/>
      <c r="AC855" s="28"/>
      <c r="AG855" s="28"/>
      <c r="AK855" s="28"/>
      <c r="AO855" s="28"/>
      <c r="AS855" s="28"/>
    </row>
    <row r="856" spans="2:45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119"/>
      <c r="O856" s="119"/>
      <c r="P856" s="119"/>
      <c r="Q856" s="119"/>
      <c r="R856" s="119"/>
      <c r="S856" s="119"/>
      <c r="T856" s="28"/>
      <c r="U856" s="107">
        <v>42685</v>
      </c>
      <c r="V856" s="108">
        <v>-7.4840182448558147E-3</v>
      </c>
      <c r="W856" s="109">
        <f t="shared" si="95"/>
        <v>0.76807229601042037</v>
      </c>
      <c r="X856" s="108">
        <f t="shared" si="94"/>
        <v>-1.4490712315454957E-2</v>
      </c>
      <c r="Y856" s="28"/>
      <c r="AC856" s="28"/>
      <c r="AG856" s="28"/>
      <c r="AK856" s="28"/>
      <c r="AO856" s="28"/>
      <c r="AS856" s="28"/>
    </row>
    <row r="857" spans="2:45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119"/>
      <c r="O857" s="119"/>
      <c r="P857" s="119"/>
      <c r="Q857" s="119"/>
      <c r="R857" s="119"/>
      <c r="S857" s="119"/>
      <c r="T857" s="28"/>
      <c r="U857" s="107">
        <v>42684</v>
      </c>
      <c r="V857" s="108">
        <v>-8.2497075311695582E-3</v>
      </c>
      <c r="W857" s="109">
        <f t="shared" si="95"/>
        <v>0.77386390761403923</v>
      </c>
      <c r="X857" s="108">
        <f t="shared" si="94"/>
        <v>-7.2921920850208544E-3</v>
      </c>
      <c r="Y857" s="28"/>
      <c r="AC857" s="28"/>
      <c r="AG857" s="28"/>
      <c r="AK857" s="28"/>
      <c r="AO857" s="28"/>
      <c r="AS857" s="28"/>
    </row>
    <row r="858" spans="2:45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119"/>
      <c r="O858" s="119"/>
      <c r="P858" s="119"/>
      <c r="Q858" s="119"/>
      <c r="R858" s="119"/>
      <c r="S858" s="119"/>
      <c r="T858" s="28"/>
      <c r="U858" s="107">
        <v>42683</v>
      </c>
      <c r="V858" s="108">
        <v>-1.3254865298602389E-3</v>
      </c>
      <c r="W858" s="109">
        <f t="shared" si="95"/>
        <v>0.78030116400329763</v>
      </c>
      <c r="X858" s="108">
        <f t="shared" si="94"/>
        <v>-1.3375660421324209E-3</v>
      </c>
      <c r="Y858" s="28"/>
      <c r="AC858" s="28"/>
      <c r="AG858" s="28"/>
      <c r="AK858" s="28"/>
      <c r="AO858" s="28"/>
      <c r="AS858" s="28"/>
    </row>
    <row r="859" spans="2:45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119"/>
      <c r="O859" s="119"/>
      <c r="P859" s="119"/>
      <c r="Q859" s="119"/>
      <c r="R859" s="119"/>
      <c r="S859" s="119"/>
      <c r="T859" s="28"/>
      <c r="U859" s="107">
        <v>42682</v>
      </c>
      <c r="V859" s="108">
        <v>-9.4397813650240025E-4</v>
      </c>
      <c r="W859" s="109">
        <f t="shared" si="95"/>
        <v>0.78133681542743061</v>
      </c>
      <c r="X859" s="108">
        <f t="shared" si="94"/>
        <v>-3.5045969604607929E-4</v>
      </c>
      <c r="Y859" s="28"/>
      <c r="AC859" s="28"/>
      <c r="AG859" s="28"/>
      <c r="AK859" s="28"/>
      <c r="AO859" s="28"/>
      <c r="AS859" s="28"/>
    </row>
    <row r="860" spans="2:45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119"/>
      <c r="O860" s="119"/>
      <c r="P860" s="119"/>
      <c r="Q860" s="119"/>
      <c r="R860" s="119"/>
      <c r="S860" s="119"/>
      <c r="T860" s="28"/>
      <c r="U860" s="107">
        <v>42681</v>
      </c>
      <c r="V860" s="108">
        <v>3.4761782869234458E-3</v>
      </c>
      <c r="W860" s="109">
        <f t="shared" si="95"/>
        <v>0.78207507720141212</v>
      </c>
      <c r="X860" s="108">
        <f t="shared" si="94"/>
        <v>-2.2932255784713362E-3</v>
      </c>
      <c r="Y860" s="28"/>
      <c r="AC860" s="28"/>
      <c r="AG860" s="28"/>
      <c r="AK860" s="28"/>
      <c r="AO860" s="28"/>
      <c r="AS860" s="28"/>
    </row>
    <row r="861" spans="2:45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119"/>
      <c r="O861" s="119"/>
      <c r="P861" s="119"/>
      <c r="Q861" s="119"/>
      <c r="R861" s="119"/>
      <c r="S861" s="119"/>
      <c r="T861" s="28"/>
      <c r="U861" s="107">
        <v>42678</v>
      </c>
      <c r="V861" s="108">
        <v>-2.3431855863570948E-4</v>
      </c>
      <c r="W861" s="109">
        <f t="shared" si="95"/>
        <v>0.77936586251257656</v>
      </c>
      <c r="X861" s="108">
        <f t="shared" si="94"/>
        <v>-5.0572937310215949E-3</v>
      </c>
      <c r="Y861" s="28"/>
      <c r="AC861" s="28"/>
      <c r="AG861" s="28"/>
      <c r="AK861" s="28"/>
      <c r="AO861" s="28"/>
      <c r="AS861" s="28"/>
    </row>
    <row r="862" spans="2:45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119"/>
      <c r="O862" s="119"/>
      <c r="P862" s="119"/>
      <c r="Q862" s="119"/>
      <c r="R862" s="119"/>
      <c r="S862" s="119"/>
      <c r="T862" s="28"/>
      <c r="U862" s="107">
        <v>42677</v>
      </c>
      <c r="V862" s="108">
        <v>-2.3008250176123901E-3</v>
      </c>
      <c r="W862" s="109">
        <f t="shared" si="95"/>
        <v>0.77954852519938789</v>
      </c>
      <c r="X862" s="108">
        <f t="shared" si="94"/>
        <v>-6.7045856113914226E-3</v>
      </c>
      <c r="Y862" s="28"/>
      <c r="AC862" s="28"/>
      <c r="AG862" s="28"/>
      <c r="AK862" s="28"/>
      <c r="AO862" s="28"/>
      <c r="AS862" s="28"/>
    </row>
    <row r="863" spans="2:45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119"/>
      <c r="O863" s="119"/>
      <c r="P863" s="119"/>
      <c r="Q863" s="119"/>
      <c r="R863" s="119"/>
      <c r="S863" s="119"/>
      <c r="T863" s="28"/>
      <c r="U863" s="107">
        <v>42676</v>
      </c>
      <c r="V863" s="108">
        <v>-3.3836824404047909E-4</v>
      </c>
      <c r="W863" s="109">
        <f t="shared" si="95"/>
        <v>0.7813462662361621</v>
      </c>
      <c r="X863" s="108">
        <f t="shared" si="94"/>
        <v>-1.1024322995249802E-2</v>
      </c>
      <c r="Y863" s="28"/>
      <c r="AC863" s="28"/>
      <c r="AG863" s="28"/>
      <c r="AK863" s="28"/>
      <c r="AO863" s="28"/>
      <c r="AS863" s="28"/>
    </row>
    <row r="864" spans="2:45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119"/>
      <c r="O864" s="119"/>
      <c r="P864" s="119"/>
      <c r="Q864" s="119"/>
      <c r="R864" s="119"/>
      <c r="S864" s="119"/>
      <c r="T864" s="28"/>
      <c r="U864" s="107">
        <v>42675</v>
      </c>
      <c r="V864" s="108">
        <v>-2.8855905473056699E-3</v>
      </c>
      <c r="W864" s="109">
        <f t="shared" si="95"/>
        <v>0.78161073848926788</v>
      </c>
      <c r="X864" s="108">
        <f t="shared" si="94"/>
        <v>-1.5752651344452695E-2</v>
      </c>
      <c r="Y864" s="28"/>
      <c r="AC864" s="28"/>
      <c r="AG864" s="28"/>
      <c r="AK864" s="28"/>
      <c r="AO864" s="28"/>
      <c r="AS864" s="28"/>
    </row>
    <row r="865" spans="2:45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119"/>
      <c r="O865" s="119"/>
      <c r="P865" s="119"/>
      <c r="Q865" s="119"/>
      <c r="R865" s="119"/>
      <c r="S865" s="119"/>
      <c r="T865" s="28"/>
      <c r="U865" s="107">
        <v>42674</v>
      </c>
      <c r="V865" s="108">
        <v>6.9612645470657766E-4</v>
      </c>
      <c r="W865" s="109">
        <f t="shared" si="95"/>
        <v>0.78387267406784922</v>
      </c>
      <c r="X865" s="108">
        <f t="shared" si="94"/>
        <v>-1.3252722425351249E-2</v>
      </c>
      <c r="Y865" s="28"/>
      <c r="AC865" s="28"/>
      <c r="AG865" s="28"/>
      <c r="AK865" s="28"/>
      <c r="AO865" s="28"/>
      <c r="AS865" s="28"/>
    </row>
    <row r="866" spans="2:45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119"/>
      <c r="O866" s="119"/>
      <c r="P866" s="119"/>
      <c r="Q866" s="119"/>
      <c r="R866" s="119"/>
      <c r="S866" s="119"/>
      <c r="T866" s="28"/>
      <c r="U866" s="107">
        <v>42671</v>
      </c>
      <c r="V866" s="108">
        <v>-1.8895956705074551E-3</v>
      </c>
      <c r="W866" s="109">
        <f t="shared" si="95"/>
        <v>0.7833273791565224</v>
      </c>
      <c r="X866" s="108">
        <f t="shared" si="94"/>
        <v>-1.3074707531489538E-2</v>
      </c>
      <c r="Y866" s="28"/>
      <c r="AC866" s="28"/>
      <c r="AG866" s="28"/>
      <c r="AK866" s="28"/>
      <c r="AO866" s="28"/>
      <c r="AS866" s="28"/>
    </row>
    <row r="867" spans="2:45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119"/>
      <c r="O867" s="119"/>
      <c r="P867" s="119"/>
      <c r="Q867" s="119"/>
      <c r="R867" s="119"/>
      <c r="S867" s="119"/>
      <c r="T867" s="28"/>
      <c r="U867" s="107">
        <v>42670</v>
      </c>
      <c r="V867" s="108">
        <v>-6.6397138935555752E-3</v>
      </c>
      <c r="W867" s="109">
        <f t="shared" si="95"/>
        <v>0.78481035340248118</v>
      </c>
      <c r="X867" s="108">
        <f t="shared" si="94"/>
        <v>-1.012485397665519E-2</v>
      </c>
      <c r="Y867" s="28"/>
      <c r="AC867" s="28"/>
      <c r="AG867" s="28"/>
      <c r="AK867" s="28"/>
      <c r="AO867" s="28"/>
      <c r="AS867" s="28"/>
    </row>
    <row r="868" spans="2:45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119"/>
      <c r="O868" s="119"/>
      <c r="P868" s="119"/>
      <c r="Q868" s="119"/>
      <c r="R868" s="119"/>
      <c r="S868" s="119"/>
      <c r="T868" s="28"/>
      <c r="U868" s="107">
        <v>42669</v>
      </c>
      <c r="V868" s="108">
        <v>-5.1177865279740595E-3</v>
      </c>
      <c r="W868" s="109">
        <f t="shared" si="95"/>
        <v>0.79005609986544612</v>
      </c>
      <c r="X868" s="108">
        <f t="shared" si="94"/>
        <v>-1.8404799446125608E-4</v>
      </c>
      <c r="Y868" s="28"/>
      <c r="AC868" s="28"/>
      <c r="AG868" s="28"/>
      <c r="AK868" s="28"/>
      <c r="AO868" s="28"/>
      <c r="AS868" s="28"/>
    </row>
    <row r="869" spans="2:45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119"/>
      <c r="O869" s="119"/>
      <c r="P869" s="119"/>
      <c r="Q869" s="119"/>
      <c r="R869" s="119"/>
      <c r="S869" s="119"/>
      <c r="T869" s="28"/>
      <c r="U869" s="107">
        <v>42668</v>
      </c>
      <c r="V869" s="108">
        <v>-3.5298006961571518E-4</v>
      </c>
      <c r="W869" s="109">
        <f t="shared" si="95"/>
        <v>0.79412023771963924</v>
      </c>
      <c r="X869" s="108">
        <f t="shared" si="94"/>
        <v>6.8462930165762437E-3</v>
      </c>
      <c r="Y869" s="28"/>
      <c r="AC869" s="28"/>
      <c r="AG869" s="28"/>
      <c r="AK869" s="28"/>
      <c r="AO869" s="28"/>
      <c r="AS869" s="28"/>
    </row>
    <row r="870" spans="2:45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119"/>
      <c r="O870" s="119"/>
      <c r="P870" s="119"/>
      <c r="Q870" s="119"/>
      <c r="R870" s="119"/>
      <c r="S870" s="119"/>
      <c r="T870" s="28"/>
      <c r="U870" s="107">
        <v>42667</v>
      </c>
      <c r="V870" s="108">
        <v>8.7665780127053991E-4</v>
      </c>
      <c r="W870" s="109">
        <f t="shared" si="95"/>
        <v>0.79440064531472521</v>
      </c>
      <c r="X870" s="108">
        <f t="shared" si="94"/>
        <v>1.2571322903381255E-2</v>
      </c>
      <c r="Y870" s="28"/>
      <c r="AC870" s="28"/>
      <c r="AG870" s="28"/>
      <c r="AK870" s="28"/>
      <c r="AO870" s="28"/>
      <c r="AS870" s="28"/>
    </row>
    <row r="871" spans="2:45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119"/>
      <c r="O871" s="119"/>
      <c r="P871" s="119"/>
      <c r="Q871" s="119"/>
      <c r="R871" s="119"/>
      <c r="S871" s="119"/>
      <c r="T871" s="28"/>
      <c r="U871" s="107">
        <v>42664</v>
      </c>
      <c r="V871" s="108">
        <v>1.0936894340461691E-3</v>
      </c>
      <c r="W871" s="109">
        <f t="shared" si="95"/>
        <v>0.79370483777678213</v>
      </c>
      <c r="X871" s="108">
        <f t="shared" si="94"/>
        <v>9.9657039923073398E-3</v>
      </c>
      <c r="Y871" s="28"/>
      <c r="AC871" s="28"/>
      <c r="AG871" s="28"/>
      <c r="AK871" s="28"/>
      <c r="AO871" s="28"/>
      <c r="AS871" s="28"/>
    </row>
    <row r="872" spans="2:45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119"/>
      <c r="O872" s="119"/>
      <c r="P872" s="119"/>
      <c r="Q872" s="119"/>
      <c r="R872" s="119"/>
      <c r="S872" s="119"/>
      <c r="T872" s="28"/>
      <c r="U872" s="107">
        <v>42663</v>
      </c>
      <c r="V872" s="108">
        <v>3.3360915545063369E-3</v>
      </c>
      <c r="W872" s="109">
        <f t="shared" si="95"/>
        <v>0.79283771954000803</v>
      </c>
      <c r="X872" s="108">
        <f t="shared" si="94"/>
        <v>6.9337218346214868E-3</v>
      </c>
      <c r="Y872" s="28"/>
      <c r="AC872" s="28"/>
      <c r="AG872" s="28"/>
      <c r="AK872" s="28"/>
      <c r="AO872" s="28"/>
      <c r="AS872" s="28"/>
    </row>
    <row r="873" spans="2:45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119"/>
      <c r="O873" s="119"/>
      <c r="P873" s="119"/>
      <c r="Q873" s="119"/>
      <c r="R873" s="119"/>
      <c r="S873" s="119"/>
      <c r="T873" s="28"/>
      <c r="U873" s="107">
        <v>42662</v>
      </c>
      <c r="V873" s="108">
        <v>1.8778622336746581E-3</v>
      </c>
      <c r="W873" s="109">
        <f t="shared" si="95"/>
        <v>0.79020153487315969</v>
      </c>
      <c r="X873" s="108">
        <f t="shared" si="94"/>
        <v>4.053820868741953E-3</v>
      </c>
      <c r="Y873" s="28"/>
      <c r="AC873" s="28"/>
      <c r="AG873" s="28"/>
      <c r="AK873" s="28"/>
      <c r="AO873" s="28"/>
      <c r="AS873" s="28"/>
    </row>
    <row r="874" spans="2:45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119"/>
      <c r="O874" s="119"/>
      <c r="P874" s="119"/>
      <c r="Q874" s="119"/>
      <c r="R874" s="119"/>
      <c r="S874" s="119"/>
      <c r="T874" s="28"/>
      <c r="U874" s="107">
        <v>42661</v>
      </c>
      <c r="V874" s="108">
        <v>5.3311140220559817E-3</v>
      </c>
      <c r="W874" s="109">
        <f t="shared" si="95"/>
        <v>0.78872042657117403</v>
      </c>
      <c r="X874" s="108">
        <f t="shared" si="94"/>
        <v>-7.6181737994285292E-4</v>
      </c>
      <c r="Y874" s="28"/>
      <c r="AC874" s="28"/>
      <c r="AG874" s="28"/>
      <c r="AK874" s="28"/>
      <c r="AO874" s="28"/>
      <c r="AS874" s="28"/>
    </row>
    <row r="875" spans="2:45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119"/>
      <c r="O875" s="119"/>
      <c r="P875" s="119"/>
      <c r="Q875" s="119"/>
      <c r="R875" s="119"/>
      <c r="S875" s="119"/>
      <c r="T875" s="28"/>
      <c r="U875" s="107">
        <v>42660</v>
      </c>
      <c r="V875" s="108">
        <v>-1.698867584676468E-3</v>
      </c>
      <c r="W875" s="109">
        <f t="shared" si="95"/>
        <v>0.78453796522393349</v>
      </c>
      <c r="X875" s="108">
        <f t="shared" si="94"/>
        <v>-9.7944406432804998E-3</v>
      </c>
      <c r="Y875" s="28"/>
      <c r="AC875" s="28"/>
      <c r="AG875" s="28"/>
      <c r="AK875" s="28"/>
      <c r="AO875" s="28"/>
      <c r="AS875" s="28"/>
    </row>
    <row r="876" spans="2:45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119"/>
      <c r="O876" s="119"/>
      <c r="P876" s="119"/>
      <c r="Q876" s="119"/>
      <c r="R876" s="119"/>
      <c r="S876" s="119"/>
      <c r="T876" s="28"/>
      <c r="U876" s="107">
        <v>42657</v>
      </c>
      <c r="V876" s="108">
        <v>-1.9116583639411592E-3</v>
      </c>
      <c r="W876" s="109">
        <f t="shared" si="95"/>
        <v>0.78587305949037223</v>
      </c>
      <c r="X876" s="108">
        <f t="shared" si="94"/>
        <v>-8.4305040936989428E-3</v>
      </c>
      <c r="Y876" s="28"/>
      <c r="AC876" s="28"/>
      <c r="AG876" s="28"/>
      <c r="AK876" s="28"/>
      <c r="AO876" s="28"/>
      <c r="AS876" s="28"/>
    </row>
    <row r="877" spans="2:45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119"/>
      <c r="O877" s="119"/>
      <c r="P877" s="119"/>
      <c r="Q877" s="119"/>
      <c r="R877" s="119"/>
      <c r="S877" s="119"/>
      <c r="T877" s="28"/>
      <c r="U877" s="107">
        <v>42656</v>
      </c>
      <c r="V877" s="108">
        <v>4.6648006319114906E-4</v>
      </c>
      <c r="W877" s="109">
        <f t="shared" si="95"/>
        <v>0.7873782577223325</v>
      </c>
      <c r="X877" s="108">
        <f t="shared" si="94"/>
        <v>-1.0240317059401649E-2</v>
      </c>
      <c r="Y877" s="28"/>
      <c r="AC877" s="28"/>
      <c r="AG877" s="28"/>
      <c r="AK877" s="28"/>
      <c r="AO877" s="28"/>
      <c r="AS877" s="28"/>
    </row>
    <row r="878" spans="2:45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119"/>
      <c r="O878" s="119"/>
      <c r="P878" s="119"/>
      <c r="Q878" s="119"/>
      <c r="R878" s="119"/>
      <c r="S878" s="119"/>
      <c r="T878" s="28"/>
      <c r="U878" s="107">
        <v>42655</v>
      </c>
      <c r="V878" s="108">
        <v>-2.927339692362274E-3</v>
      </c>
      <c r="W878" s="109">
        <f t="shared" si="95"/>
        <v>0.78701113271940948</v>
      </c>
      <c r="X878" s="108">
        <f t="shared" si="94"/>
        <v>-1.3629291046966752E-2</v>
      </c>
      <c r="Y878" s="28"/>
      <c r="AC878" s="28"/>
      <c r="AG878" s="28"/>
      <c r="AK878" s="28"/>
      <c r="AO878" s="28"/>
      <c r="AS878" s="28"/>
    </row>
    <row r="879" spans="2:45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119"/>
      <c r="O879" s="119"/>
      <c r="P879" s="119"/>
      <c r="Q879" s="119"/>
      <c r="R879" s="119"/>
      <c r="S879" s="119"/>
      <c r="T879" s="28"/>
      <c r="U879" s="107">
        <v>42654</v>
      </c>
      <c r="V879" s="108">
        <v>-3.7565863539069998E-3</v>
      </c>
      <c r="W879" s="109">
        <f t="shared" si="95"/>
        <v>0.78932174559533541</v>
      </c>
      <c r="X879" s="108">
        <f t="shared" si="94"/>
        <v>-1.4545199158540689E-2</v>
      </c>
      <c r="Y879" s="28"/>
      <c r="AC879" s="28"/>
      <c r="AG879" s="28"/>
      <c r="AK879" s="28"/>
      <c r="AO879" s="28"/>
      <c r="AS879" s="28"/>
    </row>
    <row r="880" spans="2:45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119"/>
      <c r="O880" s="119"/>
      <c r="P880" s="119"/>
      <c r="Q880" s="119"/>
      <c r="R880" s="119"/>
      <c r="S880" s="119"/>
      <c r="T880" s="28"/>
      <c r="U880" s="107">
        <v>42653</v>
      </c>
      <c r="V880" s="108">
        <v>-3.2377996865202161E-4</v>
      </c>
      <c r="W880" s="109">
        <f t="shared" si="95"/>
        <v>0.79229808175749228</v>
      </c>
      <c r="X880" s="108">
        <f t="shared" si="94"/>
        <v>-1.2409660352126095E-2</v>
      </c>
      <c r="Y880" s="28"/>
      <c r="AC880" s="28"/>
      <c r="AG880" s="28"/>
      <c r="AK880" s="28"/>
      <c r="AO880" s="28"/>
      <c r="AS880" s="28"/>
    </row>
    <row r="881" spans="2:45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119"/>
      <c r="O881" s="119"/>
      <c r="P881" s="119"/>
      <c r="Q881" s="119"/>
      <c r="R881" s="119"/>
      <c r="S881" s="119"/>
      <c r="T881" s="28"/>
      <c r="U881" s="107">
        <v>42650</v>
      </c>
      <c r="V881" s="108">
        <v>-3.7333695289850171E-3</v>
      </c>
      <c r="W881" s="109">
        <f t="shared" si="95"/>
        <v>0.79255469509182419</v>
      </c>
      <c r="X881" s="108">
        <f t="shared" si="94"/>
        <v>-1.3296980908133693E-2</v>
      </c>
      <c r="Y881" s="28"/>
      <c r="AC881" s="28"/>
      <c r="AG881" s="28"/>
      <c r="AK881" s="28"/>
      <c r="AO881" s="28"/>
      <c r="AS881" s="28"/>
    </row>
    <row r="882" spans="2:45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119"/>
      <c r="O882" s="119"/>
      <c r="P882" s="119"/>
      <c r="Q882" s="119"/>
      <c r="R882" s="119"/>
      <c r="S882" s="119"/>
      <c r="T882" s="28"/>
      <c r="U882" s="107">
        <v>42649</v>
      </c>
      <c r="V882" s="108">
        <v>-2.9591543961674971E-3</v>
      </c>
      <c r="W882" s="109">
        <f t="shared" si="95"/>
        <v>0.79552468270177856</v>
      </c>
      <c r="X882" s="108">
        <f t="shared" si="94"/>
        <v>-1.2179286228030661E-2</v>
      </c>
      <c r="Y882" s="28"/>
      <c r="AC882" s="28"/>
      <c r="AG882" s="28"/>
      <c r="AK882" s="28"/>
      <c r="AO882" s="28"/>
      <c r="AS882" s="28"/>
    </row>
    <row r="883" spans="2:45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119"/>
      <c r="O883" s="119"/>
      <c r="P883" s="119"/>
      <c r="Q883" s="119"/>
      <c r="R883" s="119"/>
      <c r="S883" s="119"/>
      <c r="T883" s="28"/>
      <c r="U883" s="107">
        <v>42648</v>
      </c>
      <c r="V883" s="108">
        <v>-3.8531852483131919E-3</v>
      </c>
      <c r="W883" s="109">
        <f t="shared" si="95"/>
        <v>0.79788574982601557</v>
      </c>
      <c r="X883" s="108">
        <f t="shared" si="94"/>
        <v>-9.5406950502856525E-3</v>
      </c>
      <c r="Y883" s="28"/>
      <c r="AC883" s="28"/>
      <c r="AG883" s="28"/>
      <c r="AK883" s="28"/>
      <c r="AO883" s="28"/>
      <c r="AS883" s="28"/>
    </row>
    <row r="884" spans="2:45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119"/>
      <c r="O884" s="119"/>
      <c r="P884" s="119"/>
      <c r="Q884" s="119"/>
      <c r="R884" s="119"/>
      <c r="S884" s="119"/>
      <c r="T884" s="28"/>
      <c r="U884" s="107">
        <v>42647</v>
      </c>
      <c r="V884" s="108">
        <v>-1.59766798579971E-3</v>
      </c>
      <c r="W884" s="109">
        <f t="shared" si="95"/>
        <v>0.80097204348829598</v>
      </c>
      <c r="X884" s="108">
        <f t="shared" si="94"/>
        <v>-2.5258431848278473E-3</v>
      </c>
      <c r="Y884" s="28"/>
      <c r="AC884" s="28"/>
      <c r="AG884" s="28"/>
      <c r="AK884" s="28"/>
      <c r="AO884" s="28"/>
      <c r="AS884" s="28"/>
    </row>
    <row r="885" spans="2:45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119"/>
      <c r="O885" s="119"/>
      <c r="P885" s="119"/>
      <c r="Q885" s="119"/>
      <c r="R885" s="119"/>
      <c r="S885" s="119"/>
      <c r="T885" s="28"/>
      <c r="U885" s="107">
        <v>42646</v>
      </c>
      <c r="V885" s="108">
        <v>-1.221959328833044E-3</v>
      </c>
      <c r="W885" s="109">
        <f t="shared" si="95"/>
        <v>0.80225377866695902</v>
      </c>
      <c r="X885" s="108">
        <f t="shared" si="94"/>
        <v>3.608707749998219E-3</v>
      </c>
      <c r="Y885" s="28"/>
      <c r="AC885" s="28"/>
      <c r="AG885" s="28"/>
      <c r="AK885" s="28"/>
      <c r="AO885" s="28"/>
      <c r="AS885" s="28"/>
    </row>
    <row r="886" spans="2:45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119"/>
      <c r="O886" s="119"/>
      <c r="P886" s="119"/>
      <c r="Q886" s="119"/>
      <c r="R886" s="119"/>
      <c r="S886" s="119"/>
      <c r="T886" s="28"/>
      <c r="U886" s="107">
        <v>42643</v>
      </c>
      <c r="V886" s="108">
        <v>-2.6048416018420117E-3</v>
      </c>
      <c r="W886" s="109">
        <f t="shared" si="95"/>
        <v>0.80323529953447315</v>
      </c>
      <c r="X886" s="108">
        <f t="shared" si="94"/>
        <v>2.6114981356917255E-3</v>
      </c>
      <c r="Y886" s="28"/>
      <c r="AC886" s="28"/>
      <c r="AG886" s="28"/>
      <c r="AK886" s="28"/>
      <c r="AO886" s="28"/>
      <c r="AS886" s="28"/>
    </row>
    <row r="887" spans="2:45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119"/>
      <c r="O887" s="119"/>
      <c r="P887" s="119"/>
      <c r="Q887" s="119"/>
      <c r="R887" s="119"/>
      <c r="S887" s="119"/>
      <c r="T887" s="28"/>
      <c r="U887" s="107">
        <v>42642</v>
      </c>
      <c r="V887" s="108">
        <v>-2.9593510709612796E-4</v>
      </c>
      <c r="W887" s="109">
        <f t="shared" si="95"/>
        <v>0.80533306460449383</v>
      </c>
      <c r="X887" s="108">
        <f t="shared" si="94"/>
        <v>5.602117014329222E-3</v>
      </c>
      <c r="Y887" s="28"/>
      <c r="AC887" s="28"/>
      <c r="AG887" s="28"/>
      <c r="AK887" s="28"/>
      <c r="AO887" s="28"/>
      <c r="AS887" s="28"/>
    </row>
    <row r="888" spans="2:45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119"/>
      <c r="O888" s="119"/>
      <c r="P888" s="119"/>
      <c r="Q888" s="119"/>
      <c r="R888" s="119"/>
      <c r="S888" s="119"/>
      <c r="T888" s="28"/>
      <c r="U888" s="107">
        <v>42641</v>
      </c>
      <c r="V888" s="108">
        <v>3.2019479679732451E-3</v>
      </c>
      <c r="W888" s="109">
        <f t="shared" si="95"/>
        <v>0.80557146148122083</v>
      </c>
      <c r="X888" s="108">
        <f t="shared" si="94"/>
        <v>1.7009395407812544E-2</v>
      </c>
      <c r="Y888" s="28"/>
      <c r="AC888" s="28"/>
      <c r="AG888" s="28"/>
      <c r="AK888" s="28"/>
      <c r="AO888" s="28"/>
      <c r="AS888" s="28"/>
    </row>
    <row r="889" spans="2:45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119"/>
      <c r="O889" s="119"/>
      <c r="P889" s="119"/>
      <c r="Q889" s="119"/>
      <c r="R889" s="119"/>
      <c r="S889" s="119"/>
      <c r="T889" s="28"/>
      <c r="U889" s="107">
        <v>42640</v>
      </c>
      <c r="V889" s="108">
        <v>4.542591305474443E-3</v>
      </c>
      <c r="W889" s="109">
        <f t="shared" si="95"/>
        <v>0.80300029631415581</v>
      </c>
      <c r="X889" s="108">
        <f t="shared" si="94"/>
        <v>1.6084297498180966E-2</v>
      </c>
      <c r="Y889" s="28"/>
      <c r="AC889" s="28"/>
      <c r="AG889" s="28"/>
      <c r="AK889" s="28"/>
      <c r="AO889" s="28"/>
      <c r="AS889" s="28"/>
    </row>
    <row r="890" spans="2:45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119"/>
      <c r="O890" s="119"/>
      <c r="P890" s="119"/>
      <c r="Q890" s="119"/>
      <c r="R890" s="119"/>
      <c r="S890" s="119"/>
      <c r="T890" s="28"/>
      <c r="U890" s="107">
        <v>42639</v>
      </c>
      <c r="V890" s="108">
        <v>-2.214369076799561E-3</v>
      </c>
      <c r="W890" s="109">
        <f t="shared" si="95"/>
        <v>0.79936908923951144</v>
      </c>
      <c r="X890" s="108">
        <f t="shared" si="94"/>
        <v>1.4956415058098971E-2</v>
      </c>
      <c r="Y890" s="28"/>
      <c r="AC890" s="28"/>
      <c r="AG890" s="28"/>
      <c r="AK890" s="28"/>
      <c r="AO890" s="28"/>
      <c r="AS890" s="28"/>
    </row>
    <row r="891" spans="2:45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119"/>
      <c r="O891" s="119"/>
      <c r="P891" s="119"/>
      <c r="Q891" s="119"/>
      <c r="R891" s="119"/>
      <c r="S891" s="119"/>
      <c r="T891" s="28"/>
      <c r="U891" s="107">
        <v>42636</v>
      </c>
      <c r="V891" s="108">
        <v>3.7021782617521613E-4</v>
      </c>
      <c r="W891" s="109">
        <f t="shared" si="95"/>
        <v>0.80114311578118824</v>
      </c>
      <c r="X891" s="108">
        <f t="shared" si="94"/>
        <v>1.9339925334830532E-2</v>
      </c>
      <c r="Y891" s="28"/>
      <c r="AC891" s="28"/>
      <c r="AG891" s="28"/>
      <c r="AK891" s="28"/>
      <c r="AO891" s="28"/>
      <c r="AS891" s="28"/>
    </row>
    <row r="892" spans="2:45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119"/>
      <c r="O892" s="119"/>
      <c r="P892" s="119"/>
      <c r="Q892" s="119"/>
      <c r="R892" s="119"/>
      <c r="S892" s="119"/>
      <c r="T892" s="28"/>
      <c r="U892" s="107">
        <v>42635</v>
      </c>
      <c r="V892" s="108">
        <v>1.1044437378583421E-2</v>
      </c>
      <c r="W892" s="109">
        <f t="shared" si="95"/>
        <v>0.80084662808343943</v>
      </c>
      <c r="X892" s="108">
        <f t="shared" si="94"/>
        <v>1.8255705421553081E-2</v>
      </c>
      <c r="Y892" s="28"/>
      <c r="AC892" s="28"/>
      <c r="AG892" s="28"/>
      <c r="AK892" s="28"/>
      <c r="AO892" s="28"/>
      <c r="AS892" s="28"/>
    </row>
    <row r="893" spans="2:45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119"/>
      <c r="O893" s="119"/>
      <c r="P893" s="119"/>
      <c r="Q893" s="119"/>
      <c r="R893" s="119"/>
      <c r="S893" s="119"/>
      <c r="T893" s="28"/>
      <c r="U893" s="107">
        <v>42634</v>
      </c>
      <c r="V893" s="108">
        <v>2.2894096677429378E-3</v>
      </c>
      <c r="W893" s="109">
        <f t="shared" si="95"/>
        <v>0.79209834748694052</v>
      </c>
      <c r="X893" s="108">
        <f t="shared" si="94"/>
        <v>9.9657920563167579E-3</v>
      </c>
      <c r="Y893" s="28"/>
      <c r="AC893" s="28"/>
      <c r="AG893" s="28"/>
      <c r="AK893" s="28"/>
      <c r="AO893" s="28"/>
      <c r="AS893" s="28"/>
    </row>
    <row r="894" spans="2:45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119"/>
      <c r="O894" s="119"/>
      <c r="P894" s="119"/>
      <c r="Q894" s="119"/>
      <c r="R894" s="119"/>
      <c r="S894" s="119"/>
      <c r="T894" s="28"/>
      <c r="U894" s="107">
        <v>42633</v>
      </c>
      <c r="V894" s="108">
        <v>3.4275204871992348E-3</v>
      </c>
      <c r="W894" s="109">
        <f t="shared" si="95"/>
        <v>0.79028905209077238</v>
      </c>
      <c r="X894" s="108">
        <f t="shared" si="94"/>
        <v>8.8157863870284014E-3</v>
      </c>
      <c r="Y894" s="28"/>
      <c r="AC894" s="28"/>
      <c r="AG894" s="28"/>
      <c r="AK894" s="28"/>
      <c r="AO894" s="28"/>
      <c r="AS894" s="28"/>
    </row>
    <row r="895" spans="2:45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119"/>
      <c r="O895" s="119"/>
      <c r="P895" s="119"/>
      <c r="Q895" s="119"/>
      <c r="R895" s="119"/>
      <c r="S895" s="119"/>
      <c r="T895" s="28"/>
      <c r="U895" s="107">
        <v>42632</v>
      </c>
      <c r="V895" s="108">
        <v>2.0949820462989161E-3</v>
      </c>
      <c r="W895" s="109">
        <f t="shared" si="95"/>
        <v>0.7875895726948563</v>
      </c>
      <c r="X895" s="108">
        <f t="shared" si="94"/>
        <v>-2.7263700506493516E-3</v>
      </c>
      <c r="Y895" s="28"/>
      <c r="AC895" s="28"/>
      <c r="AG895" s="28"/>
      <c r="AK895" s="28"/>
      <c r="AO895" s="28"/>
      <c r="AS895" s="28"/>
    </row>
    <row r="896" spans="2:45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119"/>
      <c r="O896" s="119"/>
      <c r="P896" s="119"/>
      <c r="Q896" s="119"/>
      <c r="R896" s="119"/>
      <c r="S896" s="119"/>
      <c r="T896" s="28"/>
      <c r="U896" s="107">
        <v>42629</v>
      </c>
      <c r="V896" s="108">
        <v>-6.9382497628877151E-4</v>
      </c>
      <c r="W896" s="109">
        <f t="shared" si="95"/>
        <v>0.78594303614471939</v>
      </c>
      <c r="X896" s="108">
        <f t="shared" si="94"/>
        <v>-8.4045588954794193E-3</v>
      </c>
      <c r="Y896" s="28"/>
      <c r="AC896" s="28"/>
      <c r="AG896" s="28"/>
      <c r="AK896" s="28"/>
      <c r="AO896" s="28"/>
      <c r="AS896" s="28"/>
    </row>
    <row r="897" spans="2:45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119"/>
      <c r="O897" s="119"/>
      <c r="P897" s="119"/>
      <c r="Q897" s="119"/>
      <c r="R897" s="119"/>
      <c r="S897" s="119"/>
      <c r="T897" s="28"/>
      <c r="U897" s="107">
        <v>42628</v>
      </c>
      <c r="V897" s="108">
        <v>2.8132330262321159E-3</v>
      </c>
      <c r="W897" s="109">
        <f t="shared" si="95"/>
        <v>0.78648872166337891</v>
      </c>
      <c r="X897" s="108">
        <f t="shared" si="94"/>
        <v>-2.1204830528170682E-2</v>
      </c>
      <c r="Y897" s="28"/>
      <c r="AC897" s="28"/>
      <c r="AG897" s="28"/>
      <c r="AK897" s="28"/>
      <c r="AO897" s="28"/>
      <c r="AS897" s="28"/>
    </row>
    <row r="898" spans="2:45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119"/>
      <c r="O898" s="119"/>
      <c r="P898" s="119"/>
      <c r="Q898" s="119"/>
      <c r="R898" s="119"/>
      <c r="S898" s="119"/>
      <c r="T898" s="28"/>
      <c r="U898" s="107">
        <v>42627</v>
      </c>
      <c r="V898" s="108">
        <v>1.148144772979689E-3</v>
      </c>
      <c r="W898" s="109">
        <f t="shared" si="95"/>
        <v>0.7842823526470214</v>
      </c>
      <c r="X898" s="108">
        <f t="shared" si="94"/>
        <v>-3.1069734836191243E-2</v>
      </c>
      <c r="Y898" s="28"/>
      <c r="AC898" s="28"/>
      <c r="AG898" s="28"/>
      <c r="AK898" s="28"/>
      <c r="AO898" s="28"/>
      <c r="AS898" s="28"/>
    </row>
    <row r="899" spans="2:45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119"/>
      <c r="O899" s="119"/>
      <c r="P899" s="119"/>
      <c r="Q899" s="119"/>
      <c r="R899" s="119"/>
      <c r="S899" s="119"/>
      <c r="T899" s="28"/>
      <c r="U899" s="107">
        <v>42626</v>
      </c>
      <c r="V899" s="108">
        <v>-8.0529872245337138E-3</v>
      </c>
      <c r="W899" s="109">
        <f t="shared" si="95"/>
        <v>0.78338291564717943</v>
      </c>
      <c r="X899" s="108">
        <f t="shared" si="94"/>
        <v>-2.8895923934682988E-2</v>
      </c>
      <c r="Y899" s="28"/>
      <c r="AC899" s="28"/>
      <c r="AG899" s="28"/>
      <c r="AK899" s="28"/>
      <c r="AO899" s="28"/>
      <c r="AS899" s="28"/>
    </row>
    <row r="900" spans="2:45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119"/>
      <c r="O900" s="119"/>
      <c r="P900" s="119"/>
      <c r="Q900" s="119"/>
      <c r="R900" s="119"/>
      <c r="S900" s="119"/>
      <c r="T900" s="28"/>
      <c r="U900" s="107">
        <v>42625</v>
      </c>
      <c r="V900" s="108">
        <v>-3.6106581888734912E-3</v>
      </c>
      <c r="W900" s="109">
        <f t="shared" si="95"/>
        <v>0.78974270354953258</v>
      </c>
      <c r="X900" s="108">
        <f t="shared" si="94"/>
        <v>-1.8225351859976979E-2</v>
      </c>
      <c r="Y900" s="28"/>
      <c r="AC900" s="28"/>
      <c r="AG900" s="28"/>
      <c r="AK900" s="28"/>
      <c r="AO900" s="28"/>
      <c r="AS900" s="28"/>
    </row>
    <row r="901" spans="2:45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119"/>
      <c r="O901" s="119"/>
      <c r="P901" s="119"/>
      <c r="Q901" s="119"/>
      <c r="R901" s="119"/>
      <c r="S901" s="119"/>
      <c r="T901" s="28"/>
      <c r="U901" s="107">
        <v>42622</v>
      </c>
      <c r="V901" s="108">
        <v>-1.3593632654187201E-2</v>
      </c>
      <c r="W901" s="109">
        <f t="shared" si="95"/>
        <v>0.79260452757756872</v>
      </c>
      <c r="X901" s="108">
        <f t="shared" si="94"/>
        <v>-1.3300691047904989E-2</v>
      </c>
      <c r="Y901" s="28"/>
      <c r="AC901" s="28"/>
      <c r="AG901" s="28"/>
      <c r="AK901" s="28"/>
      <c r="AO901" s="28"/>
      <c r="AS901" s="28"/>
    </row>
    <row r="902" spans="2:45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119"/>
      <c r="O902" s="119"/>
      <c r="P902" s="119"/>
      <c r="Q902" s="119"/>
      <c r="R902" s="119"/>
      <c r="S902" s="119"/>
      <c r="T902" s="28"/>
      <c r="U902" s="107">
        <v>42621</v>
      </c>
      <c r="V902" s="108">
        <v>-7.2937402110375242E-3</v>
      </c>
      <c r="W902" s="109">
        <f t="shared" si="95"/>
        <v>0.80352738365860399</v>
      </c>
      <c r="X902" s="108">
        <f t="shared" ref="X902:X965" si="96">$W902/VLOOKUP($U902-7,$U:$W,3,FALSE)-1</f>
        <v>1.3649539849016623E-3</v>
      </c>
      <c r="Y902" s="28"/>
      <c r="AC902" s="28"/>
      <c r="AG902" s="28"/>
      <c r="AK902" s="28"/>
      <c r="AO902" s="28"/>
      <c r="AS902" s="28"/>
    </row>
    <row r="903" spans="2:45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119"/>
      <c r="O903" s="119"/>
      <c r="P903" s="119"/>
      <c r="Q903" s="119"/>
      <c r="R903" s="119"/>
      <c r="S903" s="119"/>
      <c r="T903" s="28"/>
      <c r="U903" s="107">
        <v>42620</v>
      </c>
      <c r="V903" s="108">
        <v>3.3942370144728362E-3</v>
      </c>
      <c r="W903" s="109">
        <f t="shared" si="95"/>
        <v>0.80943116428965034</v>
      </c>
      <c r="X903" s="108">
        <f t="shared" si="96"/>
        <v>8.0031226596932736E-3</v>
      </c>
      <c r="Y903" s="28"/>
      <c r="AC903" s="28"/>
      <c r="AG903" s="28"/>
      <c r="AK903" s="28"/>
      <c r="AO903" s="28"/>
      <c r="AS903" s="28"/>
    </row>
    <row r="904" spans="2:45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119"/>
      <c r="O904" s="119"/>
      <c r="P904" s="119"/>
      <c r="Q904" s="119"/>
      <c r="R904" s="119"/>
      <c r="S904" s="119"/>
      <c r="T904" s="28"/>
      <c r="U904" s="107">
        <v>42619</v>
      </c>
      <c r="V904" s="108">
        <v>2.8466087662443349E-3</v>
      </c>
      <c r="W904" s="109">
        <f t="shared" si="95"/>
        <v>0.80669305685674897</v>
      </c>
      <c r="X904" s="108">
        <f t="shared" si="96"/>
        <v>2.8814950096203162E-3</v>
      </c>
      <c r="Y904" s="28"/>
      <c r="AC904" s="28"/>
      <c r="AG904" s="28"/>
      <c r="AK904" s="28"/>
      <c r="AO904" s="28"/>
      <c r="AS904" s="28"/>
    </row>
    <row r="905" spans="2:45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119"/>
      <c r="O905" s="119"/>
      <c r="P905" s="119"/>
      <c r="Q905" s="119"/>
      <c r="R905" s="119"/>
      <c r="S905" s="119"/>
      <c r="T905" s="28"/>
      <c r="U905" s="107">
        <v>42618</v>
      </c>
      <c r="V905" s="108">
        <v>1.387311105281308E-3</v>
      </c>
      <c r="W905" s="109">
        <f t="shared" si="95"/>
        <v>0.80440323555482318</v>
      </c>
      <c r="X905" s="108">
        <f t="shared" si="96"/>
        <v>2.2225488970186724E-3</v>
      </c>
      <c r="Y905" s="28"/>
      <c r="AC905" s="28"/>
      <c r="AG905" s="28"/>
      <c r="AK905" s="28"/>
      <c r="AO905" s="28"/>
      <c r="AS905" s="28"/>
    </row>
    <row r="906" spans="2:45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119"/>
      <c r="O906" s="119"/>
      <c r="P906" s="119"/>
      <c r="Q906" s="119"/>
      <c r="R906" s="119"/>
      <c r="S906" s="119"/>
      <c r="T906" s="28"/>
      <c r="U906" s="107">
        <v>42615</v>
      </c>
      <c r="V906" s="108">
        <v>1.0676582886000011E-3</v>
      </c>
      <c r="W906" s="109">
        <f t="shared" si="95"/>
        <v>0.80328882404847235</v>
      </c>
      <c r="X906" s="108">
        <f t="shared" si="96"/>
        <v>3.8143952201823428E-3</v>
      </c>
      <c r="Y906" s="28"/>
      <c r="AC906" s="28"/>
      <c r="AG906" s="28"/>
      <c r="AK906" s="28"/>
      <c r="AO906" s="28"/>
      <c r="AS906" s="28"/>
    </row>
    <row r="907" spans="2:45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119"/>
      <c r="O907" s="119"/>
      <c r="P907" s="119"/>
      <c r="Q907" s="119"/>
      <c r="R907" s="119"/>
      <c r="S907" s="119"/>
      <c r="T907" s="28"/>
      <c r="U907" s="107">
        <v>42614</v>
      </c>
      <c r="V907" s="108">
        <v>-7.1297106111177402E-4</v>
      </c>
      <c r="W907" s="109">
        <f t="shared" ref="W907:W970" si="97">$W906/(1+$V906)</f>
        <v>0.80243210076505178</v>
      </c>
      <c r="X907" s="108">
        <f t="shared" si="96"/>
        <v>2.350576014873873E-3</v>
      </c>
      <c r="Y907" s="28"/>
      <c r="AC907" s="28"/>
      <c r="AG907" s="28"/>
      <c r="AK907" s="28"/>
      <c r="AO907" s="28"/>
      <c r="AS907" s="28"/>
    </row>
    <row r="908" spans="2:45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119"/>
      <c r="O908" s="119"/>
      <c r="P908" s="119"/>
      <c r="Q908" s="119"/>
      <c r="R908" s="119"/>
      <c r="S908" s="119"/>
      <c r="T908" s="28"/>
      <c r="U908" s="107">
        <v>42613</v>
      </c>
      <c r="V908" s="108">
        <v>-1.703973053227536E-3</v>
      </c>
      <c r="W908" s="109">
        <f t="shared" si="97"/>
        <v>0.80300461982092319</v>
      </c>
      <c r="X908" s="108">
        <f t="shared" si="96"/>
        <v>1.0327712137785383E-3</v>
      </c>
      <c r="Y908" s="28"/>
      <c r="AC908" s="28"/>
      <c r="AG908" s="28"/>
      <c r="AK908" s="28"/>
      <c r="AO908" s="28"/>
      <c r="AS908" s="28"/>
    </row>
    <row r="909" spans="2:45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119"/>
      <c r="O909" s="119"/>
      <c r="P909" s="119"/>
      <c r="Q909" s="119"/>
      <c r="R909" s="119"/>
      <c r="S909" s="119"/>
      <c r="T909" s="28"/>
      <c r="U909" s="107">
        <v>42612</v>
      </c>
      <c r="V909" s="108">
        <v>2.1876855757473231E-3</v>
      </c>
      <c r="W909" s="109">
        <f t="shared" si="97"/>
        <v>0.80437525357770268</v>
      </c>
      <c r="X909" s="108">
        <f t="shared" si="96"/>
        <v>-1.6465973588786209E-4</v>
      </c>
      <c r="Y909" s="28"/>
      <c r="AC909" s="28"/>
      <c r="AG909" s="28"/>
      <c r="AK909" s="28"/>
      <c r="AO909" s="28"/>
      <c r="AS909" s="28"/>
    </row>
    <row r="910" spans="2:45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119"/>
      <c r="O910" s="119"/>
      <c r="P910" s="119"/>
      <c r="Q910" s="119"/>
      <c r="R910" s="119"/>
      <c r="S910" s="119"/>
      <c r="T910" s="28"/>
      <c r="U910" s="107">
        <v>42611</v>
      </c>
      <c r="V910" s="108">
        <v>2.9778308067189966E-3</v>
      </c>
      <c r="W910" s="109">
        <f t="shared" si="97"/>
        <v>0.80261937474874956</v>
      </c>
      <c r="X910" s="108">
        <f t="shared" si="96"/>
        <v>1.4861858700081498E-3</v>
      </c>
      <c r="Y910" s="28"/>
      <c r="AC910" s="28"/>
      <c r="AG910" s="28"/>
      <c r="AK910" s="28"/>
      <c r="AO910" s="28"/>
      <c r="AS910" s="28"/>
    </row>
    <row r="911" spans="2:45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119"/>
      <c r="O911" s="119"/>
      <c r="P911" s="119"/>
      <c r="Q911" s="119"/>
      <c r="R911" s="119"/>
      <c r="S911" s="119"/>
      <c r="T911" s="28"/>
      <c r="U911" s="107">
        <v>42608</v>
      </c>
      <c r="V911" s="108">
        <v>-3.9215546879749528E-4</v>
      </c>
      <c r="W911" s="109">
        <f t="shared" si="97"/>
        <v>0.80023640612592972</v>
      </c>
      <c r="X911" s="108">
        <f t="shared" si="96"/>
        <v>1.4921574341977273E-3</v>
      </c>
      <c r="Y911" s="28"/>
      <c r="AC911" s="28"/>
      <c r="AG911" s="28"/>
      <c r="AK911" s="28"/>
      <c r="AO911" s="28"/>
      <c r="AS911" s="28"/>
    </row>
    <row r="912" spans="2:45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119"/>
      <c r="O912" s="119"/>
      <c r="P912" s="119"/>
      <c r="Q912" s="119"/>
      <c r="R912" s="119"/>
      <c r="S912" s="119"/>
      <c r="T912" s="28"/>
      <c r="U912" s="107">
        <v>42607</v>
      </c>
      <c r="V912" s="108">
        <v>-2.026748172552753E-3</v>
      </c>
      <c r="W912" s="109">
        <f t="shared" si="97"/>
        <v>0.80055034632228772</v>
      </c>
      <c r="X912" s="108">
        <f t="shared" si="96"/>
        <v>-2.6057459219709367E-3</v>
      </c>
      <c r="Y912" s="28"/>
      <c r="AC912" s="28"/>
      <c r="AG912" s="28"/>
      <c r="AK912" s="28"/>
      <c r="AO912" s="28"/>
      <c r="AS912" s="28"/>
    </row>
    <row r="913" spans="2:45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119"/>
      <c r="O913" s="119"/>
      <c r="P913" s="119"/>
      <c r="Q913" s="119"/>
      <c r="R913" s="119"/>
      <c r="S913" s="119"/>
      <c r="T913" s="28"/>
      <c r="U913" s="107">
        <v>42606</v>
      </c>
      <c r="V913" s="108">
        <v>-2.8981303215710381E-3</v>
      </c>
      <c r="W913" s="109">
        <f t="shared" si="97"/>
        <v>0.80217615537926801</v>
      </c>
      <c r="X913" s="108">
        <f t="shared" si="96"/>
        <v>3.3340445815179809E-3</v>
      </c>
      <c r="Y913" s="28"/>
      <c r="AC913" s="28"/>
      <c r="AG913" s="28"/>
      <c r="AK913" s="28"/>
      <c r="AO913" s="28"/>
      <c r="AS913" s="28"/>
    </row>
    <row r="914" spans="2:45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119"/>
      <c r="O914" s="119"/>
      <c r="P914" s="119"/>
      <c r="Q914" s="119"/>
      <c r="R914" s="119"/>
      <c r="S914" s="119"/>
      <c r="T914" s="28"/>
      <c r="U914" s="107">
        <v>42605</v>
      </c>
      <c r="V914" s="108">
        <v>3.842415180102633E-3</v>
      </c>
      <c r="W914" s="109">
        <f t="shared" si="97"/>
        <v>0.80450772360699152</v>
      </c>
      <c r="X914" s="108">
        <f t="shared" si="96"/>
        <v>5.1251497466977547E-3</v>
      </c>
      <c r="Y914" s="28"/>
      <c r="AC914" s="28"/>
      <c r="AG914" s="28"/>
      <c r="AK914" s="28"/>
      <c r="AO914" s="28"/>
      <c r="AS914" s="28"/>
    </row>
    <row r="915" spans="2:45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119"/>
      <c r="O915" s="119"/>
      <c r="P915" s="119"/>
      <c r="Q915" s="119"/>
      <c r="R915" s="119"/>
      <c r="S915" s="119"/>
      <c r="T915" s="28"/>
      <c r="U915" s="107">
        <v>42604</v>
      </c>
      <c r="V915" s="108">
        <v>2.9838112651437388E-3</v>
      </c>
      <c r="W915" s="109">
        <f t="shared" si="97"/>
        <v>0.80142830332851811</v>
      </c>
      <c r="X915" s="108">
        <f t="shared" si="96"/>
        <v>-4.1795354485795189E-3</v>
      </c>
      <c r="Y915" s="28"/>
      <c r="AC915" s="28"/>
      <c r="AG915" s="28"/>
      <c r="AK915" s="28"/>
      <c r="AO915" s="28"/>
      <c r="AS915" s="28"/>
    </row>
    <row r="916" spans="2:45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119"/>
      <c r="O916" s="119"/>
      <c r="P916" s="119"/>
      <c r="Q916" s="119"/>
      <c r="R916" s="119"/>
      <c r="S916" s="119"/>
      <c r="T916" s="28"/>
      <c r="U916" s="107">
        <v>42601</v>
      </c>
      <c r="V916" s="108">
        <v>-4.4823485976699115E-3</v>
      </c>
      <c r="W916" s="109">
        <f t="shared" si="97"/>
        <v>0.79904410652213076</v>
      </c>
      <c r="X916" s="108">
        <f t="shared" si="96"/>
        <v>-7.9803297393699069E-3</v>
      </c>
      <c r="Y916" s="28"/>
      <c r="AC916" s="28"/>
      <c r="AG916" s="28"/>
      <c r="AK916" s="28"/>
      <c r="AO916" s="28"/>
      <c r="AS916" s="28"/>
    </row>
    <row r="917" spans="2:45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119"/>
      <c r="O917" s="119"/>
      <c r="P917" s="119"/>
      <c r="Q917" s="119"/>
      <c r="R917" s="119"/>
      <c r="S917" s="119"/>
      <c r="T917" s="28"/>
      <c r="U917" s="107">
        <v>42600</v>
      </c>
      <c r="V917" s="108">
        <v>3.9164904411690153E-3</v>
      </c>
      <c r="W917" s="109">
        <f t="shared" si="97"/>
        <v>0.8026418269897696</v>
      </c>
      <c r="X917" s="108">
        <f t="shared" si="96"/>
        <v>-2.4987296326166586E-3</v>
      </c>
      <c r="Y917" s="28"/>
      <c r="AC917" s="28"/>
      <c r="AG917" s="28"/>
      <c r="AK917" s="28"/>
      <c r="AO917" s="28"/>
      <c r="AS917" s="28"/>
    </row>
    <row r="918" spans="2:45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119"/>
      <c r="O918" s="119"/>
      <c r="P918" s="119"/>
      <c r="Q918" s="119"/>
      <c r="R918" s="119"/>
      <c r="S918" s="119"/>
      <c r="T918" s="28"/>
      <c r="U918" s="107">
        <v>42599</v>
      </c>
      <c r="V918" s="108">
        <v>-1.118150544510584E-3</v>
      </c>
      <c r="W918" s="109">
        <f t="shared" si="97"/>
        <v>0.79951055155698292</v>
      </c>
      <c r="X918" s="108">
        <f t="shared" si="96"/>
        <v>-6.0224341065311382E-3</v>
      </c>
      <c r="Y918" s="28"/>
      <c r="AC918" s="28"/>
      <c r="AG918" s="28"/>
      <c r="AK918" s="28"/>
      <c r="AO918" s="28"/>
      <c r="AS918" s="28"/>
    </row>
    <row r="919" spans="2:45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119"/>
      <c r="O919" s="119"/>
      <c r="P919" s="119"/>
      <c r="Q919" s="119"/>
      <c r="R919" s="119"/>
      <c r="S919" s="119"/>
      <c r="T919" s="28"/>
      <c r="U919" s="107">
        <v>42598</v>
      </c>
      <c r="V919" s="108">
        <v>-5.4503954328559952E-3</v>
      </c>
      <c r="W919" s="109">
        <f t="shared" si="97"/>
        <v>0.80040552543107291</v>
      </c>
      <c r="X919" s="108">
        <f t="shared" si="96"/>
        <v>-1.2287952269190994E-3</v>
      </c>
      <c r="Y919" s="28"/>
      <c r="AC919" s="28"/>
      <c r="AG919" s="28"/>
      <c r="AK919" s="28"/>
      <c r="AO919" s="28"/>
      <c r="AS919" s="28"/>
    </row>
    <row r="920" spans="2:45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119"/>
      <c r="O920" s="119"/>
      <c r="P920" s="119"/>
      <c r="Q920" s="119"/>
      <c r="R920" s="119"/>
      <c r="S920" s="119"/>
      <c r="T920" s="28"/>
      <c r="U920" s="107">
        <v>42597</v>
      </c>
      <c r="V920" s="108">
        <v>-8.4432370427480353E-4</v>
      </c>
      <c r="W920" s="109">
        <f t="shared" si="97"/>
        <v>0.80479195985345742</v>
      </c>
      <c r="X920" s="108">
        <f t="shared" si="96"/>
        <v>1.0254298314425148E-2</v>
      </c>
      <c r="Y920" s="28"/>
      <c r="AC920" s="28"/>
      <c r="AG920" s="28"/>
      <c r="AK920" s="28"/>
      <c r="AO920" s="28"/>
      <c r="AS920" s="28"/>
    </row>
    <row r="921" spans="2:45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119"/>
      <c r="O921" s="119"/>
      <c r="P921" s="119"/>
      <c r="Q921" s="119"/>
      <c r="R921" s="119"/>
      <c r="S921" s="119"/>
      <c r="T921" s="28"/>
      <c r="U921" s="107">
        <v>42594</v>
      </c>
      <c r="V921" s="108">
        <v>1.0185802929517679E-3</v>
      </c>
      <c r="W921" s="109">
        <f t="shared" si="97"/>
        <v>0.80547203898910646</v>
      </c>
      <c r="X921" s="108">
        <f t="shared" si="96"/>
        <v>1.2562448389482617E-2</v>
      </c>
      <c r="Y921" s="28"/>
      <c r="AC921" s="28"/>
      <c r="AG921" s="28"/>
      <c r="AK921" s="28"/>
      <c r="AO921" s="28"/>
      <c r="AS921" s="28"/>
    </row>
    <row r="922" spans="2:45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119"/>
      <c r="O922" s="119"/>
      <c r="P922" s="119"/>
      <c r="Q922" s="119"/>
      <c r="R922" s="119"/>
      <c r="S922" s="119"/>
      <c r="T922" s="28"/>
      <c r="U922" s="107">
        <v>42593</v>
      </c>
      <c r="V922" s="108">
        <v>3.7012400145402732E-4</v>
      </c>
      <c r="W922" s="109">
        <f t="shared" si="97"/>
        <v>0.80465243587524826</v>
      </c>
      <c r="X922" s="108">
        <f t="shared" si="96"/>
        <v>1.4790699303315558E-2</v>
      </c>
      <c r="Y922" s="28"/>
      <c r="AC922" s="28"/>
      <c r="AG922" s="28"/>
      <c r="AK922" s="28"/>
      <c r="AO922" s="28"/>
      <c r="AS922" s="28"/>
    </row>
    <row r="923" spans="2:45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119"/>
      <c r="O923" s="119"/>
      <c r="P923" s="119"/>
      <c r="Q923" s="119"/>
      <c r="R923" s="119"/>
      <c r="S923" s="119"/>
      <c r="T923" s="28"/>
      <c r="U923" s="107">
        <v>42592</v>
      </c>
      <c r="V923" s="108">
        <v>3.6991401409030762E-3</v>
      </c>
      <c r="W923" s="109">
        <f t="shared" si="97"/>
        <v>0.80435472488588511</v>
      </c>
      <c r="X923" s="108">
        <f t="shared" si="96"/>
        <v>2.2733628045681353E-2</v>
      </c>
      <c r="Y923" s="28"/>
      <c r="AC923" s="28"/>
      <c r="AG923" s="28"/>
      <c r="AK923" s="28"/>
      <c r="AO923" s="28"/>
      <c r="AS923" s="28"/>
    </row>
    <row r="924" spans="2:45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119"/>
      <c r="O924" s="119"/>
      <c r="P924" s="119"/>
      <c r="Q924" s="119"/>
      <c r="R924" s="119"/>
      <c r="S924" s="119"/>
      <c r="T924" s="28"/>
      <c r="U924" s="107">
        <v>42591</v>
      </c>
      <c r="V924" s="108">
        <v>5.9841614367987213E-3</v>
      </c>
      <c r="W924" s="109">
        <f t="shared" si="97"/>
        <v>0.80139026996971108</v>
      </c>
      <c r="X924" s="108">
        <f t="shared" si="96"/>
        <v>1.5718021376125657E-2</v>
      </c>
      <c r="Y924" s="28"/>
      <c r="AC924" s="28"/>
      <c r="AG924" s="28"/>
      <c r="AK924" s="28"/>
      <c r="AO924" s="28"/>
      <c r="AS924" s="28"/>
    </row>
    <row r="925" spans="2:45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119"/>
      <c r="O925" s="119"/>
      <c r="P925" s="119"/>
      <c r="Q925" s="119"/>
      <c r="R925" s="119"/>
      <c r="S925" s="119"/>
      <c r="T925" s="28"/>
      <c r="U925" s="107">
        <v>42590</v>
      </c>
      <c r="V925" s="108">
        <v>1.438469106489633E-3</v>
      </c>
      <c r="W925" s="109">
        <f t="shared" si="97"/>
        <v>0.7966231484451245</v>
      </c>
      <c r="X925" s="108">
        <f t="shared" si="96"/>
        <v>-5.677409519765364E-4</v>
      </c>
      <c r="Y925" s="28"/>
      <c r="AC925" s="28"/>
      <c r="AG925" s="28"/>
      <c r="AK925" s="28"/>
      <c r="AO925" s="28"/>
      <c r="AS925" s="28"/>
    </row>
    <row r="926" spans="2:45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119"/>
      <c r="O926" s="119"/>
      <c r="P926" s="119"/>
      <c r="Q926" s="119"/>
      <c r="R926" s="119"/>
      <c r="S926" s="119"/>
      <c r="T926" s="28"/>
      <c r="U926" s="107">
        <v>42587</v>
      </c>
      <c r="V926" s="108">
        <v>3.221427702362497E-3</v>
      </c>
      <c r="W926" s="109">
        <f t="shared" si="97"/>
        <v>0.79547887665618944</v>
      </c>
      <c r="X926" s="108">
        <f t="shared" si="96"/>
        <v>-3.3948981735750783E-3</v>
      </c>
      <c r="Y926" s="28"/>
      <c r="AC926" s="28"/>
      <c r="AG926" s="28"/>
      <c r="AK926" s="28"/>
      <c r="AO926" s="28"/>
      <c r="AS926" s="28"/>
    </row>
    <row r="927" spans="2:45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119"/>
      <c r="O927" s="119"/>
      <c r="P927" s="119"/>
      <c r="Q927" s="119"/>
      <c r="R927" s="119"/>
      <c r="S927" s="119"/>
      <c r="T927" s="28"/>
      <c r="U927" s="107">
        <v>42586</v>
      </c>
      <c r="V927" s="108">
        <v>8.200180599716193E-3</v>
      </c>
      <c r="W927" s="109">
        <f t="shared" si="97"/>
        <v>0.79292452761704113</v>
      </c>
      <c r="X927" s="108">
        <f t="shared" si="96"/>
        <v>-7.6506310905181119E-3</v>
      </c>
      <c r="Y927" s="28"/>
      <c r="AC927" s="28"/>
      <c r="AG927" s="28"/>
      <c r="AK927" s="28"/>
      <c r="AO927" s="28"/>
      <c r="AS927" s="28"/>
    </row>
    <row r="928" spans="2:45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119"/>
      <c r="O928" s="119"/>
      <c r="P928" s="119"/>
      <c r="Q928" s="119"/>
      <c r="R928" s="119"/>
      <c r="S928" s="119"/>
      <c r="T928" s="28"/>
      <c r="U928" s="107">
        <v>42585</v>
      </c>
      <c r="V928" s="108">
        <v>-3.1858963815151846E-3</v>
      </c>
      <c r="W928" s="109">
        <f t="shared" si="97"/>
        <v>0.7864752882164523</v>
      </c>
      <c r="X928" s="108">
        <f t="shared" si="96"/>
        <v>-1.4396912105241189E-2</v>
      </c>
      <c r="Y928" s="28"/>
      <c r="AC928" s="28"/>
      <c r="AG928" s="28"/>
      <c r="AK928" s="28"/>
      <c r="AO928" s="28"/>
      <c r="AS928" s="28"/>
    </row>
    <row r="929" spans="2:45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119"/>
      <c r="O929" s="119"/>
      <c r="P929" s="119"/>
      <c r="Q929" s="119"/>
      <c r="R929" s="119"/>
      <c r="S929" s="119"/>
      <c r="T929" s="28"/>
      <c r="U929" s="107">
        <v>42584</v>
      </c>
      <c r="V929" s="108">
        <v>-1.014553067676466E-2</v>
      </c>
      <c r="W929" s="109">
        <f t="shared" si="97"/>
        <v>0.78898892517823327</v>
      </c>
      <c r="X929" s="108">
        <f t="shared" si="96"/>
        <v>-4.625486368199927E-3</v>
      </c>
      <c r="Y929" s="28"/>
      <c r="AC929" s="28"/>
      <c r="AG929" s="28"/>
      <c r="AK929" s="28"/>
      <c r="AO929" s="28"/>
      <c r="AS929" s="28"/>
    </row>
    <row r="930" spans="2:45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119"/>
      <c r="O930" s="119"/>
      <c r="P930" s="119"/>
      <c r="Q930" s="119"/>
      <c r="R930" s="119"/>
      <c r="S930" s="119"/>
      <c r="T930" s="28"/>
      <c r="U930" s="107">
        <v>42583</v>
      </c>
      <c r="V930" s="108">
        <v>-1.3943632083464818E-3</v>
      </c>
      <c r="W930" s="109">
        <f t="shared" si="97"/>
        <v>0.79707568095102499</v>
      </c>
      <c r="X930" s="108">
        <f t="shared" si="96"/>
        <v>5.3673073057076692E-3</v>
      </c>
      <c r="Y930" s="28"/>
      <c r="AC930" s="28"/>
      <c r="AG930" s="28"/>
      <c r="AK930" s="28"/>
      <c r="AO930" s="28"/>
      <c r="AS930" s="28"/>
    </row>
    <row r="931" spans="2:45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119"/>
      <c r="O931" s="119"/>
      <c r="P931" s="119"/>
      <c r="Q931" s="119"/>
      <c r="R931" s="119"/>
      <c r="S931" s="119"/>
      <c r="T931" s="28"/>
      <c r="U931" s="107">
        <v>42580</v>
      </c>
      <c r="V931" s="108">
        <v>-1.0625584472480471E-3</v>
      </c>
      <c r="W931" s="109">
        <f t="shared" si="97"/>
        <v>0.79818864583209315</v>
      </c>
      <c r="X931" s="108">
        <f t="shared" si="96"/>
        <v>6.2286740730892465E-3</v>
      </c>
      <c r="Y931" s="28"/>
      <c r="AC931" s="28"/>
      <c r="AG931" s="28"/>
      <c r="AK931" s="28"/>
      <c r="AO931" s="28"/>
      <c r="AS931" s="28"/>
    </row>
    <row r="932" spans="2:45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119"/>
      <c r="O932" s="119"/>
      <c r="P932" s="119"/>
      <c r="Q932" s="119"/>
      <c r="R932" s="119"/>
      <c r="S932" s="119"/>
      <c r="T932" s="28"/>
      <c r="U932" s="107">
        <v>42579</v>
      </c>
      <c r="V932" s="108">
        <v>1.34614113487079E-3</v>
      </c>
      <c r="W932" s="109">
        <f t="shared" si="97"/>
        <v>0.79903767005808268</v>
      </c>
      <c r="X932" s="108">
        <f t="shared" si="96"/>
        <v>9.6929203109104023E-3</v>
      </c>
      <c r="Y932" s="28"/>
      <c r="AC932" s="28"/>
      <c r="AG932" s="28"/>
      <c r="AK932" s="28"/>
      <c r="AO932" s="28"/>
      <c r="AS932" s="28"/>
    </row>
    <row r="933" spans="2:45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119"/>
      <c r="O933" s="119"/>
      <c r="P933" s="119"/>
      <c r="Q933" s="119"/>
      <c r="R933" s="119"/>
      <c r="S933" s="119"/>
      <c r="T933" s="28"/>
      <c r="U933" s="107">
        <v>42578</v>
      </c>
      <c r="V933" s="108">
        <v>6.6966771481075191E-3</v>
      </c>
      <c r="W933" s="109">
        <f t="shared" si="97"/>
        <v>0.79796349856853421</v>
      </c>
      <c r="X933" s="108">
        <f t="shared" si="96"/>
        <v>7.5081635628220234E-3</v>
      </c>
      <c r="Y933" s="28"/>
      <c r="AC933" s="28"/>
      <c r="AG933" s="28"/>
      <c r="AK933" s="28"/>
      <c r="AO933" s="28"/>
      <c r="AS933" s="28"/>
    </row>
    <row r="934" spans="2:45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119"/>
      <c r="O934" s="119"/>
      <c r="P934" s="119"/>
      <c r="Q934" s="119"/>
      <c r="R934" s="119"/>
      <c r="S934" s="119"/>
      <c r="T934" s="28"/>
      <c r="U934" s="107">
        <v>42577</v>
      </c>
      <c r="V934" s="108">
        <v>-2.081539972554793E-4</v>
      </c>
      <c r="W934" s="109">
        <f t="shared" si="97"/>
        <v>0.79265534165574281</v>
      </c>
      <c r="X934" s="108">
        <f t="shared" si="96"/>
        <v>1.9202006324534615E-3</v>
      </c>
      <c r="Y934" s="28"/>
      <c r="AC934" s="28"/>
      <c r="AG934" s="28"/>
      <c r="AK934" s="28"/>
      <c r="AO934" s="28"/>
      <c r="AS934" s="28"/>
    </row>
    <row r="935" spans="2:45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119"/>
      <c r="O935" s="119"/>
      <c r="P935" s="119"/>
      <c r="Q935" s="119"/>
      <c r="R935" s="119"/>
      <c r="S935" s="119"/>
      <c r="T935" s="28"/>
      <c r="U935" s="107">
        <v>42576</v>
      </c>
      <c r="V935" s="108">
        <v>-5.3878962543645308E-4</v>
      </c>
      <c r="W935" s="109">
        <f t="shared" si="97"/>
        <v>0.79282037038494402</v>
      </c>
      <c r="X935" s="108">
        <f t="shared" si="96"/>
        <v>3.789183895877235E-3</v>
      </c>
      <c r="Y935" s="28"/>
      <c r="AC935" s="28"/>
      <c r="AG935" s="28"/>
      <c r="AK935" s="28"/>
      <c r="AO935" s="28"/>
      <c r="AS935" s="28"/>
    </row>
    <row r="936" spans="2:45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119"/>
      <c r="O936" s="119"/>
      <c r="P936" s="119"/>
      <c r="Q936" s="119"/>
      <c r="R936" s="119"/>
      <c r="S936" s="119"/>
      <c r="T936" s="28"/>
      <c r="U936" s="107">
        <v>42573</v>
      </c>
      <c r="V936" s="108">
        <v>2.3765855196101341E-3</v>
      </c>
      <c r="W936" s="109">
        <f t="shared" si="97"/>
        <v>0.79324776405061515</v>
      </c>
      <c r="X936" s="108">
        <f t="shared" si="96"/>
        <v>7.3219947129095075E-3</v>
      </c>
      <c r="Y936" s="28"/>
      <c r="AC936" s="28"/>
      <c r="AG936" s="28"/>
      <c r="AK936" s="28"/>
      <c r="AO936" s="28"/>
      <c r="AS936" s="28"/>
    </row>
    <row r="937" spans="2:45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119"/>
      <c r="O937" s="119"/>
      <c r="P937" s="119"/>
      <c r="Q937" s="119"/>
      <c r="R937" s="119"/>
      <c r="S937" s="119"/>
      <c r="T937" s="28"/>
      <c r="U937" s="107">
        <v>42572</v>
      </c>
      <c r="V937" s="108">
        <v>-8.2055499125738935E-4</v>
      </c>
      <c r="W937" s="109">
        <f t="shared" si="97"/>
        <v>0.79136701266761222</v>
      </c>
      <c r="X937" s="108">
        <f t="shared" si="96"/>
        <v>-1.0520607749796573E-3</v>
      </c>
      <c r="Y937" s="28"/>
      <c r="AC937" s="28"/>
      <c r="AG937" s="28"/>
      <c r="AK937" s="28"/>
      <c r="AO937" s="28"/>
      <c r="AS937" s="28"/>
    </row>
    <row r="938" spans="2:45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119"/>
      <c r="O938" s="119"/>
      <c r="P938" s="119"/>
      <c r="Q938" s="119"/>
      <c r="R938" s="119"/>
      <c r="S938" s="119"/>
      <c r="T938" s="28"/>
      <c r="U938" s="107">
        <v>42571</v>
      </c>
      <c r="V938" s="108">
        <v>1.1132149812742181E-3</v>
      </c>
      <c r="W938" s="109">
        <f t="shared" si="97"/>
        <v>0.79201690609306719</v>
      </c>
      <c r="X938" s="108">
        <f t="shared" si="96"/>
        <v>-1.9552231044713819E-3</v>
      </c>
      <c r="Y938" s="28"/>
      <c r="AC938" s="28"/>
      <c r="AG938" s="28"/>
      <c r="AK938" s="28"/>
      <c r="AO938" s="28"/>
      <c r="AS938" s="28"/>
    </row>
    <row r="939" spans="2:45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119"/>
      <c r="O939" s="119"/>
      <c r="P939" s="119"/>
      <c r="Q939" s="119"/>
      <c r="R939" s="119"/>
      <c r="S939" s="119"/>
      <c r="T939" s="28"/>
      <c r="U939" s="107">
        <v>42570</v>
      </c>
      <c r="V939" s="108">
        <v>1.656859030635365E-3</v>
      </c>
      <c r="W939" s="109">
        <f t="shared" si="97"/>
        <v>0.7911362014214165</v>
      </c>
      <c r="X939" s="108">
        <f t="shared" si="96"/>
        <v>4.6476270640583017E-4</v>
      </c>
      <c r="Y939" s="28"/>
      <c r="AC939" s="28"/>
      <c r="AG939" s="28"/>
      <c r="AK939" s="28"/>
      <c r="AO939" s="28"/>
      <c r="AS939" s="28"/>
    </row>
    <row r="940" spans="2:45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119"/>
      <c r="O940" s="119"/>
      <c r="P940" s="119"/>
      <c r="Q940" s="119"/>
      <c r="R940" s="119"/>
      <c r="S940" s="119"/>
      <c r="T940" s="28"/>
      <c r="U940" s="107">
        <v>42569</v>
      </c>
      <c r="V940" s="108">
        <v>2.9787889975084604E-3</v>
      </c>
      <c r="W940" s="109">
        <f t="shared" si="97"/>
        <v>0.78982756848193236</v>
      </c>
      <c r="X940" s="108">
        <f t="shared" si="96"/>
        <v>-2.2398285834859255E-3</v>
      </c>
      <c r="Y940" s="28"/>
      <c r="AC940" s="28"/>
      <c r="AG940" s="28"/>
      <c r="AK940" s="28"/>
      <c r="AO940" s="28"/>
      <c r="AS940" s="28"/>
    </row>
    <row r="941" spans="2:45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119"/>
      <c r="O941" s="119"/>
      <c r="P941" s="119"/>
      <c r="Q941" s="119"/>
      <c r="R941" s="119"/>
      <c r="S941" s="119"/>
      <c r="T941" s="28"/>
      <c r="U941" s="107">
        <v>42566</v>
      </c>
      <c r="V941" s="108">
        <v>-5.9563578599240554E-3</v>
      </c>
      <c r="W941" s="109">
        <f t="shared" si="97"/>
        <v>0.78748182628206553</v>
      </c>
      <c r="X941" s="108">
        <f t="shared" si="96"/>
        <v>-1.7763471513009277E-3</v>
      </c>
      <c r="Y941" s="28"/>
      <c r="AC941" s="28"/>
      <c r="AG941" s="28"/>
      <c r="AK941" s="28"/>
      <c r="AO941" s="28"/>
      <c r="AS941" s="28"/>
    </row>
    <row r="942" spans="2:45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119"/>
      <c r="O942" s="119"/>
      <c r="P942" s="119"/>
      <c r="Q942" s="119"/>
      <c r="R942" s="119"/>
      <c r="S942" s="119"/>
      <c r="T942" s="28"/>
      <c r="U942" s="107">
        <v>42565</v>
      </c>
      <c r="V942" s="108">
        <v>-1.7239266282563352E-3</v>
      </c>
      <c r="W942" s="109">
        <f t="shared" si="97"/>
        <v>0.79220045569296782</v>
      </c>
      <c r="X942" s="108">
        <f t="shared" si="96"/>
        <v>9.3137881852496385E-3</v>
      </c>
      <c r="Y942" s="28"/>
      <c r="AC942" s="28"/>
      <c r="AG942" s="28"/>
      <c r="AK942" s="28"/>
      <c r="AO942" s="28"/>
      <c r="AS942" s="28"/>
    </row>
    <row r="943" spans="2:45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119"/>
      <c r="O943" s="119"/>
      <c r="P943" s="119"/>
      <c r="Q943" s="119"/>
      <c r="R943" s="119"/>
      <c r="S943" s="119"/>
      <c r="T943" s="28"/>
      <c r="U943" s="107">
        <v>42564</v>
      </c>
      <c r="V943" s="108">
        <v>3.540640915882558E-3</v>
      </c>
      <c r="W943" s="109">
        <f t="shared" si="97"/>
        <v>0.79356850957797498</v>
      </c>
      <c r="X943" s="108">
        <f t="shared" si="96"/>
        <v>1.174236508231008E-2</v>
      </c>
      <c r="Y943" s="28"/>
      <c r="AC943" s="28"/>
      <c r="AG943" s="28"/>
      <c r="AK943" s="28"/>
      <c r="AO943" s="28"/>
      <c r="AS943" s="28"/>
    </row>
    <row r="944" spans="2:45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119"/>
      <c r="O944" s="119"/>
      <c r="P944" s="119"/>
      <c r="Q944" s="119"/>
      <c r="R944" s="119"/>
      <c r="S944" s="119"/>
      <c r="T944" s="28"/>
      <c r="U944" s="107">
        <v>42563</v>
      </c>
      <c r="V944" s="108">
        <v>-1.0509548948308271E-3</v>
      </c>
      <c r="W944" s="109">
        <f t="shared" si="97"/>
        <v>0.79076868162880165</v>
      </c>
      <c r="X944" s="108">
        <f t="shared" si="96"/>
        <v>7.1900219542877508E-3</v>
      </c>
      <c r="Y944" s="28"/>
      <c r="AC944" s="28"/>
      <c r="AG944" s="28"/>
      <c r="AK944" s="28"/>
      <c r="AO944" s="28"/>
      <c r="AS944" s="28"/>
    </row>
    <row r="945" spans="2:45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119"/>
      <c r="O945" s="119"/>
      <c r="P945" s="119"/>
      <c r="Q945" s="119"/>
      <c r="R945" s="119"/>
      <c r="S945" s="119"/>
      <c r="T945" s="28"/>
      <c r="U945" s="107">
        <v>42562</v>
      </c>
      <c r="V945" s="108">
        <v>3.44469459175154E-3</v>
      </c>
      <c r="W945" s="109">
        <f t="shared" si="97"/>
        <v>0.79160061817322191</v>
      </c>
      <c r="X945" s="108">
        <f t="shared" si="96"/>
        <v>1.2361847278893556E-2</v>
      </c>
      <c r="Y945" s="28"/>
      <c r="AC945" s="28"/>
      <c r="AG945" s="28"/>
      <c r="AK945" s="28"/>
      <c r="AO945" s="28"/>
      <c r="AS945" s="28"/>
    </row>
    <row r="946" spans="2:45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119"/>
      <c r="O946" s="119"/>
      <c r="P946" s="119"/>
      <c r="Q946" s="119"/>
      <c r="R946" s="119"/>
      <c r="S946" s="119"/>
      <c r="T946" s="28"/>
      <c r="U946" s="107">
        <v>42559</v>
      </c>
      <c r="V946" s="108">
        <v>5.0873380997044394E-3</v>
      </c>
      <c r="W946" s="109">
        <f t="shared" si="97"/>
        <v>0.78888315663005459</v>
      </c>
      <c r="X946" s="108">
        <f t="shared" si="96"/>
        <v>9.4273855860216305E-3</v>
      </c>
      <c r="Y946" s="28"/>
      <c r="AC946" s="28"/>
      <c r="AG946" s="28"/>
      <c r="AK946" s="28"/>
      <c r="AO946" s="28"/>
      <c r="AS946" s="28"/>
    </row>
    <row r="947" spans="2:45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119"/>
      <c r="O947" s="119"/>
      <c r="P947" s="119"/>
      <c r="Q947" s="119"/>
      <c r="R947" s="119"/>
      <c r="S947" s="119"/>
      <c r="T947" s="28"/>
      <c r="U947" s="107">
        <v>42558</v>
      </c>
      <c r="V947" s="108">
        <v>6.7809169058399258E-4</v>
      </c>
      <c r="W947" s="109">
        <f t="shared" si="97"/>
        <v>0.7848901550402354</v>
      </c>
      <c r="X947" s="108">
        <f t="shared" si="96"/>
        <v>7.4285604878505662E-3</v>
      </c>
      <c r="Y947" s="28"/>
      <c r="AC947" s="28"/>
      <c r="AG947" s="28"/>
      <c r="AK947" s="28"/>
      <c r="AO947" s="28"/>
      <c r="AS947" s="28"/>
    </row>
    <row r="948" spans="2:45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119"/>
      <c r="O948" s="119"/>
      <c r="P948" s="119"/>
      <c r="Q948" s="119"/>
      <c r="R948" s="119"/>
      <c r="S948" s="119"/>
      <c r="T948" s="28"/>
      <c r="U948" s="107">
        <v>42557</v>
      </c>
      <c r="V948" s="108">
        <v>-9.7479848651227038E-4</v>
      </c>
      <c r="W948" s="109">
        <f t="shared" si="97"/>
        <v>0.78435828820256459</v>
      </c>
      <c r="X948" s="108">
        <f t="shared" si="96"/>
        <v>1.418973752583752E-2</v>
      </c>
      <c r="Y948" s="28"/>
      <c r="AC948" s="28"/>
      <c r="AG948" s="28"/>
      <c r="AK948" s="28"/>
      <c r="AO948" s="28"/>
      <c r="AS948" s="28"/>
    </row>
    <row r="949" spans="2:45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119"/>
      <c r="O949" s="119"/>
      <c r="P949" s="119"/>
      <c r="Q949" s="119"/>
      <c r="R949" s="119"/>
      <c r="S949" s="119"/>
      <c r="T949" s="28"/>
      <c r="U949" s="107">
        <v>42556</v>
      </c>
      <c r="V949" s="108">
        <v>4.0785537945433707E-3</v>
      </c>
      <c r="W949" s="109">
        <f t="shared" si="97"/>
        <v>0.78512362552445081</v>
      </c>
      <c r="X949" s="108">
        <f t="shared" si="96"/>
        <v>2.3039753263799811E-2</v>
      </c>
      <c r="Y949" s="28"/>
      <c r="AC949" s="28"/>
      <c r="AG949" s="28"/>
      <c r="AK949" s="28"/>
      <c r="AO949" s="28"/>
      <c r="AS949" s="28"/>
    </row>
    <row r="950" spans="2:45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119"/>
      <c r="O950" s="119"/>
      <c r="P950" s="119"/>
      <c r="Q950" s="119"/>
      <c r="R950" s="119"/>
      <c r="S950" s="119"/>
      <c r="T950" s="28"/>
      <c r="U950" s="107">
        <v>42555</v>
      </c>
      <c r="V950" s="108">
        <v>5.3608041875620449E-4</v>
      </c>
      <c r="W950" s="109">
        <f t="shared" si="97"/>
        <v>0.78193446375023801</v>
      </c>
      <c r="X950" s="108">
        <f t="shared" si="96"/>
        <v>2.9164666212850632E-2</v>
      </c>
      <c r="Y950" s="28"/>
      <c r="AC950" s="28"/>
      <c r="AG950" s="28"/>
      <c r="AK950" s="28"/>
      <c r="AO950" s="28"/>
      <c r="AS950" s="28"/>
    </row>
    <row r="951" spans="2:45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119"/>
      <c r="O951" s="119"/>
      <c r="P951" s="119"/>
      <c r="Q951" s="119"/>
      <c r="R951" s="119"/>
      <c r="S951" s="119"/>
      <c r="T951" s="28"/>
      <c r="U951" s="107">
        <v>42552</v>
      </c>
      <c r="V951" s="108">
        <v>3.0971069786404231E-3</v>
      </c>
      <c r="W951" s="109">
        <f t="shared" si="97"/>
        <v>0.7815155085891291</v>
      </c>
      <c r="X951" s="108">
        <f t="shared" si="96"/>
        <v>2.8797725531684248E-2</v>
      </c>
      <c r="Y951" s="28"/>
      <c r="AC951" s="28"/>
      <c r="AG951" s="28"/>
      <c r="AK951" s="28"/>
      <c r="AO951" s="28"/>
      <c r="AS951" s="28"/>
    </row>
    <row r="952" spans="2:45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119"/>
      <c r="O952" s="119"/>
      <c r="P952" s="119"/>
      <c r="Q952" s="119"/>
      <c r="R952" s="119"/>
      <c r="S952" s="119"/>
      <c r="T952" s="28"/>
      <c r="U952" s="107">
        <v>42551</v>
      </c>
      <c r="V952" s="108">
        <v>7.3939641616588237E-3</v>
      </c>
      <c r="W952" s="109">
        <f t="shared" si="97"/>
        <v>0.77910254466098294</v>
      </c>
      <c r="X952" s="108">
        <f t="shared" si="96"/>
        <v>2.7701167215687716E-2</v>
      </c>
      <c r="Y952" s="28"/>
      <c r="AC952" s="28"/>
      <c r="AG952" s="28"/>
      <c r="AK952" s="28"/>
      <c r="AO952" s="28"/>
      <c r="AS952" s="28"/>
    </row>
    <row r="953" spans="2:45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119"/>
      <c r="O953" s="119"/>
      <c r="P953" s="119"/>
      <c r="Q953" s="119"/>
      <c r="R953" s="119"/>
      <c r="S953" s="119"/>
      <c r="T953" s="28"/>
      <c r="U953" s="107">
        <v>42550</v>
      </c>
      <c r="V953" s="108">
        <v>7.7428885782222789E-3</v>
      </c>
      <c r="W953" s="109">
        <f t="shared" si="97"/>
        <v>0.77338416982609459</v>
      </c>
      <c r="X953" s="108">
        <f t="shared" si="96"/>
        <v>2.085019254342213E-2</v>
      </c>
      <c r="Y953" s="28"/>
      <c r="AC953" s="28"/>
      <c r="AG953" s="28"/>
      <c r="AK953" s="28"/>
      <c r="AO953" s="28"/>
      <c r="AS953" s="28"/>
    </row>
    <row r="954" spans="2:45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119"/>
      <c r="O954" s="119"/>
      <c r="P954" s="119"/>
      <c r="Q954" s="119"/>
      <c r="R954" s="119"/>
      <c r="S954" s="119"/>
      <c r="T954" s="28"/>
      <c r="U954" s="107">
        <v>42549</v>
      </c>
      <c r="V954" s="108">
        <v>1.008994652525645E-2</v>
      </c>
      <c r="W954" s="109">
        <f t="shared" si="97"/>
        <v>0.76744195229918866</v>
      </c>
      <c r="X954" s="108">
        <f t="shared" si="96"/>
        <v>1.222266288513385E-2</v>
      </c>
      <c r="Y954" s="28"/>
      <c r="AC954" s="28"/>
      <c r="AG954" s="28"/>
      <c r="AK954" s="28"/>
      <c r="AO954" s="28"/>
      <c r="AS954" s="28"/>
    </row>
    <row r="955" spans="2:45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119"/>
      <c r="O955" s="119"/>
      <c r="P955" s="119"/>
      <c r="Q955" s="119"/>
      <c r="R955" s="119"/>
      <c r="S955" s="119"/>
      <c r="T955" s="28"/>
      <c r="U955" s="107">
        <v>42548</v>
      </c>
      <c r="V955" s="108">
        <v>1.793470378565177E-4</v>
      </c>
      <c r="W955" s="109">
        <f t="shared" si="97"/>
        <v>0.7597758545555422</v>
      </c>
      <c r="X955" s="108">
        <f t="shared" si="96"/>
        <v>2.6976473822131197E-3</v>
      </c>
      <c r="Y955" s="28"/>
      <c r="AC955" s="28"/>
      <c r="AG955" s="28"/>
      <c r="AK955" s="28"/>
      <c r="AO955" s="28"/>
      <c r="AS955" s="28"/>
    </row>
    <row r="956" spans="2:45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119"/>
      <c r="O956" s="119"/>
      <c r="P956" s="119"/>
      <c r="Q956" s="119"/>
      <c r="R956" s="119"/>
      <c r="S956" s="119"/>
      <c r="T956" s="28"/>
      <c r="U956" s="107">
        <v>42545</v>
      </c>
      <c r="V956" s="108">
        <v>2.0279420231669658E-3</v>
      </c>
      <c r="W956" s="109">
        <f t="shared" si="97"/>
        <v>0.75963961544067438</v>
      </c>
      <c r="X956" s="108">
        <f t="shared" si="96"/>
        <v>2.5681830963075747E-3</v>
      </c>
      <c r="Y956" s="28"/>
      <c r="AC956" s="28"/>
      <c r="AG956" s="28"/>
      <c r="AK956" s="28"/>
      <c r="AO956" s="28"/>
      <c r="AS956" s="28"/>
    </row>
    <row r="957" spans="2:45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119"/>
      <c r="O957" s="119"/>
      <c r="P957" s="119"/>
      <c r="Q957" s="119"/>
      <c r="R957" s="119"/>
      <c r="S957" s="119"/>
      <c r="T957" s="28"/>
      <c r="U957" s="107">
        <v>42544</v>
      </c>
      <c r="V957" s="108">
        <v>6.7836360224415371E-4</v>
      </c>
      <c r="W957" s="109">
        <f t="shared" si="97"/>
        <v>0.75810222807450556</v>
      </c>
      <c r="X957" s="108">
        <f t="shared" si="96"/>
        <v>-3.9206049328823767E-3</v>
      </c>
      <c r="Y957" s="28"/>
      <c r="AC957" s="28"/>
      <c r="AG957" s="28"/>
      <c r="AK957" s="28"/>
      <c r="AO957" s="28"/>
      <c r="AS957" s="28"/>
    </row>
    <row r="958" spans="2:45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119"/>
      <c r="O958" s="119"/>
      <c r="P958" s="119"/>
      <c r="Q958" s="119"/>
      <c r="R958" s="119"/>
      <c r="S958" s="119"/>
      <c r="T958" s="28"/>
      <c r="U958" s="107">
        <v>42543</v>
      </c>
      <c r="V958" s="108">
        <v>-7.7386708548198837E-4</v>
      </c>
      <c r="W958" s="109">
        <f t="shared" si="97"/>
        <v>0.75758830774104835</v>
      </c>
      <c r="X958" s="108">
        <f t="shared" si="96"/>
        <v>-4.7697846707455138E-3</v>
      </c>
      <c r="Y958" s="28"/>
      <c r="AC958" s="28"/>
      <c r="AG958" s="28"/>
      <c r="AK958" s="28"/>
      <c r="AO958" s="28"/>
      <c r="AS958" s="28"/>
    </row>
    <row r="959" spans="2:45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119"/>
      <c r="O959" s="119"/>
      <c r="P959" s="119"/>
      <c r="Q959" s="119"/>
      <c r="R959" s="119"/>
      <c r="S959" s="119"/>
      <c r="T959" s="28"/>
      <c r="U959" s="107">
        <v>42542</v>
      </c>
      <c r="V959" s="108">
        <v>5.8499988379870707E-4</v>
      </c>
      <c r="W959" s="109">
        <f t="shared" si="97"/>
        <v>0.7581750344452397</v>
      </c>
      <c r="X959" s="108">
        <f t="shared" si="96"/>
        <v>-3.8876317253833115E-4</v>
      </c>
      <c r="Y959" s="28"/>
      <c r="AC959" s="28"/>
      <c r="AG959" s="28"/>
      <c r="AK959" s="28"/>
      <c r="AO959" s="28"/>
      <c r="AS959" s="28"/>
    </row>
    <row r="960" spans="2:45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119"/>
      <c r="O960" s="119"/>
      <c r="P960" s="119"/>
      <c r="Q960" s="119"/>
      <c r="R960" s="119"/>
      <c r="S960" s="119"/>
      <c r="T960" s="28"/>
      <c r="U960" s="107">
        <v>42541</v>
      </c>
      <c r="V960" s="108">
        <v>5.0207904759323399E-5</v>
      </c>
      <c r="W960" s="109">
        <f t="shared" si="97"/>
        <v>0.75773176145283916</v>
      </c>
      <c r="X960" s="108">
        <f t="shared" si="96"/>
        <v>-2.4248292392282655E-3</v>
      </c>
      <c r="Y960" s="28"/>
      <c r="AC960" s="28"/>
      <c r="AG960" s="28"/>
      <c r="AK960" s="28"/>
      <c r="AO960" s="28"/>
      <c r="AS960" s="28"/>
    </row>
    <row r="961" spans="2:45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119"/>
      <c r="O961" s="119"/>
      <c r="P961" s="119"/>
      <c r="Q961" s="119"/>
      <c r="R961" s="119"/>
      <c r="S961" s="119"/>
      <c r="T961" s="28"/>
      <c r="U961" s="107">
        <v>42538</v>
      </c>
      <c r="V961" s="108">
        <v>-4.4573494759442625E-3</v>
      </c>
      <c r="W961" s="109">
        <f t="shared" si="97"/>
        <v>0.75769371923874695</v>
      </c>
      <c r="X961" s="108">
        <f t="shared" si="96"/>
        <v>-6.3303346125841431E-3</v>
      </c>
      <c r="Y961" s="28"/>
      <c r="AC961" s="28"/>
      <c r="AG961" s="28"/>
      <c r="AK961" s="28"/>
      <c r="AO961" s="28"/>
      <c r="AS961" s="28"/>
    </row>
    <row r="962" spans="2:45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119"/>
      <c r="O962" s="119"/>
      <c r="P962" s="119"/>
      <c r="Q962" s="119"/>
      <c r="R962" s="119"/>
      <c r="S962" s="119"/>
      <c r="T962" s="28"/>
      <c r="U962" s="107">
        <v>42537</v>
      </c>
      <c r="V962" s="108">
        <v>-1.747368581181515E-4</v>
      </c>
      <c r="W962" s="109">
        <f t="shared" si="97"/>
        <v>0.76108614617354198</v>
      </c>
      <c r="X962" s="108">
        <f t="shared" si="96"/>
        <v>-5.3075641828099762E-3</v>
      </c>
      <c r="Y962" s="28"/>
      <c r="AC962" s="28"/>
      <c r="AG962" s="28"/>
      <c r="AK962" s="28"/>
      <c r="AO962" s="28"/>
      <c r="AS962" s="28"/>
    </row>
    <row r="963" spans="2:45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119"/>
      <c r="O963" s="119"/>
      <c r="P963" s="119"/>
      <c r="Q963" s="119"/>
      <c r="R963" s="119"/>
      <c r="S963" s="119"/>
      <c r="T963" s="28"/>
      <c r="U963" s="107">
        <v>42536</v>
      </c>
      <c r="V963" s="108">
        <v>3.6247445145694266E-3</v>
      </c>
      <c r="W963" s="109">
        <f t="shared" si="97"/>
        <v>0.76121915921776306</v>
      </c>
      <c r="X963" s="108">
        <f t="shared" si="96"/>
        <v>-4.7451592999958603E-3</v>
      </c>
      <c r="Y963" s="28"/>
      <c r="AC963" s="28"/>
      <c r="AG963" s="28"/>
      <c r="AK963" s="28"/>
      <c r="AO963" s="28"/>
      <c r="AS963" s="28"/>
    </row>
    <row r="964" spans="2:45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119"/>
      <c r="O964" s="119"/>
      <c r="P964" s="119"/>
      <c r="Q964" s="119"/>
      <c r="R964" s="119"/>
      <c r="S964" s="119"/>
      <c r="T964" s="28"/>
      <c r="U964" s="107">
        <v>42535</v>
      </c>
      <c r="V964" s="108">
        <v>-1.4530495998866791E-3</v>
      </c>
      <c r="W964" s="109">
        <f t="shared" si="97"/>
        <v>0.7584698996096868</v>
      </c>
      <c r="X964" s="108">
        <f t="shared" si="96"/>
        <v>-7.3528221234382407E-3</v>
      </c>
      <c r="Y964" s="28"/>
      <c r="AC964" s="28"/>
      <c r="AG964" s="28"/>
      <c r="AK964" s="28"/>
      <c r="AO964" s="28"/>
      <c r="AS964" s="28"/>
    </row>
    <row r="965" spans="2:45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119"/>
      <c r="O965" s="119"/>
      <c r="P965" s="119"/>
      <c r="Q965" s="119"/>
      <c r="R965" s="119"/>
      <c r="S965" s="119"/>
      <c r="T965" s="28"/>
      <c r="U965" s="107">
        <v>42534</v>
      </c>
      <c r="V965" s="108">
        <v>-3.8649872354918659E-3</v>
      </c>
      <c r="W965" s="109">
        <f t="shared" si="97"/>
        <v>0.75957359772194111</v>
      </c>
      <c r="X965" s="108">
        <f t="shared" si="96"/>
        <v>-2.2694023199326674E-3</v>
      </c>
      <c r="Y965" s="28"/>
      <c r="AC965" s="28"/>
      <c r="AG965" s="28"/>
      <c r="AK965" s="28"/>
      <c r="AO965" s="28"/>
      <c r="AS965" s="28"/>
    </row>
    <row r="966" spans="2:45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119"/>
      <c r="O966" s="119"/>
      <c r="P966" s="119"/>
      <c r="Q966" s="119"/>
      <c r="R966" s="119"/>
      <c r="S966" s="119"/>
      <c r="T966" s="28"/>
      <c r="U966" s="107">
        <v>42531</v>
      </c>
      <c r="V966" s="108">
        <v>-3.432651208499372E-3</v>
      </c>
      <c r="W966" s="109">
        <f t="shared" si="97"/>
        <v>0.76252073061255654</v>
      </c>
      <c r="X966" s="108">
        <f t="shared" ref="X966:X1029" si="98">$W966/VLOOKUP($U966-7,$U:$W,3,FALSE)-1</f>
        <v>4.941151613534478E-3</v>
      </c>
      <c r="Y966" s="28"/>
      <c r="AC966" s="28"/>
      <c r="AG966" s="28"/>
      <c r="AK966" s="28"/>
      <c r="AO966" s="28"/>
      <c r="AS966" s="28"/>
    </row>
    <row r="967" spans="2:45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119"/>
      <c r="O967" s="119"/>
      <c r="P967" s="119"/>
      <c r="Q967" s="119"/>
      <c r="R967" s="119"/>
      <c r="S967" s="119"/>
      <c r="T967" s="28"/>
      <c r="U967" s="107">
        <v>42530</v>
      </c>
      <c r="V967" s="108">
        <v>3.9057015508921948E-4</v>
      </c>
      <c r="W967" s="109">
        <f t="shared" si="97"/>
        <v>0.76514721412179165</v>
      </c>
      <c r="X967" s="108">
        <f t="shared" si="98"/>
        <v>1.4893182564964524E-2</v>
      </c>
      <c r="Y967" s="28"/>
      <c r="AC967" s="28"/>
      <c r="AG967" s="28"/>
      <c r="AK967" s="28"/>
      <c r="AO967" s="28"/>
      <c r="AS967" s="28"/>
    </row>
    <row r="968" spans="2:45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119"/>
      <c r="O968" s="119"/>
      <c r="P968" s="119"/>
      <c r="Q968" s="119"/>
      <c r="R968" s="119"/>
      <c r="S968" s="119"/>
      <c r="T968" s="28"/>
      <c r="U968" s="107">
        <v>42529</v>
      </c>
      <c r="V968" s="108">
        <v>9.9515174301684304E-4</v>
      </c>
      <c r="W968" s="109">
        <f t="shared" si="97"/>
        <v>0.76484848712955367</v>
      </c>
      <c r="X968" s="108">
        <f t="shared" si="98"/>
        <v>1.8178263056635169E-2</v>
      </c>
      <c r="Y968" s="28"/>
      <c r="AC968" s="28"/>
      <c r="AG968" s="28"/>
      <c r="AK968" s="28"/>
      <c r="AO968" s="28"/>
      <c r="AS968" s="28"/>
    </row>
    <row r="969" spans="2:45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119"/>
      <c r="O969" s="119"/>
      <c r="P969" s="119"/>
      <c r="Q969" s="119"/>
      <c r="R969" s="119"/>
      <c r="S969" s="119"/>
      <c r="T969" s="28"/>
      <c r="U969" s="107">
        <v>42528</v>
      </c>
      <c r="V969" s="108">
        <v>3.6605833761851341E-3</v>
      </c>
      <c r="W969" s="109">
        <f t="shared" si="97"/>
        <v>0.76408810352151579</v>
      </c>
      <c r="X969" s="108">
        <f t="shared" si="98"/>
        <v>1.7728292640071253E-2</v>
      </c>
      <c r="Y969" s="28"/>
      <c r="AC969" s="28"/>
      <c r="AG969" s="28"/>
      <c r="AK969" s="28"/>
      <c r="AO969" s="28"/>
      <c r="AS969" s="28"/>
    </row>
    <row r="970" spans="2:45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119"/>
      <c r="O970" s="119"/>
      <c r="P970" s="119"/>
      <c r="Q970" s="119"/>
      <c r="R970" s="119"/>
      <c r="S970" s="119"/>
      <c r="T970" s="28"/>
      <c r="U970" s="107">
        <v>42527</v>
      </c>
      <c r="V970" s="108">
        <v>3.3340354779085512E-3</v>
      </c>
      <c r="W970" s="109">
        <f t="shared" si="97"/>
        <v>0.76130129665072799</v>
      </c>
      <c r="X970" s="108">
        <f t="shared" si="98"/>
        <v>1.46357134564854E-2</v>
      </c>
      <c r="Y970" s="28"/>
      <c r="AC970" s="28"/>
      <c r="AG970" s="28"/>
      <c r="AK970" s="28"/>
      <c r="AO970" s="28"/>
      <c r="AS970" s="28"/>
    </row>
    <row r="971" spans="2:45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119"/>
      <c r="O971" s="119"/>
      <c r="P971" s="119"/>
      <c r="Q971" s="119"/>
      <c r="R971" s="119"/>
      <c r="S971" s="119"/>
      <c r="T971" s="28"/>
      <c r="U971" s="107">
        <v>42524</v>
      </c>
      <c r="V971" s="108">
        <v>6.4364531509284884E-3</v>
      </c>
      <c r="W971" s="109">
        <f t="shared" ref="W971:W1035" si="99">$W970/(1+$V970)</f>
        <v>0.75877152546520021</v>
      </c>
      <c r="X971" s="108">
        <f t="shared" si="98"/>
        <v>1.0740896886201057E-2</v>
      </c>
      <c r="Y971" s="28"/>
      <c r="AC971" s="28"/>
      <c r="AG971" s="28"/>
      <c r="AK971" s="28"/>
      <c r="AO971" s="28"/>
      <c r="AS971" s="28"/>
    </row>
    <row r="972" spans="2:45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119"/>
      <c r="O972" s="119"/>
      <c r="P972" s="119"/>
      <c r="Q972" s="119"/>
      <c r="R972" s="119"/>
      <c r="S972" s="119"/>
      <c r="T972" s="28"/>
      <c r="U972" s="107">
        <v>42523</v>
      </c>
      <c r="V972" s="108">
        <v>3.6287075300612034E-3</v>
      </c>
      <c r="W972" s="109">
        <f t="shared" si="99"/>
        <v>0.75391896139061287</v>
      </c>
      <c r="X972" s="108">
        <f t="shared" si="98"/>
        <v>4.2925093657260049E-3</v>
      </c>
      <c r="Y972" s="28"/>
      <c r="AC972" s="28"/>
      <c r="AG972" s="28"/>
      <c r="AK972" s="28"/>
      <c r="AO972" s="28"/>
      <c r="AS972" s="28"/>
    </row>
    <row r="973" spans="2:45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119"/>
      <c r="O973" s="119"/>
      <c r="P973" s="119"/>
      <c r="Q973" s="119"/>
      <c r="R973" s="119"/>
      <c r="S973" s="119"/>
      <c r="T973" s="28"/>
      <c r="U973" s="107">
        <v>42522</v>
      </c>
      <c r="V973" s="108">
        <v>5.527751752280502E-4</v>
      </c>
      <c r="W973" s="109">
        <f t="shared" si="99"/>
        <v>0.75119310132729655</v>
      </c>
      <c r="X973" s="108">
        <f t="shared" si="98"/>
        <v>5.3636964482060012E-3</v>
      </c>
      <c r="Y973" s="28"/>
      <c r="AC973" s="28"/>
      <c r="AG973" s="28"/>
      <c r="AK973" s="28"/>
      <c r="AO973" s="28"/>
      <c r="AS973" s="28"/>
    </row>
    <row r="974" spans="2:45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119"/>
      <c r="O974" s="119"/>
      <c r="P974" s="119"/>
      <c r="Q974" s="119"/>
      <c r="R974" s="119"/>
      <c r="S974" s="119"/>
      <c r="T974" s="28"/>
      <c r="U974" s="107">
        <v>42521</v>
      </c>
      <c r="V974" s="108">
        <v>6.1075185437198059E-4</v>
      </c>
      <c r="W974" s="109">
        <f t="shared" si="99"/>
        <v>0.75077808983712946</v>
      </c>
      <c r="X974" s="108">
        <f t="shared" si="98"/>
        <v>4.8082633843429257E-3</v>
      </c>
      <c r="Y974" s="28"/>
      <c r="AC974" s="28"/>
      <c r="AG974" s="28"/>
      <c r="AK974" s="28"/>
      <c r="AO974" s="28"/>
      <c r="AS974" s="28"/>
    </row>
    <row r="975" spans="2:45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119"/>
      <c r="O975" s="119"/>
      <c r="P975" s="119"/>
      <c r="Q975" s="119"/>
      <c r="R975" s="119"/>
      <c r="S975" s="119"/>
      <c r="T975" s="28"/>
      <c r="U975" s="107">
        <v>42520</v>
      </c>
      <c r="V975" s="108">
        <v>-5.173980711798942E-4</v>
      </c>
      <c r="W975" s="109">
        <f t="shared" si="99"/>
        <v>0.75031983060921292</v>
      </c>
      <c r="X975" s="108">
        <f t="shared" si="98"/>
        <v>8.0066462748522582E-3</v>
      </c>
      <c r="Y975" s="28"/>
      <c r="AC975" s="28"/>
      <c r="AG975" s="28"/>
      <c r="AK975" s="28"/>
      <c r="AO975" s="28"/>
      <c r="AS975" s="28"/>
    </row>
    <row r="976" spans="2:45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119"/>
      <c r="O976" s="119"/>
      <c r="P976" s="119"/>
      <c r="Q976" s="119"/>
      <c r="R976" s="119"/>
      <c r="S976" s="119"/>
      <c r="T976" s="28"/>
      <c r="U976" s="107">
        <v>42517</v>
      </c>
      <c r="V976" s="108">
        <v>1.5527387814364182E-5</v>
      </c>
      <c r="W976" s="109">
        <f t="shared" si="99"/>
        <v>0.75070824560750904</v>
      </c>
      <c r="X976" s="108">
        <f t="shared" si="98"/>
        <v>7.4867801270497303E-3</v>
      </c>
      <c r="Y976" s="28"/>
      <c r="AC976" s="28"/>
      <c r="AG976" s="28"/>
      <c r="AK976" s="28"/>
      <c r="AO976" s="28"/>
      <c r="AS976" s="28"/>
    </row>
    <row r="977" spans="2:45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119"/>
      <c r="O977" s="119"/>
      <c r="P977" s="119"/>
      <c r="Q977" s="119"/>
      <c r="R977" s="119"/>
      <c r="S977" s="119"/>
      <c r="T977" s="28"/>
      <c r="U977" s="107">
        <v>42516</v>
      </c>
      <c r="V977" s="108">
        <v>4.6991865957578946E-3</v>
      </c>
      <c r="W977" s="109">
        <f t="shared" si="99"/>
        <v>0.75069658925043681</v>
      </c>
      <c r="X977" s="108">
        <f t="shared" si="98"/>
        <v>1.2817440364683907E-2</v>
      </c>
      <c r="Y977" s="28"/>
      <c r="AC977" s="28"/>
      <c r="AG977" s="28"/>
      <c r="AK977" s="28"/>
      <c r="AO977" s="28"/>
      <c r="AS977" s="28"/>
    </row>
    <row r="978" spans="2:45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119"/>
      <c r="O978" s="119"/>
      <c r="P978" s="119"/>
      <c r="Q978" s="119"/>
      <c r="R978" s="119"/>
      <c r="S978" s="119"/>
      <c r="T978" s="28"/>
      <c r="U978" s="107">
        <v>42515</v>
      </c>
      <c r="V978" s="108">
        <v>4.7232735939760099E-3</v>
      </c>
      <c r="W978" s="109">
        <f>W979</f>
        <v>0.74718542551431422</v>
      </c>
      <c r="X978" s="108">
        <f t="shared" si="98"/>
        <v>4.9481886329731939E-3</v>
      </c>
      <c r="Y978" s="28"/>
      <c r="AC978" s="28"/>
      <c r="AG978" s="28"/>
      <c r="AK978" s="28"/>
      <c r="AO978" s="28"/>
      <c r="AS978" s="28"/>
    </row>
    <row r="979" spans="2:45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119"/>
      <c r="O979" s="119"/>
      <c r="P979" s="119"/>
      <c r="Q979" s="119"/>
      <c r="R979" s="119"/>
      <c r="S979" s="119"/>
      <c r="T979" s="28"/>
      <c r="U979" s="107">
        <v>42514</v>
      </c>
      <c r="V979" s="108">
        <v>3.7957737390558301E-3</v>
      </c>
      <c r="W979" s="109">
        <f>$W977/(1+$V977)</f>
        <v>0.74718542551431422</v>
      </c>
      <c r="X979" s="108">
        <f t="shared" si="98"/>
        <v>-1.1965399504180185E-3</v>
      </c>
      <c r="Y979" s="28"/>
      <c r="AC979" s="28"/>
      <c r="AG979" s="28"/>
      <c r="AK979" s="28"/>
      <c r="AO979" s="28"/>
      <c r="AS979" s="28"/>
    </row>
    <row r="980" spans="2:45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119"/>
      <c r="O980" s="119"/>
      <c r="P980" s="119"/>
      <c r="Q980" s="119"/>
      <c r="R980" s="119"/>
      <c r="S980" s="119"/>
      <c r="T980" s="28"/>
      <c r="U980" s="107">
        <v>42513</v>
      </c>
      <c r="V980" s="108">
        <v>-1.0328680554113001E-3</v>
      </c>
      <c r="W980" s="109">
        <f t="shared" si="99"/>
        <v>0.74436000336115238</v>
      </c>
      <c r="X980" s="108">
        <f t="shared" si="98"/>
        <v>-5.9496341488399773E-3</v>
      </c>
      <c r="Y980" s="28"/>
      <c r="AC980" s="28"/>
      <c r="AG980" s="28"/>
      <c r="AK980" s="28"/>
      <c r="AO980" s="28"/>
      <c r="AS980" s="28"/>
    </row>
    <row r="981" spans="2:45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119"/>
      <c r="O981" s="119"/>
      <c r="P981" s="119"/>
      <c r="Q981" s="119"/>
      <c r="R981" s="119"/>
      <c r="S981" s="119"/>
      <c r="T981" s="28"/>
      <c r="U981" s="107">
        <v>42510</v>
      </c>
      <c r="V981" s="108">
        <v>5.306656873593751E-3</v>
      </c>
      <c r="W981" s="109">
        <f t="shared" si="99"/>
        <v>0.74512962394686766</v>
      </c>
      <c r="X981" s="108">
        <f t="shared" si="98"/>
        <v>-3.748220442448269E-3</v>
      </c>
      <c r="Y981" s="28"/>
      <c r="AC981" s="28"/>
      <c r="AG981" s="28"/>
      <c r="AK981" s="28"/>
      <c r="AO981" s="28"/>
      <c r="AS981" s="28"/>
    </row>
    <row r="982" spans="2:45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119"/>
      <c r="O982" s="119"/>
      <c r="P982" s="119"/>
      <c r="Q982" s="119"/>
      <c r="R982" s="119"/>
      <c r="S982" s="119"/>
      <c r="T982" s="28"/>
      <c r="U982" s="107">
        <v>42509</v>
      </c>
      <c r="V982" s="108">
        <v>-3.1069890276795094E-3</v>
      </c>
      <c r="W982" s="109">
        <f t="shared" si="99"/>
        <v>0.74119634924546163</v>
      </c>
      <c r="X982" s="108">
        <f t="shared" si="98"/>
        <v>-6.4592144836673748E-3</v>
      </c>
      <c r="Y982" s="28"/>
      <c r="AC982" s="28"/>
      <c r="AG982" s="28"/>
      <c r="AK982" s="28"/>
      <c r="AO982" s="28"/>
      <c r="AS982" s="28"/>
    </row>
    <row r="983" spans="2:45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119"/>
      <c r="O983" s="119"/>
      <c r="P983" s="119"/>
      <c r="Q983" s="119"/>
      <c r="R983" s="119"/>
      <c r="S983" s="119"/>
      <c r="T983" s="28"/>
      <c r="U983" s="107">
        <v>42508</v>
      </c>
      <c r="V983" s="108">
        <v>-6.1144730175092185E-3</v>
      </c>
      <c r="W983" s="109">
        <f t="shared" si="99"/>
        <v>0.74350641552049312</v>
      </c>
      <c r="X983" s="108">
        <f t="shared" si="98"/>
        <v>-6.1873402177818893E-3</v>
      </c>
      <c r="Y983" s="28"/>
      <c r="AC983" s="28"/>
      <c r="AG983" s="28"/>
      <c r="AK983" s="28"/>
      <c r="AO983" s="28"/>
      <c r="AS983" s="28"/>
    </row>
    <row r="984" spans="2:45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119"/>
      <c r="O984" s="119"/>
      <c r="P984" s="119"/>
      <c r="Q984" s="119"/>
      <c r="R984" s="119"/>
      <c r="S984" s="119"/>
      <c r="T984" s="28"/>
      <c r="U984" s="107">
        <v>42507</v>
      </c>
      <c r="V984" s="108">
        <v>-9.8107782323508157E-4</v>
      </c>
      <c r="W984" s="109">
        <f t="shared" si="99"/>
        <v>0.74808053375908701</v>
      </c>
      <c r="X984" s="108">
        <f t="shared" si="98"/>
        <v>-1.9511576064771274E-3</v>
      </c>
      <c r="Y984" s="28"/>
      <c r="AC984" s="28"/>
      <c r="AG984" s="28"/>
      <c r="AK984" s="28"/>
      <c r="AO984" s="28"/>
      <c r="AS984" s="28"/>
    </row>
    <row r="985" spans="2:45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119"/>
      <c r="O985" s="119"/>
      <c r="P985" s="119"/>
      <c r="Q985" s="119"/>
      <c r="R985" s="119"/>
      <c r="S985" s="119"/>
      <c r="T985" s="28"/>
      <c r="U985" s="107">
        <v>42506</v>
      </c>
      <c r="V985" s="108">
        <v>1.1794342705524459E-3</v>
      </c>
      <c r="W985" s="109">
        <f t="shared" si="99"/>
        <v>0.74881517972561762</v>
      </c>
      <c r="X985" s="108">
        <f t="shared" si="98"/>
        <v>5.1104121153893178E-3</v>
      </c>
      <c r="Y985" s="28"/>
      <c r="AC985" s="28"/>
      <c r="AG985" s="28"/>
      <c r="AK985" s="28"/>
      <c r="AO985" s="28"/>
      <c r="AS985" s="28"/>
    </row>
    <row r="986" spans="2:45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119"/>
      <c r="O986" s="119"/>
      <c r="P986" s="119"/>
      <c r="Q986" s="119"/>
      <c r="R986" s="119"/>
      <c r="S986" s="119"/>
      <c r="T986" s="28"/>
      <c r="U986" s="107">
        <v>42503</v>
      </c>
      <c r="V986" s="108">
        <v>2.5710227574945858E-3</v>
      </c>
      <c r="W986" s="109">
        <f t="shared" si="99"/>
        <v>0.7479330418639647</v>
      </c>
      <c r="X986" s="108">
        <f t="shared" si="98"/>
        <v>5.1877010857404038E-3</v>
      </c>
      <c r="Y986" s="28"/>
      <c r="AC986" s="28"/>
      <c r="AG986" s="28"/>
      <c r="AK986" s="28"/>
      <c r="AO986" s="28"/>
      <c r="AS986" s="28"/>
    </row>
    <row r="987" spans="2:45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119"/>
      <c r="O987" s="119"/>
      <c r="P987" s="119"/>
      <c r="Q987" s="119"/>
      <c r="R987" s="119"/>
      <c r="S987" s="119"/>
      <c r="T987" s="28"/>
      <c r="U987" s="107">
        <v>42502</v>
      </c>
      <c r="V987" s="108">
        <v>-2.8341974528639752E-3</v>
      </c>
      <c r="W987" s="109">
        <f t="shared" si="99"/>
        <v>0.74601502026941924</v>
      </c>
      <c r="X987" s="108">
        <f t="shared" si="98"/>
        <v>6.690984493890717E-3</v>
      </c>
      <c r="Y987" s="28"/>
      <c r="AC987" s="28"/>
      <c r="AG987" s="28"/>
      <c r="AK987" s="28"/>
      <c r="AO987" s="28"/>
      <c r="AS987" s="28"/>
    </row>
    <row r="988" spans="2:45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119"/>
      <c r="O988" s="119"/>
      <c r="P988" s="119"/>
      <c r="Q988" s="119"/>
      <c r="R988" s="119"/>
      <c r="S988" s="119"/>
      <c r="T988" s="28"/>
      <c r="U988" s="107">
        <v>42501</v>
      </c>
      <c r="V988" s="108">
        <v>-1.8779798056466552E-3</v>
      </c>
      <c r="W988" s="109">
        <f t="shared" si="99"/>
        <v>0.74813538366820909</v>
      </c>
      <c r="X988" s="108">
        <f t="shared" si="98"/>
        <v>1.4393704934013485E-2</v>
      </c>
      <c r="Y988" s="28"/>
      <c r="AC988" s="28"/>
      <c r="AG988" s="28"/>
      <c r="AK988" s="28"/>
      <c r="AO988" s="28"/>
      <c r="AS988" s="28"/>
    </row>
    <row r="989" spans="2:45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119"/>
      <c r="O989" s="119"/>
      <c r="P989" s="119"/>
      <c r="Q989" s="119"/>
      <c r="R989" s="119"/>
      <c r="S989" s="119"/>
      <c r="T989" s="28"/>
      <c r="U989" s="107">
        <v>42500</v>
      </c>
      <c r="V989" s="108">
        <v>6.0873555767743063E-3</v>
      </c>
      <c r="W989" s="109">
        <f t="shared" si="99"/>
        <v>0.74954301030502546</v>
      </c>
      <c r="X989" s="108">
        <f t="shared" si="98"/>
        <v>1.5250114249649505E-2</v>
      </c>
      <c r="Y989" s="28"/>
      <c r="AC989" s="28"/>
      <c r="AG989" s="28"/>
      <c r="AK989" s="28"/>
      <c r="AO989" s="28"/>
      <c r="AS989" s="28"/>
    </row>
    <row r="990" spans="2:45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119"/>
      <c r="O990" s="119"/>
      <c r="P990" s="119"/>
      <c r="Q990" s="119"/>
      <c r="R990" s="119"/>
      <c r="S990" s="119"/>
      <c r="T990" s="28"/>
      <c r="U990" s="107">
        <v>42499</v>
      </c>
      <c r="V990" s="108">
        <v>1.2564209644308768E-3</v>
      </c>
      <c r="W990" s="109">
        <f t="shared" si="99"/>
        <v>0.74500788241725202</v>
      </c>
      <c r="X990" s="108">
        <f t="shared" si="98"/>
        <v>1.2030574505726754E-2</v>
      </c>
      <c r="Y990" s="28"/>
      <c r="AC990" s="28"/>
      <c r="AG990" s="28"/>
      <c r="AK990" s="28"/>
      <c r="AO990" s="28"/>
      <c r="AS990" s="28"/>
    </row>
    <row r="991" spans="2:45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119"/>
      <c r="O991" s="119"/>
      <c r="P991" s="119"/>
      <c r="Q991" s="119"/>
      <c r="R991" s="119"/>
      <c r="S991" s="119"/>
      <c r="T991" s="28"/>
      <c r="U991" s="107">
        <v>42496</v>
      </c>
      <c r="V991" s="108">
        <v>4.0703928576020535E-3</v>
      </c>
      <c r="W991" s="109">
        <f t="shared" si="99"/>
        <v>0.74407301348404342</v>
      </c>
      <c r="X991" s="108">
        <f t="shared" si="98"/>
        <v>1.0687946320198982E-2</v>
      </c>
      <c r="Y991" s="28"/>
      <c r="AC991" s="28"/>
      <c r="AG991" s="28"/>
      <c r="AK991" s="28"/>
      <c r="AO991" s="28"/>
      <c r="AS991" s="28"/>
    </row>
    <row r="992" spans="2:45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119"/>
      <c r="O992" s="119"/>
      <c r="P992" s="119"/>
      <c r="Q992" s="119"/>
      <c r="R992" s="119"/>
      <c r="S992" s="119"/>
      <c r="T992" s="28"/>
      <c r="U992" s="107">
        <v>42495</v>
      </c>
      <c r="V992" s="108">
        <v>4.7956408269861179E-3</v>
      </c>
      <c r="W992" s="109">
        <f t="shared" si="99"/>
        <v>0.74105662190317012</v>
      </c>
      <c r="X992" s="108">
        <f t="shared" si="98"/>
        <v>1.334180632072357E-3</v>
      </c>
      <c r="Y992" s="28"/>
      <c r="AC992" s="28"/>
      <c r="AG992" s="28"/>
      <c r="AK992" s="28"/>
      <c r="AO992" s="28"/>
      <c r="AS992" s="28"/>
    </row>
    <row r="993" spans="2:45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119"/>
      <c r="O993" s="119"/>
      <c r="P993" s="119"/>
      <c r="Q993" s="119"/>
      <c r="R993" s="119"/>
      <c r="S993" s="119"/>
      <c r="T993" s="28"/>
      <c r="U993" s="107">
        <v>42494</v>
      </c>
      <c r="V993" s="108">
        <v>-1.0353079790391101E-3</v>
      </c>
      <c r="W993" s="109">
        <f t="shared" si="99"/>
        <v>0.73751974211716487</v>
      </c>
      <c r="X993" s="108">
        <f t="shared" si="98"/>
        <v>-3.910709885505681E-3</v>
      </c>
      <c r="Y993" s="28"/>
      <c r="AC993" s="28"/>
      <c r="AG993" s="28"/>
      <c r="AK993" s="28"/>
      <c r="AO993" s="28"/>
      <c r="AS993" s="28"/>
    </row>
    <row r="994" spans="2:45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119"/>
      <c r="O994" s="119"/>
      <c r="P994" s="119"/>
      <c r="Q994" s="119"/>
      <c r="R994" s="119"/>
      <c r="S994" s="119"/>
      <c r="T994" s="28"/>
      <c r="U994" s="107">
        <v>42493</v>
      </c>
      <c r="V994" s="108">
        <v>2.8968725798512768E-3</v>
      </c>
      <c r="W994" s="109">
        <f t="shared" si="99"/>
        <v>0.73828409352999413</v>
      </c>
      <c r="X994" s="108">
        <f t="shared" si="98"/>
        <v>1.5353594495906009E-3</v>
      </c>
      <c r="Y994" s="28"/>
      <c r="AC994" s="28"/>
      <c r="AG994" s="28"/>
      <c r="AK994" s="28"/>
      <c r="AO994" s="28"/>
      <c r="AS994" s="28"/>
    </row>
    <row r="995" spans="2:45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119"/>
      <c r="O995" s="119"/>
      <c r="P995" s="119"/>
      <c r="Q995" s="119"/>
      <c r="R995" s="119"/>
      <c r="S995" s="119"/>
      <c r="T995" s="28"/>
      <c r="U995" s="107">
        <v>42492</v>
      </c>
      <c r="V995" s="108">
        <v>-7.1913500547194473E-5</v>
      </c>
      <c r="W995" s="109">
        <f t="shared" si="99"/>
        <v>0.7361515562720149</v>
      </c>
      <c r="X995" s="108">
        <f t="shared" si="98"/>
        <v>-2.6305666749796286E-3</v>
      </c>
      <c r="Y995" s="28"/>
      <c r="AC995" s="28"/>
      <c r="AG995" s="28"/>
      <c r="AK995" s="28"/>
      <c r="AO995" s="28"/>
      <c r="AS995" s="28"/>
    </row>
    <row r="996" spans="2:45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119"/>
      <c r="O996" s="119"/>
      <c r="P996" s="119"/>
      <c r="Q996" s="119"/>
      <c r="R996" s="119"/>
      <c r="S996" s="119"/>
      <c r="T996" s="28"/>
      <c r="U996" s="107">
        <v>42489</v>
      </c>
      <c r="V996" s="108">
        <v>-5.2221283635818239E-3</v>
      </c>
      <c r="W996" s="109">
        <f t="shared" si="99"/>
        <v>0.73620449931467924</v>
      </c>
      <c r="X996" s="108">
        <f t="shared" si="98"/>
        <v>-8.1779419134575537E-3</v>
      </c>
      <c r="Y996" s="28"/>
      <c r="AC996" s="28"/>
      <c r="AG996" s="28"/>
      <c r="AK996" s="28"/>
      <c r="AO996" s="28"/>
      <c r="AS996" s="28"/>
    </row>
    <row r="997" spans="2:45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119"/>
      <c r="O997" s="119"/>
      <c r="P997" s="119"/>
      <c r="Q997" s="119"/>
      <c r="R997" s="119"/>
      <c r="S997" s="119"/>
      <c r="T997" s="28"/>
      <c r="U997" s="107">
        <v>42488</v>
      </c>
      <c r="V997" s="108">
        <v>-4.6738048059661035E-4</v>
      </c>
      <c r="W997" s="109">
        <f t="shared" si="99"/>
        <v>0.74006923586229001</v>
      </c>
      <c r="X997" s="108">
        <f t="shared" si="98"/>
        <v>-5.1995200484272752E-3</v>
      </c>
      <c r="Y997" s="28"/>
      <c r="AC997" s="28"/>
      <c r="AG997" s="28"/>
      <c r="AK997" s="28"/>
      <c r="AO997" s="28"/>
      <c r="AS997" s="28"/>
    </row>
    <row r="998" spans="2:45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119"/>
      <c r="O998" s="119"/>
      <c r="P998" s="119"/>
      <c r="Q998" s="119"/>
      <c r="R998" s="119"/>
      <c r="S998" s="119"/>
      <c r="T998" s="28"/>
      <c r="U998" s="107">
        <v>42487</v>
      </c>
      <c r="V998" s="108">
        <v>4.426482474941121E-3</v>
      </c>
      <c r="W998" s="109">
        <f t="shared" si="99"/>
        <v>0.7404152915170803</v>
      </c>
      <c r="X998" s="108">
        <f t="shared" si="98"/>
        <v>-1.1388849504373466E-2</v>
      </c>
      <c r="Y998" s="28"/>
      <c r="AC998" s="28"/>
      <c r="AG998" s="28"/>
      <c r="AK998" s="28"/>
      <c r="AO998" s="28"/>
      <c r="AS998" s="28"/>
    </row>
    <row r="999" spans="2:45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119"/>
      <c r="O999" s="119"/>
      <c r="P999" s="119"/>
      <c r="Q999" s="119"/>
      <c r="R999" s="119"/>
      <c r="S999" s="119"/>
      <c r="T999" s="28"/>
      <c r="U999" s="107">
        <v>42486</v>
      </c>
      <c r="V999" s="108">
        <v>-1.2747168126853981E-3</v>
      </c>
      <c r="W999" s="109">
        <f t="shared" si="99"/>
        <v>0.73715229978073826</v>
      </c>
      <c r="X999" s="108">
        <f t="shared" si="98"/>
        <v>-1.326788066939999E-2</v>
      </c>
      <c r="Y999" s="28"/>
      <c r="AC999" s="28"/>
      <c r="AG999" s="28"/>
      <c r="AK999" s="28"/>
      <c r="AO999" s="28"/>
      <c r="AS999" s="28"/>
    </row>
    <row r="1000" spans="2:45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119"/>
      <c r="O1000" s="119"/>
      <c r="P1000" s="119"/>
      <c r="Q1000" s="119"/>
      <c r="R1000" s="119"/>
      <c r="S1000" s="119"/>
      <c r="T1000" s="28"/>
      <c r="U1000" s="107">
        <v>42485</v>
      </c>
      <c r="V1000" s="108">
        <v>-5.6335199845288422E-3</v>
      </c>
      <c r="W1000" s="109">
        <f t="shared" si="99"/>
        <v>0.73809315954053267</v>
      </c>
      <c r="X1000" s="108">
        <f t="shared" si="98"/>
        <v>-1.0938851455036591E-2</v>
      </c>
      <c r="Y1000" s="28"/>
      <c r="AC1000" s="28"/>
      <c r="AG1000" s="28"/>
      <c r="AK1000" s="28"/>
      <c r="AO1000" s="28"/>
      <c r="AS1000" s="28"/>
    </row>
    <row r="1001" spans="2:45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119"/>
      <c r="O1001" s="119"/>
      <c r="P1001" s="119"/>
      <c r="Q1001" s="119"/>
      <c r="R1001" s="119"/>
      <c r="S1001" s="119"/>
      <c r="T1001" s="28"/>
      <c r="U1001" s="107">
        <v>42482</v>
      </c>
      <c r="V1001" s="108">
        <v>-2.2348302493956501E-3</v>
      </c>
      <c r="W1001" s="109">
        <f t="shared" si="99"/>
        <v>0.74227477934397879</v>
      </c>
      <c r="X1001" s="108">
        <f t="shared" si="98"/>
        <v>-5.9457258007298286E-3</v>
      </c>
      <c r="Y1001" s="28"/>
      <c r="AC1001" s="28"/>
      <c r="AG1001" s="28"/>
      <c r="AK1001" s="28"/>
      <c r="AO1001" s="28"/>
      <c r="AS1001" s="28"/>
    </row>
    <row r="1002" spans="2:45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119"/>
      <c r="O1002" s="119"/>
      <c r="P1002" s="119"/>
      <c r="Q1002" s="119"/>
      <c r="R1002" s="119"/>
      <c r="S1002" s="119"/>
      <c r="T1002" s="28"/>
      <c r="U1002" s="107">
        <v>42481</v>
      </c>
      <c r="V1002" s="108">
        <v>-6.6861517908714356E-3</v>
      </c>
      <c r="W1002" s="109">
        <f t="shared" si="99"/>
        <v>0.74393735304421738</v>
      </c>
      <c r="X1002" s="108">
        <f t="shared" si="98"/>
        <v>-2.9996013918056619E-3</v>
      </c>
      <c r="Y1002" s="28"/>
      <c r="AC1002" s="28"/>
      <c r="AG1002" s="28"/>
      <c r="AK1002" s="28"/>
      <c r="AO1002" s="28"/>
      <c r="AS1002" s="28"/>
    </row>
    <row r="1003" spans="2:45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119"/>
      <c r="O1003" s="119"/>
      <c r="P1003" s="119"/>
      <c r="Q1003" s="119"/>
      <c r="R1003" s="119"/>
      <c r="S1003" s="119"/>
      <c r="T1003" s="28"/>
      <c r="U1003" s="107">
        <v>42480</v>
      </c>
      <c r="V1003" s="108">
        <v>2.5173914611465956E-3</v>
      </c>
      <c r="W1003" s="109">
        <f t="shared" si="99"/>
        <v>0.74894491241160221</v>
      </c>
      <c r="X1003" s="108">
        <f t="shared" si="98"/>
        <v>2.9918192576223746E-3</v>
      </c>
      <c r="Y1003" s="28"/>
      <c r="AC1003" s="28"/>
      <c r="AG1003" s="28"/>
      <c r="AK1003" s="28"/>
      <c r="AO1003" s="28"/>
      <c r="AS1003" s="28"/>
    </row>
    <row r="1004" spans="2:45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119"/>
      <c r="O1004" s="119"/>
      <c r="P1004" s="119"/>
      <c r="Q1004" s="119"/>
      <c r="R1004" s="119"/>
      <c r="S1004" s="119"/>
      <c r="T1004" s="28"/>
      <c r="U1004" s="107">
        <v>42479</v>
      </c>
      <c r="V1004" s="108">
        <v>1.082620418056273E-3</v>
      </c>
      <c r="W1004" s="109">
        <f t="shared" si="99"/>
        <v>0.7470642592245027</v>
      </c>
      <c r="X1004" s="108">
        <f t="shared" si="98"/>
        <v>8.4808438523209517E-3</v>
      </c>
      <c r="Y1004" s="28"/>
      <c r="AC1004" s="28"/>
      <c r="AG1004" s="28"/>
      <c r="AK1004" s="28"/>
      <c r="AO1004" s="28"/>
      <c r="AS1004" s="28"/>
    </row>
    <row r="1005" spans="2:45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119"/>
      <c r="O1005" s="119"/>
      <c r="P1005" s="119"/>
      <c r="Q1005" s="119"/>
      <c r="R1005" s="119"/>
      <c r="S1005" s="119"/>
      <c r="T1005" s="28"/>
      <c r="U1005" s="107">
        <v>42478</v>
      </c>
      <c r="V1005" s="108">
        <v>-6.136111665028095E-4</v>
      </c>
      <c r="W1005" s="109">
        <f t="shared" si="99"/>
        <v>0.74625634686628117</v>
      </c>
      <c r="X1005" s="108">
        <f t="shared" si="98"/>
        <v>5.6839059058630959E-3</v>
      </c>
      <c r="Y1005" s="28"/>
      <c r="AC1005" s="28"/>
      <c r="AG1005" s="28"/>
      <c r="AK1005" s="28"/>
      <c r="AO1005" s="28"/>
      <c r="AS1005" s="28"/>
    </row>
    <row r="1006" spans="2:45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119"/>
      <c r="O1006" s="119"/>
      <c r="P1006" s="119"/>
      <c r="Q1006" s="119"/>
      <c r="R1006" s="119"/>
      <c r="S1006" s="119"/>
      <c r="T1006" s="28"/>
      <c r="U1006" s="107">
        <v>42475</v>
      </c>
      <c r="V1006" s="108">
        <v>7.2229231148701796E-4</v>
      </c>
      <c r="W1006" s="109">
        <f t="shared" si="99"/>
        <v>0.74671453924575237</v>
      </c>
      <c r="X1006" s="108">
        <f t="shared" si="98"/>
        <v>5.6679955168832397E-3</v>
      </c>
      <c r="Y1006" s="28"/>
      <c r="AC1006" s="28"/>
      <c r="AG1006" s="28"/>
      <c r="AK1006" s="28"/>
      <c r="AO1006" s="28"/>
      <c r="AS1006" s="28"/>
    </row>
    <row r="1007" spans="2:45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119"/>
      <c r="O1007" s="119"/>
      <c r="P1007" s="119"/>
      <c r="Q1007" s="119"/>
      <c r="R1007" s="119"/>
      <c r="S1007" s="119"/>
      <c r="T1007" s="28"/>
      <c r="U1007" s="107">
        <v>42474</v>
      </c>
      <c r="V1007" s="108">
        <v>-7.1688526918189379E-4</v>
      </c>
      <c r="W1007" s="109">
        <f t="shared" si="99"/>
        <v>0.74617558235959458</v>
      </c>
      <c r="X1007" s="108">
        <f t="shared" si="98"/>
        <v>7.2149987709899666E-3</v>
      </c>
      <c r="Y1007" s="28"/>
      <c r="AC1007" s="28"/>
      <c r="AG1007" s="28"/>
      <c r="AK1007" s="28"/>
      <c r="AO1007" s="28"/>
      <c r="AS1007" s="28"/>
    </row>
    <row r="1008" spans="2:45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119"/>
      <c r="O1008" s="119"/>
      <c r="P1008" s="119"/>
      <c r="Q1008" s="119"/>
      <c r="R1008" s="119"/>
      <c r="S1008" s="119"/>
      <c r="T1008" s="28"/>
      <c r="U1008" s="107">
        <v>42473</v>
      </c>
      <c r="V1008" s="108">
        <v>8.0038196778954244E-3</v>
      </c>
      <c r="W1008" s="109">
        <f t="shared" si="99"/>
        <v>0.74671088839582322</v>
      </c>
      <c r="X1008" s="108">
        <f t="shared" si="98"/>
        <v>8.1224973947544576E-3</v>
      </c>
      <c r="Y1008" s="28"/>
      <c r="AC1008" s="28"/>
      <c r="AG1008" s="28"/>
      <c r="AK1008" s="28"/>
      <c r="AO1008" s="28"/>
      <c r="AS1008" s="28"/>
    </row>
    <row r="1009" spans="2:45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119"/>
      <c r="O1009" s="119"/>
      <c r="P1009" s="119"/>
      <c r="Q1009" s="119"/>
      <c r="R1009" s="119"/>
      <c r="S1009" s="119"/>
      <c r="T1009" s="28"/>
      <c r="U1009" s="107">
        <v>42472</v>
      </c>
      <c r="V1009" s="108">
        <v>-1.6937991695396551E-3</v>
      </c>
      <c r="W1009" s="109">
        <f t="shared" si="99"/>
        <v>0.74078180441263852</v>
      </c>
      <c r="X1009" s="108">
        <f t="shared" si="98"/>
        <v>9.7568464419706125E-4</v>
      </c>
      <c r="Y1009" s="28"/>
      <c r="AC1009" s="28"/>
      <c r="AG1009" s="28"/>
      <c r="AK1009" s="28"/>
      <c r="AO1009" s="28"/>
      <c r="AS1009" s="28"/>
    </row>
    <row r="1010" spans="2:45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119"/>
      <c r="O1010" s="119"/>
      <c r="P1010" s="119"/>
      <c r="Q1010" s="119"/>
      <c r="R1010" s="119"/>
      <c r="S1010" s="119"/>
      <c r="T1010" s="28"/>
      <c r="U1010" s="107">
        <v>42471</v>
      </c>
      <c r="V1010" s="108">
        <v>-6.2942192582178731E-4</v>
      </c>
      <c r="W1010" s="109">
        <f t="shared" si="99"/>
        <v>0.74203866889377712</v>
      </c>
      <c r="X1010" s="108">
        <f t="shared" si="98"/>
        <v>1.7279134359919901E-3</v>
      </c>
      <c r="Y1010" s="28"/>
      <c r="AC1010" s="28"/>
      <c r="AG1010" s="28"/>
      <c r="AK1010" s="28"/>
      <c r="AO1010" s="28"/>
      <c r="AS1010" s="28"/>
    </row>
    <row r="1011" spans="2:45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119"/>
      <c r="O1011" s="119"/>
      <c r="P1011" s="119"/>
      <c r="Q1011" s="119"/>
      <c r="R1011" s="119"/>
      <c r="S1011" s="119"/>
      <c r="T1011" s="28"/>
      <c r="U1011" s="107">
        <v>42468</v>
      </c>
      <c r="V1011" s="108">
        <v>2.2616876681699019E-3</v>
      </c>
      <c r="W1011" s="109">
        <f t="shared" si="99"/>
        <v>0.74250601846185171</v>
      </c>
      <c r="X1011" s="108">
        <f t="shared" si="98"/>
        <v>4.4897814326476659E-3</v>
      </c>
      <c r="Y1011" s="28"/>
      <c r="AC1011" s="28"/>
      <c r="AG1011" s="28"/>
      <c r="AK1011" s="28"/>
      <c r="AO1011" s="28"/>
      <c r="AS1011" s="28"/>
    </row>
    <row r="1012" spans="2:45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119"/>
      <c r="O1012" s="119"/>
      <c r="P1012" s="119"/>
      <c r="Q1012" s="119"/>
      <c r="R1012" s="119"/>
      <c r="S1012" s="119"/>
      <c r="T1012" s="28"/>
      <c r="U1012" s="107">
        <v>42467</v>
      </c>
      <c r="V1012" s="108">
        <v>1.834667435223221E-4</v>
      </c>
      <c r="W1012" s="109">
        <f t="shared" si="99"/>
        <v>0.74083049127552969</v>
      </c>
      <c r="X1012" s="108">
        <f t="shared" si="98"/>
        <v>-2.3684655806865962E-3</v>
      </c>
      <c r="Y1012" s="28"/>
      <c r="AC1012" s="28"/>
      <c r="AG1012" s="28"/>
      <c r="AK1012" s="28"/>
      <c r="AO1012" s="28"/>
      <c r="AS1012" s="28"/>
    </row>
    <row r="1013" spans="2:45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119"/>
      <c r="O1013" s="119"/>
      <c r="P1013" s="119"/>
      <c r="Q1013" s="119"/>
      <c r="R1013" s="119"/>
      <c r="S1013" s="119"/>
      <c r="T1013" s="28"/>
      <c r="U1013" s="107">
        <v>42466</v>
      </c>
      <c r="V1013" s="108">
        <v>8.5784826102732826E-4</v>
      </c>
      <c r="W1013" s="109">
        <f t="shared" si="99"/>
        <v>0.74069459844960761</v>
      </c>
      <c r="X1013" s="108">
        <f t="shared" si="98"/>
        <v>-3.7742856012561443E-3</v>
      </c>
      <c r="Y1013" s="28"/>
      <c r="AC1013" s="28"/>
      <c r="AG1013" s="28"/>
      <c r="AK1013" s="28"/>
      <c r="AO1013" s="28"/>
      <c r="AS1013" s="28"/>
    </row>
    <row r="1014" spans="2:45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119"/>
      <c r="O1014" s="119"/>
      <c r="P1014" s="119"/>
      <c r="Q1014" s="119"/>
      <c r="R1014" s="119"/>
      <c r="S1014" s="119"/>
      <c r="T1014" s="28"/>
      <c r="U1014" s="107">
        <v>42465</v>
      </c>
      <c r="V1014" s="108">
        <v>-9.4357648300243558E-4</v>
      </c>
      <c r="W1014" s="109">
        <f t="shared" si="99"/>
        <v>0.74005973948903059</v>
      </c>
      <c r="X1014" s="108">
        <f t="shared" si="98"/>
        <v>-1.4343986957675581E-3</v>
      </c>
      <c r="Y1014" s="28"/>
      <c r="AC1014" s="28"/>
      <c r="AG1014" s="28"/>
      <c r="AK1014" s="28"/>
      <c r="AO1014" s="28"/>
      <c r="AS1014" s="28"/>
    </row>
    <row r="1015" spans="2:45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119"/>
      <c r="O1015" s="119"/>
      <c r="P1015" s="119"/>
      <c r="Q1015" s="119"/>
      <c r="R1015" s="119"/>
      <c r="S1015" s="119"/>
      <c r="T1015" s="28"/>
      <c r="U1015" s="107">
        <v>42464</v>
      </c>
      <c r="V1015" s="108">
        <v>2.1259466521734213E-3</v>
      </c>
      <c r="W1015" s="109">
        <f t="shared" si="99"/>
        <v>0.74075870197979821</v>
      </c>
      <c r="X1015" s="108">
        <f t="shared" si="98"/>
        <v>4.3747992971390204E-3</v>
      </c>
      <c r="Y1015" s="28"/>
      <c r="AC1015" s="28"/>
      <c r="AG1015" s="28"/>
      <c r="AK1015" s="28"/>
      <c r="AO1015" s="28"/>
      <c r="AS1015" s="28"/>
    </row>
    <row r="1016" spans="2:45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119"/>
      <c r="O1016" s="119"/>
      <c r="P1016" s="119"/>
      <c r="Q1016" s="119"/>
      <c r="R1016" s="119"/>
      <c r="S1016" s="119"/>
      <c r="T1016" s="28"/>
      <c r="U1016" s="107">
        <v>42461</v>
      </c>
      <c r="V1016" s="108">
        <v>-4.5813468286331274E-3</v>
      </c>
      <c r="W1016" s="109">
        <f t="shared" si="99"/>
        <v>0.739187229364202</v>
      </c>
      <c r="X1016" s="108">
        <f t="shared" si="98"/>
        <v>3.8297484520619651E-3</v>
      </c>
      <c r="Y1016" s="28"/>
      <c r="AC1016" s="28"/>
      <c r="AG1016" s="28"/>
      <c r="AK1016" s="28"/>
      <c r="AO1016" s="28"/>
      <c r="AS1016" s="28"/>
    </row>
    <row r="1017" spans="2:45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119"/>
      <c r="O1017" s="119"/>
      <c r="P1017" s="119"/>
      <c r="Q1017" s="119"/>
      <c r="R1017" s="119"/>
      <c r="S1017" s="119"/>
      <c r="T1017" s="28"/>
      <c r="U1017" s="107">
        <v>42460</v>
      </c>
      <c r="V1017" s="108">
        <v>-1.225949351779071E-3</v>
      </c>
      <c r="W1017" s="109">
        <f t="shared" si="99"/>
        <v>0.74258928844580008</v>
      </c>
      <c r="X1017" s="108">
        <f t="shared" si="98"/>
        <v>8.7939596128585595E-3</v>
      </c>
      <c r="Y1017" s="28"/>
      <c r="AC1017" s="28"/>
      <c r="AG1017" s="28"/>
      <c r="AK1017" s="28"/>
      <c r="AO1017" s="28"/>
      <c r="AS1017" s="28"/>
    </row>
    <row r="1018" spans="2:45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119"/>
      <c r="O1018" s="119"/>
      <c r="P1018" s="119"/>
      <c r="Q1018" s="119"/>
      <c r="R1018" s="119"/>
      <c r="S1018" s="119"/>
      <c r="T1018" s="28"/>
      <c r="U1018" s="107">
        <v>42459</v>
      </c>
      <c r="V1018" s="108">
        <v>3.2086148991029451E-3</v>
      </c>
      <c r="W1018" s="109">
        <f t="shared" si="99"/>
        <v>0.74350078274845777</v>
      </c>
      <c r="X1018" s="108">
        <f t="shared" si="98"/>
        <v>8.3426826156662859E-3</v>
      </c>
      <c r="Y1018" s="28"/>
      <c r="AC1018" s="28"/>
      <c r="AG1018" s="28"/>
      <c r="AK1018" s="28"/>
      <c r="AO1018" s="28"/>
      <c r="AS1018" s="28"/>
    </row>
    <row r="1019" spans="2:45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119"/>
      <c r="O1019" s="119"/>
      <c r="P1019" s="119"/>
      <c r="Q1019" s="119"/>
      <c r="R1019" s="119"/>
      <c r="S1019" s="119"/>
      <c r="T1019" s="28"/>
      <c r="U1019" s="107">
        <v>42458</v>
      </c>
      <c r="V1019" s="108">
        <v>4.8684768890693945E-3</v>
      </c>
      <c r="W1019" s="109">
        <f t="shared" si="99"/>
        <v>0.74112280507403239</v>
      </c>
      <c r="X1019" s="108">
        <f t="shared" si="98"/>
        <v>6.0151210793981669E-3</v>
      </c>
      <c r="Y1019" s="28"/>
      <c r="AC1019" s="28"/>
      <c r="AG1019" s="28"/>
      <c r="AK1019" s="28"/>
      <c r="AO1019" s="28"/>
      <c r="AS1019" s="28"/>
    </row>
    <row r="1020" spans="2:45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119"/>
      <c r="O1020" s="119"/>
      <c r="P1020" s="119"/>
      <c r="Q1020" s="119"/>
      <c r="R1020" s="119"/>
      <c r="S1020" s="119"/>
      <c r="T1020" s="28"/>
      <c r="U1020" s="107">
        <v>42457</v>
      </c>
      <c r="V1020" s="108">
        <v>1.5821162071259708E-3</v>
      </c>
      <c r="W1020" s="109">
        <f t="shared" si="99"/>
        <v>0.73753214686208857</v>
      </c>
      <c r="X1020" s="108">
        <f t="shared" si="98"/>
        <v>8.2478704150257265E-4</v>
      </c>
      <c r="Y1020" s="28"/>
      <c r="AC1020" s="28"/>
      <c r="AG1020" s="28"/>
      <c r="AK1020" s="28"/>
      <c r="AO1020" s="28"/>
      <c r="AS1020" s="28"/>
    </row>
    <row r="1021" spans="2:45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119"/>
      <c r="O1021" s="119"/>
      <c r="P1021" s="119"/>
      <c r="Q1021" s="119"/>
      <c r="R1021" s="119"/>
      <c r="S1021" s="119"/>
      <c r="T1021" s="28"/>
      <c r="U1021" s="107">
        <v>42454</v>
      </c>
      <c r="V1021" s="108">
        <v>3.4126917807349242E-4</v>
      </c>
      <c r="W1021" s="109">
        <f t="shared" si="99"/>
        <v>0.73636712849370389</v>
      </c>
      <c r="X1021" s="108">
        <f t="shared" si="98"/>
        <v>-1.9292626949972691E-3</v>
      </c>
      <c r="Y1021" s="28"/>
      <c r="AC1021" s="28"/>
      <c r="AG1021" s="28"/>
      <c r="AK1021" s="28"/>
      <c r="AO1021" s="28"/>
      <c r="AS1021" s="28"/>
    </row>
    <row r="1022" spans="2:45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119"/>
      <c r="O1022" s="119"/>
      <c r="P1022" s="119"/>
      <c r="Q1022" s="119"/>
      <c r="R1022" s="119"/>
      <c r="S1022" s="119"/>
      <c r="T1022" s="28"/>
      <c r="U1022" s="107">
        <v>42453</v>
      </c>
      <c r="V1022" s="108">
        <v>-1.6727440120318628E-3</v>
      </c>
      <c r="W1022" s="109">
        <f t="shared" si="99"/>
        <v>0.73611591482048622</v>
      </c>
      <c r="X1022" s="108">
        <f t="shared" si="98"/>
        <v>-9.3546700125513027E-5</v>
      </c>
      <c r="Y1022" s="28"/>
      <c r="AC1022" s="28"/>
      <c r="AG1022" s="28"/>
      <c r="AK1022" s="28"/>
      <c r="AO1022" s="28"/>
      <c r="AS1022" s="28"/>
    </row>
    <row r="1023" spans="2:45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119"/>
      <c r="O1023" s="119"/>
      <c r="P1023" s="119"/>
      <c r="Q1023" s="119"/>
      <c r="R1023" s="119"/>
      <c r="S1023" s="119"/>
      <c r="T1023" s="28"/>
      <c r="U1023" s="107">
        <v>42452</v>
      </c>
      <c r="V1023" s="108">
        <v>8.9290435233235364E-4</v>
      </c>
      <c r="W1023" s="109">
        <f t="shared" si="99"/>
        <v>0.73734931146601679</v>
      </c>
      <c r="X1023" s="108">
        <f t="shared" si="98"/>
        <v>7.3930535829080934E-3</v>
      </c>
      <c r="Y1023" s="28"/>
      <c r="AC1023" s="28"/>
      <c r="AG1023" s="28"/>
      <c r="AK1023" s="28"/>
      <c r="AO1023" s="28"/>
      <c r="AS1023" s="28"/>
    </row>
    <row r="1024" spans="2:45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119"/>
      <c r="O1024" s="119"/>
      <c r="P1024" s="119"/>
      <c r="Q1024" s="119"/>
      <c r="R1024" s="119"/>
      <c r="S1024" s="119"/>
      <c r="T1024" s="28"/>
      <c r="U1024" s="107">
        <v>42451</v>
      </c>
      <c r="V1024" s="108">
        <v>-3.159412672000643E-4</v>
      </c>
      <c r="W1024" s="109">
        <f t="shared" si="99"/>
        <v>0.73669151640469277</v>
      </c>
      <c r="X1024" s="108">
        <f t="shared" si="98"/>
        <v>1.0808990558452081E-2</v>
      </c>
      <c r="Y1024" s="28"/>
      <c r="AC1024" s="28"/>
      <c r="AG1024" s="28"/>
      <c r="AK1024" s="28"/>
      <c r="AO1024" s="28"/>
      <c r="AS1024" s="28"/>
    </row>
    <row r="1025" spans="2:45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119"/>
      <c r="O1025" s="119"/>
      <c r="P1025" s="119"/>
      <c r="Q1025" s="119"/>
      <c r="R1025" s="119"/>
      <c r="S1025" s="119"/>
      <c r="T1025" s="28"/>
      <c r="U1025" s="107">
        <v>42450</v>
      </c>
      <c r="V1025" s="108">
        <v>-1.1740175327039149E-3</v>
      </c>
      <c r="W1025" s="109">
        <f t="shared" si="99"/>
        <v>0.7369243412148867</v>
      </c>
      <c r="X1025" s="108">
        <f t="shared" si="98"/>
        <v>8.8049661807032553E-3</v>
      </c>
      <c r="Y1025" s="28"/>
      <c r="AC1025" s="28"/>
      <c r="AG1025" s="28"/>
      <c r="AK1025" s="28"/>
      <c r="AO1025" s="28"/>
      <c r="AS1025" s="28"/>
    </row>
    <row r="1026" spans="2:45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119"/>
      <c r="O1026" s="119"/>
      <c r="P1026" s="119"/>
      <c r="Q1026" s="119"/>
      <c r="R1026" s="119"/>
      <c r="S1026" s="119"/>
      <c r="T1026" s="28"/>
      <c r="U1026" s="107">
        <v>42447</v>
      </c>
      <c r="V1026" s="108">
        <v>2.1811612814320162E-3</v>
      </c>
      <c r="W1026" s="109">
        <f t="shared" si="99"/>
        <v>0.73779052022108904</v>
      </c>
      <c r="X1026" s="108">
        <f t="shared" si="98"/>
        <v>1.1728635255535691E-2</v>
      </c>
      <c r="Y1026" s="28"/>
      <c r="AC1026" s="28"/>
      <c r="AG1026" s="28"/>
      <c r="AK1026" s="28"/>
      <c r="AO1026" s="28"/>
      <c r="AS1026" s="28"/>
    </row>
    <row r="1027" spans="2:45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119"/>
      <c r="O1027" s="119"/>
      <c r="P1027" s="119"/>
      <c r="Q1027" s="119"/>
      <c r="R1027" s="119"/>
      <c r="S1027" s="119"/>
      <c r="T1027" s="28"/>
      <c r="U1027" s="107">
        <v>42446</v>
      </c>
      <c r="V1027" s="108">
        <v>5.8020323458702625E-3</v>
      </c>
      <c r="W1027" s="109">
        <f t="shared" si="99"/>
        <v>0.73618478247756958</v>
      </c>
      <c r="X1027" s="108">
        <f t="shared" si="98"/>
        <v>1.2098052433847206E-2</v>
      </c>
      <c r="Y1027" s="28"/>
      <c r="AC1027" s="28"/>
      <c r="AG1027" s="28"/>
      <c r="AK1027" s="28"/>
      <c r="AO1027" s="28"/>
      <c r="AS1027" s="28"/>
    </row>
    <row r="1028" spans="2:45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119"/>
      <c r="O1028" s="119"/>
      <c r="P1028" s="119"/>
      <c r="Q1028" s="119"/>
      <c r="R1028" s="119"/>
      <c r="S1028" s="119"/>
      <c r="T1028" s="28"/>
      <c r="U1028" s="107">
        <v>42445</v>
      </c>
      <c r="V1028" s="108">
        <v>4.2868001791662776E-3</v>
      </c>
      <c r="W1028" s="109">
        <f t="shared" si="99"/>
        <v>0.73193805421185898</v>
      </c>
      <c r="X1028" s="108">
        <f t="shared" si="98"/>
        <v>-8.0002015731839293E-4</v>
      </c>
      <c r="Y1028" s="28"/>
      <c r="AC1028" s="28"/>
      <c r="AG1028" s="28"/>
      <c r="AK1028" s="28"/>
      <c r="AO1028" s="28"/>
      <c r="AS1028" s="28"/>
    </row>
    <row r="1029" spans="2:45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119"/>
      <c r="O1029" s="119"/>
      <c r="P1029" s="119"/>
      <c r="Q1029" s="119"/>
      <c r="R1029" s="119"/>
      <c r="S1029" s="119"/>
      <c r="T1029" s="28"/>
      <c r="U1029" s="107">
        <v>42444</v>
      </c>
      <c r="V1029" s="108">
        <v>-2.2979094159403801E-3</v>
      </c>
      <c r="W1029" s="109">
        <f t="shared" si="99"/>
        <v>0.72881377518979651</v>
      </c>
      <c r="X1029" s="108">
        <f t="shared" si="98"/>
        <v>-1.0320501829454987E-2</v>
      </c>
      <c r="Y1029" s="28"/>
      <c r="AC1029" s="28"/>
      <c r="AG1029" s="28"/>
      <c r="AK1029" s="28"/>
      <c r="AO1029" s="28"/>
      <c r="AS1029" s="28"/>
    </row>
    <row r="1030" spans="2:45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119"/>
      <c r="O1030" s="119"/>
      <c r="P1030" s="119"/>
      <c r="Q1030" s="119"/>
      <c r="R1030" s="119"/>
      <c r="S1030" s="119"/>
      <c r="T1030" s="28"/>
      <c r="U1030" s="107">
        <v>42443</v>
      </c>
      <c r="V1030" s="108">
        <v>1.7207309409623239E-3</v>
      </c>
      <c r="W1030" s="109">
        <f t="shared" si="99"/>
        <v>0.73049238050924137</v>
      </c>
      <c r="X1030" s="108">
        <f t="shared" ref="X1030:X1093" si="100">$W1030/VLOOKUP($U1030-7,$U:$W,3,FALSE)-1</f>
        <v>-3.8120874580921393E-3</v>
      </c>
      <c r="Y1030" s="28"/>
      <c r="AC1030" s="28"/>
      <c r="AG1030" s="28"/>
      <c r="AK1030" s="28"/>
      <c r="AO1030" s="28"/>
      <c r="AS1030" s="28"/>
    </row>
    <row r="1031" spans="2:45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119"/>
      <c r="O1031" s="119"/>
      <c r="P1031" s="119"/>
      <c r="Q1031" s="119"/>
      <c r="R1031" s="119"/>
      <c r="S1031" s="119"/>
      <c r="T1031" s="28"/>
      <c r="U1031" s="107">
        <v>42440</v>
      </c>
      <c r="V1031" s="108">
        <v>2.5470923462023909E-3</v>
      </c>
      <c r="W1031" s="109">
        <f t="shared" si="99"/>
        <v>0.7292375588783675</v>
      </c>
      <c r="X1031" s="108">
        <f t="shared" si="100"/>
        <v>-5.7129584224757668E-3</v>
      </c>
      <c r="Y1031" s="28"/>
      <c r="AC1031" s="28"/>
      <c r="AG1031" s="28"/>
      <c r="AK1031" s="28"/>
      <c r="AO1031" s="28"/>
      <c r="AS1031" s="28"/>
    </row>
    <row r="1032" spans="2:45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119"/>
      <c r="O1032" s="119"/>
      <c r="P1032" s="119"/>
      <c r="Q1032" s="119"/>
      <c r="R1032" s="119"/>
      <c r="S1032" s="119"/>
      <c r="T1032" s="28"/>
      <c r="U1032" s="107">
        <v>42439</v>
      </c>
      <c r="V1032" s="108">
        <v>-7.015804418406023E-3</v>
      </c>
      <c r="W1032" s="109">
        <f t="shared" si="99"/>
        <v>0.72738484251325841</v>
      </c>
      <c r="X1032" s="108">
        <f t="shared" si="100"/>
        <v>-8.381101720729589E-3</v>
      </c>
      <c r="Y1032" s="28"/>
      <c r="AC1032" s="28"/>
      <c r="AG1032" s="28"/>
      <c r="AK1032" s="28"/>
      <c r="AO1032" s="28"/>
      <c r="AS1032" s="28"/>
    </row>
    <row r="1033" spans="2:45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119"/>
      <c r="O1033" s="119"/>
      <c r="P1033" s="119"/>
      <c r="Q1033" s="119"/>
      <c r="R1033" s="119"/>
      <c r="S1033" s="119"/>
      <c r="T1033" s="28"/>
      <c r="U1033" s="107">
        <v>42438</v>
      </c>
      <c r="V1033" s="108">
        <v>-5.2821492479341791E-3</v>
      </c>
      <c r="W1033" s="109">
        <f t="shared" si="99"/>
        <v>0.73252408824817883</v>
      </c>
      <c r="X1033" s="108">
        <f t="shared" si="100"/>
        <v>-1.3928824283444552E-3</v>
      </c>
      <c r="Y1033" s="28"/>
      <c r="AC1033" s="28"/>
      <c r="AG1033" s="28"/>
      <c r="AK1033" s="28"/>
      <c r="AO1033" s="28"/>
      <c r="AS1033" s="28"/>
    </row>
    <row r="1034" spans="2:45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119"/>
      <c r="O1034" s="119"/>
      <c r="P1034" s="119"/>
      <c r="Q1034" s="119"/>
      <c r="R1034" s="119"/>
      <c r="S1034" s="119"/>
      <c r="T1034" s="28"/>
      <c r="U1034" s="107">
        <v>42437</v>
      </c>
      <c r="V1034" s="108">
        <v>4.2632638090274984E-3</v>
      </c>
      <c r="W1034" s="109">
        <f t="shared" si="99"/>
        <v>0.73641393656939713</v>
      </c>
      <c r="X1034" s="108">
        <f t="shared" si="100"/>
        <v>9.6498578725312534E-4</v>
      </c>
      <c r="Y1034" s="28"/>
      <c r="AC1034" s="28"/>
      <c r="AG1034" s="28"/>
      <c r="AK1034" s="28"/>
      <c r="AO1034" s="28"/>
      <c r="AS1034" s="28"/>
    </row>
    <row r="1035" spans="2:45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119"/>
      <c r="O1035" s="119"/>
      <c r="P1035" s="119"/>
      <c r="Q1035" s="119"/>
      <c r="R1035" s="119"/>
      <c r="S1035" s="119"/>
      <c r="T1035" s="28"/>
      <c r="U1035" s="107">
        <v>42436</v>
      </c>
      <c r="V1035" s="108">
        <v>-1.906974430741999E-4</v>
      </c>
      <c r="W1035" s="109">
        <f t="shared" si="99"/>
        <v>0.73328773749652465</v>
      </c>
      <c r="X1035" s="108">
        <f t="shared" si="100"/>
        <v>-1.9848768861510102E-3</v>
      </c>
      <c r="Y1035" s="28"/>
      <c r="AC1035" s="28"/>
      <c r="AG1035" s="28"/>
      <c r="AK1035" s="28"/>
      <c r="AO1035" s="28"/>
      <c r="AS1035" s="28"/>
    </row>
    <row r="1036" spans="2:45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119"/>
      <c r="O1036" s="119"/>
      <c r="P1036" s="119"/>
      <c r="Q1036" s="119"/>
      <c r="R1036" s="119"/>
      <c r="S1036" s="119"/>
      <c r="T1036" s="28"/>
      <c r="U1036" s="107">
        <v>42433</v>
      </c>
      <c r="V1036" s="108">
        <v>-1.432165824782406E-4</v>
      </c>
      <c r="W1036" s="109">
        <f t="shared" ref="W1036:W1100" si="101">$W1035/(1+$V1035)</f>
        <v>0.73342760026457521</v>
      </c>
      <c r="X1036" s="108">
        <f t="shared" si="100"/>
        <v>-1.0034026854001121E-3</v>
      </c>
      <c r="Y1036" s="28"/>
      <c r="AC1036" s="28"/>
      <c r="AG1036" s="28"/>
      <c r="AK1036" s="28"/>
      <c r="AO1036" s="28"/>
      <c r="AS1036" s="28"/>
    </row>
    <row r="1037" spans="2:45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119"/>
      <c r="O1037" s="119"/>
      <c r="P1037" s="119"/>
      <c r="Q1037" s="119"/>
      <c r="R1037" s="119"/>
      <c r="S1037" s="119"/>
      <c r="T1037" s="28"/>
      <c r="U1037" s="107">
        <v>42432</v>
      </c>
      <c r="V1037" s="108">
        <v>-1.7963489155548288E-5</v>
      </c>
      <c r="W1037" s="109">
        <f t="shared" si="101"/>
        <v>0.73353265430446091</v>
      </c>
      <c r="X1037" s="108">
        <f t="shared" si="100"/>
        <v>-1.5462223664004515E-3</v>
      </c>
      <c r="Y1037" s="28"/>
      <c r="AC1037" s="28"/>
      <c r="AG1037" s="28"/>
      <c r="AK1037" s="28"/>
      <c r="AO1037" s="28"/>
      <c r="AS1037" s="28"/>
    </row>
    <row r="1038" spans="2:45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119"/>
      <c r="O1038" s="119"/>
      <c r="P1038" s="119"/>
      <c r="Q1038" s="119"/>
      <c r="R1038" s="119"/>
      <c r="S1038" s="119"/>
      <c r="T1038" s="28"/>
      <c r="U1038" s="107">
        <v>42431</v>
      </c>
      <c r="V1038" s="108">
        <v>-2.9334642020282247E-3</v>
      </c>
      <c r="W1038" s="109">
        <f t="shared" si="101"/>
        <v>0.73354583134704743</v>
      </c>
      <c r="X1038" s="108">
        <f t="shared" si="100"/>
        <v>2.9604384804737816E-3</v>
      </c>
      <c r="Y1038" s="28"/>
      <c r="AC1038" s="28"/>
      <c r="AG1038" s="28"/>
      <c r="AK1038" s="28"/>
      <c r="AO1038" s="28"/>
      <c r="AS1038" s="28"/>
    </row>
    <row r="1039" spans="2:45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119"/>
      <c r="O1039" s="119"/>
      <c r="P1039" s="119"/>
      <c r="Q1039" s="119"/>
      <c r="R1039" s="119"/>
      <c r="S1039" s="119"/>
      <c r="T1039" s="28"/>
      <c r="U1039" s="107">
        <v>42430</v>
      </c>
      <c r="V1039" s="108">
        <v>1.303681048146594E-3</v>
      </c>
      <c r="W1039" s="109">
        <f t="shared" si="101"/>
        <v>0.73570399267284248</v>
      </c>
      <c r="X1039" s="108">
        <f t="shared" si="100"/>
        <v>7.3494478090572191E-3</v>
      </c>
      <c r="Y1039" s="28"/>
      <c r="AC1039" s="28"/>
      <c r="AG1039" s="28"/>
      <c r="AK1039" s="28"/>
      <c r="AO1039" s="28"/>
      <c r="AS1039" s="28"/>
    </row>
    <row r="1040" spans="2:45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119"/>
      <c r="O1040" s="119"/>
      <c r="P1040" s="119"/>
      <c r="Q1040" s="119"/>
      <c r="R1040" s="119"/>
      <c r="S1040" s="119"/>
      <c r="T1040" s="28"/>
      <c r="U1040" s="107">
        <v>42429</v>
      </c>
      <c r="V1040" s="108">
        <v>7.925412007136741E-4</v>
      </c>
      <c r="W1040" s="109">
        <f t="shared" si="101"/>
        <v>0.73474611808349777</v>
      </c>
      <c r="X1040" s="108">
        <f t="shared" si="100"/>
        <v>2.5987219189842481E-3</v>
      </c>
      <c r="Y1040" s="28"/>
      <c r="AC1040" s="28"/>
      <c r="AG1040" s="28"/>
      <c r="AK1040" s="28"/>
      <c r="AO1040" s="28"/>
      <c r="AS1040" s="28"/>
    </row>
    <row r="1041" spans="2:45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119"/>
      <c r="O1041" s="119"/>
      <c r="P1041" s="119"/>
      <c r="Q1041" s="119"/>
      <c r="R1041" s="119"/>
      <c r="S1041" s="119"/>
      <c r="T1041" s="28"/>
      <c r="U1041" s="107">
        <v>42426</v>
      </c>
      <c r="V1041" s="108">
        <v>-6.8650365840993539E-4</v>
      </c>
      <c r="W1041" s="109">
        <f t="shared" si="101"/>
        <v>0.73416426265725032</v>
      </c>
      <c r="X1041" s="108">
        <f t="shared" si="100"/>
        <v>5.2924183800489022E-3</v>
      </c>
      <c r="Y1041" s="28"/>
      <c r="AC1041" s="28"/>
      <c r="AG1041" s="28"/>
      <c r="AK1041" s="28"/>
      <c r="AO1041" s="28"/>
      <c r="AS1041" s="28"/>
    </row>
    <row r="1042" spans="2:45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119"/>
      <c r="O1042" s="119"/>
      <c r="P1042" s="119"/>
      <c r="Q1042" s="119"/>
      <c r="R1042" s="119"/>
      <c r="S1042" s="119"/>
      <c r="T1042" s="28"/>
      <c r="U1042" s="107">
        <v>42425</v>
      </c>
      <c r="V1042" s="108">
        <v>4.4955953680224509E-3</v>
      </c>
      <c r="W1042" s="109">
        <f t="shared" si="101"/>
        <v>0.73466861534940664</v>
      </c>
      <c r="X1042" s="108">
        <f t="shared" si="100"/>
        <v>8.0970213585609407E-3</v>
      </c>
      <c r="Y1042" s="28"/>
      <c r="AC1042" s="28"/>
      <c r="AG1042" s="28"/>
      <c r="AK1042" s="28"/>
      <c r="AO1042" s="28"/>
      <c r="AS1042" s="28"/>
    </row>
    <row r="1043" spans="2:45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119"/>
      <c r="O1043" s="119"/>
      <c r="P1043" s="119"/>
      <c r="Q1043" s="119"/>
      <c r="R1043" s="119"/>
      <c r="S1043" s="119"/>
      <c r="T1043" s="28"/>
      <c r="U1043" s="107">
        <v>42424</v>
      </c>
      <c r="V1043" s="108">
        <v>1.4297530884419449E-3</v>
      </c>
      <c r="W1043" s="109">
        <f t="shared" si="101"/>
        <v>0.73138062400387349</v>
      </c>
      <c r="X1043" s="108">
        <f t="shared" si="100"/>
        <v>7.5592409574667396E-3</v>
      </c>
      <c r="Y1043" s="28"/>
      <c r="AC1043" s="28"/>
      <c r="AG1043" s="28"/>
      <c r="AK1043" s="28"/>
      <c r="AO1043" s="28"/>
      <c r="AS1043" s="28"/>
    </row>
    <row r="1044" spans="2:45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119"/>
      <c r="O1044" s="119"/>
      <c r="P1044" s="119"/>
      <c r="Q1044" s="119"/>
      <c r="R1044" s="119"/>
      <c r="S1044" s="119"/>
      <c r="T1044" s="28"/>
      <c r="U1044" s="107">
        <v>42423</v>
      </c>
      <c r="V1044" s="108">
        <v>-3.4185326104073073E-3</v>
      </c>
      <c r="W1044" s="109">
        <f t="shared" si="101"/>
        <v>0.73033642324713421</v>
      </c>
      <c r="X1044" s="108">
        <f t="shared" si="100"/>
        <v>8.2997956221708691E-3</v>
      </c>
      <c r="Y1044" s="28"/>
      <c r="AC1044" s="28"/>
      <c r="AG1044" s="28"/>
      <c r="AK1044" s="28"/>
      <c r="AO1044" s="28"/>
      <c r="AS1044" s="28"/>
    </row>
    <row r="1045" spans="2:45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119"/>
      <c r="O1045" s="119"/>
      <c r="P1045" s="119"/>
      <c r="Q1045" s="119"/>
      <c r="R1045" s="119"/>
      <c r="S1045" s="119"/>
      <c r="T1045" s="28"/>
      <c r="U1045" s="107">
        <v>42422</v>
      </c>
      <c r="V1045" s="108">
        <v>3.4813849699659588E-3</v>
      </c>
      <c r="W1045" s="109">
        <f t="shared" si="101"/>
        <v>0.73284166638192605</v>
      </c>
      <c r="X1045" s="108">
        <f t="shared" si="100"/>
        <v>1.4512643602049069E-2</v>
      </c>
      <c r="Y1045" s="28"/>
      <c r="AC1045" s="28"/>
      <c r="AG1045" s="28"/>
      <c r="AK1045" s="28"/>
      <c r="AO1045" s="28"/>
      <c r="AS1045" s="28"/>
    </row>
    <row r="1046" spans="2:45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119"/>
      <c r="O1046" s="119"/>
      <c r="P1046" s="119"/>
      <c r="Q1046" s="119"/>
      <c r="R1046" s="119"/>
      <c r="S1046" s="119"/>
      <c r="T1046" s="28"/>
      <c r="U1046" s="107">
        <v>42419</v>
      </c>
      <c r="V1046" s="108">
        <v>2.1014190962679218E-3</v>
      </c>
      <c r="W1046" s="109">
        <f t="shared" si="101"/>
        <v>0.73029921367585693</v>
      </c>
      <c r="X1046" s="108">
        <f t="shared" si="100"/>
        <v>1.2612170474707751E-2</v>
      </c>
      <c r="Y1046" s="28"/>
      <c r="AC1046" s="28"/>
      <c r="AG1046" s="28"/>
      <c r="AK1046" s="28"/>
      <c r="AO1046" s="28"/>
      <c r="AS1046" s="28"/>
    </row>
    <row r="1047" spans="2:45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119"/>
      <c r="O1047" s="119"/>
      <c r="P1047" s="119"/>
      <c r="Q1047" s="119"/>
      <c r="R1047" s="119"/>
      <c r="S1047" s="119"/>
      <c r="T1047" s="28"/>
      <c r="U1047" s="107">
        <v>42418</v>
      </c>
      <c r="V1047" s="108">
        <v>3.9597361870813809E-3</v>
      </c>
      <c r="W1047" s="109">
        <f t="shared" si="101"/>
        <v>0.72876776717317471</v>
      </c>
      <c r="X1047" s="108">
        <f t="shared" si="100"/>
        <v>5.1791371911278361E-3</v>
      </c>
      <c r="Y1047" s="28"/>
      <c r="AC1047" s="28"/>
      <c r="AG1047" s="28"/>
      <c r="AK1047" s="28"/>
      <c r="AO1047" s="28"/>
      <c r="AS1047" s="28"/>
    </row>
    <row r="1048" spans="2:45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119"/>
      <c r="O1048" s="119"/>
      <c r="P1048" s="119"/>
      <c r="Q1048" s="119"/>
      <c r="R1048" s="119"/>
      <c r="S1048" s="119"/>
      <c r="T1048" s="28"/>
      <c r="U1048" s="107">
        <v>42417</v>
      </c>
      <c r="V1048" s="108">
        <v>2.1658025879417813E-3</v>
      </c>
      <c r="W1048" s="109">
        <f t="shared" si="101"/>
        <v>0.72589342072715712</v>
      </c>
      <c r="X1048" s="108">
        <f t="shared" si="100"/>
        <v>2.1035914629117247E-3</v>
      </c>
      <c r="Y1048" s="28"/>
      <c r="AC1048" s="28"/>
      <c r="AG1048" s="28"/>
      <c r="AK1048" s="28"/>
      <c r="AO1048" s="28"/>
      <c r="AS1048" s="28"/>
    </row>
    <row r="1049" spans="2:45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119"/>
      <c r="O1049" s="119"/>
      <c r="P1049" s="119"/>
      <c r="Q1049" s="119"/>
      <c r="R1049" s="119"/>
      <c r="S1049" s="119"/>
      <c r="T1049" s="28"/>
      <c r="U1049" s="107">
        <v>42416</v>
      </c>
      <c r="V1049" s="108">
        <v>2.722110463545444E-3</v>
      </c>
      <c r="W1049" s="109">
        <f t="shared" si="101"/>
        <v>0.72432467646835186</v>
      </c>
      <c r="X1049" s="108">
        <f t="shared" si="100"/>
        <v>-1.283591203243617E-3</v>
      </c>
      <c r="Y1049" s="28"/>
      <c r="AC1049" s="28"/>
      <c r="AG1049" s="28"/>
      <c r="AK1049" s="28"/>
      <c r="AO1049" s="28"/>
      <c r="AS1049" s="28"/>
    </row>
    <row r="1050" spans="2:45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119"/>
      <c r="O1050" s="119"/>
      <c r="P1050" s="119"/>
      <c r="Q1050" s="119"/>
      <c r="R1050" s="119"/>
      <c r="S1050" s="119"/>
      <c r="T1050" s="28"/>
      <c r="U1050" s="107">
        <v>42415</v>
      </c>
      <c r="V1050" s="108">
        <v>1.6015765536296438E-3</v>
      </c>
      <c r="W1050" s="109">
        <f t="shared" si="101"/>
        <v>0.72235833728001253</v>
      </c>
      <c r="X1050" s="108">
        <f t="shared" si="100"/>
        <v>-2.3936878522695659E-3</v>
      </c>
      <c r="Y1050" s="28"/>
      <c r="AC1050" s="28"/>
      <c r="AG1050" s="28"/>
      <c r="AK1050" s="28"/>
      <c r="AO1050" s="28"/>
      <c r="AS1050" s="28"/>
    </row>
    <row r="1051" spans="2:45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119"/>
      <c r="O1051" s="119"/>
      <c r="P1051" s="119"/>
      <c r="Q1051" s="119"/>
      <c r="R1051" s="119"/>
      <c r="S1051" s="119"/>
      <c r="T1051" s="28"/>
      <c r="U1051" s="107">
        <v>42412</v>
      </c>
      <c r="V1051" s="108">
        <v>-5.2544604979633371E-3</v>
      </c>
      <c r="W1051" s="109">
        <f t="shared" si="101"/>
        <v>0.72120327502433257</v>
      </c>
      <c r="X1051" s="108">
        <f t="shared" si="100"/>
        <v>8.2601114253288976E-4</v>
      </c>
      <c r="Y1051" s="28"/>
      <c r="AC1051" s="28"/>
      <c r="AG1051" s="28"/>
      <c r="AK1051" s="28"/>
      <c r="AO1051" s="28"/>
      <c r="AS1051" s="28"/>
    </row>
    <row r="1052" spans="2:45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119"/>
      <c r="O1052" s="119"/>
      <c r="P1052" s="119"/>
      <c r="Q1052" s="119"/>
      <c r="R1052" s="119"/>
      <c r="S1052" s="119"/>
      <c r="T1052" s="28"/>
      <c r="U1052" s="107">
        <v>42411</v>
      </c>
      <c r="V1052" s="108">
        <v>8.8792145905241236E-4</v>
      </c>
      <c r="W1052" s="109">
        <f t="shared" si="101"/>
        <v>0.72501282628054042</v>
      </c>
      <c r="X1052" s="108">
        <f t="shared" si="100"/>
        <v>7.045873878020803E-3</v>
      </c>
      <c r="Y1052" s="28"/>
      <c r="AC1052" s="28"/>
      <c r="AG1052" s="28"/>
      <c r="AK1052" s="28"/>
      <c r="AO1052" s="28"/>
      <c r="AS1052" s="28"/>
    </row>
    <row r="1053" spans="2:45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119"/>
      <c r="O1053" s="119"/>
      <c r="P1053" s="119"/>
      <c r="Q1053" s="119"/>
      <c r="R1053" s="119"/>
      <c r="S1053" s="119"/>
      <c r="T1053" s="28"/>
      <c r="U1053" s="107">
        <v>42410</v>
      </c>
      <c r="V1053" s="108">
        <v>-1.2215903563187358E-3</v>
      </c>
      <c r="W1053" s="109">
        <f t="shared" si="101"/>
        <v>0.72436964293029649</v>
      </c>
      <c r="X1053" s="108">
        <f t="shared" si="100"/>
        <v>4.7228951014517406E-3</v>
      </c>
      <c r="Y1053" s="28"/>
      <c r="AC1053" s="28"/>
      <c r="AG1053" s="28"/>
      <c r="AK1053" s="28"/>
      <c r="AO1053" s="28"/>
      <c r="AS1053" s="28"/>
    </row>
    <row r="1054" spans="2:45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119"/>
      <c r="O1054" s="119"/>
      <c r="P1054" s="119"/>
      <c r="Q1054" s="119"/>
      <c r="R1054" s="119"/>
      <c r="S1054" s="119"/>
      <c r="T1054" s="28"/>
      <c r="U1054" s="107">
        <v>42409</v>
      </c>
      <c r="V1054" s="108">
        <v>1.607561383421008E-3</v>
      </c>
      <c r="W1054" s="109">
        <f t="shared" si="101"/>
        <v>0.72525560818712398</v>
      </c>
      <c r="X1054" s="108">
        <f t="shared" si="100"/>
        <v>7.8340225600002089E-3</v>
      </c>
      <c r="Y1054" s="28"/>
      <c r="AC1054" s="28"/>
      <c r="AG1054" s="28"/>
      <c r="AK1054" s="28"/>
      <c r="AO1054" s="28"/>
      <c r="AS1054" s="28"/>
    </row>
    <row r="1055" spans="2:45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119"/>
      <c r="O1055" s="119"/>
      <c r="P1055" s="119"/>
      <c r="Q1055" s="119"/>
      <c r="R1055" s="119"/>
      <c r="S1055" s="119"/>
      <c r="T1055" s="28"/>
      <c r="U1055" s="107">
        <v>42408</v>
      </c>
      <c r="V1055" s="108">
        <v>4.8341699624258423E-3</v>
      </c>
      <c r="W1055" s="109">
        <f t="shared" si="101"/>
        <v>0.72409158651458305</v>
      </c>
      <c r="X1055" s="108">
        <f t="shared" si="100"/>
        <v>1.1127705398480847E-2</v>
      </c>
      <c r="Y1055" s="28"/>
      <c r="AC1055" s="28"/>
      <c r="AG1055" s="28"/>
      <c r="AK1055" s="28"/>
      <c r="AO1055" s="28"/>
      <c r="AS1055" s="28"/>
    </row>
    <row r="1056" spans="2:45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119"/>
      <c r="O1056" s="119"/>
      <c r="P1056" s="119"/>
      <c r="Q1056" s="119"/>
      <c r="R1056" s="119"/>
      <c r="S1056" s="119"/>
      <c r="T1056" s="28"/>
      <c r="U1056" s="107">
        <v>42405</v>
      </c>
      <c r="V1056" s="108">
        <v>9.2761375226362811E-4</v>
      </c>
      <c r="W1056" s="109">
        <f t="shared" si="101"/>
        <v>0.72060804474997031</v>
      </c>
      <c r="X1056" s="108">
        <f t="shared" si="100"/>
        <v>3.457871671149304E-3</v>
      </c>
      <c r="Y1056" s="28"/>
      <c r="AC1056" s="28"/>
      <c r="AG1056" s="28"/>
      <c r="AK1056" s="28"/>
      <c r="AO1056" s="28"/>
      <c r="AS1056" s="28"/>
    </row>
    <row r="1057" spans="2:45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119"/>
      <c r="O1057" s="119"/>
      <c r="P1057" s="119"/>
      <c r="Q1057" s="119"/>
      <c r="R1057" s="119"/>
      <c r="S1057" s="119"/>
      <c r="T1057" s="28"/>
      <c r="U1057" s="107">
        <v>42404</v>
      </c>
      <c r="V1057" s="108">
        <v>-1.420852609322742E-3</v>
      </c>
      <c r="W1057" s="109">
        <f t="shared" si="101"/>
        <v>0.71994021830266508</v>
      </c>
      <c r="X1057" s="108">
        <f t="shared" si="100"/>
        <v>1.0809120095897518E-2</v>
      </c>
      <c r="Y1057" s="28"/>
      <c r="AC1057" s="28"/>
      <c r="AG1057" s="28"/>
      <c r="AK1057" s="28"/>
      <c r="AO1057" s="28"/>
      <c r="AS1057" s="28"/>
    </row>
    <row r="1058" spans="2:45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119"/>
      <c r="O1058" s="119"/>
      <c r="P1058" s="119"/>
      <c r="Q1058" s="119"/>
      <c r="R1058" s="119"/>
      <c r="S1058" s="119"/>
      <c r="T1058" s="28"/>
      <c r="U1058" s="107">
        <v>42403</v>
      </c>
      <c r="V1058" s="108">
        <v>1.8711299851781049E-3</v>
      </c>
      <c r="W1058" s="109">
        <f t="shared" si="101"/>
        <v>0.72096460273969709</v>
      </c>
      <c r="X1058" s="108">
        <f t="shared" si="100"/>
        <v>1.3565187649922539E-2</v>
      </c>
      <c r="Y1058" s="28"/>
      <c r="AC1058" s="28"/>
      <c r="AG1058" s="28"/>
      <c r="AK1058" s="28"/>
      <c r="AO1058" s="28"/>
      <c r="AS1058" s="28"/>
    </row>
    <row r="1059" spans="2:45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119"/>
      <c r="O1059" s="119"/>
      <c r="P1059" s="119"/>
      <c r="Q1059" s="119"/>
      <c r="R1059" s="119"/>
      <c r="S1059" s="119"/>
      <c r="T1059" s="28"/>
      <c r="U1059" s="107">
        <v>42402</v>
      </c>
      <c r="V1059" s="108">
        <v>4.880895644792038E-3</v>
      </c>
      <c r="W1059" s="109">
        <f t="shared" si="101"/>
        <v>0.71961810372793478</v>
      </c>
      <c r="X1059" s="108">
        <f t="shared" si="100"/>
        <v>1.2376357048226705E-2</v>
      </c>
      <c r="Y1059" s="28"/>
      <c r="AC1059" s="28"/>
      <c r="AG1059" s="28"/>
      <c r="AK1059" s="28"/>
      <c r="AO1059" s="28"/>
      <c r="AS1059" s="28"/>
    </row>
    <row r="1060" spans="2:45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119"/>
      <c r="O1060" s="119"/>
      <c r="P1060" s="119"/>
      <c r="Q1060" s="119"/>
      <c r="R1060" s="119"/>
      <c r="S1060" s="119"/>
      <c r="T1060" s="28"/>
      <c r="U1060" s="107">
        <v>42401</v>
      </c>
      <c r="V1060" s="108">
        <v>-2.7879246216757753E-3</v>
      </c>
      <c r="W1060" s="109">
        <f t="shared" si="101"/>
        <v>0.71612278315449962</v>
      </c>
      <c r="X1060" s="108">
        <f t="shared" si="100"/>
        <v>1.0503175600473869E-2</v>
      </c>
      <c r="Y1060" s="28"/>
      <c r="AC1060" s="28"/>
      <c r="AG1060" s="28"/>
      <c r="AK1060" s="28"/>
      <c r="AO1060" s="28"/>
      <c r="AS1060" s="28"/>
    </row>
    <row r="1061" spans="2:45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119"/>
      <c r="O1061" s="119"/>
      <c r="P1061" s="119"/>
      <c r="Q1061" s="119"/>
      <c r="R1061" s="119"/>
      <c r="S1061" s="119"/>
      <c r="T1061" s="28"/>
      <c r="U1061" s="107">
        <v>42398</v>
      </c>
      <c r="V1061" s="108">
        <v>8.2603257191638316E-3</v>
      </c>
      <c r="W1061" s="109">
        <f t="shared" si="101"/>
        <v>0.71812486113629903</v>
      </c>
      <c r="X1061" s="108">
        <f t="shared" si="100"/>
        <v>1.303700798310703E-2</v>
      </c>
      <c r="Y1061" s="28"/>
      <c r="AC1061" s="28"/>
      <c r="AG1061" s="28"/>
      <c r="AK1061" s="28"/>
      <c r="AO1061" s="28"/>
      <c r="AS1061" s="28"/>
    </row>
    <row r="1062" spans="2:45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119"/>
      <c r="O1062" s="119"/>
      <c r="P1062" s="119"/>
      <c r="Q1062" s="119"/>
      <c r="R1062" s="119"/>
      <c r="S1062" s="119"/>
      <c r="T1062" s="28"/>
      <c r="U1062" s="107">
        <v>42397</v>
      </c>
      <c r="V1062" s="108">
        <v>1.3018687566939749E-3</v>
      </c>
      <c r="W1062" s="109">
        <f t="shared" si="101"/>
        <v>0.71224151423798288</v>
      </c>
      <c r="X1062" s="108">
        <f t="shared" si="100"/>
        <v>6.6668477256945913E-3</v>
      </c>
      <c r="Y1062" s="28"/>
      <c r="AC1062" s="28"/>
      <c r="AG1062" s="28"/>
      <c r="AK1062" s="28"/>
      <c r="AO1062" s="28"/>
      <c r="AS1062" s="28"/>
    </row>
    <row r="1063" spans="2:45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119"/>
      <c r="O1063" s="119"/>
      <c r="P1063" s="119"/>
      <c r="Q1063" s="119"/>
      <c r="R1063" s="119"/>
      <c r="S1063" s="119"/>
      <c r="T1063" s="28"/>
      <c r="U1063" s="107">
        <v>42396</v>
      </c>
      <c r="V1063" s="108">
        <v>6.9601557438841966E-4</v>
      </c>
      <c r="W1063" s="109">
        <f t="shared" si="101"/>
        <v>0.71131547484512914</v>
      </c>
      <c r="X1063" s="108">
        <f t="shared" si="100"/>
        <v>4.5803900650214224E-3</v>
      </c>
      <c r="Y1063" s="28"/>
      <c r="AC1063" s="28"/>
      <c r="AG1063" s="28"/>
      <c r="AK1063" s="28"/>
      <c r="AO1063" s="28"/>
      <c r="AS1063" s="28"/>
    </row>
    <row r="1064" spans="2:45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119"/>
      <c r="O1064" s="119"/>
      <c r="P1064" s="119"/>
      <c r="Q1064" s="119"/>
      <c r="R1064" s="119"/>
      <c r="S1064" s="119"/>
      <c r="T1064" s="28"/>
      <c r="U1064" s="107">
        <v>42395</v>
      </c>
      <c r="V1064" s="108">
        <v>3.0215829121129799E-3</v>
      </c>
      <c r="W1064" s="109">
        <f t="shared" si="101"/>
        <v>0.71082073254467981</v>
      </c>
      <c r="X1064" s="108">
        <f t="shared" si="100"/>
        <v>8.9969368689213347E-4</v>
      </c>
      <c r="Y1064" s="28"/>
      <c r="AC1064" s="28"/>
      <c r="AG1064" s="28"/>
      <c r="AK1064" s="28"/>
      <c r="AO1064" s="28"/>
      <c r="AS1064" s="28"/>
    </row>
    <row r="1065" spans="2:45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119"/>
      <c r="O1065" s="119"/>
      <c r="P1065" s="119"/>
      <c r="Q1065" s="119"/>
      <c r="R1065" s="119"/>
      <c r="S1065" s="119"/>
      <c r="T1065" s="28"/>
      <c r="U1065" s="107">
        <v>42394</v>
      </c>
      <c r="V1065" s="108">
        <v>-2.8741961589497621E-4</v>
      </c>
      <c r="W1065" s="109">
        <f t="shared" si="101"/>
        <v>0.70867939898254761</v>
      </c>
      <c r="X1065" s="108">
        <f t="shared" si="100"/>
        <v>-5.6772560553808304E-4</v>
      </c>
      <c r="Y1065" s="28"/>
      <c r="AC1065" s="28"/>
      <c r="AG1065" s="28"/>
      <c r="AK1065" s="28"/>
      <c r="AO1065" s="28"/>
      <c r="AS1065" s="28"/>
    </row>
    <row r="1066" spans="2:45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119"/>
      <c r="O1066" s="119"/>
      <c r="P1066" s="119"/>
      <c r="Q1066" s="119"/>
      <c r="R1066" s="119"/>
      <c r="S1066" s="119"/>
      <c r="T1066" s="28"/>
      <c r="U1066" s="107">
        <v>42391</v>
      </c>
      <c r="V1066" s="108">
        <v>1.9202021053096299E-3</v>
      </c>
      <c r="W1066" s="109">
        <f t="shared" si="101"/>
        <v>0.70888314590405777</v>
      </c>
      <c r="X1066" s="108">
        <f t="shared" si="100"/>
        <v>-1.9105416890939919E-3</v>
      </c>
      <c r="Y1066" s="28"/>
      <c r="AC1066" s="28"/>
      <c r="AG1066" s="28"/>
      <c r="AK1066" s="28"/>
      <c r="AO1066" s="28"/>
      <c r="AS1066" s="28"/>
    </row>
    <row r="1067" spans="2:45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119"/>
      <c r="O1067" s="119"/>
      <c r="P1067" s="119"/>
      <c r="Q1067" s="119"/>
      <c r="R1067" s="119"/>
      <c r="S1067" s="119"/>
      <c r="T1067" s="28"/>
      <c r="U1067" s="107">
        <v>42390</v>
      </c>
      <c r="V1067" s="108">
        <v>-7.7346923564568714E-4</v>
      </c>
      <c r="W1067" s="109">
        <f t="shared" si="101"/>
        <v>0.70752455576252438</v>
      </c>
      <c r="X1067" s="108">
        <f t="shared" si="100"/>
        <v>-6.46618278950295E-3</v>
      </c>
      <c r="Y1067" s="28"/>
      <c r="AC1067" s="28"/>
      <c r="AG1067" s="28"/>
      <c r="AK1067" s="28"/>
      <c r="AO1067" s="28"/>
      <c r="AS1067" s="28"/>
    </row>
    <row r="1068" spans="2:45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119"/>
      <c r="O1068" s="119"/>
      <c r="P1068" s="119"/>
      <c r="Q1068" s="119"/>
      <c r="R1068" s="119"/>
      <c r="S1068" s="119"/>
      <c r="T1068" s="28"/>
      <c r="U1068" s="107">
        <v>42389</v>
      </c>
      <c r="V1068" s="108">
        <v>-2.9704487888015541E-3</v>
      </c>
      <c r="W1068" s="109">
        <f t="shared" si="101"/>
        <v>0.70807222784737944</v>
      </c>
      <c r="X1068" s="108">
        <f t="shared" si="100"/>
        <v>-3.4869438441147427E-3</v>
      </c>
      <c r="Y1068" s="28"/>
      <c r="AC1068" s="28"/>
      <c r="AG1068" s="28"/>
      <c r="AK1068" s="28"/>
      <c r="AO1068" s="28"/>
      <c r="AS1068" s="28"/>
    </row>
    <row r="1069" spans="2:45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119"/>
      <c r="O1069" s="119"/>
      <c r="P1069" s="119"/>
      <c r="Q1069" s="119"/>
      <c r="R1069" s="119"/>
      <c r="S1069" s="119"/>
      <c r="T1069" s="28"/>
      <c r="U1069" s="107">
        <v>42388</v>
      </c>
      <c r="V1069" s="108">
        <v>1.5510527173565362E-3</v>
      </c>
      <c r="W1069" s="109">
        <f t="shared" si="101"/>
        <v>0.71018178647484265</v>
      </c>
      <c r="X1069" s="108">
        <f t="shared" si="100"/>
        <v>-2.9135816259628911E-6</v>
      </c>
      <c r="Y1069" s="28"/>
      <c r="AC1069" s="28"/>
      <c r="AG1069" s="28"/>
      <c r="AK1069" s="28"/>
      <c r="AO1069" s="28"/>
      <c r="AS1069" s="28"/>
    </row>
    <row r="1070" spans="2:45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119"/>
      <c r="O1070" s="119"/>
      <c r="P1070" s="119"/>
      <c r="Q1070" s="119"/>
      <c r="R1070" s="119"/>
      <c r="S1070" s="119"/>
      <c r="T1070" s="28"/>
      <c r="U1070" s="107">
        <v>42387</v>
      </c>
      <c r="V1070" s="108">
        <v>-1.6306123126550759E-3</v>
      </c>
      <c r="W1070" s="109">
        <f t="shared" si="101"/>
        <v>0.70908196296935055</v>
      </c>
      <c r="X1070" s="108">
        <f t="shared" si="100"/>
        <v>1.0074153460613022E-3</v>
      </c>
      <c r="Y1070" s="28"/>
      <c r="AC1070" s="28"/>
      <c r="AG1070" s="28"/>
      <c r="AK1070" s="28"/>
      <c r="AO1070" s="28"/>
      <c r="AS1070" s="28"/>
    </row>
    <row r="1071" spans="2:45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119"/>
      <c r="O1071" s="119"/>
      <c r="P1071" s="119"/>
      <c r="Q1071" s="119"/>
      <c r="R1071" s="119"/>
      <c r="S1071" s="119"/>
      <c r="T1071" s="28"/>
      <c r="U1071" s="107">
        <v>42384</v>
      </c>
      <c r="V1071" s="108">
        <v>-2.6529238946038369E-3</v>
      </c>
      <c r="W1071" s="109">
        <f t="shared" si="101"/>
        <v>0.71024008920374737</v>
      </c>
      <c r="X1071" s="108">
        <f t="shared" si="100"/>
        <v>1.2460942758447668E-3</v>
      </c>
      <c r="Y1071" s="28"/>
      <c r="AC1071" s="28"/>
      <c r="AG1071" s="28"/>
      <c r="AK1071" s="28"/>
      <c r="AO1071" s="28"/>
      <c r="AS1071" s="28"/>
    </row>
    <row r="1072" spans="2:45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119"/>
      <c r="O1072" s="119"/>
      <c r="P1072" s="119"/>
      <c r="Q1072" s="119"/>
      <c r="R1072" s="119"/>
      <c r="S1072" s="119"/>
      <c r="T1072" s="28"/>
      <c r="U1072" s="107">
        <v>42383</v>
      </c>
      <c r="V1072" s="108">
        <v>2.2228400435657532E-3</v>
      </c>
      <c r="W1072" s="109">
        <f t="shared" si="101"/>
        <v>0.71212931407711033</v>
      </c>
      <c r="X1072" s="108">
        <f t="shared" si="100"/>
        <v>3.0006955296608684E-3</v>
      </c>
      <c r="Y1072" s="28"/>
      <c r="AC1072" s="28"/>
      <c r="AG1072" s="28"/>
      <c r="AK1072" s="28"/>
      <c r="AO1072" s="28"/>
      <c r="AS1072" s="28"/>
    </row>
    <row r="1073" spans="2:45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119"/>
      <c r="O1073" s="119"/>
      <c r="P1073" s="119"/>
      <c r="Q1073" s="119"/>
      <c r="R1073" s="119"/>
      <c r="S1073" s="119"/>
      <c r="T1073" s="28"/>
      <c r="U1073" s="107">
        <v>42382</v>
      </c>
      <c r="V1073" s="108">
        <v>5.1538725474735902E-4</v>
      </c>
      <c r="W1073" s="109">
        <f t="shared" si="101"/>
        <v>0.71054987536120673</v>
      </c>
      <c r="X1073" s="108">
        <f t="shared" si="100"/>
        <v>-5.1891869799752799E-3</v>
      </c>
      <c r="Y1073" s="28"/>
      <c r="AC1073" s="28"/>
      <c r="AG1073" s="28"/>
      <c r="AK1073" s="28"/>
      <c r="AO1073" s="28"/>
      <c r="AS1073" s="28"/>
    </row>
    <row r="1074" spans="2:45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119"/>
      <c r="O1074" s="119"/>
      <c r="P1074" s="119"/>
      <c r="Q1074" s="119"/>
      <c r="R1074" s="119"/>
      <c r="S1074" s="119"/>
      <c r="T1074" s="28"/>
      <c r="U1074" s="107">
        <v>42381</v>
      </c>
      <c r="V1074" s="108">
        <v>2.5629516667224524E-3</v>
      </c>
      <c r="W1074" s="109">
        <f t="shared" si="101"/>
        <v>0.71018385565347553</v>
      </c>
      <c r="X1074" s="108">
        <f t="shared" si="100"/>
        <v>-4.7862986613517178E-3</v>
      </c>
      <c r="Y1074" s="28"/>
      <c r="AC1074" s="28"/>
      <c r="AG1074" s="28"/>
      <c r="AK1074" s="28"/>
      <c r="AO1074" s="28"/>
      <c r="AS1074" s="28"/>
    </row>
    <row r="1075" spans="2:45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119"/>
      <c r="O1075" s="119"/>
      <c r="P1075" s="119"/>
      <c r="Q1075" s="119"/>
      <c r="R1075" s="119"/>
      <c r="S1075" s="119"/>
      <c r="T1075" s="28"/>
      <c r="U1075" s="107">
        <v>42380</v>
      </c>
      <c r="V1075" s="108">
        <v>-1.3925623908173891E-3</v>
      </c>
      <c r="W1075" s="109">
        <f t="shared" si="101"/>
        <v>0.70836834183112596</v>
      </c>
      <c r="X1075" s="108">
        <f t="shared" si="100"/>
        <v>-5.6442503208885553E-3</v>
      </c>
      <c r="Y1075" s="28"/>
      <c r="AC1075" s="28"/>
      <c r="AG1075" s="28"/>
      <c r="AK1075" s="28"/>
      <c r="AO1075" s="28"/>
      <c r="AS1075" s="28"/>
    </row>
    <row r="1076" spans="2:45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119"/>
      <c r="O1076" s="119"/>
      <c r="P1076" s="119"/>
      <c r="Q1076" s="119"/>
      <c r="R1076" s="119"/>
      <c r="S1076" s="119"/>
      <c r="T1076" s="28"/>
      <c r="U1076" s="107">
        <v>42377</v>
      </c>
      <c r="V1076" s="108">
        <v>-9.051553487597787E-4</v>
      </c>
      <c r="W1076" s="109">
        <f t="shared" si="101"/>
        <v>0.70935616454756945</v>
      </c>
      <c r="X1076" s="108">
        <f t="shared" si="100"/>
        <v>-7.4808221082874882E-3</v>
      </c>
      <c r="Y1076" s="28"/>
      <c r="AC1076" s="28"/>
      <c r="AG1076" s="28"/>
      <c r="AK1076" s="28"/>
      <c r="AO1076" s="28"/>
      <c r="AS1076" s="28"/>
    </row>
    <row r="1077" spans="2:45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119"/>
      <c r="O1077" s="119"/>
      <c r="P1077" s="119"/>
      <c r="Q1077" s="119"/>
      <c r="R1077" s="119"/>
      <c r="S1077" s="119"/>
      <c r="T1077" s="28"/>
      <c r="U1077" s="107">
        <v>42376</v>
      </c>
      <c r="V1077" s="108">
        <v>-5.960690979905918E-3</v>
      </c>
      <c r="W1077" s="109">
        <f t="shared" si="101"/>
        <v>0.70999882378052759</v>
      </c>
      <c r="X1077" s="108">
        <f t="shared" si="100"/>
        <v>-6.5816241518321661E-3</v>
      </c>
      <c r="Y1077" s="28"/>
      <c r="AC1077" s="28"/>
      <c r="AG1077" s="28"/>
      <c r="AK1077" s="28"/>
      <c r="AO1077" s="28"/>
      <c r="AS1077" s="28"/>
    </row>
    <row r="1078" spans="2:45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119"/>
      <c r="O1078" s="119"/>
      <c r="P1078" s="119"/>
      <c r="Q1078" s="119"/>
      <c r="R1078" s="119"/>
      <c r="S1078" s="119"/>
      <c r="T1078" s="28"/>
      <c r="U1078" s="107">
        <v>42375</v>
      </c>
      <c r="V1078" s="108">
        <v>9.2058586824495762E-4</v>
      </c>
      <c r="W1078" s="109">
        <f t="shared" si="101"/>
        <v>0.71425628477452419</v>
      </c>
      <c r="X1078" s="108">
        <f t="shared" si="100"/>
        <v>-1.988037741673998E-3</v>
      </c>
      <c r="Y1078" s="28"/>
      <c r="AC1078" s="28"/>
      <c r="AG1078" s="28"/>
      <c r="AK1078" s="28"/>
      <c r="AO1078" s="28"/>
      <c r="AS1078" s="28"/>
    </row>
    <row r="1079" spans="2:45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119"/>
      <c r="O1079" s="119"/>
      <c r="P1079" s="119"/>
      <c r="Q1079" s="119"/>
      <c r="R1079" s="119"/>
      <c r="S1079" s="119"/>
      <c r="T1079" s="28"/>
      <c r="U1079" s="107">
        <v>42374</v>
      </c>
      <c r="V1079" s="108">
        <v>1.6986643814735742E-3</v>
      </c>
      <c r="W1079" s="109">
        <f t="shared" si="101"/>
        <v>0.71359935529245322</v>
      </c>
      <c r="X1079" s="108">
        <f t="shared" si="100"/>
        <v>-7.1033196344794103E-3</v>
      </c>
      <c r="Y1079" s="28"/>
      <c r="AC1079" s="28"/>
      <c r="AG1079" s="28"/>
      <c r="AK1079" s="28"/>
      <c r="AO1079" s="28"/>
      <c r="AS1079" s="28"/>
    </row>
    <row r="1080" spans="2:45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119"/>
      <c r="O1080" s="119"/>
      <c r="P1080" s="119"/>
      <c r="Q1080" s="119"/>
      <c r="R1080" s="119"/>
      <c r="S1080" s="119"/>
      <c r="T1080" s="28"/>
      <c r="U1080" s="107">
        <v>42373</v>
      </c>
      <c r="V1080" s="108">
        <v>-3.23698703178902E-3</v>
      </c>
      <c r="W1080" s="109">
        <f t="shared" si="101"/>
        <v>0.71238924505613155</v>
      </c>
      <c r="X1080" s="108">
        <f t="shared" si="100"/>
        <v>-7.9930285311243798E-3</v>
      </c>
      <c r="Y1080" s="28"/>
      <c r="AC1080" s="28"/>
      <c r="AG1080" s="28"/>
      <c r="AK1080" s="28"/>
      <c r="AO1080" s="28"/>
      <c r="AS1080" s="28"/>
    </row>
    <row r="1081" spans="2:45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119"/>
      <c r="O1081" s="119"/>
      <c r="P1081" s="119"/>
      <c r="Q1081" s="119"/>
      <c r="R1081" s="119"/>
      <c r="S1081" s="119"/>
      <c r="T1081" s="28"/>
      <c r="U1081" s="110">
        <v>42370</v>
      </c>
      <c r="V1081" s="111"/>
      <c r="W1081" s="112">
        <f>W1082</f>
        <v>0.71470272851993477</v>
      </c>
      <c r="X1081" s="111">
        <f t="shared" si="100"/>
        <v>-3.9893724146585763E-3</v>
      </c>
      <c r="Y1081" s="28"/>
      <c r="AC1081" s="28"/>
      <c r="AG1081" s="28"/>
      <c r="AK1081" s="28"/>
      <c r="AO1081" s="28"/>
      <c r="AS1081" s="28"/>
    </row>
    <row r="1082" spans="2:45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119"/>
      <c r="O1082" s="119"/>
      <c r="P1082" s="119"/>
      <c r="Q1082" s="119"/>
      <c r="R1082" s="119"/>
      <c r="S1082" s="119"/>
      <c r="T1082" s="28"/>
      <c r="U1082" s="107">
        <v>42369</v>
      </c>
      <c r="V1082" s="108">
        <v>-1.3642333623597239E-3</v>
      </c>
      <c r="W1082" s="109">
        <f>$W1080/(1+$V1080)</f>
        <v>0.71470272851993477</v>
      </c>
      <c r="X1082" s="108">
        <f t="shared" si="100"/>
        <v>-3.9730355871909762E-3</v>
      </c>
      <c r="Y1082" s="28"/>
      <c r="AC1082" s="28"/>
      <c r="AG1082" s="28"/>
      <c r="AK1082" s="28"/>
      <c r="AO1082" s="28"/>
      <c r="AS1082" s="28"/>
    </row>
    <row r="1083" spans="2:45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119"/>
      <c r="O1083" s="119"/>
      <c r="P1083" s="119"/>
      <c r="Q1083" s="119"/>
      <c r="R1083" s="119"/>
      <c r="S1083" s="119"/>
      <c r="T1083" s="28"/>
      <c r="U1083" s="107">
        <v>42368</v>
      </c>
      <c r="V1083" s="108">
        <v>-4.209604092045972E-3</v>
      </c>
      <c r="W1083" s="109">
        <f t="shared" si="101"/>
        <v>0.71567908180006934</v>
      </c>
      <c r="X1083" s="108">
        <f t="shared" si="100"/>
        <v>-1.835703518616949E-3</v>
      </c>
      <c r="Y1083" s="28"/>
      <c r="AC1083" s="28"/>
      <c r="AG1083" s="28"/>
      <c r="AK1083" s="28"/>
      <c r="AO1083" s="28"/>
      <c r="AS1083" s="28"/>
    </row>
    <row r="1084" spans="2:45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119"/>
      <c r="O1084" s="119"/>
      <c r="P1084" s="119"/>
      <c r="Q1084" s="119"/>
      <c r="R1084" s="119"/>
      <c r="S1084" s="119"/>
      <c r="T1084" s="28"/>
      <c r="U1084" s="107">
        <v>42367</v>
      </c>
      <c r="V1084" s="108">
        <v>8.0106825583285452E-4</v>
      </c>
      <c r="W1084" s="109">
        <f t="shared" si="101"/>
        <v>0.71870454338688283</v>
      </c>
      <c r="X1084" s="108">
        <f t="shared" si="100"/>
        <v>4.5830295808384491E-3</v>
      </c>
      <c r="Y1084" s="28"/>
      <c r="AC1084" s="28"/>
      <c r="AG1084" s="28"/>
      <c r="AK1084" s="28"/>
      <c r="AO1084" s="28"/>
      <c r="AS1084" s="28"/>
    </row>
    <row r="1085" spans="2:45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119"/>
      <c r="O1085" s="119"/>
      <c r="P1085" s="119"/>
      <c r="Q1085" s="119"/>
      <c r="R1085" s="119"/>
      <c r="S1085" s="119"/>
      <c r="T1085" s="28"/>
      <c r="U1085" s="107">
        <v>42366</v>
      </c>
      <c r="V1085" s="108">
        <v>7.8586406534390319E-4</v>
      </c>
      <c r="W1085" s="109">
        <f t="shared" si="101"/>
        <v>0.71812927282284011</v>
      </c>
      <c r="X1085" s="108">
        <f t="shared" si="100"/>
        <v>2.4700627103775297E-3</v>
      </c>
      <c r="Y1085" s="28"/>
      <c r="AC1085" s="28"/>
      <c r="AG1085" s="28"/>
      <c r="AK1085" s="28"/>
      <c r="AO1085" s="28"/>
      <c r="AS1085" s="28"/>
    </row>
    <row r="1086" spans="2:45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119"/>
      <c r="O1086" s="119"/>
      <c r="P1086" s="119"/>
      <c r="Q1086" s="119"/>
      <c r="R1086" s="119"/>
      <c r="S1086" s="119"/>
      <c r="T1086" s="28"/>
      <c r="U1086" s="107">
        <v>42363</v>
      </c>
      <c r="V1086" s="108">
        <v>1.6402262200034332E-5</v>
      </c>
      <c r="W1086" s="109">
        <f t="shared" si="101"/>
        <v>0.71756536398874593</v>
      </c>
      <c r="X1086" s="108">
        <f t="shared" si="100"/>
        <v>2.633914304705387E-3</v>
      </c>
      <c r="Y1086" s="28"/>
      <c r="AC1086" s="28"/>
      <c r="AG1086" s="28"/>
      <c r="AK1086" s="28"/>
      <c r="AO1086" s="28"/>
      <c r="AS1086" s="28"/>
    </row>
    <row r="1087" spans="2:45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119"/>
      <c r="O1087" s="119"/>
      <c r="P1087" s="119"/>
      <c r="Q1087" s="119"/>
      <c r="R1087" s="119"/>
      <c r="S1087" s="119"/>
      <c r="T1087" s="28"/>
      <c r="U1087" s="107">
        <v>42362</v>
      </c>
      <c r="V1087" s="108">
        <v>7.7869682439287336E-4</v>
      </c>
      <c r="W1087" s="109">
        <f t="shared" si="101"/>
        <v>0.71755359448654665</v>
      </c>
      <c r="X1087" s="108">
        <f t="shared" si="100"/>
        <v>3.311974828469344E-3</v>
      </c>
      <c r="Y1087" s="28"/>
      <c r="AC1087" s="28"/>
      <c r="AG1087" s="28"/>
      <c r="AK1087" s="28"/>
      <c r="AO1087" s="28"/>
      <c r="AS1087" s="28"/>
    </row>
    <row r="1088" spans="2:45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119"/>
      <c r="O1088" s="119"/>
      <c r="P1088" s="119"/>
      <c r="Q1088" s="119"/>
      <c r="R1088" s="119"/>
      <c r="S1088" s="119"/>
      <c r="T1088" s="28"/>
      <c r="U1088" s="107">
        <v>42361</v>
      </c>
      <c r="V1088" s="108">
        <v>2.1938635503707259E-3</v>
      </c>
      <c r="W1088" s="109">
        <f t="shared" si="101"/>
        <v>0.7169952725447114</v>
      </c>
      <c r="X1088" s="108">
        <f t="shared" si="100"/>
        <v>6.3696611904153766E-3</v>
      </c>
      <c r="Y1088" s="28"/>
      <c r="AC1088" s="28"/>
      <c r="AG1088" s="28"/>
      <c r="AK1088" s="28"/>
      <c r="AO1088" s="28"/>
      <c r="AS1088" s="28"/>
    </row>
    <row r="1089" spans="2:45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119"/>
      <c r="O1089" s="119"/>
      <c r="P1089" s="119"/>
      <c r="Q1089" s="119"/>
      <c r="R1089" s="119"/>
      <c r="S1089" s="119"/>
      <c r="T1089" s="28"/>
      <c r="U1089" s="107">
        <v>42360</v>
      </c>
      <c r="V1089" s="108">
        <v>-1.3039439122790261E-3</v>
      </c>
      <c r="W1089" s="109">
        <f t="shared" si="101"/>
        <v>0.71542572612117672</v>
      </c>
      <c r="X1089" s="108">
        <f t="shared" si="100"/>
        <v>6.1809067444908994E-3</v>
      </c>
      <c r="Y1089" s="28"/>
      <c r="AC1089" s="28"/>
      <c r="AG1089" s="28"/>
      <c r="AK1089" s="28"/>
      <c r="AO1089" s="28"/>
      <c r="AS1089" s="28"/>
    </row>
    <row r="1090" spans="2:45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119"/>
      <c r="O1090" s="119"/>
      <c r="P1090" s="119"/>
      <c r="Q1090" s="119"/>
      <c r="R1090" s="119"/>
      <c r="S1090" s="119"/>
      <c r="T1090" s="28"/>
      <c r="U1090" s="107">
        <v>42359</v>
      </c>
      <c r="V1090" s="108">
        <v>9.4944038099417888E-4</v>
      </c>
      <c r="W1090" s="109">
        <f t="shared" si="101"/>
        <v>0.71635981914635394</v>
      </c>
      <c r="X1090" s="108">
        <f t="shared" si="100"/>
        <v>7.8549639640546065E-3</v>
      </c>
      <c r="Y1090" s="28"/>
      <c r="AC1090" s="28"/>
      <c r="AG1090" s="28"/>
      <c r="AK1090" s="28"/>
      <c r="AO1090" s="28"/>
      <c r="AS1090" s="28"/>
    </row>
    <row r="1091" spans="2:45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119"/>
      <c r="O1091" s="119"/>
      <c r="P1091" s="119"/>
      <c r="Q1091" s="119"/>
      <c r="R1091" s="119"/>
      <c r="S1091" s="119"/>
      <c r="T1091" s="28"/>
      <c r="U1091" s="107">
        <v>42356</v>
      </c>
      <c r="V1091" s="108">
        <v>6.926926168512004E-4</v>
      </c>
      <c r="W1091" s="109">
        <f t="shared" si="101"/>
        <v>0.71568032334748488</v>
      </c>
      <c r="X1091" s="108">
        <f t="shared" si="100"/>
        <v>3.1860440218218766E-3</v>
      </c>
      <c r="Y1091" s="28"/>
      <c r="AC1091" s="28"/>
      <c r="AG1091" s="28"/>
      <c r="AK1091" s="28"/>
      <c r="AO1091" s="28"/>
      <c r="AS1091" s="28"/>
    </row>
    <row r="1092" spans="2:45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119"/>
      <c r="O1092" s="119"/>
      <c r="P1092" s="119"/>
      <c r="Q1092" s="119"/>
      <c r="R1092" s="119"/>
      <c r="S1092" s="119"/>
      <c r="T1092" s="28"/>
      <c r="U1092" s="107">
        <v>42355</v>
      </c>
      <c r="V1092" s="108">
        <v>3.8286627865046718E-3</v>
      </c>
      <c r="W1092" s="109">
        <f t="shared" si="101"/>
        <v>0.71518492003369427</v>
      </c>
      <c r="X1092" s="108">
        <f t="shared" si="100"/>
        <v>1.0634962633275791E-3</v>
      </c>
      <c r="Y1092" s="28"/>
      <c r="AC1092" s="28"/>
      <c r="AG1092" s="28"/>
      <c r="AK1092" s="28"/>
      <c r="AO1092" s="28"/>
      <c r="AS1092" s="28"/>
    </row>
    <row r="1093" spans="2:45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119"/>
      <c r="O1093" s="119"/>
      <c r="P1093" s="119"/>
      <c r="Q1093" s="119"/>
      <c r="R1093" s="119"/>
      <c r="S1093" s="119"/>
      <c r="T1093" s="28"/>
      <c r="U1093" s="107">
        <v>42354</v>
      </c>
      <c r="V1093" s="108">
        <v>2.0058923160238399E-3</v>
      </c>
      <c r="W1093" s="109">
        <f t="shared" si="101"/>
        <v>0.7124571618112886</v>
      </c>
      <c r="X1093" s="108">
        <f t="shared" si="100"/>
        <v>-2.9006890940777019E-3</v>
      </c>
      <c r="Y1093" s="28"/>
      <c r="AC1093" s="28"/>
      <c r="AG1093" s="28"/>
      <c r="AK1093" s="28"/>
      <c r="AO1093" s="28"/>
      <c r="AS1093" s="28"/>
    </row>
    <row r="1094" spans="2:45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119"/>
      <c r="O1094" s="119"/>
      <c r="P1094" s="119"/>
      <c r="Q1094" s="119"/>
      <c r="R1094" s="119"/>
      <c r="S1094" s="119"/>
      <c r="T1094" s="28"/>
      <c r="U1094" s="107">
        <v>42353</v>
      </c>
      <c r="V1094" s="108">
        <v>3.5766021043549763E-4</v>
      </c>
      <c r="W1094" s="109">
        <f t="shared" si="101"/>
        <v>0.71103091037171862</v>
      </c>
      <c r="X1094" s="108">
        <f t="shared" ref="X1094:X1157" si="102">$W1094/VLOOKUP($U1094-7,$U:$W,3,FALSE)-1</f>
        <v>-6.6278142025610887E-3</v>
      </c>
      <c r="Y1094" s="28"/>
      <c r="AC1094" s="28"/>
      <c r="AG1094" s="28"/>
      <c r="AK1094" s="28"/>
      <c r="AO1094" s="28"/>
      <c r="AS1094" s="28"/>
    </row>
    <row r="1095" spans="2:45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119"/>
      <c r="O1095" s="119"/>
      <c r="P1095" s="119"/>
      <c r="Q1095" s="119"/>
      <c r="R1095" s="119"/>
      <c r="S1095" s="119"/>
      <c r="T1095" s="28"/>
      <c r="U1095" s="107">
        <v>42352</v>
      </c>
      <c r="V1095" s="108">
        <v>-3.687489505207431E-3</v>
      </c>
      <c r="W1095" s="109">
        <f t="shared" si="101"/>
        <v>0.71077669382983077</v>
      </c>
      <c r="X1095" s="108">
        <f t="shared" si="102"/>
        <v>-9.0340135522616327E-3</v>
      </c>
      <c r="Y1095" s="28"/>
      <c r="AC1095" s="28"/>
      <c r="AG1095" s="28"/>
      <c r="AK1095" s="28"/>
      <c r="AO1095" s="28"/>
      <c r="AS1095" s="28"/>
    </row>
    <row r="1096" spans="2:45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119"/>
      <c r="O1096" s="119"/>
      <c r="P1096" s="119"/>
      <c r="Q1096" s="119"/>
      <c r="R1096" s="119"/>
      <c r="S1096" s="119"/>
      <c r="T1096" s="28"/>
      <c r="U1096" s="107">
        <v>42349</v>
      </c>
      <c r="V1096" s="108">
        <v>-1.4245796920219799E-3</v>
      </c>
      <c r="W1096" s="109">
        <f t="shared" si="101"/>
        <v>0.71340737604192295</v>
      </c>
      <c r="X1096" s="108">
        <f t="shared" si="102"/>
        <v>-1.7457076684279649E-3</v>
      </c>
      <c r="Y1096" s="28"/>
      <c r="AC1096" s="28"/>
      <c r="AG1096" s="28"/>
      <c r="AK1096" s="28"/>
      <c r="AO1096" s="28"/>
      <c r="AS1096" s="28"/>
    </row>
    <row r="1097" spans="2:45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119"/>
      <c r="O1097" s="119"/>
      <c r="P1097" s="119"/>
      <c r="Q1097" s="119"/>
      <c r="R1097" s="119"/>
      <c r="S1097" s="119"/>
      <c r="T1097" s="28"/>
      <c r="U1097" s="107">
        <v>42348</v>
      </c>
      <c r="V1097" s="108">
        <v>-1.4647255827179709E-4</v>
      </c>
      <c r="W1097" s="109">
        <f t="shared" si="101"/>
        <v>0.71442513157583609</v>
      </c>
      <c r="X1097" s="108">
        <f t="shared" si="102"/>
        <v>-1.5040954629860215E-3</v>
      </c>
      <c r="Y1097" s="28"/>
      <c r="AC1097" s="28"/>
      <c r="AG1097" s="28"/>
      <c r="AK1097" s="28"/>
      <c r="AO1097" s="28"/>
      <c r="AS1097" s="28"/>
    </row>
    <row r="1098" spans="2:45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119"/>
      <c r="O1098" s="119"/>
      <c r="P1098" s="119"/>
      <c r="Q1098" s="119"/>
      <c r="R1098" s="119"/>
      <c r="S1098" s="119"/>
      <c r="T1098" s="28"/>
      <c r="U1098" s="107">
        <v>42347</v>
      </c>
      <c r="V1098" s="108">
        <v>-1.739573435733982E-3</v>
      </c>
      <c r="W1098" s="109">
        <f t="shared" si="101"/>
        <v>0.7145297905822241</v>
      </c>
      <c r="X1098" s="108">
        <f t="shared" si="102"/>
        <v>-1.5289046684386021E-2</v>
      </c>
      <c r="Y1098" s="28"/>
      <c r="AC1098" s="28"/>
      <c r="AG1098" s="28"/>
      <c r="AK1098" s="28"/>
      <c r="AO1098" s="28"/>
      <c r="AS1098" s="28"/>
    </row>
    <row r="1099" spans="2:45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119"/>
      <c r="O1099" s="119"/>
      <c r="P1099" s="119"/>
      <c r="Q1099" s="119"/>
      <c r="R1099" s="119"/>
      <c r="S1099" s="119"/>
      <c r="T1099" s="28"/>
      <c r="U1099" s="107">
        <v>42346</v>
      </c>
      <c r="V1099" s="108">
        <v>-2.0654597297851147E-3</v>
      </c>
      <c r="W1099" s="109">
        <f t="shared" si="101"/>
        <v>0.71577493364275324</v>
      </c>
      <c r="X1099" s="108">
        <f t="shared" si="102"/>
        <v>-1.4584088697985109E-2</v>
      </c>
      <c r="Y1099" s="28"/>
      <c r="AC1099" s="28"/>
      <c r="AG1099" s="28"/>
      <c r="AK1099" s="28"/>
      <c r="AO1099" s="28"/>
      <c r="AS1099" s="28"/>
    </row>
    <row r="1100" spans="2:45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119"/>
      <c r="O1100" s="119"/>
      <c r="P1100" s="119"/>
      <c r="Q1100" s="119"/>
      <c r="R1100" s="119"/>
      <c r="S1100" s="119"/>
      <c r="T1100" s="28"/>
      <c r="U1100" s="107">
        <v>42345</v>
      </c>
      <c r="V1100" s="108">
        <v>3.6401387198601084E-3</v>
      </c>
      <c r="W1100" s="109">
        <f t="shared" si="101"/>
        <v>0.71725639784843997</v>
      </c>
      <c r="X1100" s="108">
        <f t="shared" si="102"/>
        <v>-6.3055452583783422E-3</v>
      </c>
      <c r="Y1100" s="28"/>
      <c r="AC1100" s="28"/>
      <c r="AG1100" s="28"/>
      <c r="AK1100" s="28"/>
      <c r="AO1100" s="28"/>
      <c r="AS1100" s="28"/>
    </row>
    <row r="1101" spans="2:45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119"/>
      <c r="O1101" s="119"/>
      <c r="P1101" s="119"/>
      <c r="Q1101" s="119"/>
      <c r="R1101" s="119"/>
      <c r="S1101" s="119"/>
      <c r="T1101" s="28"/>
      <c r="U1101" s="107">
        <v>42342</v>
      </c>
      <c r="V1101" s="108">
        <v>-1.182889762457945E-3</v>
      </c>
      <c r="W1101" s="109">
        <f t="shared" ref="W1101:W1164" si="103">$W1100/(1+$V1100)</f>
        <v>0.71465495467658191</v>
      </c>
      <c r="X1101" s="108">
        <f t="shared" si="102"/>
        <v>-1.1065471360350965E-2</v>
      </c>
      <c r="Y1101" s="28"/>
      <c r="AC1101" s="28"/>
      <c r="AG1101" s="28"/>
      <c r="AK1101" s="28"/>
      <c r="AO1101" s="28"/>
      <c r="AS1101" s="28"/>
    </row>
    <row r="1102" spans="2:45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119"/>
      <c r="O1102" s="119"/>
      <c r="P1102" s="119"/>
      <c r="Q1102" s="119"/>
      <c r="R1102" s="119"/>
      <c r="S1102" s="119"/>
      <c r="T1102" s="28"/>
      <c r="U1102" s="107">
        <v>42341</v>
      </c>
      <c r="V1102" s="108">
        <v>-1.395016673638654E-2</v>
      </c>
      <c r="W1102" s="109">
        <f t="shared" si="103"/>
        <v>0.7155013138557671</v>
      </c>
      <c r="X1102" s="108">
        <f t="shared" si="102"/>
        <v>-1.0951928634712726E-2</v>
      </c>
      <c r="Y1102" s="28"/>
      <c r="AC1102" s="28"/>
      <c r="AG1102" s="28"/>
      <c r="AK1102" s="28"/>
      <c r="AO1102" s="28"/>
      <c r="AS1102" s="28"/>
    </row>
    <row r="1103" spans="2:45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119"/>
      <c r="O1103" s="119"/>
      <c r="P1103" s="119"/>
      <c r="Q1103" s="119"/>
      <c r="R1103" s="119"/>
      <c r="S1103" s="119"/>
      <c r="T1103" s="28"/>
      <c r="U1103" s="107">
        <v>42340</v>
      </c>
      <c r="V1103" s="108">
        <v>-1.024915334445468E-3</v>
      </c>
      <c r="W1103" s="109">
        <f t="shared" si="103"/>
        <v>0.72562388808242195</v>
      </c>
      <c r="X1103" s="108">
        <f t="shared" si="102"/>
        <v>5.8037998205873187E-3</v>
      </c>
      <c r="Y1103" s="28"/>
      <c r="AC1103" s="28"/>
      <c r="AG1103" s="28"/>
      <c r="AK1103" s="28"/>
      <c r="AO1103" s="28"/>
      <c r="AS1103" s="28"/>
    </row>
    <row r="1104" spans="2:45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119"/>
      <c r="O1104" s="119"/>
      <c r="P1104" s="119"/>
      <c r="Q1104" s="119"/>
      <c r="R1104" s="119"/>
      <c r="S1104" s="119"/>
      <c r="T1104" s="28"/>
      <c r="U1104" s="107">
        <v>42339</v>
      </c>
      <c r="V1104" s="108">
        <v>6.3182535295178864E-3</v>
      </c>
      <c r="W1104" s="109">
        <f t="shared" si="103"/>
        <v>0.72636835414704315</v>
      </c>
      <c r="X1104" s="108">
        <f t="shared" si="102"/>
        <v>9.8571388420076733E-3</v>
      </c>
      <c r="Y1104" s="28"/>
      <c r="AC1104" s="28"/>
      <c r="AG1104" s="28"/>
      <c r="AK1104" s="28"/>
      <c r="AO1104" s="28"/>
      <c r="AS1104" s="28"/>
    </row>
    <row r="1105" spans="2:45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119"/>
      <c r="O1105" s="119"/>
      <c r="P1105" s="119"/>
      <c r="Q1105" s="119"/>
      <c r="R1105" s="119"/>
      <c r="S1105" s="119"/>
      <c r="T1105" s="28"/>
      <c r="U1105" s="107">
        <v>42338</v>
      </c>
      <c r="V1105" s="108">
        <v>-1.167428506146327E-3</v>
      </c>
      <c r="W1105" s="109">
        <f t="shared" si="103"/>
        <v>0.72180778953319158</v>
      </c>
      <c r="X1105" s="108">
        <f t="shared" si="102"/>
        <v>3.8101024994103838E-3</v>
      </c>
      <c r="Y1105" s="28"/>
      <c r="AC1105" s="28"/>
      <c r="AG1105" s="28"/>
      <c r="AK1105" s="28"/>
      <c r="AO1105" s="28"/>
      <c r="AS1105" s="28"/>
    </row>
    <row r="1106" spans="2:45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119"/>
      <c r="O1106" s="119"/>
      <c r="P1106" s="119"/>
      <c r="Q1106" s="119"/>
      <c r="R1106" s="119"/>
      <c r="S1106" s="119"/>
      <c r="T1106" s="28"/>
      <c r="U1106" s="107">
        <v>42335</v>
      </c>
      <c r="V1106" s="108">
        <v>-1.068212386123876E-3</v>
      </c>
      <c r="W1106" s="109">
        <f t="shared" si="103"/>
        <v>0.72265143341656957</v>
      </c>
      <c r="X1106" s="108">
        <f t="shared" si="102"/>
        <v>3.006092027002305E-3</v>
      </c>
      <c r="Y1106" s="28"/>
      <c r="AC1106" s="28"/>
      <c r="AG1106" s="28"/>
      <c r="AK1106" s="28"/>
      <c r="AO1106" s="28"/>
      <c r="AS1106" s="28"/>
    </row>
    <row r="1107" spans="2:45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119"/>
      <c r="O1107" s="119"/>
      <c r="P1107" s="119"/>
      <c r="Q1107" s="119"/>
      <c r="R1107" s="119"/>
      <c r="S1107" s="119"/>
      <c r="T1107" s="28"/>
      <c r="U1107" s="107">
        <v>42334</v>
      </c>
      <c r="V1107" s="108">
        <v>2.75476776366453E-3</v>
      </c>
      <c r="W1107" s="109">
        <f t="shared" si="103"/>
        <v>0.72342420411182362</v>
      </c>
      <c r="X1107" s="108">
        <f t="shared" si="102"/>
        <v>5.0101503345705289E-3</v>
      </c>
      <c r="Y1107" s="28"/>
      <c r="AC1107" s="28"/>
      <c r="AG1107" s="28"/>
      <c r="AK1107" s="28"/>
      <c r="AO1107" s="28"/>
      <c r="AS1107" s="28"/>
    </row>
    <row r="1108" spans="2:45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119"/>
      <c r="O1108" s="119"/>
      <c r="P1108" s="119"/>
      <c r="Q1108" s="119"/>
      <c r="R1108" s="119"/>
      <c r="S1108" s="119"/>
      <c r="T1108" s="28"/>
      <c r="U1108" s="107">
        <v>42333</v>
      </c>
      <c r="V1108" s="108">
        <v>3.0009043063472817E-3</v>
      </c>
      <c r="W1108" s="109">
        <f t="shared" si="103"/>
        <v>0.72143681323520237</v>
      </c>
      <c r="X1108" s="108">
        <f t="shared" si="102"/>
        <v>5.0096266414991764E-3</v>
      </c>
      <c r="Y1108" s="28"/>
      <c r="AC1108" s="28"/>
      <c r="AG1108" s="28"/>
      <c r="AK1108" s="28"/>
      <c r="AO1108" s="28"/>
      <c r="AS1108" s="28"/>
    </row>
    <row r="1109" spans="2:45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119"/>
      <c r="O1109" s="119"/>
      <c r="P1109" s="119"/>
      <c r="Q1109" s="119"/>
      <c r="R1109" s="119"/>
      <c r="S1109" s="119"/>
      <c r="T1109" s="28"/>
      <c r="U1109" s="107">
        <v>42332</v>
      </c>
      <c r="V1109" s="108">
        <v>2.924080735061445E-4</v>
      </c>
      <c r="W1109" s="109">
        <f t="shared" si="103"/>
        <v>0.71927832780383361</v>
      </c>
      <c r="X1109" s="108">
        <f t="shared" si="102"/>
        <v>4.8724351379159092E-3</v>
      </c>
      <c r="Y1109" s="28"/>
      <c r="AC1109" s="28"/>
      <c r="AG1109" s="28"/>
      <c r="AK1109" s="28"/>
      <c r="AO1109" s="28"/>
      <c r="AS1109" s="28"/>
    </row>
    <row r="1110" spans="2:45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119"/>
      <c r="O1110" s="119"/>
      <c r="P1110" s="119"/>
      <c r="Q1110" s="119"/>
      <c r="R1110" s="119"/>
      <c r="S1110" s="119"/>
      <c r="T1110" s="28"/>
      <c r="U1110" s="107">
        <v>42331</v>
      </c>
      <c r="V1110" s="108">
        <v>-1.9674521816041E-3</v>
      </c>
      <c r="W1110" s="109">
        <f t="shared" si="103"/>
        <v>0.7190680664957898</v>
      </c>
      <c r="X1110" s="108">
        <f t="shared" si="102"/>
        <v>6.8413004208343065E-3</v>
      </c>
      <c r="Y1110" s="28"/>
      <c r="AC1110" s="28"/>
      <c r="AG1110" s="28"/>
      <c r="AK1110" s="28"/>
      <c r="AO1110" s="28"/>
      <c r="AS1110" s="28"/>
    </row>
    <row r="1111" spans="2:45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119"/>
      <c r="O1111" s="119"/>
      <c r="P1111" s="119"/>
      <c r="Q1111" s="119"/>
      <c r="R1111" s="119"/>
      <c r="S1111" s="119"/>
      <c r="T1111" s="28"/>
      <c r="U1111" s="107">
        <v>42328</v>
      </c>
      <c r="V1111" s="108">
        <v>9.2770524944702035E-4</v>
      </c>
      <c r="W1111" s="109">
        <f t="shared" si="103"/>
        <v>0.72048558743660629</v>
      </c>
      <c r="X1111" s="108">
        <f t="shared" si="102"/>
        <v>1.3184023241461285E-2</v>
      </c>
      <c r="Y1111" s="28"/>
      <c r="AC1111" s="28"/>
      <c r="AG1111" s="28"/>
      <c r="AK1111" s="28"/>
      <c r="AO1111" s="28"/>
      <c r="AS1111" s="28"/>
    </row>
    <row r="1112" spans="2:45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119"/>
      <c r="O1112" s="119"/>
      <c r="P1112" s="119"/>
      <c r="Q1112" s="119"/>
      <c r="R1112" s="119"/>
      <c r="S1112" s="119"/>
      <c r="T1112" s="28"/>
      <c r="U1112" s="107">
        <v>42327</v>
      </c>
      <c r="V1112" s="108">
        <v>2.7542452458332329E-3</v>
      </c>
      <c r="W1112" s="109">
        <f t="shared" si="103"/>
        <v>0.71981780867685141</v>
      </c>
      <c r="X1112" s="108">
        <f t="shared" si="102"/>
        <v>1.162193421067137E-2</v>
      </c>
      <c r="Y1112" s="28"/>
      <c r="AC1112" s="28"/>
      <c r="AG1112" s="28"/>
      <c r="AK1112" s="28"/>
      <c r="AO1112" s="28"/>
      <c r="AS1112" s="28"/>
    </row>
    <row r="1113" spans="2:45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119"/>
      <c r="O1113" s="119"/>
      <c r="P1113" s="119"/>
      <c r="Q1113" s="119"/>
      <c r="R1113" s="119"/>
      <c r="S1113" s="119"/>
      <c r="T1113" s="28"/>
      <c r="U1113" s="107">
        <v>42326</v>
      </c>
      <c r="V1113" s="108">
        <v>2.8639870087318591E-3</v>
      </c>
      <c r="W1113" s="109">
        <f t="shared" si="103"/>
        <v>0.7178406993434191</v>
      </c>
      <c r="X1113" s="108">
        <f t="shared" si="102"/>
        <v>5.8203761037525226E-3</v>
      </c>
      <c r="Y1113" s="28"/>
      <c r="AC1113" s="28"/>
      <c r="AG1113" s="28"/>
      <c r="AK1113" s="28"/>
      <c r="AO1113" s="28"/>
      <c r="AS1113" s="28"/>
    </row>
    <row r="1114" spans="2:45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119"/>
      <c r="O1114" s="119"/>
      <c r="P1114" s="119"/>
      <c r="Q1114" s="119"/>
      <c r="R1114" s="119"/>
      <c r="S1114" s="119"/>
      <c r="T1114" s="28"/>
      <c r="U1114" s="107">
        <v>42325</v>
      </c>
      <c r="V1114" s="108">
        <v>2.2522996240713082E-3</v>
      </c>
      <c r="W1114" s="109">
        <f t="shared" si="103"/>
        <v>0.71579068412311919</v>
      </c>
      <c r="X1114" s="108">
        <f t="shared" si="102"/>
        <v>2.7588871304540241E-3</v>
      </c>
      <c r="Y1114" s="28"/>
      <c r="AC1114" s="28"/>
      <c r="AG1114" s="28"/>
      <c r="AK1114" s="28"/>
      <c r="AO1114" s="28"/>
      <c r="AS1114" s="28"/>
    </row>
    <row r="1115" spans="2:45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119"/>
      <c r="O1115" s="119"/>
      <c r="P1115" s="119"/>
      <c r="Q1115" s="119"/>
      <c r="R1115" s="119"/>
      <c r="S1115" s="119"/>
      <c r="T1115" s="28"/>
      <c r="U1115" s="107">
        <v>42324</v>
      </c>
      <c r="V1115" s="108">
        <v>4.3197787992169971E-3</v>
      </c>
      <c r="W1115" s="109">
        <f t="shared" si="103"/>
        <v>0.71418213197575175</v>
      </c>
      <c r="X1115" s="108">
        <f t="shared" si="102"/>
        <v>2.9047665089068087E-3</v>
      </c>
      <c r="Y1115" s="28"/>
      <c r="AC1115" s="28"/>
      <c r="AG1115" s="28"/>
      <c r="AK1115" s="28"/>
      <c r="AO1115" s="28"/>
      <c r="AS1115" s="28"/>
    </row>
    <row r="1116" spans="2:45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119"/>
      <c r="O1116" s="119"/>
      <c r="P1116" s="119"/>
      <c r="Q1116" s="119"/>
      <c r="R1116" s="119"/>
      <c r="S1116" s="119"/>
      <c r="T1116" s="28"/>
      <c r="U1116" s="107">
        <v>42321</v>
      </c>
      <c r="V1116" s="108">
        <v>-6.15487451106629E-4</v>
      </c>
      <c r="W1116" s="109">
        <f t="shared" si="103"/>
        <v>0.71111029280897053</v>
      </c>
      <c r="X1116" s="108">
        <f t="shared" si="102"/>
        <v>-5.5442454667441465E-3</v>
      </c>
      <c r="Y1116" s="28"/>
      <c r="AC1116" s="28"/>
      <c r="AG1116" s="28"/>
      <c r="AK1116" s="28"/>
      <c r="AO1116" s="28"/>
      <c r="AS1116" s="28"/>
    </row>
    <row r="1117" spans="2:45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119"/>
      <c r="O1117" s="119"/>
      <c r="P1117" s="119"/>
      <c r="Q1117" s="119"/>
      <c r="R1117" s="119"/>
      <c r="S1117" s="119"/>
      <c r="T1117" s="28"/>
      <c r="U1117" s="107">
        <v>42320</v>
      </c>
      <c r="V1117" s="108">
        <v>-2.9964574861042282E-3</v>
      </c>
      <c r="W1117" s="109">
        <f t="shared" si="103"/>
        <v>0.7115482418226694</v>
      </c>
      <c r="X1117" s="108">
        <f t="shared" si="102"/>
        <v>-9.3955418224855869E-3</v>
      </c>
      <c r="Y1117" s="28"/>
      <c r="AC1117" s="28"/>
      <c r="AG1117" s="28"/>
      <c r="AK1117" s="28"/>
      <c r="AO1117" s="28"/>
      <c r="AS1117" s="28"/>
    </row>
    <row r="1118" spans="2:45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119"/>
      <c r="O1118" s="119"/>
      <c r="P1118" s="119"/>
      <c r="Q1118" s="119"/>
      <c r="R1118" s="119"/>
      <c r="S1118" s="119"/>
      <c r="T1118" s="28"/>
      <c r="U1118" s="107">
        <v>42319</v>
      </c>
      <c r="V1118" s="108">
        <v>-1.88503387057067E-4</v>
      </c>
      <c r="W1118" s="109">
        <f t="shared" si="103"/>
        <v>0.71368677389905277</v>
      </c>
      <c r="X1118" s="108">
        <f t="shared" si="102"/>
        <v>-7.983152661762305E-3</v>
      </c>
      <c r="Y1118" s="28"/>
      <c r="AC1118" s="28"/>
      <c r="AG1118" s="28"/>
      <c r="AK1118" s="28"/>
      <c r="AO1118" s="28"/>
      <c r="AS1118" s="28"/>
    </row>
    <row r="1119" spans="2:45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119"/>
      <c r="O1119" s="119"/>
      <c r="P1119" s="119"/>
      <c r="Q1119" s="119"/>
      <c r="R1119" s="119"/>
      <c r="S1119" s="119"/>
      <c r="T1119" s="28"/>
      <c r="U1119" s="107">
        <v>42318</v>
      </c>
      <c r="V1119" s="108">
        <v>2.3981053051762972E-3</v>
      </c>
      <c r="W1119" s="109">
        <f t="shared" si="103"/>
        <v>0.71382133163782013</v>
      </c>
      <c r="X1119" s="108">
        <f t="shared" si="102"/>
        <v>-8.9933420973685729E-3</v>
      </c>
      <c r="Y1119" s="28"/>
      <c r="AC1119" s="28"/>
      <c r="AG1119" s="28"/>
      <c r="AK1119" s="28"/>
      <c r="AO1119" s="28"/>
      <c r="AS1119" s="28"/>
    </row>
    <row r="1120" spans="2:45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119"/>
      <c r="O1120" s="119"/>
      <c r="P1120" s="119"/>
      <c r="Q1120" s="119"/>
      <c r="R1120" s="119"/>
      <c r="S1120" s="119"/>
      <c r="T1120" s="28"/>
      <c r="U1120" s="107">
        <v>42317</v>
      </c>
      <c r="V1120" s="108">
        <v>-4.1411540049968443E-3</v>
      </c>
      <c r="W1120" s="109">
        <f t="shared" si="103"/>
        <v>0.71211360821606895</v>
      </c>
      <c r="X1120" s="108">
        <f t="shared" si="102"/>
        <v>-1.2357579677132358E-2</v>
      </c>
      <c r="Y1120" s="28"/>
      <c r="AC1120" s="28"/>
      <c r="AG1120" s="28"/>
      <c r="AK1120" s="28"/>
      <c r="AO1120" s="28"/>
      <c r="AS1120" s="28"/>
    </row>
    <row r="1121" spans="2:45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119"/>
      <c r="O1121" s="119"/>
      <c r="P1121" s="119"/>
      <c r="Q1121" s="119"/>
      <c r="R1121" s="119"/>
      <c r="S1121" s="119"/>
      <c r="T1121" s="28"/>
      <c r="U1121" s="107">
        <v>42314</v>
      </c>
      <c r="V1121" s="108">
        <v>-4.4858717428346018E-3</v>
      </c>
      <c r="W1121" s="109">
        <f t="shared" si="103"/>
        <v>0.71507484326713711</v>
      </c>
      <c r="X1121" s="108">
        <f t="shared" si="102"/>
        <v>-9.6022500065068295E-3</v>
      </c>
      <c r="Y1121" s="28"/>
      <c r="AC1121" s="28"/>
      <c r="AG1121" s="28"/>
      <c r="AK1121" s="28"/>
      <c r="AO1121" s="28"/>
      <c r="AS1121" s="28"/>
    </row>
    <row r="1122" spans="2:45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119"/>
      <c r="O1122" s="119"/>
      <c r="P1122" s="119"/>
      <c r="Q1122" s="119"/>
      <c r="R1122" s="119"/>
      <c r="S1122" s="119"/>
      <c r="T1122" s="28"/>
      <c r="U1122" s="107">
        <v>42313</v>
      </c>
      <c r="V1122" s="108">
        <v>-1.574944605736188E-3</v>
      </c>
      <c r="W1122" s="109">
        <f t="shared" si="103"/>
        <v>0.71829703162426239</v>
      </c>
      <c r="X1122" s="108">
        <f t="shared" si="102"/>
        <v>-7.7675068253809654E-3</v>
      </c>
      <c r="Y1122" s="28"/>
      <c r="AC1122" s="28"/>
      <c r="AG1122" s="28"/>
      <c r="AK1122" s="28"/>
      <c r="AO1122" s="28"/>
      <c r="AS1122" s="28"/>
    </row>
    <row r="1123" spans="2:45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119"/>
      <c r="O1123" s="119"/>
      <c r="P1123" s="119"/>
      <c r="Q1123" s="119"/>
      <c r="R1123" s="119"/>
      <c r="S1123" s="119"/>
      <c r="T1123" s="28"/>
      <c r="U1123" s="107">
        <v>42312</v>
      </c>
      <c r="V1123" s="108">
        <v>-1.2066302607953181E-3</v>
      </c>
      <c r="W1123" s="109">
        <f t="shared" si="103"/>
        <v>0.71943009417028014</v>
      </c>
      <c r="X1123" s="108">
        <f t="shared" si="102"/>
        <v>-1.386339068821274E-2</v>
      </c>
      <c r="Y1123" s="28"/>
      <c r="AC1123" s="28"/>
      <c r="AG1123" s="28"/>
      <c r="AK1123" s="28"/>
      <c r="AO1123" s="28"/>
      <c r="AS1123" s="28"/>
    </row>
    <row r="1124" spans="2:45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119"/>
      <c r="O1124" s="119"/>
      <c r="P1124" s="119"/>
      <c r="Q1124" s="119"/>
      <c r="R1124" s="119"/>
      <c r="S1124" s="119"/>
      <c r="T1124" s="28"/>
      <c r="U1124" s="107">
        <v>42311</v>
      </c>
      <c r="V1124" s="108">
        <v>-1.004803594435835E-3</v>
      </c>
      <c r="W1124" s="109">
        <f t="shared" si="103"/>
        <v>0.7202992290168394</v>
      </c>
      <c r="X1124" s="108">
        <f t="shared" si="102"/>
        <v>-1.1527490121801875E-2</v>
      </c>
      <c r="Y1124" s="28"/>
      <c r="AC1124" s="28"/>
      <c r="AG1124" s="28"/>
      <c r="AK1124" s="28"/>
      <c r="AO1124" s="28"/>
      <c r="AS1124" s="28"/>
    </row>
    <row r="1125" spans="2:45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119"/>
      <c r="O1125" s="119"/>
      <c r="P1125" s="119"/>
      <c r="Q1125" s="119"/>
      <c r="R1125" s="119"/>
      <c r="S1125" s="119"/>
      <c r="T1125" s="28"/>
      <c r="U1125" s="107">
        <v>42310</v>
      </c>
      <c r="V1125" s="108">
        <v>-1.3629021097127411E-3</v>
      </c>
      <c r="W1125" s="109">
        <f t="shared" si="103"/>
        <v>0.72102371623858941</v>
      </c>
      <c r="X1125" s="108">
        <f t="shared" si="102"/>
        <v>-8.2135701658901938E-3</v>
      </c>
      <c r="Y1125" s="28"/>
      <c r="AC1125" s="28"/>
      <c r="AG1125" s="28"/>
      <c r="AK1125" s="28"/>
      <c r="AO1125" s="28"/>
      <c r="AS1125" s="28"/>
    </row>
    <row r="1126" spans="2:45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119"/>
      <c r="O1126" s="119"/>
      <c r="P1126" s="119"/>
      <c r="Q1126" s="119"/>
      <c r="R1126" s="119"/>
      <c r="S1126" s="119"/>
      <c r="T1126" s="28"/>
      <c r="U1126" s="107">
        <v>42307</v>
      </c>
      <c r="V1126" s="108">
        <v>-2.6416503090254161E-3</v>
      </c>
      <c r="W1126" s="109">
        <f t="shared" si="103"/>
        <v>0.7220077421135449</v>
      </c>
      <c r="X1126" s="108">
        <f t="shared" si="102"/>
        <v>-7.313325063703191E-3</v>
      </c>
      <c r="Y1126" s="28"/>
      <c r="AC1126" s="28"/>
      <c r="AG1126" s="28"/>
      <c r="AK1126" s="28"/>
      <c r="AO1126" s="28"/>
      <c r="AS1126" s="28"/>
    </row>
    <row r="1127" spans="2:45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119"/>
      <c r="O1127" s="119"/>
      <c r="P1127" s="119"/>
      <c r="Q1127" s="119"/>
      <c r="R1127" s="119"/>
      <c r="S1127" s="119"/>
      <c r="T1127" s="28"/>
      <c r="U1127" s="107">
        <v>42306</v>
      </c>
      <c r="V1127" s="108">
        <v>-7.7088731207679484E-3</v>
      </c>
      <c r="W1127" s="109">
        <f t="shared" si="103"/>
        <v>0.72392008583199274</v>
      </c>
      <c r="X1127" s="108">
        <f t="shared" si="102"/>
        <v>-4.166181576281569E-3</v>
      </c>
      <c r="Y1127" s="28"/>
      <c r="AC1127" s="28"/>
      <c r="AG1127" s="28"/>
      <c r="AK1127" s="28"/>
      <c r="AO1127" s="28"/>
      <c r="AS1127" s="28"/>
    </row>
    <row r="1128" spans="2:45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119"/>
      <c r="O1128" s="119"/>
      <c r="P1128" s="119"/>
      <c r="Q1128" s="119"/>
      <c r="R1128" s="119"/>
      <c r="S1128" s="119"/>
      <c r="T1128" s="28"/>
      <c r="U1128" s="107">
        <v>42305</v>
      </c>
      <c r="V1128" s="108">
        <v>1.159250871768333E-3</v>
      </c>
      <c r="W1128" s="109">
        <f t="shared" si="103"/>
        <v>0.72954404833663122</v>
      </c>
      <c r="X1128" s="108">
        <f t="shared" si="102"/>
        <v>1.0069900568281387E-2</v>
      </c>
      <c r="Y1128" s="28"/>
      <c r="AC1128" s="28"/>
      <c r="AG1128" s="28"/>
      <c r="AK1128" s="28"/>
      <c r="AO1128" s="28"/>
      <c r="AS1128" s="28"/>
    </row>
    <row r="1129" spans="2:45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119"/>
      <c r="O1129" s="119"/>
      <c r="P1129" s="119"/>
      <c r="Q1129" s="119"/>
      <c r="R1129" s="119"/>
      <c r="S1129" s="119"/>
      <c r="T1129" s="28"/>
      <c r="U1129" s="107">
        <v>42304</v>
      </c>
      <c r="V1129" s="108">
        <v>2.3443943692347032E-3</v>
      </c>
      <c r="W1129" s="109">
        <f t="shared" si="103"/>
        <v>0.72869930303433161</v>
      </c>
      <c r="X1129" s="108">
        <f t="shared" si="102"/>
        <v>1.1550148590852682E-2</v>
      </c>
      <c r="Y1129" s="28"/>
      <c r="AC1129" s="28"/>
      <c r="AG1129" s="28"/>
      <c r="AK1129" s="28"/>
      <c r="AO1129" s="28"/>
      <c r="AS1129" s="28"/>
    </row>
    <row r="1130" spans="2:45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119"/>
      <c r="O1130" s="119"/>
      <c r="P1130" s="119"/>
      <c r="Q1130" s="119"/>
      <c r="R1130" s="119"/>
      <c r="S1130" s="119"/>
      <c r="T1130" s="28"/>
      <c r="U1130" s="107">
        <v>42303</v>
      </c>
      <c r="V1130" s="108">
        <v>-4.5643865226427231E-4</v>
      </c>
      <c r="W1130" s="109">
        <f t="shared" si="103"/>
        <v>0.72699494019008781</v>
      </c>
      <c r="X1130" s="108">
        <f t="shared" si="102"/>
        <v>5.3011079090385937E-3</v>
      </c>
      <c r="Y1130" s="28"/>
      <c r="AC1130" s="28"/>
      <c r="AG1130" s="28"/>
      <c r="AK1130" s="28"/>
      <c r="AO1130" s="28"/>
      <c r="AS1130" s="28"/>
    </row>
    <row r="1131" spans="2:45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119"/>
      <c r="O1131" s="119"/>
      <c r="P1131" s="119"/>
      <c r="Q1131" s="119"/>
      <c r="R1131" s="119"/>
      <c r="S1131" s="119"/>
      <c r="T1131" s="28"/>
      <c r="U1131" s="107">
        <v>42300</v>
      </c>
      <c r="V1131" s="108">
        <v>5.2030392498002027E-4</v>
      </c>
      <c r="W1131" s="109">
        <f t="shared" si="103"/>
        <v>0.72732692030934931</v>
      </c>
      <c r="X1131" s="108">
        <f t="shared" si="102"/>
        <v>4.1587091508459295E-3</v>
      </c>
      <c r="Y1131" s="28"/>
      <c r="AC1131" s="28"/>
      <c r="AG1131" s="28"/>
      <c r="AK1131" s="28"/>
      <c r="AO1131" s="28"/>
      <c r="AS1131" s="28"/>
    </row>
    <row r="1132" spans="2:45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119"/>
      <c r="O1132" s="119"/>
      <c r="P1132" s="119"/>
      <c r="Q1132" s="119"/>
      <c r="R1132" s="119"/>
      <c r="S1132" s="119"/>
      <c r="T1132" s="28"/>
      <c r="U1132" s="107">
        <v>42299</v>
      </c>
      <c r="V1132" s="108">
        <v>6.4765639795043538E-3</v>
      </c>
      <c r="W1132" s="109">
        <f t="shared" si="103"/>
        <v>0.72694868605473606</v>
      </c>
      <c r="X1132" s="108">
        <f t="shared" si="102"/>
        <v>4.2801966078365172E-3</v>
      </c>
      <c r="Y1132" s="28"/>
      <c r="AC1132" s="28"/>
      <c r="AG1132" s="28"/>
      <c r="AK1132" s="28"/>
      <c r="AO1132" s="28"/>
      <c r="AS1132" s="28"/>
    </row>
    <row r="1133" spans="2:45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119"/>
      <c r="O1133" s="119"/>
      <c r="P1133" s="119"/>
      <c r="Q1133" s="119"/>
      <c r="R1133" s="119"/>
      <c r="S1133" s="119"/>
      <c r="T1133" s="28"/>
      <c r="U1133" s="107">
        <v>42298</v>
      </c>
      <c r="V1133" s="108">
        <v>2.6264404202819653E-3</v>
      </c>
      <c r="W1133" s="109">
        <f t="shared" si="103"/>
        <v>0.72227085266690771</v>
      </c>
      <c r="X1133" s="108">
        <f t="shared" si="102"/>
        <v>1.3212476320356714E-5</v>
      </c>
      <c r="Y1133" s="28"/>
      <c r="AC1133" s="28"/>
      <c r="AG1133" s="28"/>
      <c r="AK1133" s="28"/>
      <c r="AO1133" s="28"/>
      <c r="AS1133" s="28"/>
    </row>
    <row r="1134" spans="2:45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119"/>
      <c r="O1134" s="119"/>
      <c r="P1134" s="119"/>
      <c r="Q1134" s="119"/>
      <c r="R1134" s="119"/>
      <c r="S1134" s="119"/>
      <c r="T1134" s="28"/>
      <c r="U1134" s="107">
        <v>42297</v>
      </c>
      <c r="V1134" s="108">
        <v>-3.8477760400398818E-3</v>
      </c>
      <c r="W1134" s="109">
        <f t="shared" si="103"/>
        <v>0.72037882061453062</v>
      </c>
      <c r="X1134" s="108">
        <f t="shared" si="102"/>
        <v>6.5453723629582683E-4</v>
      </c>
      <c r="Y1134" s="28"/>
      <c r="AC1134" s="28"/>
      <c r="AG1134" s="28"/>
      <c r="AK1134" s="28"/>
      <c r="AO1134" s="28"/>
      <c r="AS1134" s="28"/>
    </row>
    <row r="1135" spans="2:45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119"/>
      <c r="O1135" s="119"/>
      <c r="P1135" s="119"/>
      <c r="Q1135" s="119"/>
      <c r="R1135" s="119"/>
      <c r="S1135" s="119"/>
      <c r="T1135" s="28"/>
      <c r="U1135" s="107">
        <v>42296</v>
      </c>
      <c r="V1135" s="108">
        <v>-1.592294680134424E-3</v>
      </c>
      <c r="W1135" s="109">
        <f t="shared" si="103"/>
        <v>0.72316138365965832</v>
      </c>
      <c r="X1135" s="108">
        <f t="shared" si="102"/>
        <v>3.586697089158486E-3</v>
      </c>
      <c r="Y1135" s="28"/>
      <c r="AC1135" s="28"/>
      <c r="AG1135" s="28"/>
      <c r="AK1135" s="28"/>
      <c r="AO1135" s="28"/>
      <c r="AS1135" s="28"/>
    </row>
    <row r="1136" spans="2:45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119"/>
      <c r="O1136" s="119"/>
      <c r="P1136" s="119"/>
      <c r="Q1136" s="119"/>
      <c r="R1136" s="119"/>
      <c r="S1136" s="119"/>
      <c r="T1136" s="28"/>
      <c r="U1136" s="107">
        <v>42293</v>
      </c>
      <c r="V1136" s="108">
        <v>6.4135119199419677E-4</v>
      </c>
      <c r="W1136" s="109">
        <f t="shared" si="103"/>
        <v>0.72431470611294513</v>
      </c>
      <c r="X1136" s="108">
        <f t="shared" si="102"/>
        <v>6.972285953230406E-3</v>
      </c>
      <c r="Y1136" s="28"/>
      <c r="AC1136" s="28"/>
      <c r="AG1136" s="28"/>
      <c r="AK1136" s="28"/>
      <c r="AO1136" s="28"/>
      <c r="AS1136" s="28"/>
    </row>
    <row r="1137" spans="2:45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119"/>
      <c r="O1137" s="119"/>
      <c r="P1137" s="119"/>
      <c r="Q1137" s="119"/>
      <c r="R1137" s="119"/>
      <c r="S1137" s="119"/>
      <c r="T1137" s="28"/>
      <c r="U1137" s="107">
        <v>42292</v>
      </c>
      <c r="V1137" s="108">
        <v>2.2002479257281992E-3</v>
      </c>
      <c r="W1137" s="109">
        <f t="shared" si="103"/>
        <v>0.72385046375519013</v>
      </c>
      <c r="X1137" s="108">
        <f t="shared" si="102"/>
        <v>4.5690167365672885E-3</v>
      </c>
      <c r="Y1137" s="28"/>
      <c r="AC1137" s="28"/>
      <c r="AG1137" s="28"/>
      <c r="AK1137" s="28"/>
      <c r="AO1137" s="28"/>
      <c r="AS1137" s="28"/>
    </row>
    <row r="1138" spans="2:45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119"/>
      <c r="O1138" s="119"/>
      <c r="P1138" s="119"/>
      <c r="Q1138" s="119"/>
      <c r="R1138" s="119"/>
      <c r="S1138" s="119"/>
      <c r="T1138" s="28"/>
      <c r="U1138" s="107">
        <v>42291</v>
      </c>
      <c r="V1138" s="108">
        <v>3.2694410858984269E-3</v>
      </c>
      <c r="W1138" s="109">
        <f t="shared" si="103"/>
        <v>0.72226130980645475</v>
      </c>
      <c r="X1138" s="108">
        <f t="shared" si="102"/>
        <v>2.6909156342145302E-3</v>
      </c>
      <c r="Y1138" s="28"/>
      <c r="AC1138" s="28"/>
      <c r="AG1138" s="28"/>
      <c r="AK1138" s="28"/>
      <c r="AO1138" s="28"/>
      <c r="AS1138" s="28"/>
    </row>
    <row r="1139" spans="2:45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119"/>
      <c r="O1139" s="119"/>
      <c r="P1139" s="119"/>
      <c r="Q1139" s="119"/>
      <c r="R1139" s="119"/>
      <c r="S1139" s="119"/>
      <c r="T1139" s="28"/>
      <c r="U1139" s="107">
        <v>42290</v>
      </c>
      <c r="V1139" s="108">
        <v>-9.2880905418825865E-4</v>
      </c>
      <c r="W1139" s="109">
        <f t="shared" si="103"/>
        <v>0.71990761427429528</v>
      </c>
      <c r="X1139" s="108">
        <f t="shared" si="102"/>
        <v>6.0021958287381771E-4</v>
      </c>
      <c r="Y1139" s="28"/>
      <c r="AC1139" s="28"/>
      <c r="AG1139" s="28"/>
      <c r="AK1139" s="28"/>
      <c r="AO1139" s="28"/>
      <c r="AS1139" s="28"/>
    </row>
    <row r="1140" spans="2:45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119"/>
      <c r="O1140" s="119"/>
      <c r="P1140" s="119"/>
      <c r="Q1140" s="119"/>
      <c r="R1140" s="119"/>
      <c r="S1140" s="119"/>
      <c r="T1140" s="28"/>
      <c r="U1140" s="107">
        <v>42289</v>
      </c>
      <c r="V1140" s="108">
        <v>1.775822911239174E-3</v>
      </c>
      <c r="W1140" s="109">
        <f t="shared" si="103"/>
        <v>0.72057689261639624</v>
      </c>
      <c r="X1140" s="108">
        <f t="shared" si="102"/>
        <v>1.1217040892823604E-3</v>
      </c>
      <c r="Y1140" s="28"/>
      <c r="AC1140" s="28"/>
      <c r="AG1140" s="28"/>
      <c r="AK1140" s="28"/>
      <c r="AO1140" s="28"/>
      <c r="AS1140" s="28"/>
    </row>
    <row r="1141" spans="2:45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119"/>
      <c r="O1141" s="119"/>
      <c r="P1141" s="119"/>
      <c r="Q1141" s="119"/>
      <c r="R1141" s="119"/>
      <c r="S1141" s="119"/>
      <c r="T1141" s="28"/>
      <c r="U1141" s="107">
        <v>42286</v>
      </c>
      <c r="V1141" s="108">
        <v>-1.7468084324422158E-3</v>
      </c>
      <c r="W1141" s="109">
        <f t="shared" si="103"/>
        <v>0.7192995440061063</v>
      </c>
      <c r="X1141" s="108">
        <f t="shared" si="102"/>
        <v>2.6009206430652743E-3</v>
      </c>
      <c r="Y1141" s="28"/>
      <c r="AC1141" s="28"/>
      <c r="AG1141" s="28"/>
      <c r="AK1141" s="28"/>
      <c r="AO1141" s="28"/>
      <c r="AS1141" s="28"/>
    </row>
    <row r="1142" spans="2:45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119"/>
      <c r="O1142" s="119"/>
      <c r="P1142" s="119"/>
      <c r="Q1142" s="119"/>
      <c r="R1142" s="119"/>
      <c r="S1142" s="119"/>
      <c r="T1142" s="28"/>
      <c r="U1142" s="107">
        <v>42285</v>
      </c>
      <c r="V1142" s="108">
        <v>3.2657537655658432E-4</v>
      </c>
      <c r="W1142" s="109">
        <f t="shared" si="103"/>
        <v>0.72055822118293422</v>
      </c>
      <c r="X1142" s="108">
        <f t="shared" si="102"/>
        <v>1.0721377881612204E-2</v>
      </c>
      <c r="Y1142" s="28"/>
      <c r="AC1142" s="28"/>
      <c r="AG1142" s="28"/>
      <c r="AK1142" s="28"/>
      <c r="AO1142" s="28"/>
      <c r="AS1142" s="28"/>
    </row>
    <row r="1143" spans="2:45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119"/>
      <c r="O1143" s="119"/>
      <c r="P1143" s="119"/>
      <c r="Q1143" s="119"/>
      <c r="R1143" s="119"/>
      <c r="S1143" s="119"/>
      <c r="T1143" s="28"/>
      <c r="U1143" s="107">
        <v>42284</v>
      </c>
      <c r="V1143" s="108">
        <v>1.177538759664105E-3</v>
      </c>
      <c r="W1143" s="109">
        <f t="shared" si="103"/>
        <v>0.72032298143402995</v>
      </c>
      <c r="X1143" s="108">
        <f t="shared" si="102"/>
        <v>1.1927452326784937E-2</v>
      </c>
      <c r="Y1143" s="28"/>
      <c r="AC1143" s="28"/>
      <c r="AG1143" s="28"/>
      <c r="AK1143" s="28"/>
      <c r="AO1143" s="28"/>
      <c r="AS1143" s="28"/>
    </row>
    <row r="1144" spans="2:45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119"/>
      <c r="O1144" s="119"/>
      <c r="P1144" s="119"/>
      <c r="Q1144" s="119"/>
      <c r="R1144" s="119"/>
      <c r="S1144" s="119"/>
      <c r="T1144" s="28"/>
      <c r="U1144" s="107">
        <v>42283</v>
      </c>
      <c r="V1144" s="108">
        <v>-4.0812143421695835E-4</v>
      </c>
      <c r="W1144" s="109">
        <f t="shared" si="103"/>
        <v>0.71947577082724157</v>
      </c>
      <c r="X1144" s="108">
        <f t="shared" si="102"/>
        <v>1.5073531410755292E-2</v>
      </c>
      <c r="Y1144" s="28"/>
      <c r="AC1144" s="28"/>
      <c r="AG1144" s="28"/>
      <c r="AK1144" s="28"/>
      <c r="AO1144" s="28"/>
      <c r="AS1144" s="28"/>
    </row>
    <row r="1145" spans="2:45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119"/>
      <c r="O1145" s="119"/>
      <c r="P1145" s="119"/>
      <c r="Q1145" s="119"/>
      <c r="R1145" s="119"/>
      <c r="S1145" s="119"/>
      <c r="T1145" s="28"/>
      <c r="U1145" s="107">
        <v>42282</v>
      </c>
      <c r="V1145" s="108">
        <v>3.2560059642854897E-3</v>
      </c>
      <c r="W1145" s="109">
        <f t="shared" si="103"/>
        <v>0.71976952419776286</v>
      </c>
      <c r="X1145" s="108">
        <f t="shared" si="102"/>
        <v>1.6612208579025234E-2</v>
      </c>
      <c r="Y1145" s="28"/>
      <c r="AC1145" s="28"/>
      <c r="AG1145" s="28"/>
      <c r="AK1145" s="28"/>
      <c r="AO1145" s="28"/>
      <c r="AS1145" s="28"/>
    </row>
    <row r="1146" spans="2:45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119"/>
      <c r="O1146" s="119"/>
      <c r="P1146" s="119"/>
      <c r="Q1146" s="119"/>
      <c r="R1146" s="119"/>
      <c r="S1146" s="119"/>
      <c r="T1146" s="28"/>
      <c r="U1146" s="107">
        <v>42279</v>
      </c>
      <c r="V1146" s="108">
        <v>6.3384348467761184E-3</v>
      </c>
      <c r="W1146" s="109">
        <f t="shared" si="103"/>
        <v>0.71743355625960303</v>
      </c>
      <c r="X1146" s="108">
        <f t="shared" si="102"/>
        <v>1.0621858817409624E-2</v>
      </c>
      <c r="Y1146" s="28"/>
      <c r="AC1146" s="28"/>
      <c r="AG1146" s="28"/>
      <c r="AK1146" s="28"/>
      <c r="AO1146" s="28"/>
      <c r="AS1146" s="28"/>
    </row>
    <row r="1147" spans="2:45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119"/>
      <c r="O1147" s="119"/>
      <c r="P1147" s="119"/>
      <c r="Q1147" s="119"/>
      <c r="R1147" s="119"/>
      <c r="S1147" s="119"/>
      <c r="T1147" s="28"/>
      <c r="U1147" s="107">
        <v>42278</v>
      </c>
      <c r="V1147" s="108">
        <v>1.5202459031635909E-3</v>
      </c>
      <c r="W1147" s="109">
        <f t="shared" si="103"/>
        <v>0.71291479229732357</v>
      </c>
      <c r="X1147" s="108">
        <f t="shared" si="102"/>
        <v>4.0065269147100402E-3</v>
      </c>
      <c r="Y1147" s="28"/>
      <c r="AC1147" s="28"/>
      <c r="AG1147" s="28"/>
      <c r="AK1147" s="28"/>
      <c r="AO1147" s="28"/>
      <c r="AS1147" s="28"/>
    </row>
    <row r="1148" spans="2:45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119"/>
      <c r="O1148" s="119"/>
      <c r="P1148" s="119"/>
      <c r="Q1148" s="119"/>
      <c r="R1148" s="119"/>
      <c r="S1148" s="119"/>
      <c r="T1148" s="28"/>
      <c r="U1148" s="107">
        <v>42277</v>
      </c>
      <c r="V1148" s="108">
        <v>4.2901963981048855E-3</v>
      </c>
      <c r="W1148" s="109">
        <f t="shared" si="103"/>
        <v>0.71183263165531141</v>
      </c>
      <c r="X1148" s="108">
        <f t="shared" si="102"/>
        <v>2.0394148506457377E-3</v>
      </c>
      <c r="Y1148" s="28"/>
      <c r="AC1148" s="28"/>
      <c r="AG1148" s="28"/>
      <c r="AK1148" s="28"/>
      <c r="AO1148" s="28"/>
      <c r="AS1148" s="28"/>
    </row>
    <row r="1149" spans="2:45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119"/>
      <c r="O1149" s="119"/>
      <c r="P1149" s="119"/>
      <c r="Q1149" s="119"/>
      <c r="R1149" s="119"/>
      <c r="S1149" s="119"/>
      <c r="T1149" s="28"/>
      <c r="U1149" s="107">
        <v>42276</v>
      </c>
      <c r="V1149" s="108">
        <v>1.10708820680242E-3</v>
      </c>
      <c r="W1149" s="109">
        <f t="shared" si="103"/>
        <v>0.70879177573205943</v>
      </c>
      <c r="X1149" s="108">
        <f t="shared" si="102"/>
        <v>-2.1040737094282225E-3</v>
      </c>
      <c r="Y1149" s="28"/>
      <c r="AC1149" s="28"/>
      <c r="AG1149" s="28"/>
      <c r="AK1149" s="28"/>
      <c r="AO1149" s="28"/>
      <c r="AS1149" s="28"/>
    </row>
    <row r="1150" spans="2:45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119"/>
      <c r="O1150" s="119"/>
      <c r="P1150" s="119"/>
      <c r="Q1150" s="119"/>
      <c r="R1150" s="119"/>
      <c r="S1150" s="119"/>
      <c r="T1150" s="28"/>
      <c r="U1150" s="107">
        <v>42275</v>
      </c>
      <c r="V1150" s="108">
        <v>-2.6556428684269577E-3</v>
      </c>
      <c r="W1150" s="109">
        <f t="shared" si="103"/>
        <v>0.70800794848197257</v>
      </c>
      <c r="X1150" s="108">
        <f t="shared" si="102"/>
        <v>-4.5636112371313375E-3</v>
      </c>
      <c r="Y1150" s="28"/>
      <c r="AC1150" s="28"/>
      <c r="AG1150" s="28"/>
      <c r="AK1150" s="28"/>
      <c r="AO1150" s="28"/>
      <c r="AS1150" s="28"/>
    </row>
    <row r="1151" spans="2:45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119"/>
      <c r="O1151" s="119"/>
      <c r="P1151" s="119"/>
      <c r="Q1151" s="119"/>
      <c r="R1151" s="119"/>
      <c r="S1151" s="119"/>
      <c r="T1151" s="28"/>
      <c r="U1151" s="107">
        <v>42272</v>
      </c>
      <c r="V1151" s="108">
        <v>-2.4885860514348629E-4</v>
      </c>
      <c r="W1151" s="109">
        <f t="shared" si="103"/>
        <v>0.7098931712194666</v>
      </c>
      <c r="X1151" s="108">
        <f t="shared" si="102"/>
        <v>-2.9845268757963117E-3</v>
      </c>
      <c r="Y1151" s="28"/>
      <c r="AC1151" s="28"/>
      <c r="AG1151" s="28"/>
      <c r="AK1151" s="28"/>
      <c r="AO1151" s="28"/>
      <c r="AS1151" s="28"/>
    </row>
    <row r="1152" spans="2:45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119"/>
      <c r="O1152" s="119"/>
      <c r="P1152" s="119"/>
      <c r="Q1152" s="119"/>
      <c r="R1152" s="119"/>
      <c r="S1152" s="119"/>
      <c r="T1152" s="28"/>
      <c r="U1152" s="107">
        <v>42271</v>
      </c>
      <c r="V1152" s="108">
        <v>-4.4199488442875877E-4</v>
      </c>
      <c r="W1152" s="109">
        <f t="shared" si="103"/>
        <v>0.71006987821891454</v>
      </c>
      <c r="X1152" s="108">
        <f t="shared" si="102"/>
        <v>8.2338333455678203E-4</v>
      </c>
      <c r="Y1152" s="28"/>
      <c r="AC1152" s="28"/>
      <c r="AG1152" s="28"/>
      <c r="AK1152" s="28"/>
      <c r="AO1152" s="28"/>
      <c r="AS1152" s="28"/>
    </row>
    <row r="1153" spans="2:45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119"/>
      <c r="O1153" s="119"/>
      <c r="P1153" s="119"/>
      <c r="Q1153" s="119"/>
      <c r="R1153" s="119"/>
      <c r="S1153" s="119"/>
      <c r="T1153" s="28"/>
      <c r="U1153" s="107">
        <v>42270</v>
      </c>
      <c r="V1153" s="108">
        <v>1.374007314890886E-4</v>
      </c>
      <c r="W1153" s="109">
        <f t="shared" si="103"/>
        <v>0.71038386425289501</v>
      </c>
      <c r="X1153" s="108">
        <f t="shared" si="102"/>
        <v>9.1774137879419015E-4</v>
      </c>
      <c r="Y1153" s="28"/>
      <c r="AC1153" s="28"/>
      <c r="AG1153" s="28"/>
      <c r="AK1153" s="28"/>
      <c r="AO1153" s="28"/>
      <c r="AS1153" s="28"/>
    </row>
    <row r="1154" spans="2:45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119"/>
      <c r="O1154" s="119"/>
      <c r="P1154" s="119"/>
      <c r="Q1154" s="119"/>
      <c r="R1154" s="119"/>
      <c r="S1154" s="119"/>
      <c r="T1154" s="28"/>
      <c r="U1154" s="107">
        <v>42269</v>
      </c>
      <c r="V1154" s="108">
        <v>-1.3603639470980262E-3</v>
      </c>
      <c r="W1154" s="109">
        <f t="shared" si="103"/>
        <v>0.71028627039977543</v>
      </c>
      <c r="X1154" s="108">
        <f t="shared" si="102"/>
        <v>2.4558887378201E-3</v>
      </c>
      <c r="Y1154" s="28"/>
      <c r="AC1154" s="28"/>
      <c r="AG1154" s="28"/>
      <c r="AK1154" s="28"/>
      <c r="AO1154" s="28"/>
      <c r="AS1154" s="28"/>
    </row>
    <row r="1155" spans="2:45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119"/>
      <c r="O1155" s="119"/>
      <c r="P1155" s="119"/>
      <c r="Q1155" s="119"/>
      <c r="R1155" s="119"/>
      <c r="S1155" s="119"/>
      <c r="T1155" s="28"/>
      <c r="U1155" s="107">
        <v>42268</v>
      </c>
      <c r="V1155" s="108">
        <v>-1.0735318516000339E-3</v>
      </c>
      <c r="W1155" s="109">
        <f t="shared" si="103"/>
        <v>0.71125383447342827</v>
      </c>
      <c r="X1155" s="108">
        <f t="shared" si="102"/>
        <v>6.1529586778252821E-4</v>
      </c>
      <c r="Y1155" s="28"/>
      <c r="AC1155" s="28"/>
      <c r="AG1155" s="28"/>
      <c r="AK1155" s="28"/>
      <c r="AO1155" s="28"/>
      <c r="AS1155" s="28"/>
    </row>
    <row r="1156" spans="2:45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119"/>
      <c r="O1156" s="119"/>
      <c r="P1156" s="119"/>
      <c r="Q1156" s="119"/>
      <c r="R1156" s="119"/>
      <c r="S1156" s="119"/>
      <c r="T1156" s="28"/>
      <c r="U1156" s="107">
        <v>42265</v>
      </c>
      <c r="V1156" s="108">
        <v>3.5694999677683744E-3</v>
      </c>
      <c r="W1156" s="109">
        <f t="shared" si="103"/>
        <v>0.71201820869938626</v>
      </c>
      <c r="X1156" s="108">
        <f t="shared" si="102"/>
        <v>8.3042009195666289E-4</v>
      </c>
      <c r="Y1156" s="28"/>
      <c r="AC1156" s="28"/>
      <c r="AG1156" s="28"/>
      <c r="AK1156" s="28"/>
      <c r="AO1156" s="28"/>
      <c r="AS1156" s="28"/>
    </row>
    <row r="1157" spans="2:45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119"/>
      <c r="O1157" s="119"/>
      <c r="P1157" s="119"/>
      <c r="Q1157" s="119"/>
      <c r="R1157" s="119"/>
      <c r="S1157" s="119"/>
      <c r="T1157" s="28"/>
      <c r="U1157" s="107">
        <v>42264</v>
      </c>
      <c r="V1157" s="108">
        <v>-3.477561405752845E-4</v>
      </c>
      <c r="W1157" s="109">
        <f t="shared" si="103"/>
        <v>0.70948569951782525</v>
      </c>
      <c r="X1157" s="108">
        <f t="shared" si="102"/>
        <v>-1.7623096032940433E-3</v>
      </c>
      <c r="Y1157" s="28"/>
      <c r="AC1157" s="28"/>
      <c r="AG1157" s="28"/>
      <c r="AK1157" s="28"/>
      <c r="AO1157" s="28"/>
      <c r="AS1157" s="28"/>
    </row>
    <row r="1158" spans="2:45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119"/>
      <c r="O1158" s="119"/>
      <c r="P1158" s="119"/>
      <c r="Q1158" s="119"/>
      <c r="R1158" s="119"/>
      <c r="S1158" s="119"/>
      <c r="T1158" s="28"/>
      <c r="U1158" s="107">
        <v>42263</v>
      </c>
      <c r="V1158" s="108">
        <v>1.674348912144609E-3</v>
      </c>
      <c r="W1158" s="109">
        <f t="shared" si="103"/>
        <v>0.7097325133575112</v>
      </c>
      <c r="X1158" s="108">
        <f t="shared" ref="X1158:X1221" si="104">$W1158/VLOOKUP($U1158-7,$U:$W,3,FALSE)-1</f>
        <v>-2.660305427605314E-3</v>
      </c>
      <c r="Y1158" s="28"/>
      <c r="AC1158" s="28"/>
      <c r="AG1158" s="28"/>
      <c r="AK1158" s="28"/>
      <c r="AO1158" s="28"/>
      <c r="AS1158" s="28"/>
    </row>
    <row r="1159" spans="2:45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119"/>
      <c r="O1159" s="119"/>
      <c r="P1159" s="119"/>
      <c r="Q1159" s="119"/>
      <c r="R1159" s="119"/>
      <c r="S1159" s="119"/>
      <c r="T1159" s="28"/>
      <c r="U1159" s="107">
        <v>42262</v>
      </c>
      <c r="V1159" s="108">
        <v>-3.1939498579655469E-3</v>
      </c>
      <c r="W1159" s="109">
        <f t="shared" si="103"/>
        <v>0.70854615986553604</v>
      </c>
      <c r="X1159" s="108">
        <f t="shared" si="104"/>
        <v>-3.9912105477826199E-3</v>
      </c>
      <c r="Y1159" s="28"/>
      <c r="AC1159" s="28"/>
      <c r="AG1159" s="28"/>
      <c r="AK1159" s="28"/>
      <c r="AO1159" s="28"/>
      <c r="AS1159" s="28"/>
    </row>
    <row r="1160" spans="2:45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119"/>
      <c r="O1160" s="119"/>
      <c r="P1160" s="119"/>
      <c r="Q1160" s="119"/>
      <c r="R1160" s="119"/>
      <c r="S1160" s="119"/>
      <c r="T1160" s="28"/>
      <c r="U1160" s="107">
        <v>42261</v>
      </c>
      <c r="V1160" s="108">
        <v>-8.587707117741995E-4</v>
      </c>
      <c r="W1160" s="109">
        <f t="shared" si="103"/>
        <v>0.71081647203543319</v>
      </c>
      <c r="X1160" s="108">
        <f t="shared" si="104"/>
        <v>2.6307488674184309E-3</v>
      </c>
      <c r="Y1160" s="28"/>
      <c r="AC1160" s="28"/>
      <c r="AG1160" s="28"/>
      <c r="AK1160" s="28"/>
      <c r="AO1160" s="28"/>
      <c r="AS1160" s="28"/>
    </row>
    <row r="1161" spans="2:45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119"/>
      <c r="O1161" s="119"/>
      <c r="P1161" s="119"/>
      <c r="Q1161" s="119"/>
      <c r="R1161" s="119"/>
      <c r="S1161" s="119"/>
      <c r="T1161" s="28"/>
      <c r="U1161" s="107">
        <v>42258</v>
      </c>
      <c r="V1161" s="108">
        <v>9.6967447128170822E-4</v>
      </c>
      <c r="W1161" s="109">
        <f t="shared" si="103"/>
        <v>0.7114274250716377</v>
      </c>
      <c r="X1161" s="108">
        <f t="shared" si="104"/>
        <v>3.2791111845966725E-3</v>
      </c>
      <c r="Y1161" s="28"/>
      <c r="AC1161" s="28"/>
      <c r="AG1161" s="28"/>
      <c r="AK1161" s="28"/>
      <c r="AO1161" s="28"/>
      <c r="AS1161" s="28"/>
    </row>
    <row r="1162" spans="2:45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119"/>
      <c r="O1162" s="119"/>
      <c r="P1162" s="119"/>
      <c r="Q1162" s="119"/>
      <c r="R1162" s="119"/>
      <c r="S1162" s="119"/>
      <c r="T1162" s="28"/>
      <c r="U1162" s="107">
        <v>42257</v>
      </c>
      <c r="V1162" s="108">
        <v>-1.2470244705381881E-3</v>
      </c>
      <c r="W1162" s="109">
        <f t="shared" si="103"/>
        <v>0.71073824034421218</v>
      </c>
      <c r="X1162" s="108">
        <f t="shared" si="104"/>
        <v>1.8972719436123331E-3</v>
      </c>
      <c r="Y1162" s="28"/>
      <c r="AC1162" s="28"/>
      <c r="AG1162" s="28"/>
      <c r="AK1162" s="28"/>
      <c r="AO1162" s="28"/>
      <c r="AS1162" s="28"/>
    </row>
    <row r="1163" spans="2:45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119"/>
      <c r="O1163" s="119"/>
      <c r="P1163" s="119"/>
      <c r="Q1163" s="119"/>
      <c r="R1163" s="119"/>
      <c r="S1163" s="119"/>
      <c r="T1163" s="28"/>
      <c r="U1163" s="107">
        <v>42256</v>
      </c>
      <c r="V1163" s="108">
        <v>3.3765939003655592E-4</v>
      </c>
      <c r="W1163" s="109">
        <f t="shared" si="103"/>
        <v>0.71162565494979735</v>
      </c>
      <c r="X1163" s="108">
        <f t="shared" si="104"/>
        <v>5.8430794328339086E-3</v>
      </c>
      <c r="Y1163" s="28"/>
      <c r="AC1163" s="28"/>
      <c r="AG1163" s="28"/>
      <c r="AK1163" s="28"/>
      <c r="AO1163" s="28"/>
      <c r="AS1163" s="28"/>
    </row>
    <row r="1164" spans="2:45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119"/>
      <c r="O1164" s="119"/>
      <c r="P1164" s="119"/>
      <c r="Q1164" s="119"/>
      <c r="R1164" s="119"/>
      <c r="S1164" s="119"/>
      <c r="T1164" s="28"/>
      <c r="U1164" s="107">
        <v>42255</v>
      </c>
      <c r="V1164" s="108">
        <v>3.4333101409123549E-3</v>
      </c>
      <c r="W1164" s="109">
        <f t="shared" si="103"/>
        <v>0.71138544897301625</v>
      </c>
      <c r="X1164" s="108">
        <f t="shared" si="104"/>
        <v>6.686319701525445E-3</v>
      </c>
      <c r="Y1164" s="28"/>
      <c r="AC1164" s="28"/>
      <c r="AG1164" s="28"/>
      <c r="AK1164" s="28"/>
      <c r="AO1164" s="28"/>
      <c r="AS1164" s="28"/>
    </row>
    <row r="1165" spans="2:45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119"/>
      <c r="O1165" s="119"/>
      <c r="P1165" s="119"/>
      <c r="Q1165" s="119"/>
      <c r="R1165" s="119"/>
      <c r="S1165" s="119"/>
      <c r="T1165" s="28"/>
      <c r="U1165" s="107">
        <v>42254</v>
      </c>
      <c r="V1165" s="108">
        <v>-2.126649312150742E-4</v>
      </c>
      <c r="W1165" s="109">
        <f t="shared" ref="W1165:W1228" si="105">$W1164/(1+$V1164)</f>
        <v>0.70895139894560233</v>
      </c>
      <c r="X1165" s="108">
        <f t="shared" si="104"/>
        <v>-2.1679733701042148E-3</v>
      </c>
      <c r="Y1165" s="28"/>
      <c r="AC1165" s="28"/>
      <c r="AG1165" s="28"/>
      <c r="AK1165" s="28"/>
      <c r="AO1165" s="28"/>
      <c r="AS1165" s="28"/>
    </row>
    <row r="1166" spans="2:45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119"/>
      <c r="O1166" s="119"/>
      <c r="P1166" s="119"/>
      <c r="Q1166" s="119"/>
      <c r="R1166" s="119"/>
      <c r="S1166" s="119"/>
      <c r="T1166" s="28"/>
      <c r="U1166" s="107">
        <v>42251</v>
      </c>
      <c r="V1166" s="108">
        <v>-4.089839297553746E-4</v>
      </c>
      <c r="W1166" s="109">
        <f t="shared" si="105"/>
        <v>0.7091022001162145</v>
      </c>
      <c r="X1166" s="108">
        <f t="shared" si="104"/>
        <v>-3.5085432103054703E-3</v>
      </c>
      <c r="Y1166" s="28"/>
      <c r="AC1166" s="28"/>
      <c r="AG1166" s="28"/>
      <c r="AK1166" s="28"/>
      <c r="AO1166" s="28"/>
      <c r="AS1166" s="28"/>
    </row>
    <row r="1167" spans="2:45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119"/>
      <c r="O1167" s="119"/>
      <c r="P1167" s="119"/>
      <c r="Q1167" s="119"/>
      <c r="R1167" s="119"/>
      <c r="S1167" s="119"/>
      <c r="T1167" s="28"/>
      <c r="U1167" s="107">
        <v>42250</v>
      </c>
      <c r="V1167" s="108">
        <v>2.6863997248200988E-3</v>
      </c>
      <c r="W1167" s="109">
        <f t="shared" si="105"/>
        <v>0.70939233017914949</v>
      </c>
      <c r="X1167" s="108">
        <f t="shared" si="104"/>
        <v>-2.9652787317296925E-3</v>
      </c>
      <c r="Y1167" s="28"/>
      <c r="AC1167" s="28"/>
      <c r="AG1167" s="28"/>
      <c r="AK1167" s="28"/>
      <c r="AO1167" s="28"/>
      <c r="AS1167" s="28"/>
    </row>
    <row r="1168" spans="2:45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119"/>
      <c r="O1168" s="119"/>
      <c r="P1168" s="119"/>
      <c r="Q1168" s="119"/>
      <c r="R1168" s="119"/>
      <c r="S1168" s="119"/>
      <c r="T1168" s="28"/>
      <c r="U1168" s="107">
        <v>42249</v>
      </c>
      <c r="V1168" s="108">
        <v>1.17628423513854E-3</v>
      </c>
      <c r="W1168" s="109">
        <f t="shared" si="105"/>
        <v>0.70749172460485854</v>
      </c>
      <c r="X1168" s="108">
        <f t="shared" si="104"/>
        <v>-1.9161197372160599E-3</v>
      </c>
      <c r="Y1168" s="28"/>
      <c r="AC1168" s="28"/>
      <c r="AG1168" s="28"/>
      <c r="AK1168" s="28"/>
      <c r="AO1168" s="28"/>
      <c r="AS1168" s="28"/>
    </row>
    <row r="1169" spans="2:45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119"/>
      <c r="O1169" s="119"/>
      <c r="P1169" s="119"/>
      <c r="Q1169" s="119"/>
      <c r="R1169" s="119"/>
      <c r="S1169" s="119"/>
      <c r="T1169" s="28"/>
      <c r="U1169" s="107">
        <v>42248</v>
      </c>
      <c r="V1169" s="108">
        <v>-5.3923711382942059E-3</v>
      </c>
      <c r="W1169" s="109">
        <f t="shared" si="105"/>
        <v>0.70666049100968853</v>
      </c>
      <c r="X1169" s="108">
        <f t="shared" si="104"/>
        <v>-1.5909766883668297E-3</v>
      </c>
      <c r="Y1169" s="28"/>
      <c r="AC1169" s="28"/>
      <c r="AG1169" s="28"/>
      <c r="AK1169" s="28"/>
      <c r="AO1169" s="28"/>
      <c r="AS1169" s="28"/>
    </row>
    <row r="1170" spans="2:45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119"/>
      <c r="O1170" s="119"/>
      <c r="P1170" s="119"/>
      <c r="Q1170" s="119"/>
      <c r="R1170" s="119"/>
      <c r="S1170" s="119"/>
      <c r="T1170" s="28"/>
      <c r="U1170" s="107">
        <v>42247</v>
      </c>
      <c r="V1170" s="108">
        <v>-1.555861694036257E-3</v>
      </c>
      <c r="W1170" s="109">
        <f t="shared" si="105"/>
        <v>0.71049172608743927</v>
      </c>
      <c r="X1170" s="108">
        <f t="shared" si="104"/>
        <v>2.6307272355219347E-4</v>
      </c>
      <c r="Y1170" s="28"/>
      <c r="AC1170" s="28"/>
      <c r="AG1170" s="28"/>
      <c r="AK1170" s="28"/>
      <c r="AO1170" s="28"/>
      <c r="AS1170" s="28"/>
    </row>
    <row r="1171" spans="2:45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119"/>
      <c r="O1171" s="119"/>
      <c r="P1171" s="119"/>
      <c r="Q1171" s="119"/>
      <c r="R1171" s="119"/>
      <c r="S1171" s="119"/>
      <c r="T1171" s="28"/>
      <c r="U1171" s="107">
        <v>42244</v>
      </c>
      <c r="V1171" s="108">
        <v>1.359703580455193E-4</v>
      </c>
      <c r="W1171" s="109">
        <f t="shared" si="105"/>
        <v>0.71159887551937906</v>
      </c>
      <c r="X1171" s="108">
        <f t="shared" si="104"/>
        <v>-1.4574501206691903E-2</v>
      </c>
      <c r="Y1171" s="28"/>
      <c r="AC1171" s="28"/>
      <c r="AG1171" s="28"/>
      <c r="AK1171" s="28"/>
      <c r="AO1171" s="28"/>
      <c r="AS1171" s="28"/>
    </row>
    <row r="1172" spans="2:45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119"/>
      <c r="O1172" s="119"/>
      <c r="P1172" s="119"/>
      <c r="Q1172" s="119"/>
      <c r="R1172" s="119"/>
      <c r="S1172" s="119"/>
      <c r="T1172" s="28"/>
      <c r="U1172" s="107">
        <v>42243</v>
      </c>
      <c r="V1172" s="108">
        <v>3.7415058635607719E-3</v>
      </c>
      <c r="W1172" s="109">
        <f t="shared" si="105"/>
        <v>0.71150213231969739</v>
      </c>
      <c r="X1172" s="108">
        <f t="shared" si="104"/>
        <v>-2.0922612385466666E-2</v>
      </c>
      <c r="Y1172" s="28"/>
      <c r="AC1172" s="28"/>
      <c r="AG1172" s="28"/>
      <c r="AK1172" s="28"/>
      <c r="AO1172" s="28"/>
      <c r="AS1172" s="28"/>
    </row>
    <row r="1173" spans="2:45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119"/>
      <c r="O1173" s="119"/>
      <c r="P1173" s="119"/>
      <c r="Q1173" s="119"/>
      <c r="R1173" s="119"/>
      <c r="S1173" s="119"/>
      <c r="T1173" s="28"/>
      <c r="U1173" s="107">
        <v>42242</v>
      </c>
      <c r="V1173" s="108">
        <v>1.5024346879501909E-3</v>
      </c>
      <c r="W1173" s="109">
        <f t="shared" si="105"/>
        <v>0.70884996601546568</v>
      </c>
      <c r="X1173" s="108">
        <f t="shared" si="104"/>
        <v>-2.9249597254988324E-2</v>
      </c>
      <c r="Y1173" s="28"/>
      <c r="AC1173" s="28"/>
      <c r="AG1173" s="28"/>
      <c r="AK1173" s="28"/>
      <c r="AO1173" s="28"/>
      <c r="AS1173" s="28"/>
    </row>
    <row r="1174" spans="2:45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119"/>
      <c r="O1174" s="119"/>
      <c r="P1174" s="119"/>
      <c r="Q1174" s="119"/>
      <c r="R1174" s="119"/>
      <c r="S1174" s="119"/>
      <c r="T1174" s="28"/>
      <c r="U1174" s="107">
        <v>42241</v>
      </c>
      <c r="V1174" s="108">
        <v>-3.5453809305487274E-3</v>
      </c>
      <c r="W1174" s="109">
        <f t="shared" si="105"/>
        <v>0.7077865629316521</v>
      </c>
      <c r="X1174" s="108">
        <f t="shared" si="104"/>
        <v>-3.4397396346353859E-2</v>
      </c>
      <c r="Y1174" s="28"/>
      <c r="AC1174" s="28"/>
      <c r="AG1174" s="28"/>
      <c r="AK1174" s="28"/>
      <c r="AO1174" s="28"/>
      <c r="AS1174" s="28"/>
    </row>
    <row r="1175" spans="2:45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119"/>
      <c r="O1175" s="119"/>
      <c r="P1175" s="119"/>
      <c r="Q1175" s="119"/>
      <c r="R1175" s="119"/>
      <c r="S1175" s="119"/>
      <c r="T1175" s="28"/>
      <c r="U1175" s="107">
        <v>42240</v>
      </c>
      <c r="V1175" s="108">
        <v>-1.636645414847538E-2</v>
      </c>
      <c r="W1175" s="109">
        <f t="shared" si="105"/>
        <v>0.71030486425224804</v>
      </c>
      <c r="X1175" s="108">
        <f t="shared" si="104"/>
        <v>-3.366648231038849E-2</v>
      </c>
      <c r="Y1175" s="28"/>
      <c r="AC1175" s="28"/>
      <c r="AG1175" s="28"/>
      <c r="AK1175" s="28"/>
      <c r="AO1175" s="28"/>
      <c r="AS1175" s="28"/>
    </row>
    <row r="1176" spans="2:45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119"/>
      <c r="O1176" s="119"/>
      <c r="P1176" s="119"/>
      <c r="Q1176" s="119"/>
      <c r="R1176" s="119"/>
      <c r="S1176" s="119"/>
      <c r="T1176" s="28"/>
      <c r="U1176" s="107">
        <v>42237</v>
      </c>
      <c r="V1176" s="108">
        <v>-6.3069056802742465E-3</v>
      </c>
      <c r="W1176" s="109">
        <f t="shared" si="105"/>
        <v>0.72212346482890855</v>
      </c>
      <c r="X1176" s="108">
        <f t="shared" si="104"/>
        <v>-1.5876099682998857E-2</v>
      </c>
      <c r="Y1176" s="28"/>
      <c r="AC1176" s="28"/>
      <c r="AG1176" s="28"/>
      <c r="AK1176" s="28"/>
      <c r="AO1176" s="28"/>
      <c r="AS1176" s="28"/>
    </row>
    <row r="1177" spans="2:45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119"/>
      <c r="O1177" s="119"/>
      <c r="P1177" s="119"/>
      <c r="Q1177" s="119"/>
      <c r="R1177" s="119"/>
      <c r="S1177" s="119"/>
      <c r="T1177" s="28"/>
      <c r="U1177" s="107">
        <v>42236</v>
      </c>
      <c r="V1177" s="108">
        <v>-4.7952456108051426E-3</v>
      </c>
      <c r="W1177" s="109">
        <f t="shared" si="105"/>
        <v>0.72670673566798649</v>
      </c>
      <c r="X1177" s="108">
        <f t="shared" si="104"/>
        <v>-1.0437668380963494E-2</v>
      </c>
      <c r="Y1177" s="28"/>
      <c r="AC1177" s="28"/>
      <c r="AG1177" s="28"/>
      <c r="AK1177" s="28"/>
      <c r="AO1177" s="28"/>
      <c r="AS1177" s="28"/>
    </row>
    <row r="1178" spans="2:45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119"/>
      <c r="O1178" s="119"/>
      <c r="P1178" s="119"/>
      <c r="Q1178" s="119"/>
      <c r="R1178" s="119"/>
      <c r="S1178" s="119"/>
      <c r="T1178" s="28"/>
      <c r="U1178" s="107">
        <v>42235</v>
      </c>
      <c r="V1178" s="108">
        <v>-3.8084395684070899E-3</v>
      </c>
      <c r="W1178" s="109">
        <f t="shared" si="105"/>
        <v>0.7302082636391759</v>
      </c>
      <c r="X1178" s="108">
        <f t="shared" si="104"/>
        <v>-7.4548993090405302E-3</v>
      </c>
      <c r="Y1178" s="28"/>
      <c r="AC1178" s="28"/>
      <c r="AG1178" s="28"/>
      <c r="AK1178" s="28"/>
      <c r="AO1178" s="28"/>
      <c r="AS1178" s="28"/>
    </row>
    <row r="1179" spans="2:45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119"/>
      <c r="O1179" s="119"/>
      <c r="P1179" s="119"/>
      <c r="Q1179" s="119"/>
      <c r="R1179" s="119"/>
      <c r="S1179" s="119"/>
      <c r="T1179" s="28"/>
      <c r="U1179" s="107">
        <v>42234</v>
      </c>
      <c r="V1179" s="108">
        <v>-2.7911134249262982E-3</v>
      </c>
      <c r="W1179" s="109">
        <f t="shared" si="105"/>
        <v>0.73299984926876749</v>
      </c>
      <c r="X1179" s="108">
        <f t="shared" si="104"/>
        <v>-5.5862545454109513E-3</v>
      </c>
      <c r="Y1179" s="28"/>
      <c r="AC1179" s="28"/>
      <c r="AG1179" s="28"/>
      <c r="AK1179" s="28"/>
      <c r="AO1179" s="28"/>
      <c r="AS1179" s="28"/>
    </row>
    <row r="1180" spans="2:45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119"/>
      <c r="O1180" s="119"/>
      <c r="P1180" s="119"/>
      <c r="Q1180" s="119"/>
      <c r="R1180" s="119"/>
      <c r="S1180" s="119"/>
      <c r="T1180" s="28"/>
      <c r="U1180" s="107">
        <v>42233</v>
      </c>
      <c r="V1180" s="108">
        <v>1.742425265821658E-3</v>
      </c>
      <c r="W1180" s="109">
        <f t="shared" si="105"/>
        <v>0.73505146127033083</v>
      </c>
      <c r="X1180" s="108">
        <f t="shared" si="104"/>
        <v>-2.5554438392915158E-3</v>
      </c>
      <c r="Y1180" s="28"/>
      <c r="AC1180" s="28"/>
      <c r="AG1180" s="28"/>
      <c r="AK1180" s="28"/>
      <c r="AO1180" s="28"/>
      <c r="AS1180" s="28"/>
    </row>
    <row r="1181" spans="2:45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119"/>
      <c r="O1181" s="119"/>
      <c r="P1181" s="119"/>
      <c r="Q1181" s="119"/>
      <c r="R1181" s="119"/>
      <c r="S1181" s="119"/>
      <c r="T1181" s="28"/>
      <c r="U1181" s="107">
        <v>42230</v>
      </c>
      <c r="V1181" s="108">
        <v>-8.1559343084699923E-4</v>
      </c>
      <c r="W1181" s="109">
        <f t="shared" si="105"/>
        <v>0.73377291680072165</v>
      </c>
      <c r="X1181" s="108">
        <f t="shared" si="104"/>
        <v>-2.7414983268492232E-3</v>
      </c>
      <c r="Y1181" s="28"/>
      <c r="AC1181" s="28"/>
      <c r="AG1181" s="28"/>
      <c r="AK1181" s="28"/>
      <c r="AO1181" s="28"/>
      <c r="AS1181" s="28"/>
    </row>
    <row r="1182" spans="2:45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119"/>
      <c r="O1182" s="119"/>
      <c r="P1182" s="119"/>
      <c r="Q1182" s="119"/>
      <c r="R1182" s="119"/>
      <c r="S1182" s="119"/>
      <c r="T1182" s="28"/>
      <c r="U1182" s="107">
        <v>42229</v>
      </c>
      <c r="V1182" s="108">
        <v>-1.795468975445439E-3</v>
      </c>
      <c r="W1182" s="109">
        <f t="shared" si="105"/>
        <v>0.73437186567016111</v>
      </c>
      <c r="X1182" s="108">
        <f t="shared" si="104"/>
        <v>-7.0065689266818332E-4</v>
      </c>
      <c r="Y1182" s="28"/>
      <c r="AC1182" s="28"/>
      <c r="AG1182" s="28"/>
      <c r="AK1182" s="28"/>
      <c r="AO1182" s="28"/>
      <c r="AS1182" s="28"/>
    </row>
    <row r="1183" spans="2:45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119"/>
      <c r="O1183" s="119"/>
      <c r="P1183" s="119"/>
      <c r="Q1183" s="119"/>
      <c r="R1183" s="119"/>
      <c r="S1183" s="119"/>
      <c r="T1183" s="28"/>
      <c r="U1183" s="107">
        <v>42228</v>
      </c>
      <c r="V1183" s="108">
        <v>-1.932929688123926E-3</v>
      </c>
      <c r="W1183" s="109">
        <f t="shared" si="105"/>
        <v>0.73569277923072918</v>
      </c>
      <c r="X1183" s="108">
        <f t="shared" si="104"/>
        <v>-3.3070938010637541E-5</v>
      </c>
      <c r="Y1183" s="28"/>
      <c r="AC1183" s="28"/>
      <c r="AG1183" s="28"/>
      <c r="AK1183" s="28"/>
      <c r="AO1183" s="28"/>
      <c r="AS1183" s="28"/>
    </row>
    <row r="1184" spans="2:45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119"/>
      <c r="O1184" s="119"/>
      <c r="P1184" s="119"/>
      <c r="Q1184" s="119"/>
      <c r="R1184" s="119"/>
      <c r="S1184" s="119"/>
      <c r="T1184" s="28"/>
      <c r="U1184" s="107">
        <v>42227</v>
      </c>
      <c r="V1184" s="108">
        <v>2.4821641487535748E-4</v>
      </c>
      <c r="W1184" s="109">
        <f t="shared" si="105"/>
        <v>0.73711757567639202</v>
      </c>
      <c r="X1184" s="108">
        <f t="shared" si="104"/>
        <v>1.3556043734246348E-3</v>
      </c>
      <c r="Y1184" s="28"/>
      <c r="AC1184" s="28"/>
      <c r="AG1184" s="28"/>
      <c r="AK1184" s="28"/>
      <c r="AO1184" s="28"/>
      <c r="AS1184" s="28"/>
    </row>
    <row r="1185" spans="2:45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119"/>
      <c r="O1185" s="119"/>
      <c r="P1185" s="119"/>
      <c r="Q1185" s="119"/>
      <c r="R1185" s="119"/>
      <c r="S1185" s="119"/>
      <c r="T1185" s="28"/>
      <c r="U1185" s="107">
        <v>42226</v>
      </c>
      <c r="V1185" s="108">
        <v>1.5555690917653431E-3</v>
      </c>
      <c r="W1185" s="109">
        <f t="shared" si="105"/>
        <v>0.7369346563979835</v>
      </c>
      <c r="X1185" s="108">
        <f t="shared" si="104"/>
        <v>5.6750091241353218E-4</v>
      </c>
      <c r="Y1185" s="28"/>
      <c r="AC1185" s="28"/>
      <c r="AG1185" s="28"/>
      <c r="AK1185" s="28"/>
      <c r="AO1185" s="28"/>
      <c r="AS1185" s="28"/>
    </row>
    <row r="1186" spans="2:45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119"/>
      <c r="O1186" s="119"/>
      <c r="P1186" s="119"/>
      <c r="Q1186" s="119"/>
      <c r="R1186" s="119"/>
      <c r="S1186" s="119"/>
      <c r="T1186" s="28"/>
      <c r="U1186" s="107">
        <v>42223</v>
      </c>
      <c r="V1186" s="108">
        <v>1.2291892748332561E-3</v>
      </c>
      <c r="W1186" s="109">
        <f t="shared" si="105"/>
        <v>0.73579008408515334</v>
      </c>
      <c r="X1186" s="108">
        <f t="shared" si="104"/>
        <v>-1.0374031331725764E-3</v>
      </c>
      <c r="Y1186" s="28"/>
      <c r="AC1186" s="28"/>
      <c r="AG1186" s="28"/>
      <c r="AK1186" s="28"/>
      <c r="AO1186" s="28"/>
      <c r="AS1186" s="28"/>
    </row>
    <row r="1187" spans="2:45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119"/>
      <c r="O1187" s="119"/>
      <c r="P1187" s="119"/>
      <c r="Q1187" s="119"/>
      <c r="R1187" s="119"/>
      <c r="S1187" s="119"/>
      <c r="T1187" s="28"/>
      <c r="U1187" s="107">
        <v>42222</v>
      </c>
      <c r="V1187" s="108">
        <v>-1.1286144144133899E-3</v>
      </c>
      <c r="W1187" s="109">
        <f t="shared" si="105"/>
        <v>0.73488676915029694</v>
      </c>
      <c r="X1187" s="108">
        <f t="shared" si="104"/>
        <v>2.4626545797197252E-3</v>
      </c>
      <c r="Y1187" s="28"/>
      <c r="AC1187" s="28"/>
      <c r="AG1187" s="28"/>
      <c r="AK1187" s="28"/>
      <c r="AO1187" s="28"/>
      <c r="AS1187" s="28"/>
    </row>
    <row r="1188" spans="2:45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119"/>
      <c r="O1188" s="119"/>
      <c r="P1188" s="119"/>
      <c r="Q1188" s="119"/>
      <c r="R1188" s="119"/>
      <c r="S1188" s="119"/>
      <c r="T1188" s="28"/>
      <c r="U1188" s="107">
        <v>42221</v>
      </c>
      <c r="V1188" s="108">
        <v>-5.468927508835874E-4</v>
      </c>
      <c r="W1188" s="109">
        <f t="shared" si="105"/>
        <v>0.7357171100856702</v>
      </c>
      <c r="X1188" s="108">
        <f t="shared" si="104"/>
        <v>5.4255877683966336E-3</v>
      </c>
      <c r="Y1188" s="28"/>
      <c r="AC1188" s="28"/>
      <c r="AG1188" s="28"/>
      <c r="AK1188" s="28"/>
      <c r="AO1188" s="28"/>
      <c r="AS1188" s="28"/>
    </row>
    <row r="1189" spans="2:45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119"/>
      <c r="O1189" s="119"/>
      <c r="P1189" s="119"/>
      <c r="Q1189" s="119"/>
      <c r="R1189" s="119"/>
      <c r="S1189" s="119"/>
      <c r="T1189" s="28"/>
      <c r="U1189" s="107">
        <v>42220</v>
      </c>
      <c r="V1189" s="108">
        <v>-5.3901549133636298E-4</v>
      </c>
      <c r="W1189" s="109">
        <f t="shared" si="105"/>
        <v>0.73611968860715216</v>
      </c>
      <c r="X1189" s="108">
        <f t="shared" si="104"/>
        <v>8.3700502603161198E-3</v>
      </c>
      <c r="Y1189" s="28"/>
      <c r="AC1189" s="28"/>
      <c r="AG1189" s="28"/>
      <c r="AK1189" s="28"/>
      <c r="AO1189" s="28"/>
      <c r="AS1189" s="28"/>
    </row>
    <row r="1190" spans="2:45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119"/>
      <c r="O1190" s="119"/>
      <c r="P1190" s="119"/>
      <c r="Q1190" s="119"/>
      <c r="R1190" s="119"/>
      <c r="S1190" s="119"/>
      <c r="T1190" s="28"/>
      <c r="U1190" s="107">
        <v>42219</v>
      </c>
      <c r="V1190" s="108">
        <v>-5.0919809032669659E-5</v>
      </c>
      <c r="W1190" s="109">
        <f t="shared" si="105"/>
        <v>0.73651668250865199</v>
      </c>
      <c r="X1190" s="108">
        <f t="shared" si="104"/>
        <v>1.0826331094978991E-2</v>
      </c>
      <c r="Y1190" s="28"/>
      <c r="AC1190" s="28"/>
      <c r="AG1190" s="28"/>
      <c r="AK1190" s="28"/>
      <c r="AO1190" s="28"/>
      <c r="AS1190" s="28"/>
    </row>
    <row r="1191" spans="2:45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119"/>
      <c r="O1191" s="119"/>
      <c r="P1191" s="119"/>
      <c r="Q1191" s="119"/>
      <c r="R1191" s="119"/>
      <c r="S1191" s="119"/>
      <c r="T1191" s="28"/>
      <c r="U1191" s="107">
        <v>42216</v>
      </c>
      <c r="V1191" s="108">
        <v>4.7371884304427559E-3</v>
      </c>
      <c r="W1191" s="109">
        <f t="shared" si="105"/>
        <v>0.73655418770723224</v>
      </c>
      <c r="X1191" s="108">
        <f t="shared" si="104"/>
        <v>7.149116822286139E-3</v>
      </c>
      <c r="Y1191" s="28"/>
      <c r="AC1191" s="28"/>
      <c r="AG1191" s="28"/>
      <c r="AK1191" s="28"/>
      <c r="AO1191" s="28"/>
      <c r="AS1191" s="28"/>
    </row>
    <row r="1192" spans="2:45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119"/>
      <c r="O1192" s="119"/>
      <c r="P1192" s="119"/>
      <c r="Q1192" s="119"/>
      <c r="R1192" s="119"/>
      <c r="S1192" s="119"/>
      <c r="T1192" s="28"/>
      <c r="U1192" s="107">
        <v>42215</v>
      </c>
      <c r="V1192" s="108">
        <v>1.823704224141752E-3</v>
      </c>
      <c r="W1192" s="109">
        <f t="shared" si="105"/>
        <v>0.7330814427779323</v>
      </c>
      <c r="X1192" s="108">
        <f t="shared" si="104"/>
        <v>1.1713266777411135E-3</v>
      </c>
      <c r="Y1192" s="28"/>
      <c r="AC1192" s="28"/>
      <c r="AG1192" s="28"/>
      <c r="AK1192" s="28"/>
      <c r="AO1192" s="28"/>
      <c r="AS1192" s="28"/>
    </row>
    <row r="1193" spans="2:45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119"/>
      <c r="O1193" s="119"/>
      <c r="P1193" s="119"/>
      <c r="Q1193" s="119"/>
      <c r="R1193" s="119"/>
      <c r="S1193" s="119"/>
      <c r="T1193" s="28"/>
      <c r="U1193" s="107">
        <v>42214</v>
      </c>
      <c r="V1193" s="108">
        <v>2.3800788942872401E-3</v>
      </c>
      <c r="W1193" s="109">
        <f t="shared" si="105"/>
        <v>0.73174695276916424</v>
      </c>
      <c r="X1193" s="108">
        <f t="shared" si="104"/>
        <v>-3.277598279649574E-5</v>
      </c>
      <c r="Y1193" s="28"/>
      <c r="AC1193" s="28"/>
      <c r="AG1193" s="28"/>
      <c r="AK1193" s="28"/>
      <c r="AO1193" s="28"/>
      <c r="AS1193" s="28"/>
    </row>
    <row r="1194" spans="2:45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119"/>
      <c r="O1194" s="119"/>
      <c r="P1194" s="119"/>
      <c r="Q1194" s="119"/>
      <c r="R1194" s="119"/>
      <c r="S1194" s="119"/>
      <c r="T1194" s="28"/>
      <c r="U1194" s="107">
        <v>42213</v>
      </c>
      <c r="V1194" s="108">
        <v>1.8955638187177931E-3</v>
      </c>
      <c r="W1194" s="109">
        <f t="shared" si="105"/>
        <v>0.73000947263072613</v>
      </c>
      <c r="X1194" s="108">
        <f t="shared" si="104"/>
        <v>-3.3746776063068307E-3</v>
      </c>
      <c r="Y1194" s="28"/>
      <c r="AC1194" s="28"/>
      <c r="AG1194" s="28"/>
      <c r="AK1194" s="28"/>
      <c r="AO1194" s="28"/>
      <c r="AS1194" s="28"/>
    </row>
    <row r="1195" spans="2:45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119"/>
      <c r="O1195" s="119"/>
      <c r="P1195" s="119"/>
      <c r="Q1195" s="119"/>
      <c r="R1195" s="119"/>
      <c r="S1195" s="119"/>
      <c r="T1195" s="28"/>
      <c r="U1195" s="107">
        <v>42212</v>
      </c>
      <c r="V1195" s="108">
        <v>-3.6885644929232782E-3</v>
      </c>
      <c r="W1195" s="109">
        <f t="shared" si="105"/>
        <v>0.72862831116678495</v>
      </c>
      <c r="X1195" s="108">
        <f t="shared" si="104"/>
        <v>-6.6189424909631756E-3</v>
      </c>
      <c r="Y1195" s="28"/>
      <c r="AC1195" s="28"/>
      <c r="AG1195" s="28"/>
      <c r="AK1195" s="28"/>
      <c r="AO1195" s="28"/>
      <c r="AS1195" s="28"/>
    </row>
    <row r="1196" spans="2:45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119"/>
      <c r="O1196" s="119"/>
      <c r="P1196" s="119"/>
      <c r="Q1196" s="119"/>
      <c r="R1196" s="119"/>
      <c r="S1196" s="119"/>
      <c r="T1196" s="28"/>
      <c r="U1196" s="107">
        <v>42209</v>
      </c>
      <c r="V1196" s="108">
        <v>-1.2262860566395221E-3</v>
      </c>
      <c r="W1196" s="109">
        <f t="shared" si="105"/>
        <v>0.73132585374366066</v>
      </c>
      <c r="X1196" s="108">
        <f t="shared" si="104"/>
        <v>-3.0612429964250731E-3</v>
      </c>
      <c r="Y1196" s="28"/>
      <c r="AC1196" s="28"/>
      <c r="AG1196" s="28"/>
      <c r="AK1196" s="28"/>
      <c r="AO1196" s="28"/>
      <c r="AS1196" s="28"/>
    </row>
    <row r="1197" spans="2:45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119"/>
      <c r="O1197" s="119"/>
      <c r="P1197" s="119"/>
      <c r="Q1197" s="119"/>
      <c r="R1197" s="119"/>
      <c r="S1197" s="119"/>
      <c r="T1197" s="28"/>
      <c r="U1197" s="107">
        <v>42208</v>
      </c>
      <c r="V1197" s="108">
        <v>6.1881695310009798E-4</v>
      </c>
      <c r="W1197" s="109">
        <f t="shared" si="105"/>
        <v>0.73222376954259083</v>
      </c>
      <c r="X1197" s="108">
        <f t="shared" si="104"/>
        <v>-1.1055991849285851E-3</v>
      </c>
      <c r="Y1197" s="28"/>
      <c r="AC1197" s="28"/>
      <c r="AG1197" s="28"/>
      <c r="AK1197" s="28"/>
      <c r="AO1197" s="28"/>
      <c r="AS1197" s="28"/>
    </row>
    <row r="1198" spans="2:45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119"/>
      <c r="O1198" s="119"/>
      <c r="P1198" s="119"/>
      <c r="Q1198" s="119"/>
      <c r="R1198" s="119"/>
      <c r="S1198" s="119"/>
      <c r="T1198" s="28"/>
      <c r="U1198" s="107">
        <v>42207</v>
      </c>
      <c r="V1198" s="108">
        <v>-9.6988651715272255E-4</v>
      </c>
      <c r="W1198" s="109">
        <f t="shared" si="105"/>
        <v>0.73177093728081555</v>
      </c>
      <c r="X1198" s="108">
        <f t="shared" si="104"/>
        <v>1.7013872535496244E-3</v>
      </c>
      <c r="Y1198" s="28"/>
      <c r="AC1198" s="28"/>
      <c r="AG1198" s="28"/>
      <c r="AK1198" s="28"/>
      <c r="AO1198" s="28"/>
      <c r="AS1198" s="28"/>
    </row>
    <row r="1199" spans="2:45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119"/>
      <c r="O1199" s="119"/>
      <c r="P1199" s="119"/>
      <c r="Q1199" s="119"/>
      <c r="R1199" s="119"/>
      <c r="S1199" s="119"/>
      <c r="T1199" s="28"/>
      <c r="U1199" s="107">
        <v>42206</v>
      </c>
      <c r="V1199" s="108">
        <v>-1.3658570209446391E-3</v>
      </c>
      <c r="W1199" s="109">
        <f t="shared" si="105"/>
        <v>0.7324813610769898</v>
      </c>
      <c r="X1199" s="108">
        <f t="shared" si="104"/>
        <v>5.9689870778445453E-3</v>
      </c>
      <c r="Y1199" s="28"/>
      <c r="AC1199" s="28"/>
      <c r="AG1199" s="28"/>
      <c r="AK1199" s="28"/>
      <c r="AO1199" s="28"/>
      <c r="AS1199" s="28"/>
    </row>
    <row r="1200" spans="2:45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119"/>
      <c r="O1200" s="119"/>
      <c r="P1200" s="119"/>
      <c r="Q1200" s="119"/>
      <c r="R1200" s="119"/>
      <c r="S1200" s="119"/>
      <c r="T1200" s="28"/>
      <c r="U1200" s="107">
        <v>42205</v>
      </c>
      <c r="V1200" s="108">
        <v>-1.203701291267083E-4</v>
      </c>
      <c r="W1200" s="109">
        <f t="shared" si="105"/>
        <v>0.73348319424759778</v>
      </c>
      <c r="X1200" s="108">
        <f t="shared" si="104"/>
        <v>8.7718502602864845E-3</v>
      </c>
      <c r="Y1200" s="28"/>
      <c r="AC1200" s="28"/>
      <c r="AG1200" s="28"/>
      <c r="AK1200" s="28"/>
      <c r="AO1200" s="28"/>
      <c r="AS1200" s="28"/>
    </row>
    <row r="1201" spans="2:45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119"/>
      <c r="O1201" s="119"/>
      <c r="P1201" s="119"/>
      <c r="Q1201" s="119"/>
      <c r="R1201" s="119"/>
      <c r="S1201" s="119"/>
      <c r="T1201" s="28"/>
      <c r="U1201" s="107">
        <v>42202</v>
      </c>
      <c r="V1201" s="108">
        <v>7.3295729611093721E-4</v>
      </c>
      <c r="W1201" s="109">
        <f t="shared" si="105"/>
        <v>0.73357149434309554</v>
      </c>
      <c r="X1201" s="108">
        <f t="shared" si="104"/>
        <v>1.2958585964027769E-2</v>
      </c>
      <c r="Y1201" s="28"/>
      <c r="AC1201" s="28"/>
      <c r="AG1201" s="28"/>
      <c r="AK1201" s="28"/>
      <c r="AO1201" s="28"/>
      <c r="AS1201" s="28"/>
    </row>
    <row r="1202" spans="2:45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119"/>
      <c r="O1202" s="119"/>
      <c r="P1202" s="119"/>
      <c r="Q1202" s="119"/>
      <c r="R1202" s="119"/>
      <c r="S1202" s="119"/>
      <c r="T1202" s="28"/>
      <c r="U1202" s="107">
        <v>42201</v>
      </c>
      <c r="V1202" s="108">
        <v>3.4306491617714929E-3</v>
      </c>
      <c r="W1202" s="109">
        <f t="shared" si="105"/>
        <v>0.73303421156942672</v>
      </c>
      <c r="X1202" s="108">
        <f t="shared" si="104"/>
        <v>1.3922166973235894E-2</v>
      </c>
      <c r="Y1202" s="28"/>
      <c r="AC1202" s="28"/>
      <c r="AG1202" s="28"/>
      <c r="AK1202" s="28"/>
      <c r="AO1202" s="28"/>
      <c r="AS1202" s="28"/>
    </row>
    <row r="1203" spans="2:45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119"/>
      <c r="O1203" s="119"/>
      <c r="P1203" s="119"/>
      <c r="Q1203" s="119"/>
      <c r="R1203" s="119"/>
      <c r="S1203" s="119"/>
      <c r="T1203" s="28"/>
      <c r="U1203" s="107">
        <v>42200</v>
      </c>
      <c r="V1203" s="108">
        <v>3.28633274241554E-3</v>
      </c>
      <c r="W1203" s="109">
        <f t="shared" si="105"/>
        <v>0.73052802620866342</v>
      </c>
      <c r="X1203" s="108">
        <f t="shared" si="104"/>
        <v>1.2754886685235611E-2</v>
      </c>
      <c r="Y1203" s="28"/>
      <c r="AC1203" s="28"/>
      <c r="AG1203" s="28"/>
      <c r="AK1203" s="28"/>
      <c r="AO1203" s="28"/>
      <c r="AS1203" s="28"/>
    </row>
    <row r="1204" spans="2:45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119"/>
      <c r="O1204" s="119"/>
      <c r="P1204" s="119"/>
      <c r="Q1204" s="119"/>
      <c r="R1204" s="119"/>
      <c r="S1204" s="119"/>
      <c r="T1204" s="28"/>
      <c r="U1204" s="107">
        <v>42199</v>
      </c>
      <c r="V1204" s="108">
        <v>1.4165695826986598E-3</v>
      </c>
      <c r="W1204" s="109">
        <f t="shared" si="105"/>
        <v>0.72813513188385048</v>
      </c>
      <c r="X1204" s="108">
        <f t="shared" si="104"/>
        <v>2.3414422001444279E-4</v>
      </c>
      <c r="Y1204" s="28"/>
      <c r="AC1204" s="28"/>
      <c r="AG1204" s="28"/>
      <c r="AK1204" s="28"/>
      <c r="AO1204" s="28"/>
      <c r="AS1204" s="28"/>
    </row>
    <row r="1205" spans="2:45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119"/>
      <c r="O1205" s="119"/>
      <c r="P1205" s="119"/>
      <c r="Q1205" s="119"/>
      <c r="R1205" s="119"/>
      <c r="S1205" s="119"/>
      <c r="T1205" s="28"/>
      <c r="U1205" s="107">
        <v>42198</v>
      </c>
      <c r="V1205" s="108">
        <v>4.0294599288233264E-3</v>
      </c>
      <c r="W1205" s="109">
        <f t="shared" si="105"/>
        <v>0.72710513686354561</v>
      </c>
      <c r="X1205" s="108">
        <f t="shared" si="104"/>
        <v>1.6662193942242887E-3</v>
      </c>
      <c r="Y1205" s="28"/>
      <c r="AC1205" s="28"/>
      <c r="AG1205" s="28"/>
      <c r="AK1205" s="28"/>
      <c r="AO1205" s="28"/>
      <c r="AS1205" s="28"/>
    </row>
    <row r="1206" spans="2:45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119"/>
      <c r="O1206" s="119"/>
      <c r="P1206" s="119"/>
      <c r="Q1206" s="119"/>
      <c r="R1206" s="119"/>
      <c r="S1206" s="119"/>
      <c r="T1206" s="28"/>
      <c r="U1206" s="107">
        <v>42195</v>
      </c>
      <c r="V1206" s="108">
        <v>1.684908625909462E-3</v>
      </c>
      <c r="W1206" s="109">
        <f t="shared" si="105"/>
        <v>0.72418705414788409</v>
      </c>
      <c r="X1206" s="108">
        <f t="shared" si="104"/>
        <v>-4.3433392594328657E-3</v>
      </c>
      <c r="Y1206" s="28"/>
      <c r="AC1206" s="28"/>
      <c r="AG1206" s="28"/>
      <c r="AK1206" s="28"/>
      <c r="AO1206" s="28"/>
      <c r="AS1206" s="28"/>
    </row>
    <row r="1207" spans="2:45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119"/>
      <c r="O1207" s="119"/>
      <c r="P1207" s="119"/>
      <c r="Q1207" s="119"/>
      <c r="R1207" s="119"/>
      <c r="S1207" s="119"/>
      <c r="T1207" s="28"/>
      <c r="U1207" s="107">
        <v>42194</v>
      </c>
      <c r="V1207" s="108">
        <v>2.2754472584159439E-3</v>
      </c>
      <c r="W1207" s="109">
        <f t="shared" si="105"/>
        <v>0.72296891758238513</v>
      </c>
      <c r="X1207" s="108">
        <f t="shared" si="104"/>
        <v>-4.7762312265203777E-3</v>
      </c>
      <c r="Y1207" s="28"/>
      <c r="AC1207" s="28"/>
      <c r="AG1207" s="28"/>
      <c r="AK1207" s="28"/>
      <c r="AO1207" s="28"/>
      <c r="AS1207" s="28"/>
    </row>
    <row r="1208" spans="2:45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119"/>
      <c r="O1208" s="119"/>
      <c r="P1208" s="119"/>
      <c r="Q1208" s="119"/>
      <c r="R1208" s="119"/>
      <c r="S1208" s="119"/>
      <c r="T1208" s="28"/>
      <c r="U1208" s="107">
        <v>42193</v>
      </c>
      <c r="V1208" s="108">
        <v>-9.1173494874075729E-3</v>
      </c>
      <c r="W1208" s="109">
        <f t="shared" si="105"/>
        <v>0.72132757473004583</v>
      </c>
      <c r="X1208" s="108">
        <f t="shared" si="104"/>
        <v>-8.314666430950135E-3</v>
      </c>
      <c r="Y1208" s="28"/>
      <c r="AC1208" s="28"/>
      <c r="AG1208" s="28"/>
      <c r="AK1208" s="28"/>
      <c r="AO1208" s="28"/>
      <c r="AS1208" s="28"/>
    </row>
    <row r="1209" spans="2:45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119"/>
      <c r="O1209" s="119"/>
      <c r="P1209" s="119"/>
      <c r="Q1209" s="119"/>
      <c r="R1209" s="119"/>
      <c r="S1209" s="119"/>
      <c r="T1209" s="28"/>
      <c r="U1209" s="107">
        <v>42192</v>
      </c>
      <c r="V1209" s="108">
        <v>2.8503376825270289E-3</v>
      </c>
      <c r="W1209" s="109">
        <f t="shared" si="105"/>
        <v>0.72796468316091378</v>
      </c>
      <c r="X1209" s="108">
        <f t="shared" si="104"/>
        <v>2.1889298654433897E-3</v>
      </c>
      <c r="Y1209" s="28"/>
      <c r="AC1209" s="28"/>
      <c r="AG1209" s="28"/>
      <c r="AK1209" s="28"/>
      <c r="AO1209" s="28"/>
      <c r="AS1209" s="28"/>
    </row>
    <row r="1210" spans="2:45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119"/>
      <c r="O1210" s="119"/>
      <c r="P1210" s="119"/>
      <c r="Q1210" s="119"/>
      <c r="R1210" s="119"/>
      <c r="S1210" s="119"/>
      <c r="T1210" s="28"/>
      <c r="U1210" s="107">
        <v>42191</v>
      </c>
      <c r="V1210" s="108">
        <v>-1.9942771331002982E-3</v>
      </c>
      <c r="W1210" s="109">
        <f t="shared" si="105"/>
        <v>0.72589563547753022</v>
      </c>
      <c r="X1210" s="108">
        <f t="shared" si="104"/>
        <v>3.6893925577907716E-4</v>
      </c>
      <c r="Y1210" s="28"/>
      <c r="AC1210" s="28"/>
      <c r="AG1210" s="28"/>
      <c r="AK1210" s="28"/>
      <c r="AO1210" s="28"/>
      <c r="AS1210" s="28"/>
    </row>
    <row r="1211" spans="2:45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119"/>
      <c r="O1211" s="119"/>
      <c r="P1211" s="119"/>
      <c r="Q1211" s="119"/>
      <c r="R1211" s="119"/>
      <c r="S1211" s="119"/>
      <c r="T1211" s="28"/>
      <c r="U1211" s="107">
        <v>42188</v>
      </c>
      <c r="V1211" s="108">
        <v>1.2493956950016759E-3</v>
      </c>
      <c r="W1211" s="109">
        <f t="shared" si="105"/>
        <v>0.72734616530284191</v>
      </c>
      <c r="X1211" s="108">
        <f t="shared" si="104"/>
        <v>-4.6337743599754733E-3</v>
      </c>
      <c r="Y1211" s="28"/>
      <c r="AC1211" s="28"/>
      <c r="AG1211" s="28"/>
      <c r="AK1211" s="28"/>
      <c r="AO1211" s="28"/>
      <c r="AS1211" s="28"/>
    </row>
    <row r="1212" spans="2:45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119"/>
      <c r="O1212" s="119"/>
      <c r="P1212" s="119"/>
      <c r="Q1212" s="119"/>
      <c r="R1212" s="119"/>
      <c r="S1212" s="119"/>
      <c r="T1212" s="28"/>
      <c r="U1212" s="107">
        <v>42187</v>
      </c>
      <c r="V1212" s="108">
        <v>-1.2880596014388278E-3</v>
      </c>
      <c r="W1212" s="109">
        <f t="shared" si="105"/>
        <v>0.72643855609816954</v>
      </c>
      <c r="X1212" s="108">
        <f t="shared" si="104"/>
        <v>-9.105970294466692E-3</v>
      </c>
      <c r="Y1212" s="28"/>
      <c r="AC1212" s="28"/>
      <c r="AG1212" s="28"/>
      <c r="AK1212" s="28"/>
      <c r="AO1212" s="28"/>
      <c r="AS1212" s="28"/>
    </row>
    <row r="1213" spans="2:45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119"/>
      <c r="O1213" s="119"/>
      <c r="P1213" s="119"/>
      <c r="Q1213" s="119"/>
      <c r="R1213" s="119"/>
      <c r="S1213" s="119"/>
      <c r="T1213" s="28"/>
      <c r="U1213" s="107">
        <v>42186</v>
      </c>
      <c r="V1213" s="108">
        <v>1.377745061008405E-3</v>
      </c>
      <c r="W1213" s="109">
        <f t="shared" si="105"/>
        <v>0.7273754590420396</v>
      </c>
      <c r="X1213" s="108">
        <f t="shared" si="104"/>
        <v>-1.0256787405805934E-2</v>
      </c>
      <c r="Y1213" s="28"/>
      <c r="AC1213" s="28"/>
      <c r="AG1213" s="28"/>
      <c r="AK1213" s="28"/>
      <c r="AO1213" s="28"/>
      <c r="AS1213" s="28"/>
    </row>
    <row r="1214" spans="2:45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119"/>
      <c r="O1214" s="119"/>
      <c r="P1214" s="119"/>
      <c r="Q1214" s="119"/>
      <c r="R1214" s="119"/>
      <c r="S1214" s="119"/>
      <c r="T1214" s="28"/>
      <c r="U1214" s="107">
        <v>42185</v>
      </c>
      <c r="V1214" s="108">
        <v>1.0291459460290428E-3</v>
      </c>
      <c r="W1214" s="109">
        <f t="shared" si="105"/>
        <v>0.72637469988682901</v>
      </c>
      <c r="X1214" s="108">
        <f t="shared" si="104"/>
        <v>-1.1905104246266673E-2</v>
      </c>
      <c r="Y1214" s="28"/>
      <c r="AC1214" s="28"/>
      <c r="AG1214" s="28"/>
      <c r="AK1214" s="28"/>
      <c r="AO1214" s="28"/>
      <c r="AS1214" s="28"/>
    </row>
    <row r="1215" spans="2:45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119"/>
      <c r="O1215" s="119"/>
      <c r="P1215" s="119"/>
      <c r="Q1215" s="119"/>
      <c r="R1215" s="119"/>
      <c r="S1215" s="119"/>
      <c r="T1215" s="28"/>
      <c r="U1215" s="107">
        <v>42184</v>
      </c>
      <c r="V1215" s="108">
        <v>-6.9851726142232222E-3</v>
      </c>
      <c r="W1215" s="109">
        <f t="shared" si="105"/>
        <v>0.72562792285170075</v>
      </c>
      <c r="X1215" s="108">
        <f t="shared" si="104"/>
        <v>-1.0348048990707182E-2</v>
      </c>
      <c r="Y1215" s="28"/>
      <c r="AC1215" s="28"/>
      <c r="AG1215" s="28"/>
      <c r="AK1215" s="28"/>
      <c r="AO1215" s="28"/>
      <c r="AS1215" s="28"/>
    </row>
    <row r="1216" spans="2:45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119"/>
      <c r="O1216" s="119"/>
      <c r="P1216" s="119"/>
      <c r="Q1216" s="119"/>
      <c r="R1216" s="119"/>
      <c r="S1216" s="119"/>
      <c r="T1216" s="28"/>
      <c r="U1216" s="107">
        <v>42181</v>
      </c>
      <c r="V1216" s="108">
        <v>-3.2492334140577324E-3</v>
      </c>
      <c r="W1216" s="109">
        <f t="shared" si="105"/>
        <v>0.73073221349775597</v>
      </c>
      <c r="X1216" s="108">
        <f t="shared" si="104"/>
        <v>-1.7995031718398558E-4</v>
      </c>
      <c r="Y1216" s="28"/>
      <c r="AC1216" s="28"/>
      <c r="AG1216" s="28"/>
      <c r="AK1216" s="28"/>
      <c r="AO1216" s="28"/>
      <c r="AS1216" s="28"/>
    </row>
    <row r="1217" spans="2:45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119"/>
      <c r="O1217" s="119"/>
      <c r="P1217" s="119"/>
      <c r="Q1217" s="119"/>
      <c r="R1217" s="119"/>
      <c r="S1217" s="119"/>
      <c r="T1217" s="28"/>
      <c r="U1217" s="107">
        <v>42180</v>
      </c>
      <c r="V1217" s="108">
        <v>-2.4479563773342951E-3</v>
      </c>
      <c r="W1217" s="109">
        <f t="shared" si="105"/>
        <v>0.73311427288955133</v>
      </c>
      <c r="X1217" s="108">
        <f t="shared" si="104"/>
        <v>4.2762861412324327E-3</v>
      </c>
      <c r="Y1217" s="28"/>
      <c r="AC1217" s="28"/>
      <c r="AG1217" s="28"/>
      <c r="AK1217" s="28"/>
      <c r="AO1217" s="28"/>
      <c r="AS1217" s="28"/>
    </row>
    <row r="1218" spans="2:45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119"/>
      <c r="O1218" s="119"/>
      <c r="P1218" s="119"/>
      <c r="Q1218" s="119"/>
      <c r="R1218" s="119"/>
      <c r="S1218" s="119"/>
      <c r="T1218" s="28"/>
      <c r="U1218" s="107">
        <v>42179</v>
      </c>
      <c r="V1218" s="108">
        <v>-2.8994791212172541E-4</v>
      </c>
      <c r="W1218" s="109">
        <f t="shared" si="105"/>
        <v>0.73491330861015136</v>
      </c>
      <c r="X1218" s="108">
        <f t="shared" si="104"/>
        <v>9.6968831930455135E-3</v>
      </c>
      <c r="Y1218" s="28"/>
      <c r="AC1218" s="28"/>
      <c r="AG1218" s="28"/>
      <c r="AK1218" s="28"/>
      <c r="AO1218" s="28"/>
      <c r="AS1218" s="28"/>
    </row>
    <row r="1219" spans="2:45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119"/>
      <c r="O1219" s="119"/>
      <c r="P1219" s="119"/>
      <c r="Q1219" s="119"/>
      <c r="R1219" s="119"/>
      <c r="S1219" s="119"/>
      <c r="T1219" s="28"/>
      <c r="U1219" s="107">
        <v>42178</v>
      </c>
      <c r="V1219" s="108">
        <v>2.6065831935665239E-3</v>
      </c>
      <c r="W1219" s="109">
        <f t="shared" si="105"/>
        <v>0.73512645699150148</v>
      </c>
      <c r="X1219" s="108">
        <f t="shared" si="104"/>
        <v>9.2753213435325943E-3</v>
      </c>
      <c r="Y1219" s="28"/>
      <c r="AC1219" s="28"/>
      <c r="AG1219" s="28"/>
      <c r="AK1219" s="28"/>
      <c r="AO1219" s="28"/>
      <c r="AS1219" s="28"/>
    </row>
    <row r="1220" spans="2:45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119"/>
      <c r="O1220" s="119"/>
      <c r="P1220" s="119"/>
      <c r="Q1220" s="119"/>
      <c r="R1220" s="119"/>
      <c r="S1220" s="119"/>
      <c r="T1220" s="28"/>
      <c r="U1220" s="107">
        <v>42177</v>
      </c>
      <c r="V1220" s="108">
        <v>3.2174776597772093E-3</v>
      </c>
      <c r="W1220" s="109">
        <f t="shared" si="105"/>
        <v>0.73321527039043555</v>
      </c>
      <c r="X1220" s="108">
        <f t="shared" si="104"/>
        <v>7.1492129558381468E-3</v>
      </c>
      <c r="Y1220" s="28"/>
      <c r="AC1220" s="28"/>
      <c r="AG1220" s="28"/>
      <c r="AK1220" s="28"/>
      <c r="AO1220" s="28"/>
      <c r="AS1220" s="28"/>
    </row>
    <row r="1221" spans="2:45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119"/>
      <c r="O1221" s="119"/>
      <c r="P1221" s="119"/>
      <c r="Q1221" s="119"/>
      <c r="R1221" s="119"/>
      <c r="S1221" s="119"/>
      <c r="T1221" s="28"/>
      <c r="U1221" s="107">
        <v>42174</v>
      </c>
      <c r="V1221" s="108">
        <v>1.1933231314166051E-3</v>
      </c>
      <c r="W1221" s="109">
        <f t="shared" si="105"/>
        <v>0.7308637326582661</v>
      </c>
      <c r="X1221" s="108">
        <f t="shared" si="104"/>
        <v>5.8874429068378475E-4</v>
      </c>
      <c r="Y1221" s="28"/>
      <c r="AC1221" s="28"/>
      <c r="AG1221" s="28"/>
      <c r="AK1221" s="28"/>
      <c r="AO1221" s="28"/>
      <c r="AS1221" s="28"/>
    </row>
    <row r="1222" spans="2:45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119"/>
      <c r="O1222" s="119"/>
      <c r="P1222" s="119"/>
      <c r="Q1222" s="119"/>
      <c r="R1222" s="119"/>
      <c r="S1222" s="119"/>
      <c r="T1222" s="28"/>
      <c r="U1222" s="107">
        <v>42173</v>
      </c>
      <c r="V1222" s="108">
        <v>2.9363464697118842E-3</v>
      </c>
      <c r="W1222" s="109">
        <f t="shared" si="105"/>
        <v>0.72999261558432604</v>
      </c>
      <c r="X1222" s="108">
        <f t="shared" ref="X1222:X1285" si="106">$W1222/VLOOKUP($U1222-7,$U:$W,3,FALSE)-1</f>
        <v>1.4006361880114504E-4</v>
      </c>
      <c r="Y1222" s="28"/>
      <c r="AC1222" s="28"/>
      <c r="AG1222" s="28"/>
      <c r="AK1222" s="28"/>
      <c r="AO1222" s="28"/>
      <c r="AS1222" s="28"/>
    </row>
    <row r="1223" spans="2:45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119"/>
      <c r="O1223" s="119"/>
      <c r="P1223" s="119"/>
      <c r="Q1223" s="119"/>
      <c r="R1223" s="119"/>
      <c r="S1223" s="119"/>
      <c r="T1223" s="28"/>
      <c r="U1223" s="107">
        <v>42172</v>
      </c>
      <c r="V1223" s="108">
        <v>-7.0734012710230371E-4</v>
      </c>
      <c r="W1223" s="109">
        <f t="shared" si="105"/>
        <v>0.72785538000877648</v>
      </c>
      <c r="X1223" s="108">
        <f t="shared" si="106"/>
        <v>1.2344039626537295E-3</v>
      </c>
      <c r="Y1223" s="28"/>
      <c r="AC1223" s="28"/>
      <c r="AG1223" s="28"/>
      <c r="AK1223" s="28"/>
      <c r="AO1223" s="28"/>
      <c r="AS1223" s="28"/>
    </row>
    <row r="1224" spans="2:45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119"/>
      <c r="O1224" s="119"/>
      <c r="P1224" s="119"/>
      <c r="Q1224" s="119"/>
      <c r="R1224" s="119"/>
      <c r="S1224" s="119"/>
      <c r="T1224" s="28"/>
      <c r="U1224" s="107">
        <v>42171</v>
      </c>
      <c r="V1224" s="108">
        <v>4.9452296479972617E-4</v>
      </c>
      <c r="W1224" s="109">
        <f t="shared" si="105"/>
        <v>0.7283705857514795</v>
      </c>
      <c r="X1224" s="108">
        <f t="shared" si="106"/>
        <v>1.9638503029273391E-3</v>
      </c>
      <c r="Y1224" s="28"/>
      <c r="AC1224" s="28"/>
      <c r="AG1224" s="28"/>
      <c r="AK1224" s="28"/>
      <c r="AO1224" s="28"/>
      <c r="AS1224" s="28"/>
    </row>
    <row r="1225" spans="2:45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119"/>
      <c r="O1225" s="119"/>
      <c r="P1225" s="119"/>
      <c r="Q1225" s="119"/>
      <c r="R1225" s="119"/>
      <c r="S1225" s="119"/>
      <c r="T1225" s="28"/>
      <c r="U1225" s="107">
        <v>42170</v>
      </c>
      <c r="V1225" s="108">
        <v>-3.3173800771474082E-3</v>
      </c>
      <c r="W1225" s="109">
        <f t="shared" si="105"/>
        <v>0.72801056780708207</v>
      </c>
      <c r="X1225" s="108">
        <f t="shared" si="106"/>
        <v>-4.7845289488068765E-4</v>
      </c>
      <c r="Y1225" s="28"/>
      <c r="AC1225" s="28"/>
      <c r="AG1225" s="28"/>
      <c r="AK1225" s="28"/>
      <c r="AO1225" s="28"/>
      <c r="AS1225" s="28"/>
    </row>
    <row r="1226" spans="2:45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119"/>
      <c r="O1226" s="119"/>
      <c r="P1226" s="119"/>
      <c r="Q1226" s="119"/>
      <c r="R1226" s="119"/>
      <c r="S1226" s="119"/>
      <c r="T1226" s="28"/>
      <c r="U1226" s="107">
        <v>42167</v>
      </c>
      <c r="V1226" s="108">
        <v>7.4437135630397522E-4</v>
      </c>
      <c r="W1226" s="109">
        <f t="shared" si="105"/>
        <v>0.73043369399120572</v>
      </c>
      <c r="X1226" s="108">
        <f t="shared" si="106"/>
        <v>-1.5169274505315578E-3</v>
      </c>
      <c r="Y1226" s="28"/>
      <c r="AC1226" s="28"/>
      <c r="AG1226" s="28"/>
      <c r="AK1226" s="28"/>
      <c r="AO1226" s="28"/>
      <c r="AS1226" s="28"/>
    </row>
    <row r="1227" spans="2:45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119"/>
      <c r="O1227" s="119"/>
      <c r="P1227" s="119"/>
      <c r="Q1227" s="119"/>
      <c r="R1227" s="119"/>
      <c r="S1227" s="119"/>
      <c r="T1227" s="28"/>
      <c r="U1227" s="107">
        <v>42166</v>
      </c>
      <c r="V1227" s="108">
        <v>4.0337464701545415E-3</v>
      </c>
      <c r="W1227" s="109">
        <f t="shared" si="105"/>
        <v>0.72989038449574539</v>
      </c>
      <c r="X1227" s="108">
        <f t="shared" si="106"/>
        <v>-6.0802175592240548E-3</v>
      </c>
      <c r="Y1227" s="28"/>
      <c r="AC1227" s="28"/>
      <c r="AG1227" s="28"/>
      <c r="AK1227" s="28"/>
      <c r="AO1227" s="28"/>
      <c r="AS1227" s="28"/>
    </row>
    <row r="1228" spans="2:45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119"/>
      <c r="O1228" s="119"/>
      <c r="P1228" s="119"/>
      <c r="Q1228" s="119"/>
      <c r="R1228" s="119"/>
      <c r="S1228" s="119"/>
      <c r="T1228" s="28"/>
      <c r="U1228" s="107">
        <v>42165</v>
      </c>
      <c r="V1228" s="108">
        <v>2.0691561303107579E-5</v>
      </c>
      <c r="W1228" s="109">
        <f t="shared" si="105"/>
        <v>0.7269580201480228</v>
      </c>
      <c r="X1228" s="108">
        <f t="shared" si="106"/>
        <v>-1.3196018521540065E-2</v>
      </c>
      <c r="Y1228" s="28"/>
      <c r="AC1228" s="28"/>
      <c r="AG1228" s="28"/>
      <c r="AK1228" s="28"/>
      <c r="AO1228" s="28"/>
      <c r="AS1228" s="28"/>
    </row>
    <row r="1229" spans="2:45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119"/>
      <c r="O1229" s="119"/>
      <c r="P1229" s="119"/>
      <c r="Q1229" s="119"/>
      <c r="R1229" s="119"/>
      <c r="S1229" s="119"/>
      <c r="T1229" s="28"/>
      <c r="U1229" s="107">
        <v>42164</v>
      </c>
      <c r="V1229" s="108">
        <v>-1.944198723699861E-3</v>
      </c>
      <c r="W1229" s="109">
        <f t="shared" ref="W1229:W1293" si="107">$W1228/(1+$V1228)</f>
        <v>0.72694297856281809</v>
      </c>
      <c r="X1229" s="108">
        <f t="shared" si="106"/>
        <v>-1.3591136034204476E-2</v>
      </c>
      <c r="Y1229" s="28"/>
      <c r="AC1229" s="28"/>
      <c r="AG1229" s="28"/>
      <c r="AK1229" s="28"/>
      <c r="AO1229" s="28"/>
      <c r="AS1229" s="28"/>
    </row>
    <row r="1230" spans="2:45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119"/>
      <c r="O1230" s="119"/>
      <c r="P1230" s="119"/>
      <c r="Q1230" s="119"/>
      <c r="R1230" s="119"/>
      <c r="S1230" s="119"/>
      <c r="T1230" s="28"/>
      <c r="U1230" s="107">
        <v>42163</v>
      </c>
      <c r="V1230" s="108">
        <v>-4.3529050679264134E-3</v>
      </c>
      <c r="W1230" s="109">
        <f t="shared" si="107"/>
        <v>0.72835905330464823</v>
      </c>
      <c r="X1230" s="108">
        <f t="shared" si="106"/>
        <v>-1.4399944421924382E-2</v>
      </c>
      <c r="Y1230" s="28"/>
      <c r="AC1230" s="28"/>
      <c r="AG1230" s="28"/>
      <c r="AK1230" s="28"/>
      <c r="AO1230" s="28"/>
      <c r="AS1230" s="28"/>
    </row>
    <row r="1231" spans="2:45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119"/>
      <c r="O1231" s="119"/>
      <c r="P1231" s="119"/>
      <c r="Q1231" s="119"/>
      <c r="R1231" s="119"/>
      <c r="S1231" s="119"/>
      <c r="T1231" s="28"/>
      <c r="U1231" s="107">
        <v>42160</v>
      </c>
      <c r="V1231" s="108">
        <v>-3.8292533917646896E-3</v>
      </c>
      <c r="W1231" s="109">
        <f t="shared" si="107"/>
        <v>0.73154339224415588</v>
      </c>
      <c r="X1231" s="108">
        <f t="shared" si="106"/>
        <v>-1.0024365395009727E-2</v>
      </c>
      <c r="Y1231" s="28"/>
      <c r="AC1231" s="28"/>
      <c r="AG1231" s="28"/>
      <c r="AK1231" s="28"/>
      <c r="AO1231" s="28"/>
      <c r="AS1231" s="28"/>
    </row>
    <row r="1232" spans="2:45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119"/>
      <c r="O1232" s="119"/>
      <c r="P1232" s="119"/>
      <c r="Q1232" s="119"/>
      <c r="R1232" s="119"/>
      <c r="S1232" s="119"/>
      <c r="T1232" s="28"/>
      <c r="U1232" s="107">
        <v>42159</v>
      </c>
      <c r="V1232" s="108">
        <v>-3.1544637109380907E-3</v>
      </c>
      <c r="W1232" s="109">
        <f t="shared" si="107"/>
        <v>0.73435542524704389</v>
      </c>
      <c r="X1232" s="108">
        <f t="shared" si="106"/>
        <v>-9.4051919442886822E-3</v>
      </c>
      <c r="Y1232" s="28"/>
      <c r="AC1232" s="28"/>
      <c r="AG1232" s="28"/>
      <c r="AK1232" s="28"/>
      <c r="AO1232" s="28"/>
      <c r="AS1232" s="28"/>
    </row>
    <row r="1233" spans="2:45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119"/>
      <c r="O1233" s="119"/>
      <c r="P1233" s="119"/>
      <c r="Q1233" s="119"/>
      <c r="R1233" s="119"/>
      <c r="S1233" s="119"/>
      <c r="T1233" s="28"/>
      <c r="U1233" s="107">
        <v>42158</v>
      </c>
      <c r="V1233" s="108">
        <v>-3.7971793813033151E-4</v>
      </c>
      <c r="W1233" s="109">
        <f t="shared" si="107"/>
        <v>0.73667925321792083</v>
      </c>
      <c r="X1233" s="108">
        <f t="shared" si="106"/>
        <v>-8.5351533245519029E-3</v>
      </c>
      <c r="Y1233" s="28"/>
      <c r="AC1233" s="28"/>
      <c r="AG1233" s="28"/>
      <c r="AK1233" s="28"/>
      <c r="AO1233" s="28"/>
      <c r="AS1233" s="28"/>
    </row>
    <row r="1234" spans="2:45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119"/>
      <c r="O1234" s="119"/>
      <c r="P1234" s="119"/>
      <c r="Q1234" s="119"/>
      <c r="R1234" s="119"/>
      <c r="S1234" s="119"/>
      <c r="T1234" s="28"/>
      <c r="U1234" s="107">
        <v>42157</v>
      </c>
      <c r="V1234" s="108">
        <v>-2.762557046474187E-3</v>
      </c>
      <c r="W1234" s="109">
        <f t="shared" si="107"/>
        <v>0.73695908980398761</v>
      </c>
      <c r="X1234" s="108">
        <f t="shared" si="106"/>
        <v>-5.1865049450928735E-3</v>
      </c>
      <c r="Y1234" s="28"/>
      <c r="AC1234" s="28"/>
      <c r="AG1234" s="28"/>
      <c r="AK1234" s="28"/>
      <c r="AO1234" s="28"/>
      <c r="AS1234" s="28"/>
    </row>
    <row r="1235" spans="2:45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119"/>
      <c r="O1235" s="119"/>
      <c r="P1235" s="119"/>
      <c r="Q1235" s="119"/>
      <c r="R1235" s="119"/>
      <c r="S1235" s="119"/>
      <c r="T1235" s="28"/>
      <c r="U1235" s="107">
        <v>42156</v>
      </c>
      <c r="V1235" s="108">
        <v>6.727786747150698E-5</v>
      </c>
      <c r="W1235" s="109">
        <f t="shared" si="107"/>
        <v>0.73900062117736998</v>
      </c>
      <c r="X1235" s="108">
        <f t="shared" si="106"/>
        <v>-4.7037753985267328E-3</v>
      </c>
      <c r="Y1235" s="28"/>
      <c r="AC1235" s="28"/>
      <c r="AG1235" s="28"/>
      <c r="AK1235" s="28"/>
      <c r="AO1235" s="28"/>
      <c r="AS1235" s="28"/>
    </row>
    <row r="1236" spans="2:45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119"/>
      <c r="O1236" s="119"/>
      <c r="P1236" s="119"/>
      <c r="Q1236" s="119"/>
      <c r="R1236" s="119"/>
      <c r="S1236" s="119"/>
      <c r="T1236" s="28"/>
      <c r="U1236" s="107">
        <v>42153</v>
      </c>
      <c r="V1236" s="108">
        <v>-3.2062052508566429E-3</v>
      </c>
      <c r="W1236" s="109">
        <f t="shared" si="107"/>
        <v>0.73895090613623904</v>
      </c>
      <c r="X1236" s="108">
        <f t="shared" si="106"/>
        <v>-4.7707323013026492E-3</v>
      </c>
      <c r="Y1236" s="28"/>
      <c r="AC1236" s="28"/>
      <c r="AG1236" s="28"/>
      <c r="AK1236" s="28"/>
      <c r="AO1236" s="28"/>
      <c r="AS1236" s="28"/>
    </row>
    <row r="1237" spans="2:45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119"/>
      <c r="O1237" s="119"/>
      <c r="P1237" s="119"/>
      <c r="Q1237" s="119"/>
      <c r="R1237" s="119"/>
      <c r="S1237" s="119"/>
      <c r="T1237" s="28"/>
      <c r="U1237" s="107">
        <v>42152</v>
      </c>
      <c r="V1237" s="108">
        <v>-2.2789350816432041E-3</v>
      </c>
      <c r="W1237" s="109">
        <f t="shared" si="107"/>
        <v>0.7413277550771733</v>
      </c>
      <c r="X1237" s="108">
        <f t="shared" si="106"/>
        <v>-1.9554078760442017E-4</v>
      </c>
      <c r="Y1237" s="28"/>
      <c r="AC1237" s="28"/>
      <c r="AG1237" s="28"/>
      <c r="AK1237" s="28"/>
      <c r="AO1237" s="28"/>
      <c r="AS1237" s="28"/>
    </row>
    <row r="1238" spans="2:45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119"/>
      <c r="O1238" s="119"/>
      <c r="P1238" s="119"/>
      <c r="Q1238" s="119"/>
      <c r="R1238" s="119"/>
      <c r="S1238" s="119"/>
      <c r="T1238" s="28"/>
      <c r="U1238" s="107">
        <v>42151</v>
      </c>
      <c r="V1238" s="108">
        <v>2.996475225777609E-3</v>
      </c>
      <c r="W1238" s="109">
        <f t="shared" si="107"/>
        <v>0.74302105181856204</v>
      </c>
      <c r="X1238" s="108">
        <f t="shared" si="106"/>
        <v>3.7363853504623901E-3</v>
      </c>
      <c r="Y1238" s="28"/>
      <c r="AC1238" s="28"/>
      <c r="AG1238" s="28"/>
      <c r="AK1238" s="28"/>
      <c r="AO1238" s="28"/>
      <c r="AS1238" s="28"/>
    </row>
    <row r="1239" spans="2:45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119"/>
      <c r="O1239" s="119"/>
      <c r="P1239" s="119"/>
      <c r="Q1239" s="119"/>
      <c r="R1239" s="119"/>
      <c r="S1239" s="119"/>
      <c r="T1239" s="28"/>
      <c r="U1239" s="107">
        <v>42150</v>
      </c>
      <c r="V1239" s="108">
        <v>-2.2786512882103042E-3</v>
      </c>
      <c r="W1239" s="109">
        <f t="shared" si="107"/>
        <v>0.74080125919814988</v>
      </c>
      <c r="X1239" s="108">
        <f t="shared" si="106"/>
        <v>6.2110072083787493E-4</v>
      </c>
      <c r="Y1239" s="28"/>
      <c r="AC1239" s="28"/>
      <c r="AG1239" s="28"/>
      <c r="AK1239" s="28"/>
      <c r="AO1239" s="28"/>
      <c r="AS1239" s="28"/>
    </row>
    <row r="1240" spans="2:45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119"/>
      <c r="O1240" s="119"/>
      <c r="P1240" s="119"/>
      <c r="Q1240" s="119"/>
      <c r="R1240" s="119"/>
      <c r="S1240" s="119"/>
      <c r="T1240" s="28"/>
      <c r="U1240" s="107">
        <v>42149</v>
      </c>
      <c r="V1240" s="108">
        <v>4.2741253002570591E-5</v>
      </c>
      <c r="W1240" s="109">
        <f>W1241</f>
        <v>0.7424931421530041</v>
      </c>
      <c r="X1240" s="108">
        <f t="shared" si="106"/>
        <v>4.8725452933637836E-3</v>
      </c>
      <c r="Y1240" s="28"/>
      <c r="AC1240" s="28"/>
      <c r="AG1240" s="28"/>
      <c r="AK1240" s="28"/>
      <c r="AO1240" s="28"/>
      <c r="AS1240" s="28"/>
    </row>
    <row r="1241" spans="2:45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119"/>
      <c r="O1241" s="119"/>
      <c r="P1241" s="119"/>
      <c r="Q1241" s="119"/>
      <c r="R1241" s="119"/>
      <c r="S1241" s="119"/>
      <c r="T1241" s="28"/>
      <c r="U1241" s="107">
        <v>42146</v>
      </c>
      <c r="V1241" s="108">
        <v>1.3761785863760259E-3</v>
      </c>
      <c r="W1241" s="109">
        <f>$W1239/(1+$V1239)</f>
        <v>0.7424931421530041</v>
      </c>
      <c r="X1241" s="108">
        <f t="shared" si="106"/>
        <v>5.0464031638741691E-3</v>
      </c>
      <c r="Y1241" s="28"/>
      <c r="AC1241" s="28"/>
      <c r="AG1241" s="28"/>
      <c r="AK1241" s="28"/>
      <c r="AO1241" s="28"/>
      <c r="AS1241" s="28"/>
    </row>
    <row r="1242" spans="2:45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119"/>
      <c r="O1242" s="119"/>
      <c r="P1242" s="119"/>
      <c r="Q1242" s="119"/>
      <c r="R1242" s="119"/>
      <c r="S1242" s="119"/>
      <c r="T1242" s="28"/>
      <c r="U1242" s="107">
        <v>42145</v>
      </c>
      <c r="V1242" s="108">
        <v>1.644797701807899E-3</v>
      </c>
      <c r="W1242" s="109">
        <f t="shared" si="107"/>
        <v>0.74147274324137391</v>
      </c>
      <c r="X1242" s="108">
        <f t="shared" si="106"/>
        <v>8.2380215311126381E-3</v>
      </c>
      <c r="Y1242" s="28"/>
      <c r="AC1242" s="28"/>
      <c r="AG1242" s="28"/>
      <c r="AK1242" s="28"/>
      <c r="AO1242" s="28"/>
      <c r="AS1242" s="28"/>
    </row>
    <row r="1243" spans="2:45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119"/>
      <c r="O1243" s="119"/>
      <c r="P1243" s="119"/>
      <c r="Q1243" s="119"/>
      <c r="R1243" s="119"/>
      <c r="S1243" s="119"/>
      <c r="T1243" s="28"/>
      <c r="U1243" s="107">
        <v>42144</v>
      </c>
      <c r="V1243" s="108">
        <v>-1.165129536310649E-4</v>
      </c>
      <c r="W1243" s="109">
        <f t="shared" si="107"/>
        <v>0.74025517323368772</v>
      </c>
      <c r="X1243" s="108">
        <f t="shared" si="106"/>
        <v>1.0092339663258398E-2</v>
      </c>
      <c r="Y1243" s="28"/>
      <c r="AC1243" s="28"/>
      <c r="AG1243" s="28"/>
      <c r="AK1243" s="28"/>
      <c r="AO1243" s="28"/>
      <c r="AS1243" s="28"/>
    </row>
    <row r="1244" spans="2:45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119"/>
      <c r="O1244" s="119"/>
      <c r="P1244" s="119"/>
      <c r="Q1244" s="119"/>
      <c r="R1244" s="119"/>
      <c r="S1244" s="119"/>
      <c r="T1244" s="28"/>
      <c r="U1244" s="107">
        <v>42143</v>
      </c>
      <c r="V1244" s="108">
        <v>1.960472801635707E-3</v>
      </c>
      <c r="W1244" s="109">
        <f t="shared" si="107"/>
        <v>0.7403414326006954</v>
      </c>
      <c r="X1244" s="108">
        <f t="shared" si="106"/>
        <v>9.7940878666611386E-3</v>
      </c>
      <c r="Y1244" s="28"/>
      <c r="AC1244" s="28"/>
      <c r="AG1244" s="28"/>
      <c r="AK1244" s="28"/>
      <c r="AO1244" s="28"/>
      <c r="AS1244" s="28"/>
    </row>
    <row r="1245" spans="2:45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119"/>
      <c r="O1245" s="119"/>
      <c r="P1245" s="119"/>
      <c r="Q1245" s="119"/>
      <c r="R1245" s="119"/>
      <c r="S1245" s="119"/>
      <c r="T1245" s="28"/>
      <c r="U1245" s="107">
        <v>42142</v>
      </c>
      <c r="V1245" s="108">
        <v>1.730148478277842E-4</v>
      </c>
      <c r="W1245" s="109">
        <f t="shared" si="107"/>
        <v>0.73889285325855891</v>
      </c>
      <c r="X1245" s="108">
        <f t="shared" si="106"/>
        <v>-4.304782424036091E-5</v>
      </c>
      <c r="Y1245" s="28"/>
      <c r="AC1245" s="28"/>
      <c r="AG1245" s="28"/>
      <c r="AK1245" s="28"/>
      <c r="AO1245" s="28"/>
      <c r="AS1245" s="28"/>
    </row>
    <row r="1246" spans="2:45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119"/>
      <c r="O1246" s="119"/>
      <c r="P1246" s="119"/>
      <c r="Q1246" s="119"/>
      <c r="R1246" s="119"/>
      <c r="S1246" s="119"/>
      <c r="T1246" s="28"/>
      <c r="U1246" s="107">
        <v>42139</v>
      </c>
      <c r="V1246" s="108">
        <v>4.5561418139746408E-3</v>
      </c>
      <c r="W1246" s="109">
        <f t="shared" si="107"/>
        <v>0.73876503593828557</v>
      </c>
      <c r="X1246" s="108">
        <f t="shared" si="106"/>
        <v>-4.6778280673387407E-3</v>
      </c>
      <c r="Y1246" s="28"/>
      <c r="AC1246" s="28"/>
      <c r="AG1246" s="28"/>
      <c r="AK1246" s="28"/>
      <c r="AO1246" s="28"/>
      <c r="AS1246" s="28"/>
    </row>
    <row r="1247" spans="2:45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119"/>
      <c r="O1247" s="119"/>
      <c r="P1247" s="119"/>
      <c r="Q1247" s="119"/>
      <c r="R1247" s="119"/>
      <c r="S1247" s="119"/>
      <c r="T1247" s="28"/>
      <c r="U1247" s="107">
        <v>42138</v>
      </c>
      <c r="V1247" s="108">
        <v>3.486989794035535E-3</v>
      </c>
      <c r="W1247" s="109">
        <f t="shared" si="107"/>
        <v>0.73541438371404766</v>
      </c>
      <c r="X1247" s="108">
        <f t="shared" si="106"/>
        <v>2.6806314122895802E-3</v>
      </c>
      <c r="Y1247" s="28"/>
      <c r="AC1247" s="28"/>
      <c r="AG1247" s="28"/>
      <c r="AK1247" s="28"/>
      <c r="AO1247" s="28"/>
      <c r="AS1247" s="28"/>
    </row>
    <row r="1248" spans="2:45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119"/>
      <c r="O1248" s="119"/>
      <c r="P1248" s="119"/>
      <c r="Q1248" s="119"/>
      <c r="R1248" s="119"/>
      <c r="S1248" s="119"/>
      <c r="T1248" s="28"/>
      <c r="U1248" s="107">
        <v>42137</v>
      </c>
      <c r="V1248" s="108">
        <v>-4.1175036380556478E-4</v>
      </c>
      <c r="W1248" s="109">
        <f t="shared" si="107"/>
        <v>0.73285891216685384</v>
      </c>
      <c r="X1248" s="108">
        <f t="shared" si="106"/>
        <v>-8.7065001509423201E-4</v>
      </c>
      <c r="Y1248" s="28"/>
      <c r="AC1248" s="28"/>
      <c r="AG1248" s="28"/>
      <c r="AK1248" s="28"/>
      <c r="AO1248" s="28"/>
      <c r="AS1248" s="28"/>
    </row>
    <row r="1249" spans="2:45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119"/>
      <c r="O1249" s="119"/>
      <c r="P1249" s="119"/>
      <c r="Q1249" s="119"/>
      <c r="R1249" s="119"/>
      <c r="S1249" s="119"/>
      <c r="T1249" s="28"/>
      <c r="U1249" s="107">
        <v>42136</v>
      </c>
      <c r="V1249" s="108">
        <v>-7.8003499703539914E-3</v>
      </c>
      <c r="W1249" s="109">
        <f t="shared" si="107"/>
        <v>0.73316079138943646</v>
      </c>
      <c r="X1249" s="108">
        <f t="shared" si="106"/>
        <v>-7.4946217780511581E-3</v>
      </c>
      <c r="Y1249" s="28"/>
      <c r="AC1249" s="28"/>
      <c r="AG1249" s="28"/>
      <c r="AK1249" s="28"/>
      <c r="AO1249" s="28"/>
      <c r="AS1249" s="28"/>
    </row>
    <row r="1250" spans="2:45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119"/>
      <c r="O1250" s="119"/>
      <c r="P1250" s="119"/>
      <c r="Q1250" s="119"/>
      <c r="R1250" s="119"/>
      <c r="S1250" s="119"/>
      <c r="T1250" s="28"/>
      <c r="U1250" s="107">
        <v>42135</v>
      </c>
      <c r="V1250" s="108">
        <v>-4.4627668413844499E-3</v>
      </c>
      <c r="W1250" s="109">
        <f t="shared" si="107"/>
        <v>0.73892466235755094</v>
      </c>
      <c r="X1250" s="108">
        <f t="shared" si="106"/>
        <v>-1.3005586487993437E-2</v>
      </c>
      <c r="Y1250" s="28"/>
      <c r="AC1250" s="28"/>
      <c r="AG1250" s="28"/>
      <c r="AK1250" s="28"/>
      <c r="AO1250" s="28"/>
      <c r="AS1250" s="28"/>
    </row>
    <row r="1251" spans="2:45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119"/>
      <c r="O1251" s="119"/>
      <c r="P1251" s="119"/>
      <c r="Q1251" s="119"/>
      <c r="R1251" s="119"/>
      <c r="S1251" s="119"/>
      <c r="T1251" s="28"/>
      <c r="U1251" s="107">
        <v>42132</v>
      </c>
      <c r="V1251" s="108">
        <v>1.1982868428731398E-2</v>
      </c>
      <c r="W1251" s="109">
        <f t="shared" si="107"/>
        <v>0.74223709344663014</v>
      </c>
      <c r="X1251" s="108">
        <f t="shared" si="106"/>
        <v>-9.6425286772436891E-3</v>
      </c>
      <c r="Y1251" s="28"/>
      <c r="AC1251" s="28"/>
      <c r="AG1251" s="28"/>
      <c r="AK1251" s="28"/>
      <c r="AO1251" s="28"/>
      <c r="AS1251" s="28"/>
    </row>
    <row r="1252" spans="2:45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119"/>
      <c r="O1252" s="119"/>
      <c r="P1252" s="119"/>
      <c r="Q1252" s="119"/>
      <c r="R1252" s="119"/>
      <c r="S1252" s="119"/>
      <c r="T1252" s="28"/>
      <c r="U1252" s="107">
        <v>42131</v>
      </c>
      <c r="V1252" s="108">
        <v>-6.7147583144444163E-5</v>
      </c>
      <c r="W1252" s="109">
        <f t="shared" si="107"/>
        <v>0.73344827921748756</v>
      </c>
      <c r="X1252" s="108">
        <f t="shared" si="106"/>
        <v>-2.2248859198152338E-2</v>
      </c>
      <c r="Y1252" s="28"/>
      <c r="AC1252" s="28"/>
      <c r="AG1252" s="28"/>
      <c r="AK1252" s="28"/>
      <c r="AO1252" s="28"/>
      <c r="AS1252" s="28"/>
    </row>
    <row r="1253" spans="2:45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119"/>
      <c r="O1253" s="119"/>
      <c r="P1253" s="119"/>
      <c r="Q1253" s="119"/>
      <c r="R1253" s="119"/>
      <c r="S1253" s="119"/>
      <c r="T1253" s="28"/>
      <c r="U1253" s="107">
        <v>42130</v>
      </c>
      <c r="V1253" s="108">
        <v>-7.0387645139491526E-3</v>
      </c>
      <c r="W1253" s="109">
        <f t="shared" si="107"/>
        <v>0.73349753180399058</v>
      </c>
      <c r="X1253" s="108">
        <f t="shared" si="106"/>
        <v>-2.9567137260025356E-2</v>
      </c>
      <c r="Y1253" s="28"/>
      <c r="AC1253" s="28"/>
      <c r="AG1253" s="28"/>
      <c r="AK1253" s="28"/>
      <c r="AO1253" s="28"/>
      <c r="AS1253" s="28"/>
    </row>
    <row r="1254" spans="2:45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119"/>
      <c r="O1254" s="119"/>
      <c r="P1254" s="119"/>
      <c r="Q1254" s="119"/>
      <c r="R1254" s="119"/>
      <c r="S1254" s="119"/>
      <c r="T1254" s="28"/>
      <c r="U1254" s="107">
        <v>42129</v>
      </c>
      <c r="V1254" s="108">
        <v>-1.3309617100297591E-2</v>
      </c>
      <c r="W1254" s="109">
        <f t="shared" si="107"/>
        <v>0.73869704636047173</v>
      </c>
      <c r="X1254" s="108">
        <f t="shared" si="106"/>
        <v>-3.3725080471315949E-2</v>
      </c>
      <c r="Y1254" s="28"/>
      <c r="AC1254" s="28"/>
      <c r="AG1254" s="28"/>
      <c r="AK1254" s="28"/>
      <c r="AO1254" s="28"/>
      <c r="AS1254" s="28"/>
    </row>
    <row r="1255" spans="2:45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119"/>
      <c r="O1255" s="119"/>
      <c r="P1255" s="119"/>
      <c r="Q1255" s="119"/>
      <c r="R1255" s="119"/>
      <c r="S1255" s="119"/>
      <c r="T1255" s="28"/>
      <c r="U1255" s="107">
        <v>42128</v>
      </c>
      <c r="V1255" s="108">
        <v>-1.07060046026697E-3</v>
      </c>
      <c r="W1255" s="109">
        <f t="shared" si="107"/>
        <v>0.74866144351136399</v>
      </c>
      <c r="X1255" s="108">
        <f t="shared" si="106"/>
        <v>-2.5112678933498112E-2</v>
      </c>
      <c r="Y1255" s="28"/>
      <c r="AC1255" s="28"/>
      <c r="AG1255" s="28"/>
      <c r="AK1255" s="28"/>
      <c r="AO1255" s="28"/>
      <c r="AS1255" s="28"/>
    </row>
    <row r="1256" spans="2:45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119"/>
      <c r="O1256" s="119"/>
      <c r="P1256" s="119"/>
      <c r="Q1256" s="119"/>
      <c r="R1256" s="119"/>
      <c r="S1256" s="119"/>
      <c r="T1256" s="28"/>
      <c r="U1256" s="107">
        <v>42125</v>
      </c>
      <c r="V1256" s="108">
        <v>-8.9873330631749055E-4</v>
      </c>
      <c r="W1256" s="109">
        <f t="shared" si="107"/>
        <v>0.74946381982181864</v>
      </c>
      <c r="X1256" s="108">
        <f t="shared" si="106"/>
        <v>-2.3853930706134951E-2</v>
      </c>
      <c r="Y1256" s="28"/>
      <c r="AC1256" s="28"/>
      <c r="AG1256" s="28"/>
      <c r="AK1256" s="28"/>
      <c r="AO1256" s="28"/>
      <c r="AS1256" s="28"/>
    </row>
    <row r="1257" spans="2:45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119"/>
      <c r="O1257" s="119"/>
      <c r="P1257" s="119"/>
      <c r="Q1257" s="119"/>
      <c r="R1257" s="119"/>
      <c r="S1257" s="119"/>
      <c r="T1257" s="28"/>
      <c r="U1257" s="107">
        <v>42124</v>
      </c>
      <c r="V1257" s="108">
        <v>-7.5514514635642996E-3</v>
      </c>
      <c r="W1257" s="109">
        <f t="shared" si="107"/>
        <v>0.75013799382119994</v>
      </c>
      <c r="X1257" s="108">
        <f t="shared" si="106"/>
        <v>-1.90617531716607E-2</v>
      </c>
      <c r="Y1257" s="28"/>
      <c r="AC1257" s="28"/>
      <c r="AG1257" s="28"/>
      <c r="AK1257" s="28"/>
      <c r="AO1257" s="28"/>
      <c r="AS1257" s="28"/>
    </row>
    <row r="1258" spans="2:45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119"/>
      <c r="O1258" s="119"/>
      <c r="P1258" s="119"/>
      <c r="Q1258" s="119"/>
      <c r="R1258" s="119"/>
      <c r="S1258" s="119"/>
      <c r="T1258" s="28"/>
      <c r="U1258" s="107">
        <v>42123</v>
      </c>
      <c r="V1258" s="108">
        <v>-1.129323340786823E-2</v>
      </c>
      <c r="W1258" s="109">
        <f t="shared" si="107"/>
        <v>0.75584572613605894</v>
      </c>
      <c r="X1258" s="108">
        <f t="shared" si="106"/>
        <v>-1.1676280323590471E-2</v>
      </c>
      <c r="Y1258" s="28"/>
      <c r="AC1258" s="28"/>
      <c r="AG1258" s="28"/>
      <c r="AK1258" s="28"/>
      <c r="AO1258" s="28"/>
      <c r="AS1258" s="28"/>
    </row>
    <row r="1259" spans="2:45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119"/>
      <c r="O1259" s="119"/>
      <c r="P1259" s="119"/>
      <c r="Q1259" s="119"/>
      <c r="R1259" s="119"/>
      <c r="S1259" s="119"/>
      <c r="T1259" s="28"/>
      <c r="U1259" s="107">
        <v>42122</v>
      </c>
      <c r="V1259" s="108">
        <v>-4.5152526815453843E-3</v>
      </c>
      <c r="W1259" s="109">
        <f t="shared" si="107"/>
        <v>0.76447916781363112</v>
      </c>
      <c r="X1259" s="108">
        <f t="shared" si="106"/>
        <v>-5.5444437113119083E-3</v>
      </c>
      <c r="Y1259" s="28"/>
      <c r="AC1259" s="28"/>
      <c r="AG1259" s="28"/>
      <c r="AK1259" s="28"/>
      <c r="AO1259" s="28"/>
      <c r="AS1259" s="28"/>
    </row>
    <row r="1260" spans="2:45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119"/>
      <c r="O1260" s="119"/>
      <c r="P1260" s="119"/>
      <c r="Q1260" s="119"/>
      <c r="R1260" s="119"/>
      <c r="S1260" s="119"/>
      <c r="T1260" s="28"/>
      <c r="U1260" s="107">
        <v>42121</v>
      </c>
      <c r="V1260" s="108">
        <v>2.1919025068001572E-4</v>
      </c>
      <c r="W1260" s="109">
        <f t="shared" si="107"/>
        <v>0.76794664094343479</v>
      </c>
      <c r="X1260" s="108">
        <f t="shared" si="106"/>
        <v>1.1399861372018982E-3</v>
      </c>
      <c r="Y1260" s="28"/>
      <c r="AC1260" s="28"/>
      <c r="AG1260" s="28"/>
      <c r="AK1260" s="28"/>
      <c r="AO1260" s="28"/>
      <c r="AS1260" s="28"/>
    </row>
    <row r="1261" spans="2:45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119"/>
      <c r="O1261" s="119"/>
      <c r="P1261" s="119"/>
      <c r="Q1261" s="119"/>
      <c r="R1261" s="119"/>
      <c r="S1261" s="119"/>
      <c r="T1261" s="28"/>
      <c r="U1261" s="107">
        <v>42118</v>
      </c>
      <c r="V1261" s="108">
        <v>4.0061377939449479E-3</v>
      </c>
      <c r="W1261" s="109">
        <f t="shared" si="107"/>
        <v>0.76777835141412165</v>
      </c>
      <c r="X1261" s="108">
        <f t="shared" si="106"/>
        <v>8.6094589385199427E-4</v>
      </c>
      <c r="Y1261" s="28"/>
      <c r="AC1261" s="28"/>
      <c r="AG1261" s="28"/>
      <c r="AK1261" s="28"/>
      <c r="AO1261" s="28"/>
      <c r="AS1261" s="28"/>
    </row>
    <row r="1262" spans="2:45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119"/>
      <c r="O1262" s="119"/>
      <c r="P1262" s="119"/>
      <c r="Q1262" s="119"/>
      <c r="R1262" s="119"/>
      <c r="S1262" s="119"/>
      <c r="T1262" s="28"/>
      <c r="U1262" s="107">
        <v>42117</v>
      </c>
      <c r="V1262" s="108">
        <v>-7.9317685498584166E-5</v>
      </c>
      <c r="W1262" s="109">
        <f t="shared" si="107"/>
        <v>0.76471479855802937</v>
      </c>
      <c r="X1262" s="108">
        <f t="shared" si="106"/>
        <v>-7.181121637040766E-3</v>
      </c>
      <c r="Y1262" s="28"/>
      <c r="AC1262" s="28"/>
      <c r="AG1262" s="28"/>
      <c r="AK1262" s="28"/>
      <c r="AO1262" s="28"/>
      <c r="AS1262" s="28"/>
    </row>
    <row r="1263" spans="2:45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119"/>
      <c r="O1263" s="119"/>
      <c r="P1263" s="119"/>
      <c r="Q1263" s="119"/>
      <c r="R1263" s="119"/>
      <c r="S1263" s="119"/>
      <c r="T1263" s="28"/>
      <c r="U1263" s="107">
        <v>42116</v>
      </c>
      <c r="V1263" s="108">
        <v>-5.1590202654555987E-3</v>
      </c>
      <c r="W1263" s="109">
        <f t="shared" si="107"/>
        <v>0.76477545877734576</v>
      </c>
      <c r="X1263" s="108">
        <f t="shared" si="106"/>
        <v>-1.0030871671973807E-2</v>
      </c>
      <c r="Y1263" s="28"/>
      <c r="AC1263" s="28"/>
      <c r="AG1263" s="28"/>
      <c r="AK1263" s="28"/>
      <c r="AO1263" s="28"/>
      <c r="AS1263" s="28"/>
    </row>
    <row r="1264" spans="2:45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119"/>
      <c r="O1264" s="119"/>
      <c r="P1264" s="119"/>
      <c r="Q1264" s="119"/>
      <c r="R1264" s="119"/>
      <c r="S1264" s="119"/>
      <c r="T1264" s="28"/>
      <c r="U1264" s="107">
        <v>42115</v>
      </c>
      <c r="V1264" s="108">
        <v>2.17609507817679E-3</v>
      </c>
      <c r="W1264" s="109">
        <f t="shared" si="107"/>
        <v>0.76874141129712248</v>
      </c>
      <c r="X1264" s="108">
        <f t="shared" si="106"/>
        <v>-3.9428351501012981E-3</v>
      </c>
      <c r="Y1264" s="28"/>
      <c r="AC1264" s="28"/>
      <c r="AG1264" s="28"/>
      <c r="AK1264" s="28"/>
      <c r="AO1264" s="28"/>
      <c r="AS1264" s="28"/>
    </row>
    <row r="1265" spans="2:45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119"/>
      <c r="O1265" s="119"/>
      <c r="P1265" s="119"/>
      <c r="Q1265" s="119"/>
      <c r="R1265" s="119"/>
      <c r="S1265" s="119"/>
      <c r="T1265" s="28"/>
      <c r="U1265" s="107">
        <v>42114</v>
      </c>
      <c r="V1265" s="108">
        <v>-5.9593346135264822E-5</v>
      </c>
      <c r="W1265" s="109">
        <f t="shared" si="107"/>
        <v>0.76707218928142085</v>
      </c>
      <c r="X1265" s="108">
        <f t="shared" si="106"/>
        <v>-3.3692702636598515E-3</v>
      </c>
      <c r="Y1265" s="28"/>
      <c r="AC1265" s="28"/>
      <c r="AG1265" s="28"/>
      <c r="AK1265" s="28"/>
      <c r="AO1265" s="28"/>
      <c r="AS1265" s="28"/>
    </row>
    <row r="1266" spans="2:45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119"/>
      <c r="O1266" s="119"/>
      <c r="P1266" s="119"/>
      <c r="Q1266" s="119"/>
      <c r="R1266" s="119"/>
      <c r="S1266" s="119"/>
      <c r="T1266" s="28"/>
      <c r="U1266" s="107">
        <v>42111</v>
      </c>
      <c r="V1266" s="108">
        <v>-4.0612018247058283E-3</v>
      </c>
      <c r="W1266" s="109">
        <f t="shared" si="107"/>
        <v>0.76711790440422456</v>
      </c>
      <c r="X1266" s="108">
        <f t="shared" si="106"/>
        <v>-1.4105642504341764E-3</v>
      </c>
      <c r="Y1266" s="28"/>
      <c r="AC1266" s="28"/>
      <c r="AG1266" s="28"/>
      <c r="AK1266" s="28"/>
      <c r="AO1266" s="28"/>
      <c r="AS1266" s="28"/>
    </row>
    <row r="1267" spans="2:45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119"/>
      <c r="O1267" s="119"/>
      <c r="P1267" s="119"/>
      <c r="Q1267" s="119"/>
      <c r="R1267" s="119"/>
      <c r="S1267" s="119"/>
      <c r="T1267" s="28"/>
      <c r="U1267" s="107">
        <v>42110</v>
      </c>
      <c r="V1267" s="108">
        <v>-2.9494524718702607E-3</v>
      </c>
      <c r="W1267" s="109">
        <f t="shared" si="107"/>
        <v>0.77024602898260108</v>
      </c>
      <c r="X1267" s="108">
        <f t="shared" si="106"/>
        <v>5.4419399181850903E-3</v>
      </c>
      <c r="Y1267" s="28"/>
      <c r="AC1267" s="28"/>
      <c r="AG1267" s="28"/>
      <c r="AK1267" s="28"/>
      <c r="AO1267" s="28"/>
      <c r="AS1267" s="28"/>
    </row>
    <row r="1268" spans="2:45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119"/>
      <c r="O1268" s="119"/>
      <c r="P1268" s="119"/>
      <c r="Q1268" s="119"/>
      <c r="R1268" s="119"/>
      <c r="S1268" s="119"/>
      <c r="T1268" s="28"/>
      <c r="U1268" s="107">
        <v>42109</v>
      </c>
      <c r="V1268" s="108">
        <v>9.5897679603729094E-4</v>
      </c>
      <c r="W1268" s="109">
        <f t="shared" si="107"/>
        <v>0.77252455343631432</v>
      </c>
      <c r="X1268" s="108">
        <f t="shared" si="106"/>
        <v>1.3201697926819023E-2</v>
      </c>
      <c r="Y1268" s="28"/>
      <c r="AC1268" s="28"/>
      <c r="AG1268" s="28"/>
      <c r="AK1268" s="28"/>
      <c r="AO1268" s="28"/>
      <c r="AS1268" s="28"/>
    </row>
    <row r="1269" spans="2:45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119"/>
      <c r="O1269" s="119"/>
      <c r="P1269" s="119"/>
      <c r="Q1269" s="119"/>
      <c r="R1269" s="119"/>
      <c r="S1269" s="119"/>
      <c r="T1269" s="28"/>
      <c r="U1269" s="107">
        <v>42108</v>
      </c>
      <c r="V1269" s="108">
        <v>2.753183460704035E-3</v>
      </c>
      <c r="W1269" s="109">
        <f t="shared" si="107"/>
        <v>0.77178443007632835</v>
      </c>
      <c r="X1269" s="108">
        <f t="shared" si="106"/>
        <v>1.8484991646092075E-2</v>
      </c>
      <c r="Y1269" s="28"/>
      <c r="AC1269" s="28"/>
      <c r="AG1269" s="28"/>
      <c r="AK1269" s="28"/>
      <c r="AO1269" s="28"/>
      <c r="AS1269" s="28"/>
    </row>
    <row r="1270" spans="2:45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119"/>
      <c r="O1270" s="119"/>
      <c r="P1270" s="119"/>
      <c r="Q1270" s="119"/>
      <c r="R1270" s="119"/>
      <c r="S1270" s="119"/>
      <c r="T1270" s="28"/>
      <c r="U1270" s="107">
        <v>42107</v>
      </c>
      <c r="V1270" s="108">
        <v>1.9056172669254571E-3</v>
      </c>
      <c r="W1270" s="109">
        <f t="shared" si="107"/>
        <v>0.7696654000266987</v>
      </c>
      <c r="X1270" s="108">
        <f t="shared" si="106"/>
        <v>1.8578098447770142E-2</v>
      </c>
      <c r="Y1270" s="28"/>
      <c r="AC1270" s="28"/>
      <c r="AG1270" s="28"/>
      <c r="AK1270" s="28"/>
      <c r="AO1270" s="28"/>
      <c r="AS1270" s="28"/>
    </row>
    <row r="1271" spans="2:45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119"/>
      <c r="O1271" s="119"/>
      <c r="P1271" s="119"/>
      <c r="Q1271" s="119"/>
      <c r="R1271" s="119"/>
      <c r="S1271" s="119"/>
      <c r="T1271" s="28"/>
      <c r="U1271" s="107">
        <v>42104</v>
      </c>
      <c r="V1271" s="108">
        <v>2.7731131819046218E-3</v>
      </c>
      <c r="W1271" s="109">
        <f t="shared" si="107"/>
        <v>0.76820150198004744</v>
      </c>
      <c r="X1271" s="108">
        <f t="shared" si="106"/>
        <v>1.7014284803879454E-2</v>
      </c>
      <c r="Y1271" s="28"/>
      <c r="AC1271" s="28"/>
      <c r="AG1271" s="28"/>
      <c r="AK1271" s="28"/>
      <c r="AO1271" s="28"/>
      <c r="AS1271" s="28"/>
    </row>
    <row r="1272" spans="2:45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119"/>
      <c r="O1272" s="119"/>
      <c r="P1272" s="119"/>
      <c r="Q1272" s="119"/>
      <c r="R1272" s="119"/>
      <c r="S1272" s="119"/>
      <c r="T1272" s="28"/>
      <c r="U1272" s="107">
        <v>42103</v>
      </c>
      <c r="V1272" s="108">
        <v>4.7455427973978745E-3</v>
      </c>
      <c r="W1272" s="109">
        <f t="shared" si="107"/>
        <v>0.76607708352137927</v>
      </c>
      <c r="X1272" s="108">
        <f t="shared" si="106"/>
        <v>1.5345366631255075E-2</v>
      </c>
      <c r="Y1272" s="28"/>
      <c r="AC1272" s="28"/>
      <c r="AG1272" s="28"/>
      <c r="AK1272" s="28"/>
      <c r="AO1272" s="28"/>
      <c r="AS1272" s="28"/>
    </row>
    <row r="1273" spans="2:45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119"/>
      <c r="O1273" s="119"/>
      <c r="P1273" s="119"/>
      <c r="Q1273" s="119"/>
      <c r="R1273" s="119"/>
      <c r="S1273" s="119"/>
      <c r="T1273" s="28"/>
      <c r="U1273" s="107">
        <v>42102</v>
      </c>
      <c r="V1273" s="108">
        <v>6.1784314082603256E-3</v>
      </c>
      <c r="W1273" s="109">
        <f t="shared" si="107"/>
        <v>0.76245880264218802</v>
      </c>
      <c r="X1273" s="108">
        <f t="shared" si="106"/>
        <v>1.2673436687256068E-2</v>
      </c>
      <c r="Y1273" s="28"/>
      <c r="AC1273" s="28"/>
      <c r="AG1273" s="28"/>
      <c r="AK1273" s="28"/>
      <c r="AO1273" s="28"/>
      <c r="AS1273" s="28"/>
    </row>
    <row r="1274" spans="2:45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119"/>
      <c r="O1274" s="119"/>
      <c r="P1274" s="119"/>
      <c r="Q1274" s="119"/>
      <c r="R1274" s="119"/>
      <c r="S1274" s="119"/>
      <c r="T1274" s="28"/>
      <c r="U1274" s="107">
        <v>42101</v>
      </c>
      <c r="V1274" s="108">
        <v>2.8448521083034471E-3</v>
      </c>
      <c r="W1274" s="109">
        <f t="shared" si="107"/>
        <v>0.75777692985829648</v>
      </c>
      <c r="X1274" s="108">
        <f t="shared" si="106"/>
        <v>9.6886531132140963E-3</v>
      </c>
      <c r="Y1274" s="28"/>
      <c r="AC1274" s="28"/>
      <c r="AG1274" s="28"/>
      <c r="AK1274" s="28"/>
      <c r="AO1274" s="28"/>
      <c r="AS1274" s="28"/>
    </row>
    <row r="1275" spans="2:45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119"/>
      <c r="O1275" s="119"/>
      <c r="P1275" s="119"/>
      <c r="Q1275" s="119"/>
      <c r="R1275" s="119"/>
      <c r="S1275" s="119"/>
      <c r="T1275" s="28"/>
      <c r="U1275" s="107">
        <v>42100</v>
      </c>
      <c r="V1275" s="108">
        <v>3.6740073099135218E-4</v>
      </c>
      <c r="W1275" s="109">
        <f t="shared" si="107"/>
        <v>0.75562728199202978</v>
      </c>
      <c r="X1275" s="108">
        <f t="shared" si="106"/>
        <v>4.5309732195495389E-3</v>
      </c>
      <c r="Y1275" s="28"/>
      <c r="AC1275" s="28"/>
      <c r="AG1275" s="28"/>
      <c r="AK1275" s="28"/>
      <c r="AO1275" s="28"/>
      <c r="AS1275" s="28"/>
    </row>
    <row r="1276" spans="2:45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119"/>
      <c r="O1276" s="119"/>
      <c r="P1276" s="119"/>
      <c r="Q1276" s="119"/>
      <c r="R1276" s="119"/>
      <c r="S1276" s="119"/>
      <c r="T1276" s="28"/>
      <c r="U1276" s="107">
        <v>42097</v>
      </c>
      <c r="V1276" s="108">
        <v>1.127564740143026E-3</v>
      </c>
      <c r="W1276" s="109">
        <f t="shared" si="107"/>
        <v>0.75534976593587089</v>
      </c>
      <c r="X1276" s="108">
        <f t="shared" si="106"/>
        <v>9.4260488053681257E-3</v>
      </c>
      <c r="Y1276" s="28"/>
      <c r="AC1276" s="28"/>
      <c r="AG1276" s="28"/>
      <c r="AK1276" s="28"/>
      <c r="AO1276" s="28"/>
      <c r="AS1276" s="28"/>
    </row>
    <row r="1277" spans="2:45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119"/>
      <c r="O1277" s="119"/>
      <c r="P1277" s="119"/>
      <c r="Q1277" s="119"/>
      <c r="R1277" s="119"/>
      <c r="S1277" s="119"/>
      <c r="T1277" s="28"/>
      <c r="U1277" s="107">
        <v>42096</v>
      </c>
      <c r="V1277" s="108">
        <v>2.1015067973056949E-3</v>
      </c>
      <c r="W1277" s="109">
        <f t="shared" si="107"/>
        <v>0.75449901944507214</v>
      </c>
      <c r="X1277" s="108">
        <f t="shared" si="106"/>
        <v>9.1649706757483962E-3</v>
      </c>
      <c r="Y1277" s="28"/>
      <c r="AC1277" s="28"/>
      <c r="AG1277" s="28"/>
      <c r="AK1277" s="28"/>
      <c r="AO1277" s="28"/>
      <c r="AS1277" s="28"/>
    </row>
    <row r="1278" spans="2:45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119"/>
      <c r="O1278" s="119"/>
      <c r="P1278" s="119"/>
      <c r="Q1278" s="119"/>
      <c r="R1278" s="119"/>
      <c r="S1278" s="119"/>
      <c r="T1278" s="28"/>
      <c r="U1278" s="107">
        <v>42095</v>
      </c>
      <c r="V1278" s="108">
        <v>3.212791404462993E-3</v>
      </c>
      <c r="W1278" s="109">
        <f t="shared" si="107"/>
        <v>0.7529167597566383</v>
      </c>
      <c r="X1278" s="108">
        <f t="shared" si="106"/>
        <v>-1.4216186483814175E-3</v>
      </c>
      <c r="Y1278" s="28"/>
      <c r="AC1278" s="28"/>
      <c r="AG1278" s="28"/>
      <c r="AK1278" s="28"/>
      <c r="AO1278" s="28"/>
      <c r="AS1278" s="28"/>
    </row>
    <row r="1279" spans="2:45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119"/>
      <c r="O1279" s="119"/>
      <c r="P1279" s="119"/>
      <c r="Q1279" s="119"/>
      <c r="R1279" s="119"/>
      <c r="S1279" s="119"/>
      <c r="T1279" s="28"/>
      <c r="U1279" s="107">
        <v>42094</v>
      </c>
      <c r="V1279" s="108">
        <v>-2.2778683602646E-3</v>
      </c>
      <c r="W1279" s="109">
        <f t="shared" si="107"/>
        <v>0.75050554200229147</v>
      </c>
      <c r="X1279" s="108">
        <f t="shared" si="106"/>
        <v>-7.9297994924421022E-3</v>
      </c>
      <c r="Y1279" s="28"/>
      <c r="AC1279" s="28"/>
      <c r="AG1279" s="28"/>
      <c r="AK1279" s="28"/>
      <c r="AO1279" s="28"/>
      <c r="AS1279" s="28"/>
    </row>
    <row r="1280" spans="2:45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119"/>
      <c r="O1280" s="119"/>
      <c r="P1280" s="119"/>
      <c r="Q1280" s="119"/>
      <c r="R1280" s="119"/>
      <c r="S1280" s="119"/>
      <c r="T1280" s="28"/>
      <c r="U1280" s="107">
        <v>42093</v>
      </c>
      <c r="V1280" s="108">
        <v>5.2421872440167709E-3</v>
      </c>
      <c r="W1280" s="109">
        <f t="shared" si="107"/>
        <v>0.75221899785750101</v>
      </c>
      <c r="X1280" s="108">
        <f t="shared" si="106"/>
        <v>-4.3891373329897343E-3</v>
      </c>
      <c r="Y1280" s="28"/>
      <c r="AC1280" s="28"/>
      <c r="AG1280" s="28"/>
      <c r="AK1280" s="28"/>
      <c r="AO1280" s="28"/>
      <c r="AS1280" s="28"/>
    </row>
    <row r="1281" spans="2:45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119"/>
      <c r="O1281" s="119"/>
      <c r="P1281" s="119"/>
      <c r="Q1281" s="119"/>
      <c r="R1281" s="119"/>
      <c r="S1281" s="119"/>
      <c r="T1281" s="28"/>
      <c r="U1281" s="107">
        <v>42090</v>
      </c>
      <c r="V1281" s="108">
        <v>8.6863293189184758E-4</v>
      </c>
      <c r="W1281" s="109">
        <f t="shared" si="107"/>
        <v>0.74829628859866404</v>
      </c>
      <c r="X1281" s="108">
        <f t="shared" si="106"/>
        <v>-9.8102349790158971E-3</v>
      </c>
      <c r="Y1281" s="28"/>
      <c r="AC1281" s="28"/>
      <c r="AG1281" s="28"/>
      <c r="AK1281" s="28"/>
      <c r="AO1281" s="28"/>
      <c r="AS1281" s="28"/>
    </row>
    <row r="1282" spans="2:45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119"/>
      <c r="O1282" s="119"/>
      <c r="P1282" s="119"/>
      <c r="Q1282" s="119"/>
      <c r="R1282" s="119"/>
      <c r="S1282" s="119"/>
      <c r="T1282" s="28"/>
      <c r="U1282" s="107">
        <v>42089</v>
      </c>
      <c r="V1282" s="108">
        <v>-8.4109836495745455E-3</v>
      </c>
      <c r="W1282" s="109">
        <f t="shared" si="107"/>
        <v>0.74764685791645236</v>
      </c>
      <c r="X1282" s="108">
        <f t="shared" si="106"/>
        <v>-6.44364547371723E-3</v>
      </c>
      <c r="Y1282" s="28"/>
      <c r="AC1282" s="28"/>
      <c r="AG1282" s="28"/>
      <c r="AK1282" s="28"/>
      <c r="AO1282" s="28"/>
      <c r="AS1282" s="28"/>
    </row>
    <row r="1283" spans="2:45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119"/>
      <c r="O1283" s="119"/>
      <c r="P1283" s="119"/>
      <c r="Q1283" s="119"/>
      <c r="R1283" s="119"/>
      <c r="S1283" s="119"/>
      <c r="T1283" s="28"/>
      <c r="U1283" s="107">
        <v>42088</v>
      </c>
      <c r="V1283" s="108">
        <v>-3.3255939576330453E-3</v>
      </c>
      <c r="W1283" s="109">
        <f t="shared" si="107"/>
        <v>0.75398864407372135</v>
      </c>
      <c r="X1283" s="108">
        <f t="shared" si="106"/>
        <v>6.540099935436583E-3</v>
      </c>
      <c r="Y1283" s="28"/>
      <c r="AC1283" s="28"/>
      <c r="AG1283" s="28"/>
      <c r="AK1283" s="28"/>
      <c r="AO1283" s="28"/>
      <c r="AS1283" s="28"/>
    </row>
    <row r="1284" spans="2:45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119"/>
      <c r="O1284" s="119"/>
      <c r="P1284" s="119"/>
      <c r="Q1284" s="119"/>
      <c r="R1284" s="119"/>
      <c r="S1284" s="119"/>
      <c r="T1284" s="28"/>
      <c r="U1284" s="107">
        <v>42087</v>
      </c>
      <c r="V1284" s="108">
        <v>1.282965334102659E-3</v>
      </c>
      <c r="W1284" s="109">
        <f t="shared" si="107"/>
        <v>0.75650447077063865</v>
      </c>
      <c r="X1284" s="108">
        <f t="shared" si="106"/>
        <v>2.2308893568694144E-2</v>
      </c>
      <c r="Y1284" s="28"/>
      <c r="AC1284" s="28"/>
      <c r="AG1284" s="28"/>
      <c r="AK1284" s="28"/>
      <c r="AO1284" s="28"/>
      <c r="AS1284" s="28"/>
    </row>
    <row r="1285" spans="2:45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119"/>
      <c r="O1285" s="119"/>
      <c r="P1285" s="119"/>
      <c r="Q1285" s="119"/>
      <c r="R1285" s="119"/>
      <c r="S1285" s="119"/>
      <c r="T1285" s="28"/>
      <c r="U1285" s="107">
        <v>42086</v>
      </c>
      <c r="V1285" s="108">
        <v>-2.3135293046136439E-4</v>
      </c>
      <c r="W1285" s="109">
        <f t="shared" si="107"/>
        <v>0.7555351453704322</v>
      </c>
      <c r="X1285" s="108">
        <f t="shared" si="106"/>
        <v>2.2174350002617027E-2</v>
      </c>
      <c r="Y1285" s="28"/>
      <c r="AC1285" s="28"/>
      <c r="AG1285" s="28"/>
      <c r="AK1285" s="28"/>
      <c r="AO1285" s="28"/>
      <c r="AS1285" s="28"/>
    </row>
    <row r="1286" spans="2:45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119"/>
      <c r="O1286" s="119"/>
      <c r="P1286" s="119"/>
      <c r="Q1286" s="119"/>
      <c r="R1286" s="119"/>
      <c r="S1286" s="119"/>
      <c r="T1286" s="28"/>
      <c r="U1286" s="107">
        <v>42083</v>
      </c>
      <c r="V1286" s="108">
        <v>4.2715299874272576E-3</v>
      </c>
      <c r="W1286" s="109">
        <f t="shared" si="107"/>
        <v>0.75570998108913612</v>
      </c>
      <c r="X1286" s="108">
        <f t="shared" ref="X1286:X1349" si="108">$W1286/VLOOKUP($U1286-7,$U:$W,3,FALSE)-1</f>
        <v>2.9165059430804829E-2</v>
      </c>
      <c r="Y1286" s="28"/>
      <c r="AC1286" s="28"/>
      <c r="AG1286" s="28"/>
      <c r="AK1286" s="28"/>
      <c r="AO1286" s="28"/>
      <c r="AS1286" s="28"/>
    </row>
    <row r="1287" spans="2:45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119"/>
      <c r="O1287" s="119"/>
      <c r="P1287" s="119"/>
      <c r="Q1287" s="119"/>
      <c r="R1287" s="119"/>
      <c r="S1287" s="119"/>
      <c r="T1287" s="28"/>
      <c r="U1287" s="107">
        <v>42082</v>
      </c>
      <c r="V1287" s="108">
        <v>4.5470526813849712E-3</v>
      </c>
      <c r="W1287" s="109">
        <f t="shared" si="107"/>
        <v>0.75249567325541644</v>
      </c>
      <c r="X1287" s="108">
        <f t="shared" si="108"/>
        <v>2.3661380816150102E-2</v>
      </c>
      <c r="Y1287" s="28"/>
      <c r="AC1287" s="28"/>
      <c r="AG1287" s="28"/>
      <c r="AK1287" s="28"/>
      <c r="AO1287" s="28"/>
      <c r="AS1287" s="28"/>
    </row>
    <row r="1288" spans="2:45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119"/>
      <c r="O1288" s="119"/>
      <c r="P1288" s="119"/>
      <c r="Q1288" s="119"/>
      <c r="R1288" s="119"/>
      <c r="S1288" s="119"/>
      <c r="T1288" s="28"/>
      <c r="U1288" s="107">
        <v>42081</v>
      </c>
      <c r="V1288" s="108">
        <v>1.2288640417569189E-2</v>
      </c>
      <c r="W1288" s="109">
        <f t="shared" si="107"/>
        <v>0.7490895237279519</v>
      </c>
      <c r="X1288" s="108">
        <f t="shared" si="108"/>
        <v>2.5893269623963988E-2</v>
      </c>
      <c r="Y1288" s="28"/>
      <c r="AC1288" s="28"/>
      <c r="AG1288" s="28"/>
      <c r="AK1288" s="28"/>
      <c r="AO1288" s="28"/>
      <c r="AS1288" s="28"/>
    </row>
    <row r="1289" spans="2:45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119"/>
      <c r="O1289" s="119"/>
      <c r="P1289" s="119"/>
      <c r="Q1289" s="119"/>
      <c r="R1289" s="119"/>
      <c r="S1289" s="119"/>
      <c r="T1289" s="28"/>
      <c r="U1289" s="107">
        <v>42080</v>
      </c>
      <c r="V1289" s="108">
        <v>1.151188938870425E-3</v>
      </c>
      <c r="W1289" s="109">
        <f t="shared" si="107"/>
        <v>0.73999597922876259</v>
      </c>
      <c r="X1289" s="108">
        <f t="shared" si="108"/>
        <v>1.9259364090826958E-2</v>
      </c>
      <c r="Y1289" s="28"/>
      <c r="AC1289" s="28"/>
      <c r="AG1289" s="28"/>
      <c r="AK1289" s="28"/>
      <c r="AO1289" s="28"/>
      <c r="AS1289" s="28"/>
    </row>
    <row r="1290" spans="2:45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119"/>
      <c r="O1290" s="119"/>
      <c r="P1290" s="119"/>
      <c r="Q1290" s="119"/>
      <c r="R1290" s="119"/>
      <c r="S1290" s="119"/>
      <c r="T1290" s="28"/>
      <c r="U1290" s="107">
        <v>42079</v>
      </c>
      <c r="V1290" s="108">
        <v>6.6061226010441362E-3</v>
      </c>
      <c r="W1290" s="109">
        <f t="shared" si="107"/>
        <v>0.73914508358431985</v>
      </c>
      <c r="X1290" s="108">
        <f t="shared" si="108"/>
        <v>1.6134083484602435E-2</v>
      </c>
      <c r="Y1290" s="28"/>
      <c r="AC1290" s="28"/>
      <c r="AG1290" s="28"/>
      <c r="AK1290" s="28"/>
      <c r="AO1290" s="28"/>
      <c r="AS1290" s="28"/>
    </row>
    <row r="1291" spans="2:45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119"/>
      <c r="O1291" s="119"/>
      <c r="P1291" s="119"/>
      <c r="Q1291" s="119"/>
      <c r="R1291" s="119"/>
      <c r="S1291" s="119"/>
      <c r="T1291" s="28"/>
      <c r="U1291" s="107">
        <v>42076</v>
      </c>
      <c r="V1291" s="108">
        <v>-1.0990251944163799E-3</v>
      </c>
      <c r="W1291" s="109">
        <f t="shared" si="107"/>
        <v>0.73429424577151203</v>
      </c>
      <c r="X1291" s="108">
        <f t="shared" si="108"/>
        <v>9.96653964920724E-3</v>
      </c>
      <c r="Y1291" s="28"/>
      <c r="AC1291" s="28"/>
      <c r="AG1291" s="28"/>
      <c r="AK1291" s="28"/>
      <c r="AO1291" s="28"/>
      <c r="AS1291" s="28"/>
    </row>
    <row r="1292" spans="2:45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119"/>
      <c r="O1292" s="119"/>
      <c r="P1292" s="119"/>
      <c r="Q1292" s="119"/>
      <c r="R1292" s="119"/>
      <c r="S1292" s="119"/>
      <c r="T1292" s="28"/>
      <c r="U1292" s="107">
        <v>42075</v>
      </c>
      <c r="V1292" s="108">
        <v>6.7372665214483884E-3</v>
      </c>
      <c r="W1292" s="109">
        <f t="shared" si="107"/>
        <v>0.73510214154553999</v>
      </c>
      <c r="X1292" s="108">
        <f t="shared" si="108"/>
        <v>6.6799247633975156E-4</v>
      </c>
      <c r="Y1292" s="28"/>
      <c r="AC1292" s="28"/>
      <c r="AG1292" s="28"/>
      <c r="AK1292" s="28"/>
      <c r="AO1292" s="28"/>
      <c r="AS1292" s="28"/>
    </row>
    <row r="1293" spans="2:45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119"/>
      <c r="O1293" s="119"/>
      <c r="P1293" s="119"/>
      <c r="Q1293" s="119"/>
      <c r="R1293" s="119"/>
      <c r="S1293" s="119"/>
      <c r="T1293" s="28"/>
      <c r="U1293" s="107">
        <v>42074</v>
      </c>
      <c r="V1293" s="108">
        <v>5.7427087776634363E-3</v>
      </c>
      <c r="W1293" s="109">
        <f t="shared" si="107"/>
        <v>0.73018270604555857</v>
      </c>
      <c r="X1293" s="108">
        <f t="shared" si="108"/>
        <v>-3.0558835450871236E-3</v>
      </c>
      <c r="Y1293" s="28"/>
      <c r="AC1293" s="28"/>
      <c r="AG1293" s="28"/>
      <c r="AK1293" s="28"/>
      <c r="AO1293" s="28"/>
      <c r="AS1293" s="28"/>
    </row>
    <row r="1294" spans="2:45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119"/>
      <c r="O1294" s="119"/>
      <c r="P1294" s="119"/>
      <c r="Q1294" s="119"/>
      <c r="R1294" s="119"/>
      <c r="S1294" s="119"/>
      <c r="T1294" s="28"/>
      <c r="U1294" s="107">
        <v>42073</v>
      </c>
      <c r="V1294" s="108">
        <v>-1.9185678913550919E-3</v>
      </c>
      <c r="W1294" s="109">
        <f t="shared" ref="W1294:W1358" si="109">$W1293/(1+$V1293)</f>
        <v>0.72601342239208611</v>
      </c>
      <c r="X1294" s="108">
        <f t="shared" si="108"/>
        <v>-1.4487260120509049E-2</v>
      </c>
      <c r="Y1294" s="28"/>
      <c r="AC1294" s="28"/>
      <c r="AG1294" s="28"/>
      <c r="AK1294" s="28"/>
      <c r="AO1294" s="28"/>
      <c r="AS1294" s="28"/>
    </row>
    <row r="1295" spans="2:45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119"/>
      <c r="O1295" s="119"/>
      <c r="P1295" s="119"/>
      <c r="Q1295" s="119"/>
      <c r="R1295" s="119"/>
      <c r="S1295" s="119"/>
      <c r="T1295" s="28"/>
      <c r="U1295" s="107">
        <v>42072</v>
      </c>
      <c r="V1295" s="108">
        <v>4.9640983082652342E-4</v>
      </c>
      <c r="W1295" s="109">
        <f t="shared" si="109"/>
        <v>0.72740900595479352</v>
      </c>
      <c r="X1295" s="108">
        <f t="shared" si="108"/>
        <v>-2.2093526664286101E-2</v>
      </c>
      <c r="Y1295" s="28"/>
      <c r="AC1295" s="28"/>
      <c r="AG1295" s="28"/>
      <c r="AK1295" s="28"/>
      <c r="AO1295" s="28"/>
      <c r="AS1295" s="28"/>
    </row>
    <row r="1296" spans="2:45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119"/>
      <c r="O1296" s="119"/>
      <c r="P1296" s="119"/>
      <c r="Q1296" s="119"/>
      <c r="R1296" s="119"/>
      <c r="S1296" s="119"/>
      <c r="T1296" s="28"/>
      <c r="U1296" s="107">
        <v>42069</v>
      </c>
      <c r="V1296" s="108">
        <v>-1.0295694064732529E-2</v>
      </c>
      <c r="W1296" s="109">
        <f t="shared" si="109"/>
        <v>0.72704809213437438</v>
      </c>
      <c r="X1296" s="108">
        <f t="shared" si="108"/>
        <v>-2.6624806698190895E-2</v>
      </c>
      <c r="Y1296" s="28"/>
      <c r="AC1296" s="28"/>
      <c r="AG1296" s="28"/>
      <c r="AK1296" s="28"/>
      <c r="AO1296" s="28"/>
      <c r="AS1296" s="28"/>
    </row>
    <row r="1297" spans="2:45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119"/>
      <c r="O1297" s="119"/>
      <c r="P1297" s="119"/>
      <c r="Q1297" s="119"/>
      <c r="R1297" s="119"/>
      <c r="S1297" s="119"/>
      <c r="T1297" s="28"/>
      <c r="U1297" s="107">
        <v>42068</v>
      </c>
      <c r="V1297" s="108">
        <v>2.9908043633068322E-3</v>
      </c>
      <c r="W1297" s="109">
        <f t="shared" si="109"/>
        <v>0.73461142663951151</v>
      </c>
      <c r="X1297" s="108">
        <f t="shared" si="108"/>
        <v>-1.7911681482186137E-2</v>
      </c>
      <c r="Y1297" s="28"/>
      <c r="AC1297" s="28"/>
      <c r="AG1297" s="28"/>
      <c r="AK1297" s="28"/>
      <c r="AO1297" s="28"/>
      <c r="AS1297" s="28"/>
    </row>
    <row r="1298" spans="2:45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119"/>
      <c r="O1298" s="119"/>
      <c r="P1298" s="119"/>
      <c r="Q1298" s="119"/>
      <c r="R1298" s="119"/>
      <c r="S1298" s="119"/>
      <c r="T1298" s="28"/>
      <c r="U1298" s="107">
        <v>42067</v>
      </c>
      <c r="V1298" s="108">
        <v>-5.7895561229062619E-3</v>
      </c>
      <c r="W1298" s="109">
        <f t="shared" si="109"/>
        <v>0.73242089901894847</v>
      </c>
      <c r="X1298" s="108">
        <f t="shared" si="108"/>
        <v>-1.9015927609640881E-2</v>
      </c>
      <c r="Y1298" s="28"/>
      <c r="AC1298" s="28"/>
      <c r="AG1298" s="28"/>
      <c r="AK1298" s="28"/>
      <c r="AO1298" s="28"/>
      <c r="AS1298" s="28"/>
    </row>
    <row r="1299" spans="2:45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119"/>
      <c r="O1299" s="119"/>
      <c r="P1299" s="119"/>
      <c r="Q1299" s="119"/>
      <c r="R1299" s="119"/>
      <c r="S1299" s="119"/>
      <c r="T1299" s="28"/>
      <c r="U1299" s="107">
        <v>42066</v>
      </c>
      <c r="V1299" s="108">
        <v>-9.6218406120522088E-3</v>
      </c>
      <c r="W1299" s="109">
        <f t="shared" si="109"/>
        <v>0.73668598386750783</v>
      </c>
      <c r="X1299" s="108">
        <f t="shared" si="108"/>
        <v>-9.8609014193076217E-3</v>
      </c>
      <c r="Y1299" s="28"/>
      <c r="AC1299" s="28"/>
      <c r="AG1299" s="28"/>
      <c r="AK1299" s="28"/>
      <c r="AO1299" s="28"/>
      <c r="AS1299" s="28"/>
    </row>
    <row r="1300" spans="2:45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119"/>
      <c r="O1300" s="119"/>
      <c r="P1300" s="119"/>
      <c r="Q1300" s="119"/>
      <c r="R1300" s="119"/>
      <c r="S1300" s="119"/>
      <c r="T1300" s="28"/>
      <c r="U1300" s="107">
        <v>42065</v>
      </c>
      <c r="V1300" s="108">
        <v>-4.1395441478761829E-3</v>
      </c>
      <c r="W1300" s="109">
        <f t="shared" si="109"/>
        <v>0.74384312384552043</v>
      </c>
      <c r="X1300" s="108">
        <f t="shared" si="108"/>
        <v>5.3428647963233988E-3</v>
      </c>
      <c r="Y1300" s="28"/>
      <c r="AC1300" s="28"/>
      <c r="AG1300" s="28"/>
      <c r="AK1300" s="28"/>
      <c r="AO1300" s="28"/>
      <c r="AS1300" s="28"/>
    </row>
    <row r="1301" spans="2:45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119"/>
      <c r="O1301" s="119"/>
      <c r="P1301" s="119"/>
      <c r="Q1301" s="119"/>
      <c r="R1301" s="119"/>
      <c r="S1301" s="119"/>
      <c r="T1301" s="28"/>
      <c r="U1301" s="107">
        <v>42062</v>
      </c>
      <c r="V1301" s="108">
        <v>-1.4363995154423259E-3</v>
      </c>
      <c r="W1301" s="109">
        <f t="shared" si="109"/>
        <v>0.7469350946454032</v>
      </c>
      <c r="X1301" s="108">
        <f t="shared" si="108"/>
        <v>1.2744157207146722E-2</v>
      </c>
      <c r="Y1301" s="28"/>
      <c r="AC1301" s="28"/>
      <c r="AG1301" s="28"/>
      <c r="AK1301" s="28"/>
      <c r="AO1301" s="28"/>
      <c r="AS1301" s="28"/>
    </row>
    <row r="1302" spans="2:45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119"/>
      <c r="O1302" s="119"/>
      <c r="P1302" s="119"/>
      <c r="Q1302" s="119"/>
      <c r="R1302" s="119"/>
      <c r="S1302" s="119"/>
      <c r="T1302" s="28"/>
      <c r="U1302" s="107">
        <v>42061</v>
      </c>
      <c r="V1302" s="108">
        <v>1.863055778268908E-3</v>
      </c>
      <c r="W1302" s="109">
        <f t="shared" si="109"/>
        <v>0.74800953517928093</v>
      </c>
      <c r="X1302" s="108">
        <f t="shared" si="108"/>
        <v>1.7280706889948094E-2</v>
      </c>
      <c r="Y1302" s="28"/>
      <c r="AC1302" s="28"/>
      <c r="AG1302" s="28"/>
      <c r="AK1302" s="28"/>
      <c r="AO1302" s="28"/>
      <c r="AS1302" s="28"/>
    </row>
    <row r="1303" spans="2:45" ht="12" customHeight="1">
      <c r="N1303" s="119"/>
      <c r="O1303" s="119"/>
      <c r="P1303" s="119"/>
      <c r="Q1303" s="119"/>
      <c r="R1303" s="119"/>
      <c r="S1303" s="119"/>
      <c r="U1303" s="107">
        <v>42060</v>
      </c>
      <c r="V1303" s="108">
        <v>3.4889050759780273E-3</v>
      </c>
      <c r="W1303" s="109">
        <f t="shared" si="109"/>
        <v>0.7466185431882314</v>
      </c>
      <c r="X1303" s="108">
        <f t="shared" si="108"/>
        <v>1.7156540996105196E-2</v>
      </c>
    </row>
    <row r="1304" spans="2:45" ht="12" customHeight="1">
      <c r="U1304" s="107">
        <v>42059</v>
      </c>
      <c r="V1304" s="108">
        <v>5.5855964258200649E-3</v>
      </c>
      <c r="W1304" s="109">
        <f t="shared" si="109"/>
        <v>0.74402271854884328</v>
      </c>
      <c r="X1304" s="108">
        <f t="shared" si="108"/>
        <v>1.3600616523274267E-2</v>
      </c>
    </row>
    <row r="1305" spans="2:45" ht="12" customHeight="1">
      <c r="U1305" s="107">
        <v>42058</v>
      </c>
      <c r="V1305" s="108">
        <v>3.191939162178783E-3</v>
      </c>
      <c r="W1305" s="109">
        <f t="shared" si="109"/>
        <v>0.73988999165594982</v>
      </c>
      <c r="X1305" s="108">
        <f t="shared" si="108"/>
        <v>4.1997259205217574E-3</v>
      </c>
    </row>
    <row r="1306" spans="2:45" ht="12" customHeight="1">
      <c r="U1306" s="107">
        <v>42055</v>
      </c>
      <c r="V1306" s="108">
        <v>3.0366288923717112E-3</v>
      </c>
      <c r="W1306" s="109">
        <f t="shared" si="109"/>
        <v>0.73753582218161851</v>
      </c>
      <c r="X1306" s="108">
        <f t="shared" si="108"/>
        <v>-1.3699633196484484E-3</v>
      </c>
    </row>
    <row r="1307" spans="2:45" ht="12" customHeight="1">
      <c r="U1307" s="107">
        <v>42054</v>
      </c>
      <c r="V1307" s="108">
        <v>1.7407717115541859E-3</v>
      </c>
      <c r="W1307" s="109">
        <f t="shared" si="109"/>
        <v>0.73530297990818227</v>
      </c>
      <c r="X1307" s="108">
        <f t="shared" si="108"/>
        <v>-1.7002196125495139E-3</v>
      </c>
    </row>
    <row r="1308" spans="2:45" ht="12" customHeight="1">
      <c r="U1308" s="107">
        <v>42053</v>
      </c>
      <c r="V1308" s="108">
        <v>-1.9238077955253029E-5</v>
      </c>
      <c r="W1308" s="109">
        <f t="shared" si="109"/>
        <v>0.73402520958776418</v>
      </c>
      <c r="X1308" s="108">
        <f t="shared" si="108"/>
        <v>2.36057068132145E-3</v>
      </c>
    </row>
    <row r="1309" spans="2:45" ht="12" customHeight="1">
      <c r="U1309" s="107">
        <v>42052</v>
      </c>
      <c r="V1309" s="108">
        <v>-3.7409568828475682E-3</v>
      </c>
      <c r="W1309" s="109">
        <f t="shared" si="109"/>
        <v>0.73403933109363795</v>
      </c>
      <c r="X1309" s="108">
        <f t="shared" si="108"/>
        <v>1.6886859494362749E-3</v>
      </c>
    </row>
    <row r="1310" spans="2:45" ht="12" customHeight="1">
      <c r="U1310" s="107">
        <v>42051</v>
      </c>
      <c r="V1310" s="108">
        <v>-2.3721604936493153E-3</v>
      </c>
      <c r="W1310" s="109">
        <f t="shared" si="109"/>
        <v>0.73679565185871099</v>
      </c>
      <c r="X1310" s="108">
        <f t="shared" si="108"/>
        <v>4.7860014871032863E-3</v>
      </c>
    </row>
    <row r="1311" spans="2:45" ht="12" customHeight="1">
      <c r="U1311" s="107">
        <v>42048</v>
      </c>
      <c r="V1311" s="108">
        <v>2.7049152982133169E-3</v>
      </c>
      <c r="W1311" s="109">
        <f t="shared" si="109"/>
        <v>0.7385476053107084</v>
      </c>
      <c r="X1311" s="108">
        <f t="shared" si="108"/>
        <v>3.2937332496720817E-3</v>
      </c>
    </row>
    <row r="1312" spans="2:45" ht="12" customHeight="1">
      <c r="U1312" s="107">
        <v>42047</v>
      </c>
      <c r="V1312" s="108">
        <v>5.8155589474708294E-3</v>
      </c>
      <c r="W1312" s="109">
        <f t="shared" si="109"/>
        <v>0.73655528565057238</v>
      </c>
      <c r="X1312" s="108">
        <f t="shared" si="108"/>
        <v>-7.8869209296906773E-3</v>
      </c>
    </row>
    <row r="1313" spans="21:24" ht="12" customHeight="1">
      <c r="U1313" s="107">
        <v>42046</v>
      </c>
      <c r="V1313" s="108">
        <v>-6.8952761823275926E-4</v>
      </c>
      <c r="W1313" s="109">
        <f t="shared" si="109"/>
        <v>0.73229657177041074</v>
      </c>
      <c r="X1313" s="108">
        <f t="shared" si="108"/>
        <v>-1.0381326234581545E-2</v>
      </c>
    </row>
    <row r="1314" spans="21:24" ht="12" customHeight="1">
      <c r="U1314" s="107">
        <v>42045</v>
      </c>
      <c r="V1314" s="108">
        <v>-6.604303109983738E-4</v>
      </c>
      <c r="W1314" s="109">
        <f t="shared" si="109"/>
        <v>0.73280185889080818</v>
      </c>
      <c r="X1314" s="108">
        <f t="shared" si="108"/>
        <v>-1.7442374979708575E-2</v>
      </c>
    </row>
    <row r="1315" spans="21:24" ht="12" customHeight="1">
      <c r="U1315" s="107">
        <v>42044</v>
      </c>
      <c r="V1315" s="108">
        <v>-3.8537977133847822E-3</v>
      </c>
      <c r="W1315" s="109">
        <f t="shared" si="109"/>
        <v>0.73328614328646968</v>
      </c>
      <c r="X1315" s="108">
        <f t="shared" si="108"/>
        <v>-1.6203847743671673E-2</v>
      </c>
    </row>
    <row r="1316" spans="21:24" ht="12" customHeight="1">
      <c r="U1316" s="107">
        <v>42041</v>
      </c>
      <c r="V1316" s="108">
        <v>-8.4691771239375855E-3</v>
      </c>
      <c r="W1316" s="109">
        <f t="shared" si="109"/>
        <v>0.7361230124686915</v>
      </c>
      <c r="X1316" s="108">
        <f t="shared" si="108"/>
        <v>-8.8201492113592073E-3</v>
      </c>
    </row>
    <row r="1317" spans="21:24" ht="12" customHeight="1">
      <c r="U1317" s="107">
        <v>42040</v>
      </c>
      <c r="V1317" s="108">
        <v>3.286702389777409E-3</v>
      </c>
      <c r="W1317" s="109">
        <f t="shared" si="109"/>
        <v>0.74241061950396281</v>
      </c>
      <c r="X1317" s="108">
        <f t="shared" si="108"/>
        <v>3.1588969892868413E-3</v>
      </c>
    </row>
    <row r="1318" spans="21:24" ht="12" customHeight="1">
      <c r="U1318" s="107">
        <v>42039</v>
      </c>
      <c r="V1318" s="108">
        <v>-7.8197285168832079E-3</v>
      </c>
      <c r="W1318" s="109">
        <f t="shared" si="109"/>
        <v>0.73997853030004168</v>
      </c>
      <c r="X1318" s="108">
        <f t="shared" si="108"/>
        <v>5.247199868941177E-3</v>
      </c>
    </row>
    <row r="1319" spans="21:24" ht="12" customHeight="1">
      <c r="U1319" s="107">
        <v>42038</v>
      </c>
      <c r="V1319" s="108">
        <v>5.9925079430454148E-4</v>
      </c>
      <c r="W1319" s="109">
        <f t="shared" si="109"/>
        <v>0.74581056645474064</v>
      </c>
      <c r="X1319" s="108">
        <f t="shared" si="108"/>
        <v>1.2156513626695897E-2</v>
      </c>
    </row>
    <row r="1320" spans="21:24" ht="12" customHeight="1">
      <c r="U1320" s="107">
        <v>42037</v>
      </c>
      <c r="V1320" s="108">
        <v>3.6225918160141661E-3</v>
      </c>
      <c r="W1320" s="109">
        <f t="shared" si="109"/>
        <v>0.74536390654169971</v>
      </c>
      <c r="X1320" s="108">
        <f t="shared" si="108"/>
        <v>1.2583002853925995E-2</v>
      </c>
    </row>
    <row r="1321" spans="21:24" ht="12" customHeight="1">
      <c r="U1321" s="107">
        <v>42034</v>
      </c>
      <c r="V1321" s="108">
        <v>3.514110800192807E-3</v>
      </c>
      <c r="W1321" s="109">
        <f t="shared" si="109"/>
        <v>0.74267350358563977</v>
      </c>
      <c r="X1321" s="108">
        <f t="shared" si="108"/>
        <v>8.6286715435963668E-3</v>
      </c>
    </row>
    <row r="1322" spans="21:24" ht="12" customHeight="1">
      <c r="U1322" s="107">
        <v>42033</v>
      </c>
      <c r="V1322" s="108">
        <v>5.3752713253742875E-3</v>
      </c>
      <c r="W1322" s="109">
        <f t="shared" si="109"/>
        <v>0.74007280574603862</v>
      </c>
      <c r="X1322" s="108">
        <f t="shared" si="108"/>
        <v>1.3225366930642357E-2</v>
      </c>
    </row>
    <row r="1323" spans="21:24" ht="12" customHeight="1">
      <c r="U1323" s="107">
        <v>42032</v>
      </c>
      <c r="V1323" s="108">
        <v>-1.0002270043946351E-3</v>
      </c>
      <c r="W1323" s="109">
        <f t="shared" si="109"/>
        <v>0.73611598261255162</v>
      </c>
      <c r="X1323" s="108">
        <f t="shared" si="108"/>
        <v>1.4472424955777941E-2</v>
      </c>
    </row>
    <row r="1324" spans="21:24" ht="12" customHeight="1">
      <c r="U1324" s="107">
        <v>42031</v>
      </c>
      <c r="V1324" s="108">
        <v>1.020870173810387E-3</v>
      </c>
      <c r="W1324" s="109">
        <f t="shared" si="109"/>
        <v>0.73685300288430577</v>
      </c>
      <c r="X1324" s="108">
        <f t="shared" si="108"/>
        <v>2.2833623399360015E-2</v>
      </c>
    </row>
    <row r="1325" spans="21:24" ht="12" customHeight="1">
      <c r="U1325" s="107">
        <v>42030</v>
      </c>
      <c r="V1325" s="108">
        <v>-2.9674736643953641E-4</v>
      </c>
      <c r="W1325" s="109">
        <f t="shared" si="109"/>
        <v>0.73610153877847095</v>
      </c>
      <c r="X1325" s="108">
        <f t="shared" si="108"/>
        <v>2.4418241124970042E-2</v>
      </c>
    </row>
    <row r="1326" spans="21:24" ht="12" customHeight="1">
      <c r="U1326" s="107">
        <v>42027</v>
      </c>
      <c r="V1326" s="108">
        <v>8.0874972347578459E-3</v>
      </c>
      <c r="W1326" s="109">
        <f t="shared" si="109"/>
        <v>0.73632003981114158</v>
      </c>
      <c r="X1326" s="108">
        <f t="shared" si="108"/>
        <v>2.311081220564537E-2</v>
      </c>
    </row>
    <row r="1327" spans="21:24" ht="12" customHeight="1">
      <c r="U1327" s="107">
        <v>42026</v>
      </c>
      <c r="V1327" s="108">
        <v>6.6126676059049512E-3</v>
      </c>
      <c r="W1327" s="109">
        <f t="shared" si="109"/>
        <v>0.73041282808378238</v>
      </c>
      <c r="X1327" s="108">
        <f t="shared" si="108"/>
        <v>2.1408146957305529E-2</v>
      </c>
    </row>
    <row r="1328" spans="21:24" ht="12" customHeight="1">
      <c r="U1328" s="107">
        <v>42025</v>
      </c>
      <c r="V1328" s="108">
        <v>7.2334471119557117E-3</v>
      </c>
      <c r="W1328" s="109">
        <f t="shared" si="109"/>
        <v>0.72561458005587465</v>
      </c>
      <c r="X1328" s="108">
        <f t="shared" si="108"/>
        <v>1.6821379775185274E-2</v>
      </c>
    </row>
    <row r="1329" spans="21:24" ht="12" customHeight="1">
      <c r="U1329" s="107">
        <v>42024</v>
      </c>
      <c r="V1329" s="108">
        <v>2.5716946464272241E-3</v>
      </c>
      <c r="W1329" s="109">
        <f t="shared" si="109"/>
        <v>0.72040357886886308</v>
      </c>
      <c r="X1329" s="108">
        <f t="shared" si="108"/>
        <v>1.0283289977792709E-2</v>
      </c>
    </row>
    <row r="1330" spans="21:24" ht="12" customHeight="1">
      <c r="U1330" s="107">
        <v>42023</v>
      </c>
      <c r="V1330" s="108">
        <v>-1.572633416458206E-3</v>
      </c>
      <c r="W1330" s="109">
        <f t="shared" si="109"/>
        <v>0.7185556730912146</v>
      </c>
      <c r="X1330" s="108">
        <f t="shared" si="108"/>
        <v>1.2242152666339434E-2</v>
      </c>
    </row>
    <row r="1331" spans="21:24" ht="12" customHeight="1">
      <c r="U1331" s="107">
        <v>42020</v>
      </c>
      <c r="V1331" s="108">
        <v>6.4098338493740999E-3</v>
      </c>
      <c r="W1331" s="109">
        <f t="shared" si="109"/>
        <v>0.71968747766800178</v>
      </c>
      <c r="X1331" s="108">
        <f t="shared" si="108"/>
        <v>1.7439510981147377E-2</v>
      </c>
    </row>
    <row r="1332" spans="21:24" ht="12" customHeight="1">
      <c r="U1332" s="107">
        <v>42019</v>
      </c>
      <c r="V1332" s="108">
        <v>2.0923414633777023E-3</v>
      </c>
      <c r="W1332" s="109">
        <f t="shared" si="109"/>
        <v>0.71510378124516116</v>
      </c>
      <c r="X1332" s="108">
        <f t="shared" si="108"/>
        <v>8.9597774890133319E-3</v>
      </c>
    </row>
    <row r="1333" spans="21:24" ht="12" customHeight="1">
      <c r="U1333" s="107">
        <v>42018</v>
      </c>
      <c r="V1333" s="108">
        <v>7.5700704574554762E-4</v>
      </c>
      <c r="W1333" s="109">
        <f t="shared" si="109"/>
        <v>0.7136106640640314</v>
      </c>
      <c r="X1333" s="108">
        <f t="shared" si="108"/>
        <v>1.1876688450539685E-2</v>
      </c>
    </row>
    <row r="1334" spans="21:24" ht="12" customHeight="1">
      <c r="U1334" s="107">
        <v>42017</v>
      </c>
      <c r="V1334" s="108">
        <v>4.5156051364037952E-3</v>
      </c>
      <c r="W1334" s="109">
        <f t="shared" si="109"/>
        <v>0.71307086439556822</v>
      </c>
      <c r="X1334" s="108">
        <f t="shared" si="108"/>
        <v>1.6182294585392887E-2</v>
      </c>
    </row>
    <row r="1335" spans="21:24" ht="12" customHeight="1">
      <c r="U1335" s="107">
        <v>42016</v>
      </c>
      <c r="V1335" s="108">
        <v>3.5537928658063776E-3</v>
      </c>
      <c r="W1335" s="109">
        <f t="shared" si="109"/>
        <v>0.70986539258266668</v>
      </c>
      <c r="X1335" s="108">
        <f t="shared" si="108"/>
        <v>1.2529167000677965E-2</v>
      </c>
    </row>
    <row r="1336" spans="21:24" ht="12" customHeight="1">
      <c r="U1336" s="107">
        <v>42013</v>
      </c>
      <c r="V1336" s="108">
        <v>-1.977974057433217E-3</v>
      </c>
      <c r="W1336" s="109">
        <f t="shared" si="109"/>
        <v>0.70735161147220005</v>
      </c>
      <c r="X1336" s="108">
        <f t="shared" si="108"/>
        <v>5.3101287468477754E-3</v>
      </c>
    </row>
    <row r="1337" spans="21:24" ht="12" customHeight="1">
      <c r="U1337" s="107">
        <v>42012</v>
      </c>
      <c r="V1337" s="108">
        <v>4.9893986112363531E-3</v>
      </c>
      <c r="W1337" s="109">
        <f t="shared" si="109"/>
        <v>0.70875350752319566</v>
      </c>
      <c r="X1337" s="108">
        <f t="shared" si="108"/>
        <v>9.9779301372340257E-3</v>
      </c>
    </row>
    <row r="1338" spans="21:24" ht="12" customHeight="1">
      <c r="U1338" s="107">
        <v>42011</v>
      </c>
      <c r="V1338" s="108">
        <v>5.0152981579079606E-3</v>
      </c>
      <c r="W1338" s="109">
        <f t="shared" si="109"/>
        <v>0.70523480994187615</v>
      </c>
      <c r="X1338" s="108">
        <f t="shared" si="108"/>
        <v>4.9637653221925593E-3</v>
      </c>
    </row>
    <row r="1339" spans="21:24" ht="12" customHeight="1">
      <c r="U1339" s="107">
        <v>42010</v>
      </c>
      <c r="V1339" s="108">
        <v>9.0441875188055991E-4</v>
      </c>
      <c r="W1339" s="109">
        <f t="shared" si="109"/>
        <v>0.70171549749988948</v>
      </c>
      <c r="X1339" s="108">
        <f t="shared" si="108"/>
        <v>2.3256813799807929E-3</v>
      </c>
    </row>
    <row r="1340" spans="21:24" ht="12" customHeight="1">
      <c r="U1340" s="107">
        <v>42009</v>
      </c>
      <c r="V1340" s="108">
        <v>-3.601253582815672E-3</v>
      </c>
      <c r="W1340" s="109">
        <f t="shared" si="109"/>
        <v>0.70108142631133841</v>
      </c>
      <c r="X1340" s="108">
        <f t="shared" si="108"/>
        <v>-1.335474444741469E-3</v>
      </c>
    </row>
    <row r="1341" spans="21:24" ht="12" customHeight="1">
      <c r="U1341" s="107">
        <v>42006</v>
      </c>
      <c r="V1341" s="108">
        <v>2.6559876098363427E-3</v>
      </c>
      <c r="W1341" s="109">
        <f t="shared" si="109"/>
        <v>0.7036153235160747</v>
      </c>
      <c r="X1341" s="108">
        <f t="shared" si="108"/>
        <v>1.0472079380395849E-2</v>
      </c>
    </row>
    <row r="1342" spans="21:24" ht="12" customHeight="1">
      <c r="U1342" s="110">
        <v>42005</v>
      </c>
      <c r="V1342" s="111"/>
      <c r="W1342" s="112">
        <f>W1343</f>
        <v>0.70175148027926859</v>
      </c>
      <c r="X1342" s="111">
        <f t="shared" si="108"/>
        <v>8.3729009317250469E-3</v>
      </c>
    </row>
    <row r="1343" spans="21:24" ht="12" customHeight="1">
      <c r="U1343" s="107">
        <v>42004</v>
      </c>
      <c r="V1343" s="108">
        <v>2.3770789392302742E-3</v>
      </c>
      <c r="W1343" s="109">
        <f>$W1341/(1+$V1341)</f>
        <v>0.70175148027926859</v>
      </c>
      <c r="X1343" s="108">
        <f t="shared" si="108"/>
        <v>8.4888998302283802E-3</v>
      </c>
    </row>
    <row r="1344" spans="21:24" ht="12" customHeight="1">
      <c r="U1344" s="107">
        <v>42003</v>
      </c>
      <c r="V1344" s="108">
        <v>-2.7515456824124553E-3</v>
      </c>
      <c r="W1344" s="109">
        <f t="shared" si="109"/>
        <v>0.70008731746130903</v>
      </c>
      <c r="X1344" s="108">
        <f t="shared" si="108"/>
        <v>4.7353341181728403E-3</v>
      </c>
    </row>
    <row r="1345" spans="21:24" ht="12" customHeight="1">
      <c r="U1345" s="107">
        <v>42002</v>
      </c>
      <c r="V1345" s="108">
        <v>8.1795111570540872E-3</v>
      </c>
      <c r="W1345" s="109">
        <f t="shared" si="109"/>
        <v>0.70201895468504438</v>
      </c>
      <c r="X1345" s="108">
        <f t="shared" si="108"/>
        <v>5.7588592636927949E-3</v>
      </c>
    </row>
    <row r="1346" spans="21:24" ht="12" customHeight="1">
      <c r="U1346" s="107">
        <v>41999</v>
      </c>
      <c r="V1346" s="108">
        <v>5.7304649392573843E-4</v>
      </c>
      <c r="W1346" s="109">
        <f t="shared" si="109"/>
        <v>0.69632336991193222</v>
      </c>
      <c r="X1346" s="108">
        <f t="shared" si="108"/>
        <v>3.3813287844512985E-3</v>
      </c>
    </row>
    <row r="1347" spans="21:24" ht="12" customHeight="1">
      <c r="U1347" s="107">
        <v>41998</v>
      </c>
      <c r="V1347" s="108">
        <v>1.150357158508615E-4</v>
      </c>
      <c r="W1347" s="109">
        <f t="shared" si="109"/>
        <v>0.69592457277546649</v>
      </c>
      <c r="X1347" s="108">
        <f t="shared" si="108"/>
        <v>8.0060345137404898E-3</v>
      </c>
    </row>
    <row r="1348" spans="21:24" ht="12" customHeight="1">
      <c r="U1348" s="107">
        <v>41997</v>
      </c>
      <c r="V1348" s="108">
        <v>-1.353738757117352E-3</v>
      </c>
      <c r="W1348" s="109">
        <f t="shared" si="109"/>
        <v>0.69584452580231992</v>
      </c>
      <c r="X1348" s="108">
        <f t="shared" si="108"/>
        <v>9.8548965823079815E-3</v>
      </c>
    </row>
    <row r="1349" spans="21:24" ht="12" customHeight="1">
      <c r="U1349" s="107">
        <v>41996</v>
      </c>
      <c r="V1349" s="108">
        <v>-1.73564743073913E-3</v>
      </c>
      <c r="W1349" s="109">
        <f t="shared" si="109"/>
        <v>0.6967877944451466</v>
      </c>
      <c r="X1349" s="108">
        <f t="shared" si="108"/>
        <v>1.913900587798989E-2</v>
      </c>
    </row>
    <row r="1350" spans="21:24" ht="12" customHeight="1">
      <c r="U1350" s="107">
        <v>41995</v>
      </c>
      <c r="V1350" s="108">
        <v>5.7962584576173792E-3</v>
      </c>
      <c r="W1350" s="109">
        <f t="shared" si="109"/>
        <v>0.6979992750936207</v>
      </c>
      <c r="X1350" s="108">
        <f t="shared" ref="X1350:X1413" si="110">$W1350/VLOOKUP($U1350-7,$U:$W,3,FALSE)-1</f>
        <v>2.6697977573499898E-2</v>
      </c>
    </row>
    <row r="1351" spans="21:24" ht="12" customHeight="1">
      <c r="U1351" s="107">
        <v>41992</v>
      </c>
      <c r="V1351" s="108">
        <v>5.1848085109630357E-3</v>
      </c>
      <c r="W1351" s="109">
        <f t="shared" si="109"/>
        <v>0.69397680616151669</v>
      </c>
      <c r="X1351" s="108">
        <f t="shared" si="110"/>
        <v>1.2730303705762669E-2</v>
      </c>
    </row>
    <row r="1352" spans="21:24" ht="12" customHeight="1">
      <c r="U1352" s="107">
        <v>41991</v>
      </c>
      <c r="V1352" s="108">
        <v>1.9494242913428489E-3</v>
      </c>
      <c r="W1352" s="109">
        <f t="shared" si="109"/>
        <v>0.69039722873403109</v>
      </c>
      <c r="X1352" s="108">
        <f t="shared" si="110"/>
        <v>4.2909165074123123E-3</v>
      </c>
    </row>
    <row r="1353" spans="21:24" ht="12" customHeight="1">
      <c r="U1353" s="107">
        <v>41990</v>
      </c>
      <c r="V1353" s="108">
        <v>7.8273238574040789E-3</v>
      </c>
      <c r="W1353" s="109">
        <f t="shared" si="109"/>
        <v>0.68905397018650327</v>
      </c>
      <c r="X1353" s="108">
        <f t="shared" si="110"/>
        <v>3.8914000292817885E-3</v>
      </c>
    </row>
    <row r="1354" spans="21:24" ht="12" customHeight="1">
      <c r="U1354" s="107">
        <v>41989</v>
      </c>
      <c r="V1354" s="108">
        <v>5.6684965988643612E-3</v>
      </c>
      <c r="W1354" s="109">
        <f t="shared" si="109"/>
        <v>0.68370241000133514</v>
      </c>
      <c r="X1354" s="108">
        <f t="shared" si="110"/>
        <v>-6.1684297302705415E-3</v>
      </c>
    </row>
    <row r="1355" spans="21:24" ht="12" customHeight="1">
      <c r="U1355" s="107">
        <v>41988</v>
      </c>
      <c r="V1355" s="108">
        <v>-7.8870587616575952E-3</v>
      </c>
      <c r="W1355" s="109">
        <f t="shared" si="109"/>
        <v>0.67984869001424708</v>
      </c>
      <c r="X1355" s="108">
        <f t="shared" si="110"/>
        <v>-1.2841181356672338E-2</v>
      </c>
    </row>
    <row r="1356" spans="21:24" ht="12" customHeight="1">
      <c r="U1356" s="107">
        <v>41985</v>
      </c>
      <c r="V1356" s="108">
        <v>-3.1916997991784167E-3</v>
      </c>
      <c r="W1356" s="109">
        <f t="shared" si="109"/>
        <v>0.68525332324127219</v>
      </c>
      <c r="X1356" s="108">
        <f t="shared" si="110"/>
        <v>-8.0061125412697054E-3</v>
      </c>
    </row>
    <row r="1357" spans="21:24" ht="12" customHeight="1">
      <c r="U1357" s="107">
        <v>41984</v>
      </c>
      <c r="V1357" s="108">
        <v>1.5508392810851921E-3</v>
      </c>
      <c r="W1357" s="109">
        <f t="shared" si="109"/>
        <v>0.68744744912659528</v>
      </c>
      <c r="X1357" s="108">
        <f t="shared" si="110"/>
        <v>-1.993992053496374E-3</v>
      </c>
    </row>
    <row r="1358" spans="21:24" ht="12" customHeight="1">
      <c r="U1358" s="107">
        <v>41983</v>
      </c>
      <c r="V1358" s="108">
        <v>-2.271947144155476E-3</v>
      </c>
      <c r="W1358" s="109">
        <f t="shared" si="109"/>
        <v>0.68638297944021109</v>
      </c>
      <c r="X1358" s="108">
        <f t="shared" si="110"/>
        <v>-4.1673423813189947E-3</v>
      </c>
    </row>
    <row r="1359" spans="21:24" ht="12" customHeight="1">
      <c r="U1359" s="107">
        <v>41982</v>
      </c>
      <c r="V1359" s="108">
        <v>-1.08373013355874E-3</v>
      </c>
      <c r="W1359" s="109">
        <f t="shared" ref="W1359:W1422" si="111">$W1358/(1+$V1358)</f>
        <v>0.68794595629093958</v>
      </c>
      <c r="X1359" s="108">
        <f t="shared" si="110"/>
        <v>-1.4317355824984279E-3</v>
      </c>
    </row>
    <row r="1360" spans="21:24" ht="12" customHeight="1">
      <c r="U1360" s="107">
        <v>41981</v>
      </c>
      <c r="V1360" s="108">
        <v>-3.0277248298275572E-3</v>
      </c>
      <c r="W1360" s="109">
        <f t="shared" si="111"/>
        <v>0.688692312903183</v>
      </c>
      <c r="X1360" s="108">
        <f t="shared" si="110"/>
        <v>-3.1714996389965444E-3</v>
      </c>
    </row>
    <row r="1361" spans="21:24" ht="12" customHeight="1">
      <c r="U1361" s="107">
        <v>41978</v>
      </c>
      <c r="V1361" s="108">
        <v>2.8495991239152751E-3</v>
      </c>
      <c r="W1361" s="109">
        <f t="shared" si="111"/>
        <v>0.69078381621558194</v>
      </c>
      <c r="X1361" s="108">
        <f t="shared" si="110"/>
        <v>-5.7068115310531242E-3</v>
      </c>
    </row>
    <row r="1362" spans="21:24" ht="12" customHeight="1">
      <c r="U1362" s="107">
        <v>41977</v>
      </c>
      <c r="V1362" s="108">
        <v>-6.3023059980799176E-4</v>
      </c>
      <c r="W1362" s="109">
        <f t="shared" si="111"/>
        <v>0.68882095263242615</v>
      </c>
      <c r="X1362" s="108">
        <f t="shared" si="110"/>
        <v>-5.6561717134746559E-3</v>
      </c>
    </row>
    <row r="1363" spans="21:24" ht="12" customHeight="1">
      <c r="U1363" s="107">
        <v>41976</v>
      </c>
      <c r="V1363" s="108">
        <v>4.688664090907273E-4</v>
      </c>
      <c r="W1363" s="109">
        <f t="shared" si="111"/>
        <v>0.68925534244031317</v>
      </c>
      <c r="X1363" s="108">
        <f t="shared" si="110"/>
        <v>-3.4281959168535048E-3</v>
      </c>
    </row>
    <row r="1364" spans="21:24" ht="12" customHeight="1">
      <c r="U1364" s="107">
        <v>41975</v>
      </c>
      <c r="V1364" s="108">
        <v>-2.8241005055116668E-3</v>
      </c>
      <c r="W1364" s="109">
        <f t="shared" si="111"/>
        <v>0.68893232521488312</v>
      </c>
      <c r="X1364" s="108">
        <f t="shared" si="110"/>
        <v>1.7368098828913769E-3</v>
      </c>
    </row>
    <row r="1365" spans="21:24" ht="12" customHeight="1">
      <c r="U1365" s="107">
        <v>41974</v>
      </c>
      <c r="V1365" s="108">
        <v>-5.5634023956016897E-3</v>
      </c>
      <c r="W1365" s="109">
        <f t="shared" si="111"/>
        <v>0.69088344951390501</v>
      </c>
      <c r="X1365" s="108">
        <f t="shared" si="110"/>
        <v>9.304851388530766E-3</v>
      </c>
    </row>
    <row r="1366" spans="21:24" ht="12" customHeight="1">
      <c r="U1366" s="107">
        <v>41971</v>
      </c>
      <c r="V1366" s="108">
        <v>2.9006747234940062E-3</v>
      </c>
      <c r="W1366" s="109">
        <f t="shared" si="111"/>
        <v>0.69474861562642198</v>
      </c>
      <c r="X1366" s="108">
        <f t="shared" si="110"/>
        <v>1.8306641049022687E-2</v>
      </c>
    </row>
    <row r="1367" spans="21:24" ht="12" customHeight="1">
      <c r="U1367" s="107">
        <v>41970</v>
      </c>
      <c r="V1367" s="108">
        <v>1.6090065682199031E-3</v>
      </c>
      <c r="W1367" s="109">
        <f t="shared" si="111"/>
        <v>0.69273920452588034</v>
      </c>
      <c r="X1367" s="108">
        <f t="shared" si="110"/>
        <v>2.2805420660446218E-2</v>
      </c>
    </row>
    <row r="1368" spans="21:24" ht="12" customHeight="1">
      <c r="U1368" s="107">
        <v>41969</v>
      </c>
      <c r="V1368" s="108">
        <v>5.6540697996494945E-3</v>
      </c>
      <c r="W1368" s="109">
        <f t="shared" si="111"/>
        <v>0.69162637314872988</v>
      </c>
      <c r="X1368" s="108">
        <f t="shared" si="110"/>
        <v>2.2916256199372542E-2</v>
      </c>
    </row>
    <row r="1369" spans="21:24" ht="12" customHeight="1">
      <c r="U1369" s="107">
        <v>41968</v>
      </c>
      <c r="V1369" s="108">
        <v>4.7094836868072001E-3</v>
      </c>
      <c r="W1369" s="109">
        <f t="shared" si="111"/>
        <v>0.68773785531094056</v>
      </c>
      <c r="X1369" s="108">
        <f t="shared" si="110"/>
        <v>1.5071561517186138E-2</v>
      </c>
    </row>
    <row r="1370" spans="21:24" ht="12" customHeight="1">
      <c r="U1370" s="107">
        <v>41967</v>
      </c>
      <c r="V1370" s="108">
        <v>3.3057802601785201E-3</v>
      </c>
      <c r="W1370" s="109">
        <f t="shared" si="111"/>
        <v>0.68451414710177605</v>
      </c>
      <c r="X1370" s="108">
        <f t="shared" si="110"/>
        <v>1.2069332631211127E-2</v>
      </c>
    </row>
    <row r="1371" spans="21:24" ht="12" customHeight="1">
      <c r="U1371" s="107">
        <v>41964</v>
      </c>
      <c r="V1371" s="108">
        <v>7.3313922754106413E-3</v>
      </c>
      <c r="W1371" s="109">
        <f t="shared" si="111"/>
        <v>0.68225874959503063</v>
      </c>
      <c r="X1371" s="108">
        <f t="shared" si="110"/>
        <v>9.3342684606700921E-3</v>
      </c>
    </row>
    <row r="1372" spans="21:24" ht="12" customHeight="1">
      <c r="U1372" s="107">
        <v>41963</v>
      </c>
      <c r="V1372" s="108">
        <v>1.717545173700632E-3</v>
      </c>
      <c r="W1372" s="109">
        <f t="shared" si="111"/>
        <v>0.67729324711494443</v>
      </c>
      <c r="X1372" s="108">
        <f t="shared" si="110"/>
        <v>5.6661085352605056E-3</v>
      </c>
    </row>
    <row r="1373" spans="21:24" ht="12" customHeight="1">
      <c r="U1373" s="107">
        <v>41962</v>
      </c>
      <c r="V1373" s="108">
        <v>-2.058242020272215E-3</v>
      </c>
      <c r="W1373" s="109">
        <f t="shared" si="111"/>
        <v>0.67613195993038133</v>
      </c>
      <c r="X1373" s="108">
        <f t="shared" si="110"/>
        <v>6.5766665827469151E-3</v>
      </c>
    </row>
    <row r="1374" spans="21:24" ht="12" customHeight="1">
      <c r="U1374" s="107">
        <v>41961</v>
      </c>
      <c r="V1374" s="108">
        <v>1.7379022256645629E-3</v>
      </c>
      <c r="W1374" s="109">
        <f t="shared" si="111"/>
        <v>0.67752647338775485</v>
      </c>
      <c r="X1374" s="108">
        <f t="shared" si="110"/>
        <v>1.0211073402940807E-2</v>
      </c>
    </row>
    <row r="1375" spans="21:24" ht="12" customHeight="1">
      <c r="U1375" s="107">
        <v>41960</v>
      </c>
      <c r="V1375" s="108">
        <v>5.9439912925147098E-4</v>
      </c>
      <c r="W1375" s="109">
        <f t="shared" si="111"/>
        <v>0.67635104140756219</v>
      </c>
      <c r="X1375" s="108">
        <f t="shared" si="110"/>
        <v>7.103791041054297E-3</v>
      </c>
    </row>
    <row r="1376" spans="21:24" ht="12" customHeight="1">
      <c r="U1376" s="107">
        <v>41957</v>
      </c>
      <c r="V1376" s="108">
        <v>3.6705112767032649E-3</v>
      </c>
      <c r="W1376" s="109">
        <f t="shared" si="111"/>
        <v>0.67594925775733306</v>
      </c>
      <c r="X1376" s="108">
        <f t="shared" si="110"/>
        <v>1.1035864121371919E-2</v>
      </c>
    </row>
    <row r="1377" spans="21:24" ht="12" customHeight="1">
      <c r="U1377" s="107">
        <v>41956</v>
      </c>
      <c r="V1377" s="108">
        <v>2.6245280821678612E-3</v>
      </c>
      <c r="W1377" s="109">
        <f t="shared" si="111"/>
        <v>0.67347725190959573</v>
      </c>
      <c r="X1377" s="108">
        <f t="shared" si="110"/>
        <v>6.9232585205027952E-3</v>
      </c>
    </row>
    <row r="1378" spans="21:24" ht="12" customHeight="1">
      <c r="U1378" s="107">
        <v>41955</v>
      </c>
      <c r="V1378" s="108">
        <v>1.544987074706647E-3</v>
      </c>
      <c r="W1378" s="109">
        <f t="shared" si="111"/>
        <v>0.6717143188166671</v>
      </c>
      <c r="X1378" s="108">
        <f t="shared" si="110"/>
        <v>4.0782574929771886E-3</v>
      </c>
    </row>
    <row r="1379" spans="21:24" ht="12" customHeight="1">
      <c r="U1379" s="107">
        <v>41954</v>
      </c>
      <c r="V1379" s="108">
        <v>-1.3433177260569328E-3</v>
      </c>
      <c r="W1379" s="109">
        <f t="shared" si="111"/>
        <v>0.67067812977487651</v>
      </c>
      <c r="X1379" s="108">
        <f t="shared" si="110"/>
        <v>6.124404877115408E-3</v>
      </c>
    </row>
    <row r="1380" spans="21:24" ht="12" customHeight="1">
      <c r="U1380" s="107">
        <v>41953</v>
      </c>
      <c r="V1380" s="108">
        <v>4.5010573467380542E-3</v>
      </c>
      <c r="W1380" s="109">
        <f t="shared" si="111"/>
        <v>0.67158027546337662</v>
      </c>
      <c r="X1380" s="108">
        <f t="shared" si="110"/>
        <v>4.9039959861558735E-3</v>
      </c>
    </row>
    <row r="1381" spans="21:24" ht="12" customHeight="1">
      <c r="U1381" s="107">
        <v>41950</v>
      </c>
      <c r="V1381" s="108">
        <v>-4.1213416900564979E-4</v>
      </c>
      <c r="W1381" s="109">
        <f t="shared" si="111"/>
        <v>0.66857099905625839</v>
      </c>
      <c r="X1381" s="108">
        <f t="shared" si="110"/>
        <v>-1.6145166747077999E-3</v>
      </c>
    </row>
    <row r="1382" spans="21:24" ht="12" customHeight="1">
      <c r="U1382" s="107">
        <v>41949</v>
      </c>
      <c r="V1382" s="108">
        <v>-2.083271413844483E-4</v>
      </c>
      <c r="W1382" s="109">
        <f t="shared" si="111"/>
        <v>0.66884665361603868</v>
      </c>
      <c r="X1382" s="108">
        <f t="shared" si="110"/>
        <v>1.1197129402018335E-2</v>
      </c>
    </row>
    <row r="1383" spans="21:24" ht="12" customHeight="1">
      <c r="U1383" s="107">
        <v>41948</v>
      </c>
      <c r="V1383" s="108">
        <v>3.5859720677651852E-3</v>
      </c>
      <c r="W1383" s="109">
        <f t="shared" si="111"/>
        <v>0.66898602156153675</v>
      </c>
      <c r="X1383" s="108">
        <f t="shared" si="110"/>
        <v>1.3977118725447824E-2</v>
      </c>
    </row>
    <row r="1384" spans="21:24" ht="12" customHeight="1">
      <c r="U1384" s="107">
        <v>41947</v>
      </c>
      <c r="V1384" s="108">
        <v>-2.5546684180342326E-3</v>
      </c>
      <c r="W1384" s="109">
        <f t="shared" si="111"/>
        <v>0.66659562825810881</v>
      </c>
      <c r="X1384" s="108">
        <f t="shared" si="110"/>
        <v>7.4741285018975478E-3</v>
      </c>
    </row>
    <row r="1385" spans="21:24" ht="12" customHeight="1">
      <c r="U1385" s="107">
        <v>41946</v>
      </c>
      <c r="V1385" s="108">
        <v>-2.0148415712872968E-3</v>
      </c>
      <c r="W1385" s="109">
        <f t="shared" si="111"/>
        <v>0.6683029206231047</v>
      </c>
      <c r="X1385" s="108">
        <f t="shared" si="110"/>
        <v>1.4906648775230513E-2</v>
      </c>
    </row>
    <row r="1386" spans="21:24" ht="12" customHeight="1">
      <c r="U1386" s="107">
        <v>41943</v>
      </c>
      <c r="V1386" s="108">
        <v>1.241494131787221E-2</v>
      </c>
      <c r="W1386" s="109">
        <f t="shared" si="111"/>
        <v>0.66965216364071045</v>
      </c>
      <c r="X1386" s="108">
        <f t="shared" si="110"/>
        <v>1.5875273567204307E-2</v>
      </c>
    </row>
    <row r="1387" spans="21:24" ht="12" customHeight="1">
      <c r="U1387" s="107">
        <v>41942</v>
      </c>
      <c r="V1387" s="108">
        <v>2.5403062312638271E-3</v>
      </c>
      <c r="W1387" s="109">
        <f t="shared" si="111"/>
        <v>0.66144041964554223</v>
      </c>
      <c r="X1387" s="108">
        <f t="shared" si="110"/>
        <v>3.6707590893343411E-3</v>
      </c>
    </row>
    <row r="1388" spans="21:24" ht="12" customHeight="1">
      <c r="U1388" s="107">
        <v>41941</v>
      </c>
      <c r="V1388" s="108">
        <v>-2.8503760946593333E-3</v>
      </c>
      <c r="W1388" s="109">
        <f t="shared" si="111"/>
        <v>0.6597644159884406</v>
      </c>
      <c r="X1388" s="108">
        <f t="shared" si="110"/>
        <v>9.5317442263143093E-4</v>
      </c>
    </row>
    <row r="1389" spans="21:24" ht="12" customHeight="1">
      <c r="U1389" s="107">
        <v>41940</v>
      </c>
      <c r="V1389" s="108">
        <v>4.8038656016413774E-3</v>
      </c>
      <c r="W1389" s="109">
        <f t="shared" si="111"/>
        <v>0.66165036838149771</v>
      </c>
      <c r="X1389" s="108">
        <f t="shared" si="110"/>
        <v>5.801198942667618E-4</v>
      </c>
    </row>
    <row r="1390" spans="21:24" ht="12" customHeight="1">
      <c r="U1390" s="107">
        <v>41939</v>
      </c>
      <c r="V1390" s="108">
        <v>-1.062366614459936E-3</v>
      </c>
      <c r="W1390" s="109">
        <f t="shared" si="111"/>
        <v>0.65848708492510089</v>
      </c>
      <c r="X1390" s="108">
        <f t="shared" si="110"/>
        <v>-5.5661158015296586E-4</v>
      </c>
    </row>
    <row r="1391" spans="21:24" ht="12" customHeight="1">
      <c r="U1391" s="107">
        <v>41936</v>
      </c>
      <c r="V1391" s="108">
        <v>2.5199855272539857E-4</v>
      </c>
      <c r="W1391" s="109">
        <f t="shared" si="111"/>
        <v>0.65918738359410445</v>
      </c>
      <c r="X1391" s="108">
        <f t="shared" si="110"/>
        <v>1.6580392173335401E-3</v>
      </c>
    </row>
    <row r="1392" spans="21:24" ht="12" customHeight="1">
      <c r="U1392" s="107">
        <v>41935</v>
      </c>
      <c r="V1392" s="108">
        <v>-1.7421756978575078E-4</v>
      </c>
      <c r="W1392" s="109">
        <f t="shared" si="111"/>
        <v>0.65902131117747254</v>
      </c>
      <c r="X1392" s="108">
        <f t="shared" si="110"/>
        <v>2.0280618003507556E-3</v>
      </c>
    </row>
    <row r="1393" spans="21:24" ht="12" customHeight="1">
      <c r="U1393" s="107">
        <v>41934</v>
      </c>
      <c r="V1393" s="108">
        <v>-3.2220130424811221E-3</v>
      </c>
      <c r="W1393" s="109">
        <f t="shared" si="111"/>
        <v>0.65913614427468603</v>
      </c>
      <c r="X1393" s="108">
        <f t="shared" si="110"/>
        <v>-7.9217272168086161E-5</v>
      </c>
    </row>
    <row r="1394" spans="21:24" ht="12" customHeight="1">
      <c r="U1394" s="107">
        <v>41933</v>
      </c>
      <c r="V1394" s="108">
        <v>3.6623356462303141E-3</v>
      </c>
      <c r="W1394" s="109">
        <f t="shared" si="111"/>
        <v>0.66126675438186355</v>
      </c>
      <c r="X1394" s="108">
        <f t="shared" si="110"/>
        <v>2.2450232742867726E-3</v>
      </c>
    </row>
    <row r="1395" spans="21:24" ht="12" customHeight="1">
      <c r="U1395" s="107">
        <v>41932</v>
      </c>
      <c r="V1395" s="108">
        <v>1.15116348844506E-3</v>
      </c>
      <c r="W1395" s="109">
        <f t="shared" si="111"/>
        <v>0.65885381058570081</v>
      </c>
      <c r="X1395" s="108">
        <f t="shared" si="110"/>
        <v>1.2097289477501771E-3</v>
      </c>
    </row>
    <row r="1396" spans="21:24" ht="12" customHeight="1">
      <c r="U1396" s="107">
        <v>41929</v>
      </c>
      <c r="V1396" s="108">
        <v>6.215017301386622E-4</v>
      </c>
      <c r="W1396" s="109">
        <f t="shared" si="111"/>
        <v>0.65809623422897323</v>
      </c>
      <c r="X1396" s="108">
        <f t="shared" si="110"/>
        <v>1.5887926550908205E-3</v>
      </c>
    </row>
    <row r="1397" spans="21:24" ht="12" customHeight="1">
      <c r="U1397" s="107">
        <v>41928</v>
      </c>
      <c r="V1397" s="108">
        <v>-2.2768652178908298E-3</v>
      </c>
      <c r="W1397" s="109">
        <f t="shared" si="111"/>
        <v>0.65768748032206248</v>
      </c>
      <c r="X1397" s="108">
        <f t="shared" si="110"/>
        <v>-8.7650159644206971E-3</v>
      </c>
    </row>
    <row r="1398" spans="21:24" ht="12" customHeight="1">
      <c r="U1398" s="107">
        <v>41927</v>
      </c>
      <c r="V1398" s="108">
        <v>-9.0507768808222716E-4</v>
      </c>
      <c r="W1398" s="109">
        <f t="shared" si="111"/>
        <v>0.65918836337867781</v>
      </c>
      <c r="X1398" s="108">
        <f t="shared" si="110"/>
        <v>-1.1445024218895594E-2</v>
      </c>
    </row>
    <row r="1399" spans="21:24" ht="12" customHeight="1">
      <c r="U1399" s="107">
        <v>41926</v>
      </c>
      <c r="V1399" s="108">
        <v>2.6255772710596032E-3</v>
      </c>
      <c r="W1399" s="109">
        <f t="shared" si="111"/>
        <v>0.65978552053223127</v>
      </c>
      <c r="X1399" s="108">
        <f t="shared" si="110"/>
        <v>-5.1295198032689227E-3</v>
      </c>
    </row>
    <row r="1400" spans="21:24" ht="12" customHeight="1">
      <c r="U1400" s="107">
        <v>41925</v>
      </c>
      <c r="V1400" s="108">
        <v>1.5302050225691941E-3</v>
      </c>
      <c r="W1400" s="109">
        <f t="shared" si="111"/>
        <v>0.65805773908943321</v>
      </c>
      <c r="X1400" s="108">
        <f t="shared" si="110"/>
        <v>-9.3050128976034374E-3</v>
      </c>
    </row>
    <row r="1401" spans="21:24" ht="12" customHeight="1">
      <c r="U1401" s="107">
        <v>41922</v>
      </c>
      <c r="V1401" s="108">
        <v>-9.7223076310048225E-3</v>
      </c>
      <c r="W1401" s="109">
        <f t="shared" si="111"/>
        <v>0.65705231433794264</v>
      </c>
      <c r="X1401" s="108">
        <f t="shared" si="110"/>
        <v>-8.519009237273667E-3</v>
      </c>
    </row>
    <row r="1402" spans="21:24" ht="12" customHeight="1">
      <c r="U1402" s="107">
        <v>41921</v>
      </c>
      <c r="V1402" s="108">
        <v>-4.9744155263055827E-3</v>
      </c>
      <c r="W1402" s="109">
        <f t="shared" si="111"/>
        <v>0.66350309554697429</v>
      </c>
      <c r="X1402" s="108">
        <f t="shared" si="110"/>
        <v>5.3693485839638733E-3</v>
      </c>
    </row>
    <row r="1403" spans="21:24" ht="12" customHeight="1">
      <c r="U1403" s="107">
        <v>41920</v>
      </c>
      <c r="V1403" s="108">
        <v>5.4777624655527081E-3</v>
      </c>
      <c r="W1403" s="109">
        <f t="shared" si="111"/>
        <v>0.6668201359846696</v>
      </c>
      <c r="X1403" s="108">
        <f t="shared" si="110"/>
        <v>5.1226455349682176E-3</v>
      </c>
    </row>
    <row r="1404" spans="21:24" ht="12" customHeight="1">
      <c r="U1404" s="107">
        <v>41919</v>
      </c>
      <c r="V1404" s="108">
        <v>-1.5824641347631911E-3</v>
      </c>
      <c r="W1404" s="109">
        <f t="shared" si="111"/>
        <v>0.66318735319371591</v>
      </c>
      <c r="X1404" s="108">
        <f t="shared" si="110"/>
        <v>-1.6226837207234945E-3</v>
      </c>
    </row>
    <row r="1405" spans="21:24" ht="12" customHeight="1">
      <c r="U1405" s="107">
        <v>41918</v>
      </c>
      <c r="V1405" s="108">
        <v>2.3248051944960379E-3</v>
      </c>
      <c r="W1405" s="109">
        <f t="shared" si="111"/>
        <v>0.6642384867759682</v>
      </c>
      <c r="X1405" s="108">
        <f t="shared" si="110"/>
        <v>-1.6139055168281624E-3</v>
      </c>
    </row>
    <row r="1406" spans="21:24" ht="12" customHeight="1">
      <c r="U1406" s="107">
        <v>41915</v>
      </c>
      <c r="V1406" s="108">
        <v>4.1491947600091825E-3</v>
      </c>
      <c r="W1406" s="109">
        <f t="shared" si="111"/>
        <v>0.66269784338728022</v>
      </c>
      <c r="X1406" s="108">
        <f t="shared" si="110"/>
        <v>-6.5905579943601467E-3</v>
      </c>
    </row>
    <row r="1407" spans="21:24" ht="12" customHeight="1">
      <c r="U1407" s="107">
        <v>41914</v>
      </c>
      <c r="V1407" s="108">
        <v>-5.2185803656894045E-3</v>
      </c>
      <c r="W1407" s="109">
        <f t="shared" si="111"/>
        <v>0.65995954271084634</v>
      </c>
      <c r="X1407" s="108">
        <f t="shared" si="110"/>
        <v>-5.958124660242814E-3</v>
      </c>
    </row>
    <row r="1408" spans="21:24" ht="12" customHeight="1">
      <c r="U1408" s="107">
        <v>41913</v>
      </c>
      <c r="V1408" s="108">
        <v>-1.2699499626123939E-3</v>
      </c>
      <c r="W1408" s="109">
        <f t="shared" si="111"/>
        <v>0.66342166197017693</v>
      </c>
      <c r="X1408" s="108">
        <f t="shared" si="110"/>
        <v>-3.9619626760003523E-3</v>
      </c>
    </row>
    <row r="1409" spans="21:24" ht="12" customHeight="1">
      <c r="U1409" s="107">
        <v>41912</v>
      </c>
      <c r="V1409" s="108">
        <v>-1.57368557723811E-3</v>
      </c>
      <c r="W1409" s="109">
        <f t="shared" si="111"/>
        <v>0.6642652455939837</v>
      </c>
      <c r="X1409" s="108">
        <f t="shared" si="110"/>
        <v>-1.0478015060019219E-3</v>
      </c>
    </row>
    <row r="1410" spans="21:24" ht="12" customHeight="1">
      <c r="U1410" s="107">
        <v>41911</v>
      </c>
      <c r="V1410" s="108">
        <v>-2.6714805637158838E-3</v>
      </c>
      <c r="W1410" s="109">
        <f t="shared" si="111"/>
        <v>0.66531223786707516</v>
      </c>
      <c r="X1410" s="108">
        <f t="shared" si="110"/>
        <v>-8.8202203523457534E-5</v>
      </c>
    </row>
    <row r="1411" spans="21:24" ht="12" customHeight="1">
      <c r="U1411" s="107">
        <v>41908</v>
      </c>
      <c r="V1411" s="108">
        <v>4.788465332987611E-3</v>
      </c>
      <c r="W1411" s="109">
        <f t="shared" si="111"/>
        <v>0.66709436750402651</v>
      </c>
      <c r="X1411" s="108">
        <f t="shared" si="110"/>
        <v>1.1474023005193512E-3</v>
      </c>
    </row>
    <row r="1412" spans="21:24" ht="12" customHeight="1">
      <c r="U1412" s="107">
        <v>41907</v>
      </c>
      <c r="V1412" s="108">
        <v>-3.220933282837863E-3</v>
      </c>
      <c r="W1412" s="109">
        <f t="shared" si="111"/>
        <v>0.66391523242949535</v>
      </c>
      <c r="X1412" s="108">
        <f t="shared" si="110"/>
        <v>-6.7602822155976572E-4</v>
      </c>
    </row>
    <row r="1413" spans="21:24" ht="12" customHeight="1">
      <c r="U1413" s="107">
        <v>41906</v>
      </c>
      <c r="V1413" s="108">
        <v>1.652087371372425E-3</v>
      </c>
      <c r="W1413" s="109">
        <f t="shared" si="111"/>
        <v>0.66606056908484668</v>
      </c>
      <c r="X1413" s="108">
        <f t="shared" si="110"/>
        <v>-1.0387122411011918E-3</v>
      </c>
    </row>
    <row r="1414" spans="21:24" ht="12" customHeight="1">
      <c r="U1414" s="107">
        <v>41905</v>
      </c>
      <c r="V1414" s="108">
        <v>-6.1459144206277901E-4</v>
      </c>
      <c r="W1414" s="109">
        <f t="shared" si="111"/>
        <v>0.66496199377249254</v>
      </c>
      <c r="X1414" s="108">
        <f t="shared" ref="X1414:X1477" si="112">$W1414/VLOOKUP($U1414-7,$U:$W,3,FALSE)-1</f>
        <v>-1.7244577799621075E-3</v>
      </c>
    </row>
    <row r="1415" spans="21:24" ht="12" customHeight="1">
      <c r="U1415" s="107">
        <v>41904</v>
      </c>
      <c r="V1415" s="108">
        <v>-1.439068251608427E-3</v>
      </c>
      <c r="W1415" s="109">
        <f t="shared" si="111"/>
        <v>0.66537092504882489</v>
      </c>
      <c r="X1415" s="108">
        <f t="shared" si="112"/>
        <v>3.0454456775852456E-4</v>
      </c>
    </row>
    <row r="1416" spans="21:24" ht="12" customHeight="1">
      <c r="U1416" s="107">
        <v>41901</v>
      </c>
      <c r="V1416" s="108">
        <v>2.9584031945741169E-3</v>
      </c>
      <c r="W1416" s="109">
        <f t="shared" si="111"/>
        <v>0.66632981913664446</v>
      </c>
      <c r="X1416" s="108">
        <f t="shared" si="112"/>
        <v>4.279052924009985E-4</v>
      </c>
    </row>
    <row r="1417" spans="21:24" ht="12" customHeight="1">
      <c r="U1417" s="107">
        <v>41900</v>
      </c>
      <c r="V1417" s="108">
        <v>-3.5826936815886081E-3</v>
      </c>
      <c r="W1417" s="109">
        <f t="shared" si="111"/>
        <v>0.6643643614872593</v>
      </c>
      <c r="X1417" s="108">
        <f t="shared" si="112"/>
        <v>-7.6207142145818807E-3</v>
      </c>
    </row>
    <row r="1418" spans="21:24" ht="12" customHeight="1">
      <c r="U1418" s="107">
        <v>41899</v>
      </c>
      <c r="V1418" s="108">
        <v>9.6449471005262345E-4</v>
      </c>
      <c r="W1418" s="109">
        <f t="shared" si="111"/>
        <v>0.66675313372664113</v>
      </c>
      <c r="X1418" s="108">
        <f t="shared" si="112"/>
        <v>-4.9065497868578944E-3</v>
      </c>
    </row>
    <row r="1419" spans="21:24" ht="12" customHeight="1">
      <c r="U1419" s="107">
        <v>41898</v>
      </c>
      <c r="V1419" s="108">
        <v>1.4166667171146849E-3</v>
      </c>
      <c r="W1419" s="109">
        <f t="shared" si="111"/>
        <v>0.66611067350573527</v>
      </c>
      <c r="X1419" s="108">
        <f t="shared" si="112"/>
        <v>-8.6407818417609805E-3</v>
      </c>
    </row>
    <row r="1420" spans="21:24" ht="12" customHeight="1">
      <c r="U1420" s="107">
        <v>41897</v>
      </c>
      <c r="V1420" s="108">
        <v>-1.3159225548212111E-3</v>
      </c>
      <c r="W1420" s="109">
        <f t="shared" si="111"/>
        <v>0.66516835164068788</v>
      </c>
      <c r="X1420" s="108">
        <f t="shared" si="112"/>
        <v>-1.693606355588817E-2</v>
      </c>
    </row>
    <row r="1421" spans="21:24" ht="12" customHeight="1">
      <c r="U1421" s="107">
        <v>41894</v>
      </c>
      <c r="V1421" s="108">
        <v>-5.1105746157608933E-3</v>
      </c>
      <c r="W1421" s="109">
        <f t="shared" si="111"/>
        <v>0.66604481503531454</v>
      </c>
      <c r="X1421" s="108">
        <f t="shared" si="112"/>
        <v>-1.6712164421436859E-2</v>
      </c>
    </row>
    <row r="1422" spans="21:24" ht="12" customHeight="1">
      <c r="U1422" s="107">
        <v>41893</v>
      </c>
      <c r="V1422" s="108">
        <v>-8.5748523889362315E-4</v>
      </c>
      <c r="W1422" s="109">
        <f t="shared" si="111"/>
        <v>0.66946617185932944</v>
      </c>
      <c r="X1422" s="108">
        <f t="shared" si="112"/>
        <v>-1.1396230331770618E-2</v>
      </c>
    </row>
    <row r="1423" spans="21:24" ht="12" customHeight="1">
      <c r="U1423" s="107">
        <v>41892</v>
      </c>
      <c r="V1423" s="108">
        <v>-2.7917692882337129E-3</v>
      </c>
      <c r="W1423" s="109">
        <f t="shared" ref="W1423:W1486" si="113">$W1422/(1+$V1422)</f>
        <v>0.67004072188780583</v>
      </c>
      <c r="X1423" s="108">
        <f t="shared" si="112"/>
        <v>-1.1782244204313508E-2</v>
      </c>
    </row>
    <row r="1424" spans="21:24" ht="12" customHeight="1">
      <c r="U1424" s="107">
        <v>41891</v>
      </c>
      <c r="V1424" s="108">
        <v>-6.9627715445010887E-3</v>
      </c>
      <c r="W1424" s="109">
        <f t="shared" si="113"/>
        <v>0.67191655789840232</v>
      </c>
      <c r="X1424" s="108">
        <f t="shared" si="112"/>
        <v>-7.5663577461947407E-3</v>
      </c>
    </row>
    <row r="1425" spans="21:24" ht="12" customHeight="1">
      <c r="U1425" s="107">
        <v>41890</v>
      </c>
      <c r="V1425" s="108">
        <v>-1.0884658327902702E-3</v>
      </c>
      <c r="W1425" s="109">
        <f t="shared" si="113"/>
        <v>0.67662776242886147</v>
      </c>
      <c r="X1425" s="108">
        <f t="shared" si="112"/>
        <v>-5.0553386317397919E-3</v>
      </c>
    </row>
    <row r="1426" spans="21:24" ht="12" customHeight="1">
      <c r="U1426" s="107">
        <v>41887</v>
      </c>
      <c r="V1426" s="108">
        <v>2.6808097264735786E-4</v>
      </c>
      <c r="W1426" s="109">
        <f t="shared" si="113"/>
        <v>0.67736505114335732</v>
      </c>
      <c r="X1426" s="108">
        <f t="shared" si="112"/>
        <v>-4.3707703638379281E-3</v>
      </c>
    </row>
    <row r="1427" spans="21:24" ht="12" customHeight="1">
      <c r="U1427" s="107">
        <v>41886</v>
      </c>
      <c r="V1427" s="108">
        <v>-1.247614108698165E-3</v>
      </c>
      <c r="W1427" s="109">
        <f t="shared" si="113"/>
        <v>0.67718351112903308</v>
      </c>
      <c r="X1427" s="108">
        <f t="shared" si="112"/>
        <v>-3.1357226148892581E-3</v>
      </c>
    </row>
    <row r="1428" spans="21:24" ht="12" customHeight="1">
      <c r="U1428" s="107">
        <v>41885</v>
      </c>
      <c r="V1428" s="108">
        <v>1.4624718960862891E-3</v>
      </c>
      <c r="W1428" s="109">
        <f t="shared" si="113"/>
        <v>0.67802943021227846</v>
      </c>
      <c r="X1428" s="108">
        <f t="shared" si="112"/>
        <v>-3.1215056658127072E-3</v>
      </c>
    </row>
    <row r="1429" spans="21:24" ht="12" customHeight="1">
      <c r="U1429" s="107">
        <v>41884</v>
      </c>
      <c r="V1429" s="108">
        <v>-4.4502252584296817E-3</v>
      </c>
      <c r="W1429" s="109">
        <f t="shared" si="113"/>
        <v>0.67703927929376484</v>
      </c>
      <c r="X1429" s="108">
        <f t="shared" si="112"/>
        <v>-1.6555499925332562E-3</v>
      </c>
    </row>
    <row r="1430" spans="21:24" ht="12" customHeight="1">
      <c r="U1430" s="107">
        <v>41883</v>
      </c>
      <c r="V1430" s="108">
        <v>-4.0116817164039393E-4</v>
      </c>
      <c r="W1430" s="109">
        <f t="shared" si="113"/>
        <v>0.68006572496037576</v>
      </c>
      <c r="X1430" s="108">
        <f t="shared" si="112"/>
        <v>8.3001322456548454E-3</v>
      </c>
    </row>
    <row r="1431" spans="21:24" ht="12" customHeight="1">
      <c r="U1431" s="107">
        <v>41880</v>
      </c>
      <c r="V1431" s="108">
        <v>1.5088830754561139E-3</v>
      </c>
      <c r="W1431" s="109">
        <f t="shared" si="113"/>
        <v>0.68033865517476855</v>
      </c>
      <c r="X1431" s="108">
        <f t="shared" si="112"/>
        <v>1.4894081255688141E-2</v>
      </c>
    </row>
    <row r="1432" spans="21:24" ht="12" customHeight="1">
      <c r="U1432" s="107">
        <v>41879</v>
      </c>
      <c r="V1432" s="108">
        <v>-1.233370232041582E-3</v>
      </c>
      <c r="W1432" s="109">
        <f t="shared" si="113"/>
        <v>0.6793136503048971</v>
      </c>
      <c r="X1432" s="108">
        <f t="shared" si="112"/>
        <v>1.2888025750302567E-2</v>
      </c>
    </row>
    <row r="1433" spans="21:24" ht="12" customHeight="1">
      <c r="U1433" s="107">
        <v>41878</v>
      </c>
      <c r="V1433" s="108">
        <v>2.9351685191917583E-3</v>
      </c>
      <c r="W1433" s="109">
        <f t="shared" si="113"/>
        <v>0.68015253018887989</v>
      </c>
      <c r="X1433" s="108">
        <f t="shared" si="112"/>
        <v>1.4907376986321053E-2</v>
      </c>
    </row>
    <row r="1434" spans="21:24" ht="12" customHeight="1">
      <c r="U1434" s="107">
        <v>41877</v>
      </c>
      <c r="V1434" s="108">
        <v>5.4775879422674801E-3</v>
      </c>
      <c r="W1434" s="109">
        <f t="shared" si="113"/>
        <v>0.67816201040502722</v>
      </c>
      <c r="X1434" s="108">
        <f t="shared" si="112"/>
        <v>1.0909418254492875E-2</v>
      </c>
    </row>
    <row r="1435" spans="21:24" ht="12" customHeight="1">
      <c r="U1435" s="107">
        <v>41876</v>
      </c>
      <c r="V1435" s="108">
        <v>6.1358772147219083E-3</v>
      </c>
      <c r="W1435" s="109">
        <f t="shared" si="113"/>
        <v>0.67446755505799094</v>
      </c>
      <c r="X1435" s="108">
        <f t="shared" si="112"/>
        <v>8.8465281460716749E-3</v>
      </c>
    </row>
    <row r="1436" spans="21:24" ht="12" customHeight="1">
      <c r="U1436" s="107">
        <v>41873</v>
      </c>
      <c r="V1436" s="108">
        <v>-4.7071503797480231E-4</v>
      </c>
      <c r="W1436" s="109">
        <f t="shared" si="113"/>
        <v>0.6703543431182617</v>
      </c>
      <c r="X1436" s="108">
        <f t="shared" si="112"/>
        <v>3.5440183056245633E-3</v>
      </c>
    </row>
    <row r="1437" spans="21:24" ht="12" customHeight="1">
      <c r="U1437" s="107">
        <v>41872</v>
      </c>
      <c r="V1437" s="108">
        <v>7.5782778495718007E-4</v>
      </c>
      <c r="W1437" s="109">
        <f t="shared" si="113"/>
        <v>0.67067003759047461</v>
      </c>
      <c r="X1437" s="108">
        <f t="shared" si="112"/>
        <v>7.7957532263623897E-3</v>
      </c>
    </row>
    <row r="1438" spans="21:24" ht="12" customHeight="1">
      <c r="U1438" s="107">
        <v>41871</v>
      </c>
      <c r="V1438" s="108">
        <v>-1.015628869182077E-3</v>
      </c>
      <c r="W1438" s="109">
        <f t="shared" si="113"/>
        <v>0.67016217007756262</v>
      </c>
      <c r="X1438" s="108">
        <f t="shared" si="112"/>
        <v>1.0727249228837721E-2</v>
      </c>
    </row>
    <row r="1439" spans="21:24" ht="12" customHeight="1">
      <c r="U1439" s="107">
        <v>41870</v>
      </c>
      <c r="V1439" s="108">
        <v>3.4257821791094261E-3</v>
      </c>
      <c r="W1439" s="109">
        <f t="shared" si="113"/>
        <v>0.67084349810093702</v>
      </c>
      <c r="X1439" s="108">
        <f t="shared" si="112"/>
        <v>1.9181713087912167E-2</v>
      </c>
    </row>
    <row r="1440" spans="21:24" ht="12" customHeight="1">
      <c r="U1440" s="107">
        <v>41869</v>
      </c>
      <c r="V1440" s="108">
        <v>8.4761458912518137E-4</v>
      </c>
      <c r="W1440" s="109">
        <f t="shared" si="113"/>
        <v>0.6685531805292928</v>
      </c>
      <c r="X1440" s="108">
        <f t="shared" si="112"/>
        <v>1.3847438183275385E-2</v>
      </c>
    </row>
    <row r="1441" spans="21:24" ht="12" customHeight="1">
      <c r="U1441" s="107">
        <v>41866</v>
      </c>
      <c r="V1441" s="108">
        <v>3.764010582081566E-3</v>
      </c>
      <c r="W1441" s="109">
        <f t="shared" si="113"/>
        <v>0.66798698501544795</v>
      </c>
      <c r="X1441" s="108">
        <f t="shared" si="112"/>
        <v>1.4094947588312312E-2</v>
      </c>
    </row>
    <row r="1442" spans="21:24" ht="12" customHeight="1">
      <c r="U1442" s="107">
        <v>41865</v>
      </c>
      <c r="V1442" s="108">
        <v>3.6688517322257556E-3</v>
      </c>
      <c r="W1442" s="109">
        <f t="shared" si="113"/>
        <v>0.6654821033363042</v>
      </c>
      <c r="X1442" s="108">
        <f t="shared" si="112"/>
        <v>1.6736973329992244E-2</v>
      </c>
    </row>
    <row r="1443" spans="21:24" ht="12" customHeight="1">
      <c r="U1443" s="107">
        <v>41864</v>
      </c>
      <c r="V1443" s="108">
        <v>7.3406089466575607E-3</v>
      </c>
      <c r="W1443" s="109">
        <f t="shared" si="113"/>
        <v>0.66304947312826612</v>
      </c>
      <c r="X1443" s="108">
        <f t="shared" si="112"/>
        <v>1.3666995394202353E-2</v>
      </c>
    </row>
    <row r="1444" spans="21:24" ht="12" customHeight="1">
      <c r="U1444" s="107">
        <v>41863</v>
      </c>
      <c r="V1444" s="108">
        <v>-1.826028072005167E-3</v>
      </c>
      <c r="W1444" s="109">
        <f t="shared" si="113"/>
        <v>0.6582177539944456</v>
      </c>
      <c r="X1444" s="108">
        <f t="shared" si="112"/>
        <v>6.3412036194288035E-3</v>
      </c>
    </row>
    <row r="1445" spans="21:24" ht="12" customHeight="1">
      <c r="U1445" s="107">
        <v>41862</v>
      </c>
      <c r="V1445" s="108">
        <v>1.091950362230648E-3</v>
      </c>
      <c r="W1445" s="109">
        <f t="shared" si="113"/>
        <v>0.65942187685287323</v>
      </c>
      <c r="X1445" s="108">
        <f t="shared" si="112"/>
        <v>4.7363993086968481E-3</v>
      </c>
    </row>
    <row r="1446" spans="21:24" ht="12" customHeight="1">
      <c r="U1446" s="107">
        <v>41859</v>
      </c>
      <c r="V1446" s="108">
        <v>6.3791210910498731E-3</v>
      </c>
      <c r="W1446" s="109">
        <f t="shared" si="113"/>
        <v>0.65870260630331801</v>
      </c>
      <c r="X1446" s="108">
        <f t="shared" si="112"/>
        <v>6.5610239409756854E-3</v>
      </c>
    </row>
    <row r="1447" spans="21:24" ht="12" customHeight="1">
      <c r="U1447" s="107">
        <v>41858</v>
      </c>
      <c r="V1447" s="108">
        <v>6.383322267083805E-4</v>
      </c>
      <c r="W1447" s="109">
        <f t="shared" si="113"/>
        <v>0.6545272974157057</v>
      </c>
      <c r="X1447" s="108">
        <f t="shared" si="112"/>
        <v>-8.8021322145870329E-4</v>
      </c>
    </row>
    <row r="1448" spans="21:24" ht="12" customHeight="1">
      <c r="U1448" s="107">
        <v>41857</v>
      </c>
      <c r="V1448" s="108">
        <v>6.053809405291902E-5</v>
      </c>
      <c r="W1448" s="109">
        <f t="shared" si="113"/>
        <v>0.65410975807732064</v>
      </c>
      <c r="X1448" s="108">
        <f t="shared" si="112"/>
        <v>-1.2648317063551739E-2</v>
      </c>
    </row>
    <row r="1449" spans="21:24" ht="12" customHeight="1">
      <c r="U1449" s="107">
        <v>41856</v>
      </c>
      <c r="V1449" s="108">
        <v>-3.4178081633389613E-3</v>
      </c>
      <c r="W1449" s="109">
        <f t="shared" si="113"/>
        <v>0.65407016191634137</v>
      </c>
      <c r="X1449" s="108">
        <f t="shared" si="112"/>
        <v>-1.5576052582784938E-2</v>
      </c>
    </row>
    <row r="1450" spans="21:24" ht="12" customHeight="1">
      <c r="U1450" s="107">
        <v>41855</v>
      </c>
      <c r="V1450" s="108">
        <v>2.909956590594604E-3</v>
      </c>
      <c r="W1450" s="109">
        <f t="shared" si="113"/>
        <v>0.65631331492178913</v>
      </c>
      <c r="X1450" s="108">
        <f t="shared" si="112"/>
        <v>-8.6670803639122829E-3</v>
      </c>
    </row>
    <row r="1451" spans="21:24" ht="12" customHeight="1">
      <c r="U1451" s="107">
        <v>41852</v>
      </c>
      <c r="V1451" s="108">
        <v>-1.060771312135528E-3</v>
      </c>
      <c r="W1451" s="109">
        <f t="shared" si="113"/>
        <v>0.65440901310117094</v>
      </c>
      <c r="X1451" s="108">
        <f t="shared" si="112"/>
        <v>-1.0764503395600866E-2</v>
      </c>
    </row>
    <row r="1452" spans="21:24" ht="12" customHeight="1">
      <c r="U1452" s="107">
        <v>41851</v>
      </c>
      <c r="V1452" s="108">
        <v>-1.1147657759528272E-2</v>
      </c>
      <c r="W1452" s="109">
        <f t="shared" si="113"/>
        <v>0.6551039285550494</v>
      </c>
      <c r="X1452" s="108">
        <f t="shared" si="112"/>
        <v>-7.6259403175359397E-3</v>
      </c>
    </row>
    <row r="1453" spans="21:24" ht="12" customHeight="1">
      <c r="U1453" s="107">
        <v>41850</v>
      </c>
      <c r="V1453" s="108">
        <v>-2.9048822413373023E-3</v>
      </c>
      <c r="W1453" s="109">
        <f t="shared" si="113"/>
        <v>0.66248913065297621</v>
      </c>
      <c r="X1453" s="108">
        <f t="shared" si="112"/>
        <v>1.4200127051657851E-3</v>
      </c>
    </row>
    <row r="1454" spans="21:24" ht="12" customHeight="1">
      <c r="U1454" s="107">
        <v>41849</v>
      </c>
      <c r="V1454" s="108">
        <v>3.5764941342508751E-3</v>
      </c>
      <c r="W1454" s="109">
        <f t="shared" si="113"/>
        <v>0.66441919015927364</v>
      </c>
      <c r="X1454" s="108">
        <f t="shared" si="112"/>
        <v>7.2892730070726053E-3</v>
      </c>
    </row>
    <row r="1455" spans="21:24" ht="12" customHeight="1">
      <c r="U1455" s="107">
        <v>41848</v>
      </c>
      <c r="V1455" s="108">
        <v>7.8803932143413759E-4</v>
      </c>
      <c r="W1455" s="109">
        <f t="shared" si="113"/>
        <v>0.66205136732745418</v>
      </c>
      <c r="X1455" s="108">
        <f t="shared" si="112"/>
        <v>9.3412407553028487E-3</v>
      </c>
    </row>
    <row r="1456" spans="21:24" ht="12" customHeight="1">
      <c r="U1456" s="107">
        <v>41845</v>
      </c>
      <c r="V1456" s="108">
        <v>2.1085789499127859E-3</v>
      </c>
      <c r="W1456" s="109">
        <f t="shared" si="113"/>
        <v>0.66153005563130618</v>
      </c>
      <c r="X1456" s="108">
        <f t="shared" si="112"/>
        <v>7.5778849055678776E-3</v>
      </c>
    </row>
    <row r="1457" spans="21:24" ht="12" customHeight="1">
      <c r="U1457" s="107">
        <v>41844</v>
      </c>
      <c r="V1457" s="108">
        <v>-2.1338068360589411E-3</v>
      </c>
      <c r="W1457" s="109">
        <f t="shared" si="113"/>
        <v>0.66013810232470904</v>
      </c>
      <c r="X1457" s="108">
        <f t="shared" si="112"/>
        <v>8.2465721923201674E-3</v>
      </c>
    </row>
    <row r="1458" spans="21:24" ht="12" customHeight="1">
      <c r="U1458" s="107">
        <v>41843</v>
      </c>
      <c r="V1458" s="108">
        <v>2.9390301207465959E-3</v>
      </c>
      <c r="W1458" s="109">
        <f t="shared" si="113"/>
        <v>0.66154972164314407</v>
      </c>
      <c r="X1458" s="108">
        <f t="shared" si="112"/>
        <v>1.0748232883409647E-2</v>
      </c>
    </row>
    <row r="1459" spans="21:24" ht="12" customHeight="1">
      <c r="U1459" s="107">
        <v>41842</v>
      </c>
      <c r="V1459" s="108">
        <v>5.6208985114540476E-3</v>
      </c>
      <c r="W1459" s="109">
        <f t="shared" si="113"/>
        <v>0.65961110473833917</v>
      </c>
      <c r="X1459" s="108">
        <f t="shared" si="112"/>
        <v>1.3689538059269424E-2</v>
      </c>
    </row>
    <row r="1460" spans="21:24" ht="12" customHeight="1">
      <c r="U1460" s="107">
        <v>41841</v>
      </c>
      <c r="V1460" s="108">
        <v>-9.603737743802916E-4</v>
      </c>
      <c r="W1460" s="109">
        <f t="shared" si="113"/>
        <v>0.65592422125943528</v>
      </c>
      <c r="X1460" s="108">
        <f t="shared" si="112"/>
        <v>5.4417338493175649E-3</v>
      </c>
    </row>
    <row r="1461" spans="21:24" ht="12" customHeight="1">
      <c r="U1461" s="107">
        <v>41838</v>
      </c>
      <c r="V1461" s="108">
        <v>2.7736364871290449E-3</v>
      </c>
      <c r="W1461" s="109">
        <f t="shared" si="113"/>
        <v>0.65655475923164597</v>
      </c>
      <c r="X1461" s="108">
        <f t="shared" si="112"/>
        <v>9.307409775670461E-3</v>
      </c>
    </row>
    <row r="1462" spans="21:24" ht="12" customHeight="1">
      <c r="U1462" s="107">
        <v>41837</v>
      </c>
      <c r="V1462" s="108">
        <v>3.4209806583163153E-4</v>
      </c>
      <c r="W1462" s="109">
        <f t="shared" si="113"/>
        <v>0.65473875193972852</v>
      </c>
      <c r="X1462" s="108">
        <f t="shared" si="112"/>
        <v>9.7302280505837668E-3</v>
      </c>
    </row>
    <row r="1463" spans="21:24" ht="12" customHeight="1">
      <c r="U1463" s="107">
        <v>41836</v>
      </c>
      <c r="V1463" s="108">
        <v>5.8576103016391903E-3</v>
      </c>
      <c r="W1463" s="109">
        <f t="shared" si="113"/>
        <v>0.65451484367764823</v>
      </c>
      <c r="X1463" s="108">
        <f t="shared" si="112"/>
        <v>8.5894101366497111E-3</v>
      </c>
    </row>
    <row r="1464" spans="21:24" ht="12" customHeight="1">
      <c r="U1464" s="107">
        <v>41835</v>
      </c>
      <c r="V1464" s="108">
        <v>-2.5612558552935262E-3</v>
      </c>
      <c r="W1464" s="109">
        <f t="shared" si="113"/>
        <v>0.65070327745630974</v>
      </c>
      <c r="X1464" s="108">
        <f t="shared" si="112"/>
        <v>4.8284394988811208E-3</v>
      </c>
    </row>
    <row r="1465" spans="21:24" ht="12" customHeight="1">
      <c r="U1465" s="107">
        <v>41834</v>
      </c>
      <c r="V1465" s="108">
        <v>2.8806876243616148E-3</v>
      </c>
      <c r="W1465" s="109">
        <f t="shared" si="113"/>
        <v>0.65237417463092551</v>
      </c>
      <c r="X1465" s="108">
        <f t="shared" si="112"/>
        <v>8.3803887188351744E-3</v>
      </c>
    </row>
    <row r="1466" spans="21:24" ht="12" customHeight="1">
      <c r="U1466" s="107">
        <v>41831</v>
      </c>
      <c r="V1466" s="108">
        <v>3.1937176388193824E-3</v>
      </c>
      <c r="W1466" s="109">
        <f t="shared" si="113"/>
        <v>0.65050028650594416</v>
      </c>
      <c r="X1466" s="108">
        <f t="shared" si="112"/>
        <v>4.2986515592144947E-3</v>
      </c>
    </row>
    <row r="1467" spans="21:24" ht="12" customHeight="1">
      <c r="U1467" s="107">
        <v>41830</v>
      </c>
      <c r="V1467" s="108">
        <v>-7.8811290917202694E-4</v>
      </c>
      <c r="W1467" s="109">
        <f t="shared" si="113"/>
        <v>0.64842938613790668</v>
      </c>
      <c r="X1467" s="108">
        <f t="shared" si="112"/>
        <v>8.5263548900438302E-4</v>
      </c>
    </row>
    <row r="1468" spans="21:24" ht="12" customHeight="1">
      <c r="U1468" s="107">
        <v>41829</v>
      </c>
      <c r="V1468" s="108">
        <v>2.106826384913434E-3</v>
      </c>
      <c r="W1468" s="109">
        <f t="shared" si="113"/>
        <v>0.6489408247792039</v>
      </c>
      <c r="X1468" s="108">
        <f t="shared" si="112"/>
        <v>3.8826913676852648E-3</v>
      </c>
    </row>
    <row r="1469" spans="21:24" ht="12" customHeight="1">
      <c r="U1469" s="107">
        <v>41828</v>
      </c>
      <c r="V1469" s="108">
        <v>9.6457166903862247E-4</v>
      </c>
      <c r="W1469" s="109">
        <f t="shared" si="113"/>
        <v>0.64757649353637181</v>
      </c>
      <c r="X1469" s="108">
        <f t="shared" si="112"/>
        <v>-5.5120207443792868E-4</v>
      </c>
    </row>
    <row r="1470" spans="21:24" ht="12" customHeight="1">
      <c r="U1470" s="107">
        <v>41827</v>
      </c>
      <c r="V1470" s="108">
        <v>-1.178787763238043E-3</v>
      </c>
      <c r="W1470" s="109">
        <f t="shared" si="113"/>
        <v>0.64695246152077412</v>
      </c>
      <c r="X1470" s="108">
        <f t="shared" si="112"/>
        <v>-2.0422192013780371E-4</v>
      </c>
    </row>
    <row r="1471" spans="21:24" ht="12" customHeight="1">
      <c r="U1471" s="107">
        <v>41824</v>
      </c>
      <c r="V1471" s="108">
        <v>-2.4850710891883909E-4</v>
      </c>
      <c r="W1471" s="109">
        <f t="shared" si="113"/>
        <v>0.64771598119345875</v>
      </c>
      <c r="X1471" s="108">
        <f t="shared" si="112"/>
        <v>1.2337980511394342E-3</v>
      </c>
    </row>
    <row r="1472" spans="21:24" ht="12" customHeight="1">
      <c r="U1472" s="107">
        <v>41823</v>
      </c>
      <c r="V1472" s="108">
        <v>2.236975645496624E-3</v>
      </c>
      <c r="W1472" s="109">
        <f t="shared" si="113"/>
        <v>0.64787698322949616</v>
      </c>
      <c r="X1472" s="108">
        <f t="shared" si="112"/>
        <v>2.4811351512454838E-3</v>
      </c>
    </row>
    <row r="1473" spans="21:24" ht="12" customHeight="1">
      <c r="U1473" s="107">
        <v>41822</v>
      </c>
      <c r="V1473" s="108">
        <v>-2.3192235151617193E-3</v>
      </c>
      <c r="W1473" s="109">
        <f t="shared" si="113"/>
        <v>0.64643093297593346</v>
      </c>
      <c r="X1473" s="108">
        <f t="shared" si="112"/>
        <v>3.8792064885078137E-3</v>
      </c>
    </row>
    <row r="1474" spans="21:24" ht="12" customHeight="1">
      <c r="U1474" s="107">
        <v>41821</v>
      </c>
      <c r="V1474" s="108">
        <v>1.312078056807093E-3</v>
      </c>
      <c r="W1474" s="109">
        <f t="shared" si="113"/>
        <v>0.64793363590057829</v>
      </c>
      <c r="X1474" s="108">
        <f t="shared" si="112"/>
        <v>1.074591681910686E-2</v>
      </c>
    </row>
    <row r="1475" spans="21:24" ht="12" customHeight="1">
      <c r="U1475" s="107">
        <v>41820</v>
      </c>
      <c r="V1475" s="108">
        <v>2.578304766291074E-4</v>
      </c>
      <c r="W1475" s="109">
        <f t="shared" si="113"/>
        <v>0.64708461038239806</v>
      </c>
      <c r="X1475" s="108">
        <f t="shared" si="112"/>
        <v>1.0749402575707112E-2</v>
      </c>
    </row>
    <row r="1476" spans="21:24" ht="12" customHeight="1">
      <c r="U1476" s="107">
        <v>41817</v>
      </c>
      <c r="V1476" s="108">
        <v>9.9698333536778617E-4</v>
      </c>
      <c r="W1476" s="109">
        <f t="shared" si="113"/>
        <v>0.64691781525375125</v>
      </c>
      <c r="X1476" s="108">
        <f t="shared" si="112"/>
        <v>8.220771157843032E-3</v>
      </c>
    </row>
    <row r="1477" spans="21:24" ht="12" customHeight="1">
      <c r="U1477" s="107">
        <v>41816</v>
      </c>
      <c r="V1477" s="108">
        <v>3.6347064751971708E-3</v>
      </c>
      <c r="W1477" s="109">
        <f t="shared" si="113"/>
        <v>0.64627349135278256</v>
      </c>
      <c r="X1477" s="108">
        <f t="shared" si="112"/>
        <v>4.4968658140813744E-3</v>
      </c>
    </row>
    <row r="1478" spans="21:24" ht="12" customHeight="1">
      <c r="U1478" s="107">
        <v>41815</v>
      </c>
      <c r="V1478" s="108">
        <v>4.5050884640576265E-3</v>
      </c>
      <c r="W1478" s="109">
        <f t="shared" si="113"/>
        <v>0.643932983966367</v>
      </c>
      <c r="X1478" s="108">
        <f t="shared" ref="X1478:X1541" si="114">$W1478/VLOOKUP($U1478-7,$U:$W,3,FALSE)-1</f>
        <v>7.322952378485903E-3</v>
      </c>
    </row>
    <row r="1479" spans="21:24" ht="12" customHeight="1">
      <c r="U1479" s="107">
        <v>41814</v>
      </c>
      <c r="V1479" s="108">
        <v>1.315531278954071E-3</v>
      </c>
      <c r="W1479" s="109">
        <f t="shared" si="113"/>
        <v>0.64104501944432679</v>
      </c>
      <c r="X1479" s="108">
        <f t="shared" si="114"/>
        <v>8.1418556593129132E-3</v>
      </c>
    </row>
    <row r="1480" spans="21:24" ht="12" customHeight="1">
      <c r="U1480" s="107">
        <v>41813</v>
      </c>
      <c r="V1480" s="108">
        <v>-2.2445537638782352E-3</v>
      </c>
      <c r="W1480" s="109">
        <f t="shared" si="113"/>
        <v>0.64020281261945156</v>
      </c>
      <c r="X1480" s="108">
        <f t="shared" si="114"/>
        <v>5.1022702554914812E-3</v>
      </c>
    </row>
    <row r="1481" spans="21:24" ht="12" customHeight="1">
      <c r="U1481" s="107">
        <v>41810</v>
      </c>
      <c r="V1481" s="108">
        <v>-2.7002406476801782E-3</v>
      </c>
      <c r="W1481" s="109">
        <f t="shared" si="113"/>
        <v>0.6416430148635297</v>
      </c>
      <c r="X1481" s="108">
        <f t="shared" si="114"/>
        <v>8.0138144666359601E-3</v>
      </c>
    </row>
    <row r="1482" spans="21:24" ht="12" customHeight="1">
      <c r="U1482" s="107">
        <v>41809</v>
      </c>
      <c r="V1482" s="108">
        <v>6.4583674104067134E-3</v>
      </c>
      <c r="W1482" s="109">
        <f t="shared" si="113"/>
        <v>0.64338029649203399</v>
      </c>
      <c r="X1482" s="108">
        <f t="shared" si="114"/>
        <v>1.191162770726617E-2</v>
      </c>
    </row>
    <row r="1483" spans="21:24" ht="12" customHeight="1">
      <c r="U1483" s="107">
        <v>41808</v>
      </c>
      <c r="V1483" s="108">
        <v>5.3217009621730439E-3</v>
      </c>
      <c r="W1483" s="109">
        <f t="shared" si="113"/>
        <v>0.63925177366991959</v>
      </c>
      <c r="X1483" s="108">
        <f t="shared" si="114"/>
        <v>7.3375415293135404E-3</v>
      </c>
    </row>
    <row r="1484" spans="21:24" ht="12" customHeight="1">
      <c r="U1484" s="107">
        <v>41807</v>
      </c>
      <c r="V1484" s="108">
        <v>-1.703472501525669E-3</v>
      </c>
      <c r="W1484" s="109">
        <f t="shared" si="113"/>
        <v>0.63586787498778219</v>
      </c>
      <c r="X1484" s="108">
        <f t="shared" si="114"/>
        <v>-3.6368077975656998E-4</v>
      </c>
    </row>
    <row r="1485" spans="21:24" ht="12" customHeight="1">
      <c r="U1485" s="107">
        <v>41806</v>
      </c>
      <c r="V1485" s="108">
        <v>6.4570843092139345E-4</v>
      </c>
      <c r="W1485" s="109">
        <f t="shared" si="113"/>
        <v>0.63695290674919636</v>
      </c>
      <c r="X1485" s="108">
        <f t="shared" si="114"/>
        <v>-5.1819364192484674E-4</v>
      </c>
    </row>
    <row r="1486" spans="21:24" ht="12" customHeight="1">
      <c r="U1486" s="107">
        <v>41803</v>
      </c>
      <c r="V1486" s="108">
        <v>1.156143214417591E-3</v>
      </c>
      <c r="W1486" s="109">
        <f t="shared" si="113"/>
        <v>0.63654188628658648</v>
      </c>
      <c r="X1486" s="108">
        <f t="shared" si="114"/>
        <v>-1.6134581792452973E-3</v>
      </c>
    </row>
    <row r="1487" spans="21:24" ht="12" customHeight="1">
      <c r="U1487" s="107">
        <v>41802</v>
      </c>
      <c r="V1487" s="108">
        <v>1.908931292662262E-3</v>
      </c>
      <c r="W1487" s="109">
        <f t="shared" ref="W1487:W1550" si="115">$W1486/(1+$V1486)</f>
        <v>0.6358068025661191</v>
      </c>
      <c r="X1487" s="108">
        <f t="shared" si="114"/>
        <v>1.181573900877142E-3</v>
      </c>
    </row>
    <row r="1488" spans="21:24" ht="12" customHeight="1">
      <c r="U1488" s="107">
        <v>41801</v>
      </c>
      <c r="V1488" s="108">
        <v>-2.3641099920064701E-3</v>
      </c>
      <c r="W1488" s="109">
        <f t="shared" si="115"/>
        <v>0.63459540354211785</v>
      </c>
      <c r="X1488" s="108">
        <f t="shared" si="114"/>
        <v>2.2415137153093401E-3</v>
      </c>
    </row>
    <row r="1489" spans="21:24" ht="12" customHeight="1">
      <c r="U1489" s="107">
        <v>41800</v>
      </c>
      <c r="V1489" s="108">
        <v>-1.8577782733256122E-3</v>
      </c>
      <c r="W1489" s="109">
        <f t="shared" si="115"/>
        <v>0.63609921204522135</v>
      </c>
      <c r="X1489" s="108">
        <f t="shared" si="114"/>
        <v>1.8583701338721337E-3</v>
      </c>
    </row>
    <row r="1490" spans="21:24" ht="12" customHeight="1">
      <c r="U1490" s="107">
        <v>41799</v>
      </c>
      <c r="V1490" s="108">
        <v>-4.5083154798998331E-4</v>
      </c>
      <c r="W1490" s="109">
        <f t="shared" si="115"/>
        <v>0.63728314282191256</v>
      </c>
      <c r="X1490" s="108">
        <f t="shared" si="114"/>
        <v>-1.3575579190636677E-3</v>
      </c>
    </row>
    <row r="1491" spans="21:24" ht="12" customHeight="1">
      <c r="U1491" s="107">
        <v>41796</v>
      </c>
      <c r="V1491" s="108">
        <v>3.9589289294501015E-3</v>
      </c>
      <c r="W1491" s="109">
        <f t="shared" si="115"/>
        <v>0.63757057975333564</v>
      </c>
      <c r="X1491" s="108">
        <f t="shared" si="114"/>
        <v>-2.2524551897898926E-3</v>
      </c>
    </row>
    <row r="1492" spans="21:24" ht="12" customHeight="1">
      <c r="U1492" s="107">
        <v>41795</v>
      </c>
      <c r="V1492" s="108">
        <v>2.9696411522881238E-3</v>
      </c>
      <c r="W1492" s="109">
        <f t="shared" si="115"/>
        <v>0.63505643645521959</v>
      </c>
      <c r="X1492" s="108">
        <f t="shared" si="114"/>
        <v>-7.5964706508443447E-3</v>
      </c>
    </row>
    <row r="1493" spans="21:24" ht="12" customHeight="1">
      <c r="U1493" s="107">
        <v>41794</v>
      </c>
      <c r="V1493" s="108">
        <v>-2.7454929048444099E-3</v>
      </c>
      <c r="W1493" s="109">
        <f t="shared" si="115"/>
        <v>0.63317613056125832</v>
      </c>
      <c r="X1493" s="108">
        <f t="shared" si="114"/>
        <v>-8.6605460980047066E-3</v>
      </c>
    </row>
    <row r="1494" spans="21:24" ht="12" customHeight="1">
      <c r="U1494" s="107">
        <v>41793</v>
      </c>
      <c r="V1494" s="108">
        <v>-5.0617776282859302E-3</v>
      </c>
      <c r="W1494" s="109">
        <f t="shared" si="115"/>
        <v>0.63491929698628291</v>
      </c>
      <c r="X1494" s="108">
        <f t="shared" si="114"/>
        <v>1.7861227761271081E-3</v>
      </c>
    </row>
    <row r="1495" spans="21:24" ht="12" customHeight="1">
      <c r="U1495" s="107">
        <v>41792</v>
      </c>
      <c r="V1495" s="108">
        <v>-1.3465413487275641E-3</v>
      </c>
      <c r="W1495" s="109">
        <f t="shared" si="115"/>
        <v>0.638149467685315</v>
      </c>
      <c r="X1495" s="108">
        <f t="shared" si="114"/>
        <v>9.4785867842972493E-3</v>
      </c>
    </row>
    <row r="1496" spans="21:24" ht="12" customHeight="1">
      <c r="U1496" s="107">
        <v>41789</v>
      </c>
      <c r="V1496" s="108">
        <v>-1.418355200558178E-3</v>
      </c>
      <c r="W1496" s="109">
        <f t="shared" si="115"/>
        <v>0.63900992096614306</v>
      </c>
      <c r="X1496" s="108">
        <f t="shared" si="114"/>
        <v>1.2288996757102044E-2</v>
      </c>
    </row>
    <row r="1497" spans="21:24" ht="12" customHeight="1">
      <c r="U1497" s="107">
        <v>41788</v>
      </c>
      <c r="V1497" s="108">
        <v>1.8942365030347038E-3</v>
      </c>
      <c r="W1497" s="109">
        <f t="shared" si="115"/>
        <v>0.63991755135303308</v>
      </c>
      <c r="X1497" s="108">
        <f t="shared" si="114"/>
        <v>1.5733637119234034E-2</v>
      </c>
    </row>
    <row r="1498" spans="21:24" ht="12" customHeight="1">
      <c r="U1498" s="107">
        <v>41787</v>
      </c>
      <c r="V1498" s="108">
        <v>7.7635084042961423E-3</v>
      </c>
      <c r="W1498" s="109">
        <f t="shared" si="115"/>
        <v>0.63870768793577615</v>
      </c>
      <c r="X1498" s="108">
        <f t="shared" si="114"/>
        <v>1.3672018147434573E-2</v>
      </c>
    </row>
    <row r="1499" spans="21:24" ht="12" customHeight="1">
      <c r="U1499" s="107">
        <v>41786</v>
      </c>
      <c r="V1499" s="108">
        <v>2.5781030727343749E-3</v>
      </c>
      <c r="W1499" s="109">
        <f t="shared" si="115"/>
        <v>0.63378727509900901</v>
      </c>
      <c r="X1499" s="108">
        <f t="shared" si="114"/>
        <v>8.7572429081068659E-3</v>
      </c>
    </row>
    <row r="1500" spans="21:24" ht="12" customHeight="1">
      <c r="U1500" s="107">
        <v>41785</v>
      </c>
      <c r="V1500" s="108">
        <v>1.4337312358649959E-3</v>
      </c>
      <c r="W1500" s="109">
        <f t="shared" si="115"/>
        <v>0.63215750788547742</v>
      </c>
      <c r="X1500" s="108">
        <f t="shared" si="114"/>
        <v>3.6866649202411672E-3</v>
      </c>
    </row>
    <row r="1501" spans="21:24" ht="12" customHeight="1">
      <c r="U1501" s="107">
        <v>41782</v>
      </c>
      <c r="V1501" s="108">
        <v>1.9796414679619559E-3</v>
      </c>
      <c r="W1501" s="109">
        <f t="shared" si="115"/>
        <v>0.63125246151368863</v>
      </c>
      <c r="X1501" s="108">
        <f t="shared" si="114"/>
        <v>2.4931528515621526E-3</v>
      </c>
    </row>
    <row r="1502" spans="21:24" ht="12" customHeight="1">
      <c r="U1502" s="107">
        <v>41781</v>
      </c>
      <c r="V1502" s="108">
        <v>-1.3929284976810599E-4</v>
      </c>
      <c r="W1502" s="109">
        <f t="shared" si="115"/>
        <v>0.63000527694241848</v>
      </c>
      <c r="X1502" s="108">
        <f t="shared" si="114"/>
        <v>4.2536281666882836E-4</v>
      </c>
    </row>
    <row r="1503" spans="21:24" ht="12" customHeight="1">
      <c r="U1503" s="107">
        <v>41780</v>
      </c>
      <c r="V1503" s="108">
        <v>2.8773804955322256E-3</v>
      </c>
      <c r="W1503" s="109">
        <f t="shared" si="115"/>
        <v>0.6300930443981918</v>
      </c>
      <c r="X1503" s="108">
        <f t="shared" si="114"/>
        <v>2.2553205906576945E-3</v>
      </c>
    </row>
    <row r="1504" spans="21:24" ht="12" customHeight="1">
      <c r="U1504" s="107">
        <v>41779</v>
      </c>
      <c r="V1504" s="108">
        <v>-2.4614151030175578E-3</v>
      </c>
      <c r="W1504" s="109">
        <f t="shared" si="115"/>
        <v>0.62828522873539761</v>
      </c>
      <c r="X1504" s="108">
        <f t="shared" si="114"/>
        <v>5.8400401366680565E-3</v>
      </c>
    </row>
    <row r="1505" spans="21:24" ht="12" customHeight="1">
      <c r="U1505" s="107">
        <v>41778</v>
      </c>
      <c r="V1505" s="108">
        <v>2.428981940538057E-4</v>
      </c>
      <c r="W1505" s="109">
        <f t="shared" si="115"/>
        <v>0.62983551538538407</v>
      </c>
      <c r="X1505" s="108">
        <f t="shared" si="114"/>
        <v>1.3430302909886782E-2</v>
      </c>
    </row>
    <row r="1506" spans="21:24" ht="12" customHeight="1">
      <c r="U1506" s="107">
        <v>41775</v>
      </c>
      <c r="V1506" s="108">
        <v>-8.7089373939443611E-5</v>
      </c>
      <c r="W1506" s="109">
        <f t="shared" si="115"/>
        <v>0.62968256662712319</v>
      </c>
      <c r="X1506" s="108">
        <f t="shared" si="114"/>
        <v>1.5831841290214088E-2</v>
      </c>
    </row>
    <row r="1507" spans="21:24" ht="12" customHeight="1">
      <c r="U1507" s="107">
        <v>41774</v>
      </c>
      <c r="V1507" s="108">
        <v>1.6896320675329601E-3</v>
      </c>
      <c r="W1507" s="109">
        <f t="shared" si="115"/>
        <v>0.62973741006391193</v>
      </c>
      <c r="X1507" s="108">
        <f t="shared" si="114"/>
        <v>1.5098546328731866E-2</v>
      </c>
    </row>
    <row r="1508" spans="21:24" ht="12" customHeight="1">
      <c r="U1508" s="107">
        <v>41773</v>
      </c>
      <c r="V1508" s="108">
        <v>6.4643249339965724E-3</v>
      </c>
      <c r="W1508" s="109">
        <f t="shared" si="115"/>
        <v>0.62867518031918257</v>
      </c>
      <c r="X1508" s="108">
        <f t="shared" si="114"/>
        <v>1.5478836540767649E-2</v>
      </c>
    </row>
    <row r="1509" spans="21:24" ht="12" customHeight="1">
      <c r="U1509" s="107">
        <v>41772</v>
      </c>
      <c r="V1509" s="108">
        <v>5.0662032892310272E-3</v>
      </c>
      <c r="W1509" s="109">
        <f t="shared" si="115"/>
        <v>0.62463732170577502</v>
      </c>
      <c r="X1509" s="108">
        <f t="shared" si="114"/>
        <v>1.063801282953869E-2</v>
      </c>
    </row>
    <row r="1510" spans="21:24" ht="12" customHeight="1">
      <c r="U1510" s="107">
        <v>41771</v>
      </c>
      <c r="V1510" s="108">
        <v>2.6131862175771694E-3</v>
      </c>
      <c r="W1510" s="109">
        <f t="shared" si="115"/>
        <v>0.62148873344020028</v>
      </c>
      <c r="X1510" s="108">
        <f t="shared" si="114"/>
        <v>2.8922777296545021E-3</v>
      </c>
    </row>
    <row r="1511" spans="21:24" ht="12" customHeight="1">
      <c r="U1511" s="107">
        <v>41768</v>
      </c>
      <c r="V1511" s="108">
        <v>-8.0889299288478596E-4</v>
      </c>
      <c r="W1511" s="109">
        <f t="shared" si="115"/>
        <v>0.61986890057251953</v>
      </c>
      <c r="X1511" s="108">
        <f t="shared" si="114"/>
        <v>-1.4430658601723989E-3</v>
      </c>
    </row>
    <row r="1512" spans="21:24" ht="12" customHeight="1">
      <c r="U1512" s="107">
        <v>41767</v>
      </c>
      <c r="V1512" s="108">
        <v>2.064898847246787E-3</v>
      </c>
      <c r="W1512" s="109">
        <f t="shared" si="115"/>
        <v>0.62037071409614286</v>
      </c>
      <c r="X1512" s="108">
        <f t="shared" si="114"/>
        <v>1.4135284328498088E-3</v>
      </c>
    </row>
    <row r="1513" spans="21:24" ht="12" customHeight="1">
      <c r="U1513" s="107">
        <v>41766</v>
      </c>
      <c r="V1513" s="108">
        <v>1.6664737200381041E-3</v>
      </c>
      <c r="W1513" s="109">
        <f t="shared" si="115"/>
        <v>0.61909235101419435</v>
      </c>
      <c r="X1513" s="108">
        <f t="shared" si="114"/>
        <v>2.451026821161939E-3</v>
      </c>
    </row>
    <row r="1514" spans="21:24" ht="12" customHeight="1">
      <c r="U1514" s="107">
        <v>41765</v>
      </c>
      <c r="V1514" s="108">
        <v>-2.6368283301009994E-3</v>
      </c>
      <c r="W1514" s="109">
        <f t="shared" si="115"/>
        <v>0.61806236632337197</v>
      </c>
      <c r="X1514" s="108">
        <f t="shared" si="114"/>
        <v>2.2148304520426265E-3</v>
      </c>
    </row>
    <row r="1515" spans="21:24" ht="12" customHeight="1">
      <c r="U1515" s="107">
        <v>41764</v>
      </c>
      <c r="V1515" s="108">
        <v>-1.7209509040929162E-3</v>
      </c>
      <c r="W1515" s="109">
        <f t="shared" si="115"/>
        <v>0.61969639934522702</v>
      </c>
      <c r="X1515" s="108">
        <f t="shared" si="114"/>
        <v>7.9189992047856705E-3</v>
      </c>
    </row>
    <row r="1516" spans="21:24" ht="12" customHeight="1">
      <c r="U1516" s="107">
        <v>41761</v>
      </c>
      <c r="V1516" s="108">
        <v>2.0495154927302481E-3</v>
      </c>
      <c r="W1516" s="109">
        <f t="shared" si="115"/>
        <v>0.62076470492539737</v>
      </c>
      <c r="X1516" s="108">
        <f t="shared" si="114"/>
        <v>1.0317907721585584E-2</v>
      </c>
    </row>
    <row r="1517" spans="21:24" ht="12" customHeight="1">
      <c r="U1517" s="107">
        <v>41760</v>
      </c>
      <c r="V1517" s="108">
        <v>3.1030720774059464E-3</v>
      </c>
      <c r="W1517" s="109">
        <f t="shared" si="115"/>
        <v>0.61949504024275026</v>
      </c>
      <c r="X1517" s="108">
        <f t="shared" si="114"/>
        <v>8.018105429292266E-3</v>
      </c>
    </row>
    <row r="1518" spans="21:24" ht="12" customHeight="1">
      <c r="U1518" s="107">
        <v>41759</v>
      </c>
      <c r="V1518" s="108">
        <v>1.4304622064268192E-3</v>
      </c>
      <c r="W1518" s="109">
        <f t="shared" si="115"/>
        <v>0.61757864918087502</v>
      </c>
      <c r="X1518" s="108">
        <f t="shared" si="114"/>
        <v>4.6308389673326289E-3</v>
      </c>
    </row>
    <row r="1519" spans="21:24" ht="12" customHeight="1">
      <c r="U1519" s="107">
        <v>41758</v>
      </c>
      <c r="V1519" s="108">
        <v>3.039726901485532E-3</v>
      </c>
      <c r="W1519" s="109">
        <f t="shared" si="115"/>
        <v>0.61669648816172362</v>
      </c>
      <c r="X1519" s="108">
        <f t="shared" si="114"/>
        <v>5.0925913065815731E-3</v>
      </c>
    </row>
    <row r="1520" spans="21:24" ht="12" customHeight="1">
      <c r="U1520" s="107">
        <v>41757</v>
      </c>
      <c r="V1520" s="108">
        <v>6.5501394517436876E-4</v>
      </c>
      <c r="W1520" s="109">
        <f t="shared" si="115"/>
        <v>0.61482758022633444</v>
      </c>
      <c r="X1520" s="108">
        <f t="shared" si="114"/>
        <v>2.1626062599651164E-3</v>
      </c>
    </row>
    <row r="1521" spans="21:24" ht="12" customHeight="1">
      <c r="U1521" s="107">
        <v>41754</v>
      </c>
      <c r="V1521" s="108">
        <v>-2.3146533034408342E-4</v>
      </c>
      <c r="W1521" s="109">
        <f t="shared" si="115"/>
        <v>0.61442512320237141</v>
      </c>
      <c r="X1521" s="108">
        <f t="shared" si="114"/>
        <v>1.6474240115260663E-3</v>
      </c>
    </row>
    <row r="1522" spans="21:24" ht="12" customHeight="1">
      <c r="U1522" s="107">
        <v>41753</v>
      </c>
      <c r="V1522" s="108">
        <v>-2.676782847511172E-4</v>
      </c>
      <c r="W1522" s="109">
        <f t="shared" si="115"/>
        <v>0.61456737424266916</v>
      </c>
      <c r="X1522" s="108">
        <f t="shared" si="114"/>
        <v>1.8986291670424205E-3</v>
      </c>
    </row>
    <row r="1523" spans="21:24" ht="12" customHeight="1">
      <c r="U1523" s="107">
        <v>41752</v>
      </c>
      <c r="V1523" s="108">
        <v>1.890743576043453E-3</v>
      </c>
      <c r="W1523" s="109">
        <f t="shared" si="115"/>
        <v>0.61473192462983584</v>
      </c>
      <c r="X1523" s="108">
        <f t="shared" si="114"/>
        <v>1.108444465529379E-3</v>
      </c>
    </row>
    <row r="1524" spans="21:24" ht="12" customHeight="1">
      <c r="U1524" s="107">
        <v>41751</v>
      </c>
      <c r="V1524" s="108">
        <v>1.1572624084640651E-4</v>
      </c>
      <c r="W1524" s="109">
        <f t="shared" si="115"/>
        <v>0.61357181765715929</v>
      </c>
      <c r="X1524" s="108">
        <f t="shared" si="114"/>
        <v>2.7004543863575758E-3</v>
      </c>
    </row>
    <row r="1525" spans="21:24" ht="12" customHeight="1">
      <c r="U1525" s="107">
        <v>41750</v>
      </c>
      <c r="V1525" s="108">
        <v>1.406067054949707E-4</v>
      </c>
      <c r="W1525" s="109">
        <f t="shared" si="115"/>
        <v>0.61350081951356072</v>
      </c>
      <c r="X1525" s="108">
        <f t="shared" si="114"/>
        <v>3.3191440354984891E-3</v>
      </c>
    </row>
    <row r="1526" spans="21:24" ht="12" customHeight="1">
      <c r="U1526" s="107">
        <v>41747</v>
      </c>
      <c r="V1526" s="108">
        <v>1.9268614766475928E-5</v>
      </c>
      <c r="W1526" s="109">
        <f t="shared" si="115"/>
        <v>0.61341456931186711</v>
      </c>
      <c r="X1526" s="108">
        <f t="shared" si="114"/>
        <v>4.8032191325300122E-3</v>
      </c>
    </row>
    <row r="1527" spans="21:24" ht="12" customHeight="1">
      <c r="U1527" s="107">
        <v>41746</v>
      </c>
      <c r="V1527" s="108">
        <v>-1.0561544471390839E-3</v>
      </c>
      <c r="W1527" s="109">
        <f t="shared" si="115"/>
        <v>0.61340274989058285</v>
      </c>
      <c r="X1527" s="108">
        <f t="shared" si="114"/>
        <v>2.2210004081681944E-3</v>
      </c>
    </row>
    <row r="1528" spans="21:24" ht="12" customHeight="1">
      <c r="U1528" s="107">
        <v>41745</v>
      </c>
      <c r="V1528" s="108">
        <v>3.4839975458573753E-3</v>
      </c>
      <c r="W1528" s="109">
        <f t="shared" si="115"/>
        <v>0.61405128288377209</v>
      </c>
      <c r="X1528" s="108">
        <f t="shared" si="114"/>
        <v>4.8333285785355784E-3</v>
      </c>
    </row>
    <row r="1529" spans="21:24" ht="12" customHeight="1">
      <c r="U1529" s="107">
        <v>41744</v>
      </c>
      <c r="V1529" s="108">
        <v>7.3282105222449853E-4</v>
      </c>
      <c r="W1529" s="109">
        <f t="shared" si="115"/>
        <v>0.61191935734452119</v>
      </c>
      <c r="X1529" s="108">
        <f t="shared" si="114"/>
        <v>5.3143203579750775E-3</v>
      </c>
    </row>
    <row r="1530" spans="21:24" ht="12" customHeight="1">
      <c r="U1530" s="107">
        <v>41743</v>
      </c>
      <c r="V1530" s="108">
        <v>1.6199802196607081E-3</v>
      </c>
      <c r="W1530" s="109">
        <f t="shared" si="115"/>
        <v>0.61147125833358407</v>
      </c>
      <c r="X1530" s="108">
        <f t="shared" si="114"/>
        <v>3.7117091298952687E-3</v>
      </c>
    </row>
    <row r="1531" spans="21:24" ht="12" customHeight="1">
      <c r="U1531" s="107">
        <v>41740</v>
      </c>
      <c r="V1531" s="108">
        <v>-2.5506559545129294E-3</v>
      </c>
      <c r="W1531" s="109">
        <f t="shared" si="115"/>
        <v>0.6104822891007875</v>
      </c>
      <c r="X1531" s="108">
        <f t="shared" si="114"/>
        <v>8.4724748336384437E-4</v>
      </c>
    </row>
    <row r="1532" spans="21:24" ht="12" customHeight="1">
      <c r="U1532" s="107">
        <v>41739</v>
      </c>
      <c r="V1532" s="108">
        <v>1.5476316911378729E-3</v>
      </c>
      <c r="W1532" s="109">
        <f t="shared" si="115"/>
        <v>0.61204340124659751</v>
      </c>
      <c r="X1532" s="108">
        <f t="shared" si="114"/>
        <v>7.5484586007110721E-3</v>
      </c>
    </row>
    <row r="1533" spans="21:24" ht="12" customHeight="1">
      <c r="U1533" s="107">
        <v>41738</v>
      </c>
      <c r="V1533" s="108">
        <v>3.96434342998646E-3</v>
      </c>
      <c r="W1533" s="109">
        <f t="shared" si="115"/>
        <v>0.61109764716147064</v>
      </c>
      <c r="X1533" s="108">
        <f t="shared" si="114"/>
        <v>5.8536640834057074E-3</v>
      </c>
    </row>
    <row r="1534" spans="21:24" ht="12" customHeight="1">
      <c r="U1534" s="107">
        <v>41737</v>
      </c>
      <c r="V1534" s="108">
        <v>-8.6248662702462665E-4</v>
      </c>
      <c r="W1534" s="109">
        <f t="shared" si="115"/>
        <v>0.60868461231769511</v>
      </c>
      <c r="X1534" s="108">
        <f t="shared" si="114"/>
        <v>1.3001371363419167E-4</v>
      </c>
    </row>
    <row r="1535" spans="21:24" ht="12" customHeight="1">
      <c r="U1535" s="107">
        <v>41736</v>
      </c>
      <c r="V1535" s="108">
        <v>-1.2385119067546419E-3</v>
      </c>
      <c r="W1535" s="109">
        <f t="shared" si="115"/>
        <v>0.6092100478370035</v>
      </c>
      <c r="X1535" s="108">
        <f t="shared" si="114"/>
        <v>2.6551996855321836E-3</v>
      </c>
    </row>
    <row r="1536" spans="21:24" ht="12" customHeight="1">
      <c r="U1536" s="107">
        <v>41733</v>
      </c>
      <c r="V1536" s="108">
        <v>4.127804370092635E-3</v>
      </c>
      <c r="W1536" s="109">
        <f t="shared" si="115"/>
        <v>0.60996549736820349</v>
      </c>
      <c r="X1536" s="108">
        <f t="shared" si="114"/>
        <v>3.4850917599682507E-3</v>
      </c>
    </row>
    <row r="1537" spans="21:24" ht="12" customHeight="1">
      <c r="U1537" s="107">
        <v>41732</v>
      </c>
      <c r="V1537" s="108">
        <v>-1.3706885157122321E-4</v>
      </c>
      <c r="W1537" s="109">
        <f t="shared" si="115"/>
        <v>0.60745802945955252</v>
      </c>
      <c r="X1537" s="108">
        <f t="shared" si="114"/>
        <v>1.3598451147924795E-3</v>
      </c>
    </row>
    <row r="1538" spans="21:24" ht="12" customHeight="1">
      <c r="U1538" s="107">
        <v>41731</v>
      </c>
      <c r="V1538" s="108">
        <v>-1.748556060961737E-3</v>
      </c>
      <c r="W1538" s="109">
        <f t="shared" si="115"/>
        <v>0.60754130444843535</v>
      </c>
      <c r="X1538" s="108">
        <f t="shared" si="114"/>
        <v>4.3467484449288829E-3</v>
      </c>
    </row>
    <row r="1539" spans="21:24" ht="12" customHeight="1">
      <c r="U1539" s="107">
        <v>41730</v>
      </c>
      <c r="V1539" s="108">
        <v>1.6601934227404281E-3</v>
      </c>
      <c r="W1539" s="109">
        <f t="shared" si="115"/>
        <v>0.60860548525841851</v>
      </c>
      <c r="X1539" s="108">
        <f t="shared" si="114"/>
        <v>6.7040385211230014E-3</v>
      </c>
    </row>
    <row r="1540" spans="21:24" ht="12" customHeight="1">
      <c r="U1540" s="107">
        <v>41729</v>
      </c>
      <c r="V1540" s="108">
        <v>-4.1184263552305632E-4</v>
      </c>
      <c r="W1540" s="109">
        <f t="shared" si="115"/>
        <v>0.60759675711857186</v>
      </c>
      <c r="X1540" s="108">
        <f t="shared" si="114"/>
        <v>8.4178536068910681E-3</v>
      </c>
    </row>
    <row r="1541" spans="21:24" ht="12" customHeight="1">
      <c r="U1541" s="107">
        <v>41726</v>
      </c>
      <c r="V1541" s="108">
        <v>2.0011965459320121E-3</v>
      </c>
      <c r="W1541" s="109">
        <f t="shared" si="115"/>
        <v>0.6078470944679526</v>
      </c>
      <c r="X1541" s="108">
        <f t="shared" si="114"/>
        <v>1.0169646370763008E-2</v>
      </c>
    </row>
    <row r="1542" spans="21:24" ht="12" customHeight="1">
      <c r="U1542" s="107">
        <v>41725</v>
      </c>
      <c r="V1542" s="108">
        <v>2.8453694130514402E-3</v>
      </c>
      <c r="W1542" s="109">
        <f t="shared" si="115"/>
        <v>0.6066331023987841</v>
      </c>
      <c r="X1542" s="108">
        <f t="shared" ref="X1542:X1605" si="116">$W1542/VLOOKUP($U1542-7,$U:$W,3,FALSE)-1</f>
        <v>8.7623335995457019E-3</v>
      </c>
    </row>
    <row r="1543" spans="21:24" ht="12" customHeight="1">
      <c r="U1543" s="107">
        <v>41724</v>
      </c>
      <c r="V1543" s="108">
        <v>5.9442779992840067E-4</v>
      </c>
      <c r="W1543" s="109">
        <f t="shared" si="115"/>
        <v>0.60491190456793575</v>
      </c>
      <c r="X1543" s="108">
        <f t="shared" si="116"/>
        <v>1.144063655359906E-3</v>
      </c>
    </row>
    <row r="1544" spans="21:24" ht="12" customHeight="1">
      <c r="U1544" s="107">
        <v>41723</v>
      </c>
      <c r="V1544" s="108">
        <v>3.3654218559382781E-3</v>
      </c>
      <c r="W1544" s="109">
        <f t="shared" si="115"/>
        <v>0.60455254173061368</v>
      </c>
      <c r="X1544" s="108">
        <f t="shared" si="116"/>
        <v>-3.9271073049050864E-3</v>
      </c>
    </row>
    <row r="1545" spans="21:24" ht="12" customHeight="1">
      <c r="U1545" s="107">
        <v>41722</v>
      </c>
      <c r="V1545" s="108">
        <v>1.324611449120616E-3</v>
      </c>
      <c r="W1545" s="109">
        <f t="shared" si="115"/>
        <v>0.60252479162812378</v>
      </c>
      <c r="X1545" s="108">
        <f t="shared" si="116"/>
        <v>-3.5778325262152411E-3</v>
      </c>
    </row>
    <row r="1546" spans="21:24" ht="12" customHeight="1">
      <c r="U1546" s="107">
        <v>41719</v>
      </c>
      <c r="V1546" s="108">
        <v>6.0526360957798117E-4</v>
      </c>
      <c r="W1546" s="109">
        <f t="shared" si="115"/>
        <v>0.60172773617952702</v>
      </c>
      <c r="X1546" s="108">
        <f t="shared" si="116"/>
        <v>-3.8071926270909495E-3</v>
      </c>
    </row>
    <row r="1547" spans="21:24" ht="12" customHeight="1">
      <c r="U1547" s="107">
        <v>41718</v>
      </c>
      <c r="V1547" s="108">
        <v>-4.7282150498060499E-3</v>
      </c>
      <c r="W1547" s="109">
        <f t="shared" si="115"/>
        <v>0.60136375258396868</v>
      </c>
      <c r="X1547" s="108">
        <f t="shared" si="116"/>
        <v>-4.8008542116421138E-3</v>
      </c>
    </row>
    <row r="1548" spans="21:24" ht="12" customHeight="1">
      <c r="U1548" s="107">
        <v>41717</v>
      </c>
      <c r="V1548" s="108">
        <v>-4.4739590481493799E-3</v>
      </c>
      <c r="W1548" s="109">
        <f t="shared" si="115"/>
        <v>0.60422063769652878</v>
      </c>
      <c r="X1548" s="108">
        <f t="shared" si="116"/>
        <v>-1.793638351347826E-3</v>
      </c>
    </row>
    <row r="1549" spans="21:24" ht="12" customHeight="1">
      <c r="U1549" s="107">
        <v>41716</v>
      </c>
      <c r="V1549" s="108">
        <v>3.717253773294721E-3</v>
      </c>
      <c r="W1549" s="109">
        <f t="shared" si="115"/>
        <v>0.60693604470538642</v>
      </c>
      <c r="X1549" s="108">
        <f t="shared" si="116"/>
        <v>3.9577265025836361E-3</v>
      </c>
    </row>
    <row r="1550" spans="21:24" ht="12" customHeight="1">
      <c r="U1550" s="107">
        <v>41715</v>
      </c>
      <c r="V1550" s="108">
        <v>1.094122885750093E-3</v>
      </c>
      <c r="W1550" s="109">
        <f t="shared" si="115"/>
        <v>0.60468826497075678</v>
      </c>
      <c r="X1550" s="108">
        <f t="shared" si="116"/>
        <v>-5.142169280017983E-4</v>
      </c>
    </row>
    <row r="1551" spans="21:24" ht="12" customHeight="1">
      <c r="U1551" s="107">
        <v>41712</v>
      </c>
      <c r="V1551" s="108">
        <v>-3.9279921961520568E-4</v>
      </c>
      <c r="W1551" s="109">
        <f t="shared" ref="W1551:W1615" si="117">$W1550/(1+$V1550)</f>
        <v>0.60402738478544316</v>
      </c>
      <c r="X1551" s="108">
        <f t="shared" si="116"/>
        <v>-3.3204344257515839E-3</v>
      </c>
    </row>
    <row r="1552" spans="21:24" ht="12" customHeight="1">
      <c r="U1552" s="107">
        <v>41711</v>
      </c>
      <c r="V1552" s="108">
        <v>-1.7207796941066842E-3</v>
      </c>
      <c r="W1552" s="109">
        <f t="shared" si="117"/>
        <v>0.60426473950356119</v>
      </c>
      <c r="X1552" s="108">
        <f t="shared" si="116"/>
        <v>-6.7155968316765513E-3</v>
      </c>
    </row>
    <row r="1553" spans="21:24" ht="12" customHeight="1">
      <c r="U1553" s="107">
        <v>41710</v>
      </c>
      <c r="V1553" s="108">
        <v>1.2619626040102929E-3</v>
      </c>
      <c r="W1553" s="109">
        <f t="shared" si="117"/>
        <v>0.60530633835932401</v>
      </c>
      <c r="X1553" s="108">
        <f t="shared" si="116"/>
        <v>-7.1885787693457548E-3</v>
      </c>
    </row>
    <row r="1554" spans="21:24" ht="12" customHeight="1">
      <c r="U1554" s="107">
        <v>41709</v>
      </c>
      <c r="V1554" s="108">
        <v>-7.5361851613232032E-4</v>
      </c>
      <c r="W1554" s="109">
        <f t="shared" si="117"/>
        <v>0.60454342716174569</v>
      </c>
      <c r="X1554" s="108">
        <f t="shared" si="116"/>
        <v>-1.0894730775103834E-2</v>
      </c>
    </row>
    <row r="1555" spans="21:24" ht="12" customHeight="1">
      <c r="U1555" s="107">
        <v>41708</v>
      </c>
      <c r="V1555" s="108">
        <v>-1.7166102853629159E-3</v>
      </c>
      <c r="W1555" s="109">
        <f t="shared" si="117"/>
        <v>0.6049993658861258</v>
      </c>
      <c r="X1555" s="108">
        <f t="shared" si="116"/>
        <v>-7.0489985282370382E-3</v>
      </c>
    </row>
    <row r="1556" spans="21:24" ht="12" customHeight="1">
      <c r="U1556" s="107">
        <v>41705</v>
      </c>
      <c r="V1556" s="108">
        <v>-3.7979345369286649E-3</v>
      </c>
      <c r="W1556" s="109">
        <f t="shared" si="117"/>
        <v>0.6060396998682579</v>
      </c>
      <c r="X1556" s="108">
        <f t="shared" si="116"/>
        <v>-7.3451981342549377E-3</v>
      </c>
    </row>
    <row r="1557" spans="21:24" ht="12" customHeight="1">
      <c r="U1557" s="107">
        <v>41704</v>
      </c>
      <c r="V1557" s="108">
        <v>-2.1961400626467082E-3</v>
      </c>
      <c r="W1557" s="109">
        <f t="shared" si="117"/>
        <v>0.60835017400465674</v>
      </c>
      <c r="X1557" s="108">
        <f t="shared" si="116"/>
        <v>-5.9420685017197439E-3</v>
      </c>
    </row>
    <row r="1558" spans="21:24" ht="12" customHeight="1">
      <c r="U1558" s="107">
        <v>41703</v>
      </c>
      <c r="V1558" s="108">
        <v>-2.4757351617894449E-3</v>
      </c>
      <c r="W1558" s="109">
        <f t="shared" si="117"/>
        <v>0.60968913674361991</v>
      </c>
      <c r="X1558" s="108">
        <f t="shared" si="116"/>
        <v>2.1529336393932841E-3</v>
      </c>
    </row>
    <row r="1559" spans="21:24" ht="12" customHeight="1">
      <c r="U1559" s="107">
        <v>41702</v>
      </c>
      <c r="V1559" s="108">
        <v>3.1315433077945595E-3</v>
      </c>
      <c r="W1559" s="109">
        <f t="shared" si="117"/>
        <v>0.61120231179790496</v>
      </c>
      <c r="X1559" s="108">
        <f t="shared" si="116"/>
        <v>6.8623901738036341E-3</v>
      </c>
    </row>
    <row r="1560" spans="21:24" ht="12" customHeight="1">
      <c r="U1560" s="107">
        <v>41701</v>
      </c>
      <c r="V1560" s="108">
        <v>-2.0144005552647352E-3</v>
      </c>
      <c r="W1560" s="109">
        <f t="shared" si="117"/>
        <v>0.60929428037172939</v>
      </c>
      <c r="X1560" s="108">
        <f t="shared" si="116"/>
        <v>6.192077073141844E-3</v>
      </c>
    </row>
    <row r="1561" spans="21:24" ht="12" customHeight="1">
      <c r="U1561" s="107">
        <v>41698</v>
      </c>
      <c r="V1561" s="108">
        <v>-2.389790804166003E-3</v>
      </c>
      <c r="W1561" s="109">
        <f t="shared" si="117"/>
        <v>0.61052412049906524</v>
      </c>
      <c r="X1561" s="108">
        <f t="shared" si="116"/>
        <v>9.5192620868518318E-3</v>
      </c>
    </row>
    <row r="1562" spans="21:24" ht="12" customHeight="1">
      <c r="U1562" s="107">
        <v>41697</v>
      </c>
      <c r="V1562" s="108">
        <v>5.9293666373796215E-3</v>
      </c>
      <c r="W1562" s="109">
        <f t="shared" si="117"/>
        <v>0.61198664054491192</v>
      </c>
      <c r="X1562" s="108">
        <f t="shared" si="116"/>
        <v>1.4491200859129139E-2</v>
      </c>
    </row>
    <row r="1563" spans="21:24" ht="12" customHeight="1">
      <c r="U1563" s="107">
        <v>41696</v>
      </c>
      <c r="V1563" s="108">
        <v>2.2119696880231908E-3</v>
      </c>
      <c r="W1563" s="109">
        <f t="shared" si="117"/>
        <v>0.60837933640476238</v>
      </c>
      <c r="X1563" s="108">
        <f t="shared" si="116"/>
        <v>6.1523620272061486E-3</v>
      </c>
    </row>
    <row r="1564" spans="21:24" ht="12" customHeight="1">
      <c r="U1564" s="107">
        <v>41695</v>
      </c>
      <c r="V1564" s="108">
        <v>2.4637139979219089E-3</v>
      </c>
      <c r="W1564" s="109">
        <f t="shared" si="117"/>
        <v>0.60703658986845244</v>
      </c>
      <c r="X1564" s="108">
        <f t="shared" si="116"/>
        <v>4.4858371678402342E-3</v>
      </c>
    </row>
    <row r="1565" spans="21:24" ht="12" customHeight="1">
      <c r="U1565" s="107">
        <v>41694</v>
      </c>
      <c r="V1565" s="108">
        <v>1.285648019983109E-3</v>
      </c>
      <c r="W1565" s="109">
        <f t="shared" si="117"/>
        <v>0.60554470091244694</v>
      </c>
      <c r="X1565" s="108">
        <f t="shared" si="116"/>
        <v>5.9166958546730264E-3</v>
      </c>
    </row>
    <row r="1566" spans="21:24" ht="12" customHeight="1">
      <c r="U1566" s="107">
        <v>41691</v>
      </c>
      <c r="V1566" s="108">
        <v>2.5234952172091952E-3</v>
      </c>
      <c r="W1566" s="109">
        <f t="shared" si="117"/>
        <v>0.60476718318083966</v>
      </c>
      <c r="X1566" s="108">
        <f t="shared" si="116"/>
        <v>5.6422968146236929E-3</v>
      </c>
    </row>
    <row r="1567" spans="21:24" ht="12" customHeight="1">
      <c r="U1567" s="107">
        <v>41690</v>
      </c>
      <c r="V1567" s="108">
        <v>-2.3390962705135379E-3</v>
      </c>
      <c r="W1567" s="109">
        <f t="shared" si="117"/>
        <v>0.60324489756702337</v>
      </c>
      <c r="X1567" s="108">
        <f t="shared" si="116"/>
        <v>4.592011001371521E-3</v>
      </c>
    </row>
    <row r="1568" spans="21:24" ht="12" customHeight="1">
      <c r="U1568" s="107">
        <v>41689</v>
      </c>
      <c r="V1568" s="108">
        <v>5.5197143639268637E-4</v>
      </c>
      <c r="W1568" s="109">
        <f t="shared" si="117"/>
        <v>0.604659253772454</v>
      </c>
      <c r="X1568" s="108">
        <f t="shared" si="116"/>
        <v>1.0980102747384146E-2</v>
      </c>
    </row>
    <row r="1569" spans="21:24" ht="12" customHeight="1">
      <c r="U1569" s="107">
        <v>41688</v>
      </c>
      <c r="V1569" s="108">
        <v>3.8916922334865278E-3</v>
      </c>
      <c r="W1569" s="109">
        <f t="shared" si="117"/>
        <v>0.60432568325701763</v>
      </c>
      <c r="X1569" s="108">
        <f t="shared" si="116"/>
        <v>8.6223035489418898E-3</v>
      </c>
    </row>
    <row r="1570" spans="21:24" ht="12" customHeight="1">
      <c r="U1570" s="107">
        <v>41687</v>
      </c>
      <c r="V1570" s="108">
        <v>1.012512260566643E-3</v>
      </c>
      <c r="W1570" s="109">
        <f t="shared" si="117"/>
        <v>0.6019829508823773</v>
      </c>
      <c r="X1570" s="108">
        <f t="shared" si="116"/>
        <v>7.8913620001217488E-3</v>
      </c>
    </row>
    <row r="1571" spans="21:24" ht="12" customHeight="1">
      <c r="U1571" s="107">
        <v>41684</v>
      </c>
      <c r="V1571" s="108">
        <v>1.4764666586315762E-3</v>
      </c>
      <c r="W1571" s="109">
        <f t="shared" si="117"/>
        <v>0.60137405228125584</v>
      </c>
      <c r="X1571" s="108">
        <f t="shared" si="116"/>
        <v>6.5778229610389261E-3</v>
      </c>
    </row>
    <row r="1572" spans="21:24" ht="12" customHeight="1">
      <c r="U1572" s="107">
        <v>41683</v>
      </c>
      <c r="V1572" s="108">
        <v>4.0049213153731189E-3</v>
      </c>
      <c r="W1572" s="109">
        <f t="shared" si="117"/>
        <v>0.60048745257859693</v>
      </c>
      <c r="X1572" s="108">
        <f t="shared" si="116"/>
        <v>1.0868658145017029E-2</v>
      </c>
    </row>
    <row r="1573" spans="21:24" ht="12" customHeight="1">
      <c r="U1573" s="107">
        <v>41682</v>
      </c>
      <c r="V1573" s="108">
        <v>-1.781507362885075E-3</v>
      </c>
      <c r="W1573" s="109">
        <f t="shared" si="117"/>
        <v>0.5980921406160864</v>
      </c>
      <c r="X1573" s="108">
        <f t="shared" si="116"/>
        <v>8.1109667425030008E-3</v>
      </c>
    </row>
    <row r="1574" spans="21:24" ht="12" customHeight="1">
      <c r="U1574" s="107">
        <v>41681</v>
      </c>
      <c r="V1574" s="108">
        <v>3.1641789256934972E-3</v>
      </c>
      <c r="W1574" s="109">
        <f t="shared" si="117"/>
        <v>0.59915954776196723</v>
      </c>
      <c r="X1574" s="108">
        <f t="shared" si="116"/>
        <v>8.8092280694502811E-3</v>
      </c>
    </row>
    <row r="1575" spans="21:24" ht="12" customHeight="1">
      <c r="U1575" s="107">
        <v>41680</v>
      </c>
      <c r="V1575" s="108">
        <v>-2.9206188605116412E-4</v>
      </c>
      <c r="W1575" s="109">
        <f t="shared" si="117"/>
        <v>0.59726967962873023</v>
      </c>
      <c r="X1575" s="108">
        <f t="shared" si="116"/>
        <v>3.5066789694484513E-3</v>
      </c>
    </row>
    <row r="1576" spans="21:24" ht="12" customHeight="1">
      <c r="U1576" s="107">
        <v>41677</v>
      </c>
      <c r="V1576" s="108">
        <v>5.7455558050865142E-3</v>
      </c>
      <c r="W1576" s="109">
        <f t="shared" si="117"/>
        <v>0.59744417029991825</v>
      </c>
      <c r="X1576" s="108">
        <f t="shared" si="116"/>
        <v>-8.5375411499222231E-4</v>
      </c>
    </row>
    <row r="1577" spans="21:24" ht="12" customHeight="1">
      <c r="U1577" s="107">
        <v>41676</v>
      </c>
      <c r="V1577" s="108">
        <v>1.2659544700917959E-3</v>
      </c>
      <c r="W1577" s="109">
        <f t="shared" si="117"/>
        <v>0.59403113128516072</v>
      </c>
      <c r="X1577" s="108">
        <f t="shared" si="116"/>
        <v>-6.0792964996777554E-3</v>
      </c>
    </row>
    <row r="1578" spans="21:24" ht="12" customHeight="1">
      <c r="U1578" s="107">
        <v>41675</v>
      </c>
      <c r="V1578" s="108">
        <v>-1.09009799204521E-3</v>
      </c>
      <c r="W1578" s="109">
        <f t="shared" si="117"/>
        <v>0.59328006573392855</v>
      </c>
      <c r="X1578" s="108">
        <f t="shared" si="116"/>
        <v>-4.5464288700945987E-3</v>
      </c>
    </row>
    <row r="1579" spans="21:24" ht="12" customHeight="1">
      <c r="U1579" s="107">
        <v>41674</v>
      </c>
      <c r="V1579" s="108">
        <v>-2.108698409395864E-3</v>
      </c>
      <c r="W1579" s="109">
        <f t="shared" si="117"/>
        <v>0.59392750491445623</v>
      </c>
      <c r="X1579" s="108">
        <f t="shared" si="116"/>
        <v>-3.497302778190936E-3</v>
      </c>
    </row>
    <row r="1580" spans="21:24" ht="12" customHeight="1">
      <c r="U1580" s="107">
        <v>41673</v>
      </c>
      <c r="V1580" s="108">
        <v>-4.6359886973869899E-3</v>
      </c>
      <c r="W1580" s="109">
        <f t="shared" si="117"/>
        <v>0.59518256544350712</v>
      </c>
      <c r="X1580" s="108">
        <f t="shared" si="116"/>
        <v>1.3819821754961215E-3</v>
      </c>
    </row>
    <row r="1581" spans="21:24" ht="12" customHeight="1">
      <c r="U1581" s="107">
        <v>41670</v>
      </c>
      <c r="V1581" s="108">
        <v>4.8549897985808471E-4</v>
      </c>
      <c r="W1581" s="109">
        <f t="shared" si="117"/>
        <v>0.59795467656561496</v>
      </c>
      <c r="X1581" s="108">
        <f t="shared" si="116"/>
        <v>1.188726248715799E-3</v>
      </c>
    </row>
    <row r="1582" spans="21:24" ht="12" customHeight="1">
      <c r="U1582" s="107">
        <v>41669</v>
      </c>
      <c r="V1582" s="108">
        <v>2.8101502643898203E-3</v>
      </c>
      <c r="W1582" s="109">
        <f t="shared" si="117"/>
        <v>0.59766451105520024</v>
      </c>
      <c r="X1582" s="108">
        <f t="shared" si="116"/>
        <v>-5.109354698300983E-3</v>
      </c>
    </row>
    <row r="1583" spans="21:24" ht="12" customHeight="1">
      <c r="U1583" s="107">
        <v>41668</v>
      </c>
      <c r="V1583" s="108">
        <v>-3.7329212012788701E-5</v>
      </c>
      <c r="W1583" s="109">
        <f t="shared" si="117"/>
        <v>0.59598969046895534</v>
      </c>
      <c r="X1583" s="108">
        <f t="shared" si="116"/>
        <v>-7.9118476576072183E-3</v>
      </c>
    </row>
    <row r="1584" spans="21:24" ht="12" customHeight="1">
      <c r="U1584" s="107">
        <v>41667</v>
      </c>
      <c r="V1584" s="108">
        <v>2.7773857194686529E-3</v>
      </c>
      <c r="W1584" s="109">
        <f t="shared" si="117"/>
        <v>0.59601193912499306</v>
      </c>
      <c r="X1584" s="108">
        <f t="shared" si="116"/>
        <v>-9.1207074381648434E-3</v>
      </c>
    </row>
    <row r="1585" spans="21:24" ht="12" customHeight="1">
      <c r="U1585" s="107">
        <v>41666</v>
      </c>
      <c r="V1585" s="108">
        <v>-4.8280832206679027E-3</v>
      </c>
      <c r="W1585" s="109">
        <f t="shared" si="117"/>
        <v>0.59436116890227719</v>
      </c>
      <c r="X1585" s="108">
        <f t="shared" si="116"/>
        <v>-1.2033626110230511E-2</v>
      </c>
    </row>
    <row r="1586" spans="21:24" ht="12" customHeight="1">
      <c r="U1586" s="107">
        <v>41663</v>
      </c>
      <c r="V1586" s="108">
        <v>-5.8081582434914856E-3</v>
      </c>
      <c r="W1586" s="109">
        <f t="shared" si="117"/>
        <v>0.59724471609468643</v>
      </c>
      <c r="X1586" s="108">
        <f t="shared" si="116"/>
        <v>-6.3376801236427749E-3</v>
      </c>
    </row>
    <row r="1587" spans="21:24" ht="12" customHeight="1">
      <c r="U1587" s="107">
        <v>41662</v>
      </c>
      <c r="V1587" s="108">
        <v>-1.4651033027736341E-5</v>
      </c>
      <c r="W1587" s="109">
        <f t="shared" si="117"/>
        <v>0.60073387349416618</v>
      </c>
      <c r="X1587" s="108">
        <f t="shared" si="116"/>
        <v>2.3694498020943033E-3</v>
      </c>
    </row>
    <row r="1588" spans="21:24" ht="12" customHeight="1">
      <c r="U1588" s="107">
        <v>41661</v>
      </c>
      <c r="V1588" s="108">
        <v>-1.255784096208727E-3</v>
      </c>
      <c r="W1588" s="109">
        <f t="shared" si="117"/>
        <v>0.60074267499493872</v>
      </c>
      <c r="X1588" s="108">
        <f t="shared" si="116"/>
        <v>5.1233890394468684E-3</v>
      </c>
    </row>
    <row r="1589" spans="21:24" ht="12" customHeight="1">
      <c r="U1589" s="107">
        <v>41660</v>
      </c>
      <c r="V1589" s="108">
        <v>-1.705101470756916E-4</v>
      </c>
      <c r="W1589" s="109">
        <f t="shared" si="117"/>
        <v>0.60149802665070762</v>
      </c>
      <c r="X1589" s="108">
        <f t="shared" si="116"/>
        <v>8.278153473722849E-3</v>
      </c>
    </row>
    <row r="1590" spans="21:24" ht="12" customHeight="1">
      <c r="U1590" s="107">
        <v>41659</v>
      </c>
      <c r="V1590" s="108">
        <v>9.0940505337793267E-4</v>
      </c>
      <c r="W1590" s="109">
        <f t="shared" si="117"/>
        <v>0.6016006056584593</v>
      </c>
      <c r="X1590" s="108">
        <f t="shared" si="116"/>
        <v>9.6985018830633152E-3</v>
      </c>
    </row>
    <row r="1591" spans="21:24" ht="12" customHeight="1">
      <c r="U1591" s="107">
        <v>41656</v>
      </c>
      <c r="V1591" s="108">
        <v>2.9036117050348009E-3</v>
      </c>
      <c r="W1591" s="109">
        <f t="shared" si="117"/>
        <v>0.60105400410976884</v>
      </c>
      <c r="X1591" s="108">
        <f t="shared" si="116"/>
        <v>9.4806021642603877E-3</v>
      </c>
    </row>
    <row r="1592" spans="21:24" ht="12" customHeight="1">
      <c r="U1592" s="107">
        <v>41655</v>
      </c>
      <c r="V1592" s="108">
        <v>2.7327380557375857E-3</v>
      </c>
      <c r="W1592" s="109">
        <f t="shared" si="117"/>
        <v>0.59931382945956091</v>
      </c>
      <c r="X1592" s="108">
        <f t="shared" si="116"/>
        <v>1.4968163579361926E-2</v>
      </c>
    </row>
    <row r="1593" spans="21:24" ht="12" customHeight="1">
      <c r="U1593" s="107">
        <v>41654</v>
      </c>
      <c r="V1593" s="108">
        <v>1.8789581310944881E-3</v>
      </c>
      <c r="W1593" s="109">
        <f t="shared" si="117"/>
        <v>0.59768052514332848</v>
      </c>
      <c r="X1593" s="108">
        <f t="shared" si="116"/>
        <v>1.176962494406486E-2</v>
      </c>
    </row>
    <row r="1594" spans="21:24" ht="12" customHeight="1">
      <c r="U1594" s="107">
        <v>41653</v>
      </c>
      <c r="V1594" s="108">
        <v>1.237936738966222E-3</v>
      </c>
      <c r="W1594" s="109">
        <f t="shared" si="117"/>
        <v>0.59655961460478424</v>
      </c>
      <c r="X1594" s="108">
        <f t="shared" si="116"/>
        <v>8.8432446642772167E-3</v>
      </c>
    </row>
    <row r="1595" spans="21:24" ht="12" customHeight="1">
      <c r="U1595" s="107">
        <v>41652</v>
      </c>
      <c r="V1595" s="108">
        <v>6.9340208070670681E-4</v>
      </c>
      <c r="W1595" s="109">
        <f t="shared" si="117"/>
        <v>0.59582202463060874</v>
      </c>
      <c r="X1595" s="108">
        <f t="shared" si="116"/>
        <v>1.2750641060313761E-2</v>
      </c>
    </row>
    <row r="1596" spans="21:24" ht="12" customHeight="1">
      <c r="U1596" s="107">
        <v>41649</v>
      </c>
      <c r="V1596" s="108">
        <v>8.3554204380201121E-3</v>
      </c>
      <c r="W1596" s="109">
        <f t="shared" si="117"/>
        <v>0.59540916667556398</v>
      </c>
      <c r="X1596" s="108">
        <f t="shared" si="116"/>
        <v>1.2617178879057223E-2</v>
      </c>
    </row>
    <row r="1597" spans="21:24" ht="12" customHeight="1">
      <c r="U1597" s="107">
        <v>41648</v>
      </c>
      <c r="V1597" s="108">
        <v>-4.2724224575059976E-4</v>
      </c>
      <c r="W1597" s="109">
        <f t="shared" si="117"/>
        <v>0.59047549565105117</v>
      </c>
      <c r="X1597" s="108">
        <f t="shared" si="116"/>
        <v>2.798897548681456E-3</v>
      </c>
    </row>
    <row r="1598" spans="21:24" ht="12" customHeight="1">
      <c r="U1598" s="107">
        <v>41647</v>
      </c>
      <c r="V1598" s="108">
        <v>-1.018814991884001E-3</v>
      </c>
      <c r="W1598" s="109">
        <f t="shared" si="117"/>
        <v>0.59072787955694062</v>
      </c>
      <c r="X1598" s="108">
        <f t="shared" si="116"/>
        <v>-6.5356478475131485E-4</v>
      </c>
    </row>
    <row r="1599" spans="21:24" ht="12" customHeight="1">
      <c r="U1599" s="107">
        <v>41646</v>
      </c>
      <c r="V1599" s="108">
        <v>5.1158766729257586E-3</v>
      </c>
      <c r="W1599" s="109">
        <f t="shared" si="117"/>
        <v>0.59133033576817706</v>
      </c>
      <c r="X1599" s="108">
        <f t="shared" si="116"/>
        <v>3.6562270903006677E-4</v>
      </c>
    </row>
    <row r="1600" spans="21:24" ht="12" customHeight="1">
      <c r="U1600" s="107">
        <v>41645</v>
      </c>
      <c r="V1600" s="108">
        <v>5.6152882504450878E-4</v>
      </c>
      <c r="W1600" s="109">
        <f t="shared" si="117"/>
        <v>0.58832056033734459</v>
      </c>
      <c r="X1600" s="108">
        <f t="shared" si="116"/>
        <v>-4.4228460238229239E-3</v>
      </c>
    </row>
    <row r="1601" spans="21:24" ht="12" customHeight="1">
      <c r="U1601" s="107">
        <v>41642</v>
      </c>
      <c r="V1601" s="108">
        <v>-1.4215391132974332E-3</v>
      </c>
      <c r="W1601" s="109">
        <f t="shared" si="117"/>
        <v>0.58799038678631499</v>
      </c>
      <c r="X1601" s="108">
        <f t="shared" si="116"/>
        <v>-4.1208273415730412E-3</v>
      </c>
    </row>
    <row r="1602" spans="21:24" ht="12" customHeight="1">
      <c r="U1602" s="107">
        <v>41641</v>
      </c>
      <c r="V1602" s="108">
        <v>-3.868597540524129E-3</v>
      </c>
      <c r="W1602" s="109">
        <f t="shared" si="117"/>
        <v>0.58882742800620813</v>
      </c>
      <c r="X1602" s="108">
        <f t="shared" si="116"/>
        <v>-3.2390488175795262E-3</v>
      </c>
    </row>
    <row r="1603" spans="21:24" ht="12" customHeight="1">
      <c r="U1603" s="110">
        <v>41640</v>
      </c>
      <c r="V1603" s="111"/>
      <c r="W1603" s="112">
        <f>W1604</f>
        <v>0.59111421098900907</v>
      </c>
      <c r="X1603" s="111">
        <f t="shared" si="116"/>
        <v>1.4923360904968153E-3</v>
      </c>
    </row>
    <row r="1604" spans="21:24" ht="12" customHeight="1">
      <c r="U1604" s="107">
        <v>41639</v>
      </c>
      <c r="V1604" s="108">
        <v>3.0466981106970427E-4</v>
      </c>
      <c r="W1604" s="109">
        <f>$W1602/(1+$V1602)</f>
        <v>0.59111421098900907</v>
      </c>
      <c r="X1604" s="108">
        <f t="shared" si="116"/>
        <v>1.1893463053724851E-3</v>
      </c>
    </row>
    <row r="1605" spans="21:24" ht="12" customHeight="1">
      <c r="U1605" s="107">
        <v>41638</v>
      </c>
      <c r="V1605" s="108">
        <v>8.6505956923524146E-4</v>
      </c>
      <c r="W1605" s="109">
        <f t="shared" si="117"/>
        <v>0.59093417118671887</v>
      </c>
      <c r="X1605" s="108">
        <f t="shared" si="116"/>
        <v>1.295796888592271E-3</v>
      </c>
    </row>
    <row r="1606" spans="21:24" ht="12" customHeight="1">
      <c r="U1606" s="107">
        <v>41635</v>
      </c>
      <c r="V1606" s="108">
        <v>-5.3737056604087413E-4</v>
      </c>
      <c r="W1606" s="109">
        <f t="shared" si="117"/>
        <v>0.59042341975755697</v>
      </c>
      <c r="X1606" s="108">
        <f t="shared" ref="X1606:X1669" si="118">$W1606/VLOOKUP($U1606-7,$U:$W,3,FALSE)-1</f>
        <v>2.5600667936112043E-3</v>
      </c>
    </row>
    <row r="1607" spans="21:24" ht="12" customHeight="1">
      <c r="U1607" s="107">
        <v>41634</v>
      </c>
      <c r="V1607" s="108">
        <v>8.5979905092203835E-4</v>
      </c>
      <c r="W1607" s="109">
        <f t="shared" si="117"/>
        <v>0.59074086651137769</v>
      </c>
      <c r="X1607" s="108">
        <f t="shared" si="118"/>
        <v>5.6066829290297715E-3</v>
      </c>
    </row>
    <row r="1608" spans="21:24" ht="12" customHeight="1">
      <c r="U1608" s="107">
        <v>41633</v>
      </c>
      <c r="V1608" s="108">
        <v>-3.0253829630600088E-4</v>
      </c>
      <c r="W1608" s="109">
        <f t="shared" si="117"/>
        <v>0.5902333844076415</v>
      </c>
      <c r="X1608" s="108">
        <f t="shared" si="118"/>
        <v>3.3214249819242259E-3</v>
      </c>
    </row>
    <row r="1609" spans="21:24" ht="12" customHeight="1">
      <c r="U1609" s="107">
        <v>41632</v>
      </c>
      <c r="V1609" s="108">
        <v>4.11026331833852E-4</v>
      </c>
      <c r="W1609" s="109">
        <f t="shared" si="117"/>
        <v>0.59041200665025206</v>
      </c>
      <c r="X1609" s="108">
        <f t="shared" si="118"/>
        <v>7.4976281098113606E-3</v>
      </c>
    </row>
    <row r="1610" spans="21:24" ht="12" customHeight="1">
      <c r="U1610" s="107">
        <v>41631</v>
      </c>
      <c r="V1610" s="108">
        <v>2.128785610761217E-3</v>
      </c>
      <c r="W1610" s="109">
        <f t="shared" si="117"/>
        <v>0.59016943147367307</v>
      </c>
      <c r="X1610" s="108">
        <f t="shared" si="118"/>
        <v>6.6116811866321346E-3</v>
      </c>
    </row>
    <row r="1611" spans="21:24" ht="12" customHeight="1">
      <c r="U1611" s="107">
        <v>41628</v>
      </c>
      <c r="V1611" s="108">
        <v>2.4998329636384321E-3</v>
      </c>
      <c r="W1611" s="109">
        <f t="shared" si="117"/>
        <v>0.58891575608616631</v>
      </c>
      <c r="X1611" s="108">
        <f t="shared" si="118"/>
        <v>8.0499259678283863E-3</v>
      </c>
    </row>
    <row r="1612" spans="21:24" ht="12" customHeight="1">
      <c r="U1612" s="107">
        <v>41627</v>
      </c>
      <c r="V1612" s="108">
        <v>-1.414671523455515E-3</v>
      </c>
      <c r="W1612" s="109">
        <f t="shared" si="117"/>
        <v>0.58744723612091287</v>
      </c>
      <c r="X1612" s="108">
        <f t="shared" si="118"/>
        <v>4.8386498749957152E-3</v>
      </c>
    </row>
    <row r="1613" spans="21:24" ht="12" customHeight="1">
      <c r="U1613" s="107">
        <v>41626</v>
      </c>
      <c r="V1613" s="108">
        <v>3.8585805261918881E-3</v>
      </c>
      <c r="W1613" s="109">
        <f t="shared" si="117"/>
        <v>0.58827945831842976</v>
      </c>
      <c r="X1613" s="108">
        <f t="shared" si="118"/>
        <v>3.6284842548119922E-3</v>
      </c>
    </row>
    <row r="1614" spans="21:24" ht="12" customHeight="1">
      <c r="U1614" s="107">
        <v>41625</v>
      </c>
      <c r="V1614" s="108">
        <v>-4.6868896075340178E-4</v>
      </c>
      <c r="W1614" s="109">
        <f t="shared" si="117"/>
        <v>0.58601825967366006</v>
      </c>
      <c r="X1614" s="108">
        <f t="shared" si="118"/>
        <v>-5.0534365121728264E-3</v>
      </c>
    </row>
    <row r="1615" spans="21:24" ht="12" customHeight="1">
      <c r="U1615" s="107">
        <v>41624</v>
      </c>
      <c r="V1615" s="108">
        <v>3.5606252396160358E-3</v>
      </c>
      <c r="W1615" s="109">
        <f t="shared" si="117"/>
        <v>0.58629304875337718</v>
      </c>
      <c r="X1615" s="108">
        <f t="shared" si="118"/>
        <v>-4.1208041685315555E-3</v>
      </c>
    </row>
    <row r="1616" spans="21:24" ht="12" customHeight="1">
      <c r="U1616" s="107">
        <v>41621</v>
      </c>
      <c r="V1616" s="108">
        <v>-6.937625753662567E-4</v>
      </c>
      <c r="W1616" s="109">
        <f t="shared" ref="W1616:W1679" si="119">$W1615/(1+$V1615)</f>
        <v>0.5842128856075739</v>
      </c>
      <c r="X1616" s="108">
        <f t="shared" si="118"/>
        <v>-5.3969832041828036E-3</v>
      </c>
    </row>
    <row r="1617" spans="21:24" ht="12" customHeight="1">
      <c r="U1617" s="107">
        <v>41620</v>
      </c>
      <c r="V1617" s="108">
        <v>-2.6173060294954042E-3</v>
      </c>
      <c r="W1617" s="109">
        <f t="shared" si="119"/>
        <v>0.58461847202433215</v>
      </c>
      <c r="X1617" s="108">
        <f t="shared" si="118"/>
        <v>-1.6491085379790604E-3</v>
      </c>
    </row>
    <row r="1618" spans="21:24" ht="12" customHeight="1">
      <c r="U1618" s="107">
        <v>41619</v>
      </c>
      <c r="V1618" s="108">
        <v>-4.8253306960540495E-3</v>
      </c>
      <c r="W1618" s="109">
        <f t="shared" si="119"/>
        <v>0.58615261279199715</v>
      </c>
      <c r="X1618" s="108">
        <f t="shared" si="118"/>
        <v>-4.2189245303440037E-3</v>
      </c>
    </row>
    <row r="1619" spans="21:24" ht="12" customHeight="1">
      <c r="U1619" s="107">
        <v>41618</v>
      </c>
      <c r="V1619" s="108">
        <v>4.682409843980896E-4</v>
      </c>
      <c r="W1619" s="109">
        <f t="shared" si="119"/>
        <v>0.58899470703165036</v>
      </c>
      <c r="X1619" s="108">
        <f t="shared" si="118"/>
        <v>-4.1056522165660025E-3</v>
      </c>
    </row>
    <row r="1620" spans="21:24" ht="12" customHeight="1">
      <c r="U1620" s="107">
        <v>41617</v>
      </c>
      <c r="V1620" s="108">
        <v>2.274602761893175E-3</v>
      </c>
      <c r="W1620" s="109">
        <f t="shared" si="119"/>
        <v>0.58871904464665104</v>
      </c>
      <c r="X1620" s="108">
        <f t="shared" si="118"/>
        <v>-7.9984449933637736E-3</v>
      </c>
    </row>
    <row r="1621" spans="21:24" ht="12" customHeight="1">
      <c r="U1621" s="107">
        <v>41614</v>
      </c>
      <c r="V1621" s="108">
        <v>3.0718348215620162E-3</v>
      </c>
      <c r="W1621" s="109">
        <f t="shared" si="119"/>
        <v>0.58738298169420033</v>
      </c>
      <c r="X1621" s="108">
        <f t="shared" si="118"/>
        <v>-1.4127779332447465E-2</v>
      </c>
    </row>
    <row r="1622" spans="21:24" ht="12" customHeight="1">
      <c r="U1622" s="107">
        <v>41613</v>
      </c>
      <c r="V1622" s="108">
        <v>-5.1846298225556899E-3</v>
      </c>
      <c r="W1622" s="109">
        <f t="shared" si="119"/>
        <v>0.58558416386867329</v>
      </c>
      <c r="X1622" s="108">
        <f t="shared" si="118"/>
        <v>-1.7091167175017019E-2</v>
      </c>
    </row>
    <row r="1623" spans="21:24" ht="12" customHeight="1">
      <c r="U1623" s="107">
        <v>41612</v>
      </c>
      <c r="V1623" s="108">
        <v>-4.712127362327294E-3</v>
      </c>
      <c r="W1623" s="109">
        <f t="shared" si="119"/>
        <v>0.58863602375204882</v>
      </c>
      <c r="X1623" s="108">
        <f t="shared" si="118"/>
        <v>-1.179263657972196E-2</v>
      </c>
    </row>
    <row r="1624" spans="21:24" ht="12" customHeight="1">
      <c r="U1624" s="107">
        <v>41611</v>
      </c>
      <c r="V1624" s="108">
        <v>-3.442430414217431E-3</v>
      </c>
      <c r="W1624" s="109">
        <f t="shared" si="119"/>
        <v>0.59142288370506191</v>
      </c>
      <c r="X1624" s="108">
        <f t="shared" si="118"/>
        <v>-6.0441644804520855E-3</v>
      </c>
    </row>
    <row r="1625" spans="21:24" ht="12" customHeight="1">
      <c r="U1625" s="107">
        <v>41610</v>
      </c>
      <c r="V1625" s="108">
        <v>-3.9182062200028341E-3</v>
      </c>
      <c r="W1625" s="109">
        <f t="shared" si="119"/>
        <v>0.59346584859205453</v>
      </c>
      <c r="X1625" s="108">
        <f t="shared" si="118"/>
        <v>-1.8952386544515143E-3</v>
      </c>
    </row>
    <row r="1626" spans="21:24" ht="12" customHeight="1">
      <c r="U1626" s="107">
        <v>41607</v>
      </c>
      <c r="V1626" s="108">
        <v>5.6747452002545775E-5</v>
      </c>
      <c r="W1626" s="109">
        <f t="shared" si="119"/>
        <v>0.59580031710039694</v>
      </c>
      <c r="X1626" s="108">
        <f t="shared" si="118"/>
        <v>3.8680338734264907E-3</v>
      </c>
    </row>
    <row r="1627" spans="21:24" ht="12" customHeight="1">
      <c r="U1627" s="107">
        <v>41606</v>
      </c>
      <c r="V1627" s="108">
        <v>1.780849069530661E-4</v>
      </c>
      <c r="W1627" s="109">
        <f t="shared" si="119"/>
        <v>0.59576650886903015</v>
      </c>
      <c r="X1627" s="108">
        <f t="shared" si="118"/>
        <v>5.7232553824595467E-3</v>
      </c>
    </row>
    <row r="1628" spans="21:24" ht="12" customHeight="1">
      <c r="U1628" s="107">
        <v>41605</v>
      </c>
      <c r="V1628" s="108">
        <v>1.0775325596521701E-3</v>
      </c>
      <c r="W1628" s="109">
        <f t="shared" si="119"/>
        <v>0.59566043073664676</v>
      </c>
      <c r="X1628" s="108">
        <f t="shared" si="118"/>
        <v>4.7638291738254512E-3</v>
      </c>
    </row>
    <row r="1629" spans="21:24" ht="12" customHeight="1">
      <c r="U1629" s="107">
        <v>41604</v>
      </c>
      <c r="V1629" s="108">
        <v>7.1735545332017451E-4</v>
      </c>
      <c r="W1629" s="109">
        <f t="shared" si="119"/>
        <v>0.59501927809088306</v>
      </c>
      <c r="X1629" s="108">
        <f t="shared" si="118"/>
        <v>1.656095817120784E-3</v>
      </c>
    </row>
    <row r="1630" spans="21:24" ht="12" customHeight="1">
      <c r="U1630" s="107">
        <v>41603</v>
      </c>
      <c r="V1630" s="108">
        <v>1.8333852560991021E-3</v>
      </c>
      <c r="W1630" s="109">
        <f t="shared" si="119"/>
        <v>0.5945927437436539</v>
      </c>
      <c r="X1630" s="108">
        <f t="shared" si="118"/>
        <v>-8.7505947772303916E-4</v>
      </c>
    </row>
    <row r="1631" spans="21:24" ht="12" customHeight="1">
      <c r="U1631" s="107">
        <v>41600</v>
      </c>
      <c r="V1631" s="108">
        <v>1.9049254251248249E-3</v>
      </c>
      <c r="W1631" s="109">
        <f t="shared" si="119"/>
        <v>0.59350462112186242</v>
      </c>
      <c r="X1631" s="108">
        <f t="shared" si="118"/>
        <v>3.0281999269643478E-4</v>
      </c>
    </row>
    <row r="1632" spans="21:24" ht="12" customHeight="1">
      <c r="U1632" s="107">
        <v>41599</v>
      </c>
      <c r="V1632" s="108">
        <v>-7.7605139528071022E-4</v>
      </c>
      <c r="W1632" s="109">
        <f t="shared" si="119"/>
        <v>0.59237618865884756</v>
      </c>
      <c r="X1632" s="108">
        <f t="shared" si="118"/>
        <v>4.3140554509069062E-4</v>
      </c>
    </row>
    <row r="1633" spans="21:24" ht="12" customHeight="1">
      <c r="U1633" s="107">
        <v>41598</v>
      </c>
      <c r="V1633" s="108">
        <v>-2.018799085906027E-3</v>
      </c>
      <c r="W1633" s="109">
        <f t="shared" si="119"/>
        <v>0.59283626006564449</v>
      </c>
      <c r="X1633" s="108">
        <f t="shared" si="118"/>
        <v>6.5106996920791804E-3</v>
      </c>
    </row>
    <row r="1634" spans="21:24" ht="12" customHeight="1">
      <c r="U1634" s="107">
        <v>41597</v>
      </c>
      <c r="V1634" s="108">
        <v>-1.8114276724204631E-3</v>
      </c>
      <c r="W1634" s="109">
        <f t="shared" si="119"/>
        <v>0.59403549838678349</v>
      </c>
      <c r="X1634" s="108">
        <f t="shared" si="118"/>
        <v>9.8720653687367488E-3</v>
      </c>
    </row>
    <row r="1635" spans="21:24" ht="12" customHeight="1">
      <c r="U1635" s="107">
        <v>41596</v>
      </c>
      <c r="V1635" s="108">
        <v>3.0144577420458058E-3</v>
      </c>
      <c r="W1635" s="109">
        <f t="shared" si="119"/>
        <v>0.59511350345517333</v>
      </c>
      <c r="X1635" s="108">
        <f t="shared" si="118"/>
        <v>9.4627881803461822E-3</v>
      </c>
    </row>
    <row r="1636" spans="21:24" ht="12" customHeight="1">
      <c r="U1636" s="107">
        <v>41593</v>
      </c>
      <c r="V1636" s="108">
        <v>2.03371692276683E-3</v>
      </c>
      <c r="W1636" s="109">
        <f t="shared" si="119"/>
        <v>0.59332495046469602</v>
      </c>
      <c r="X1636" s="108">
        <f t="shared" si="118"/>
        <v>6.9639375347556598E-3</v>
      </c>
    </row>
    <row r="1637" spans="21:24" ht="12" customHeight="1">
      <c r="U1637" s="107">
        <v>41592</v>
      </c>
      <c r="V1637" s="108">
        <v>5.2959054311583556E-3</v>
      </c>
      <c r="W1637" s="109">
        <f t="shared" si="119"/>
        <v>0.59212074448631291</v>
      </c>
      <c r="X1637" s="108">
        <f t="shared" si="118"/>
        <v>2.8991749915010523E-3</v>
      </c>
    </row>
    <row r="1638" spans="21:24" ht="12" customHeight="1">
      <c r="U1638" s="107">
        <v>41591</v>
      </c>
      <c r="V1638" s="108">
        <v>1.314081285587619E-3</v>
      </c>
      <c r="W1638" s="109">
        <f t="shared" si="119"/>
        <v>0.5890014485161561</v>
      </c>
      <c r="X1638" s="108">
        <f t="shared" si="118"/>
        <v>-3.6191633878926988E-3</v>
      </c>
    </row>
    <row r="1639" spans="21:24" ht="12" customHeight="1">
      <c r="U1639" s="107">
        <v>41590</v>
      </c>
      <c r="V1639" s="108">
        <v>-2.215969818278265E-3</v>
      </c>
      <c r="W1639" s="109">
        <f t="shared" si="119"/>
        <v>0.58822846849405819</v>
      </c>
      <c r="X1639" s="108">
        <f t="shared" si="118"/>
        <v>-3.4372416569904418E-3</v>
      </c>
    </row>
    <row r="1640" spans="21:24" ht="12" customHeight="1">
      <c r="U1640" s="107">
        <v>41589</v>
      </c>
      <c r="V1640" s="108">
        <v>5.315694626441853E-4</v>
      </c>
      <c r="W1640" s="109">
        <f t="shared" si="119"/>
        <v>0.58953485995053145</v>
      </c>
      <c r="X1640" s="108">
        <f t="shared" si="118"/>
        <v>-5.8939477469054369E-3</v>
      </c>
    </row>
    <row r="1641" spans="21:24" ht="12" customHeight="1">
      <c r="U1641" s="107">
        <v>41586</v>
      </c>
      <c r="V1641" s="108">
        <v>-2.0111440377930632E-3</v>
      </c>
      <c r="W1641" s="109">
        <f t="shared" si="119"/>
        <v>0.58922164771587682</v>
      </c>
      <c r="X1641" s="108">
        <f t="shared" si="118"/>
        <v>-5.6145278483730188E-3</v>
      </c>
    </row>
    <row r="1642" spans="21:24" ht="12" customHeight="1">
      <c r="U1642" s="107">
        <v>41585</v>
      </c>
      <c r="V1642" s="108">
        <v>-1.238010486236688E-3</v>
      </c>
      <c r="W1642" s="109">
        <f t="shared" si="119"/>
        <v>0.59040904534728611</v>
      </c>
      <c r="X1642" s="108">
        <f t="shared" si="118"/>
        <v>-6.819811177708468E-3</v>
      </c>
    </row>
    <row r="1643" spans="21:24" ht="12" customHeight="1">
      <c r="U1643" s="107">
        <v>41584</v>
      </c>
      <c r="V1643" s="108">
        <v>1.49690374076818E-3</v>
      </c>
      <c r="W1643" s="109">
        <f t="shared" si="119"/>
        <v>0.59114088396047237</v>
      </c>
      <c r="X1643" s="108">
        <f t="shared" si="118"/>
        <v>-8.5724016086216048E-3</v>
      </c>
    </row>
    <row r="1644" spans="21:24" ht="12" customHeight="1">
      <c r="U1644" s="107">
        <v>41583</v>
      </c>
      <c r="V1644" s="108">
        <v>-4.6756865625031518E-3</v>
      </c>
      <c r="W1644" s="109">
        <f t="shared" si="119"/>
        <v>0.59025732556182309</v>
      </c>
      <c r="X1644" s="108">
        <f t="shared" si="118"/>
        <v>-7.6507648814543305E-3</v>
      </c>
    </row>
    <row r="1645" spans="21:24" ht="12" customHeight="1">
      <c r="U1645" s="107">
        <v>41582</v>
      </c>
      <c r="V1645" s="108">
        <v>8.1279542337967859E-4</v>
      </c>
      <c r="W1645" s="109">
        <f t="shared" si="119"/>
        <v>0.59303014865906756</v>
      </c>
      <c r="X1645" s="108">
        <f t="shared" si="118"/>
        <v>5.8233140552954588E-4</v>
      </c>
    </row>
    <row r="1646" spans="21:24" ht="12" customHeight="1">
      <c r="U1646" s="107">
        <v>41579</v>
      </c>
      <c r="V1646" s="108">
        <v>-3.2207949876918713E-3</v>
      </c>
      <c r="W1646" s="109">
        <f t="shared" si="119"/>
        <v>0.59254852792743784</v>
      </c>
      <c r="X1646" s="108">
        <f t="shared" si="118"/>
        <v>-7.0350329313684234E-5</v>
      </c>
    </row>
    <row r="1647" spans="21:24" ht="12" customHeight="1">
      <c r="U1647" s="107">
        <v>41578</v>
      </c>
      <c r="V1647" s="108">
        <v>-3.0004507012970937E-3</v>
      </c>
      <c r="W1647" s="109">
        <f t="shared" si="119"/>
        <v>0.59446317193196374</v>
      </c>
      <c r="X1647" s="108">
        <f t="shared" si="118"/>
        <v>3.8536865513916219E-3</v>
      </c>
    </row>
    <row r="1648" spans="21:24" ht="12" customHeight="1">
      <c r="U1648" s="107">
        <v>41577</v>
      </c>
      <c r="V1648" s="108">
        <v>2.4279009513859021E-3</v>
      </c>
      <c r="W1648" s="109">
        <f t="shared" si="119"/>
        <v>0.59625219725536849</v>
      </c>
      <c r="X1648" s="108">
        <f t="shared" si="118"/>
        <v>7.7603441401568052E-3</v>
      </c>
    </row>
    <row r="1649" spans="21:24" ht="12" customHeight="1">
      <c r="U1649" s="107">
        <v>41576</v>
      </c>
      <c r="V1649" s="108">
        <v>3.5820926741866434E-3</v>
      </c>
      <c r="W1649" s="109">
        <f t="shared" si="119"/>
        <v>0.5948080621952726</v>
      </c>
      <c r="X1649" s="108">
        <f t="shared" si="118"/>
        <v>5.4578327126180159E-3</v>
      </c>
    </row>
    <row r="1650" spans="21:24" ht="12" customHeight="1">
      <c r="U1650" s="107">
        <v>41575</v>
      </c>
      <c r="V1650" s="108">
        <v>1.5996335642433552E-4</v>
      </c>
      <c r="W1650" s="109">
        <f t="shared" si="119"/>
        <v>0.59268500956441161</v>
      </c>
      <c r="X1650" s="108">
        <f t="shared" si="118"/>
        <v>6.6000402657002688E-3</v>
      </c>
    </row>
    <row r="1651" spans="21:24" ht="12" customHeight="1">
      <c r="U1651" s="107">
        <v>41572</v>
      </c>
      <c r="V1651" s="108">
        <v>6.9087856221909324E-4</v>
      </c>
      <c r="W1651" s="109">
        <f t="shared" si="119"/>
        <v>0.59259021684434088</v>
      </c>
      <c r="X1651" s="108">
        <f t="shared" si="118"/>
        <v>7.0425180571078716E-3</v>
      </c>
    </row>
    <row r="1652" spans="21:24" ht="12" customHeight="1">
      <c r="U1652" s="107">
        <v>41571</v>
      </c>
      <c r="V1652" s="108">
        <v>8.7953291329109253E-4</v>
      </c>
      <c r="W1652" s="109">
        <f t="shared" si="119"/>
        <v>0.59218109162318699</v>
      </c>
      <c r="X1652" s="108">
        <f t="shared" si="118"/>
        <v>1.0842607508240842E-2</v>
      </c>
    </row>
    <row r="1653" spans="21:24" ht="12" customHeight="1">
      <c r="U1653" s="107">
        <v>41570</v>
      </c>
      <c r="V1653" s="108">
        <v>1.3757298735595679E-4</v>
      </c>
      <c r="W1653" s="109">
        <f t="shared" si="119"/>
        <v>0.59166070655826797</v>
      </c>
      <c r="X1653" s="108">
        <f t="shared" si="118"/>
        <v>1.4764307209707894E-2</v>
      </c>
    </row>
    <row r="1654" spans="21:24" ht="12" customHeight="1">
      <c r="U1654" s="107">
        <v>41569</v>
      </c>
      <c r="V1654" s="108">
        <v>4.7221693726775321E-3</v>
      </c>
      <c r="W1654" s="109">
        <f t="shared" si="119"/>
        <v>0.59157932122378909</v>
      </c>
      <c r="X1654" s="108">
        <f t="shared" si="118"/>
        <v>1.6625858277910632E-2</v>
      </c>
    </row>
    <row r="1655" spans="21:24" ht="12" customHeight="1">
      <c r="U1655" s="107">
        <v>41568</v>
      </c>
      <c r="V1655" s="108">
        <v>5.9961024092418445E-4</v>
      </c>
      <c r="W1655" s="109">
        <f t="shared" si="119"/>
        <v>0.58879891303001297</v>
      </c>
      <c r="X1655" s="108">
        <f t="shared" si="118"/>
        <v>9.3920569124121833E-3</v>
      </c>
    </row>
    <row r="1656" spans="21:24" ht="12" customHeight="1">
      <c r="U1656" s="107">
        <v>41565</v>
      </c>
      <c r="V1656" s="108">
        <v>4.4670000102048782E-3</v>
      </c>
      <c r="W1656" s="109">
        <f t="shared" si="119"/>
        <v>0.58844607473736876</v>
      </c>
      <c r="X1656" s="108">
        <f t="shared" si="118"/>
        <v>8.9245241075410764E-3</v>
      </c>
    </row>
    <row r="1657" spans="21:24" ht="12" customHeight="1">
      <c r="U1657" s="107">
        <v>41564</v>
      </c>
      <c r="V1657" s="108">
        <v>4.762579528338389E-3</v>
      </c>
      <c r="W1657" s="109">
        <f t="shared" si="119"/>
        <v>0.58582917580307803</v>
      </c>
      <c r="X1657" s="108">
        <f t="shared" si="118"/>
        <v>7.7983459925841103E-3</v>
      </c>
    </row>
    <row r="1658" spans="21:24" ht="12" customHeight="1">
      <c r="U1658" s="107">
        <v>41563</v>
      </c>
      <c r="V1658" s="108">
        <v>1.9722918024707588E-3</v>
      </c>
      <c r="W1658" s="109">
        <f t="shared" si="119"/>
        <v>0.58305234265201378</v>
      </c>
      <c r="X1658" s="108">
        <f t="shared" si="118"/>
        <v>6.0108086916608183E-3</v>
      </c>
    </row>
    <row r="1659" spans="21:24" ht="12" customHeight="1">
      <c r="U1659" s="107">
        <v>41562</v>
      </c>
      <c r="V1659" s="108">
        <v>-2.4269312935855281E-3</v>
      </c>
      <c r="W1659" s="109">
        <f t="shared" si="119"/>
        <v>0.58190465686745452</v>
      </c>
      <c r="X1659" s="108">
        <f t="shared" si="118"/>
        <v>4.6649395391740178E-3</v>
      </c>
    </row>
    <row r="1660" spans="21:24" ht="12" customHeight="1">
      <c r="U1660" s="107">
        <v>41561</v>
      </c>
      <c r="V1660" s="108">
        <v>1.3614994408024539E-4</v>
      </c>
      <c r="W1660" s="109">
        <f t="shared" si="119"/>
        <v>0.58332033524324112</v>
      </c>
      <c r="X1660" s="108">
        <f t="shared" si="118"/>
        <v>5.0353248991421573E-3</v>
      </c>
    </row>
    <row r="1661" spans="21:24" ht="12" customHeight="1">
      <c r="U1661" s="107">
        <v>41558</v>
      </c>
      <c r="V1661" s="108">
        <v>3.345797456814023E-3</v>
      </c>
      <c r="W1661" s="109">
        <f t="shared" si="119"/>
        <v>0.58324092702364161</v>
      </c>
      <c r="X1661" s="108">
        <f t="shared" si="118"/>
        <v>3.4922654841209599E-3</v>
      </c>
    </row>
    <row r="1662" spans="21:24" ht="12" customHeight="1">
      <c r="U1662" s="107">
        <v>41557</v>
      </c>
      <c r="V1662" s="108">
        <v>2.9804267825826619E-3</v>
      </c>
      <c r="W1662" s="109">
        <f t="shared" si="119"/>
        <v>0.5812960282506644</v>
      </c>
      <c r="X1662" s="108">
        <f t="shared" si="118"/>
        <v>-9.0369949293478413E-4</v>
      </c>
    </row>
    <row r="1663" spans="21:24" ht="12" customHeight="1">
      <c r="U1663" s="107">
        <v>41556</v>
      </c>
      <c r="V1663" s="108">
        <v>6.3182548985000228E-4</v>
      </c>
      <c r="W1663" s="109">
        <f t="shared" si="119"/>
        <v>0.57956866627535164</v>
      </c>
      <c r="X1663" s="108">
        <f t="shared" si="118"/>
        <v>-4.5000559633984194E-3</v>
      </c>
    </row>
    <row r="1664" spans="21:24" ht="12" customHeight="1">
      <c r="U1664" s="107">
        <v>41555</v>
      </c>
      <c r="V1664" s="108">
        <v>-2.0591604621310378E-3</v>
      </c>
      <c r="W1664" s="109">
        <f t="shared" si="119"/>
        <v>0.57920271123860079</v>
      </c>
      <c r="X1664" s="108">
        <f t="shared" si="118"/>
        <v>-5.7208902375096571E-3</v>
      </c>
    </row>
    <row r="1665" spans="21:24" ht="12" customHeight="1">
      <c r="U1665" s="107">
        <v>41554</v>
      </c>
      <c r="V1665" s="108">
        <v>-1.3993876278247139E-3</v>
      </c>
      <c r="W1665" s="109">
        <f t="shared" si="119"/>
        <v>0.58039784353030455</v>
      </c>
      <c r="X1665" s="108">
        <f t="shared" si="118"/>
        <v>-2.584740791724327E-3</v>
      </c>
    </row>
    <row r="1666" spans="21:24" ht="12" customHeight="1">
      <c r="U1666" s="107">
        <v>41551</v>
      </c>
      <c r="V1666" s="108">
        <v>-1.0495258926570899E-3</v>
      </c>
      <c r="W1666" s="109">
        <f t="shared" si="119"/>
        <v>0.58121118326932508</v>
      </c>
      <c r="X1666" s="108">
        <f t="shared" si="118"/>
        <v>-3.7756742285137701E-3</v>
      </c>
    </row>
    <row r="1667" spans="21:24" ht="12" customHeight="1">
      <c r="U1667" s="107">
        <v>41550</v>
      </c>
      <c r="V1667" s="108">
        <v>-6.2991102547176796E-4</v>
      </c>
      <c r="W1667" s="109">
        <f t="shared" si="119"/>
        <v>0.58182182033467922</v>
      </c>
      <c r="X1667" s="108">
        <f t="shared" si="118"/>
        <v>-1.7718568011425573E-3</v>
      </c>
    </row>
    <row r="1668" spans="21:24" ht="12" customHeight="1">
      <c r="U1668" s="107">
        <v>41549</v>
      </c>
      <c r="V1668" s="108">
        <v>-5.9530228212248014E-4</v>
      </c>
      <c r="W1668" s="109">
        <f t="shared" si="119"/>
        <v>0.58218854731953917</v>
      </c>
      <c r="X1668" s="108">
        <f t="shared" si="118"/>
        <v>-8.0575970695839771E-4</v>
      </c>
    </row>
    <row r="1669" spans="21:24" ht="12" customHeight="1">
      <c r="U1669" s="107">
        <v>41548</v>
      </c>
      <c r="V1669" s="108">
        <v>1.0885387906378111E-3</v>
      </c>
      <c r="W1669" s="109">
        <f t="shared" si="119"/>
        <v>0.58253533193205531</v>
      </c>
      <c r="X1669" s="108">
        <f t="shared" si="118"/>
        <v>8.6884781080254214E-4</v>
      </c>
    </row>
    <row r="1670" spans="21:24" ht="12" customHeight="1">
      <c r="U1670" s="107">
        <v>41547</v>
      </c>
      <c r="V1670" s="108">
        <v>-2.5917363996056718E-3</v>
      </c>
      <c r="W1670" s="109">
        <f t="shared" si="119"/>
        <v>0.58190190913161932</v>
      </c>
      <c r="X1670" s="108">
        <f t="shared" ref="X1670:X1733" si="120">$W1670/VLOOKUP($U1670-7,$U:$W,3,FALSE)-1</f>
        <v>4.0671484947274461E-3</v>
      </c>
    </row>
    <row r="1671" spans="21:24" ht="12" customHeight="1">
      <c r="U1671" s="107">
        <v>41544</v>
      </c>
      <c r="V1671" s="108">
        <v>9.5977494181788967E-4</v>
      </c>
      <c r="W1671" s="109">
        <f t="shared" si="119"/>
        <v>0.58341396433903503</v>
      </c>
      <c r="X1671" s="108">
        <f t="shared" si="120"/>
        <v>6.0473097022029076E-3</v>
      </c>
    </row>
    <row r="1672" spans="21:24" ht="12" customHeight="1">
      <c r="U1672" s="107">
        <v>41543</v>
      </c>
      <c r="V1672" s="108">
        <v>3.3729125744415256E-4</v>
      </c>
      <c r="W1672" s="109">
        <f t="shared" si="119"/>
        <v>0.58285455514228501</v>
      </c>
      <c r="X1672" s="108">
        <f t="shared" si="120"/>
        <v>2.3226237338158651E-3</v>
      </c>
    </row>
    <row r="1673" spans="21:24" ht="12" customHeight="1">
      <c r="U1673" s="107">
        <v>41542</v>
      </c>
      <c r="V1673" s="108">
        <v>1.079657953429912E-3</v>
      </c>
      <c r="W1673" s="109">
        <f t="shared" si="119"/>
        <v>0.58265802968279334</v>
      </c>
      <c r="X1673" s="108">
        <f t="shared" si="120"/>
        <v>7.0877670193090214E-3</v>
      </c>
    </row>
    <row r="1674" spans="21:24" ht="12" customHeight="1">
      <c r="U1674" s="107">
        <v>41541</v>
      </c>
      <c r="V1674" s="108">
        <v>4.2875415024183029E-3</v>
      </c>
      <c r="W1674" s="109">
        <f t="shared" si="119"/>
        <v>0.58202963675633734</v>
      </c>
      <c r="X1674" s="108">
        <f t="shared" si="120"/>
        <v>9.4365462357062224E-3</v>
      </c>
    </row>
    <row r="1675" spans="21:24" ht="12" customHeight="1">
      <c r="U1675" s="107">
        <v>41540</v>
      </c>
      <c r="V1675" s="108">
        <v>-6.2470744685280081E-4</v>
      </c>
      <c r="W1675" s="109">
        <f t="shared" si="119"/>
        <v>0.5795448143124613</v>
      </c>
      <c r="X1675" s="108">
        <f t="shared" si="120"/>
        <v>3.0346777275911396E-3</v>
      </c>
    </row>
    <row r="1676" spans="21:24" ht="12" customHeight="1">
      <c r="U1676" s="107">
        <v>41537</v>
      </c>
      <c r="V1676" s="108">
        <v>-2.7460754617272981E-3</v>
      </c>
      <c r="W1676" s="109">
        <f t="shared" si="119"/>
        <v>0.57990708658793555</v>
      </c>
      <c r="X1676" s="108">
        <f t="shared" si="120"/>
        <v>8.6648622147817989E-3</v>
      </c>
    </row>
    <row r="1677" spans="21:24" ht="12" customHeight="1">
      <c r="U1677" s="107">
        <v>41536</v>
      </c>
      <c r="V1677" s="108">
        <v>5.0929960712361886E-3</v>
      </c>
      <c r="W1677" s="109">
        <f t="shared" si="119"/>
        <v>0.58150394028926167</v>
      </c>
      <c r="X1677" s="108">
        <f t="shared" si="120"/>
        <v>1.2771985896180116E-2</v>
      </c>
    </row>
    <row r="1678" spans="21:24" ht="12" customHeight="1">
      <c r="U1678" s="107">
        <v>41535</v>
      </c>
      <c r="V1678" s="108">
        <v>3.4144247647857921E-3</v>
      </c>
      <c r="W1678" s="109">
        <f t="shared" si="119"/>
        <v>0.57855734997883457</v>
      </c>
      <c r="X1678" s="108">
        <f t="shared" si="120"/>
        <v>8.5275204253709713E-3</v>
      </c>
    </row>
    <row r="1679" spans="21:24" ht="12" customHeight="1">
      <c r="U1679" s="107">
        <v>41534</v>
      </c>
      <c r="V1679" s="108">
        <v>-2.0816719058064218E-3</v>
      </c>
      <c r="W1679" s="109">
        <f t="shared" si="119"/>
        <v>0.57658863147642747</v>
      </c>
      <c r="X1679" s="108">
        <f t="shared" si="120"/>
        <v>6.4351653954282106E-3</v>
      </c>
    </row>
    <row r="1680" spans="21:24" ht="12" customHeight="1">
      <c r="U1680" s="107">
        <v>41533</v>
      </c>
      <c r="V1680" s="108">
        <v>4.9849363610379198E-3</v>
      </c>
      <c r="W1680" s="109">
        <f t="shared" ref="W1680:W1743" si="121">$W1679/(1+$V1679)</f>
        <v>0.57779140360873626</v>
      </c>
      <c r="X1680" s="108">
        <f t="shared" si="120"/>
        <v>8.4557354307670529E-3</v>
      </c>
    </row>
    <row r="1681" spans="21:24" ht="12" customHeight="1">
      <c r="U1681" s="107">
        <v>41530</v>
      </c>
      <c r="V1681" s="108">
        <v>1.3145846874175371E-3</v>
      </c>
      <c r="W1681" s="109">
        <f t="shared" si="121"/>
        <v>0.5749254368934803</v>
      </c>
      <c r="X1681" s="108">
        <f t="shared" si="120"/>
        <v>7.1510286811415913E-3</v>
      </c>
    </row>
    <row r="1682" spans="21:24" ht="12" customHeight="1">
      <c r="U1682" s="107">
        <v>41529</v>
      </c>
      <c r="V1682" s="108">
        <v>8.8071277728110349E-4</v>
      </c>
      <c r="W1682" s="109">
        <f t="shared" si="121"/>
        <v>0.57417064096090831</v>
      </c>
      <c r="X1682" s="108">
        <f t="shared" si="120"/>
        <v>8.12964895811219E-3</v>
      </c>
    </row>
    <row r="1683" spans="21:24" ht="12" customHeight="1">
      <c r="U1683" s="107">
        <v>41528</v>
      </c>
      <c r="V1683" s="108">
        <v>1.3326776867406509E-3</v>
      </c>
      <c r="W1683" s="109">
        <f t="shared" si="121"/>
        <v>0.57366540650751296</v>
      </c>
      <c r="X1683" s="108">
        <f t="shared" si="120"/>
        <v>4.6196581364648104E-3</v>
      </c>
    </row>
    <row r="1684" spans="21:24" ht="12" customHeight="1">
      <c r="U1684" s="107">
        <v>41527</v>
      </c>
      <c r="V1684" s="108">
        <v>-7.8200702899547652E-5</v>
      </c>
      <c r="W1684" s="109">
        <f t="shared" si="121"/>
        <v>0.57290191291148485</v>
      </c>
      <c r="X1684" s="108">
        <f t="shared" si="120"/>
        <v>3.9655049637903339E-3</v>
      </c>
    </row>
    <row r="1685" spans="21:24" ht="12" customHeight="1">
      <c r="U1685" s="107">
        <v>41526</v>
      </c>
      <c r="V1685" s="108">
        <v>3.6847200167062061E-3</v>
      </c>
      <c r="W1685" s="109">
        <f t="shared" si="121"/>
        <v>0.57294671774753669</v>
      </c>
      <c r="X1685" s="108">
        <f t="shared" si="120"/>
        <v>3.4084007180408271E-3</v>
      </c>
    </row>
    <row r="1686" spans="21:24" ht="12" customHeight="1">
      <c r="U1686" s="107">
        <v>41523</v>
      </c>
      <c r="V1686" s="108">
        <v>2.2875338562077948E-3</v>
      </c>
      <c r="W1686" s="109">
        <f t="shared" si="121"/>
        <v>0.57084331994015014</v>
      </c>
      <c r="X1686" s="108">
        <f t="shared" si="120"/>
        <v>5.1675074052348613E-4</v>
      </c>
    </row>
    <row r="1687" spans="21:24" ht="12" customHeight="1">
      <c r="U1687" s="107">
        <v>41522</v>
      </c>
      <c r="V1687" s="108">
        <v>-2.6040395252057958E-3</v>
      </c>
      <c r="W1687" s="109">
        <f t="shared" si="121"/>
        <v>0.56954047681695064</v>
      </c>
      <c r="X1687" s="108">
        <f t="shared" si="120"/>
        <v>-3.8468234655208988E-3</v>
      </c>
    </row>
    <row r="1688" spans="21:24" ht="12" customHeight="1">
      <c r="U1688" s="107">
        <v>41521</v>
      </c>
      <c r="V1688" s="108">
        <v>6.8066481529565747E-4</v>
      </c>
      <c r="W1688" s="109">
        <f t="shared" si="121"/>
        <v>0.5710274548794344</v>
      </c>
      <c r="X1688" s="108">
        <f t="shared" si="120"/>
        <v>2.1036165343428781E-3</v>
      </c>
    </row>
    <row r="1689" spans="21:24" ht="12" customHeight="1">
      <c r="U1689" s="107">
        <v>41520</v>
      </c>
      <c r="V1689" s="108">
        <v>-6.3306108112141522E-4</v>
      </c>
      <c r="W1689" s="109">
        <f t="shared" si="121"/>
        <v>0.57063904096201745</v>
      </c>
      <c r="X1689" s="108">
        <f t="shared" si="120"/>
        <v>-1.8055507921943548E-4</v>
      </c>
    </row>
    <row r="1690" spans="21:24" ht="12" customHeight="1">
      <c r="U1690" s="107">
        <v>41519</v>
      </c>
      <c r="V1690" s="108">
        <v>7.9227373462021809E-4</v>
      </c>
      <c r="W1690" s="109">
        <f t="shared" si="121"/>
        <v>0.57100051916800276</v>
      </c>
      <c r="X1690" s="108">
        <f t="shared" si="120"/>
        <v>5.6541564408529865E-4</v>
      </c>
    </row>
    <row r="1691" spans="21:24" ht="12" customHeight="1">
      <c r="U1691" s="107">
        <v>41516</v>
      </c>
      <c r="V1691" s="108">
        <v>-2.0837633025231252E-3</v>
      </c>
      <c r="W1691" s="109">
        <f t="shared" si="121"/>
        <v>0.57054848858616869</v>
      </c>
      <c r="X1691" s="108">
        <f t="shared" si="120"/>
        <v>6.8875609520158143E-4</v>
      </c>
    </row>
    <row r="1692" spans="21:24" ht="12" customHeight="1">
      <c r="U1692" s="107">
        <v>41515</v>
      </c>
      <c r="V1692" s="108">
        <v>3.3538241434707861E-3</v>
      </c>
      <c r="W1692" s="109">
        <f t="shared" si="121"/>
        <v>0.57173985912319936</v>
      </c>
      <c r="X1692" s="108">
        <f t="shared" si="120"/>
        <v>5.1817756301217877E-3</v>
      </c>
    </row>
    <row r="1693" spans="21:24" ht="12" customHeight="1">
      <c r="U1693" s="107">
        <v>41514</v>
      </c>
      <c r="V1693" s="108">
        <v>-1.600263355302615E-3</v>
      </c>
      <c r="W1693" s="109">
        <f t="shared" si="121"/>
        <v>0.56982875369142516</v>
      </c>
      <c r="X1693" s="108">
        <f t="shared" si="120"/>
        <v>2.9113508214702044E-3</v>
      </c>
    </row>
    <row r="1694" spans="21:24" ht="12" customHeight="1">
      <c r="U1694" s="107">
        <v>41513</v>
      </c>
      <c r="V1694" s="108">
        <v>1.1257202499523481E-4</v>
      </c>
      <c r="W1694" s="109">
        <f t="shared" si="121"/>
        <v>0.57074209134553422</v>
      </c>
      <c r="X1694" s="108">
        <f t="shared" si="120"/>
        <v>9.3226918965938488E-4</v>
      </c>
    </row>
    <row r="1695" spans="21:24" ht="12" customHeight="1">
      <c r="U1695" s="107">
        <v>41512</v>
      </c>
      <c r="V1695" s="108">
        <v>9.1564215070412695E-4</v>
      </c>
      <c r="W1695" s="109">
        <f t="shared" si="121"/>
        <v>0.57067784898445406</v>
      </c>
      <c r="X1695" s="108">
        <f t="shared" si="120"/>
        <v>2.3427776554236779E-3</v>
      </c>
    </row>
    <row r="1696" spans="21:24" ht="12" customHeight="1">
      <c r="U1696" s="107">
        <v>41509</v>
      </c>
      <c r="V1696" s="108">
        <v>2.3968078225003568E-3</v>
      </c>
      <c r="W1696" s="109">
        <f t="shared" si="121"/>
        <v>0.57015579031037789</v>
      </c>
      <c r="X1696" s="108">
        <f t="shared" si="120"/>
        <v>-2.1142537274445594E-3</v>
      </c>
    </row>
    <row r="1697" spans="21:24" ht="12" customHeight="1">
      <c r="U1697" s="107">
        <v>41508</v>
      </c>
      <c r="V1697" s="108">
        <v>1.0875281665439129E-3</v>
      </c>
      <c r="W1697" s="109">
        <f t="shared" si="121"/>
        <v>0.5687925039874413</v>
      </c>
      <c r="X1697" s="108">
        <f t="shared" si="120"/>
        <v>-5.7133589139674035E-3</v>
      </c>
    </row>
    <row r="1698" spans="21:24" ht="12" customHeight="1">
      <c r="U1698" s="107">
        <v>41507</v>
      </c>
      <c r="V1698" s="108">
        <v>-3.5704420539281827E-3</v>
      </c>
      <c r="W1698" s="109">
        <f t="shared" si="121"/>
        <v>0.56817459810848359</v>
      </c>
      <c r="X1698" s="108">
        <f t="shared" si="120"/>
        <v>-1.1409308968611254E-2</v>
      </c>
    </row>
    <row r="1699" spans="21:24" ht="12" customHeight="1">
      <c r="U1699" s="107">
        <v>41506</v>
      </c>
      <c r="V1699" s="108">
        <v>1.521925377845865E-3</v>
      </c>
      <c r="W1699" s="109">
        <f t="shared" si="121"/>
        <v>0.57021050166321341</v>
      </c>
      <c r="X1699" s="108">
        <f t="shared" si="120"/>
        <v>-8.8994632503042181E-3</v>
      </c>
    </row>
    <row r="1700" spans="21:24" ht="12" customHeight="1">
      <c r="U1700" s="107">
        <v>41505</v>
      </c>
      <c r="V1700" s="108">
        <v>-3.535043311513122E-3</v>
      </c>
      <c r="W1700" s="109">
        <f t="shared" si="121"/>
        <v>0.56934400257696727</v>
      </c>
      <c r="X1700" s="108">
        <f t="shared" si="120"/>
        <v>-1.2791746876882448E-2</v>
      </c>
    </row>
    <row r="1701" spans="21:24" ht="12" customHeight="1">
      <c r="U1701" s="107">
        <v>41502</v>
      </c>
      <c r="V1701" s="108">
        <v>-1.2185675483415031E-3</v>
      </c>
      <c r="W1701" s="109">
        <f t="shared" si="121"/>
        <v>0.57136379835076789</v>
      </c>
      <c r="X1701" s="108">
        <f t="shared" si="120"/>
        <v>-8.1982264022271156E-3</v>
      </c>
    </row>
    <row r="1702" spans="21:24" ht="12" customHeight="1">
      <c r="U1702" s="107">
        <v>41501</v>
      </c>
      <c r="V1702" s="108">
        <v>-4.6473819943078651E-3</v>
      </c>
      <c r="W1702" s="109">
        <f t="shared" si="121"/>
        <v>0.5720608931908856</v>
      </c>
      <c r="X1702" s="108">
        <f t="shared" si="120"/>
        <v>-6.8823658686985034E-3</v>
      </c>
    </row>
    <row r="1703" spans="21:24" ht="12" customHeight="1">
      <c r="U1703" s="107">
        <v>41500</v>
      </c>
      <c r="V1703" s="108">
        <v>-1.0406949277476469E-3</v>
      </c>
      <c r="W1703" s="109">
        <f t="shared" si="121"/>
        <v>0.57473189183656137</v>
      </c>
      <c r="X1703" s="108">
        <f t="shared" si="120"/>
        <v>-8.8694018058343982E-4</v>
      </c>
    </row>
    <row r="1704" spans="21:24" ht="12" customHeight="1">
      <c r="U1704" s="107">
        <v>41499</v>
      </c>
      <c r="V1704" s="108">
        <v>-2.4112854794417823E-3</v>
      </c>
      <c r="W1704" s="109">
        <f t="shared" si="121"/>
        <v>0.57533063551071517</v>
      </c>
      <c r="X1704" s="108">
        <f t="shared" si="120"/>
        <v>-8.6143317035147771E-4</v>
      </c>
    </row>
    <row r="1705" spans="21:24" ht="12" customHeight="1">
      <c r="U1705" s="107">
        <v>41498</v>
      </c>
      <c r="V1705" s="108">
        <v>1.101548984331735E-3</v>
      </c>
      <c r="W1705" s="109">
        <f t="shared" si="121"/>
        <v>0.57672127514716265</v>
      </c>
      <c r="X1705" s="108">
        <f t="shared" si="120"/>
        <v>-1.9041556162919804E-3</v>
      </c>
    </row>
    <row r="1706" spans="21:24" ht="12" customHeight="1">
      <c r="U1706" s="107">
        <v>41495</v>
      </c>
      <c r="V1706" s="108">
        <v>1.0655315981855309E-4</v>
      </c>
      <c r="W1706" s="109">
        <f t="shared" si="121"/>
        <v>0.5760866874417242</v>
      </c>
      <c r="X1706" s="108">
        <f t="shared" si="120"/>
        <v>-2.515848648081187E-3</v>
      </c>
    </row>
    <row r="1707" spans="21:24" ht="12" customHeight="1">
      <c r="U1707" s="107">
        <v>41494</v>
      </c>
      <c r="V1707" s="108">
        <v>1.361536234139306E-3</v>
      </c>
      <c r="W1707" s="109">
        <f t="shared" si="121"/>
        <v>0.57602531012479496</v>
      </c>
      <c r="X1707" s="108">
        <f t="shared" si="120"/>
        <v>-1.009669747177977E-3</v>
      </c>
    </row>
    <row r="1708" spans="21:24" ht="12" customHeight="1">
      <c r="U1708" s="107">
        <v>41493</v>
      </c>
      <c r="V1708" s="108">
        <v>-1.015191842821072E-3</v>
      </c>
      <c r="W1708" s="109">
        <f t="shared" si="121"/>
        <v>0.57524209716610109</v>
      </c>
      <c r="X1708" s="108">
        <f t="shared" si="120"/>
        <v>-1.1981694650745611E-3</v>
      </c>
    </row>
    <row r="1709" spans="21:24" ht="12" customHeight="1">
      <c r="U1709" s="107">
        <v>41492</v>
      </c>
      <c r="V1709" s="108">
        <v>-3.4523904662586507E-3</v>
      </c>
      <c r="W1709" s="109">
        <f t="shared" si="121"/>
        <v>0.57582667170609592</v>
      </c>
      <c r="X1709" s="108">
        <f t="shared" si="120"/>
        <v>-1.0817102799299816E-3</v>
      </c>
    </row>
    <row r="1710" spans="21:24" ht="12" customHeight="1">
      <c r="U1710" s="107">
        <v>41491</v>
      </c>
      <c r="V1710" s="108">
        <v>4.8801387638307026E-4</v>
      </c>
      <c r="W1710" s="109">
        <f t="shared" si="121"/>
        <v>0.57782153727257468</v>
      </c>
      <c r="X1710" s="108">
        <f t="shared" si="120"/>
        <v>3.1601316316776096E-3</v>
      </c>
    </row>
    <row r="1711" spans="21:24" ht="12" customHeight="1">
      <c r="U1711" s="107">
        <v>41488</v>
      </c>
      <c r="V1711" s="108">
        <v>1.6166918291727281E-3</v>
      </c>
      <c r="W1711" s="109">
        <f t="shared" si="121"/>
        <v>0.57753968988974658</v>
      </c>
      <c r="X1711" s="108">
        <f t="shared" si="120"/>
        <v>1.374140103041821E-3</v>
      </c>
    </row>
    <row r="1712" spans="21:24" ht="12" customHeight="1">
      <c r="U1712" s="107">
        <v>41487</v>
      </c>
      <c r="V1712" s="108">
        <v>1.1725890928343502E-3</v>
      </c>
      <c r="W1712" s="109">
        <f t="shared" si="121"/>
        <v>0.57660749326674254</v>
      </c>
      <c r="X1712" s="108">
        <f t="shared" si="120"/>
        <v>8.3077474716541921E-4</v>
      </c>
    </row>
    <row r="1713" spans="21:24" ht="12" customHeight="1">
      <c r="U1713" s="107">
        <v>41486</v>
      </c>
      <c r="V1713" s="108">
        <v>-8.9871132268871782E-4</v>
      </c>
      <c r="W1713" s="109">
        <f t="shared" si="121"/>
        <v>0.57593216149595994</v>
      </c>
      <c r="X1713" s="108">
        <f t="shared" si="120"/>
        <v>-2.9641585662777414E-3</v>
      </c>
    </row>
    <row r="1714" spans="21:24" ht="12" customHeight="1">
      <c r="U1714" s="107">
        <v>41485</v>
      </c>
      <c r="V1714" s="108">
        <v>7.7938450526309042E-4</v>
      </c>
      <c r="W1714" s="109">
        <f t="shared" si="121"/>
        <v>0.57645022383909061</v>
      </c>
      <c r="X1714" s="108">
        <f t="shared" si="120"/>
        <v>-4.4642183112419964E-3</v>
      </c>
    </row>
    <row r="1715" spans="21:24" ht="12" customHeight="1">
      <c r="U1715" s="107">
        <v>41484</v>
      </c>
      <c r="V1715" s="108">
        <v>-1.293220306417207E-3</v>
      </c>
      <c r="W1715" s="109">
        <f t="shared" si="121"/>
        <v>0.57600129735292238</v>
      </c>
      <c r="X1715" s="108">
        <f t="shared" si="120"/>
        <v>-5.3379233533574766E-3</v>
      </c>
    </row>
    <row r="1716" spans="21:24" ht="12" customHeight="1">
      <c r="U1716" s="107">
        <v>41481</v>
      </c>
      <c r="V1716" s="108">
        <v>1.073194859946244E-3</v>
      </c>
      <c r="W1716" s="109">
        <f t="shared" si="121"/>
        <v>0.57674715848995006</v>
      </c>
      <c r="X1716" s="108">
        <f t="shared" si="120"/>
        <v>-3.505631317578306E-3</v>
      </c>
    </row>
    <row r="1717" spans="21:24" ht="12" customHeight="1">
      <c r="U1717" s="107">
        <v>41480</v>
      </c>
      <c r="V1717" s="108">
        <v>-2.6236403065008703E-3</v>
      </c>
      <c r="W1717" s="109">
        <f t="shared" si="121"/>
        <v>0.57612885995877561</v>
      </c>
      <c r="X1717" s="108">
        <f t="shared" si="120"/>
        <v>-4.1044678897858011E-3</v>
      </c>
    </row>
    <row r="1718" spans="21:24" ht="12" customHeight="1">
      <c r="U1718" s="107">
        <v>41479</v>
      </c>
      <c r="V1718" s="108">
        <v>-2.401878573057183E-3</v>
      </c>
      <c r="W1718" s="109">
        <f t="shared" si="121"/>
        <v>0.57764439106600052</v>
      </c>
      <c r="X1718" s="108">
        <f t="shared" si="120"/>
        <v>7.2864557057084056E-4</v>
      </c>
    </row>
    <row r="1719" spans="21:24" ht="12" customHeight="1">
      <c r="U1719" s="107">
        <v>41478</v>
      </c>
      <c r="V1719" s="108">
        <v>-9.8922442985834808E-5</v>
      </c>
      <c r="W1719" s="109">
        <f t="shared" si="121"/>
        <v>0.57903516321757953</v>
      </c>
      <c r="X1719" s="108">
        <f t="shared" si="120"/>
        <v>4.5221731509124119E-3</v>
      </c>
    </row>
    <row r="1720" spans="21:24" ht="12" customHeight="1">
      <c r="U1720" s="107">
        <v>41477</v>
      </c>
      <c r="V1720" s="108">
        <v>5.4652257860400447E-4</v>
      </c>
      <c r="W1720" s="109">
        <f t="shared" si="121"/>
        <v>0.57909244845729557</v>
      </c>
      <c r="X1720" s="108">
        <f t="shared" si="120"/>
        <v>3.8722934031352185E-3</v>
      </c>
    </row>
    <row r="1721" spans="21:24" ht="12" customHeight="1">
      <c r="U1721" s="107">
        <v>41474</v>
      </c>
      <c r="V1721" s="108">
        <v>4.7160667301913555E-4</v>
      </c>
      <c r="W1721" s="109">
        <f t="shared" si="121"/>
        <v>0.5787761342319806</v>
      </c>
      <c r="X1721" s="108">
        <f t="shared" si="120"/>
        <v>4.6196251589791792E-3</v>
      </c>
    </row>
    <row r="1722" spans="21:24" ht="12" customHeight="1">
      <c r="U1722" s="107">
        <v>41473</v>
      </c>
      <c r="V1722" s="108">
        <v>2.2166596583580349E-3</v>
      </c>
      <c r="W1722" s="109">
        <f t="shared" si="121"/>
        <v>0.57850330821146445</v>
      </c>
      <c r="X1722" s="108">
        <f t="shared" si="120"/>
        <v>3.498732249638703E-3</v>
      </c>
    </row>
    <row r="1723" spans="21:24" ht="12" customHeight="1">
      <c r="U1723" s="107">
        <v>41472</v>
      </c>
      <c r="V1723" s="108">
        <v>1.379781924502E-3</v>
      </c>
      <c r="W1723" s="109">
        <f t="shared" si="121"/>
        <v>0.5772237995012659</v>
      </c>
      <c r="X1723" s="108">
        <f t="shared" si="120"/>
        <v>4.875473320983037E-3</v>
      </c>
    </row>
    <row r="1724" spans="21:24" ht="12" customHeight="1">
      <c r="U1724" s="107">
        <v>41471</v>
      </c>
      <c r="V1724" s="108">
        <v>-7.4581255397945562E-4</v>
      </c>
      <c r="W1724" s="109">
        <f t="shared" si="121"/>
        <v>0.57642845393975117</v>
      </c>
      <c r="X1724" s="108">
        <f t="shared" si="120"/>
        <v>3.2794369380331201E-3</v>
      </c>
    </row>
    <row r="1725" spans="21:24" ht="12" customHeight="1">
      <c r="U1725" s="107">
        <v>41470</v>
      </c>
      <c r="V1725" s="108">
        <v>1.2913784675812202E-3</v>
      </c>
      <c r="W1725" s="109">
        <f t="shared" si="121"/>
        <v>0.57685868238694737</v>
      </c>
      <c r="X1725" s="108">
        <f t="shared" si="120"/>
        <v>6.2019022872545904E-3</v>
      </c>
    </row>
    <row r="1726" spans="21:24" ht="12" customHeight="1">
      <c r="U1726" s="107">
        <v>41467</v>
      </c>
      <c r="V1726" s="108">
        <v>-6.4465813192032026E-4</v>
      </c>
      <c r="W1726" s="109">
        <f t="shared" si="121"/>
        <v>0.57611470026816403</v>
      </c>
      <c r="X1726" s="108">
        <f t="shared" si="120"/>
        <v>5.5095176889505826E-3</v>
      </c>
    </row>
    <row r="1727" spans="21:24" ht="12" customHeight="1">
      <c r="U1727" s="107">
        <v>41466</v>
      </c>
      <c r="V1727" s="108">
        <v>3.5916418017274535E-3</v>
      </c>
      <c r="W1727" s="109">
        <f t="shared" si="121"/>
        <v>0.57648633687317019</v>
      </c>
      <c r="X1727" s="108">
        <f t="shared" si="120"/>
        <v>7.286812117405006E-3</v>
      </c>
    </row>
    <row r="1728" spans="21:24" ht="12" customHeight="1">
      <c r="U1728" s="107">
        <v>41465</v>
      </c>
      <c r="V1728" s="108">
        <v>-2.10702277306507E-4</v>
      </c>
      <c r="W1728" s="109">
        <f t="shared" si="121"/>
        <v>0.57442321444428945</v>
      </c>
      <c r="X1728" s="108">
        <f t="shared" si="120"/>
        <v>6.5822153116568138E-3</v>
      </c>
    </row>
    <row r="1729" spans="21:24" ht="12" customHeight="1">
      <c r="U1729" s="107">
        <v>41464</v>
      </c>
      <c r="V1729" s="108">
        <v>2.164927595133976E-3</v>
      </c>
      <c r="W1729" s="109">
        <f t="shared" si="121"/>
        <v>0.57454427223086191</v>
      </c>
      <c r="X1729" s="108">
        <f t="shared" si="120"/>
        <v>4.7236697234449565E-3</v>
      </c>
    </row>
    <row r="1730" spans="21:24" ht="12" customHeight="1">
      <c r="U1730" s="107">
        <v>41463</v>
      </c>
      <c r="V1730" s="108">
        <v>6.0237288402056996E-4</v>
      </c>
      <c r="W1730" s="109">
        <f t="shared" si="121"/>
        <v>0.57330311250222965</v>
      </c>
      <c r="X1730" s="108">
        <f t="shared" si="120"/>
        <v>2.665706784749089E-3</v>
      </c>
    </row>
    <row r="1731" spans="21:24" ht="12" customHeight="1">
      <c r="U1731" s="107">
        <v>41460</v>
      </c>
      <c r="V1731" s="108">
        <v>1.1217584458466971E-3</v>
      </c>
      <c r="W1731" s="109">
        <f t="shared" si="121"/>
        <v>0.57295797815250737</v>
      </c>
      <c r="X1731" s="108">
        <f t="shared" si="120"/>
        <v>3.2536965919105487E-3</v>
      </c>
    </row>
    <row r="1732" spans="21:24" ht="12" customHeight="1">
      <c r="U1732" s="107">
        <v>41459</v>
      </c>
      <c r="V1732" s="108">
        <v>2.8896297664435001E-3</v>
      </c>
      <c r="W1732" s="109">
        <f t="shared" si="121"/>
        <v>0.57231597787063793</v>
      </c>
      <c r="X1732" s="108">
        <f t="shared" si="120"/>
        <v>2.7314623630030344E-3</v>
      </c>
    </row>
    <row r="1733" spans="21:24" ht="12" customHeight="1">
      <c r="U1733" s="107">
        <v>41458</v>
      </c>
      <c r="V1733" s="108">
        <v>-2.0567054752159411E-3</v>
      </c>
      <c r="W1733" s="109">
        <f t="shared" si="121"/>
        <v>0.57066696163158137</v>
      </c>
      <c r="X1733" s="108">
        <f t="shared" si="120"/>
        <v>1.8368837454891818E-3</v>
      </c>
    </row>
    <row r="1734" spans="21:24" ht="12" customHeight="1">
      <c r="U1734" s="107">
        <v>41457</v>
      </c>
      <c r="V1734" s="108">
        <v>1.122056959682107E-4</v>
      </c>
      <c r="W1734" s="109">
        <f t="shared" si="121"/>
        <v>0.57184307441369231</v>
      </c>
      <c r="X1734" s="108">
        <f t="shared" ref="X1734:X1797" si="122">$W1734/VLOOKUP($U1734-7,$U:$W,3,FALSE)-1</f>
        <v>6.0614343960285755E-3</v>
      </c>
    </row>
    <row r="1735" spans="21:24" ht="12" customHeight="1">
      <c r="U1735" s="107">
        <v>41456</v>
      </c>
      <c r="V1735" s="108">
        <v>1.189152697368421E-3</v>
      </c>
      <c r="W1735" s="109">
        <f t="shared" si="121"/>
        <v>0.57177891756230736</v>
      </c>
      <c r="X1735" s="108">
        <f t="shared" si="122"/>
        <v>8.7377186930270856E-3</v>
      </c>
    </row>
    <row r="1736" spans="21:24" ht="12" customHeight="1">
      <c r="U1736" s="107">
        <v>41453</v>
      </c>
      <c r="V1736" s="108">
        <v>6.0063397718981989E-4</v>
      </c>
      <c r="W1736" s="109">
        <f t="shared" si="121"/>
        <v>0.57109979270334765</v>
      </c>
      <c r="X1736" s="108">
        <f t="shared" si="122"/>
        <v>1.8265769474639093E-3</v>
      </c>
    </row>
    <row r="1737" spans="21:24" ht="12" customHeight="1">
      <c r="U1737" s="107">
        <v>41452</v>
      </c>
      <c r="V1737" s="108">
        <v>1.994910041183177E-3</v>
      </c>
      <c r="W1737" s="109">
        <f t="shared" si="121"/>
        <v>0.57075697667044123</v>
      </c>
      <c r="X1737" s="108">
        <f t="shared" si="122"/>
        <v>1.2803389149451672E-3</v>
      </c>
    </row>
    <row r="1738" spans="21:24" ht="12" customHeight="1">
      <c r="U1738" s="107">
        <v>41451</v>
      </c>
      <c r="V1738" s="108">
        <v>2.1514266693349092E-3</v>
      </c>
      <c r="W1738" s="109">
        <f t="shared" si="121"/>
        <v>0.56962063474652025</v>
      </c>
      <c r="X1738" s="108">
        <f t="shared" si="122"/>
        <v>-1.5161423435731791E-2</v>
      </c>
    </row>
    <row r="1739" spans="21:24" ht="12" customHeight="1">
      <c r="U1739" s="107">
        <v>41450</v>
      </c>
      <c r="V1739" s="108">
        <v>2.7726640932700889E-3</v>
      </c>
      <c r="W1739" s="109">
        <f t="shared" si="121"/>
        <v>0.56839776862830282</v>
      </c>
      <c r="X1739" s="108">
        <f t="shared" si="122"/>
        <v>-2.1133438324499876E-2</v>
      </c>
    </row>
    <row r="1740" spans="21:24" ht="12" customHeight="1">
      <c r="U1740" s="107">
        <v>41449</v>
      </c>
      <c r="V1740" s="108">
        <v>-5.6702717300008932E-3</v>
      </c>
      <c r="W1740" s="109">
        <f t="shared" si="121"/>
        <v>0.56682615011475312</v>
      </c>
      <c r="X1740" s="108">
        <f t="shared" si="122"/>
        <v>-2.1014378242198428E-2</v>
      </c>
    </row>
    <row r="1741" spans="21:24" ht="12" customHeight="1">
      <c r="U1741" s="107">
        <v>41446</v>
      </c>
      <c r="V1741" s="108">
        <v>5.506438039787354E-5</v>
      </c>
      <c r="W1741" s="109">
        <f t="shared" si="121"/>
        <v>0.57005853692110253</v>
      </c>
      <c r="X1741" s="108">
        <f t="shared" si="122"/>
        <v>-9.4816658179445179E-3</v>
      </c>
    </row>
    <row r="1742" spans="21:24" ht="12" customHeight="1">
      <c r="U1742" s="107">
        <v>41445</v>
      </c>
      <c r="V1742" s="108">
        <v>-1.4458586094911869E-2</v>
      </c>
      <c r="W1742" s="109">
        <f t="shared" si="121"/>
        <v>0.57002714872934779</v>
      </c>
      <c r="X1742" s="108">
        <f t="shared" si="122"/>
        <v>-1.2446421209783676E-2</v>
      </c>
    </row>
    <row r="1743" spans="21:24" ht="12" customHeight="1">
      <c r="U1743" s="107">
        <v>41444</v>
      </c>
      <c r="V1743" s="108">
        <v>-3.9255725296082197E-3</v>
      </c>
      <c r="W1743" s="109">
        <f t="shared" si="121"/>
        <v>0.57838984814517791</v>
      </c>
      <c r="X1743" s="108">
        <f t="shared" si="122"/>
        <v>3.6839166731543749E-3</v>
      </c>
    </row>
    <row r="1744" spans="21:24" ht="12" customHeight="1">
      <c r="U1744" s="107">
        <v>41443</v>
      </c>
      <c r="V1744" s="108">
        <v>2.8946318880553679E-3</v>
      </c>
      <c r="W1744" s="109">
        <f t="shared" ref="W1744:W1807" si="123">$W1743/(1+$V1743)</f>
        <v>0.58066930762798896</v>
      </c>
      <c r="X1744" s="108">
        <f t="shared" si="122"/>
        <v>4.5849113251570373E-3</v>
      </c>
    </row>
    <row r="1745" spans="21:24" ht="12" customHeight="1">
      <c r="U1745" s="107">
        <v>41442</v>
      </c>
      <c r="V1745" s="108">
        <v>6.0431983722816184E-3</v>
      </c>
      <c r="W1745" s="109">
        <f t="shared" si="123"/>
        <v>0.57899333505736039</v>
      </c>
      <c r="X1745" s="108">
        <f t="shared" si="122"/>
        <v>-5.8431941668699583E-3</v>
      </c>
    </row>
    <row r="1746" spans="21:24" ht="12" customHeight="1">
      <c r="U1746" s="107">
        <v>41439</v>
      </c>
      <c r="V1746" s="108">
        <v>-2.9382357352493887E-3</v>
      </c>
      <c r="W1746" s="109">
        <f t="shared" si="123"/>
        <v>0.57551538144101311</v>
      </c>
      <c r="X1746" s="108">
        <f t="shared" si="122"/>
        <v>-1.0852279482903793E-2</v>
      </c>
    </row>
    <row r="1747" spans="21:24" ht="12" customHeight="1">
      <c r="U1747" s="107">
        <v>41438</v>
      </c>
      <c r="V1747" s="108">
        <v>1.6388858249325941E-3</v>
      </c>
      <c r="W1747" s="109">
        <f t="shared" si="123"/>
        <v>0.57721136449897603</v>
      </c>
      <c r="X1747" s="108">
        <f t="shared" si="122"/>
        <v>-4.8957561514508807E-3</v>
      </c>
    </row>
    <row r="1748" spans="21:24" ht="12" customHeight="1">
      <c r="U1748" s="107">
        <v>41437</v>
      </c>
      <c r="V1748" s="108">
        <v>-3.0314088220514462E-3</v>
      </c>
      <c r="W1748" s="109">
        <f t="shared" si="123"/>
        <v>0.57626692879799157</v>
      </c>
      <c r="X1748" s="108">
        <f t="shared" si="122"/>
        <v>-9.4917895000276031E-3</v>
      </c>
    </row>
    <row r="1749" spans="21:24" ht="12" customHeight="1">
      <c r="U1749" s="107">
        <v>41436</v>
      </c>
      <c r="V1749" s="108">
        <v>-7.5159276383869678E-3</v>
      </c>
      <c r="W1749" s="109">
        <f t="shared" si="123"/>
        <v>0.5780191411217025</v>
      </c>
      <c r="X1749" s="108">
        <f t="shared" si="122"/>
        <v>-1.4182648719072599E-2</v>
      </c>
    </row>
    <row r="1750" spans="21:24" ht="12" customHeight="1">
      <c r="U1750" s="107">
        <v>41435</v>
      </c>
      <c r="V1750" s="108">
        <v>9.7422315358948605E-4</v>
      </c>
      <c r="W1750" s="109">
        <f t="shared" si="123"/>
        <v>0.58239639024766165</v>
      </c>
      <c r="X1750" s="108">
        <f t="shared" si="122"/>
        <v>-7.2001037791045164E-3</v>
      </c>
    </row>
    <row r="1751" spans="21:24" ht="12" customHeight="1">
      <c r="U1751" s="107">
        <v>41432</v>
      </c>
      <c r="V1751" s="108">
        <v>3.0659449736116962E-3</v>
      </c>
      <c r="W1751" s="109">
        <f t="shared" si="123"/>
        <v>0.58182955842040585</v>
      </c>
      <c r="X1751" s="108">
        <f t="shared" si="122"/>
        <v>-1.1715342984213617E-2</v>
      </c>
    </row>
    <row r="1752" spans="21:24" ht="12" customHeight="1">
      <c r="U1752" s="107">
        <v>41431</v>
      </c>
      <c r="V1752" s="108">
        <v>-2.9873287158459784E-3</v>
      </c>
      <c r="W1752" s="109">
        <f t="shared" si="123"/>
        <v>0.58005115350188907</v>
      </c>
      <c r="X1752" s="108">
        <f t="shared" si="122"/>
        <v>-2.1317836756475028E-2</v>
      </c>
    </row>
    <row r="1753" spans="21:24" ht="12" customHeight="1">
      <c r="U1753" s="107">
        <v>41430</v>
      </c>
      <c r="V1753" s="108">
        <v>-7.7528631799761308E-3</v>
      </c>
      <c r="W1753" s="109">
        <f t="shared" si="123"/>
        <v>0.58178914893306444</v>
      </c>
      <c r="X1753" s="108">
        <f t="shared" si="122"/>
        <v>-1.5392302070425856E-2</v>
      </c>
    </row>
    <row r="1754" spans="21:24" ht="12" customHeight="1">
      <c r="U1754" s="107">
        <v>41429</v>
      </c>
      <c r="V1754" s="108">
        <v>-4.8616230867063473E-4</v>
      </c>
      <c r="W1754" s="109">
        <f t="shared" si="123"/>
        <v>0.58633492337160631</v>
      </c>
      <c r="X1754" s="108">
        <f t="shared" si="122"/>
        <v>-2.0909486540925726E-2</v>
      </c>
    </row>
    <row r="1755" spans="21:24" ht="12" customHeight="1">
      <c r="U1755" s="107">
        <v>41428</v>
      </c>
      <c r="V1755" s="108">
        <v>-3.5781927691870756E-3</v>
      </c>
      <c r="W1755" s="109">
        <f t="shared" si="123"/>
        <v>0.58662011596149477</v>
      </c>
      <c r="X1755" s="108">
        <f t="shared" si="122"/>
        <v>-2.1968978781802151E-2</v>
      </c>
    </row>
    <row r="1756" spans="21:24" ht="12" customHeight="1">
      <c r="U1756" s="107">
        <v>41425</v>
      </c>
      <c r="V1756" s="108">
        <v>-6.6801685791992469E-3</v>
      </c>
      <c r="W1756" s="109">
        <f t="shared" si="123"/>
        <v>0.58872669355941643</v>
      </c>
      <c r="X1756" s="108">
        <f t="shared" si="122"/>
        <v>-1.798305059480132E-2</v>
      </c>
    </row>
    <row r="1757" spans="21:24" ht="12" customHeight="1">
      <c r="U1757" s="107">
        <v>41424</v>
      </c>
      <c r="V1757" s="108">
        <v>3.0491899702053986E-3</v>
      </c>
      <c r="W1757" s="109">
        <f t="shared" si="123"/>
        <v>0.59268593552323201</v>
      </c>
      <c r="X1757" s="108">
        <f t="shared" si="122"/>
        <v>-1.4152590933329434E-2</v>
      </c>
    </row>
    <row r="1758" spans="21:24" ht="12" customHeight="1">
      <c r="U1758" s="107">
        <v>41423</v>
      </c>
      <c r="V1758" s="108">
        <v>-1.3312854743796849E-2</v>
      </c>
      <c r="W1758" s="109">
        <f t="shared" si="123"/>
        <v>0.59088421729430551</v>
      </c>
      <c r="X1758" s="108">
        <f t="shared" si="122"/>
        <v>-3.262269239846205E-2</v>
      </c>
    </row>
    <row r="1759" spans="21:24" ht="12" customHeight="1">
      <c r="U1759" s="107">
        <v>41422</v>
      </c>
      <c r="V1759" s="108">
        <v>-1.567755012435364E-3</v>
      </c>
      <c r="W1759" s="109">
        <f t="shared" si="123"/>
        <v>0.59885670968265892</v>
      </c>
      <c r="X1759" s="108">
        <f t="shared" si="122"/>
        <v>-1.9249782675240579E-2</v>
      </c>
    </row>
    <row r="1760" spans="21:24" ht="12" customHeight="1">
      <c r="U1760" s="107">
        <v>41421</v>
      </c>
      <c r="V1760" s="108">
        <v>4.8268636595195349E-4</v>
      </c>
      <c r="W1760" s="109">
        <f t="shared" si="123"/>
        <v>0.59979704450562654</v>
      </c>
      <c r="X1760" s="108">
        <f t="shared" si="122"/>
        <v>-1.7508701818076289E-2</v>
      </c>
    </row>
    <row r="1761" spans="21:24" ht="12" customHeight="1">
      <c r="U1761" s="107">
        <v>41418</v>
      </c>
      <c r="V1761" s="108">
        <v>-2.8056208460852023E-3</v>
      </c>
      <c r="W1761" s="109">
        <f t="shared" si="123"/>
        <v>0.59950767032687613</v>
      </c>
      <c r="X1761" s="108">
        <f t="shared" si="122"/>
        <v>-1.9337627226630238E-2</v>
      </c>
    </row>
    <row r="1762" spans="21:24" ht="12" customHeight="1">
      <c r="U1762" s="107">
        <v>41417</v>
      </c>
      <c r="V1762" s="108">
        <v>-1.574319122680776E-2</v>
      </c>
      <c r="W1762" s="109">
        <f t="shared" si="123"/>
        <v>0.60119439385081352</v>
      </c>
      <c r="X1762" s="108">
        <f t="shared" si="122"/>
        <v>-1.0836855629579034E-2</v>
      </c>
    </row>
    <row r="1763" spans="21:24" ht="12" customHeight="1">
      <c r="U1763" s="107">
        <v>41416</v>
      </c>
      <c r="V1763" s="108">
        <v>3.2699189607207651E-4</v>
      </c>
      <c r="W1763" s="109">
        <f t="shared" si="123"/>
        <v>0.61081050036134432</v>
      </c>
      <c r="X1763" s="108">
        <f t="shared" si="122"/>
        <v>9.5594510690528711E-3</v>
      </c>
    </row>
    <row r="1764" spans="21:24" ht="12" customHeight="1">
      <c r="U1764" s="107">
        <v>41415</v>
      </c>
      <c r="V1764" s="108">
        <v>2.0471593706417718E-4</v>
      </c>
      <c r="W1764" s="109">
        <f t="shared" si="123"/>
        <v>0.61061083556646034</v>
      </c>
      <c r="X1764" s="108">
        <f t="shared" si="122"/>
        <v>9.4218517115376432E-3</v>
      </c>
    </row>
    <row r="1765" spans="21:24" ht="12" customHeight="1">
      <c r="U1765" s="107">
        <v>41414</v>
      </c>
      <c r="V1765" s="108">
        <v>-1.3797303387038402E-3</v>
      </c>
      <c r="W1765" s="109">
        <f t="shared" si="123"/>
        <v>0.61048585938169264</v>
      </c>
      <c r="X1765" s="108">
        <f t="shared" si="122"/>
        <v>1.0268696041709102E-2</v>
      </c>
    </row>
    <row r="1766" spans="21:24" ht="12" customHeight="1">
      <c r="U1766" s="107">
        <v>41411</v>
      </c>
      <c r="V1766" s="108">
        <v>5.8384567594186752E-3</v>
      </c>
      <c r="W1766" s="109">
        <f t="shared" si="123"/>
        <v>0.61132932900385872</v>
      </c>
      <c r="X1766" s="108">
        <f t="shared" si="122"/>
        <v>8.4368153732818918E-3</v>
      </c>
    </row>
    <row r="1767" spans="21:24" ht="12" customHeight="1">
      <c r="U1767" s="107">
        <v>41410</v>
      </c>
      <c r="V1767" s="108">
        <v>4.5519480090279417E-3</v>
      </c>
      <c r="W1767" s="109">
        <f t="shared" si="123"/>
        <v>0.6077808269266437</v>
      </c>
      <c r="X1767" s="108">
        <f t="shared" si="122"/>
        <v>-5.6013719558024588E-3</v>
      </c>
    </row>
    <row r="1768" spans="21:24" ht="12" customHeight="1">
      <c r="U1768" s="107">
        <v>41409</v>
      </c>
      <c r="V1768" s="108">
        <v>1.906508898597701E-4</v>
      </c>
      <c r="W1768" s="109">
        <f t="shared" si="123"/>
        <v>0.60502677649596437</v>
      </c>
      <c r="X1768" s="108">
        <f t="shared" si="122"/>
        <v>-1.085020726859165E-2</v>
      </c>
    </row>
    <row r="1769" spans="21:24" ht="12" customHeight="1">
      <c r="U1769" s="107">
        <v>41408</v>
      </c>
      <c r="V1769" s="108">
        <v>1.0438276436967491E-3</v>
      </c>
      <c r="W1769" s="109">
        <f t="shared" si="123"/>
        <v>0.6049114495898138</v>
      </c>
      <c r="X1769" s="108">
        <f t="shared" si="122"/>
        <v>-4.3243938868327003E-3</v>
      </c>
    </row>
    <row r="1770" spans="21:24" ht="12" customHeight="1">
      <c r="U1770" s="107">
        <v>41407</v>
      </c>
      <c r="V1770" s="108">
        <v>-3.1904893716814954E-3</v>
      </c>
      <c r="W1770" s="109">
        <f t="shared" si="123"/>
        <v>0.60428068470656504</v>
      </c>
      <c r="X1770" s="108">
        <f t="shared" si="122"/>
        <v>-5.2361436041405973E-3</v>
      </c>
    </row>
    <row r="1771" spans="21:24" ht="12" customHeight="1">
      <c r="U1771" s="107">
        <v>41404</v>
      </c>
      <c r="V1771" s="108">
        <v>-8.1635594933883518E-3</v>
      </c>
      <c r="W1771" s="109">
        <f t="shared" si="123"/>
        <v>0.60621480660399107</v>
      </c>
      <c r="X1771" s="108">
        <f t="shared" si="122"/>
        <v>-3.45802078199553E-3</v>
      </c>
    </row>
    <row r="1772" spans="21:24" ht="12" customHeight="1">
      <c r="U1772" s="107">
        <v>41403</v>
      </c>
      <c r="V1772" s="108">
        <v>-7.5048060414452595E-4</v>
      </c>
      <c r="W1772" s="109">
        <f t="shared" si="123"/>
        <v>0.61120441016902727</v>
      </c>
      <c r="X1772" s="108">
        <f t="shared" si="122"/>
        <v>2.0094995133703719E-3</v>
      </c>
    </row>
    <row r="1773" spans="21:24" ht="12" customHeight="1">
      <c r="U1773" s="107">
        <v>41402</v>
      </c>
      <c r="V1773" s="108">
        <v>6.7893051906037115E-3</v>
      </c>
      <c r="W1773" s="109">
        <f t="shared" si="123"/>
        <v>0.6116634517258116</v>
      </c>
      <c r="X1773" s="108">
        <f t="shared" si="122"/>
        <v>1.0981233779361999E-2</v>
      </c>
    </row>
    <row r="1774" spans="21:24" ht="12" customHeight="1">
      <c r="U1774" s="107">
        <v>41401</v>
      </c>
      <c r="V1774" s="108">
        <v>1.2716219436450271E-4</v>
      </c>
      <c r="W1774" s="109">
        <f t="shared" si="123"/>
        <v>0.60753868617030304</v>
      </c>
      <c r="X1774" s="108">
        <f t="shared" si="122"/>
        <v>2.0917300893157353E-3</v>
      </c>
    </row>
    <row r="1775" spans="21:24" ht="12" customHeight="1">
      <c r="U1775" s="107">
        <v>41400</v>
      </c>
      <c r="V1775" s="108">
        <v>-1.4087099787296739E-3</v>
      </c>
      <c r="W1775" s="109">
        <f t="shared" si="123"/>
        <v>0.60746144004059566</v>
      </c>
      <c r="X1775" s="108">
        <f t="shared" si="122"/>
        <v>2.5398099452431655E-3</v>
      </c>
    </row>
    <row r="1776" spans="21:24" ht="12" customHeight="1">
      <c r="U1776" s="107">
        <v>41397</v>
      </c>
      <c r="V1776" s="108">
        <v>-2.7218561018175704E-3</v>
      </c>
      <c r="W1776" s="109">
        <f t="shared" si="123"/>
        <v>0.60831838421868922</v>
      </c>
      <c r="X1776" s="108">
        <f t="shared" si="122"/>
        <v>1.1481942425823233E-2</v>
      </c>
    </row>
    <row r="1777" spans="21:24" ht="12" customHeight="1">
      <c r="U1777" s="107">
        <v>41396</v>
      </c>
      <c r="V1777" s="108">
        <v>8.1965415127047709E-3</v>
      </c>
      <c r="W1777" s="109">
        <f t="shared" si="123"/>
        <v>0.60997865835190279</v>
      </c>
      <c r="X1777" s="108">
        <f t="shared" si="122"/>
        <v>1.5376852304682442E-2</v>
      </c>
    </row>
    <row r="1778" spans="21:24" ht="12" customHeight="1">
      <c r="U1778" s="107">
        <v>41395</v>
      </c>
      <c r="V1778" s="108">
        <v>-2.0633390965049338E-3</v>
      </c>
      <c r="W1778" s="109">
        <f t="shared" si="123"/>
        <v>0.60501959016511475</v>
      </c>
      <c r="X1778" s="108">
        <f t="shared" si="122"/>
        <v>8.1542593900396643E-3</v>
      </c>
    </row>
    <row r="1779" spans="21:24" ht="12" customHeight="1">
      <c r="U1779" s="107">
        <v>41394</v>
      </c>
      <c r="V1779" s="108">
        <v>5.7436360446415802E-4</v>
      </c>
      <c r="W1779" s="109">
        <f t="shared" si="123"/>
        <v>0.60627053185655322</v>
      </c>
      <c r="X1779" s="108">
        <f t="shared" si="122"/>
        <v>1.7681771528054835E-2</v>
      </c>
    </row>
    <row r="1780" spans="21:24" ht="12" customHeight="1">
      <c r="U1780" s="107">
        <v>41393</v>
      </c>
      <c r="V1780" s="108">
        <v>7.4982037624925979E-3</v>
      </c>
      <c r="W1780" s="109">
        <f t="shared" si="123"/>
        <v>0.60592251201852432</v>
      </c>
      <c r="X1780" s="108">
        <f t="shared" si="122"/>
        <v>2.3329042046054349E-2</v>
      </c>
    </row>
    <row r="1781" spans="21:24" ht="12" customHeight="1">
      <c r="U1781" s="107">
        <v>41390</v>
      </c>
      <c r="V1781" s="108">
        <v>1.1183592611218791E-3</v>
      </c>
      <c r="W1781" s="109">
        <f t="shared" si="123"/>
        <v>0.6014129948378194</v>
      </c>
      <c r="X1781" s="108">
        <f t="shared" si="122"/>
        <v>1.7535847467429644E-2</v>
      </c>
    </row>
    <row r="1782" spans="21:24" ht="12" customHeight="1">
      <c r="U1782" s="107">
        <v>41389</v>
      </c>
      <c r="V1782" s="108">
        <v>1.025023685831708E-3</v>
      </c>
      <c r="W1782" s="109">
        <f t="shared" si="123"/>
        <v>0.60074115040872278</v>
      </c>
      <c r="X1782" s="108">
        <f t="shared" si="122"/>
        <v>2.2831649331069404E-2</v>
      </c>
    </row>
    <row r="1783" spans="21:24" ht="12" customHeight="1">
      <c r="U1783" s="107">
        <v>41388</v>
      </c>
      <c r="V1783" s="108">
        <v>7.3676121306225665E-3</v>
      </c>
      <c r="W1783" s="109">
        <f t="shared" si="123"/>
        <v>0.60012600703702612</v>
      </c>
      <c r="X1783" s="108">
        <f t="shared" si="122"/>
        <v>2.4965788862224114E-2</v>
      </c>
    </row>
    <row r="1784" spans="21:24" ht="12" customHeight="1">
      <c r="U1784" s="107">
        <v>41387</v>
      </c>
      <c r="V1784" s="108">
        <v>6.1267025209461676E-3</v>
      </c>
      <c r="W1784" s="109">
        <f t="shared" si="123"/>
        <v>0.59573684900166257</v>
      </c>
      <c r="X1784" s="108">
        <f t="shared" si="122"/>
        <v>1.2452656091892278E-2</v>
      </c>
    </row>
    <row r="1785" spans="21:24" ht="12" customHeight="1">
      <c r="U1785" s="107">
        <v>41386</v>
      </c>
      <c r="V1785" s="108">
        <v>1.7946295530270782E-3</v>
      </c>
      <c r="W1785" s="109">
        <f t="shared" si="123"/>
        <v>0.59210917224340354</v>
      </c>
      <c r="X1785" s="108">
        <f t="shared" si="122"/>
        <v>1.0157795305997031E-2</v>
      </c>
    </row>
    <row r="1786" spans="21:24" ht="12" customHeight="1">
      <c r="U1786" s="107">
        <v>41383</v>
      </c>
      <c r="V1786" s="108">
        <v>6.328715717746485E-3</v>
      </c>
      <c r="W1786" s="109">
        <f t="shared" si="123"/>
        <v>0.59104845921123195</v>
      </c>
      <c r="X1786" s="108">
        <f t="shared" si="122"/>
        <v>-3.0126232055646129E-3</v>
      </c>
    </row>
    <row r="1787" spans="21:24" ht="12" customHeight="1">
      <c r="U1787" s="107">
        <v>41382</v>
      </c>
      <c r="V1787" s="108">
        <v>3.1136636649724291E-3</v>
      </c>
      <c r="W1787" s="109">
        <f t="shared" si="123"/>
        <v>0.58733140571237386</v>
      </c>
      <c r="X1787" s="108">
        <f t="shared" si="122"/>
        <v>-1.0897061637242245E-2</v>
      </c>
    </row>
    <row r="1788" spans="21:24" ht="12" customHeight="1">
      <c r="U1788" s="107">
        <v>41381</v>
      </c>
      <c r="V1788" s="108">
        <v>-4.930676081626075E-3</v>
      </c>
      <c r="W1788" s="109">
        <f t="shared" si="123"/>
        <v>0.58550832970064626</v>
      </c>
      <c r="X1788" s="108">
        <f t="shared" si="122"/>
        <v>-1.1475437656076837E-2</v>
      </c>
    </row>
    <row r="1789" spans="21:24" ht="12" customHeight="1">
      <c r="U1789" s="107">
        <v>41380</v>
      </c>
      <c r="V1789" s="108">
        <v>3.8461803638211861E-3</v>
      </c>
      <c r="W1789" s="109">
        <f t="shared" si="123"/>
        <v>0.58840958677636401</v>
      </c>
      <c r="X1789" s="108">
        <f t="shared" si="122"/>
        <v>-4.5330276391492008E-3</v>
      </c>
    </row>
    <row r="1790" spans="21:24" ht="12" customHeight="1">
      <c r="U1790" s="107">
        <v>41379</v>
      </c>
      <c r="V1790" s="108">
        <v>-1.126675015928956E-2</v>
      </c>
      <c r="W1790" s="109">
        <f t="shared" si="123"/>
        <v>0.58615512843123863</v>
      </c>
      <c r="X1790" s="108">
        <f t="shared" si="122"/>
        <v>-7.4401018117739026E-3</v>
      </c>
    </row>
    <row r="1791" spans="21:24" ht="12" customHeight="1">
      <c r="U1791" s="107">
        <v>41376</v>
      </c>
      <c r="V1791" s="108">
        <v>-1.6295964793613549E-3</v>
      </c>
      <c r="W1791" s="109">
        <f t="shared" si="123"/>
        <v>0.59283444602037094</v>
      </c>
      <c r="X1791" s="108">
        <f t="shared" si="122"/>
        <v>6.276798984410803E-3</v>
      </c>
    </row>
    <row r="1792" spans="21:24" ht="12" customHeight="1">
      <c r="U1792" s="107">
        <v>41375</v>
      </c>
      <c r="V1792" s="108">
        <v>2.5270949017761352E-3</v>
      </c>
      <c r="W1792" s="109">
        <f t="shared" si="123"/>
        <v>0.59380210383822307</v>
      </c>
      <c r="X1792" s="108">
        <f t="shared" si="122"/>
        <v>5.3740121493766058E-3</v>
      </c>
    </row>
    <row r="1793" spans="21:24" ht="12" customHeight="1">
      <c r="U1793" s="107">
        <v>41374</v>
      </c>
      <c r="V1793" s="108">
        <v>2.0576978091834241E-3</v>
      </c>
      <c r="W1793" s="109">
        <f t="shared" si="123"/>
        <v>0.59230529215412531</v>
      </c>
      <c r="X1793" s="108">
        <f t="shared" si="122"/>
        <v>1.1976946041831305E-2</v>
      </c>
    </row>
    <row r="1794" spans="21:24" ht="12" customHeight="1">
      <c r="U1794" s="107">
        <v>41373</v>
      </c>
      <c r="V1794" s="108">
        <v>9.1463628928236632E-4</v>
      </c>
      <c r="W1794" s="109">
        <f t="shared" si="123"/>
        <v>0.5910890095940512</v>
      </c>
      <c r="X1794" s="108">
        <f t="shared" si="122"/>
        <v>5.0106556044959838E-3</v>
      </c>
    </row>
    <row r="1795" spans="21:24" ht="12" customHeight="1">
      <c r="U1795" s="107">
        <v>41372</v>
      </c>
      <c r="V1795" s="108">
        <v>2.3972674246472768E-3</v>
      </c>
      <c r="W1795" s="109">
        <f t="shared" si="123"/>
        <v>0.59054887216497431</v>
      </c>
      <c r="X1795" s="108">
        <f t="shared" si="122"/>
        <v>8.1724555958029299E-3</v>
      </c>
    </row>
    <row r="1796" spans="21:24" ht="12" customHeight="1">
      <c r="U1796" s="107">
        <v>41369</v>
      </c>
      <c r="V1796" s="108">
        <v>-2.5252900476676133E-3</v>
      </c>
      <c r="W1796" s="109">
        <f t="shared" si="123"/>
        <v>0.58913655429469469</v>
      </c>
      <c r="X1796" s="108">
        <f t="shared" si="122"/>
        <v>2.8504061443881401E-3</v>
      </c>
    </row>
    <row r="1797" spans="21:24" ht="12" customHeight="1">
      <c r="U1797" s="107">
        <v>41368</v>
      </c>
      <c r="V1797" s="108">
        <v>9.1113312685778148E-3</v>
      </c>
      <c r="W1797" s="109">
        <f t="shared" si="123"/>
        <v>0.59062806146017333</v>
      </c>
      <c r="X1797" s="108">
        <f t="shared" si="122"/>
        <v>4.8838535769366587E-3</v>
      </c>
    </row>
    <row r="1798" spans="21:24" ht="12" customHeight="1">
      <c r="U1798" s="107">
        <v>41367</v>
      </c>
      <c r="V1798" s="108">
        <v>-4.840310080432896E-3</v>
      </c>
      <c r="W1798" s="109">
        <f t="shared" si="123"/>
        <v>0.58529524261478738</v>
      </c>
      <c r="X1798" s="108">
        <f t="shared" ref="X1798:X1861" si="124">$W1798/VLOOKUP($U1798-7,$U:$W,3,FALSE)-1</f>
        <v>-2.7626931353811335E-3</v>
      </c>
    </row>
    <row r="1799" spans="21:24" ht="12" customHeight="1">
      <c r="U1799" s="107">
        <v>41366</v>
      </c>
      <c r="V1799" s="108">
        <v>4.0635500551917045E-3</v>
      </c>
      <c r="W1799" s="109">
        <f t="shared" si="123"/>
        <v>0.58814203242305096</v>
      </c>
      <c r="X1799" s="108">
        <f t="shared" si="124"/>
        <v>7.3264746396108915E-3</v>
      </c>
    </row>
    <row r="1800" spans="21:24" ht="12" customHeight="1">
      <c r="U1800" s="107">
        <v>41365</v>
      </c>
      <c r="V1800" s="108">
        <v>-2.8942953408168061E-3</v>
      </c>
      <c r="W1800" s="109">
        <f t="shared" si="123"/>
        <v>0.58576176019010129</v>
      </c>
      <c r="X1800" s="108">
        <f t="shared" si="124"/>
        <v>7.7943965088540512E-3</v>
      </c>
    </row>
    <row r="1801" spans="21:24" ht="12" customHeight="1">
      <c r="U1801" s="107">
        <v>41362</v>
      </c>
      <c r="V1801" s="108">
        <v>-5.0274274095344273E-4</v>
      </c>
      <c r="W1801" s="109">
        <f t="shared" si="123"/>
        <v>0.58746204886102638</v>
      </c>
      <c r="X1801" s="108">
        <f t="shared" si="124"/>
        <v>8.4843376985503927E-3</v>
      </c>
    </row>
    <row r="1802" spans="21:24" ht="12" customHeight="1">
      <c r="U1802" s="107">
        <v>41361</v>
      </c>
      <c r="V1802" s="108">
        <v>1.4326160568564738E-3</v>
      </c>
      <c r="W1802" s="109">
        <f t="shared" si="123"/>
        <v>0.58775753969754996</v>
      </c>
      <c r="X1802" s="108">
        <f t="shared" si="124"/>
        <v>1.1797211193401935E-2</v>
      </c>
    </row>
    <row r="1803" spans="21:24" ht="12" customHeight="1">
      <c r="U1803" s="107">
        <v>41360</v>
      </c>
      <c r="V1803" s="108">
        <v>5.2278381982100337E-3</v>
      </c>
      <c r="W1803" s="109">
        <f t="shared" si="123"/>
        <v>0.58691671338991014</v>
      </c>
      <c r="X1803" s="108">
        <f t="shared" si="124"/>
        <v>4.8469288790708998E-3</v>
      </c>
    </row>
    <row r="1804" spans="21:24" ht="12" customHeight="1">
      <c r="U1804" s="107">
        <v>41359</v>
      </c>
      <c r="V1804" s="108">
        <v>4.5299562353220265E-3</v>
      </c>
      <c r="W1804" s="109">
        <f t="shared" si="123"/>
        <v>0.58386436496019756</v>
      </c>
      <c r="X1804" s="108">
        <f t="shared" si="124"/>
        <v>3.9584296455217327E-3</v>
      </c>
    </row>
    <row r="1805" spans="21:24" ht="12" customHeight="1">
      <c r="U1805" s="107">
        <v>41358</v>
      </c>
      <c r="V1805" s="108">
        <v>-2.2116716841377049E-3</v>
      </c>
      <c r="W1805" s="109">
        <f t="shared" si="123"/>
        <v>0.58123141210078655</v>
      </c>
      <c r="X1805" s="108">
        <f t="shared" si="124"/>
        <v>3.8702577984373043E-4</v>
      </c>
    </row>
    <row r="1806" spans="21:24" ht="12" customHeight="1">
      <c r="U1806" s="107">
        <v>41355</v>
      </c>
      <c r="V1806" s="108">
        <v>2.7806081728614842E-3</v>
      </c>
      <c r="W1806" s="109">
        <f t="shared" si="123"/>
        <v>0.58251975454736982</v>
      </c>
      <c r="X1806" s="108">
        <f t="shared" si="124"/>
        <v>5.4382667408738872E-3</v>
      </c>
    </row>
    <row r="1807" spans="21:24" ht="12" customHeight="1">
      <c r="U1807" s="107">
        <v>41354</v>
      </c>
      <c r="V1807" s="108">
        <v>-5.4464693205037093E-3</v>
      </c>
      <c r="W1807" s="109">
        <f t="shared" si="123"/>
        <v>0.58090448678376705</v>
      </c>
      <c r="X1807" s="108">
        <f t="shared" si="124"/>
        <v>5.0244720047094571E-3</v>
      </c>
    </row>
    <row r="1808" spans="21:24" ht="12" customHeight="1">
      <c r="U1808" s="107">
        <v>41353</v>
      </c>
      <c r="V1808" s="108">
        <v>4.3390021594934729E-3</v>
      </c>
      <c r="W1808" s="109">
        <f t="shared" ref="W1808:W1872" si="125">$W1807/(1+$V1807)</f>
        <v>0.58408569158352186</v>
      </c>
      <c r="X1808" s="108">
        <f t="shared" si="124"/>
        <v>1.2579525423514148E-2</v>
      </c>
    </row>
    <row r="1809" spans="21:24" ht="12" customHeight="1">
      <c r="U1809" s="107">
        <v>41352</v>
      </c>
      <c r="V1809" s="108">
        <v>9.565192652722901E-4</v>
      </c>
      <c r="W1809" s="109">
        <f t="shared" si="125"/>
        <v>0.58156229154462968</v>
      </c>
      <c r="X1809" s="108">
        <f t="shared" si="124"/>
        <v>6.0987671062715521E-3</v>
      </c>
    </row>
    <row r="1810" spans="21:24" ht="12" customHeight="1">
      <c r="U1810" s="107">
        <v>41351</v>
      </c>
      <c r="V1810" s="108">
        <v>2.8264477082024209E-3</v>
      </c>
      <c r="W1810" s="109">
        <f t="shared" si="125"/>
        <v>0.58100654758861181</v>
      </c>
      <c r="X1810" s="108">
        <f t="shared" si="124"/>
        <v>3.8766352649186597E-3</v>
      </c>
    </row>
    <row r="1811" spans="21:24" ht="12" customHeight="1">
      <c r="U1811" s="107">
        <v>41348</v>
      </c>
      <c r="V1811" s="108">
        <v>2.3679072135726962E-3</v>
      </c>
      <c r="W1811" s="109">
        <f t="shared" si="125"/>
        <v>0.57936899143057929</v>
      </c>
      <c r="X1811" s="108">
        <f t="shared" si="124"/>
        <v>2.5919954623740971E-3</v>
      </c>
    </row>
    <row r="1812" spans="21:24" ht="12" customHeight="1">
      <c r="U1812" s="107">
        <v>41347</v>
      </c>
      <c r="V1812" s="108">
        <v>2.029871068657524E-3</v>
      </c>
      <c r="W1812" s="109">
        <f t="shared" si="125"/>
        <v>0.578000340255441</v>
      </c>
      <c r="X1812" s="108">
        <f t="shared" si="124"/>
        <v>9.3807746034291206E-4</v>
      </c>
    </row>
    <row r="1813" spans="21:24" ht="12" customHeight="1">
      <c r="U1813" s="107">
        <v>41346</v>
      </c>
      <c r="V1813" s="108">
        <v>-2.089014779574799E-3</v>
      </c>
      <c r="W1813" s="109">
        <f t="shared" si="125"/>
        <v>0.57682945084162796</v>
      </c>
      <c r="X1813" s="108">
        <f t="shared" si="124"/>
        <v>-4.1478943416276559E-3</v>
      </c>
    </row>
    <row r="1814" spans="21:24" ht="12" customHeight="1">
      <c r="U1814" s="107">
        <v>41345</v>
      </c>
      <c r="V1814" s="108">
        <v>-1.2542550900790561E-3</v>
      </c>
      <c r="W1814" s="109">
        <f t="shared" si="125"/>
        <v>0.5780369786331333</v>
      </c>
      <c r="X1814" s="108">
        <f t="shared" si="124"/>
        <v>-7.1632386490438904E-4</v>
      </c>
    </row>
    <row r="1815" spans="21:24" ht="12" customHeight="1">
      <c r="U1815" s="107">
        <v>41344</v>
      </c>
      <c r="V1815" s="108">
        <v>1.5431518085718291E-3</v>
      </c>
      <c r="W1815" s="109">
        <f t="shared" si="125"/>
        <v>0.57876289494006072</v>
      </c>
      <c r="X1815" s="108">
        <f t="shared" si="124"/>
        <v>1.4220792210710709E-3</v>
      </c>
    </row>
    <row r="1816" spans="21:24" ht="12" customHeight="1">
      <c r="U1816" s="107">
        <v>41341</v>
      </c>
      <c r="V1816" s="108">
        <v>7.1435887695918952E-4</v>
      </c>
      <c r="W1816" s="109">
        <f t="shared" si="125"/>
        <v>0.57787115202668926</v>
      </c>
      <c r="X1816" s="108">
        <f t="shared" si="124"/>
        <v>-1.436166270217476E-3</v>
      </c>
    </row>
    <row r="1817" spans="21:24" ht="12" customHeight="1">
      <c r="U1817" s="107">
        <v>41340</v>
      </c>
      <c r="V1817" s="108">
        <v>-3.0616483607141757E-3</v>
      </c>
      <c r="W1817" s="109">
        <f t="shared" si="125"/>
        <v>0.57745863932161312</v>
      </c>
      <c r="X1817" s="108">
        <f t="shared" si="124"/>
        <v>2.5397590618745358E-3</v>
      </c>
    </row>
    <row r="1818" spans="21:24" ht="12" customHeight="1">
      <c r="U1818" s="107">
        <v>41339</v>
      </c>
      <c r="V1818" s="108">
        <v>1.349650315194943E-3</v>
      </c>
      <c r="W1818" s="109">
        <f t="shared" si="125"/>
        <v>0.579232044160089</v>
      </c>
      <c r="X1818" s="108">
        <f t="shared" si="124"/>
        <v>1.1107058541641956E-2</v>
      </c>
    </row>
    <row r="1819" spans="21:24" ht="12" customHeight="1">
      <c r="U1819" s="107">
        <v>41338</v>
      </c>
      <c r="V1819" s="108">
        <v>8.8299685751661407E-4</v>
      </c>
      <c r="W1819" s="109">
        <f t="shared" si="125"/>
        <v>0.57845133713060581</v>
      </c>
      <c r="X1819" s="108">
        <f t="shared" si="124"/>
        <v>1.7602184613069838E-2</v>
      </c>
    </row>
    <row r="1820" spans="21:24" ht="12" customHeight="1">
      <c r="U1820" s="107">
        <v>41337</v>
      </c>
      <c r="V1820" s="108">
        <v>-1.3154392464751069E-3</v>
      </c>
      <c r="W1820" s="109">
        <f t="shared" si="125"/>
        <v>0.57794101702873946</v>
      </c>
      <c r="X1820" s="108">
        <f t="shared" si="124"/>
        <v>2.2746299622341315E-2</v>
      </c>
    </row>
    <row r="1821" spans="21:24" ht="12" customHeight="1">
      <c r="U1821" s="107">
        <v>41334</v>
      </c>
      <c r="V1821" s="108">
        <v>4.6988468338141146E-3</v>
      </c>
      <c r="W1821" s="109">
        <f t="shared" si="125"/>
        <v>0.5787022646997495</v>
      </c>
      <c r="X1821" s="108">
        <f t="shared" si="124"/>
        <v>2.3856966431503146E-2</v>
      </c>
    </row>
    <row r="1822" spans="21:24" ht="12" customHeight="1">
      <c r="U1822" s="107">
        <v>41333</v>
      </c>
      <c r="V1822" s="108">
        <v>5.4577837557254509E-3</v>
      </c>
      <c r="W1822" s="109">
        <f t="shared" si="125"/>
        <v>0.57599574889874627</v>
      </c>
      <c r="X1822" s="108">
        <f t="shared" si="124"/>
        <v>2.5743590373519476E-2</v>
      </c>
    </row>
    <row r="1823" spans="21:24" ht="12" customHeight="1">
      <c r="U1823" s="107">
        <v>41332</v>
      </c>
      <c r="V1823" s="108">
        <v>7.7820969739673031E-3</v>
      </c>
      <c r="W1823" s="109">
        <f t="shared" si="125"/>
        <v>0.57286915294166507</v>
      </c>
      <c r="X1823" s="108">
        <f t="shared" si="124"/>
        <v>1.9445782263483036E-2</v>
      </c>
    </row>
    <row r="1824" spans="21:24" ht="12" customHeight="1">
      <c r="U1824" s="107">
        <v>41331</v>
      </c>
      <c r="V1824" s="108">
        <v>5.9425941387635569E-3</v>
      </c>
      <c r="W1824" s="109">
        <f t="shared" si="125"/>
        <v>0.56844545528423218</v>
      </c>
      <c r="X1824" s="108">
        <f t="shared" si="124"/>
        <v>7.1084739671696262E-3</v>
      </c>
    </row>
    <row r="1825" spans="21:24" ht="12" customHeight="1">
      <c r="U1825" s="107">
        <v>41330</v>
      </c>
      <c r="V1825" s="108">
        <v>-2.30902646478586E-4</v>
      </c>
      <c r="W1825" s="109">
        <f t="shared" si="125"/>
        <v>0.56508737038906875</v>
      </c>
      <c r="X1825" s="108">
        <f t="shared" si="124"/>
        <v>5.9739922778163645E-3</v>
      </c>
    </row>
    <row r="1826" spans="21:24" ht="12" customHeight="1">
      <c r="U1826" s="107">
        <v>41327</v>
      </c>
      <c r="V1826" s="108">
        <v>6.5501688066081244E-3</v>
      </c>
      <c r="W1826" s="109">
        <f t="shared" si="125"/>
        <v>0.56521788069355794</v>
      </c>
      <c r="X1826" s="108">
        <f t="shared" si="124"/>
        <v>5.8792163877054993E-3</v>
      </c>
    </row>
    <row r="1827" spans="21:24" ht="12" customHeight="1">
      <c r="U1827" s="107">
        <v>41326</v>
      </c>
      <c r="V1827" s="108">
        <v>-7.1547459486310291E-4</v>
      </c>
      <c r="W1827" s="109">
        <f t="shared" si="125"/>
        <v>0.56153970086130423</v>
      </c>
      <c r="X1827" s="108">
        <f t="shared" si="124"/>
        <v>1.4732382557314239E-4</v>
      </c>
    </row>
    <row r="1828" spans="21:24" ht="12" customHeight="1">
      <c r="U1828" s="107">
        <v>41325</v>
      </c>
      <c r="V1828" s="108">
        <v>-4.4140576839754872E-3</v>
      </c>
      <c r="W1828" s="109">
        <f t="shared" si="125"/>
        <v>0.56194175591145168</v>
      </c>
      <c r="X1828" s="108">
        <f t="shared" si="124"/>
        <v>-2.710990681185077E-4</v>
      </c>
    </row>
    <row r="1829" spans="21:24" ht="12" customHeight="1">
      <c r="U1829" s="107">
        <v>41324</v>
      </c>
      <c r="V1829" s="108">
        <v>4.8094257829304219E-3</v>
      </c>
      <c r="W1829" s="109">
        <f t="shared" si="125"/>
        <v>0.5644331965999948</v>
      </c>
      <c r="X1829" s="108">
        <f t="shared" si="124"/>
        <v>-5.3630725052666861E-4</v>
      </c>
    </row>
    <row r="1830" spans="21:24" ht="12" customHeight="1">
      <c r="U1830" s="107">
        <v>41323</v>
      </c>
      <c r="V1830" s="108">
        <v>-3.2509395443936954E-4</v>
      </c>
      <c r="W1830" s="109">
        <f t="shared" si="125"/>
        <v>0.56173159020696684</v>
      </c>
      <c r="X1830" s="108">
        <f t="shared" si="124"/>
        <v>-5.4008769769602338E-3</v>
      </c>
    </row>
    <row r="1831" spans="21:24" ht="12" customHeight="1">
      <c r="U1831" s="107">
        <v>41320</v>
      </c>
      <c r="V1831" s="108">
        <v>8.1445289559174076E-4</v>
      </c>
      <c r="W1831" s="109">
        <f t="shared" si="125"/>
        <v>0.56191426513747622</v>
      </c>
      <c r="X1831" s="108">
        <f t="shared" si="124"/>
        <v>-3.1602983695429021E-3</v>
      </c>
    </row>
    <row r="1832" spans="21:24" ht="12" customHeight="1">
      <c r="U1832" s="107">
        <v>41319</v>
      </c>
      <c r="V1832" s="108">
        <v>-1.1335365271213859E-3</v>
      </c>
      <c r="W1832" s="109">
        <f t="shared" si="125"/>
        <v>0.5614569848703983</v>
      </c>
      <c r="X1832" s="108">
        <f t="shared" si="124"/>
        <v>-1.7395707420473361E-3</v>
      </c>
    </row>
    <row r="1833" spans="21:24" ht="12" customHeight="1">
      <c r="U1833" s="107">
        <v>41318</v>
      </c>
      <c r="V1833" s="108">
        <v>-4.6781668219095362E-3</v>
      </c>
      <c r="W1833" s="109">
        <f t="shared" si="125"/>
        <v>0.56209413910875894</v>
      </c>
      <c r="X1833" s="108">
        <f t="shared" si="124"/>
        <v>-1.7962236620704397E-3</v>
      </c>
    </row>
    <row r="1834" spans="21:24" ht="12" customHeight="1">
      <c r="U1834" s="107">
        <v>41317</v>
      </c>
      <c r="V1834" s="108">
        <v>-8.1162588571150456E-5</v>
      </c>
      <c r="W1834" s="109">
        <f t="shared" si="125"/>
        <v>0.56473606864824477</v>
      </c>
      <c r="X1834" s="108">
        <f t="shared" si="124"/>
        <v>7.1368278430286036E-3</v>
      </c>
    </row>
    <row r="1835" spans="21:24" ht="12" customHeight="1">
      <c r="U1835" s="107">
        <v>41316</v>
      </c>
      <c r="V1835" s="108">
        <v>1.926919099875262E-3</v>
      </c>
      <c r="W1835" s="109">
        <f t="shared" si="125"/>
        <v>0.56478190780986082</v>
      </c>
      <c r="X1835" s="108">
        <f t="shared" si="124"/>
        <v>7.2435016018603804E-3</v>
      </c>
    </row>
    <row r="1836" spans="21:24" ht="12" customHeight="1">
      <c r="U1836" s="107">
        <v>41313</v>
      </c>
      <c r="V1836" s="108">
        <v>2.240845464928606E-3</v>
      </c>
      <c r="W1836" s="109">
        <f t="shared" si="125"/>
        <v>0.56369571177632127</v>
      </c>
      <c r="X1836" s="108">
        <f t="shared" si="124"/>
        <v>-8.8922303217697785E-4</v>
      </c>
    </row>
    <row r="1837" spans="21:24" ht="12" customHeight="1">
      <c r="U1837" s="107">
        <v>41312</v>
      </c>
      <c r="V1837" s="108">
        <v>-1.1902238405821009E-3</v>
      </c>
      <c r="W1837" s="109">
        <f t="shared" si="125"/>
        <v>0.56243538100348422</v>
      </c>
      <c r="X1837" s="108">
        <f t="shared" si="124"/>
        <v>-2.7192094197280303E-3</v>
      </c>
    </row>
    <row r="1838" spans="21:24" ht="12" customHeight="1">
      <c r="U1838" s="107">
        <v>41311</v>
      </c>
      <c r="V1838" s="108">
        <v>4.2290938103317398E-3</v>
      </c>
      <c r="W1838" s="109">
        <f t="shared" si="125"/>
        <v>0.56310560271660293</v>
      </c>
      <c r="X1838" s="108">
        <f t="shared" si="124"/>
        <v>1.040721468050787E-4</v>
      </c>
    </row>
    <row r="1839" spans="21:24" ht="12" customHeight="1">
      <c r="U1839" s="107">
        <v>41310</v>
      </c>
      <c r="V1839" s="108">
        <v>2.4746656294620198E-5</v>
      </c>
      <c r="W1839" s="109">
        <f t="shared" si="125"/>
        <v>0.56073420516031813</v>
      </c>
      <c r="X1839" s="108">
        <f t="shared" si="124"/>
        <v>-7.4569175394781917E-3</v>
      </c>
    </row>
    <row r="1840" spans="21:24" ht="12" customHeight="1">
      <c r="U1840" s="107">
        <v>41309</v>
      </c>
      <c r="V1840" s="108">
        <v>-6.16287817705931E-3</v>
      </c>
      <c r="W1840" s="109">
        <f t="shared" si="125"/>
        <v>0.56072032920705384</v>
      </c>
      <c r="X1840" s="108">
        <f t="shared" si="124"/>
        <v>-6.0935479226201794E-3</v>
      </c>
    </row>
    <row r="1841" spans="21:24" ht="12" customHeight="1">
      <c r="U1841" s="107">
        <v>41306</v>
      </c>
      <c r="V1841" s="108">
        <v>4.051259966482232E-4</v>
      </c>
      <c r="W1841" s="109">
        <f t="shared" si="125"/>
        <v>0.56419740910719396</v>
      </c>
      <c r="X1841" s="108">
        <f t="shared" si="124"/>
        <v>-5.9197664848659182E-3</v>
      </c>
    </row>
    <row r="1842" spans="21:24" ht="12" customHeight="1">
      <c r="U1842" s="107">
        <v>41305</v>
      </c>
      <c r="V1842" s="108">
        <v>1.6373862529233069E-3</v>
      </c>
      <c r="W1842" s="109">
        <f t="shared" si="125"/>
        <v>0.56396893063209297</v>
      </c>
      <c r="X1842" s="108">
        <f t="shared" si="124"/>
        <v>-1.0247972733757216E-2</v>
      </c>
    </row>
    <row r="1843" spans="21:24" ht="12" customHeight="1">
      <c r="U1843" s="107">
        <v>41304</v>
      </c>
      <c r="V1843" s="108">
        <v>-3.3630818766110472E-3</v>
      </c>
      <c r="W1843" s="109">
        <f t="shared" si="125"/>
        <v>0.56304700520601902</v>
      </c>
      <c r="X1843" s="108">
        <f t="shared" si="124"/>
        <v>-8.0926034588406637E-3</v>
      </c>
    </row>
    <row r="1844" spans="21:24" ht="12" customHeight="1">
      <c r="U1844" s="107">
        <v>41303</v>
      </c>
      <c r="V1844" s="108">
        <v>1.3983931808541779E-3</v>
      </c>
      <c r="W1844" s="109">
        <f t="shared" si="125"/>
        <v>0.56494696811573542</v>
      </c>
      <c r="X1844" s="108">
        <f t="shared" si="124"/>
        <v>-2.3766965831484299E-3</v>
      </c>
    </row>
    <row r="1845" spans="21:24" ht="12" customHeight="1">
      <c r="U1845" s="107">
        <v>41302</v>
      </c>
      <c r="V1845" s="108">
        <v>-5.9891088614834106E-3</v>
      </c>
      <c r="W1845" s="109">
        <f t="shared" si="125"/>
        <v>0.56415805334101943</v>
      </c>
      <c r="X1845" s="108">
        <f t="shared" si="124"/>
        <v>-3.1054423176580803E-3</v>
      </c>
    </row>
    <row r="1846" spans="21:24" ht="12" customHeight="1">
      <c r="U1846" s="107">
        <v>41299</v>
      </c>
      <c r="V1846" s="108">
        <v>-3.9506187126602281E-3</v>
      </c>
      <c r="W1846" s="109">
        <f t="shared" si="125"/>
        <v>0.56755721528850267</v>
      </c>
      <c r="X1846" s="108">
        <f t="shared" si="124"/>
        <v>3.626449108704799E-3</v>
      </c>
    </row>
    <row r="1847" spans="21:24" ht="12" customHeight="1">
      <c r="U1847" s="107">
        <v>41298</v>
      </c>
      <c r="V1847" s="108">
        <v>3.8186381094115181E-3</v>
      </c>
      <c r="W1847" s="109">
        <f t="shared" si="125"/>
        <v>0.56980831066323812</v>
      </c>
      <c r="X1847" s="108">
        <f t="shared" si="124"/>
        <v>1.1867632982107024E-2</v>
      </c>
    </row>
    <row r="1848" spans="21:24" ht="12" customHeight="1">
      <c r="U1848" s="107">
        <v>41297</v>
      </c>
      <c r="V1848" s="108">
        <v>2.3800790603220883E-3</v>
      </c>
      <c r="W1848" s="109">
        <f t="shared" si="125"/>
        <v>0.56764069626801628</v>
      </c>
      <c r="X1848" s="108">
        <f t="shared" si="124"/>
        <v>9.4786703267095707E-3</v>
      </c>
    </row>
    <row r="1849" spans="21:24" ht="12" customHeight="1">
      <c r="U1849" s="107">
        <v>41296</v>
      </c>
      <c r="V1849" s="108">
        <v>6.6688981172071662E-4</v>
      </c>
      <c r="W1849" s="109">
        <f t="shared" si="125"/>
        <v>0.56629287445551513</v>
      </c>
      <c r="X1849" s="108">
        <f t="shared" si="124"/>
        <v>7.5215932846883771E-3</v>
      </c>
    </row>
    <row r="1850" spans="21:24" ht="12" customHeight="1">
      <c r="U1850" s="107">
        <v>41295</v>
      </c>
      <c r="V1850" s="108">
        <v>7.2330956251092271E-4</v>
      </c>
      <c r="W1850" s="109">
        <f t="shared" si="125"/>
        <v>0.56591547119348107</v>
      </c>
      <c r="X1850" s="108">
        <f t="shared" si="124"/>
        <v>9.1950883092819513E-3</v>
      </c>
    </row>
    <row r="1851" spans="21:24" ht="12" customHeight="1">
      <c r="U1851" s="107">
        <v>41292</v>
      </c>
      <c r="V1851" s="108">
        <v>4.2283467833840035E-3</v>
      </c>
      <c r="W1851" s="109">
        <f t="shared" si="125"/>
        <v>0.56550643498139752</v>
      </c>
      <c r="X1851" s="108">
        <f t="shared" si="124"/>
        <v>1.2068125108516181E-2</v>
      </c>
    </row>
    <row r="1852" spans="21:24" ht="12" customHeight="1">
      <c r="U1852" s="107">
        <v>41291</v>
      </c>
      <c r="V1852" s="108">
        <v>1.4486786788801631E-3</v>
      </c>
      <c r="W1852" s="109">
        <f t="shared" si="125"/>
        <v>0.56312534573710804</v>
      </c>
      <c r="X1852" s="108">
        <f t="shared" si="124"/>
        <v>9.3487785603905138E-3</v>
      </c>
    </row>
    <row r="1853" spans="21:24" ht="12" customHeight="1">
      <c r="U1853" s="107">
        <v>41290</v>
      </c>
      <c r="V1853" s="108">
        <v>4.3676406241984351E-4</v>
      </c>
      <c r="W1853" s="109">
        <f t="shared" si="125"/>
        <v>0.56231073815983057</v>
      </c>
      <c r="X1853" s="108">
        <f t="shared" si="124"/>
        <v>5.6774440061768683E-3</v>
      </c>
    </row>
    <row r="1854" spans="21:24" ht="12" customHeight="1">
      <c r="U1854" s="107">
        <v>41289</v>
      </c>
      <c r="V1854" s="108">
        <v>2.328999162564468E-3</v>
      </c>
      <c r="W1854" s="109">
        <f t="shared" si="125"/>
        <v>0.56206524825865611</v>
      </c>
      <c r="X1854" s="108">
        <f t="shared" si="124"/>
        <v>1.0876464584690604E-2</v>
      </c>
    </row>
    <row r="1855" spans="21:24" ht="12" customHeight="1">
      <c r="U1855" s="107">
        <v>41288</v>
      </c>
      <c r="V1855" s="108">
        <v>3.5722283964712844E-3</v>
      </c>
      <c r="W1855" s="109">
        <f t="shared" si="125"/>
        <v>0.56075924045723091</v>
      </c>
      <c r="X1855" s="108">
        <f t="shared" si="124"/>
        <v>8.9631731134207637E-3</v>
      </c>
    </row>
    <row r="1856" spans="21:24" ht="12" customHeight="1">
      <c r="U1856" s="107">
        <v>41285</v>
      </c>
      <c r="V1856" s="108">
        <v>1.530065096009886E-3</v>
      </c>
      <c r="W1856" s="109">
        <f t="shared" si="125"/>
        <v>0.55876321064924628</v>
      </c>
      <c r="X1856" s="108">
        <f t="shared" si="124"/>
        <v>5.176234460986473E-3</v>
      </c>
    </row>
    <row r="1857" spans="21:24" ht="12" customHeight="1">
      <c r="U1857" s="107">
        <v>41284</v>
      </c>
      <c r="V1857" s="108">
        <v>-2.1939206053330431E-3</v>
      </c>
      <c r="W1857" s="109">
        <f t="shared" si="125"/>
        <v>0.55790957268535057</v>
      </c>
      <c r="X1857" s="108">
        <f t="shared" si="124"/>
        <v>-1.0218413914354629E-3</v>
      </c>
    </row>
    <row r="1858" spans="21:24" ht="12" customHeight="1">
      <c r="U1858" s="107">
        <v>41283</v>
      </c>
      <c r="V1858" s="108">
        <v>5.6086920547018049E-3</v>
      </c>
      <c r="W1858" s="109">
        <f t="shared" si="125"/>
        <v>0.55913627327648097</v>
      </c>
      <c r="X1858" s="108">
        <f t="shared" si="124"/>
        <v>-4.2973471600276092E-3</v>
      </c>
    </row>
    <row r="1859" spans="21:24" ht="12" customHeight="1">
      <c r="U1859" s="107">
        <v>41282</v>
      </c>
      <c r="V1859" s="108">
        <v>4.3188552633784941E-4</v>
      </c>
      <c r="W1859" s="109">
        <f t="shared" si="125"/>
        <v>0.55601774099031531</v>
      </c>
      <c r="X1859" s="108">
        <f t="shared" si="124"/>
        <v>-7.953489081660714E-3</v>
      </c>
    </row>
    <row r="1860" spans="21:24" ht="12" customHeight="1">
      <c r="U1860" s="107">
        <v>41281</v>
      </c>
      <c r="V1860" s="108">
        <v>-1.944764382523413E-4</v>
      </c>
      <c r="W1860" s="109">
        <f t="shared" si="125"/>
        <v>0.55577770864209153</v>
      </c>
      <c r="X1860" s="108">
        <f t="shared" si="124"/>
        <v>-8.3817546494802109E-3</v>
      </c>
    </row>
    <row r="1861" spans="21:24" ht="12" customHeight="1">
      <c r="U1861" s="107">
        <v>41278</v>
      </c>
      <c r="V1861" s="108">
        <v>-4.6455278986602703E-3</v>
      </c>
      <c r="W1861" s="109">
        <f t="shared" si="125"/>
        <v>0.55588581533553294</v>
      </c>
      <c r="X1861" s="108">
        <f t="shared" si="124"/>
        <v>-1.9850902829844363E-3</v>
      </c>
    </row>
    <row r="1862" spans="21:24" ht="12" customHeight="1">
      <c r="U1862" s="107">
        <v>41277</v>
      </c>
      <c r="V1862" s="108">
        <v>-5.4655832946812833E-3</v>
      </c>
      <c r="W1862" s="109">
        <f t="shared" si="125"/>
        <v>0.55848025092204201</v>
      </c>
      <c r="X1862" s="108">
        <f t="shared" ref="X1862:X1925" si="126">$W1862/VLOOKUP($U1862-7,$U:$W,3,FALSE)-1</f>
        <v>-2.4055677181291646E-3</v>
      </c>
    </row>
    <row r="1863" spans="21:24" ht="12" customHeight="1">
      <c r="U1863" s="107">
        <v>41276</v>
      </c>
      <c r="V1863" s="108">
        <v>1.91617593526294E-3</v>
      </c>
      <c r="W1863" s="109">
        <f t="shared" si="125"/>
        <v>0.56154944619429914</v>
      </c>
      <c r="X1863" s="108">
        <f t="shared" si="126"/>
        <v>8.5161405959635061E-3</v>
      </c>
    </row>
    <row r="1864" spans="21:24" ht="12" customHeight="1">
      <c r="U1864" s="110">
        <v>41275</v>
      </c>
      <c r="V1864" s="111"/>
      <c r="W1864" s="112">
        <f>W1865</f>
        <v>0.56047547657378349</v>
      </c>
      <c r="X1864" s="111">
        <f t="shared" si="126"/>
        <v>7.963853516327557E-3</v>
      </c>
    </row>
    <row r="1865" spans="21:24" ht="12" customHeight="1">
      <c r="U1865" s="107">
        <v>41274</v>
      </c>
      <c r="V1865" s="108">
        <v>6.255001872559068E-3</v>
      </c>
      <c r="W1865" s="109">
        <f>$W1863/(1+$V1863)</f>
        <v>0.56047547657378349</v>
      </c>
      <c r="X1865" s="108">
        <f t="shared" si="126"/>
        <v>7.8230441019733199E-3</v>
      </c>
    </row>
    <row r="1866" spans="21:24" ht="12" customHeight="1">
      <c r="U1866" s="107">
        <v>41271</v>
      </c>
      <c r="V1866" s="108">
        <v>-5.0648844547738639E-3</v>
      </c>
      <c r="W1866" s="109">
        <f t="shared" si="125"/>
        <v>0.55699149373745616</v>
      </c>
      <c r="X1866" s="108">
        <f t="shared" si="126"/>
        <v>1.6929007941317575E-3</v>
      </c>
    </row>
    <row r="1867" spans="21:24" ht="12" customHeight="1">
      <c r="U1867" s="107">
        <v>41270</v>
      </c>
      <c r="V1867" s="108">
        <v>5.4226238324738048E-3</v>
      </c>
      <c r="W1867" s="109">
        <f t="shared" si="125"/>
        <v>0.55982695256687554</v>
      </c>
      <c r="X1867" s="108">
        <f t="shared" si="126"/>
        <v>8.2018883855012881E-3</v>
      </c>
    </row>
    <row r="1868" spans="21:24" ht="12" customHeight="1">
      <c r="U1868" s="107">
        <v>41269</v>
      </c>
      <c r="V1868" s="108">
        <v>1.3675031509877381E-3</v>
      </c>
      <c r="W1868" s="109">
        <f t="shared" si="125"/>
        <v>0.5568075944351889</v>
      </c>
      <c r="X1868" s="108">
        <f t="shared" si="126"/>
        <v>5.4165295887433906E-3</v>
      </c>
    </row>
    <row r="1869" spans="21:24" ht="12" customHeight="1">
      <c r="U1869" s="107">
        <v>41268</v>
      </c>
      <c r="V1869" s="108">
        <v>-1.3969688879507299E-4</v>
      </c>
      <c r="W1869" s="109">
        <f t="shared" si="125"/>
        <v>0.5560471981396351</v>
      </c>
      <c r="X1869" s="108">
        <f t="shared" si="126"/>
        <v>5.7408795832751824E-3</v>
      </c>
    </row>
    <row r="1870" spans="21:24" ht="12" customHeight="1">
      <c r="U1870" s="107">
        <v>41267</v>
      </c>
      <c r="V1870" s="108">
        <v>1.3439627437347888E-4</v>
      </c>
      <c r="W1870" s="109">
        <f t="shared" si="125"/>
        <v>0.55612488705613838</v>
      </c>
      <c r="X1870" s="108">
        <f t="shared" si="126"/>
        <v>5.8981846238432833E-3</v>
      </c>
    </row>
    <row r="1871" spans="21:24" ht="12" customHeight="1">
      <c r="U1871" s="107">
        <v>41264</v>
      </c>
      <c r="V1871" s="108">
        <v>1.400191134927798E-3</v>
      </c>
      <c r="W1871" s="109">
        <f t="shared" si="125"/>
        <v>0.55605015598680896</v>
      </c>
      <c r="X1871" s="108">
        <f t="shared" si="126"/>
        <v>5.2566747558162596E-3</v>
      </c>
    </row>
    <row r="1872" spans="21:24" ht="12" customHeight="1">
      <c r="U1872" s="107">
        <v>41263</v>
      </c>
      <c r="V1872" s="108">
        <v>2.644943308352105E-3</v>
      </c>
      <c r="W1872" s="109">
        <f t="shared" si="125"/>
        <v>0.55527266811944043</v>
      </c>
      <c r="X1872" s="108">
        <f t="shared" si="126"/>
        <v>2.6641681100392223E-3</v>
      </c>
    </row>
    <row r="1873" spans="21:24" ht="12" customHeight="1">
      <c r="U1873" s="107">
        <v>41262</v>
      </c>
      <c r="V1873" s="108">
        <v>1.6905469190307981E-3</v>
      </c>
      <c r="W1873" s="109">
        <f t="shared" ref="W1873:W1936" si="127">$W1872/(1+$V1872)</f>
        <v>0.55380787767925999</v>
      </c>
      <c r="X1873" s="108">
        <f t="shared" si="126"/>
        <v>-6.2392725051754194E-3</v>
      </c>
    </row>
    <row r="1874" spans="21:24" ht="12" customHeight="1">
      <c r="U1874" s="107">
        <v>41261</v>
      </c>
      <c r="V1874" s="108">
        <v>1.6688387707246248E-5</v>
      </c>
      <c r="W1874" s="109">
        <f t="shared" si="127"/>
        <v>0.55287321956131597</v>
      </c>
      <c r="X1874" s="108">
        <f t="shared" si="126"/>
        <v>-9.6743049894194577E-3</v>
      </c>
    </row>
    <row r="1875" spans="21:24" ht="12" customHeight="1">
      <c r="U1875" s="107">
        <v>41260</v>
      </c>
      <c r="V1875" s="108">
        <v>-5.0343774737017922E-4</v>
      </c>
      <c r="W1875" s="109">
        <f t="shared" si="127"/>
        <v>0.55286399315264878</v>
      </c>
      <c r="X1875" s="108">
        <f t="shared" si="126"/>
        <v>-8.00610950172298E-3</v>
      </c>
    </row>
    <row r="1876" spans="21:24" ht="12" customHeight="1">
      <c r="U1876" s="107">
        <v>41257</v>
      </c>
      <c r="V1876" s="108">
        <v>-1.182369832628441E-3</v>
      </c>
      <c r="W1876" s="109">
        <f t="shared" si="127"/>
        <v>0.55314246594968131</v>
      </c>
      <c r="X1876" s="108">
        <f t="shared" si="126"/>
        <v>-7.4171606508882659E-3</v>
      </c>
    </row>
    <row r="1877" spans="21:24" ht="12" customHeight="1">
      <c r="U1877" s="107">
        <v>41256</v>
      </c>
      <c r="V1877" s="108">
        <v>-6.2583265947882038E-3</v>
      </c>
      <c r="W1877" s="109">
        <f t="shared" si="127"/>
        <v>0.55379725912225974</v>
      </c>
      <c r="X1877" s="108">
        <f t="shared" si="126"/>
        <v>-7.3250671234610376E-3</v>
      </c>
    </row>
    <row r="1878" spans="21:24" ht="12" customHeight="1">
      <c r="U1878" s="107">
        <v>41255</v>
      </c>
      <c r="V1878" s="108">
        <v>-1.7718957722808479E-3</v>
      </c>
      <c r="W1878" s="109">
        <f t="shared" si="127"/>
        <v>0.55728493022194237</v>
      </c>
      <c r="X1878" s="108">
        <f t="shared" si="126"/>
        <v>3.7216193529066022E-3</v>
      </c>
    </row>
    <row r="1879" spans="21:24" ht="12" customHeight="1">
      <c r="U1879" s="107">
        <v>41254</v>
      </c>
      <c r="V1879" s="108">
        <v>1.70120827403803E-3</v>
      </c>
      <c r="W1879" s="109">
        <f t="shared" si="127"/>
        <v>0.55827413379939528</v>
      </c>
      <c r="X1879" s="108">
        <f t="shared" si="126"/>
        <v>1.3424567490197603E-2</v>
      </c>
    </row>
    <row r="1880" spans="21:24" ht="12" customHeight="1">
      <c r="U1880" s="107">
        <v>41253</v>
      </c>
      <c r="V1880" s="108">
        <v>8.9965455401851791E-5</v>
      </c>
      <c r="W1880" s="109">
        <f t="shared" si="127"/>
        <v>0.55732600618633454</v>
      </c>
      <c r="X1880" s="108">
        <f t="shared" si="126"/>
        <v>1.1691717235470023E-2</v>
      </c>
    </row>
    <row r="1881" spans="21:24" ht="12" customHeight="1">
      <c r="U1881" s="107">
        <v>41250</v>
      </c>
      <c r="V1881" s="108">
        <v>-1.089697830683577E-3</v>
      </c>
      <c r="W1881" s="109">
        <f t="shared" si="127"/>
        <v>0.55727587060885075</v>
      </c>
      <c r="X1881" s="108">
        <f t="shared" si="126"/>
        <v>5.9096909528628672E-3</v>
      </c>
    </row>
    <row r="1882" spans="21:24" ht="12" customHeight="1">
      <c r="U1882" s="107">
        <v>41249</v>
      </c>
      <c r="V1882" s="108">
        <v>4.8002307849151198E-3</v>
      </c>
      <c r="W1882" s="109">
        <f t="shared" si="127"/>
        <v>0.55788379537043942</v>
      </c>
      <c r="X1882" s="108">
        <f t="shared" si="126"/>
        <v>9.5014382627505167E-3</v>
      </c>
    </row>
    <row r="1883" spans="21:24" ht="12" customHeight="1">
      <c r="U1883" s="107">
        <v>41248</v>
      </c>
      <c r="V1883" s="108">
        <v>7.8779467116863837E-3</v>
      </c>
      <c r="W1883" s="109">
        <f t="shared" si="127"/>
        <v>0.55521861786858862</v>
      </c>
      <c r="X1883" s="108">
        <f t="shared" si="126"/>
        <v>1.0430601322760857E-2</v>
      </c>
    </row>
    <row r="1884" spans="21:24" ht="12" customHeight="1">
      <c r="U1884" s="107">
        <v>41247</v>
      </c>
      <c r="V1884" s="108">
        <v>-1.159625981836176E-5</v>
      </c>
      <c r="W1884" s="109">
        <f t="shared" si="127"/>
        <v>0.55087882384970421</v>
      </c>
      <c r="X1884" s="108">
        <f t="shared" si="126"/>
        <v>9.9133598756799834E-3</v>
      </c>
    </row>
    <row r="1885" spans="21:24" ht="12" customHeight="1">
      <c r="U1885" s="107">
        <v>41246</v>
      </c>
      <c r="V1885" s="108">
        <v>-5.6257544291457165E-3</v>
      </c>
      <c r="W1885" s="109">
        <f t="shared" si="127"/>
        <v>0.55088521205775332</v>
      </c>
      <c r="X1885" s="108">
        <f t="shared" si="126"/>
        <v>8.2827259022042465E-3</v>
      </c>
    </row>
    <row r="1886" spans="21:24" ht="12" customHeight="1">
      <c r="U1886" s="107">
        <v>41243</v>
      </c>
      <c r="V1886" s="108">
        <v>2.4770571403685939E-3</v>
      </c>
      <c r="W1886" s="109">
        <f t="shared" si="127"/>
        <v>0.55400189064782035</v>
      </c>
      <c r="X1886" s="108">
        <f t="shared" si="126"/>
        <v>1.477659051883573E-2</v>
      </c>
    </row>
    <row r="1887" spans="21:24" ht="12" customHeight="1">
      <c r="U1887" s="107">
        <v>41242</v>
      </c>
      <c r="V1887" s="108">
        <v>5.725066770034596E-3</v>
      </c>
      <c r="W1887" s="109">
        <f t="shared" si="127"/>
        <v>0.55263298716097009</v>
      </c>
      <c r="X1887" s="108">
        <f t="shared" si="126"/>
        <v>1.527411414245039E-2</v>
      </c>
    </row>
    <row r="1888" spans="21:24" ht="12" customHeight="1">
      <c r="U1888" s="107">
        <v>41241</v>
      </c>
      <c r="V1888" s="108">
        <v>7.3620119736095731E-3</v>
      </c>
      <c r="W1888" s="109">
        <f t="shared" si="127"/>
        <v>0.54948713661457649</v>
      </c>
      <c r="X1888" s="108">
        <f t="shared" si="126"/>
        <v>1.1285735240864625E-2</v>
      </c>
    </row>
    <row r="1889" spans="21:24" ht="12" customHeight="1">
      <c r="U1889" s="107">
        <v>41240</v>
      </c>
      <c r="V1889" s="108">
        <v>-1.6262051252968501E-3</v>
      </c>
      <c r="W1889" s="109">
        <f t="shared" si="127"/>
        <v>0.5454713698584176</v>
      </c>
      <c r="X1889" s="108">
        <f t="shared" si="126"/>
        <v>5.270204747308993E-3</v>
      </c>
    </row>
    <row r="1890" spans="21:24" ht="12" customHeight="1">
      <c r="U1890" s="107">
        <v>41239</v>
      </c>
      <c r="V1890" s="108">
        <v>7.7853234788319769E-4</v>
      </c>
      <c r="W1890" s="109">
        <f t="shared" si="127"/>
        <v>0.54635986306799522</v>
      </c>
      <c r="X1890" s="108">
        <f t="shared" si="126"/>
        <v>3.0795194661519254E-3</v>
      </c>
    </row>
    <row r="1891" spans="21:24" ht="12" customHeight="1">
      <c r="U1891" s="107">
        <v>41236</v>
      </c>
      <c r="V1891" s="108">
        <v>2.968550561401999E-3</v>
      </c>
      <c r="W1891" s="109">
        <f t="shared" si="127"/>
        <v>0.54593483513900321</v>
      </c>
      <c r="X1891" s="108">
        <f t="shared" si="126"/>
        <v>7.7350765694685908E-3</v>
      </c>
    </row>
    <row r="1892" spans="21:24" ht="12" customHeight="1">
      <c r="U1892" s="107">
        <v>41235</v>
      </c>
      <c r="V1892" s="108">
        <v>1.7742001210908432E-3</v>
      </c>
      <c r="W1892" s="109">
        <f t="shared" si="127"/>
        <v>0.54431899667583927</v>
      </c>
      <c r="X1892" s="108">
        <f t="shared" si="126"/>
        <v>7.7292337595116223E-3</v>
      </c>
    </row>
    <row r="1893" spans="21:24" ht="12" customHeight="1">
      <c r="U1893" s="107">
        <v>41234</v>
      </c>
      <c r="V1893" s="108">
        <v>1.3698213494301951E-3</v>
      </c>
      <c r="W1893" s="109">
        <f t="shared" si="127"/>
        <v>0.54335497621125006</v>
      </c>
      <c r="X1893" s="108">
        <f t="shared" si="126"/>
        <v>4.9842692802763988E-3</v>
      </c>
    </row>
    <row r="1894" spans="21:24" ht="12" customHeight="1">
      <c r="U1894" s="107">
        <v>41233</v>
      </c>
      <c r="V1894" s="108">
        <v>-3.801861746965729E-3</v>
      </c>
      <c r="W1894" s="109">
        <f t="shared" si="127"/>
        <v>0.54261169512681484</v>
      </c>
      <c r="X1894" s="108">
        <f t="shared" si="126"/>
        <v>-1.2217625380216424E-3</v>
      </c>
    </row>
    <row r="1895" spans="21:24" ht="12" customHeight="1">
      <c r="U1895" s="107">
        <v>41232</v>
      </c>
      <c r="V1895" s="108">
        <v>5.4234099619718543E-3</v>
      </c>
      <c r="W1895" s="109">
        <f t="shared" si="127"/>
        <v>0.54468250269806417</v>
      </c>
      <c r="X1895" s="108">
        <f t="shared" si="126"/>
        <v>2.0926884181349248E-3</v>
      </c>
    </row>
    <row r="1896" spans="21:24" ht="12" customHeight="1">
      <c r="U1896" s="107">
        <v>41229</v>
      </c>
      <c r="V1896" s="108">
        <v>2.9627353875829139E-3</v>
      </c>
      <c r="W1896" s="109">
        <f t="shared" si="127"/>
        <v>0.54174440071836572</v>
      </c>
      <c r="X1896" s="108">
        <f t="shared" si="126"/>
        <v>-2.6225998347235713E-3</v>
      </c>
    </row>
    <row r="1897" spans="21:24" ht="12" customHeight="1">
      <c r="U1897" s="107">
        <v>41228</v>
      </c>
      <c r="V1897" s="108">
        <v>-9.5454337808118493E-4</v>
      </c>
      <c r="W1897" s="109">
        <f t="shared" si="127"/>
        <v>0.54014409668871199</v>
      </c>
      <c r="X1897" s="108">
        <f t="shared" si="126"/>
        <v>-4.1090214886694287E-3</v>
      </c>
    </row>
    <row r="1898" spans="21:24" ht="12" customHeight="1">
      <c r="U1898" s="107">
        <v>41227</v>
      </c>
      <c r="V1898" s="108">
        <v>-4.8138903395382928E-3</v>
      </c>
      <c r="W1898" s="109">
        <f t="shared" si="127"/>
        <v>0.54066018028359386</v>
      </c>
      <c r="X1898" s="108">
        <f t="shared" si="126"/>
        <v>-6.0391176622450748E-3</v>
      </c>
    </row>
    <row r="1899" spans="21:24" ht="12" customHeight="1">
      <c r="U1899" s="107">
        <v>41226</v>
      </c>
      <c r="V1899" s="108">
        <v>-4.9597286391936455E-4</v>
      </c>
      <c r="W1899" s="109">
        <f t="shared" si="127"/>
        <v>0.54327544871788525</v>
      </c>
      <c r="X1899" s="108">
        <f t="shared" si="126"/>
        <v>-5.4590268801564257E-3</v>
      </c>
    </row>
    <row r="1900" spans="21:24" ht="12" customHeight="1">
      <c r="U1900" s="107">
        <v>41225</v>
      </c>
      <c r="V1900" s="108">
        <v>6.9244919463383524E-4</v>
      </c>
      <c r="W1900" s="109">
        <f t="shared" si="127"/>
        <v>0.54354503230422635</v>
      </c>
      <c r="X1900" s="108">
        <f t="shared" si="126"/>
        <v>-4.3035694773313482E-3</v>
      </c>
    </row>
    <row r="1901" spans="21:24" ht="12" customHeight="1">
      <c r="U1901" s="107">
        <v>41222</v>
      </c>
      <c r="V1901" s="108">
        <v>1.4679897399137159E-3</v>
      </c>
      <c r="W1901" s="109">
        <f t="shared" si="127"/>
        <v>0.54316891542618939</v>
      </c>
      <c r="X1901" s="108">
        <f t="shared" si="126"/>
        <v>-2.1930361652515717E-3</v>
      </c>
    </row>
    <row r="1902" spans="21:24" ht="12" customHeight="1">
      <c r="U1902" s="107">
        <v>41221</v>
      </c>
      <c r="V1902" s="108">
        <v>-2.8907531185654823E-3</v>
      </c>
      <c r="W1902" s="109">
        <f t="shared" si="127"/>
        <v>0.54237271784118946</v>
      </c>
      <c r="X1902" s="108">
        <f t="shared" si="126"/>
        <v>-6.0228168642794122E-3</v>
      </c>
    </row>
    <row r="1903" spans="21:24" ht="12" customHeight="1">
      <c r="U1903" s="107">
        <v>41220</v>
      </c>
      <c r="V1903" s="108">
        <v>-4.2330844960337842E-3</v>
      </c>
      <c r="W1903" s="109">
        <f t="shared" si="127"/>
        <v>0.54394512891894042</v>
      </c>
      <c r="X1903" s="108">
        <f t="shared" si="126"/>
        <v>2.4634197827710924E-3</v>
      </c>
    </row>
    <row r="1904" spans="21:24" ht="12" customHeight="1">
      <c r="U1904" s="107">
        <v>41219</v>
      </c>
      <c r="V1904" s="108">
        <v>6.6525061356591513E-4</v>
      </c>
      <c r="W1904" s="109">
        <f t="shared" si="127"/>
        <v>0.54625748300107468</v>
      </c>
      <c r="X1904" s="108">
        <f t="shared" si="126"/>
        <v>7.1388922379398423E-3</v>
      </c>
    </row>
    <row r="1905" spans="21:24" ht="12" customHeight="1">
      <c r="U1905" s="107">
        <v>41218</v>
      </c>
      <c r="V1905" s="108">
        <v>2.8135723446518551E-3</v>
      </c>
      <c r="W1905" s="109">
        <f t="shared" si="127"/>
        <v>0.54589432646545144</v>
      </c>
      <c r="X1905" s="108">
        <f t="shared" si="126"/>
        <v>9.9861841997290757E-3</v>
      </c>
    </row>
    <row r="1906" spans="21:24" ht="12" customHeight="1">
      <c r="U1906" s="107">
        <v>41215</v>
      </c>
      <c r="V1906" s="108">
        <v>-2.3758427014435651E-3</v>
      </c>
      <c r="W1906" s="109">
        <f t="shared" si="127"/>
        <v>0.54436272256378659</v>
      </c>
      <c r="X1906" s="108">
        <f t="shared" si="126"/>
        <v>1.0922122878975538E-2</v>
      </c>
    </row>
    <row r="1907" spans="21:24" ht="12" customHeight="1">
      <c r="U1907" s="107">
        <v>41214</v>
      </c>
      <c r="V1907" s="108">
        <v>5.622224015681917E-3</v>
      </c>
      <c r="W1907" s="109">
        <f t="shared" si="127"/>
        <v>0.54565912280818651</v>
      </c>
      <c r="X1907" s="108">
        <f t="shared" si="126"/>
        <v>1.694621359536197E-2</v>
      </c>
    </row>
    <row r="1908" spans="21:24" ht="12" customHeight="1">
      <c r="U1908" s="107">
        <v>41213</v>
      </c>
      <c r="V1908" s="108">
        <v>4.111555763032515E-4</v>
      </c>
      <c r="W1908" s="109">
        <f t="shared" si="127"/>
        <v>0.54260845651286771</v>
      </c>
      <c r="X1908" s="108">
        <f t="shared" si="126"/>
        <v>8.5965525767695006E-3</v>
      </c>
    </row>
    <row r="1909" spans="21:24" ht="12" customHeight="1">
      <c r="U1909" s="107">
        <v>41212</v>
      </c>
      <c r="V1909" s="108">
        <v>3.4942408814150551E-3</v>
      </c>
      <c r="W1909" s="109">
        <f t="shared" si="127"/>
        <v>0.54238545170989139</v>
      </c>
      <c r="X1909" s="108">
        <f t="shared" si="126"/>
        <v>9.6937610889342718E-3</v>
      </c>
    </row>
    <row r="1910" spans="21:24" ht="12" customHeight="1">
      <c r="U1910" s="107">
        <v>41211</v>
      </c>
      <c r="V1910" s="108">
        <v>3.7428642746938261E-3</v>
      </c>
      <c r="W1910" s="109">
        <f t="shared" si="127"/>
        <v>0.54049682560558521</v>
      </c>
      <c r="X1910" s="108">
        <f t="shared" si="126"/>
        <v>3.6437546271406163E-4</v>
      </c>
    </row>
    <row r="1911" spans="21:24" ht="12" customHeight="1">
      <c r="U1911" s="107">
        <v>41208</v>
      </c>
      <c r="V1911" s="108">
        <v>3.5690053619363447E-3</v>
      </c>
      <c r="W1911" s="109">
        <f t="shared" si="127"/>
        <v>0.53848136294961269</v>
      </c>
      <c r="X1911" s="108">
        <f t="shared" si="126"/>
        <v>-1.732935148919923E-3</v>
      </c>
    </row>
    <row r="1912" spans="21:24" ht="12" customHeight="1">
      <c r="U1912" s="107">
        <v>41207</v>
      </c>
      <c r="V1912" s="108">
        <v>-2.6344611177510006E-3</v>
      </c>
      <c r="W1912" s="109">
        <f t="shared" si="127"/>
        <v>0.5365663547524665</v>
      </c>
      <c r="X1912" s="108">
        <f t="shared" si="126"/>
        <v>-6.5423527252199687E-3</v>
      </c>
    </row>
    <row r="1913" spans="21:24" ht="12" customHeight="1">
      <c r="U1913" s="107">
        <v>41206</v>
      </c>
      <c r="V1913" s="108">
        <v>1.4994595495407932E-3</v>
      </c>
      <c r="W1913" s="109">
        <f t="shared" si="127"/>
        <v>0.53798365176502716</v>
      </c>
      <c r="X1913" s="108">
        <f t="shared" si="126"/>
        <v>-5.1013351148441188E-3</v>
      </c>
    </row>
    <row r="1914" spans="21:24" ht="12" customHeight="1">
      <c r="U1914" s="107">
        <v>41205</v>
      </c>
      <c r="V1914" s="108">
        <v>-5.7778623123067203E-3</v>
      </c>
      <c r="W1914" s="109">
        <f t="shared" si="127"/>
        <v>0.53717817482098695</v>
      </c>
      <c r="X1914" s="108">
        <f t="shared" si="126"/>
        <v>-1.2431951684501286E-2</v>
      </c>
    </row>
    <row r="1915" spans="21:24" ht="12" customHeight="1">
      <c r="U1915" s="107">
        <v>41204</v>
      </c>
      <c r="V1915" s="108">
        <v>1.6384705035525022E-3</v>
      </c>
      <c r="W1915" s="109">
        <f t="shared" si="127"/>
        <v>0.54029995356000238</v>
      </c>
      <c r="X1915" s="108">
        <f t="shared" si="126"/>
        <v>-2.9689251934243988E-3</v>
      </c>
    </row>
    <row r="1916" spans="21:24" ht="12" customHeight="1">
      <c r="U1916" s="107">
        <v>41201</v>
      </c>
      <c r="V1916" s="108">
        <v>-1.2659557254934581E-3</v>
      </c>
      <c r="W1916" s="109">
        <f t="shared" si="127"/>
        <v>0.53941613613181005</v>
      </c>
      <c r="X1916" s="108">
        <f t="shared" si="126"/>
        <v>-1.699439097709754E-3</v>
      </c>
    </row>
    <row r="1917" spans="21:24" ht="12" customHeight="1">
      <c r="U1917" s="107">
        <v>41200</v>
      </c>
      <c r="V1917" s="108">
        <v>-1.187775081910442E-3</v>
      </c>
      <c r="W1917" s="109">
        <f t="shared" si="127"/>
        <v>0.54009987866554499</v>
      </c>
      <c r="X1917" s="108">
        <f t="shared" si="126"/>
        <v>1.6510983796713674E-4</v>
      </c>
    </row>
    <row r="1918" spans="21:24" ht="12" customHeight="1">
      <c r="U1918" s="107">
        <v>41199</v>
      </c>
      <c r="V1918" s="108">
        <v>-5.879793023407515E-3</v>
      </c>
      <c r="W1918" s="109">
        <f t="shared" si="127"/>
        <v>0.54074215872741993</v>
      </c>
      <c r="X1918" s="108">
        <f t="shared" si="126"/>
        <v>4.8081283611249859E-3</v>
      </c>
    </row>
    <row r="1919" spans="21:24" ht="12" customHeight="1">
      <c r="U1919" s="107">
        <v>41198</v>
      </c>
      <c r="V1919" s="108">
        <v>3.748924670121106E-3</v>
      </c>
      <c r="W1919" s="109">
        <f t="shared" si="127"/>
        <v>0.54394041578932739</v>
      </c>
      <c r="X1919" s="108">
        <f t="shared" si="126"/>
        <v>5.9290999847394499E-3</v>
      </c>
    </row>
    <row r="1920" spans="21:24" ht="12" customHeight="1">
      <c r="U1920" s="107">
        <v>41197</v>
      </c>
      <c r="V1920" s="108">
        <v>2.9138230410690356E-3</v>
      </c>
      <c r="W1920" s="109">
        <f t="shared" si="127"/>
        <v>0.54190884036871245</v>
      </c>
      <c r="X1920" s="108">
        <f t="shared" si="126"/>
        <v>-2.7556084428249639E-3</v>
      </c>
    </row>
    <row r="1921" spans="21:24" ht="12" customHeight="1">
      <c r="U1921" s="107">
        <v>41194</v>
      </c>
      <c r="V1921" s="108">
        <v>5.9940283705519021E-4</v>
      </c>
      <c r="W1921" s="109">
        <f t="shared" si="127"/>
        <v>0.54033440153962409</v>
      </c>
      <c r="X1921" s="108">
        <f t="shared" si="126"/>
        <v>-7.3538366670042876E-3</v>
      </c>
    </row>
    <row r="1922" spans="21:24" ht="12" customHeight="1">
      <c r="U1922" s="107">
        <v>41193</v>
      </c>
      <c r="V1922" s="108">
        <v>3.4489630084658029E-3</v>
      </c>
      <c r="W1922" s="109">
        <f t="shared" si="127"/>
        <v>0.54001071758346431</v>
      </c>
      <c r="X1922" s="108">
        <f t="shared" si="126"/>
        <v>-1.180046163099191E-2</v>
      </c>
    </row>
    <row r="1923" spans="21:24" ht="12" customHeight="1">
      <c r="U1923" s="107">
        <v>41192</v>
      </c>
      <c r="V1923" s="108">
        <v>-4.7707449265333461E-3</v>
      </c>
      <c r="W1923" s="109">
        <f t="shared" si="127"/>
        <v>0.53815464212992403</v>
      </c>
      <c r="X1923" s="108">
        <f t="shared" si="126"/>
        <v>-1.6035679199931652E-2</v>
      </c>
    </row>
    <row r="1924" spans="21:24" ht="12" customHeight="1">
      <c r="U1924" s="107">
        <v>41191</v>
      </c>
      <c r="V1924" s="108">
        <v>-4.9169611715089365E-3</v>
      </c>
      <c r="W1924" s="109">
        <f t="shared" si="127"/>
        <v>0.54073434777617957</v>
      </c>
      <c r="X1924" s="108">
        <f t="shared" si="126"/>
        <v>-8.7636747611744559E-3</v>
      </c>
    </row>
    <row r="1925" spans="21:24" ht="12" customHeight="1">
      <c r="U1925" s="107">
        <v>41190</v>
      </c>
      <c r="V1925" s="108">
        <v>-1.7105465583690379E-3</v>
      </c>
      <c r="W1925" s="109">
        <f t="shared" si="127"/>
        <v>0.54340625523351782</v>
      </c>
      <c r="X1925" s="108">
        <f t="shared" si="126"/>
        <v>-3.4161721875760609E-3</v>
      </c>
    </row>
    <row r="1926" spans="21:24" ht="12" customHeight="1">
      <c r="U1926" s="107">
        <v>41187</v>
      </c>
      <c r="V1926" s="108">
        <v>-3.8828491959018718E-3</v>
      </c>
      <c r="W1926" s="109">
        <f t="shared" si="127"/>
        <v>0.54433736964776047</v>
      </c>
      <c r="X1926" s="108">
        <f t="shared" ref="X1926:X1989" si="128">$W1926/VLOOKUP($U1926-7,$U:$W,3,FALSE)-1</f>
        <v>5.464332490745516E-4</v>
      </c>
    </row>
    <row r="1927" spans="21:24" ht="12" customHeight="1">
      <c r="U1927" s="107">
        <v>41186</v>
      </c>
      <c r="V1927" s="108">
        <v>-8.5161042094702077E-4</v>
      </c>
      <c r="W1927" s="109">
        <f t="shared" si="127"/>
        <v>0.54645918826751816</v>
      </c>
      <c r="X1927" s="108">
        <f t="shared" si="128"/>
        <v>2.3347067992991466E-3</v>
      </c>
    </row>
    <row r="1928" spans="21:24" ht="12" customHeight="1">
      <c r="U1928" s="107">
        <v>41185</v>
      </c>
      <c r="V1928" s="108">
        <v>2.5845131935889843E-3</v>
      </c>
      <c r="W1928" s="109">
        <f t="shared" si="127"/>
        <v>0.54692495525889262</v>
      </c>
      <c r="X1928" s="108">
        <f t="shared" si="128"/>
        <v>7.3931636254893629E-3</v>
      </c>
    </row>
    <row r="1929" spans="21:24" ht="12" customHeight="1">
      <c r="U1929" s="107">
        <v>41184</v>
      </c>
      <c r="V1929" s="108">
        <v>4.5129357823245521E-4</v>
      </c>
      <c r="W1929" s="109">
        <f t="shared" si="127"/>
        <v>0.54551506437770692</v>
      </c>
      <c r="X1929" s="108">
        <f t="shared" si="128"/>
        <v>9.9330048212546984E-3</v>
      </c>
    </row>
    <row r="1930" spans="21:24" ht="12" customHeight="1">
      <c r="U1930" s="107">
        <v>41183</v>
      </c>
      <c r="V1930" s="108">
        <v>2.2588407677750061E-3</v>
      </c>
      <c r="W1930" s="109">
        <f t="shared" si="127"/>
        <v>0.54526898798501999</v>
      </c>
      <c r="X1930" s="108">
        <f t="shared" si="128"/>
        <v>9.6290814654389489E-3</v>
      </c>
    </row>
    <row r="1931" spans="21:24" ht="12" customHeight="1">
      <c r="U1931" s="107">
        <v>41180</v>
      </c>
      <c r="V1931" s="108">
        <v>-2.102492088512581E-3</v>
      </c>
      <c r="W1931" s="109">
        <f t="shared" si="127"/>
        <v>0.54404008805481785</v>
      </c>
      <c r="X1931" s="108">
        <f t="shared" si="128"/>
        <v>9.7118025253866147E-3</v>
      </c>
    </row>
    <row r="1932" spans="21:24" ht="12" customHeight="1">
      <c r="U1932" s="107">
        <v>41179</v>
      </c>
      <c r="V1932" s="108">
        <v>4.190766099948038E-3</v>
      </c>
      <c r="W1932" s="109">
        <f t="shared" si="127"/>
        <v>0.54518633801726424</v>
      </c>
      <c r="X1932" s="108">
        <f t="shared" si="128"/>
        <v>1.093794459037789E-2</v>
      </c>
    </row>
    <row r="1933" spans="21:24" ht="12" customHeight="1">
      <c r="U1933" s="107">
        <v>41178</v>
      </c>
      <c r="V1933" s="108">
        <v>5.1122308124788027E-3</v>
      </c>
      <c r="W1933" s="109">
        <f t="shared" si="127"/>
        <v>0.54291112448150247</v>
      </c>
      <c r="X1933" s="108">
        <f t="shared" si="128"/>
        <v>8.1434430253146672E-3</v>
      </c>
    </row>
    <row r="1934" spans="21:24" ht="12" customHeight="1">
      <c r="U1934" s="107">
        <v>41177</v>
      </c>
      <c r="V1934" s="108">
        <v>1.5022359336923461E-4</v>
      </c>
      <c r="W1934" s="109">
        <f t="shared" si="127"/>
        <v>0.54014975426439915</v>
      </c>
      <c r="X1934" s="108">
        <f t="shared" si="128"/>
        <v>6.7330350949232898E-3</v>
      </c>
    </row>
    <row r="1935" spans="21:24" ht="12" customHeight="1">
      <c r="U1935" s="107">
        <v>41176</v>
      </c>
      <c r="V1935" s="108">
        <v>2.340957968212592E-3</v>
      </c>
      <c r="W1935" s="109">
        <f t="shared" si="127"/>
        <v>0.54006862321515381</v>
      </c>
      <c r="X1935" s="108">
        <f t="shared" si="128"/>
        <v>1.0357599247568627E-2</v>
      </c>
    </row>
    <row r="1936" spans="21:24" ht="12" customHeight="1">
      <c r="U1936" s="107">
        <v>41173</v>
      </c>
      <c r="V1936" s="108">
        <v>-8.9069669507446506E-4</v>
      </c>
      <c r="W1936" s="109">
        <f t="shared" si="127"/>
        <v>0.53880729797762206</v>
      </c>
      <c r="X1936" s="108">
        <f t="shared" si="128"/>
        <v>4.960997345978102E-3</v>
      </c>
    </row>
    <row r="1937" spans="21:24" ht="12" customHeight="1">
      <c r="U1937" s="107">
        <v>41172</v>
      </c>
      <c r="V1937" s="108">
        <v>1.4149155321615419E-3</v>
      </c>
      <c r="W1937" s="109">
        <f t="shared" ref="W1937:W2000" si="129">$W1936/(1+$V1936)</f>
        <v>0.5392876396959938</v>
      </c>
      <c r="X1937" s="108">
        <f t="shared" si="128"/>
        <v>4.0675908498830626E-3</v>
      </c>
    </row>
    <row r="1938" spans="21:24" ht="12" customHeight="1">
      <c r="U1938" s="107">
        <v>41171</v>
      </c>
      <c r="V1938" s="108">
        <v>3.7060635938366698E-3</v>
      </c>
      <c r="W1938" s="109">
        <f t="shared" si="129"/>
        <v>0.53852567135912011</v>
      </c>
      <c r="X1938" s="108">
        <f t="shared" si="128"/>
        <v>8.6133298332562447E-3</v>
      </c>
    </row>
    <row r="1939" spans="21:24" ht="12" customHeight="1">
      <c r="U1939" s="107">
        <v>41170</v>
      </c>
      <c r="V1939" s="108">
        <v>3.7510874980237739E-3</v>
      </c>
      <c r="W1939" s="109">
        <f t="shared" si="129"/>
        <v>0.53653723026330336</v>
      </c>
      <c r="X1939" s="108">
        <f t="shared" si="128"/>
        <v>6.5447463042245246E-4</v>
      </c>
    </row>
    <row r="1940" spans="21:24" ht="12" customHeight="1">
      <c r="U1940" s="107">
        <v>41169</v>
      </c>
      <c r="V1940" s="108">
        <v>-3.0128248150731412E-3</v>
      </c>
      <c r="W1940" s="109">
        <f t="shared" si="129"/>
        <v>0.53453215338544746</v>
      </c>
      <c r="X1940" s="108">
        <f t="shared" si="128"/>
        <v>-1.9867408533134068E-3</v>
      </c>
    </row>
    <row r="1941" spans="21:24" ht="12" customHeight="1">
      <c r="U1941" s="107">
        <v>41166</v>
      </c>
      <c r="V1941" s="108">
        <v>-1.778901057471427E-3</v>
      </c>
      <c r="W1941" s="109">
        <f t="shared" si="129"/>
        <v>0.53614747179300415</v>
      </c>
      <c r="X1941" s="108">
        <f t="shared" si="128"/>
        <v>-1.9163882701017654E-3</v>
      </c>
    </row>
    <row r="1942" spans="21:24" ht="12" customHeight="1">
      <c r="U1942" s="107">
        <v>41165</v>
      </c>
      <c r="V1942" s="108">
        <v>5.9486449957452123E-3</v>
      </c>
      <c r="W1942" s="109">
        <f t="shared" si="129"/>
        <v>0.53710292475381971</v>
      </c>
      <c r="X1942" s="108">
        <f t="shared" si="128"/>
        <v>5.6645026772037532E-3</v>
      </c>
    </row>
    <row r="1943" spans="21:24" ht="12" customHeight="1">
      <c r="U1943" s="107">
        <v>41164</v>
      </c>
      <c r="V1943" s="108">
        <v>-4.2140689188581333E-3</v>
      </c>
      <c r="W1943" s="109">
        <f t="shared" si="129"/>
        <v>0.53392678386289927</v>
      </c>
      <c r="X1943" s="108">
        <f t="shared" si="128"/>
        <v>6.6404625206173407E-4</v>
      </c>
    </row>
    <row r="1944" spans="21:24" ht="12" customHeight="1">
      <c r="U1944" s="107">
        <v>41163</v>
      </c>
      <c r="V1944" s="108">
        <v>1.101698541765449E-3</v>
      </c>
      <c r="W1944" s="109">
        <f t="shared" si="129"/>
        <v>0.53618630992627681</v>
      </c>
      <c r="X1944" s="108">
        <f t="shared" si="128"/>
        <v>2.8357401742671318E-3</v>
      </c>
    </row>
    <row r="1945" spans="21:24" ht="12" customHeight="1">
      <c r="U1945" s="107">
        <v>41162</v>
      </c>
      <c r="V1945" s="108">
        <v>-2.9425445632224163E-3</v>
      </c>
      <c r="W1945" s="109">
        <f t="shared" si="129"/>
        <v>0.53559624432492903</v>
      </c>
      <c r="X1945" s="108">
        <f t="shared" si="128"/>
        <v>-1.3565100910502004E-3</v>
      </c>
    </row>
    <row r="1946" spans="21:24" ht="12" customHeight="1">
      <c r="U1946" s="107">
        <v>41159</v>
      </c>
      <c r="V1946" s="108">
        <v>5.8030341666395237E-3</v>
      </c>
      <c r="W1946" s="109">
        <f t="shared" si="129"/>
        <v>0.53717691132483658</v>
      </c>
      <c r="X1946" s="108">
        <f t="shared" si="128"/>
        <v>2.6211361196479821E-3</v>
      </c>
    </row>
    <row r="1947" spans="21:24" ht="12" customHeight="1">
      <c r="U1947" s="107">
        <v>41158</v>
      </c>
      <c r="V1947" s="108">
        <v>9.4677573234718297E-4</v>
      </c>
      <c r="W1947" s="109">
        <f t="shared" si="129"/>
        <v>0.53407764052920736</v>
      </c>
      <c r="X1947" s="108">
        <f t="shared" si="128"/>
        <v>-1.2338571670793552E-3</v>
      </c>
    </row>
    <row r="1948" spans="21:24" ht="12" customHeight="1">
      <c r="U1948" s="107">
        <v>41157</v>
      </c>
      <c r="V1948" s="108">
        <v>-2.052961739634335E-3</v>
      </c>
      <c r="W1948" s="109">
        <f t="shared" si="129"/>
        <v>0.53357246706594075</v>
      </c>
      <c r="X1948" s="108">
        <f t="shared" si="128"/>
        <v>-2.1352685800639648E-3</v>
      </c>
    </row>
    <row r="1949" spans="21:24" ht="12" customHeight="1">
      <c r="U1949" s="107">
        <v>41156</v>
      </c>
      <c r="V1949" s="108">
        <v>-3.0833027432826273E-3</v>
      </c>
      <c r="W1949" s="109">
        <f t="shared" si="129"/>
        <v>0.53467012437460737</v>
      </c>
      <c r="X1949" s="108">
        <f t="shared" si="128"/>
        <v>-1.8657010852249911E-3</v>
      </c>
    </row>
    <row r="1950" spans="21:24" ht="12" customHeight="1">
      <c r="U1950" s="107">
        <v>41155</v>
      </c>
      <c r="V1950" s="108">
        <v>1.0287843940492141E-3</v>
      </c>
      <c r="W1950" s="109">
        <f t="shared" si="129"/>
        <v>0.53632377293498545</v>
      </c>
      <c r="X1950" s="108">
        <f t="shared" si="128"/>
        <v>1.1776476322460372E-3</v>
      </c>
    </row>
    <row r="1951" spans="21:24" ht="12" customHeight="1">
      <c r="U1951" s="107">
        <v>41152</v>
      </c>
      <c r="V1951" s="108">
        <v>1.9358067516174241E-3</v>
      </c>
      <c r="W1951" s="109">
        <f t="shared" si="129"/>
        <v>0.53577257846749848</v>
      </c>
      <c r="X1951" s="108">
        <f t="shared" si="128"/>
        <v>1.6052880684567228E-3</v>
      </c>
    </row>
    <row r="1952" spans="21:24" ht="12" customHeight="1">
      <c r="U1952" s="107">
        <v>41151</v>
      </c>
      <c r="V1952" s="108">
        <v>4.3396243655273023E-5</v>
      </c>
      <c r="W1952" s="109">
        <f t="shared" si="129"/>
        <v>0.53473743013989106</v>
      </c>
      <c r="X1952" s="108">
        <f t="shared" si="128"/>
        <v>3.0106971091643508E-3</v>
      </c>
    </row>
    <row r="1953" spans="21:24" ht="12" customHeight="1">
      <c r="U1953" s="107">
        <v>41150</v>
      </c>
      <c r="V1953" s="108">
        <v>-1.783372010069508E-3</v>
      </c>
      <c r="W1953" s="109">
        <f t="shared" si="129"/>
        <v>0.53471422555107317</v>
      </c>
      <c r="X1953" s="108">
        <f t="shared" si="128"/>
        <v>8.3927363103000197E-3</v>
      </c>
    </row>
    <row r="1954" spans="21:24" ht="12" customHeight="1">
      <c r="U1954" s="107">
        <v>41149</v>
      </c>
      <c r="V1954" s="108">
        <v>-4.3666538695118256E-5</v>
      </c>
      <c r="W1954" s="109">
        <f t="shared" si="129"/>
        <v>0.53566952358608388</v>
      </c>
      <c r="X1954" s="108">
        <f t="shared" si="128"/>
        <v>1.4489984174516524E-2</v>
      </c>
    </row>
    <row r="1955" spans="21:24" ht="12" customHeight="1">
      <c r="U1955" s="107">
        <v>41148</v>
      </c>
      <c r="V1955" s="108">
        <v>1.456361245200703E-3</v>
      </c>
      <c r="W1955" s="109">
        <f t="shared" si="129"/>
        <v>0.53569291544150477</v>
      </c>
      <c r="X1955" s="108">
        <f t="shared" si="128"/>
        <v>1.484795426619745E-2</v>
      </c>
    </row>
    <row r="1956" spans="21:24" ht="12" customHeight="1">
      <c r="U1956" s="107">
        <v>41145</v>
      </c>
      <c r="V1956" s="108">
        <v>3.3416795617871543E-3</v>
      </c>
      <c r="W1956" s="109">
        <f t="shared" si="129"/>
        <v>0.5349138875861047</v>
      </c>
      <c r="X1956" s="108">
        <f t="shared" si="128"/>
        <v>1.2177647672809044E-2</v>
      </c>
    </row>
    <row r="1957" spans="21:24" ht="12" customHeight="1">
      <c r="U1957" s="107">
        <v>41144</v>
      </c>
      <c r="V1957" s="108">
        <v>5.4095132521105784E-3</v>
      </c>
      <c r="W1957" s="109">
        <f t="shared" si="129"/>
        <v>0.53313233017463224</v>
      </c>
      <c r="X1957" s="108">
        <f t="shared" si="128"/>
        <v>1.4130987262696237E-2</v>
      </c>
    </row>
    <row r="1958" spans="21:24" ht="12" customHeight="1">
      <c r="U1958" s="107">
        <v>41143</v>
      </c>
      <c r="V1958" s="108">
        <v>4.2523460032384891E-3</v>
      </c>
      <c r="W1958" s="109">
        <f t="shared" si="129"/>
        <v>0.5302638607925596</v>
      </c>
      <c r="X1958" s="108">
        <f t="shared" si="128"/>
        <v>9.3823816913600755E-3</v>
      </c>
    </row>
    <row r="1959" spans="21:24" ht="12" customHeight="1">
      <c r="U1959" s="107">
        <v>41142</v>
      </c>
      <c r="V1959" s="108">
        <v>3.0917524974041169E-4</v>
      </c>
      <c r="W1959" s="109">
        <f t="shared" si="129"/>
        <v>0.52801854325053243</v>
      </c>
      <c r="X1959" s="108">
        <f t="shared" si="128"/>
        <v>-3.9836586393492412E-3</v>
      </c>
    </row>
    <row r="1960" spans="21:24" ht="12" customHeight="1">
      <c r="U1960" s="107">
        <v>41141</v>
      </c>
      <c r="V1960" s="108">
        <v>-1.178708878537786E-3</v>
      </c>
      <c r="W1960" s="109">
        <f t="shared" si="129"/>
        <v>0.52785534344289664</v>
      </c>
      <c r="X1960" s="108">
        <f t="shared" si="128"/>
        <v>-6.8781784463762818E-3</v>
      </c>
    </row>
    <row r="1961" spans="21:24" ht="12" customHeight="1">
      <c r="U1961" s="107">
        <v>41138</v>
      </c>
      <c r="V1961" s="108">
        <v>5.2779671585127886E-3</v>
      </c>
      <c r="W1961" s="109">
        <f t="shared" si="129"/>
        <v>0.52847826546651622</v>
      </c>
      <c r="X1961" s="108">
        <f t="shared" si="128"/>
        <v>-9.3378908597253618E-3</v>
      </c>
    </row>
    <row r="1962" spans="21:24" ht="12" customHeight="1">
      <c r="U1962" s="107">
        <v>41137</v>
      </c>
      <c r="V1962" s="108">
        <v>7.0174544295414064E-4</v>
      </c>
      <c r="W1962" s="109">
        <f t="shared" si="129"/>
        <v>0.52570361903016372</v>
      </c>
      <c r="X1962" s="108">
        <f t="shared" si="128"/>
        <v>-8.6654777376298231E-3</v>
      </c>
    </row>
    <row r="1963" spans="21:24" ht="12" customHeight="1">
      <c r="U1963" s="107">
        <v>41136</v>
      </c>
      <c r="V1963" s="108">
        <v>-9.0457634172936268E-3</v>
      </c>
      <c r="W1963" s="109">
        <f t="shared" si="129"/>
        <v>0.52533496761061849</v>
      </c>
      <c r="X1963" s="108">
        <f t="shared" si="128"/>
        <v>-8.6470511634713088E-3</v>
      </c>
    </row>
    <row r="1964" spans="21:24" ht="12" customHeight="1">
      <c r="U1964" s="107">
        <v>41135</v>
      </c>
      <c r="V1964" s="108">
        <v>-2.597819947703698E-3</v>
      </c>
      <c r="W1964" s="109">
        <f t="shared" si="129"/>
        <v>0.53013040180566728</v>
      </c>
      <c r="X1964" s="108">
        <f t="shared" si="128"/>
        <v>5.4092543587458408E-5</v>
      </c>
    </row>
    <row r="1965" spans="21:24" ht="12" customHeight="1">
      <c r="U1965" s="107">
        <v>41134</v>
      </c>
      <c r="V1965" s="108">
        <v>-3.6525374413271762E-3</v>
      </c>
      <c r="W1965" s="109">
        <f t="shared" si="129"/>
        <v>0.5315111721310567</v>
      </c>
      <c r="X1965" s="108">
        <f t="shared" si="128"/>
        <v>5.4506599269132927E-4</v>
      </c>
    </row>
    <row r="1966" spans="21:24" ht="12" customHeight="1">
      <c r="U1966" s="107">
        <v>41131</v>
      </c>
      <c r="V1966" s="108">
        <v>5.9603008121714117E-3</v>
      </c>
      <c r="W1966" s="109">
        <f t="shared" si="129"/>
        <v>0.53345965348886215</v>
      </c>
      <c r="X1966" s="108">
        <f t="shared" si="128"/>
        <v>6.7168066619776035E-3</v>
      </c>
    </row>
    <row r="1967" spans="21:24" ht="12" customHeight="1">
      <c r="U1967" s="107">
        <v>41130</v>
      </c>
      <c r="V1967" s="108">
        <v>7.2034613173178647E-4</v>
      </c>
      <c r="W1967" s="109">
        <f t="shared" si="129"/>
        <v>0.53029891245029104</v>
      </c>
      <c r="X1967" s="108">
        <f t="shared" si="128"/>
        <v>1.2432845096248535E-3</v>
      </c>
    </row>
    <row r="1968" spans="21:24" ht="12" customHeight="1">
      <c r="U1968" s="107">
        <v>41129</v>
      </c>
      <c r="V1968" s="108">
        <v>-3.4811922332169147E-4</v>
      </c>
      <c r="W1968" s="109">
        <f t="shared" si="129"/>
        <v>0.5299171886533065</v>
      </c>
      <c r="X1968" s="108">
        <f t="shared" si="128"/>
        <v>8.7409640078983664E-4</v>
      </c>
    </row>
    <row r="1969" spans="21:24" ht="12" customHeight="1">
      <c r="U1969" s="107">
        <v>41128</v>
      </c>
      <c r="V1969" s="108">
        <v>-2.108148446796796E-3</v>
      </c>
      <c r="W1969" s="109">
        <f t="shared" si="129"/>
        <v>0.53010172725487992</v>
      </c>
      <c r="X1969" s="108">
        <f t="shared" si="128"/>
        <v>-2.7825541941555176E-3</v>
      </c>
    </row>
    <row r="1970" spans="21:24" ht="12" customHeight="1">
      <c r="U1970" s="107">
        <v>41127</v>
      </c>
      <c r="V1970" s="108">
        <v>2.49331082120249E-3</v>
      </c>
      <c r="W1970" s="109">
        <f t="shared" si="129"/>
        <v>0.53122162129070882</v>
      </c>
      <c r="X1970" s="108">
        <f t="shared" si="128"/>
        <v>2.6001965050157505E-3</v>
      </c>
    </row>
    <row r="1971" spans="21:24" ht="12" customHeight="1">
      <c r="U1971" s="107">
        <v>41124</v>
      </c>
      <c r="V1971" s="108">
        <v>4.9089178428407293E-4</v>
      </c>
      <c r="W1971" s="109">
        <f t="shared" si="129"/>
        <v>0.52990041485219819</v>
      </c>
      <c r="X1971" s="108">
        <f t="shared" si="128"/>
        <v>2.9178346266380828E-3</v>
      </c>
    </row>
    <row r="1972" spans="21:24" ht="12" customHeight="1">
      <c r="U1972" s="107">
        <v>41123</v>
      </c>
      <c r="V1972" s="108">
        <v>3.5135084579350663E-4</v>
      </c>
      <c r="W1972" s="109">
        <f t="shared" si="129"/>
        <v>0.52964041872202272</v>
      </c>
      <c r="X1972" s="108">
        <f t="shared" si="128"/>
        <v>-2.0443296633709807E-4</v>
      </c>
    </row>
    <row r="1973" spans="21:24" ht="12" customHeight="1">
      <c r="U1973" s="107">
        <v>41122</v>
      </c>
      <c r="V1973" s="108">
        <v>-4.0003045058913693E-3</v>
      </c>
      <c r="W1973" s="109">
        <f t="shared" si="129"/>
        <v>0.52945439447271558</v>
      </c>
      <c r="X1973" s="108">
        <f t="shared" si="128"/>
        <v>2.6575937749500067E-3</v>
      </c>
    </row>
    <row r="1974" spans="21:24" ht="12" customHeight="1">
      <c r="U1974" s="107">
        <v>41121</v>
      </c>
      <c r="V1974" s="108">
        <v>3.2782425396792299E-3</v>
      </c>
      <c r="W1974" s="109">
        <f t="shared" si="129"/>
        <v>0.53158087986167191</v>
      </c>
      <c r="X1974" s="108">
        <f t="shared" si="128"/>
        <v>7.6532038785654954E-3</v>
      </c>
    </row>
    <row r="1975" spans="21:24" ht="12" customHeight="1">
      <c r="U1975" s="107">
        <v>41120</v>
      </c>
      <c r="V1975" s="108">
        <v>2.810915079907236E-3</v>
      </c>
      <c r="W1975" s="109">
        <f t="shared" si="129"/>
        <v>0.52984392297398808</v>
      </c>
      <c r="X1975" s="108">
        <f t="shared" si="128"/>
        <v>-9.3111960204839139E-4</v>
      </c>
    </row>
    <row r="1976" spans="21:24" ht="12" customHeight="1">
      <c r="U1976" s="107">
        <v>41117</v>
      </c>
      <c r="V1976" s="108">
        <v>-2.6238202894599484E-3</v>
      </c>
      <c r="W1976" s="109">
        <f t="shared" si="129"/>
        <v>0.52835875139209909</v>
      </c>
      <c r="X1976" s="108">
        <f t="shared" si="128"/>
        <v>-9.6324100216771402E-3</v>
      </c>
    </row>
    <row r="1977" spans="21:24" ht="12" customHeight="1">
      <c r="U1977" s="107">
        <v>41116</v>
      </c>
      <c r="V1977" s="108">
        <v>3.2149685804648232E-3</v>
      </c>
      <c r="W1977" s="109">
        <f t="shared" si="129"/>
        <v>0.52974871682361624</v>
      </c>
      <c r="X1977" s="108">
        <f t="shared" si="128"/>
        <v>-8.369868271949632E-3</v>
      </c>
    </row>
    <row r="1978" spans="21:24" ht="12" customHeight="1">
      <c r="U1978" s="107">
        <v>41115</v>
      </c>
      <c r="V1978" s="108">
        <v>9.6213349178581639E-4</v>
      </c>
      <c r="W1978" s="109">
        <f t="shared" si="129"/>
        <v>0.52805104929126334</v>
      </c>
      <c r="X1978" s="108">
        <f t="shared" si="128"/>
        <v>-1.1029224031952611E-2</v>
      </c>
    </row>
    <row r="1979" spans="21:24" ht="12" customHeight="1">
      <c r="U1979" s="107">
        <v>41114</v>
      </c>
      <c r="V1979" s="108">
        <v>-5.268810098939032E-3</v>
      </c>
      <c r="W1979" s="109">
        <f t="shared" si="129"/>
        <v>0.52754348203882051</v>
      </c>
      <c r="X1979" s="108">
        <f t="shared" si="128"/>
        <v>-8.4823496423986899E-3</v>
      </c>
    </row>
    <row r="1980" spans="21:24" ht="12" customHeight="1">
      <c r="U1980" s="107">
        <v>41113</v>
      </c>
      <c r="V1980" s="108">
        <v>-5.9229662162536357E-3</v>
      </c>
      <c r="W1980" s="109">
        <f t="shared" si="129"/>
        <v>0.53033773083087055</v>
      </c>
      <c r="X1980" s="108">
        <f t="shared" si="128"/>
        <v>-1.811672689549626E-3</v>
      </c>
    </row>
    <row r="1981" spans="21:24" ht="12" customHeight="1">
      <c r="U1981" s="107">
        <v>41110</v>
      </c>
      <c r="V1981" s="108">
        <v>-1.3523438398966201E-3</v>
      </c>
      <c r="W1981" s="109">
        <f t="shared" si="129"/>
        <v>0.53349761920587868</v>
      </c>
      <c r="X1981" s="108">
        <f t="shared" si="128"/>
        <v>5.6929915662427E-3</v>
      </c>
    </row>
    <row r="1982" spans="21:24" ht="12" customHeight="1">
      <c r="U1982" s="107">
        <v>41109</v>
      </c>
      <c r="V1982" s="108">
        <v>5.2454458077595993E-4</v>
      </c>
      <c r="W1982" s="109">
        <f t="shared" si="129"/>
        <v>0.53422006842456171</v>
      </c>
      <c r="X1982" s="108">
        <f t="shared" si="128"/>
        <v>1.0205050854175113E-2</v>
      </c>
    </row>
    <row r="1983" spans="21:24" ht="12" customHeight="1">
      <c r="U1983" s="107">
        <v>41108</v>
      </c>
      <c r="V1983" s="108">
        <v>3.5398889570148803E-3</v>
      </c>
      <c r="W1983" s="109">
        <f t="shared" si="129"/>
        <v>0.53393999309472429</v>
      </c>
      <c r="X1983" s="108">
        <f t="shared" si="128"/>
        <v>8.2946155399750143E-3</v>
      </c>
    </row>
    <row r="1984" spans="21:24" ht="12" customHeight="1">
      <c r="U1984" s="107">
        <v>41107</v>
      </c>
      <c r="V1984" s="108">
        <v>1.423486725389036E-3</v>
      </c>
      <c r="W1984" s="109">
        <f t="shared" si="129"/>
        <v>0.53205657191130828</v>
      </c>
      <c r="X1984" s="108">
        <f t="shared" si="128"/>
        <v>6.4908791506343988E-3</v>
      </c>
    </row>
    <row r="1985" spans="21:24" ht="12" customHeight="1">
      <c r="U1985" s="107">
        <v>41106</v>
      </c>
      <c r="V1985" s="108">
        <v>1.5507881633851819E-3</v>
      </c>
      <c r="W1985" s="109">
        <f t="shared" si="129"/>
        <v>0.53130027302546101</v>
      </c>
      <c r="X1985" s="108">
        <f t="shared" si="128"/>
        <v>3.6024463837045495E-3</v>
      </c>
    </row>
    <row r="1986" spans="21:24" ht="12" customHeight="1">
      <c r="U1986" s="107">
        <v>41103</v>
      </c>
      <c r="V1986" s="108">
        <v>3.128106426871217E-3</v>
      </c>
      <c r="W1986" s="109">
        <f t="shared" si="129"/>
        <v>0.53047761461976783</v>
      </c>
      <c r="X1986" s="108">
        <f t="shared" si="128"/>
        <v>2.0788129153375134E-3</v>
      </c>
    </row>
    <row r="1987" spans="21:24" ht="12" customHeight="1">
      <c r="U1987" s="107">
        <v>41102</v>
      </c>
      <c r="V1987" s="108">
        <v>-1.3675835778337718E-3</v>
      </c>
      <c r="W1987" s="109">
        <f t="shared" si="129"/>
        <v>0.52882339874746609</v>
      </c>
      <c r="X1987" s="108">
        <f t="shared" si="128"/>
        <v>-1.1575086993478312E-3</v>
      </c>
    </row>
    <row r="1988" spans="21:24" ht="12" customHeight="1">
      <c r="U1988" s="107">
        <v>41101</v>
      </c>
      <c r="V1988" s="108">
        <v>1.7446582893421751E-3</v>
      </c>
      <c r="W1988" s="109">
        <f t="shared" si="129"/>
        <v>0.52954759934801576</v>
      </c>
      <c r="X1988" s="108">
        <f t="shared" si="128"/>
        <v>3.3121082780707134E-3</v>
      </c>
    </row>
    <row r="1989" spans="21:24" ht="12" customHeight="1">
      <c r="U1989" s="107">
        <v>41100</v>
      </c>
      <c r="V1989" s="108">
        <v>-1.4504036123673221E-3</v>
      </c>
      <c r="W1989" s="109">
        <f t="shared" si="129"/>
        <v>0.52862532878619273</v>
      </c>
      <c r="X1989" s="108">
        <f t="shared" si="128"/>
        <v>3.5363723463766039E-3</v>
      </c>
    </row>
    <row r="1990" spans="21:24" ht="12" customHeight="1">
      <c r="U1990" s="107">
        <v>41099</v>
      </c>
      <c r="V1990" s="108">
        <v>3.0269449412678812E-5</v>
      </c>
      <c r="W1990" s="109">
        <f t="shared" si="129"/>
        <v>0.52939316254150548</v>
      </c>
      <c r="X1990" s="108">
        <f t="shared" ref="X1990:X2053" si="130">$W1990/VLOOKUP($U1990-7,$U:$W,3,FALSE)-1</f>
        <v>9.9351025542724347E-3</v>
      </c>
    </row>
    <row r="1991" spans="21:24" ht="12" customHeight="1">
      <c r="U1991" s="107">
        <v>41096</v>
      </c>
      <c r="V1991" s="108">
        <v>-1.116039943909761E-4</v>
      </c>
      <c r="W1991" s="109">
        <f t="shared" si="129"/>
        <v>0.52937713858698876</v>
      </c>
      <c r="X1991" s="108">
        <f t="shared" si="130"/>
        <v>1.3936650429423381E-2</v>
      </c>
    </row>
    <row r="1992" spans="21:24" ht="12" customHeight="1">
      <c r="U1992" s="107">
        <v>41095</v>
      </c>
      <c r="V1992" s="108">
        <v>3.1010933572341898E-3</v>
      </c>
      <c r="W1992" s="109">
        <f t="shared" si="129"/>
        <v>0.52943622578456162</v>
      </c>
      <c r="X1992" s="108">
        <f t="shared" si="130"/>
        <v>1.8967904219767018E-2</v>
      </c>
    </row>
    <row r="1993" spans="21:24" ht="12" customHeight="1">
      <c r="U1993" s="107">
        <v>41094</v>
      </c>
      <c r="V1993" s="108">
        <v>1.9685719953742931E-3</v>
      </c>
      <c r="W1993" s="109">
        <f t="shared" si="129"/>
        <v>0.52779947035309793</v>
      </c>
      <c r="X1993" s="108">
        <f t="shared" si="130"/>
        <v>1.8372893794999623E-2</v>
      </c>
    </row>
    <row r="1994" spans="21:24" ht="12" customHeight="1">
      <c r="U1994" s="107">
        <v>41093</v>
      </c>
      <c r="V1994" s="108">
        <v>4.9165300061407742E-3</v>
      </c>
      <c r="W1994" s="109">
        <f t="shared" si="129"/>
        <v>0.52676250044650552</v>
      </c>
      <c r="X1994" s="108">
        <f t="shared" si="130"/>
        <v>2.0931708019128248E-2</v>
      </c>
    </row>
    <row r="1995" spans="21:24" ht="12" customHeight="1">
      <c r="U1995" s="107">
        <v>41092</v>
      </c>
      <c r="V1995" s="108">
        <v>3.992572561445514E-3</v>
      </c>
      <c r="W1995" s="109">
        <f t="shared" si="129"/>
        <v>0.52418532755480363</v>
      </c>
      <c r="X1995" s="108">
        <f t="shared" si="130"/>
        <v>1.6921935982117109E-2</v>
      </c>
    </row>
    <row r="1996" spans="21:24" ht="12" customHeight="1">
      <c r="U1996" s="107">
        <v>41089</v>
      </c>
      <c r="V1996" s="108">
        <v>4.8499409701719901E-3</v>
      </c>
      <c r="W1996" s="109">
        <f t="shared" si="129"/>
        <v>0.52210080221756106</v>
      </c>
      <c r="X1996" s="108">
        <f t="shared" si="130"/>
        <v>1.3847965038651155E-2</v>
      </c>
    </row>
    <row r="1997" spans="21:24" ht="12" customHeight="1">
      <c r="U1997" s="107">
        <v>41088</v>
      </c>
      <c r="V1997" s="108">
        <v>2.515348109349952E-3</v>
      </c>
      <c r="W1997" s="109">
        <f t="shared" si="129"/>
        <v>0.51958086568973505</v>
      </c>
      <c r="X1997" s="108">
        <f t="shared" si="130"/>
        <v>5.5901768332169421E-3</v>
      </c>
    </row>
    <row r="1998" spans="21:24" ht="12" customHeight="1">
      <c r="U1998" s="107">
        <v>41087</v>
      </c>
      <c r="V1998" s="108">
        <v>4.4861679072188861E-3</v>
      </c>
      <c r="W1998" s="109">
        <f t="shared" si="129"/>
        <v>0.51827721806914562</v>
      </c>
      <c r="X1998" s="108">
        <f t="shared" si="130"/>
        <v>2.4144196802240447E-3</v>
      </c>
    </row>
    <row r="1999" spans="21:24" ht="12" customHeight="1">
      <c r="U1999" s="107">
        <v>41086</v>
      </c>
      <c r="V1999" s="108">
        <v>9.696585651829886E-4</v>
      </c>
      <c r="W1999" s="109">
        <f t="shared" si="129"/>
        <v>0.51596252355464711</v>
      </c>
      <c r="X1999" s="108">
        <f t="shared" si="130"/>
        <v>-6.3727696558605329E-3</v>
      </c>
    </row>
    <row r="2000" spans="21:24" ht="12" customHeight="1">
      <c r="U2000" s="107">
        <v>41085</v>
      </c>
      <c r="V2000" s="108">
        <v>9.5768474330745203E-4</v>
      </c>
      <c r="W2000" s="109">
        <f t="shared" si="129"/>
        <v>0.51546270073185008</v>
      </c>
      <c r="X2000" s="108">
        <f t="shared" si="130"/>
        <v>-8.0603911552807883E-3</v>
      </c>
    </row>
    <row r="2001" spans="21:24" ht="12" customHeight="1">
      <c r="U2001" s="107">
        <v>41082</v>
      </c>
      <c r="V2001" s="108">
        <v>-3.3345583600196339E-3</v>
      </c>
      <c r="W2001" s="109">
        <f t="shared" ref="W2001:W2064" si="131">$W2000/(1+$V2000)</f>
        <v>0.51496952227709691</v>
      </c>
      <c r="X2001" s="108">
        <f t="shared" si="130"/>
        <v>-8.5293680254262538E-3</v>
      </c>
    </row>
    <row r="2002" spans="21:24" ht="12" customHeight="1">
      <c r="U2002" s="107">
        <v>41081</v>
      </c>
      <c r="V2002" s="108">
        <v>-6.5069841844070993E-4</v>
      </c>
      <c r="W2002" s="109">
        <f t="shared" si="131"/>
        <v>0.51669246345065545</v>
      </c>
      <c r="X2002" s="108">
        <f t="shared" si="130"/>
        <v>-1.1850585696344673E-3</v>
      </c>
    </row>
    <row r="2003" spans="21:24" ht="12" customHeight="1">
      <c r="U2003" s="107">
        <v>41080</v>
      </c>
      <c r="V2003" s="108">
        <v>-4.3191824245276435E-3</v>
      </c>
      <c r="W2003" s="109">
        <f t="shared" si="131"/>
        <v>0.51702889333383595</v>
      </c>
      <c r="X2003" s="108">
        <f t="shared" si="130"/>
        <v>1.6642645274322909E-3</v>
      </c>
    </row>
    <row r="2004" spans="21:24" ht="12" customHeight="1">
      <c r="U2004" s="107">
        <v>41079</v>
      </c>
      <c r="V2004" s="108">
        <v>-7.3043364694043238E-4</v>
      </c>
      <c r="W2004" s="109">
        <f t="shared" si="131"/>
        <v>0.51927172263178134</v>
      </c>
      <c r="X2004" s="108">
        <f t="shared" si="130"/>
        <v>4.4691861464185578E-3</v>
      </c>
    </row>
    <row r="2005" spans="21:24" ht="12" customHeight="1">
      <c r="U2005" s="107">
        <v>41078</v>
      </c>
      <c r="V2005" s="108">
        <v>4.8444423758190602E-4</v>
      </c>
      <c r="W2005" s="109">
        <f t="shared" si="131"/>
        <v>0.51965129342117233</v>
      </c>
      <c r="X2005" s="108">
        <f t="shared" si="130"/>
        <v>1.104934756915199E-3</v>
      </c>
    </row>
    <row r="2006" spans="21:24" ht="12" customHeight="1">
      <c r="U2006" s="107">
        <v>41075</v>
      </c>
      <c r="V2006" s="108">
        <v>4.0482315999004941E-3</v>
      </c>
      <c r="W2006" s="109">
        <f t="shared" si="131"/>
        <v>0.51939967324246805</v>
      </c>
      <c r="X2006" s="108">
        <f t="shared" si="130"/>
        <v>1.5598975478050559E-3</v>
      </c>
    </row>
    <row r="2007" spans="21:24" ht="12" customHeight="1">
      <c r="U2007" s="107">
        <v>41074</v>
      </c>
      <c r="V2007" s="108">
        <v>2.2001490498159272E-3</v>
      </c>
      <c r="W2007" s="109">
        <f t="shared" si="131"/>
        <v>0.51730550076745896</v>
      </c>
      <c r="X2007" s="108">
        <f t="shared" si="130"/>
        <v>2.1866156132930303E-3</v>
      </c>
    </row>
    <row r="2008" spans="21:24" ht="12" customHeight="1">
      <c r="U2008" s="107">
        <v>41073</v>
      </c>
      <c r="V2008" s="108">
        <v>-1.5310160201436451E-3</v>
      </c>
      <c r="W2008" s="109">
        <f t="shared" si="131"/>
        <v>0.51616985016208117</v>
      </c>
      <c r="X2008" s="108">
        <f t="shared" si="130"/>
        <v>-4.3695554786844504E-3</v>
      </c>
    </row>
    <row r="2009" spans="21:24" ht="12" customHeight="1">
      <c r="U2009" s="107">
        <v>41072</v>
      </c>
      <c r="V2009" s="108">
        <v>-4.0772700391937125E-3</v>
      </c>
      <c r="W2009" s="109">
        <f t="shared" si="131"/>
        <v>0.51696132623434066</v>
      </c>
      <c r="X2009" s="108">
        <f t="shared" si="130"/>
        <v>-1.0853168482921061E-2</v>
      </c>
    </row>
    <row r="2010" spans="21:24" ht="12" customHeight="1">
      <c r="U2010" s="107">
        <v>41071</v>
      </c>
      <c r="V2010" s="108">
        <v>9.3912503995248714E-4</v>
      </c>
      <c r="W2010" s="109">
        <f t="shared" si="131"/>
        <v>0.51907774637765847</v>
      </c>
      <c r="X2010" s="108">
        <f t="shared" si="130"/>
        <v>-1.0641101945303988E-2</v>
      </c>
    </row>
    <row r="2011" spans="21:24" ht="12" customHeight="1">
      <c r="U2011" s="107">
        <v>41068</v>
      </c>
      <c r="V2011" s="108">
        <v>4.6765067204453696E-3</v>
      </c>
      <c r="W2011" s="109">
        <f t="shared" si="131"/>
        <v>0.51859072484247182</v>
      </c>
      <c r="X2011" s="108">
        <f t="shared" si="130"/>
        <v>-1.4420278629280858E-2</v>
      </c>
    </row>
    <row r="2012" spans="21:24" ht="12" customHeight="1">
      <c r="U2012" s="107">
        <v>41067</v>
      </c>
      <c r="V2012" s="108">
        <v>-4.3561105760971412E-3</v>
      </c>
      <c r="W2012" s="109">
        <f t="shared" si="131"/>
        <v>0.51617682047259361</v>
      </c>
      <c r="X2012" s="108">
        <f t="shared" si="130"/>
        <v>-1.1896323020810007E-2</v>
      </c>
    </row>
    <row r="2013" spans="21:24" ht="12" customHeight="1">
      <c r="U2013" s="107">
        <v>41066</v>
      </c>
      <c r="V2013" s="108">
        <v>-8.0331137859178583E-3</v>
      </c>
      <c r="W2013" s="109">
        <f t="shared" si="131"/>
        <v>0.51843518144952672</v>
      </c>
      <c r="X2013" s="108">
        <f t="shared" si="130"/>
        <v>-1.4352852923164017E-3</v>
      </c>
    </row>
    <row r="2014" spans="21:24" ht="12" customHeight="1">
      <c r="U2014" s="107">
        <v>41065</v>
      </c>
      <c r="V2014" s="108">
        <v>-3.8637507937718443E-3</v>
      </c>
      <c r="W2014" s="109">
        <f t="shared" si="131"/>
        <v>0.52263355627542607</v>
      </c>
      <c r="X2014" s="108">
        <f t="shared" si="130"/>
        <v>1.4713463346859079E-2</v>
      </c>
    </row>
    <row r="2015" spans="21:24" ht="12" customHeight="1">
      <c r="U2015" s="107">
        <v>41064</v>
      </c>
      <c r="V2015" s="108">
        <v>-2.884286070888125E-3</v>
      </c>
      <c r="W2015" s="109">
        <f t="shared" si="131"/>
        <v>0.52466071452764318</v>
      </c>
      <c r="X2015" s="108">
        <f t="shared" si="130"/>
        <v>2.1123365821450468E-2</v>
      </c>
    </row>
    <row r="2016" spans="21:24" ht="12" customHeight="1">
      <c r="U2016" s="107">
        <v>41061</v>
      </c>
      <c r="V2016" s="108">
        <v>7.2493669861875823E-3</v>
      </c>
      <c r="W2016" s="109">
        <f t="shared" si="131"/>
        <v>0.52617836345215085</v>
      </c>
      <c r="X2016" s="108">
        <f t="shared" si="130"/>
        <v>2.3195769466107574E-2</v>
      </c>
    </row>
    <row r="2017" spans="21:24" ht="12" customHeight="1">
      <c r="U2017" s="107">
        <v>41060</v>
      </c>
      <c r="V2017" s="108">
        <v>6.1847552602182707E-3</v>
      </c>
      <c r="W2017" s="109">
        <f t="shared" si="131"/>
        <v>0.52239135679632187</v>
      </c>
      <c r="X2017" s="108">
        <f t="shared" si="130"/>
        <v>1.6923150691361855E-2</v>
      </c>
    </row>
    <row r="2018" spans="21:24" ht="12" customHeight="1">
      <c r="U2018" s="107">
        <v>41059</v>
      </c>
      <c r="V2018" s="108">
        <v>8.0089350346698278E-3</v>
      </c>
      <c r="W2018" s="109">
        <f t="shared" si="131"/>
        <v>0.51918035337478519</v>
      </c>
      <c r="X2018" s="108">
        <f t="shared" si="130"/>
        <v>1.1624267781982223E-2</v>
      </c>
    </row>
    <row r="2019" spans="21:24" ht="12" customHeight="1">
      <c r="U2019" s="107">
        <v>41058</v>
      </c>
      <c r="V2019" s="108">
        <v>2.4288001966887621E-3</v>
      </c>
      <c r="W2019" s="109">
        <f t="shared" si="131"/>
        <v>0.51505530886680906</v>
      </c>
      <c r="X2019" s="108">
        <f t="shared" si="130"/>
        <v>6.2842758123244913E-3</v>
      </c>
    </row>
    <row r="2020" spans="21:24" ht="12" customHeight="1">
      <c r="U2020" s="107">
        <v>41057</v>
      </c>
      <c r="V2020" s="108">
        <v>-8.6060674980113414E-4</v>
      </c>
      <c r="W2020" s="109">
        <f t="shared" si="131"/>
        <v>0.51380737341719318</v>
      </c>
      <c r="X2020" s="108">
        <f t="shared" si="130"/>
        <v>4.3659147018100253E-3</v>
      </c>
    </row>
    <row r="2021" spans="21:24" ht="12" customHeight="1">
      <c r="U2021" s="107">
        <v>41054</v>
      </c>
      <c r="V2021" s="108">
        <v>1.074506340013361E-3</v>
      </c>
      <c r="W2021" s="109">
        <f t="shared" si="131"/>
        <v>0.51424994038697502</v>
      </c>
      <c r="X2021" s="108">
        <f t="shared" si="130"/>
        <v>7.2886978966970606E-3</v>
      </c>
    </row>
    <row r="2022" spans="21:24" ht="12" customHeight="1">
      <c r="U2022" s="107">
        <v>41053</v>
      </c>
      <c r="V2022" s="108">
        <v>9.4182692320280087E-4</v>
      </c>
      <c r="W2022" s="109">
        <f t="shared" si="131"/>
        <v>0.51369796866279493</v>
      </c>
      <c r="X2022" s="108">
        <f t="shared" si="130"/>
        <v>4.8482720911882105E-3</v>
      </c>
    </row>
    <row r="2023" spans="21:24" ht="12" customHeight="1">
      <c r="U2023" s="107">
        <v>41052</v>
      </c>
      <c r="V2023" s="108">
        <v>2.6880270752055557E-3</v>
      </c>
      <c r="W2023" s="109">
        <f t="shared" si="131"/>
        <v>0.51321460932635032</v>
      </c>
      <c r="X2023" s="108">
        <f t="shared" si="130"/>
        <v>1.2549357643829584E-3</v>
      </c>
    </row>
    <row r="2024" spans="21:24" ht="12" customHeight="1">
      <c r="U2024" s="107">
        <v>41051</v>
      </c>
      <c r="V2024" s="108">
        <v>5.1778909119930923E-4</v>
      </c>
      <c r="W2024" s="109">
        <f t="shared" si="131"/>
        <v>0.51183877284679813</v>
      </c>
      <c r="X2024" s="108">
        <f t="shared" si="130"/>
        <v>-3.7803385131234268E-3</v>
      </c>
    </row>
    <row r="2025" spans="21:24" ht="12" customHeight="1">
      <c r="U2025" s="107">
        <v>41050</v>
      </c>
      <c r="V2025" s="108">
        <v>2.046966859771614E-3</v>
      </c>
      <c r="W2025" s="109">
        <f t="shared" si="131"/>
        <v>0.51157388546955951</v>
      </c>
      <c r="X2025" s="108">
        <f t="shared" si="130"/>
        <v>-6.1581724173441765E-3</v>
      </c>
    </row>
    <row r="2026" spans="21:24" ht="12" customHeight="1">
      <c r="U2026" s="107">
        <v>41047</v>
      </c>
      <c r="V2026" s="108">
        <v>-1.3508639273296199E-3</v>
      </c>
      <c r="W2026" s="109">
        <f t="shared" si="131"/>
        <v>0.51052884983299407</v>
      </c>
      <c r="X2026" s="108">
        <f t="shared" si="130"/>
        <v>-1.0971487814582681E-2</v>
      </c>
    </row>
    <row r="2027" spans="21:24" ht="12" customHeight="1">
      <c r="U2027" s="107">
        <v>41046</v>
      </c>
      <c r="V2027" s="108">
        <v>-2.6375399599355043E-3</v>
      </c>
      <c r="W2027" s="109">
        <f t="shared" si="131"/>
        <v>0.51121943773037382</v>
      </c>
      <c r="X2027" s="108">
        <f t="shared" si="130"/>
        <v>-8.674110024416537E-3</v>
      </c>
    </row>
    <row r="2028" spans="21:24" ht="12" customHeight="1">
      <c r="U2028" s="107">
        <v>41045</v>
      </c>
      <c r="V2028" s="108">
        <v>-2.3544541658392691E-3</v>
      </c>
      <c r="W2028" s="109">
        <f t="shared" si="131"/>
        <v>0.51257136518837687</v>
      </c>
      <c r="X2028" s="108">
        <f t="shared" si="130"/>
        <v>-6.6005909700297405E-3</v>
      </c>
    </row>
    <row r="2029" spans="21:24" ht="12" customHeight="1">
      <c r="U2029" s="107">
        <v>41044</v>
      </c>
      <c r="V2029" s="108">
        <v>-1.8703038291172549E-3</v>
      </c>
      <c r="W2029" s="109">
        <f t="shared" si="131"/>
        <v>0.51378103909620609</v>
      </c>
      <c r="X2029" s="108">
        <f t="shared" si="130"/>
        <v>-5.4640197744544317E-3</v>
      </c>
    </row>
    <row r="2030" spans="21:24" ht="12" customHeight="1">
      <c r="U2030" s="107">
        <v>41043</v>
      </c>
      <c r="V2030" s="108">
        <v>-2.80608717808652E-3</v>
      </c>
      <c r="W2030" s="109">
        <f t="shared" si="131"/>
        <v>0.51474376633339369</v>
      </c>
      <c r="X2030" s="108">
        <f t="shared" si="130"/>
        <v>-4.9631686583757606E-3</v>
      </c>
    </row>
    <row r="2031" spans="21:24" ht="12" customHeight="1">
      <c r="U2031" s="107">
        <v>41040</v>
      </c>
      <c r="V2031" s="108">
        <v>9.6886125461932194E-4</v>
      </c>
      <c r="W2031" s="109">
        <f t="shared" si="131"/>
        <v>0.5161922467785065</v>
      </c>
      <c r="X2031" s="108">
        <f t="shared" si="130"/>
        <v>-1.2239193485985567E-4</v>
      </c>
    </row>
    <row r="2032" spans="21:24" ht="12" customHeight="1">
      <c r="U2032" s="107">
        <v>41039</v>
      </c>
      <c r="V2032" s="108">
        <v>-5.5139443913813024E-4</v>
      </c>
      <c r="W2032" s="109">
        <f t="shared" si="131"/>
        <v>0.51569261218726492</v>
      </c>
      <c r="X2032" s="108">
        <f t="shared" si="130"/>
        <v>-3.2190584093783059E-3</v>
      </c>
    </row>
    <row r="2033" spans="21:24" ht="12" customHeight="1">
      <c r="U2033" s="107">
        <v>41038</v>
      </c>
      <c r="V2033" s="108">
        <v>-1.2130248671279461E-3</v>
      </c>
      <c r="W2033" s="109">
        <f t="shared" si="131"/>
        <v>0.51597711910145994</v>
      </c>
      <c r="X2033" s="108">
        <f t="shared" si="130"/>
        <v>-4.2682044664907881E-3</v>
      </c>
    </row>
    <row r="2034" spans="21:24" ht="12" customHeight="1">
      <c r="U2034" s="107">
        <v>41037</v>
      </c>
      <c r="V2034" s="108">
        <v>-1.3676429075836461E-3</v>
      </c>
      <c r="W2034" s="109">
        <f t="shared" si="131"/>
        <v>0.51660377232374077</v>
      </c>
      <c r="X2034" s="108">
        <f t="shared" si="130"/>
        <v>-2.8930625272300947E-3</v>
      </c>
    </row>
    <row r="2035" spans="21:24" ht="12" customHeight="1">
      <c r="U2035" s="107">
        <v>41036</v>
      </c>
      <c r="V2035" s="108">
        <v>2.0451835789079571E-3</v>
      </c>
      <c r="W2035" s="109">
        <f t="shared" si="131"/>
        <v>0.51731126941236572</v>
      </c>
      <c r="X2035" s="108">
        <f t="shared" si="130"/>
        <v>4.700909958597066E-4</v>
      </c>
    </row>
    <row r="2036" spans="21:24" ht="12" customHeight="1">
      <c r="U2036" s="107">
        <v>41033</v>
      </c>
      <c r="V2036" s="108">
        <v>-2.1311848807095829E-3</v>
      </c>
      <c r="W2036" s="109">
        <f t="shared" si="131"/>
        <v>0.51625543227974513</v>
      </c>
      <c r="X2036" s="108">
        <f t="shared" si="130"/>
        <v>-1.0433966857892329E-4</v>
      </c>
    </row>
    <row r="2037" spans="21:24" ht="12" customHeight="1">
      <c r="U2037" s="107">
        <v>41032</v>
      </c>
      <c r="V2037" s="108">
        <v>-1.603348303883404E-3</v>
      </c>
      <c r="W2037" s="109">
        <f t="shared" si="131"/>
        <v>0.51735801786533364</v>
      </c>
      <c r="X2037" s="108">
        <f t="shared" si="130"/>
        <v>3.4833099025006753E-3</v>
      </c>
    </row>
    <row r="2038" spans="21:24" ht="12" customHeight="1">
      <c r="U2038" s="107">
        <v>41031</v>
      </c>
      <c r="V2038" s="108">
        <v>1.663363866287598E-4</v>
      </c>
      <c r="W2038" s="109">
        <f t="shared" si="131"/>
        <v>0.51818885508722901</v>
      </c>
      <c r="X2038" s="108">
        <f t="shared" si="130"/>
        <v>9.7184872633300223E-3</v>
      </c>
    </row>
    <row r="2039" spans="21:24" ht="12" customHeight="1">
      <c r="U2039" s="107">
        <v>41030</v>
      </c>
      <c r="V2039" s="108">
        <v>2.0006557209859672E-3</v>
      </c>
      <c r="W2039" s="109">
        <f t="shared" si="131"/>
        <v>0.51810267576024038</v>
      </c>
      <c r="X2039" s="108">
        <f t="shared" si="130"/>
        <v>1.0199273827931732E-2</v>
      </c>
    </row>
    <row r="2040" spans="21:24" ht="12" customHeight="1">
      <c r="U2040" s="107">
        <v>41029</v>
      </c>
      <c r="V2040" s="108">
        <v>1.4698485581201631E-3</v>
      </c>
      <c r="W2040" s="109">
        <f t="shared" si="131"/>
        <v>0.51706820030715595</v>
      </c>
      <c r="X2040" s="108">
        <f t="shared" si="130"/>
        <v>1.0270307486962338E-2</v>
      </c>
    </row>
    <row r="2041" spans="21:24" ht="12" customHeight="1">
      <c r="U2041" s="107">
        <v>41026</v>
      </c>
      <c r="V2041" s="108">
        <v>1.4491923212172182E-3</v>
      </c>
      <c r="W2041" s="109">
        <f t="shared" si="131"/>
        <v>0.51630930382139006</v>
      </c>
      <c r="X2041" s="108">
        <f t="shared" si="130"/>
        <v>6.5714707282460427E-3</v>
      </c>
    </row>
    <row r="2042" spans="21:24" ht="12" customHeight="1">
      <c r="U2042" s="107">
        <v>41025</v>
      </c>
      <c r="V2042" s="108">
        <v>4.6002229347738913E-3</v>
      </c>
      <c r="W2042" s="109">
        <f t="shared" si="131"/>
        <v>0.51556215510510151</v>
      </c>
      <c r="X2042" s="108">
        <f t="shared" si="130"/>
        <v>4.7520236891345213E-3</v>
      </c>
    </row>
    <row r="2043" spans="21:24" ht="12" customHeight="1">
      <c r="U2043" s="107">
        <v>41024</v>
      </c>
      <c r="V2043" s="108">
        <v>6.425746084371219E-4</v>
      </c>
      <c r="W2043" s="109">
        <f t="shared" si="131"/>
        <v>0.5132013146473049</v>
      </c>
      <c r="X2043" s="108">
        <f t="shared" si="130"/>
        <v>1.3592330679308429E-3</v>
      </c>
    </row>
    <row r="2044" spans="21:24" ht="12" customHeight="1">
      <c r="U2044" s="107">
        <v>41023</v>
      </c>
      <c r="V2044" s="108">
        <v>2.0711128820342481E-3</v>
      </c>
      <c r="W2044" s="109">
        <f t="shared" si="131"/>
        <v>0.51287175627933523</v>
      </c>
      <c r="X2044" s="108">
        <f t="shared" si="130"/>
        <v>-6.147500213365964E-4</v>
      </c>
    </row>
    <row r="2045" spans="21:24" ht="12" customHeight="1">
      <c r="U2045" s="107">
        <v>41022</v>
      </c>
      <c r="V2045" s="108">
        <v>-2.196767654532172E-3</v>
      </c>
      <c r="W2045" s="109">
        <f t="shared" si="131"/>
        <v>0.51181173639890309</v>
      </c>
      <c r="X2045" s="108">
        <f t="shared" si="130"/>
        <v>-9.6985086302492363E-4</v>
      </c>
    </row>
    <row r="2046" spans="21:24" ht="12" customHeight="1">
      <c r="U2046" s="107">
        <v>41019</v>
      </c>
      <c r="V2046" s="108">
        <v>-3.609958480055181E-4</v>
      </c>
      <c r="W2046" s="109">
        <f t="shared" si="131"/>
        <v>0.51293854319936627</v>
      </c>
      <c r="X2046" s="108">
        <f t="shared" si="130"/>
        <v>1.8473230783240258E-3</v>
      </c>
    </row>
    <row r="2047" spans="21:24" ht="12" customHeight="1">
      <c r="U2047" s="107">
        <v>41018</v>
      </c>
      <c r="V2047" s="108">
        <v>1.2079449058949011E-3</v>
      </c>
      <c r="W2047" s="109">
        <f t="shared" si="131"/>
        <v>0.51312377875300896</v>
      </c>
      <c r="X2047" s="108">
        <f t="shared" si="130"/>
        <v>2.8726147837099258E-3</v>
      </c>
    </row>
    <row r="2048" spans="21:24" ht="12" customHeight="1">
      <c r="U2048" s="107">
        <v>41017</v>
      </c>
      <c r="V2048" s="108">
        <v>-1.329995729408776E-3</v>
      </c>
      <c r="W2048" s="109">
        <f t="shared" si="131"/>
        <v>0.51250470130981463</v>
      </c>
      <c r="X2048" s="108">
        <f t="shared" si="130"/>
        <v>5.0437761682593507E-3</v>
      </c>
    </row>
    <row r="2049" spans="21:24" ht="12" customHeight="1">
      <c r="U2049" s="107">
        <v>41016</v>
      </c>
      <c r="V2049" s="108">
        <v>1.715057701488536E-3</v>
      </c>
      <c r="W2049" s="109">
        <f t="shared" si="131"/>
        <v>0.5131872381449345</v>
      </c>
      <c r="X2049" s="108">
        <f t="shared" si="130"/>
        <v>5.9746804399674058E-3</v>
      </c>
    </row>
    <row r="2050" spans="21:24" ht="12" customHeight="1">
      <c r="U2050" s="107">
        <v>41015</v>
      </c>
      <c r="V2050" s="108">
        <v>6.1694649331999309E-4</v>
      </c>
      <c r="W2050" s="109">
        <f t="shared" si="131"/>
        <v>0.51230859933610429</v>
      </c>
      <c r="X2050" s="108">
        <f t="shared" si="130"/>
        <v>7.5855896365535358E-3</v>
      </c>
    </row>
    <row r="2051" spans="21:24" ht="12" customHeight="1">
      <c r="U2051" s="107">
        <v>41012</v>
      </c>
      <c r="V2051" s="108">
        <v>6.6203586124537921E-4</v>
      </c>
      <c r="W2051" s="109">
        <f t="shared" si="131"/>
        <v>0.51199272721844158</v>
      </c>
      <c r="X2051" s="108">
        <f t="shared" si="130"/>
        <v>6.9715944035431132E-3</v>
      </c>
    </row>
    <row r="2052" spans="21:24" ht="12" customHeight="1">
      <c r="U2052" s="107">
        <v>41011</v>
      </c>
      <c r="V2052" s="108">
        <v>3.3755023761449735E-3</v>
      </c>
      <c r="W2052" s="109">
        <f t="shared" si="131"/>
        <v>0.51165399392591315</v>
      </c>
      <c r="X2052" s="108">
        <f t="shared" si="130"/>
        <v>9.0824925189503247E-3</v>
      </c>
    </row>
    <row r="2053" spans="21:24" ht="12" customHeight="1">
      <c r="U2053" s="107">
        <v>41010</v>
      </c>
      <c r="V2053" s="108">
        <v>-4.0499505277508683E-4</v>
      </c>
      <c r="W2053" s="109">
        <f t="shared" si="131"/>
        <v>0.50993271483531244</v>
      </c>
      <c r="X2053" s="108">
        <f t="shared" si="130"/>
        <v>7.9813018447854045E-3</v>
      </c>
    </row>
    <row r="2054" spans="21:24" ht="12" customHeight="1">
      <c r="U2054" s="107">
        <v>41009</v>
      </c>
      <c r="V2054" s="108">
        <v>3.3191457865926512E-3</v>
      </c>
      <c r="W2054" s="109">
        <f t="shared" si="131"/>
        <v>0.51013931873562646</v>
      </c>
      <c r="X2054" s="108">
        <f t="shared" ref="X2054:X2117" si="132">$W2054/VLOOKUP($U2054-7,$U:$W,3,FALSE)-1</f>
        <v>1.780873219503265E-3</v>
      </c>
    </row>
    <row r="2055" spans="21:24" ht="12" customHeight="1">
      <c r="U2055" s="107">
        <v>41008</v>
      </c>
      <c r="V2055" s="108">
        <v>7.1977617627275275E-6</v>
      </c>
      <c r="W2055" s="109">
        <f t="shared" si="131"/>
        <v>0.50845169343966035</v>
      </c>
      <c r="X2055" s="108">
        <f t="shared" si="132"/>
        <v>-4.90786871515414E-3</v>
      </c>
    </row>
    <row r="2056" spans="21:24" ht="12" customHeight="1">
      <c r="U2056" s="107">
        <v>41005</v>
      </c>
      <c r="V2056" s="108">
        <v>2.759707352078475E-3</v>
      </c>
      <c r="W2056" s="109">
        <f t="shared" si="131"/>
        <v>0.50844803375184466</v>
      </c>
      <c r="X2056" s="108">
        <f t="shared" si="132"/>
        <v>-4.2552216673363841E-3</v>
      </c>
    </row>
    <row r="2057" spans="21:24" ht="12" customHeight="1">
      <c r="U2057" s="107">
        <v>41004</v>
      </c>
      <c r="V2057" s="108">
        <v>2.2805396212729119E-3</v>
      </c>
      <c r="W2057" s="109">
        <f t="shared" si="131"/>
        <v>0.50704872765028619</v>
      </c>
      <c r="X2057" s="108">
        <f t="shared" si="132"/>
        <v>-6.1601279946877918E-3</v>
      </c>
    </row>
    <row r="2058" spans="21:24" ht="12" customHeight="1">
      <c r="U2058" s="107">
        <v>41003</v>
      </c>
      <c r="V2058" s="108">
        <v>-6.5538367733712589E-3</v>
      </c>
      <c r="W2058" s="109">
        <f t="shared" si="131"/>
        <v>0.5058950140265942</v>
      </c>
      <c r="X2058" s="108">
        <f t="shared" si="132"/>
        <v>-8.0773868076230437E-3</v>
      </c>
    </row>
    <row r="2059" spans="21:24" ht="12" customHeight="1">
      <c r="U2059" s="107">
        <v>41002</v>
      </c>
      <c r="V2059" s="108">
        <v>-3.3798669652678683E-3</v>
      </c>
      <c r="W2059" s="109">
        <f t="shared" si="131"/>
        <v>0.50923244032015802</v>
      </c>
      <c r="X2059" s="108">
        <f t="shared" si="132"/>
        <v>-9.5862923455325433E-4</v>
      </c>
    </row>
    <row r="2060" spans="21:24" ht="12" customHeight="1">
      <c r="U2060" s="107">
        <v>41001</v>
      </c>
      <c r="V2060" s="108">
        <v>6.6306843433346562E-4</v>
      </c>
      <c r="W2060" s="109">
        <f t="shared" si="131"/>
        <v>0.51095941516807719</v>
      </c>
      <c r="X2060" s="108">
        <f t="shared" si="132"/>
        <v>7.7060978764953436E-3</v>
      </c>
    </row>
    <row r="2061" spans="21:24" ht="12" customHeight="1">
      <c r="U2061" s="107">
        <v>40998</v>
      </c>
      <c r="V2061" s="108">
        <v>8.4138113745703912E-4</v>
      </c>
      <c r="W2061" s="109">
        <f t="shared" si="131"/>
        <v>0.51062083860808327</v>
      </c>
      <c r="X2061" s="108">
        <f t="shared" si="132"/>
        <v>9.3605410466410799E-3</v>
      </c>
    </row>
    <row r="2062" spans="21:24" ht="12" customHeight="1">
      <c r="U2062" s="107">
        <v>40997</v>
      </c>
      <c r="V2062" s="108">
        <v>3.4699755705156079E-4</v>
      </c>
      <c r="W2062" s="109">
        <f t="shared" si="131"/>
        <v>0.51019157304203622</v>
      </c>
      <c r="X2062" s="108">
        <f t="shared" si="132"/>
        <v>1.131468926107182E-2</v>
      </c>
    </row>
    <row r="2063" spans="21:24" ht="12" customHeight="1">
      <c r="U2063" s="107">
        <v>40996</v>
      </c>
      <c r="V2063" s="108">
        <v>5.7585490201665635E-4</v>
      </c>
      <c r="W2063" s="109">
        <f t="shared" si="131"/>
        <v>0.51001459922204551</v>
      </c>
      <c r="X2063" s="108">
        <f t="shared" si="132"/>
        <v>1.2612033251427457E-2</v>
      </c>
    </row>
    <row r="2064" spans="21:24" ht="12" customHeight="1">
      <c r="U2064" s="107">
        <v>40995</v>
      </c>
      <c r="V2064" s="108">
        <v>5.2638606508431931E-3</v>
      </c>
      <c r="W2064" s="109">
        <f t="shared" si="131"/>
        <v>0.5097210738430118</v>
      </c>
      <c r="X2064" s="108">
        <f t="shared" si="132"/>
        <v>1.6249715331684289E-2</v>
      </c>
    </row>
    <row r="2065" spans="21:24" ht="12" customHeight="1">
      <c r="U2065" s="107">
        <v>40994</v>
      </c>
      <c r="V2065" s="108">
        <v>2.3059484195561289E-3</v>
      </c>
      <c r="W2065" s="109">
        <f t="shared" ref="W2065:W2128" si="133">$W2064/(1+$V2064)</f>
        <v>0.50705202265303795</v>
      </c>
      <c r="X2065" s="108">
        <f t="shared" si="132"/>
        <v>8.1760420665328848E-3</v>
      </c>
    </row>
    <row r="2066" spans="21:24" ht="12" customHeight="1">
      <c r="U2066" s="107">
        <v>40991</v>
      </c>
      <c r="V2066" s="108">
        <v>2.7790360371128218E-3</v>
      </c>
      <c r="W2066" s="109">
        <f t="shared" si="133"/>
        <v>0.5058854768372486</v>
      </c>
      <c r="X2066" s="108">
        <f t="shared" si="132"/>
        <v>3.597188405543017E-3</v>
      </c>
    </row>
    <row r="2067" spans="21:24" ht="12" customHeight="1">
      <c r="U2067" s="107">
        <v>40990</v>
      </c>
      <c r="V2067" s="108">
        <v>1.6302718724868551E-3</v>
      </c>
      <c r="W2067" s="109">
        <f t="shared" si="133"/>
        <v>0.50448349901336176</v>
      </c>
      <c r="X2067" s="108">
        <f t="shared" si="132"/>
        <v>-1.8925398896301182E-3</v>
      </c>
    </row>
    <row r="2068" spans="21:24" ht="12" customHeight="1">
      <c r="U2068" s="107">
        <v>40989</v>
      </c>
      <c r="V2068" s="108">
        <v>4.1702985169395365E-3</v>
      </c>
      <c r="W2068" s="109">
        <f t="shared" si="133"/>
        <v>0.5036623923818323</v>
      </c>
      <c r="X2068" s="108">
        <f t="shared" si="132"/>
        <v>-8.7465726037471159E-3</v>
      </c>
    </row>
    <row r="2069" spans="21:24" ht="12" customHeight="1">
      <c r="U2069" s="107">
        <v>40988</v>
      </c>
      <c r="V2069" s="108">
        <v>-2.722534655068849E-3</v>
      </c>
      <c r="W2069" s="109">
        <f t="shared" si="133"/>
        <v>0.50157069286523603</v>
      </c>
      <c r="X2069" s="108">
        <f t="shared" si="132"/>
        <v>-2.8169872122096762E-2</v>
      </c>
    </row>
    <row r="2070" spans="21:24" ht="12" customHeight="1">
      <c r="U2070" s="107">
        <v>40987</v>
      </c>
      <c r="V2070" s="108">
        <v>-2.246244917577119E-3</v>
      </c>
      <c r="W2070" s="109">
        <f t="shared" si="133"/>
        <v>0.50293996434759147</v>
      </c>
      <c r="X2070" s="108">
        <f t="shared" si="132"/>
        <v>-2.5120370368050149E-2</v>
      </c>
    </row>
    <row r="2071" spans="21:24" ht="12" customHeight="1">
      <c r="U2071" s="107">
        <v>40984</v>
      </c>
      <c r="V2071" s="108">
        <v>-2.7062169224790576E-3</v>
      </c>
      <c r="W2071" s="109">
        <f t="shared" si="133"/>
        <v>0.50407223404139867</v>
      </c>
      <c r="X2071" s="108">
        <f t="shared" si="132"/>
        <v>-2.0507813144245213E-2</v>
      </c>
    </row>
    <row r="2072" spans="21:24" ht="12" customHeight="1">
      <c r="U2072" s="107">
        <v>40983</v>
      </c>
      <c r="V2072" s="108">
        <v>-5.2479520915991278E-3</v>
      </c>
      <c r="W2072" s="109">
        <f t="shared" si="133"/>
        <v>0.50544006449723999</v>
      </c>
      <c r="X2072" s="108">
        <f t="shared" si="132"/>
        <v>-1.6372323532714894E-2</v>
      </c>
    </row>
    <row r="2073" spans="21:24" ht="12" customHeight="1">
      <c r="U2073" s="107">
        <v>40982</v>
      </c>
      <c r="V2073" s="108">
        <v>-1.5506103033325329E-2</v>
      </c>
      <c r="W2073" s="109">
        <f t="shared" si="133"/>
        <v>0.50810658350489979</v>
      </c>
      <c r="X2073" s="108">
        <f t="shared" si="132"/>
        <v>-6.5614426144805504E-3</v>
      </c>
    </row>
    <row r="2074" spans="21:24" ht="12" customHeight="1">
      <c r="U2074" s="107">
        <v>40981</v>
      </c>
      <c r="V2074" s="108">
        <v>4.0681819436511795E-4</v>
      </c>
      <c r="W2074" s="109">
        <f t="shared" si="133"/>
        <v>0.51610942949512195</v>
      </c>
      <c r="X2074" s="108">
        <f t="shared" si="132"/>
        <v>1.0786355835272543E-2</v>
      </c>
    </row>
    <row r="2075" spans="21:24" ht="12" customHeight="1">
      <c r="U2075" s="107">
        <v>40980</v>
      </c>
      <c r="V2075" s="108">
        <v>2.47453921894403E-3</v>
      </c>
      <c r="W2075" s="109">
        <f t="shared" si="133"/>
        <v>0.51589955217083405</v>
      </c>
      <c r="X2075" s="108">
        <f t="shared" si="132"/>
        <v>5.5527168708107144E-3</v>
      </c>
    </row>
    <row r="2076" spans="21:24" ht="12" customHeight="1">
      <c r="U2076" s="107">
        <v>40977</v>
      </c>
      <c r="V2076" s="108">
        <v>1.5044323659040241E-3</v>
      </c>
      <c r="W2076" s="109">
        <f t="shared" si="133"/>
        <v>0.5146260897287086</v>
      </c>
      <c r="X2076" s="108">
        <f t="shared" si="132"/>
        <v>-7.2377521603383954E-4</v>
      </c>
    </row>
    <row r="2077" spans="21:24" ht="12" customHeight="1">
      <c r="U2077" s="107">
        <v>40976</v>
      </c>
      <c r="V2077" s="108">
        <v>4.6738853258372712E-3</v>
      </c>
      <c r="W2077" s="109">
        <f t="shared" si="133"/>
        <v>0.51385303259515458</v>
      </c>
      <c r="X2077" s="108">
        <f t="shared" si="132"/>
        <v>1.025338370777007E-3</v>
      </c>
    </row>
    <row r="2078" spans="21:24" ht="12" customHeight="1">
      <c r="U2078" s="107">
        <v>40975</v>
      </c>
      <c r="V2078" s="108">
        <v>1.6855003855482961E-3</v>
      </c>
      <c r="W2078" s="109">
        <f t="shared" si="133"/>
        <v>0.5114625154494794</v>
      </c>
      <c r="X2078" s="108">
        <f t="shared" si="132"/>
        <v>-6.5877596676328087E-3</v>
      </c>
    </row>
    <row r="2079" spans="21:24" ht="12" customHeight="1">
      <c r="U2079" s="107">
        <v>40974</v>
      </c>
      <c r="V2079" s="108">
        <v>-4.7730777092442811E-3</v>
      </c>
      <c r="W2079" s="109">
        <f t="shared" si="133"/>
        <v>0.51060189575731874</v>
      </c>
      <c r="X2079" s="108">
        <f t="shared" si="132"/>
        <v>-1.2223703913203932E-2</v>
      </c>
    </row>
    <row r="2080" spans="21:24" ht="12" customHeight="1">
      <c r="U2080" s="107">
        <v>40973</v>
      </c>
      <c r="V2080" s="108">
        <v>-3.7827393971896889E-3</v>
      </c>
      <c r="W2080" s="109">
        <f t="shared" si="133"/>
        <v>0.51305072674485619</v>
      </c>
      <c r="X2080" s="108">
        <f t="shared" si="132"/>
        <v>-1.6747869580696628E-3</v>
      </c>
    </row>
    <row r="2081" spans="21:24" ht="12" customHeight="1">
      <c r="U2081" s="107">
        <v>40970</v>
      </c>
      <c r="V2081" s="108">
        <v>3.257446163746713E-3</v>
      </c>
      <c r="W2081" s="109">
        <f t="shared" si="133"/>
        <v>0.51499883312040751</v>
      </c>
      <c r="X2081" s="108">
        <f t="shared" si="132"/>
        <v>4.8740056003693244E-3</v>
      </c>
    </row>
    <row r="2082" spans="21:24" ht="12" customHeight="1">
      <c r="U2082" s="107">
        <v>40969</v>
      </c>
      <c r="V2082" s="108">
        <v>-2.9669610068482431E-3</v>
      </c>
      <c r="W2082" s="109">
        <f t="shared" si="133"/>
        <v>0.51332669903389083</v>
      </c>
      <c r="X2082" s="108">
        <f t="shared" si="132"/>
        <v>3.4653073222292718E-3</v>
      </c>
    </row>
    <row r="2083" spans="21:24" ht="12" customHeight="1">
      <c r="U2083" s="107">
        <v>40968</v>
      </c>
      <c r="V2083" s="108">
        <v>-3.9973807010396691E-3</v>
      </c>
      <c r="W2083" s="109">
        <f t="shared" si="133"/>
        <v>0.51485425152236775</v>
      </c>
      <c r="X2083" s="108">
        <f t="shared" si="132"/>
        <v>9.7069382431747009E-3</v>
      </c>
    </row>
    <row r="2084" spans="21:24" ht="12" customHeight="1">
      <c r="U2084" s="107">
        <v>40967</v>
      </c>
      <c r="V2084" s="108">
        <v>5.8554079067301172E-3</v>
      </c>
      <c r="W2084" s="109">
        <f t="shared" si="133"/>
        <v>0.51692057987231965</v>
      </c>
      <c r="X2084" s="108">
        <f t="shared" si="132"/>
        <v>1.8256992886874546E-2</v>
      </c>
    </row>
    <row r="2085" spans="21:24" ht="12" customHeight="1">
      <c r="U2085" s="107">
        <v>40966</v>
      </c>
      <c r="V2085" s="108">
        <v>2.7522254595479367E-3</v>
      </c>
      <c r="W2085" s="109">
        <f t="shared" si="133"/>
        <v>0.51391141888681091</v>
      </c>
      <c r="X2085" s="108">
        <f t="shared" si="132"/>
        <v>1.2617753020064404E-2</v>
      </c>
    </row>
    <row r="2086" spans="21:24" ht="12" customHeight="1">
      <c r="U2086" s="107">
        <v>40963</v>
      </c>
      <c r="V2086" s="108">
        <v>1.85101408463463E-3</v>
      </c>
      <c r="W2086" s="109">
        <f t="shared" si="133"/>
        <v>0.51250090085942435</v>
      </c>
      <c r="X2086" s="108">
        <f t="shared" si="132"/>
        <v>7.8728656862427915E-3</v>
      </c>
    </row>
    <row r="2087" spans="21:24" ht="12" customHeight="1">
      <c r="U2087" s="107">
        <v>40962</v>
      </c>
      <c r="V2087" s="108">
        <v>3.2346607133788854E-3</v>
      </c>
      <c r="W2087" s="109">
        <f t="shared" si="133"/>
        <v>0.51155400718706978</v>
      </c>
      <c r="X2087" s="108">
        <f t="shared" si="132"/>
        <v>3.7971650284165381E-3</v>
      </c>
    </row>
    <row r="2088" spans="21:24" ht="12" customHeight="1">
      <c r="U2088" s="107">
        <v>40961</v>
      </c>
      <c r="V2088" s="108">
        <v>4.4366277203455578E-3</v>
      </c>
      <c r="W2088" s="109">
        <f t="shared" si="133"/>
        <v>0.50990463868474656</v>
      </c>
      <c r="X2088" s="108">
        <f t="shared" si="132"/>
        <v>1.6728964982219985E-3</v>
      </c>
    </row>
    <row r="2089" spans="21:24" ht="12" customHeight="1">
      <c r="U2089" s="107">
        <v>40960</v>
      </c>
      <c r="V2089" s="108">
        <v>2.8484963299555641E-4</v>
      </c>
      <c r="W2089" s="109">
        <f t="shared" si="133"/>
        <v>0.50765237408956154</v>
      </c>
      <c r="X2089" s="108">
        <f t="shared" si="132"/>
        <v>4.1513864768338848E-4</v>
      </c>
    </row>
    <row r="2090" spans="21:24" ht="12" customHeight="1">
      <c r="U2090" s="107">
        <v>40959</v>
      </c>
      <c r="V2090" s="108">
        <v>-1.9464343450567309E-3</v>
      </c>
      <c r="W2090" s="109">
        <f t="shared" si="133"/>
        <v>0.50750781067594819</v>
      </c>
      <c r="X2090" s="108">
        <f t="shared" si="132"/>
        <v>5.8596859539590263E-3</v>
      </c>
    </row>
    <row r="2091" spans="21:24" ht="12" customHeight="1">
      <c r="U2091" s="107">
        <v>40956</v>
      </c>
      <c r="V2091" s="108">
        <v>-2.2003350251246908E-3</v>
      </c>
      <c r="W2091" s="109">
        <f t="shared" si="133"/>
        <v>0.50849756780630417</v>
      </c>
      <c r="X2091" s="108">
        <f t="shared" si="132"/>
        <v>8.484483817986499E-3</v>
      </c>
    </row>
    <row r="2092" spans="21:24" ht="12" customHeight="1">
      <c r="U2092" s="107">
        <v>40955</v>
      </c>
      <c r="V2092" s="108">
        <v>1.111582573291154E-3</v>
      </c>
      <c r="W2092" s="109">
        <f t="shared" si="133"/>
        <v>0.50961890012170752</v>
      </c>
      <c r="X2092" s="108">
        <f t="shared" si="132"/>
        <v>1.3122111396139058E-2</v>
      </c>
    </row>
    <row r="2093" spans="21:24" ht="12" customHeight="1">
      <c r="U2093" s="107">
        <v>40954</v>
      </c>
      <c r="V2093" s="108">
        <v>3.175399570616889E-3</v>
      </c>
      <c r="W2093" s="109">
        <f t="shared" si="133"/>
        <v>0.50905304562730735</v>
      </c>
      <c r="X2093" s="108">
        <f t="shared" si="132"/>
        <v>8.3369703859874633E-3</v>
      </c>
    </row>
    <row r="2094" spans="21:24" ht="12" customHeight="1">
      <c r="U2094" s="107">
        <v>40953</v>
      </c>
      <c r="V2094" s="108">
        <v>5.7286878689294767E-3</v>
      </c>
      <c r="W2094" s="109">
        <f t="shared" si="133"/>
        <v>0.50744171542204308</v>
      </c>
      <c r="X2094" s="108">
        <f t="shared" si="132"/>
        <v>4.5729296704541955E-3</v>
      </c>
    </row>
    <row r="2095" spans="21:24" ht="12" customHeight="1">
      <c r="U2095" s="107">
        <v>40952</v>
      </c>
      <c r="V2095" s="108">
        <v>6.5799339362100672E-4</v>
      </c>
      <c r="W2095" s="109">
        <f t="shared" si="133"/>
        <v>0.50455129851896485</v>
      </c>
      <c r="X2095" s="108">
        <f t="shared" si="132"/>
        <v>-6.4331660118749356E-3</v>
      </c>
    </row>
    <row r="2096" spans="21:24" ht="12" customHeight="1">
      <c r="U2096" s="107">
        <v>40949</v>
      </c>
      <c r="V2096" s="108">
        <v>2.3881572303435087E-3</v>
      </c>
      <c r="W2096" s="109">
        <f t="shared" si="133"/>
        <v>0.5042195254023154</v>
      </c>
      <c r="X2096" s="108">
        <f t="shared" si="132"/>
        <v>-7.6336774456295942E-3</v>
      </c>
    </row>
    <row r="2097" spans="21:24" ht="12" customHeight="1">
      <c r="U2097" s="107">
        <v>40948</v>
      </c>
      <c r="V2097" s="108">
        <v>-3.6168307498645742E-3</v>
      </c>
      <c r="W2097" s="109">
        <f t="shared" si="133"/>
        <v>0.50301823875842977</v>
      </c>
      <c r="X2097" s="108">
        <f t="shared" si="132"/>
        <v>-1.3098194502054961E-2</v>
      </c>
    </row>
    <row r="2098" spans="21:24" ht="12" customHeight="1">
      <c r="U2098" s="107">
        <v>40947</v>
      </c>
      <c r="V2098" s="108">
        <v>-5.6937341669082873E-4</v>
      </c>
      <c r="W2098" s="109">
        <f t="shared" si="133"/>
        <v>0.50484417469335063</v>
      </c>
      <c r="X2098" s="108">
        <f t="shared" si="132"/>
        <v>-9.4267423024183561E-3</v>
      </c>
    </row>
    <row r="2099" spans="21:24" ht="12" customHeight="1">
      <c r="U2099" s="107">
        <v>40946</v>
      </c>
      <c r="V2099" s="108">
        <v>-5.290070294083864E-3</v>
      </c>
      <c r="W2099" s="109">
        <f t="shared" si="133"/>
        <v>0.50513178330268882</v>
      </c>
      <c r="X2099" s="108">
        <f t="shared" si="132"/>
        <v>-7.5265729239490931E-3</v>
      </c>
    </row>
    <row r="2100" spans="21:24" ht="12" customHeight="1">
      <c r="U2100" s="107">
        <v>40945</v>
      </c>
      <c r="V2100" s="108">
        <v>-5.5108617833384227E-4</v>
      </c>
      <c r="W2100" s="109">
        <f t="shared" si="133"/>
        <v>0.50781817715646005</v>
      </c>
      <c r="X2100" s="108">
        <f t="shared" si="132"/>
        <v>1.1589094168729108E-3</v>
      </c>
    </row>
    <row r="2101" spans="21:24" ht="12" customHeight="1">
      <c r="U2101" s="107">
        <v>40942</v>
      </c>
      <c r="V2101" s="108">
        <v>-3.1315455828721762E-3</v>
      </c>
      <c r="W2101" s="109">
        <f t="shared" si="133"/>
        <v>0.50809818304237131</v>
      </c>
      <c r="X2101" s="108">
        <f t="shared" si="132"/>
        <v>4.0588008427830946E-3</v>
      </c>
    </row>
    <row r="2102" spans="21:24" ht="12" customHeight="1">
      <c r="U2102" s="107">
        <v>40941</v>
      </c>
      <c r="V2102" s="108">
        <v>8.9893828046866821E-5</v>
      </c>
      <c r="W2102" s="109">
        <f t="shared" si="133"/>
        <v>0.50969431402005594</v>
      </c>
      <c r="X2102" s="108">
        <f t="shared" si="132"/>
        <v>1.0594739884495663E-2</v>
      </c>
    </row>
    <row r="2103" spans="21:24" ht="12" customHeight="1">
      <c r="U2103" s="107">
        <v>40940</v>
      </c>
      <c r="V2103" s="108">
        <v>1.347786629555442E-3</v>
      </c>
      <c r="W2103" s="109">
        <f t="shared" si="133"/>
        <v>0.50964849976545368</v>
      </c>
      <c r="X2103" s="108">
        <f t="shared" si="132"/>
        <v>1.853472970695158E-2</v>
      </c>
    </row>
    <row r="2104" spans="21:24" ht="12" customHeight="1">
      <c r="U2104" s="107">
        <v>40939</v>
      </c>
      <c r="V2104" s="108">
        <v>3.4149844640611808E-3</v>
      </c>
      <c r="W2104" s="109">
        <f t="shared" si="133"/>
        <v>0.50896252687678434</v>
      </c>
      <c r="X2104" s="108">
        <f t="shared" si="132"/>
        <v>2.0704318649740205E-2</v>
      </c>
    </row>
    <row r="2105" spans="21:24" ht="12" customHeight="1">
      <c r="U2105" s="107">
        <v>40938</v>
      </c>
      <c r="V2105" s="108">
        <v>2.3438521861610341E-3</v>
      </c>
      <c r="W2105" s="109">
        <f t="shared" si="133"/>
        <v>0.50723034313527693</v>
      </c>
      <c r="X2105" s="108">
        <f t="shared" si="132"/>
        <v>1.5147031439086467E-2</v>
      </c>
    </row>
    <row r="2106" spans="21:24" ht="12" customHeight="1">
      <c r="U2106" s="107">
        <v>40935</v>
      </c>
      <c r="V2106" s="108">
        <v>3.3575877678910598E-3</v>
      </c>
      <c r="W2106" s="109">
        <f t="shared" si="133"/>
        <v>0.50604425021312072</v>
      </c>
      <c r="X2106" s="108">
        <f t="shared" si="132"/>
        <v>1.0109909308027909E-2</v>
      </c>
    </row>
    <row r="2107" spans="21:24" ht="12" customHeight="1">
      <c r="U2107" s="107">
        <v>40934</v>
      </c>
      <c r="V2107" s="108">
        <v>7.947349705408174E-3</v>
      </c>
      <c r="W2107" s="109">
        <f t="shared" si="133"/>
        <v>0.50435084797523355</v>
      </c>
      <c r="X2107" s="108">
        <f t="shared" si="132"/>
        <v>1.2665651560834768E-3</v>
      </c>
    </row>
    <row r="2108" spans="21:24" ht="12" customHeight="1">
      <c r="U2108" s="107">
        <v>40933</v>
      </c>
      <c r="V2108" s="108">
        <v>3.4807655279605583E-3</v>
      </c>
      <c r="W2108" s="109">
        <f t="shared" si="133"/>
        <v>0.50037419923038617</v>
      </c>
      <c r="X2108" s="108">
        <f t="shared" si="132"/>
        <v>-6.9296507951951414E-3</v>
      </c>
    </row>
    <row r="2109" spans="21:24" ht="12" customHeight="1">
      <c r="U2109" s="107">
        <v>40932</v>
      </c>
      <c r="V2109" s="108">
        <v>-2.0481699071450477E-3</v>
      </c>
      <c r="W2109" s="109">
        <f t="shared" si="133"/>
        <v>0.49863855533606039</v>
      </c>
      <c r="X2109" s="108">
        <f t="shared" si="132"/>
        <v>-9.5241563328370971E-3</v>
      </c>
    </row>
    <row r="2110" spans="21:24" ht="12" customHeight="1">
      <c r="U2110" s="107">
        <v>40931</v>
      </c>
      <c r="V2110" s="108">
        <v>-2.6297410416300849E-3</v>
      </c>
      <c r="W2110" s="109">
        <f t="shared" si="133"/>
        <v>0.4996619479014977</v>
      </c>
      <c r="X2110" s="108">
        <f t="shared" si="132"/>
        <v>-5.8440580047340873E-3</v>
      </c>
    </row>
    <row r="2111" spans="21:24" ht="12" customHeight="1">
      <c r="U2111" s="107">
        <v>40928</v>
      </c>
      <c r="V2111" s="108">
        <v>-5.4266409327012929E-3</v>
      </c>
      <c r="W2111" s="109">
        <f t="shared" si="133"/>
        <v>0.50097939397484426</v>
      </c>
      <c r="X2111" s="108">
        <f t="shared" si="132"/>
        <v>-7.5568794135882911E-4</v>
      </c>
    </row>
    <row r="2112" spans="21:24" ht="12" customHeight="1">
      <c r="U2112" s="107">
        <v>40927</v>
      </c>
      <c r="V2112" s="108">
        <v>-3.035541329885647E-4</v>
      </c>
      <c r="W2112" s="109">
        <f t="shared" si="133"/>
        <v>0.50371286281452166</v>
      </c>
      <c r="X2112" s="108">
        <f t="shared" si="132"/>
        <v>7.6752215044399996E-3</v>
      </c>
    </row>
    <row r="2113" spans="21:24" ht="12" customHeight="1">
      <c r="U2113" s="107">
        <v>40926</v>
      </c>
      <c r="V2113" s="108">
        <v>8.5906163239614841E-4</v>
      </c>
      <c r="W2113" s="109">
        <f t="shared" si="133"/>
        <v>0.50386581336464009</v>
      </c>
      <c r="X2113" s="108">
        <f t="shared" si="132"/>
        <v>7.2151237193054385E-3</v>
      </c>
    </row>
    <row r="2114" spans="21:24" ht="12" customHeight="1">
      <c r="U2114" s="107">
        <v>40925</v>
      </c>
      <c r="V2114" s="108">
        <v>1.6597053378025188E-3</v>
      </c>
      <c r="W2114" s="109">
        <f t="shared" si="133"/>
        <v>0.50343333310370131</v>
      </c>
      <c r="X2114" s="108">
        <f t="shared" si="132"/>
        <v>1.0658414807314553E-2</v>
      </c>
    </row>
    <row r="2115" spans="21:24" ht="12" customHeight="1">
      <c r="U2115" s="107">
        <v>40924</v>
      </c>
      <c r="V2115" s="108">
        <v>2.4750808011076769E-3</v>
      </c>
      <c r="W2115" s="109">
        <f t="shared" si="133"/>
        <v>0.5025991665841465</v>
      </c>
      <c r="X2115" s="108">
        <f t="shared" si="132"/>
        <v>1.022203207618011E-2</v>
      </c>
    </row>
    <row r="2116" spans="21:24" ht="12" customHeight="1">
      <c r="U2116" s="107">
        <v>40921</v>
      </c>
      <c r="V2116" s="108">
        <v>2.9648583496167009E-3</v>
      </c>
      <c r="W2116" s="109">
        <f t="shared" si="133"/>
        <v>0.50135826436952891</v>
      </c>
      <c r="X2116" s="108">
        <f t="shared" si="132"/>
        <v>1.0014334001257508E-2</v>
      </c>
    </row>
    <row r="2117" spans="21:24" ht="12" customHeight="1">
      <c r="U2117" s="107">
        <v>40920</v>
      </c>
      <c r="V2117" s="108">
        <v>-7.6000886238381448E-4</v>
      </c>
      <c r="W2117" s="109">
        <f t="shared" si="133"/>
        <v>0.49987620223755025</v>
      </c>
      <c r="X2117" s="108">
        <f t="shared" si="132"/>
        <v>6.1731444775687816E-3</v>
      </c>
    </row>
    <row r="2118" spans="21:24" ht="12" customHeight="1">
      <c r="U2118" s="107">
        <v>40919</v>
      </c>
      <c r="V2118" s="108">
        <v>4.2806237258508758E-3</v>
      </c>
      <c r="W2118" s="109">
        <f t="shared" si="133"/>
        <v>0.500256401536182</v>
      </c>
      <c r="X2118" s="108">
        <f t="shared" ref="X2118:X2181" si="134">$W2118/VLOOKUP($U2118-7,$U:$W,3,FALSE)-1</f>
        <v>7.4951303878660891E-3</v>
      </c>
    </row>
    <row r="2119" spans="21:24" ht="12" customHeight="1">
      <c r="U2119" s="107">
        <v>40918</v>
      </c>
      <c r="V2119" s="108">
        <v>1.227208075148285E-3</v>
      </c>
      <c r="W2119" s="109">
        <f t="shared" si="133"/>
        <v>0.49812411961135511</v>
      </c>
      <c r="X2119" s="108">
        <f t="shared" si="134"/>
        <v>1.0404436938262762E-3</v>
      </c>
    </row>
    <row r="2120" spans="21:24" ht="12" customHeight="1">
      <c r="U2120" s="107">
        <v>40917</v>
      </c>
      <c r="V2120" s="108">
        <v>2.2689754719528192E-3</v>
      </c>
      <c r="W2120" s="109">
        <f t="shared" si="133"/>
        <v>0.49751356694450499</v>
      </c>
      <c r="X2120" s="108">
        <f t="shared" si="134"/>
        <v>9.4282137609003058E-4</v>
      </c>
    </row>
    <row r="2121" spans="21:24" ht="12" customHeight="1">
      <c r="U2121" s="107">
        <v>40914</v>
      </c>
      <c r="V2121" s="108">
        <v>-8.4952128523298133E-4</v>
      </c>
      <c r="W2121" s="109">
        <f t="shared" si="133"/>
        <v>0.49638727638978702</v>
      </c>
      <c r="X2121" s="108">
        <f t="shared" si="134"/>
        <v>-1.5542961787765597E-3</v>
      </c>
    </row>
    <row r="2122" spans="21:24" ht="12" customHeight="1">
      <c r="U2122" s="107">
        <v>40913</v>
      </c>
      <c r="V2122" s="108">
        <v>5.5286774989690755E-4</v>
      </c>
      <c r="W2122" s="109">
        <f t="shared" si="133"/>
        <v>0.49680932648734027</v>
      </c>
      <c r="X2122" s="108">
        <f t="shared" si="134"/>
        <v>2.5587245428841943E-3</v>
      </c>
    </row>
    <row r="2123" spans="21:24" ht="12" customHeight="1">
      <c r="U2123" s="107">
        <v>40912</v>
      </c>
      <c r="V2123" s="108">
        <v>-2.153468691598116E-3</v>
      </c>
      <c r="W2123" s="109">
        <f t="shared" si="133"/>
        <v>0.49653480840507186</v>
      </c>
      <c r="X2123" s="108">
        <f t="shared" si="134"/>
        <v>8.1737594086523924E-3</v>
      </c>
    </row>
    <row r="2124" spans="21:24" ht="12" customHeight="1">
      <c r="U2124" s="107">
        <v>40911</v>
      </c>
      <c r="V2124" s="108">
        <v>1.129567543990388E-3</v>
      </c>
      <c r="W2124" s="109">
        <f t="shared" si="133"/>
        <v>0.4976063881827627</v>
      </c>
      <c r="X2124" s="108">
        <f t="shared" si="134"/>
        <v>9.6504750102976988E-3</v>
      </c>
    </row>
    <row r="2125" spans="21:24" ht="12" customHeight="1">
      <c r="U2125" s="107">
        <v>40910</v>
      </c>
      <c r="V2125" s="108">
        <v>-2.314505263157812E-4</v>
      </c>
      <c r="W2125" s="109">
        <f t="shared" si="133"/>
        <v>0.49704494234798186</v>
      </c>
      <c r="X2125" s="108">
        <f t="shared" si="134"/>
        <v>8.4060986844087804E-3</v>
      </c>
    </row>
    <row r="2126" spans="21:24" ht="12" customHeight="1">
      <c r="U2126" s="107">
        <v>40907</v>
      </c>
      <c r="V2126" s="108">
        <v>3.2664027027047484E-3</v>
      </c>
      <c r="W2126" s="109">
        <f t="shared" si="133"/>
        <v>0.49716001029402757</v>
      </c>
      <c r="X2126" s="108">
        <f t="shared" si="134"/>
        <v>8.5374336323023048E-3</v>
      </c>
    </row>
    <row r="2127" spans="21:24" ht="12" customHeight="1">
      <c r="U2127" s="107">
        <v>40906</v>
      </c>
      <c r="V2127" s="108">
        <v>6.1566684050871076E-3</v>
      </c>
      <c r="W2127" s="109">
        <f t="shared" si="133"/>
        <v>0.49554137261521519</v>
      </c>
      <c r="X2127" s="108">
        <f t="shared" si="134"/>
        <v>5.3374092736400147E-3</v>
      </c>
    </row>
    <row r="2128" spans="21:24" ht="12" customHeight="1">
      <c r="U2128" s="107">
        <v>40905</v>
      </c>
      <c r="V2128" s="108">
        <v>-6.9187982650504253E-4</v>
      </c>
      <c r="W2128" s="109">
        <f t="shared" si="133"/>
        <v>0.49250915704879678</v>
      </c>
      <c r="X2128" s="108">
        <f t="shared" si="134"/>
        <v>3.3125494823076362E-3</v>
      </c>
    </row>
    <row r="2129" spans="21:24" ht="12" customHeight="1">
      <c r="U2129" s="107">
        <v>40904</v>
      </c>
      <c r="V2129" s="108">
        <v>-1.0430691438249E-4</v>
      </c>
      <c r="W2129" s="109">
        <f t="shared" ref="W2129:W2192" si="135">$W2128/(1+$V2128)</f>
        <v>0.49285015012515837</v>
      </c>
      <c r="X2129" s="108">
        <f t="shared" si="134"/>
        <v>4.6544871933511534E-3</v>
      </c>
    </row>
    <row r="2130" spans="21:24" ht="12" customHeight="1">
      <c r="U2130" s="107">
        <v>40903</v>
      </c>
      <c r="V2130" s="108">
        <v>-1.012405340100739E-4</v>
      </c>
      <c r="W2130" s="109">
        <f t="shared" si="135"/>
        <v>0.49290156316630651</v>
      </c>
      <c r="X2130" s="108">
        <f t="shared" si="134"/>
        <v>5.7867015051820125E-3</v>
      </c>
    </row>
    <row r="2131" spans="21:24" ht="12" customHeight="1">
      <c r="U2131" s="107">
        <v>40900</v>
      </c>
      <c r="V2131" s="108">
        <v>8.3102985892633595E-5</v>
      </c>
      <c r="W2131" s="109">
        <f t="shared" si="135"/>
        <v>0.4929514698363538</v>
      </c>
      <c r="X2131" s="108">
        <f t="shared" si="134"/>
        <v>3.6588474994247999E-3</v>
      </c>
    </row>
    <row r="2132" spans="21:24" ht="12" customHeight="1">
      <c r="U2132" s="107">
        <v>40899</v>
      </c>
      <c r="V2132" s="108">
        <v>4.1301585360210644E-3</v>
      </c>
      <c r="W2132" s="109">
        <f t="shared" si="135"/>
        <v>0.49291050750140264</v>
      </c>
      <c r="X2132" s="108">
        <f t="shared" si="134"/>
        <v>7.8242460308948214E-3</v>
      </c>
    </row>
    <row r="2133" spans="21:24" ht="12" customHeight="1">
      <c r="U2133" s="107">
        <v>40898</v>
      </c>
      <c r="V2133" s="108">
        <v>6.4470193169635756E-4</v>
      </c>
      <c r="W2133" s="109">
        <f t="shared" si="135"/>
        <v>0.49088308254782936</v>
      </c>
      <c r="X2133" s="108">
        <f t="shared" si="134"/>
        <v>5.0448003498624328E-3</v>
      </c>
    </row>
    <row r="2134" spans="21:24" ht="12" customHeight="1">
      <c r="U2134" s="107">
        <v>40897</v>
      </c>
      <c r="V2134" s="108">
        <v>1.022544384726762E-3</v>
      </c>
      <c r="W2134" s="109">
        <f t="shared" si="135"/>
        <v>0.49056681317574879</v>
      </c>
      <c r="X2134" s="108">
        <f t="shared" si="134"/>
        <v>1.5446676318322528E-3</v>
      </c>
    </row>
    <row r="2135" spans="21:24" ht="12" customHeight="1">
      <c r="U2135" s="107">
        <v>40896</v>
      </c>
      <c r="V2135" s="108">
        <v>-2.2166379413303969E-3</v>
      </c>
      <c r="W2135" s="109">
        <f t="shared" si="135"/>
        <v>0.49006569924683679</v>
      </c>
      <c r="X2135" s="108">
        <f t="shared" si="134"/>
        <v>1.967977065236326E-3</v>
      </c>
    </row>
    <row r="2136" spans="21:24" ht="12" customHeight="1">
      <c r="U2136" s="107">
        <v>40893</v>
      </c>
      <c r="V2136" s="108">
        <v>4.2336614140915628E-3</v>
      </c>
      <c r="W2136" s="109">
        <f t="shared" si="135"/>
        <v>0.49115441074875427</v>
      </c>
      <c r="X2136" s="108">
        <f t="shared" si="134"/>
        <v>1.5583683038369323E-3</v>
      </c>
    </row>
    <row r="2137" spans="21:24" ht="12" customHeight="1">
      <c r="U2137" s="107">
        <v>40892</v>
      </c>
      <c r="V2137" s="108">
        <v>1.3609006586394932E-3</v>
      </c>
      <c r="W2137" s="109">
        <f t="shared" si="135"/>
        <v>0.4890837955552545</v>
      </c>
      <c r="X2137" s="108">
        <f t="shared" si="134"/>
        <v>-2.7375936859554972E-3</v>
      </c>
    </row>
    <row r="2138" spans="21:24" ht="12" customHeight="1">
      <c r="U2138" s="107">
        <v>40891</v>
      </c>
      <c r="V2138" s="108">
        <v>-2.840107162520515E-3</v>
      </c>
      <c r="W2138" s="109">
        <f t="shared" si="135"/>
        <v>0.48841910567265245</v>
      </c>
      <c r="X2138" s="108">
        <f t="shared" si="134"/>
        <v>-3.7418643444894206E-3</v>
      </c>
    </row>
    <row r="2139" spans="21:24" ht="12" customHeight="1">
      <c r="U2139" s="107">
        <v>40890</v>
      </c>
      <c r="V2139" s="108">
        <v>1.4456331393102682E-3</v>
      </c>
      <c r="W2139" s="109">
        <f t="shared" si="135"/>
        <v>0.4898102191844339</v>
      </c>
      <c r="X2139" s="108">
        <f t="shared" si="134"/>
        <v>4.8762548094705149E-3</v>
      </c>
    </row>
    <row r="2140" spans="21:24" ht="12" customHeight="1">
      <c r="U2140" s="107">
        <v>40889</v>
      </c>
      <c r="V2140" s="108">
        <v>-2.6245360143555829E-3</v>
      </c>
      <c r="W2140" s="109">
        <f t="shared" si="135"/>
        <v>0.48910315545436789</v>
      </c>
      <c r="X2140" s="108">
        <f t="shared" si="134"/>
        <v>3.0054286689458198E-3</v>
      </c>
    </row>
    <row r="2141" spans="21:24" ht="12" customHeight="1">
      <c r="U2141" s="107">
        <v>40886</v>
      </c>
      <c r="V2141" s="108">
        <v>-7.377565082070209E-5</v>
      </c>
      <c r="W2141" s="109">
        <f t="shared" si="135"/>
        <v>0.49039020220113183</v>
      </c>
      <c r="X2141" s="108">
        <f t="shared" si="134"/>
        <v>6.9742140473665337E-3</v>
      </c>
    </row>
    <row r="2142" spans="21:24" ht="12" customHeight="1">
      <c r="U2142" s="107">
        <v>40885</v>
      </c>
      <c r="V2142" s="108">
        <v>3.5250270363051381E-4</v>
      </c>
      <c r="W2142" s="109">
        <f t="shared" si="135"/>
        <v>0.49042638372677089</v>
      </c>
      <c r="X2142" s="108">
        <f t="shared" si="134"/>
        <v>1.1654888903493532E-2</v>
      </c>
    </row>
    <row r="2143" spans="21:24" ht="12" customHeight="1">
      <c r="U2143" s="107">
        <v>40884</v>
      </c>
      <c r="V2143" s="108">
        <v>5.7858126312173843E-3</v>
      </c>
      <c r="W2143" s="109">
        <f t="shared" si="135"/>
        <v>0.49025356801857989</v>
      </c>
      <c r="X2143" s="108">
        <f t="shared" si="134"/>
        <v>1.2948584489327786E-2</v>
      </c>
    </row>
    <row r="2144" spans="21:24" ht="12" customHeight="1">
      <c r="U2144" s="107">
        <v>40883</v>
      </c>
      <c r="V2144" s="108">
        <v>-4.1880604892240229E-4</v>
      </c>
      <c r="W2144" s="109">
        <f t="shared" si="135"/>
        <v>0.48743336987030744</v>
      </c>
      <c r="X2144" s="108">
        <f t="shared" si="134"/>
        <v>1.9082312863782924E-2</v>
      </c>
    </row>
    <row r="2145" spans="21:24" ht="12" customHeight="1">
      <c r="U2145" s="107">
        <v>40882</v>
      </c>
      <c r="V2145" s="108">
        <v>1.321972194991688E-3</v>
      </c>
      <c r="W2145" s="109">
        <f t="shared" si="135"/>
        <v>0.48763759544496177</v>
      </c>
      <c r="X2145" s="108">
        <f t="shared" si="134"/>
        <v>1.8826309111629191E-2</v>
      </c>
    </row>
    <row r="2146" spans="21:24" ht="12" customHeight="1">
      <c r="U2146" s="107">
        <v>40879</v>
      </c>
      <c r="V2146" s="108">
        <v>4.5741383384376132E-3</v>
      </c>
      <c r="W2146" s="109">
        <f t="shared" si="135"/>
        <v>0.48699380317802715</v>
      </c>
      <c r="X2146" s="108">
        <f t="shared" si="134"/>
        <v>2.8333144636078833E-2</v>
      </c>
    </row>
    <row r="2147" spans="21:24" ht="12" customHeight="1">
      <c r="U2147" s="107">
        <v>40878</v>
      </c>
      <c r="V2147" s="108">
        <v>1.6317448950348521E-3</v>
      </c>
      <c r="W2147" s="109">
        <f t="shared" si="135"/>
        <v>0.48477636900300192</v>
      </c>
      <c r="X2147" s="108">
        <f t="shared" si="134"/>
        <v>1.5716613205596808E-2</v>
      </c>
    </row>
    <row r="2148" spans="21:24" ht="12" customHeight="1">
      <c r="U2148" s="107">
        <v>40877</v>
      </c>
      <c r="V2148" s="108">
        <v>1.1876168126082321E-2</v>
      </c>
      <c r="W2148" s="109">
        <f t="shared" si="135"/>
        <v>0.48398662629627781</v>
      </c>
      <c r="X2148" s="108">
        <f t="shared" si="134"/>
        <v>1.1308111359209283E-2</v>
      </c>
    </row>
    <row r="2149" spans="21:24" ht="12" customHeight="1">
      <c r="U2149" s="107">
        <v>40876</v>
      </c>
      <c r="V2149" s="108">
        <v>-6.6991092338008628E-4</v>
      </c>
      <c r="W2149" s="109">
        <f t="shared" si="135"/>
        <v>0.47830618166705535</v>
      </c>
      <c r="X2149" s="108">
        <f t="shared" si="134"/>
        <v>-6.6340301838677673E-3</v>
      </c>
    </row>
    <row r="2150" spans="21:24" ht="12" customHeight="1">
      <c r="U2150" s="107">
        <v>40875</v>
      </c>
      <c r="V2150" s="108">
        <v>1.0665471878441961E-2</v>
      </c>
      <c r="W2150" s="109">
        <f t="shared" si="135"/>
        <v>0.47862681900132703</v>
      </c>
      <c r="X2150" s="108">
        <f t="shared" si="134"/>
        <v>-4.8869226740230198E-3</v>
      </c>
    </row>
    <row r="2151" spans="21:24" ht="12" customHeight="1">
      <c r="U2151" s="107">
        <v>40872</v>
      </c>
      <c r="V2151" s="108">
        <v>-7.7508958751406334E-3</v>
      </c>
      <c r="W2151" s="109">
        <f t="shared" si="135"/>
        <v>0.47357590846726183</v>
      </c>
      <c r="X2151" s="108">
        <f t="shared" si="134"/>
        <v>-2.0639482649060126E-2</v>
      </c>
    </row>
    <row r="2152" spans="21:24" ht="12" customHeight="1">
      <c r="U2152" s="107">
        <v>40871</v>
      </c>
      <c r="V2152" s="108">
        <v>-2.7156245772771031E-3</v>
      </c>
      <c r="W2152" s="109">
        <f t="shared" si="135"/>
        <v>0.47727521899346514</v>
      </c>
      <c r="X2152" s="108">
        <f t="shared" si="134"/>
        <v>-1.7822774101416639E-2</v>
      </c>
    </row>
    <row r="2153" spans="21:24" ht="12" customHeight="1">
      <c r="U2153" s="107">
        <v>40870</v>
      </c>
      <c r="V2153" s="108">
        <v>-6.0760516066197014E-3</v>
      </c>
      <c r="W2153" s="109">
        <f t="shared" si="135"/>
        <v>0.47857484861442917</v>
      </c>
      <c r="X2153" s="108">
        <f t="shared" si="134"/>
        <v>-2.205154103410456E-2</v>
      </c>
    </row>
    <row r="2154" spans="21:24" ht="12" customHeight="1">
      <c r="U2154" s="107">
        <v>40869</v>
      </c>
      <c r="V2154" s="108">
        <v>1.0876861319756791E-3</v>
      </c>
      <c r="W2154" s="109">
        <f t="shared" si="135"/>
        <v>0.48150047032070947</v>
      </c>
      <c r="X2154" s="108">
        <f t="shared" si="134"/>
        <v>-1.9398557335763456E-2</v>
      </c>
    </row>
    <row r="2155" spans="21:24" ht="12" customHeight="1">
      <c r="U2155" s="107">
        <v>40868</v>
      </c>
      <c r="V2155" s="108">
        <v>-5.3332812514488561E-3</v>
      </c>
      <c r="W2155" s="109">
        <f t="shared" si="135"/>
        <v>0.48097731796216714</v>
      </c>
      <c r="X2155" s="108">
        <f t="shared" si="134"/>
        <v>-1.9144202019332313E-2</v>
      </c>
    </row>
    <row r="2156" spans="21:24" ht="12" customHeight="1">
      <c r="U2156" s="107">
        <v>40865</v>
      </c>
      <c r="V2156" s="108">
        <v>-4.8971188609928471E-3</v>
      </c>
      <c r="W2156" s="109">
        <f t="shared" si="135"/>
        <v>0.48355625949495229</v>
      </c>
      <c r="X2156" s="108">
        <f t="shared" si="134"/>
        <v>-8.8257995213157914E-3</v>
      </c>
    </row>
    <row r="2157" spans="21:24" ht="12" customHeight="1">
      <c r="U2157" s="107">
        <v>40864</v>
      </c>
      <c r="V2157" s="108">
        <v>-7.0094353866405803E-3</v>
      </c>
      <c r="W2157" s="109">
        <f t="shared" si="135"/>
        <v>0.48593594557928299</v>
      </c>
      <c r="X2157" s="108">
        <f t="shared" si="134"/>
        <v>-4.9276312940217393E-3</v>
      </c>
    </row>
    <row r="2158" spans="21:24" ht="12" customHeight="1">
      <c r="U2158" s="107">
        <v>40863</v>
      </c>
      <c r="V2158" s="108">
        <v>-3.3797295169394996E-3</v>
      </c>
      <c r="W2158" s="109">
        <f t="shared" si="135"/>
        <v>0.48936612581861921</v>
      </c>
      <c r="X2158" s="108">
        <f t="shared" si="134"/>
        <v>-1.9028536911592786E-3</v>
      </c>
    </row>
    <row r="2159" spans="21:24" ht="12" customHeight="1">
      <c r="U2159" s="107">
        <v>40862</v>
      </c>
      <c r="V2159" s="108">
        <v>1.3473553146864051E-3</v>
      </c>
      <c r="W2159" s="109">
        <f t="shared" si="135"/>
        <v>0.49102565973439827</v>
      </c>
      <c r="X2159" s="108">
        <f t="shared" si="134"/>
        <v>-1.2841867813021546E-3</v>
      </c>
    </row>
    <row r="2160" spans="21:24" ht="12" customHeight="1">
      <c r="U2160" s="107">
        <v>40861</v>
      </c>
      <c r="V2160" s="108">
        <v>5.1304093099552818E-3</v>
      </c>
      <c r="W2160" s="109">
        <f t="shared" si="135"/>
        <v>0.49036496389415951</v>
      </c>
      <c r="X2160" s="108">
        <f t="shared" si="134"/>
        <v>5.6500490664834757E-4</v>
      </c>
    </row>
    <row r="2161" spans="21:24" ht="12" customHeight="1">
      <c r="U2161" s="107">
        <v>40858</v>
      </c>
      <c r="V2161" s="108">
        <v>-9.8349960791770715E-4</v>
      </c>
      <c r="W2161" s="109">
        <f t="shared" si="135"/>
        <v>0.48786203198329864</v>
      </c>
      <c r="X2161" s="108">
        <f t="shared" si="134"/>
        <v>-1.7460558363807666E-3</v>
      </c>
    </row>
    <row r="2162" spans="21:24" ht="12" customHeight="1">
      <c r="U2162" s="107">
        <v>40857</v>
      </c>
      <c r="V2162" s="108">
        <v>-3.99098596109565E-3</v>
      </c>
      <c r="W2162" s="109">
        <f t="shared" si="135"/>
        <v>0.48834231646006671</v>
      </c>
      <c r="X2162" s="108">
        <f t="shared" si="134"/>
        <v>8.2451731500010617E-4</v>
      </c>
    </row>
    <row r="2163" spans="21:24" ht="12" customHeight="1">
      <c r="U2163" s="107">
        <v>40856</v>
      </c>
      <c r="V2163" s="108">
        <v>-2.7619780432267022E-3</v>
      </c>
      <c r="W2163" s="109">
        <f t="shared" si="135"/>
        <v>0.49029909325799725</v>
      </c>
      <c r="X2163" s="108">
        <f t="shared" si="134"/>
        <v>5.6073806277450178E-3</v>
      </c>
    </row>
    <row r="2164" spans="21:24" ht="12" customHeight="1">
      <c r="U2164" s="107">
        <v>40855</v>
      </c>
      <c r="V2164" s="108">
        <v>3.201419485585368E-3</v>
      </c>
      <c r="W2164" s="109">
        <f t="shared" si="135"/>
        <v>0.49165703920507958</v>
      </c>
      <c r="X2164" s="108">
        <f t="shared" si="134"/>
        <v>1.3132010198270816E-2</v>
      </c>
    </row>
    <row r="2165" spans="21:24" ht="12" customHeight="1">
      <c r="U2165" s="107">
        <v>40854</v>
      </c>
      <c r="V2165" s="108">
        <v>2.8088035979928682E-3</v>
      </c>
      <c r="W2165" s="109">
        <f t="shared" si="135"/>
        <v>0.49008806173458969</v>
      </c>
      <c r="X2165" s="108">
        <f t="shared" si="134"/>
        <v>1.9078826865504661E-2</v>
      </c>
    </row>
    <row r="2166" spans="21:24" ht="12" customHeight="1">
      <c r="U2166" s="107">
        <v>40851</v>
      </c>
      <c r="V2166" s="108">
        <v>1.5890371786473189E-3</v>
      </c>
      <c r="W2166" s="109">
        <f t="shared" si="135"/>
        <v>0.4887153562834663</v>
      </c>
      <c r="X2166" s="108">
        <f t="shared" si="134"/>
        <v>1.9153487835653626E-2</v>
      </c>
    </row>
    <row r="2167" spans="21:24" ht="12" customHeight="1">
      <c r="U2167" s="107">
        <v>40850</v>
      </c>
      <c r="V2167" s="108">
        <v>7.6886443224799723E-4</v>
      </c>
      <c r="W2167" s="109">
        <f t="shared" si="135"/>
        <v>0.48794000148016509</v>
      </c>
      <c r="X2167" s="108">
        <f t="shared" si="134"/>
        <v>1.9742332256859729E-2</v>
      </c>
    </row>
    <row r="2168" spans="21:24" ht="12" customHeight="1">
      <c r="U2168" s="107">
        <v>40849</v>
      </c>
      <c r="V2168" s="108">
        <v>4.7000263666696612E-3</v>
      </c>
      <c r="W2168" s="109">
        <f t="shared" si="135"/>
        <v>0.48756512999330881</v>
      </c>
      <c r="X2168" s="108">
        <f t="shared" si="134"/>
        <v>1.895126491558452E-2</v>
      </c>
    </row>
    <row r="2169" spans="21:24" ht="12" customHeight="1">
      <c r="U2169" s="107">
        <v>40848</v>
      </c>
      <c r="V2169" s="108">
        <v>9.0899462145177298E-3</v>
      </c>
      <c r="W2169" s="109">
        <f t="shared" si="135"/>
        <v>0.48528428107691696</v>
      </c>
      <c r="X2169" s="108">
        <f t="shared" si="134"/>
        <v>1.8520440175281427E-2</v>
      </c>
    </row>
    <row r="2170" spans="21:24" ht="12" customHeight="1">
      <c r="U2170" s="107">
        <v>40847</v>
      </c>
      <c r="V2170" s="108">
        <v>2.882272574265236E-3</v>
      </c>
      <c r="W2170" s="109">
        <f t="shared" si="135"/>
        <v>0.4809128095046471</v>
      </c>
      <c r="X2170" s="108">
        <f t="shared" si="134"/>
        <v>1.1584928938722427E-2</v>
      </c>
    </row>
    <row r="2171" spans="21:24" ht="12" customHeight="1">
      <c r="U2171" s="107">
        <v>40844</v>
      </c>
      <c r="V2171" s="108">
        <v>2.1677332474173698E-3</v>
      </c>
      <c r="W2171" s="109">
        <f t="shared" si="135"/>
        <v>0.47953067140194627</v>
      </c>
      <c r="X2171" s="108">
        <f t="shared" si="134"/>
        <v>1.527956723898205E-2</v>
      </c>
    </row>
    <row r="2172" spans="21:24" ht="12" customHeight="1">
      <c r="U2172" s="107">
        <v>40843</v>
      </c>
      <c r="V2172" s="108">
        <v>-7.4841999259258857E-6</v>
      </c>
      <c r="W2172" s="109">
        <f t="shared" si="135"/>
        <v>0.47849342529526306</v>
      </c>
      <c r="X2172" s="108">
        <f t="shared" si="134"/>
        <v>1.3645108993896482E-2</v>
      </c>
    </row>
    <row r="2173" spans="21:24" ht="12" customHeight="1">
      <c r="U2173" s="107">
        <v>40842</v>
      </c>
      <c r="V2173" s="108">
        <v>4.2752272198943357E-3</v>
      </c>
      <c r="W2173" s="109">
        <f t="shared" si="135"/>
        <v>0.47849700646252336</v>
      </c>
      <c r="X2173" s="108">
        <f t="shared" si="134"/>
        <v>1.2227404822311216E-2</v>
      </c>
    </row>
    <row r="2174" spans="21:24" ht="12" customHeight="1">
      <c r="U2174" s="107">
        <v>40841</v>
      </c>
      <c r="V2174" s="108">
        <v>2.2186509664173758E-3</v>
      </c>
      <c r="W2174" s="109">
        <f t="shared" si="135"/>
        <v>0.47646003156637912</v>
      </c>
      <c r="X2174" s="108">
        <f t="shared" si="134"/>
        <v>3.2096823526077678E-3</v>
      </c>
    </row>
    <row r="2175" spans="21:24" ht="12" customHeight="1">
      <c r="U2175" s="107">
        <v>40840</v>
      </c>
      <c r="V2175" s="108">
        <v>6.5451259332922349E-3</v>
      </c>
      <c r="W2175" s="109">
        <f t="shared" si="135"/>
        <v>0.47540527319755949</v>
      </c>
      <c r="X2175" s="108">
        <f t="shared" si="134"/>
        <v>7.220112333038875E-3</v>
      </c>
    </row>
    <row r="2176" spans="21:24" ht="12" customHeight="1">
      <c r="U2176" s="107">
        <v>40837</v>
      </c>
      <c r="V2176" s="108">
        <v>5.5438322303027446E-4</v>
      </c>
      <c r="W2176" s="109">
        <f t="shared" si="135"/>
        <v>0.47231391911689263</v>
      </c>
      <c r="X2176" s="108">
        <f t="shared" si="134"/>
        <v>2.171830674524422E-3</v>
      </c>
    </row>
    <row r="2177" spans="21:24" ht="12" customHeight="1">
      <c r="U2177" s="107">
        <v>40836</v>
      </c>
      <c r="V2177" s="108">
        <v>-1.406093583648902E-3</v>
      </c>
      <c r="W2177" s="109">
        <f t="shared" si="135"/>
        <v>0.472052221285018</v>
      </c>
      <c r="X2177" s="108">
        <f t="shared" si="134"/>
        <v>-2.9215191765219473E-4</v>
      </c>
    </row>
    <row r="2178" spans="21:24" ht="12" customHeight="1">
      <c r="U2178" s="107">
        <v>40835</v>
      </c>
      <c r="V2178" s="108">
        <v>-4.6716509609600106E-3</v>
      </c>
      <c r="W2178" s="109">
        <f t="shared" si="135"/>
        <v>0.47271690549271367</v>
      </c>
      <c r="X2178" s="108">
        <f t="shared" si="134"/>
        <v>3.0523954027914524E-3</v>
      </c>
    </row>
    <row r="2179" spans="21:24" ht="12" customHeight="1">
      <c r="U2179" s="107">
        <v>40834</v>
      </c>
      <c r="V2179" s="108">
        <v>6.2251192008120695E-3</v>
      </c>
      <c r="W2179" s="109">
        <f t="shared" si="135"/>
        <v>0.47493563902716912</v>
      </c>
      <c r="X2179" s="108">
        <f t="shared" si="134"/>
        <v>7.8640715066111699E-3</v>
      </c>
    </row>
    <row r="2180" spans="21:24" ht="12" customHeight="1">
      <c r="U2180" s="107">
        <v>40833</v>
      </c>
      <c r="V2180" s="108">
        <v>1.5002273699123009E-3</v>
      </c>
      <c r="W2180" s="109">
        <f t="shared" si="135"/>
        <v>0.47199739895619358</v>
      </c>
      <c r="X2180" s="108">
        <f t="shared" si="134"/>
        <v>2.9897515778778416E-3</v>
      </c>
    </row>
    <row r="2181" spans="21:24" ht="12" customHeight="1">
      <c r="U2181" s="107">
        <v>40830</v>
      </c>
      <c r="V2181" s="108">
        <v>-1.9056226435565909E-3</v>
      </c>
      <c r="W2181" s="109">
        <f t="shared" si="135"/>
        <v>0.47129035626454979</v>
      </c>
      <c r="X2181" s="108">
        <f t="shared" si="134"/>
        <v>1.8411865327161436E-4</v>
      </c>
    </row>
    <row r="2182" spans="21:24" ht="12" customHeight="1">
      <c r="U2182" s="107">
        <v>40829</v>
      </c>
      <c r="V2182" s="108">
        <v>1.934727017412399E-3</v>
      </c>
      <c r="W2182" s="109">
        <f t="shared" si="135"/>
        <v>0.47219017254942486</v>
      </c>
      <c r="X2182" s="108">
        <f t="shared" ref="X2182:X2245" si="136">$W2182/VLOOKUP($U2182-7,$U:$W,3,FALSE)-1</f>
        <v>-3.4646400743908456E-3</v>
      </c>
    </row>
    <row r="2183" spans="21:24" ht="12" customHeight="1">
      <c r="U2183" s="107">
        <v>40828</v>
      </c>
      <c r="V2183" s="108">
        <v>1.029726324588027E-4</v>
      </c>
      <c r="W2183" s="109">
        <f t="shared" si="135"/>
        <v>0.47127837753967655</v>
      </c>
      <c r="X2183" s="108">
        <f t="shared" si="136"/>
        <v>-2.8120756134817348E-3</v>
      </c>
    </row>
    <row r="2184" spans="21:24" ht="12" customHeight="1">
      <c r="U2184" s="107">
        <v>40827</v>
      </c>
      <c r="V2184" s="108">
        <v>1.3587257158445051E-3</v>
      </c>
      <c r="W2184" s="109">
        <f t="shared" si="135"/>
        <v>0.47122985376114157</v>
      </c>
      <c r="X2184" s="108">
        <f t="shared" si="136"/>
        <v>-4.764531801379035E-3</v>
      </c>
    </row>
    <row r="2185" spans="21:24" ht="12" customHeight="1">
      <c r="U2185" s="107">
        <v>40826</v>
      </c>
      <c r="V2185" s="108">
        <v>-1.30123895363616E-3</v>
      </c>
      <c r="W2185" s="109">
        <f t="shared" si="135"/>
        <v>0.47059045041453251</v>
      </c>
      <c r="X2185" s="108">
        <f t="shared" si="136"/>
        <v>-2.9287513930935649E-3</v>
      </c>
    </row>
    <row r="2186" spans="21:24" ht="12" customHeight="1">
      <c r="U2186" s="107">
        <v>40823</v>
      </c>
      <c r="V2186" s="108">
        <v>-5.5467578130628994E-3</v>
      </c>
      <c r="W2186" s="109">
        <f t="shared" si="135"/>
        <v>0.47120359889250502</v>
      </c>
      <c r="X2186" s="108">
        <f t="shared" si="136"/>
        <v>-3.0515564944452178E-3</v>
      </c>
    </row>
    <row r="2187" spans="21:24" ht="12" customHeight="1">
      <c r="U2187" s="107">
        <v>40822</v>
      </c>
      <c r="V2187" s="108">
        <v>2.5908271632729451E-3</v>
      </c>
      <c r="W2187" s="109">
        <f t="shared" si="135"/>
        <v>0.47383182929371781</v>
      </c>
      <c r="X2187" s="108">
        <f t="shared" si="136"/>
        <v>1.6608739737544731E-3</v>
      </c>
    </row>
    <row r="2188" spans="21:24" ht="12" customHeight="1">
      <c r="U2188" s="107">
        <v>40821</v>
      </c>
      <c r="V2188" s="108">
        <v>-1.855191109497873E-3</v>
      </c>
      <c r="W2188" s="109">
        <f t="shared" si="135"/>
        <v>0.47260738524246826</v>
      </c>
      <c r="X2188" s="108">
        <f t="shared" si="136"/>
        <v>2.7634500933395589E-3</v>
      </c>
    </row>
    <row r="2189" spans="21:24" ht="12" customHeight="1">
      <c r="U2189" s="107">
        <v>40820</v>
      </c>
      <c r="V2189" s="108">
        <v>3.2058008946080703E-3</v>
      </c>
      <c r="W2189" s="109">
        <f t="shared" si="135"/>
        <v>0.47348579187402651</v>
      </c>
      <c r="X2189" s="108">
        <f t="shared" si="136"/>
        <v>-7.2280183027495504E-4</v>
      </c>
    </row>
    <row r="2190" spans="21:24" ht="12" customHeight="1">
      <c r="U2190" s="107">
        <v>40819</v>
      </c>
      <c r="V2190" s="108">
        <v>-1.4242445088975639E-3</v>
      </c>
      <c r="W2190" s="109">
        <f t="shared" si="135"/>
        <v>0.47197274123793531</v>
      </c>
      <c r="X2190" s="108">
        <f t="shared" si="136"/>
        <v>-6.5302711192308793E-3</v>
      </c>
    </row>
    <row r="2191" spans="21:24" ht="12" customHeight="1">
      <c r="U2191" s="107">
        <v>40816</v>
      </c>
      <c r="V2191" s="108">
        <v>-8.461217990245964E-4</v>
      </c>
      <c r="W2191" s="109">
        <f t="shared" si="135"/>
        <v>0.47264590457217515</v>
      </c>
      <c r="X2191" s="108">
        <f t="shared" si="136"/>
        <v>-7.3575542722882359E-3</v>
      </c>
    </row>
    <row r="2192" spans="21:24" ht="12" customHeight="1">
      <c r="U2192" s="107">
        <v>40815</v>
      </c>
      <c r="V2192" s="108">
        <v>3.6944269268932811E-3</v>
      </c>
      <c r="W2192" s="109">
        <f t="shared" si="135"/>
        <v>0.47304615923945248</v>
      </c>
      <c r="X2192" s="108">
        <f t="shared" si="136"/>
        <v>-8.1588663273419737E-3</v>
      </c>
    </row>
    <row r="2193" spans="21:24" ht="12" customHeight="1">
      <c r="U2193" s="107">
        <v>40814</v>
      </c>
      <c r="V2193" s="108">
        <v>-5.3253856600834724E-3</v>
      </c>
      <c r="W2193" s="109">
        <f t="shared" ref="W2193:W2256" si="137">$W2192/(1+$V2192)</f>
        <v>0.47130495751363582</v>
      </c>
      <c r="X2193" s="108">
        <f t="shared" si="136"/>
        <v>-1.475417968952164E-2</v>
      </c>
    </row>
    <row r="2194" spans="21:24" ht="12" customHeight="1">
      <c r="U2194" s="107">
        <v>40813</v>
      </c>
      <c r="V2194" s="108">
        <v>-2.6245001368463638E-3</v>
      </c>
      <c r="W2194" s="109">
        <f t="shared" si="137"/>
        <v>0.47382827581902454</v>
      </c>
      <c r="X2194" s="108">
        <f t="shared" si="136"/>
        <v>-1.6231434711876269E-2</v>
      </c>
    </row>
    <row r="2195" spans="21:24" ht="12" customHeight="1">
      <c r="U2195" s="107">
        <v>40812</v>
      </c>
      <c r="V2195" s="108">
        <v>-2.2557795577812737E-3</v>
      </c>
      <c r="W2195" s="109">
        <f t="shared" si="137"/>
        <v>0.47507511051157447</v>
      </c>
      <c r="X2195" s="108">
        <f t="shared" si="136"/>
        <v>-1.226573210531301E-2</v>
      </c>
    </row>
    <row r="2196" spans="21:24" ht="12" customHeight="1">
      <c r="U2196" s="107">
        <v>40809</v>
      </c>
      <c r="V2196" s="108">
        <v>-1.652690217393158E-3</v>
      </c>
      <c r="W2196" s="109">
        <f t="shared" si="137"/>
        <v>0.47614919813919077</v>
      </c>
      <c r="X2196" s="108">
        <f t="shared" si="136"/>
        <v>-6.4423707855113532E-3</v>
      </c>
    </row>
    <row r="2197" spans="21:24" ht="12" customHeight="1">
      <c r="U2197" s="107">
        <v>40808</v>
      </c>
      <c r="V2197" s="108">
        <v>-2.9797056944717089E-3</v>
      </c>
      <c r="W2197" s="109">
        <f t="shared" si="137"/>
        <v>0.47693742796069005</v>
      </c>
      <c r="X2197" s="108">
        <f t="shared" si="136"/>
        <v>-4.0775458429849198E-3</v>
      </c>
    </row>
    <row r="2198" spans="21:24" ht="12" customHeight="1">
      <c r="U2198" s="107">
        <v>40807</v>
      </c>
      <c r="V2198" s="108">
        <v>-6.8167780003008981E-3</v>
      </c>
      <c r="W2198" s="109">
        <f t="shared" si="137"/>
        <v>0.47836280834473832</v>
      </c>
      <c r="X2198" s="108">
        <f t="shared" si="136"/>
        <v>-1.7560988278301215E-3</v>
      </c>
    </row>
    <row r="2199" spans="21:24" ht="12" customHeight="1">
      <c r="U2199" s="107">
        <v>40806</v>
      </c>
      <c r="V2199" s="108">
        <v>1.396053842098128E-3</v>
      </c>
      <c r="W2199" s="109">
        <f t="shared" si="137"/>
        <v>0.48164608276566639</v>
      </c>
      <c r="X2199" s="108">
        <f t="shared" si="136"/>
        <v>5.9955945621932294E-3</v>
      </c>
    </row>
    <row r="2200" spans="21:24" ht="12" customHeight="1">
      <c r="U2200" s="107">
        <v>40805</v>
      </c>
      <c r="V2200" s="108">
        <v>3.626597200051727E-3</v>
      </c>
      <c r="W2200" s="109">
        <f t="shared" si="137"/>
        <v>0.48097461630462268</v>
      </c>
      <c r="X2200" s="108">
        <f t="shared" si="136"/>
        <v>2.4662109137645327E-3</v>
      </c>
    </row>
    <row r="2201" spans="21:24" ht="12" customHeight="1">
      <c r="U2201" s="107">
        <v>40802</v>
      </c>
      <c r="V2201" s="108">
        <v>7.2353492552556576E-4</v>
      </c>
      <c r="W2201" s="109">
        <f t="shared" si="137"/>
        <v>0.47923661812716045</v>
      </c>
      <c r="X2201" s="108">
        <f t="shared" si="136"/>
        <v>-3.0238975066966267E-3</v>
      </c>
    </row>
    <row r="2202" spans="21:24" ht="12" customHeight="1">
      <c r="U2202" s="107">
        <v>40801</v>
      </c>
      <c r="V2202" s="108">
        <v>-6.5569966709128318E-4</v>
      </c>
      <c r="W2202" s="109">
        <f t="shared" si="137"/>
        <v>0.47889012439667022</v>
      </c>
      <c r="X2202" s="108">
        <f t="shared" si="136"/>
        <v>-4.022285413911697E-3</v>
      </c>
    </row>
    <row r="2203" spans="21:24" ht="12" customHeight="1">
      <c r="U2203" s="107">
        <v>40800</v>
      </c>
      <c r="V2203" s="108">
        <v>8.9561754553409904E-4</v>
      </c>
      <c r="W2203" s="109">
        <f t="shared" si="137"/>
        <v>0.47920433852190775</v>
      </c>
      <c r="X2203" s="108">
        <f t="shared" si="136"/>
        <v>-1.0453936551354515E-3</v>
      </c>
    </row>
    <row r="2204" spans="21:24" ht="12" customHeight="1">
      <c r="U2204" s="107">
        <v>40799</v>
      </c>
      <c r="V2204" s="108">
        <v>-2.1171930121979721E-3</v>
      </c>
      <c r="W2204" s="109">
        <f t="shared" si="137"/>
        <v>0.47877553874903156</v>
      </c>
      <c r="X2204" s="108">
        <f t="shared" si="136"/>
        <v>1.1921367838119146E-4</v>
      </c>
    </row>
    <row r="2205" spans="21:24" ht="12" customHeight="1">
      <c r="U2205" s="107">
        <v>40798</v>
      </c>
      <c r="V2205" s="108">
        <v>-1.8698661942251479E-3</v>
      </c>
      <c r="W2205" s="109">
        <f t="shared" si="137"/>
        <v>0.4797913496418062</v>
      </c>
      <c r="X2205" s="108">
        <f t="shared" si="136"/>
        <v>3.6540106289852936E-3</v>
      </c>
    </row>
    <row r="2206" spans="21:24" ht="12" customHeight="1">
      <c r="U2206" s="107">
        <v>40795</v>
      </c>
      <c r="V2206" s="108">
        <v>-2.786057208114488E-4</v>
      </c>
      <c r="W2206" s="109">
        <f t="shared" si="137"/>
        <v>0.48069017595171443</v>
      </c>
      <c r="X2206" s="108">
        <f t="shared" si="136"/>
        <v>9.3082486544104892E-3</v>
      </c>
    </row>
    <row r="2207" spans="21:24" ht="12" customHeight="1">
      <c r="U2207" s="107">
        <v>40794</v>
      </c>
      <c r="V2207" s="108">
        <v>2.3312545270369289E-3</v>
      </c>
      <c r="W2207" s="109">
        <f t="shared" si="137"/>
        <v>0.48082413630679371</v>
      </c>
      <c r="X2207" s="108">
        <f t="shared" si="136"/>
        <v>1.0814613469729339E-2</v>
      </c>
    </row>
    <row r="2208" spans="21:24" ht="12" customHeight="1">
      <c r="U2208" s="107">
        <v>40793</v>
      </c>
      <c r="V2208" s="108">
        <v>2.0624877605313792E-3</v>
      </c>
      <c r="W2208" s="109">
        <f t="shared" si="137"/>
        <v>0.47970581994240707</v>
      </c>
      <c r="X2208" s="108">
        <f t="shared" si="136"/>
        <v>1.1446253559321384E-2</v>
      </c>
    </row>
    <row r="2209" spans="21:24" ht="12" customHeight="1">
      <c r="U2209" s="107">
        <v>40792</v>
      </c>
      <c r="V2209" s="108">
        <v>1.4096996371568979E-3</v>
      </c>
      <c r="W2209" s="109">
        <f t="shared" si="137"/>
        <v>0.47871846895943793</v>
      </c>
      <c r="X2209" s="108">
        <f t="shared" si="136"/>
        <v>1.0140962777851259E-2</v>
      </c>
    </row>
    <row r="2210" spans="21:24" ht="12" customHeight="1">
      <c r="U2210" s="107">
        <v>40791</v>
      </c>
      <c r="V2210" s="108">
        <v>3.7532522281787028E-3</v>
      </c>
      <c r="W2210" s="109">
        <f t="shared" si="137"/>
        <v>0.47804456970298281</v>
      </c>
      <c r="X2210" s="108">
        <f t="shared" si="136"/>
        <v>1.6627997653510862E-2</v>
      </c>
    </row>
    <row r="2211" spans="21:24" ht="12" customHeight="1">
      <c r="U2211" s="107">
        <v>40788</v>
      </c>
      <c r="V2211" s="108">
        <v>1.213450977894335E-3</v>
      </c>
      <c r="W2211" s="109">
        <f t="shared" si="137"/>
        <v>0.47625705684320024</v>
      </c>
      <c r="X2211" s="108">
        <f t="shared" si="136"/>
        <v>1.4242125470592004E-2</v>
      </c>
    </row>
    <row r="2212" spans="21:24" ht="12" customHeight="1">
      <c r="U2212" s="107">
        <v>40787</v>
      </c>
      <c r="V2212" s="108">
        <v>2.9575935163763923E-3</v>
      </c>
      <c r="W2212" s="109">
        <f t="shared" si="137"/>
        <v>0.47567984267294416</v>
      </c>
      <c r="X2212" s="108">
        <f t="shared" si="136"/>
        <v>1.4240697345796693E-2</v>
      </c>
    </row>
    <row r="2213" spans="21:24" ht="12" customHeight="1">
      <c r="U2213" s="107">
        <v>40786</v>
      </c>
      <c r="V2213" s="108">
        <v>7.6930690872816594E-4</v>
      </c>
      <c r="W2213" s="109">
        <f t="shared" si="137"/>
        <v>0.474277123726844</v>
      </c>
      <c r="X2213" s="108">
        <f t="shared" si="136"/>
        <v>1.0954374281470169E-2</v>
      </c>
    </row>
    <row r="2214" spans="21:24" ht="12" customHeight="1">
      <c r="U2214" s="107">
        <v>40785</v>
      </c>
      <c r="V2214" s="108">
        <v>7.8406631221994046E-3</v>
      </c>
      <c r="W2214" s="109">
        <f t="shared" si="137"/>
        <v>0.47391253953604595</v>
      </c>
      <c r="X2214" s="108">
        <f t="shared" si="136"/>
        <v>4.6497915805927548E-3</v>
      </c>
    </row>
    <row r="2215" spans="21:24" ht="12" customHeight="1">
      <c r="U2215" s="107">
        <v>40784</v>
      </c>
      <c r="V2215" s="108">
        <v>1.3975951259418209E-3</v>
      </c>
      <c r="W2215" s="109">
        <f t="shared" si="137"/>
        <v>0.47022565855589482</v>
      </c>
      <c r="X2215" s="108">
        <f t="shared" si="136"/>
        <v>-1.0793696589270763E-3</v>
      </c>
    </row>
    <row r="2216" spans="21:24" ht="12" customHeight="1">
      <c r="U2216" s="107">
        <v>40781</v>
      </c>
      <c r="V2216" s="108">
        <v>1.212041198396003E-3</v>
      </c>
      <c r="W2216" s="109">
        <f t="shared" si="137"/>
        <v>0.46956939066421111</v>
      </c>
      <c r="X2216" s="108">
        <f t="shared" si="136"/>
        <v>-2.3434819202053925E-3</v>
      </c>
    </row>
    <row r="2217" spans="21:24" ht="12" customHeight="1">
      <c r="U2217" s="107">
        <v>40780</v>
      </c>
      <c r="V2217" s="108">
        <v>-2.9217025344639697E-4</v>
      </c>
      <c r="W2217" s="109">
        <f t="shared" si="137"/>
        <v>0.46900094220017796</v>
      </c>
      <c r="X2217" s="108">
        <f t="shared" si="136"/>
        <v>-8.0030204312393494E-3</v>
      </c>
    </row>
    <row r="2218" spans="21:24" ht="12" customHeight="1">
      <c r="U2218" s="107">
        <v>40779</v>
      </c>
      <c r="V2218" s="108">
        <v>-5.4717589795224338E-3</v>
      </c>
      <c r="W2218" s="109">
        <f t="shared" si="137"/>
        <v>0.46913801037156955</v>
      </c>
      <c r="X2218" s="108">
        <f t="shared" si="136"/>
        <v>-3.8317841815108666E-3</v>
      </c>
    </row>
    <row r="2219" spans="21:24" ht="12" customHeight="1">
      <c r="U2219" s="107">
        <v>40778</v>
      </c>
      <c r="V2219" s="108">
        <v>2.0933054746281109E-3</v>
      </c>
      <c r="W2219" s="109">
        <f t="shared" si="137"/>
        <v>0.47171914383264851</v>
      </c>
      <c r="X2219" s="108">
        <f t="shared" si="136"/>
        <v>7.8514308061645721E-3</v>
      </c>
    </row>
    <row r="2220" spans="21:24" ht="12" customHeight="1">
      <c r="U2220" s="107">
        <v>40777</v>
      </c>
      <c r="V2220" s="108">
        <v>1.303483197753694E-4</v>
      </c>
      <c r="W2220" s="109">
        <f t="shared" si="137"/>
        <v>0.47073375428770581</v>
      </c>
      <c r="X2220" s="108">
        <f t="shared" si="136"/>
        <v>8.4497103348470937E-3</v>
      </c>
    </row>
    <row r="2221" spans="21:24" ht="12" customHeight="1">
      <c r="U2221" s="107">
        <v>40774</v>
      </c>
      <c r="V2221" s="108">
        <v>-4.4676672004219141E-3</v>
      </c>
      <c r="W2221" s="109">
        <f t="shared" si="137"/>
        <v>0.47067240293081913</v>
      </c>
      <c r="X2221" s="108">
        <f t="shared" si="136"/>
        <v>6.3942784611170644E-3</v>
      </c>
    </row>
    <row r="2222" spans="21:24" ht="12" customHeight="1">
      <c r="U2222" s="107">
        <v>40773</v>
      </c>
      <c r="V2222" s="108">
        <v>3.9114892580866508E-3</v>
      </c>
      <c r="W2222" s="109">
        <f t="shared" si="137"/>
        <v>0.47278464739283915</v>
      </c>
      <c r="X2222" s="108">
        <f t="shared" si="136"/>
        <v>1.4432283514756783E-2</v>
      </c>
    </row>
    <row r="2223" spans="21:24" ht="12" customHeight="1">
      <c r="U2223" s="107">
        <v>40772</v>
      </c>
      <c r="V2223" s="108">
        <v>6.1922221299429816E-3</v>
      </c>
      <c r="W2223" s="109">
        <f t="shared" si="137"/>
        <v>0.47094256062577561</v>
      </c>
      <c r="X2223" s="108">
        <f t="shared" si="136"/>
        <v>1.2371850326286404E-2</v>
      </c>
    </row>
    <row r="2224" spans="21:24" ht="12" customHeight="1">
      <c r="U2224" s="107">
        <v>40771</v>
      </c>
      <c r="V2224" s="108">
        <v>2.6881668720224999E-3</v>
      </c>
      <c r="W2224" s="109">
        <f t="shared" si="137"/>
        <v>0.46804432619133929</v>
      </c>
      <c r="X2224" s="108">
        <f t="shared" si="136"/>
        <v>7.9002382693798001E-3</v>
      </c>
    </row>
    <row r="2225" spans="21:24" ht="12" customHeight="1">
      <c r="U2225" s="107">
        <v>40770</v>
      </c>
      <c r="V2225" s="108">
        <v>-1.908126950487228E-3</v>
      </c>
      <c r="W2225" s="109">
        <f t="shared" si="137"/>
        <v>0.46678951807264907</v>
      </c>
      <c r="X2225" s="108">
        <f t="shared" si="136"/>
        <v>1.5799065956708214E-2</v>
      </c>
    </row>
    <row r="2226" spans="21:24" ht="12" customHeight="1">
      <c r="U2226" s="107">
        <v>40767</v>
      </c>
      <c r="V2226" s="108">
        <v>3.4835842060755261E-3</v>
      </c>
      <c r="W2226" s="109">
        <f t="shared" si="137"/>
        <v>0.46768191453803459</v>
      </c>
      <c r="X2226" s="108">
        <f t="shared" si="136"/>
        <v>-4.0560485965102089E-4</v>
      </c>
    </row>
    <row r="2227" spans="21:24" ht="12" customHeight="1">
      <c r="U2227" s="107">
        <v>40766</v>
      </c>
      <c r="V2227" s="108">
        <v>1.8724250599448681E-3</v>
      </c>
      <c r="W2227" s="109">
        <f t="shared" si="137"/>
        <v>0.46605836099257147</v>
      </c>
      <c r="X2227" s="108">
        <f t="shared" si="136"/>
        <v>-1.3279484940192932E-2</v>
      </c>
    </row>
    <row r="2228" spans="21:24" ht="12" customHeight="1">
      <c r="U2228" s="107">
        <v>40765</v>
      </c>
      <c r="V2228" s="108">
        <v>1.747905280761921E-3</v>
      </c>
      <c r="W2228" s="109">
        <f t="shared" si="137"/>
        <v>0.46518733257349193</v>
      </c>
      <c r="X2228" s="108">
        <f t="shared" si="136"/>
        <v>-2.8651758595189869E-2</v>
      </c>
    </row>
    <row r="2229" spans="21:24" ht="12" customHeight="1">
      <c r="U2229" s="107">
        <v>40764</v>
      </c>
      <c r="V2229" s="108">
        <v>1.0546148003016641E-2</v>
      </c>
      <c r="W2229" s="109">
        <f t="shared" si="137"/>
        <v>0.46437564792622449</v>
      </c>
      <c r="X2229" s="108">
        <f t="shared" si="136"/>
        <v>-3.2766247878092791E-2</v>
      </c>
    </row>
    <row r="2230" spans="21:24" ht="12" customHeight="1">
      <c r="U2230" s="107">
        <v>40763</v>
      </c>
      <c r="V2230" s="108">
        <v>-1.783032139749427E-2</v>
      </c>
      <c r="W2230" s="109">
        <f t="shared" si="137"/>
        <v>0.45952938304093982</v>
      </c>
      <c r="X2230" s="108">
        <f t="shared" si="136"/>
        <v>-4.2241469568611412E-2</v>
      </c>
    </row>
    <row r="2231" spans="21:24" ht="12" customHeight="1">
      <c r="U2231" s="107">
        <v>40760</v>
      </c>
      <c r="V2231" s="108">
        <v>-9.4403851445605848E-3</v>
      </c>
      <c r="W2231" s="109">
        <f t="shared" si="137"/>
        <v>0.46787168556739384</v>
      </c>
      <c r="X2231" s="108">
        <f t="shared" si="136"/>
        <v>-2.4747395516695136E-2</v>
      </c>
    </row>
    <row r="2232" spans="21:24" ht="12" customHeight="1">
      <c r="U2232" s="107">
        <v>40759</v>
      </c>
      <c r="V2232" s="108">
        <v>-1.373590257727194E-2</v>
      </c>
      <c r="W2232" s="109">
        <f t="shared" si="137"/>
        <v>0.47233066899832599</v>
      </c>
      <c r="X2232" s="108">
        <f t="shared" si="136"/>
        <v>-9.3272720890574812E-3</v>
      </c>
    </row>
    <row r="2233" spans="21:24" ht="12" customHeight="1">
      <c r="U2233" s="107">
        <v>40758</v>
      </c>
      <c r="V2233" s="108">
        <v>-2.4953525383773841E-3</v>
      </c>
      <c r="W2233" s="109">
        <f t="shared" si="137"/>
        <v>0.47890891520091272</v>
      </c>
      <c r="X2233" s="108">
        <f t="shared" si="136"/>
        <v>7.8411823643993461E-3</v>
      </c>
    </row>
    <row r="2234" spans="21:24" ht="12" customHeight="1">
      <c r="U2234" s="107">
        <v>40757</v>
      </c>
      <c r="V2234" s="108">
        <v>6.4662913302020132E-4</v>
      </c>
      <c r="W2234" s="109">
        <f t="shared" si="137"/>
        <v>0.48010695130053316</v>
      </c>
      <c r="X2234" s="108">
        <f t="shared" si="136"/>
        <v>4.9641257555610441E-3</v>
      </c>
    </row>
    <row r="2235" spans="21:24" ht="12" customHeight="1">
      <c r="U2235" s="107">
        <v>40756</v>
      </c>
      <c r="V2235" s="108">
        <v>1.0963793785094061E-4</v>
      </c>
      <c r="W2235" s="109">
        <f t="shared" si="137"/>
        <v>0.47979670077588449</v>
      </c>
      <c r="X2235" s="108">
        <f t="shared" si="136"/>
        <v>3.4390266323733876E-3</v>
      </c>
    </row>
    <row r="2236" spans="21:24" ht="12" customHeight="1">
      <c r="U2236" s="107">
        <v>40753</v>
      </c>
      <c r="V2236" s="108">
        <v>6.2217637728439312E-3</v>
      </c>
      <c r="W2236" s="109">
        <f t="shared" si="137"/>
        <v>0.47974410262177691</v>
      </c>
      <c r="X2236" s="108">
        <f t="shared" si="136"/>
        <v>3.4740618415023405E-3</v>
      </c>
    </row>
    <row r="2237" spans="21:24" ht="12" customHeight="1">
      <c r="U2237" s="107">
        <v>40752</v>
      </c>
      <c r="V2237" s="108">
        <v>3.3561498822605612E-3</v>
      </c>
      <c r="W2237" s="109">
        <f t="shared" si="137"/>
        <v>0.47677770437300926</v>
      </c>
      <c r="X2237" s="108">
        <f t="shared" si="136"/>
        <v>5.0312000241476973E-3</v>
      </c>
    </row>
    <row r="2238" spans="21:24" ht="12" customHeight="1">
      <c r="U2238" s="107">
        <v>40751</v>
      </c>
      <c r="V2238" s="108">
        <v>-5.3429017242458679E-3</v>
      </c>
      <c r="W2238" s="109">
        <f t="shared" si="137"/>
        <v>0.47518291927443418</v>
      </c>
      <c r="X2238" s="108">
        <f t="shared" si="136"/>
        <v>7.4437537508575957E-4</v>
      </c>
    </row>
    <row r="2239" spans="21:24" ht="12" customHeight="1">
      <c r="U2239" s="107">
        <v>40750</v>
      </c>
      <c r="V2239" s="108">
        <v>-8.7191790522767282E-4</v>
      </c>
      <c r="W2239" s="109">
        <f t="shared" si="137"/>
        <v>0.47773541263433145</v>
      </c>
      <c r="X2239" s="108">
        <f t="shared" si="136"/>
        <v>4.050038221753649E-3</v>
      </c>
    </row>
    <row r="2240" spans="21:24" ht="12" customHeight="1">
      <c r="U2240" s="107">
        <v>40749</v>
      </c>
      <c r="V2240" s="108">
        <v>1.4455690092375319E-4</v>
      </c>
      <c r="W2240" s="109">
        <f t="shared" si="137"/>
        <v>0.47815232220548859</v>
      </c>
      <c r="X2240" s="108">
        <f t="shared" si="136"/>
        <v>8.0075272622273097E-3</v>
      </c>
    </row>
    <row r="2241" spans="21:24" ht="12" customHeight="1">
      <c r="U2241" s="107">
        <v>40746</v>
      </c>
      <c r="V2241" s="108">
        <v>7.7831656945876737E-3</v>
      </c>
      <c r="W2241" s="109">
        <f t="shared" si="137"/>
        <v>0.47808321197798137</v>
      </c>
      <c r="X2241" s="108">
        <f t="shared" si="136"/>
        <v>3.6387948465586017E-3</v>
      </c>
    </row>
    <row r="2242" spans="21:24" ht="12" customHeight="1">
      <c r="U2242" s="107">
        <v>40745</v>
      </c>
      <c r="V2242" s="108">
        <v>-9.2353006697858651E-4</v>
      </c>
      <c r="W2242" s="109">
        <f t="shared" si="137"/>
        <v>0.47439094862085263</v>
      </c>
      <c r="X2242" s="108">
        <f t="shared" si="136"/>
        <v>1.3547790181229757E-3</v>
      </c>
    </row>
    <row r="2243" spans="21:24" ht="12" customHeight="1">
      <c r="U2243" s="107">
        <v>40744</v>
      </c>
      <c r="V2243" s="108">
        <v>-2.0573463957812149E-3</v>
      </c>
      <c r="W2243" s="109">
        <f t="shared" si="137"/>
        <v>0.47482946791115599</v>
      </c>
      <c r="X2243" s="108">
        <f t="shared" si="136"/>
        <v>8.2336312092778918E-4</v>
      </c>
    </row>
    <row r="2244" spans="21:24" ht="12" customHeight="1">
      <c r="U2244" s="107">
        <v>40743</v>
      </c>
      <c r="V2244" s="108">
        <v>3.0661711186245632E-3</v>
      </c>
      <c r="W2244" s="109">
        <f t="shared" si="137"/>
        <v>0.47580837054738423</v>
      </c>
      <c r="X2244" s="108">
        <f t="shared" si="136"/>
        <v>4.5780695892643219E-3</v>
      </c>
    </row>
    <row r="2245" spans="21:24" ht="12" customHeight="1">
      <c r="U2245" s="107">
        <v>40742</v>
      </c>
      <c r="V2245" s="108">
        <v>-4.1900971844031744E-3</v>
      </c>
      <c r="W2245" s="109">
        <f t="shared" si="137"/>
        <v>0.47435392025708562</v>
      </c>
      <c r="X2245" s="108">
        <f t="shared" si="136"/>
        <v>-9.705934214983003E-4</v>
      </c>
    </row>
    <row r="2246" spans="21:24" ht="12" customHeight="1">
      <c r="U2246" s="107">
        <v>40739</v>
      </c>
      <c r="V2246" s="108">
        <v>5.4897183767909407E-3</v>
      </c>
      <c r="W2246" s="109">
        <f t="shared" si="137"/>
        <v>0.47634987251670868</v>
      </c>
      <c r="X2246" s="108">
        <f t="shared" ref="X2246:X2309" si="138">$W2246/VLOOKUP($U2246-7,$U:$W,3,FALSE)-1</f>
        <v>6.4493171718837949E-3</v>
      </c>
    </row>
    <row r="2247" spans="21:24" ht="12" customHeight="1">
      <c r="U2247" s="107">
        <v>40738</v>
      </c>
      <c r="V2247" s="108">
        <v>-1.453736872559046E-3</v>
      </c>
      <c r="W2247" s="109">
        <f t="shared" si="137"/>
        <v>0.47374912324882101</v>
      </c>
      <c r="X2247" s="108">
        <f t="shared" si="138"/>
        <v>6.5841370989188075E-3</v>
      </c>
    </row>
    <row r="2248" spans="21:24" ht="12" customHeight="1">
      <c r="U2248" s="107">
        <v>40737</v>
      </c>
      <c r="V2248" s="108">
        <v>1.686552752248337E-3</v>
      </c>
      <c r="W2248" s="109">
        <f t="shared" si="137"/>
        <v>0.47443883247336138</v>
      </c>
      <c r="X2248" s="108">
        <f t="shared" si="138"/>
        <v>8.8632448131913399E-3</v>
      </c>
    </row>
    <row r="2249" spans="21:24" ht="12" customHeight="1">
      <c r="U2249" s="107">
        <v>40736</v>
      </c>
      <c r="V2249" s="108">
        <v>-2.4741411074911722E-3</v>
      </c>
      <c r="W2249" s="109">
        <f t="shared" si="137"/>
        <v>0.4736400136048412</v>
      </c>
      <c r="X2249" s="108">
        <f t="shared" si="138"/>
        <v>1.009494699424307E-2</v>
      </c>
    </row>
    <row r="2250" spans="21:24" ht="12" customHeight="1">
      <c r="U2250" s="107">
        <v>40735</v>
      </c>
      <c r="V2250" s="108">
        <v>3.2059017704242992E-3</v>
      </c>
      <c r="W2250" s="109">
        <f t="shared" si="137"/>
        <v>0.47481477235156028</v>
      </c>
      <c r="X2250" s="108">
        <f t="shared" si="138"/>
        <v>1.4916518680085922E-2</v>
      </c>
    </row>
    <row r="2251" spans="21:24" ht="12" customHeight="1">
      <c r="U2251" s="107">
        <v>40732</v>
      </c>
      <c r="V2251" s="108">
        <v>5.6244097598074881E-3</v>
      </c>
      <c r="W2251" s="109">
        <f t="shared" si="137"/>
        <v>0.47329742729146934</v>
      </c>
      <c r="X2251" s="108">
        <f t="shared" si="138"/>
        <v>1.6921490002051565E-2</v>
      </c>
    </row>
    <row r="2252" spans="21:24" ht="12" customHeight="1">
      <c r="U2252" s="107">
        <v>40731</v>
      </c>
      <c r="V2252" s="108">
        <v>8.0717148817746793E-4</v>
      </c>
      <c r="W2252" s="109">
        <f t="shared" si="137"/>
        <v>0.47065029716662904</v>
      </c>
      <c r="X2252" s="108">
        <f t="shared" si="138"/>
        <v>1.2368823272106644E-2</v>
      </c>
    </row>
    <row r="2253" spans="21:24" ht="12" customHeight="1">
      <c r="U2253" s="107">
        <v>40730</v>
      </c>
      <c r="V2253" s="108">
        <v>2.9094930447989232E-3</v>
      </c>
      <c r="W2253" s="109">
        <f t="shared" si="137"/>
        <v>0.4702707080593585</v>
      </c>
      <c r="X2253" s="108">
        <f t="shared" si="138"/>
        <v>1.2930034690455505E-2</v>
      </c>
    </row>
    <row r="2254" spans="21:24" ht="12" customHeight="1">
      <c r="U2254" s="107">
        <v>40729</v>
      </c>
      <c r="V2254" s="108">
        <v>2.2874334865053518E-3</v>
      </c>
      <c r="W2254" s="109">
        <f t="shared" si="137"/>
        <v>0.46890642806823252</v>
      </c>
      <c r="X2254" s="108">
        <f t="shared" si="138"/>
        <v>6.6611794889950282E-3</v>
      </c>
    </row>
    <row r="2255" spans="21:24" ht="12" customHeight="1">
      <c r="U2255" s="107">
        <v>40728</v>
      </c>
      <c r="V2255" s="108">
        <v>5.187738725538695E-3</v>
      </c>
      <c r="W2255" s="109">
        <f t="shared" si="137"/>
        <v>0.46783628368672531</v>
      </c>
      <c r="X2255" s="108">
        <f t="shared" si="138"/>
        <v>1.5461085183381407E-3</v>
      </c>
    </row>
    <row r="2256" spans="21:24" ht="12" customHeight="1">
      <c r="U2256" s="107">
        <v>40725</v>
      </c>
      <c r="V2256" s="108">
        <v>1.122319049614542E-3</v>
      </c>
      <c r="W2256" s="109">
        <f t="shared" si="137"/>
        <v>0.4654217970066839</v>
      </c>
      <c r="X2256" s="108">
        <f t="shared" si="138"/>
        <v>-2.6570113268677975E-3</v>
      </c>
    </row>
    <row r="2257" spans="21:24" ht="12" customHeight="1">
      <c r="U2257" s="107">
        <v>40724</v>
      </c>
      <c r="V2257" s="108">
        <v>1.3619736504855838E-3</v>
      </c>
      <c r="W2257" s="109">
        <f t="shared" ref="W2257:W2320" si="139">$W2256/(1+$V2256)</f>
        <v>0.46490003084589915</v>
      </c>
      <c r="X2257" s="108">
        <f t="shared" si="138"/>
        <v>-4.811750608227916E-4</v>
      </c>
    </row>
    <row r="2258" spans="21:24" ht="12" customHeight="1">
      <c r="U2258" s="107">
        <v>40723</v>
      </c>
      <c r="V2258" s="108">
        <v>-3.2973466941268346E-3</v>
      </c>
      <c r="W2258" s="109">
        <f t="shared" si="139"/>
        <v>0.46426771045748483</v>
      </c>
      <c r="X2258" s="108">
        <f t="shared" si="138"/>
        <v>1.2397376235440127E-4</v>
      </c>
    </row>
    <row r="2259" spans="21:24" ht="12" customHeight="1">
      <c r="U2259" s="107">
        <v>40722</v>
      </c>
      <c r="V2259" s="108">
        <v>-2.8054135008828461E-3</v>
      </c>
      <c r="W2259" s="109">
        <f t="shared" si="139"/>
        <v>0.46580362650545487</v>
      </c>
      <c r="X2259" s="108">
        <f t="shared" si="138"/>
        <v>3.7483774585018725E-3</v>
      </c>
    </row>
    <row r="2260" spans="21:24" ht="12" customHeight="1">
      <c r="U2260" s="107">
        <v>40721</v>
      </c>
      <c r="V2260" s="108">
        <v>9.693363006666075E-4</v>
      </c>
      <c r="W2260" s="109">
        <f t="shared" si="139"/>
        <v>0.46711407463689358</v>
      </c>
      <c r="X2260" s="108">
        <f t="shared" si="138"/>
        <v>1.1538645584856511E-2</v>
      </c>
    </row>
    <row r="2261" spans="21:24" ht="12" customHeight="1">
      <c r="U2261" s="107">
        <v>40718</v>
      </c>
      <c r="V2261" s="108">
        <v>3.3064004271086238E-3</v>
      </c>
      <c r="W2261" s="109">
        <f t="shared" si="139"/>
        <v>0.46666172248915322</v>
      </c>
      <c r="X2261" s="108">
        <f t="shared" si="138"/>
        <v>1.1820933236617037E-2</v>
      </c>
    </row>
    <row r="2262" spans="21:24" ht="12" customHeight="1">
      <c r="U2262" s="107">
        <v>40717</v>
      </c>
      <c r="V2262" s="108">
        <v>1.9682383898874233E-3</v>
      </c>
      <c r="W2262" s="109">
        <f t="shared" si="139"/>
        <v>0.46512383683637903</v>
      </c>
      <c r="X2262" s="108">
        <f t="shared" si="138"/>
        <v>4.753680663773352E-3</v>
      </c>
    </row>
    <row r="2263" spans="21:24" ht="12" customHeight="1">
      <c r="U2263" s="107">
        <v>40716</v>
      </c>
      <c r="V2263" s="108">
        <v>3.1465829262713405E-4</v>
      </c>
      <c r="W2263" s="109">
        <f t="shared" si="139"/>
        <v>0.46421016057735492</v>
      </c>
      <c r="X2263" s="108">
        <f t="shared" si="138"/>
        <v>8.5070655971060116E-3</v>
      </c>
    </row>
    <row r="2264" spans="21:24" ht="12" customHeight="1">
      <c r="U2264" s="107">
        <v>40715</v>
      </c>
      <c r="V2264" s="108">
        <v>4.9339894983500103E-3</v>
      </c>
      <c r="W2264" s="109">
        <f t="shared" si="139"/>
        <v>0.46406413894772414</v>
      </c>
      <c r="X2264" s="108">
        <f t="shared" si="138"/>
        <v>6.2886100271821732E-3</v>
      </c>
    </row>
    <row r="2265" spans="21:24" ht="12" customHeight="1">
      <c r="U2265" s="107">
        <v>40714</v>
      </c>
      <c r="V2265" s="108">
        <v>1.248674400760069E-3</v>
      </c>
      <c r="W2265" s="109">
        <f t="shared" si="139"/>
        <v>0.46178569318705093</v>
      </c>
      <c r="X2265" s="108">
        <f t="shared" si="138"/>
        <v>1.3813019065982424E-3</v>
      </c>
    </row>
    <row r="2266" spans="21:24" ht="12" customHeight="1">
      <c r="U2266" s="107">
        <v>40711</v>
      </c>
      <c r="V2266" s="108">
        <v>-3.7013807986537826E-3</v>
      </c>
      <c r="W2266" s="109">
        <f t="shared" si="139"/>
        <v>0.46120979232599363</v>
      </c>
      <c r="X2266" s="108">
        <f t="shared" si="138"/>
        <v>1.4938205135095473E-4</v>
      </c>
    </row>
    <row r="2267" spans="21:24" ht="12" customHeight="1">
      <c r="U2267" s="107">
        <v>40710</v>
      </c>
      <c r="V2267" s="108">
        <v>5.7112179499781692E-3</v>
      </c>
      <c r="W2267" s="109">
        <f t="shared" si="139"/>
        <v>0.46292324754570979</v>
      </c>
      <c r="X2267" s="108">
        <f t="shared" si="138"/>
        <v>1.3937869764664157E-3</v>
      </c>
    </row>
    <row r="2268" spans="21:24" ht="12" customHeight="1">
      <c r="U2268" s="107">
        <v>40709</v>
      </c>
      <c r="V2268" s="108">
        <v>-1.8857760930774382E-3</v>
      </c>
      <c r="W2268" s="109">
        <f t="shared" si="139"/>
        <v>0.46029440587261561</v>
      </c>
      <c r="X2268" s="108">
        <f t="shared" si="138"/>
        <v>-1.9213986213817424E-4</v>
      </c>
    </row>
    <row r="2269" spans="21:24" ht="12" customHeight="1">
      <c r="U2269" s="107">
        <v>40708</v>
      </c>
      <c r="V2269" s="108">
        <v>3.328737554380424E-5</v>
      </c>
      <c r="W2269" s="109">
        <f t="shared" si="139"/>
        <v>0.46116405802823179</v>
      </c>
      <c r="X2269" s="108">
        <f t="shared" si="138"/>
        <v>5.0631648021703946E-4</v>
      </c>
    </row>
    <row r="2270" spans="21:24" ht="12" customHeight="1">
      <c r="U2270" s="107">
        <v>40707</v>
      </c>
      <c r="V2270" s="108">
        <v>1.6917706595895768E-5</v>
      </c>
      <c r="W2270" s="109">
        <f t="shared" si="139"/>
        <v>0.46114870759802046</v>
      </c>
      <c r="X2270" s="108">
        <f t="shared" si="138"/>
        <v>-4.0243590786339656E-3</v>
      </c>
    </row>
    <row r="2271" spans="21:24" ht="12" customHeight="1">
      <c r="U2271" s="107">
        <v>40704</v>
      </c>
      <c r="V2271" s="108">
        <v>-2.4617670660763659E-3</v>
      </c>
      <c r="W2271" s="109">
        <f t="shared" si="139"/>
        <v>0.46114090615147085</v>
      </c>
      <c r="X2271" s="108">
        <f t="shared" si="138"/>
        <v>-6.609143223082814E-3</v>
      </c>
    </row>
    <row r="2272" spans="21:24" ht="12" customHeight="1">
      <c r="U2272" s="107">
        <v>40703</v>
      </c>
      <c r="V2272" s="108">
        <v>4.1184535118762239E-3</v>
      </c>
      <c r="W2272" s="109">
        <f t="shared" si="139"/>
        <v>0.46227892919470343</v>
      </c>
      <c r="X2272" s="108">
        <f t="shared" si="138"/>
        <v>-6.6902190587410093E-3</v>
      </c>
    </row>
    <row r="2273" spans="21:24" ht="12" customHeight="1">
      <c r="U2273" s="107">
        <v>40702</v>
      </c>
      <c r="V2273" s="108">
        <v>-1.188502909021202E-3</v>
      </c>
      <c r="W2273" s="109">
        <f t="shared" si="139"/>
        <v>0.46038286377259163</v>
      </c>
      <c r="X2273" s="108">
        <f t="shared" si="138"/>
        <v>-1.415472957822772E-2</v>
      </c>
    </row>
    <row r="2274" spans="21:24" ht="12" customHeight="1">
      <c r="U2274" s="107">
        <v>40701</v>
      </c>
      <c r="V2274" s="108">
        <v>-4.495246126462773E-3</v>
      </c>
      <c r="W2274" s="109">
        <f t="shared" si="139"/>
        <v>0.46093068122808833</v>
      </c>
      <c r="X2274" s="108">
        <f t="shared" si="138"/>
        <v>-1.7625382418862801E-2</v>
      </c>
    </row>
    <row r="2275" spans="21:24" ht="12" customHeight="1">
      <c r="U2275" s="107">
        <v>40700</v>
      </c>
      <c r="V2275" s="108">
        <v>-2.5783544736328267E-3</v>
      </c>
      <c r="W2275" s="109">
        <f t="shared" si="139"/>
        <v>0.46301203428169879</v>
      </c>
      <c r="X2275" s="108">
        <f t="shared" si="138"/>
        <v>-8.4724728172533847E-3</v>
      </c>
    </row>
    <row r="2276" spans="21:24" ht="12" customHeight="1">
      <c r="U2276" s="107">
        <v>40697</v>
      </c>
      <c r="V2276" s="108">
        <v>-2.5431813908453021E-3</v>
      </c>
      <c r="W2276" s="109">
        <f t="shared" si="139"/>
        <v>0.46420892945165076</v>
      </c>
      <c r="X2276" s="108">
        <f t="shared" si="138"/>
        <v>-4.3665083919229852E-3</v>
      </c>
    </row>
    <row r="2277" spans="21:24" ht="12" customHeight="1">
      <c r="U2277" s="107">
        <v>40696</v>
      </c>
      <c r="V2277" s="108">
        <v>-3.4272818698370651E-3</v>
      </c>
      <c r="W2277" s="109">
        <f t="shared" si="139"/>
        <v>0.46539250701492996</v>
      </c>
      <c r="X2277" s="108">
        <f t="shared" si="138"/>
        <v>2.2876372275679735E-3</v>
      </c>
    </row>
    <row r="2278" spans="21:24" ht="12" customHeight="1">
      <c r="U2278" s="107">
        <v>40695</v>
      </c>
      <c r="V2278" s="108">
        <v>-4.7048031476526492E-3</v>
      </c>
      <c r="W2278" s="109">
        <f t="shared" si="139"/>
        <v>0.46699302373852941</v>
      </c>
      <c r="X2278" s="108">
        <f t="shared" si="138"/>
        <v>1.0289197751429224E-2</v>
      </c>
    </row>
    <row r="2279" spans="21:24" ht="12" customHeight="1">
      <c r="U2279" s="107">
        <v>40694</v>
      </c>
      <c r="V2279" s="108">
        <v>4.7799986295678646E-3</v>
      </c>
      <c r="W2279" s="109">
        <f t="shared" si="139"/>
        <v>0.46920051982106381</v>
      </c>
      <c r="X2279" s="108">
        <f t="shared" si="138"/>
        <v>2.0158411399283205E-2</v>
      </c>
    </row>
    <row r="2280" spans="21:24" ht="12" customHeight="1">
      <c r="U2280" s="107">
        <v>40693</v>
      </c>
      <c r="V2280" s="108">
        <v>1.552017786653157E-3</v>
      </c>
      <c r="W2280" s="109">
        <f t="shared" si="139"/>
        <v>0.46696841145426099</v>
      </c>
      <c r="X2280" s="108">
        <f t="shared" si="138"/>
        <v>1.3644161694489787E-2</v>
      </c>
    </row>
    <row r="2281" spans="21:24" ht="12" customHeight="1">
      <c r="U2281" s="107">
        <v>40690</v>
      </c>
      <c r="V2281" s="108">
        <v>4.1231501218276685E-3</v>
      </c>
      <c r="W2281" s="109">
        <f t="shared" si="139"/>
        <v>0.46624479124531382</v>
      </c>
      <c r="X2281" s="108">
        <f t="shared" si="138"/>
        <v>8.6484577641754434E-3</v>
      </c>
    </row>
    <row r="2282" spans="21:24" ht="12" customHeight="1">
      <c r="U2282" s="107">
        <v>40689</v>
      </c>
      <c r="V2282" s="108">
        <v>4.5286547539095615E-3</v>
      </c>
      <c r="W2282" s="109">
        <f t="shared" si="139"/>
        <v>0.46433028776275648</v>
      </c>
      <c r="X2282" s="108">
        <f t="shared" si="138"/>
        <v>6.5329947768104635E-3</v>
      </c>
    </row>
    <row r="2283" spans="21:24" ht="12" customHeight="1">
      <c r="U2283" s="107">
        <v>40688</v>
      </c>
      <c r="V2283" s="108">
        <v>5.0179385804397106E-3</v>
      </c>
      <c r="W2283" s="109">
        <f t="shared" si="139"/>
        <v>0.46223697608358277</v>
      </c>
      <c r="X2283" s="108">
        <f t="shared" si="138"/>
        <v>3.1165298574771239E-3</v>
      </c>
    </row>
    <row r="2284" spans="21:24" ht="12" customHeight="1">
      <c r="U2284" s="107">
        <v>40687</v>
      </c>
      <c r="V2284" s="108">
        <v>-1.6360517958529811E-3</v>
      </c>
      <c r="W2284" s="109">
        <f t="shared" si="139"/>
        <v>0.4599290802077422</v>
      </c>
      <c r="X2284" s="108">
        <f t="shared" si="138"/>
        <v>2.0162859483670026E-3</v>
      </c>
    </row>
    <row r="2285" spans="21:24" ht="12" customHeight="1">
      <c r="U2285" s="107">
        <v>40686</v>
      </c>
      <c r="V2285" s="108">
        <v>-3.38409050534054E-3</v>
      </c>
      <c r="W2285" s="109">
        <f t="shared" si="139"/>
        <v>0.4606827810990779</v>
      </c>
      <c r="X2285" s="108">
        <f t="shared" si="138"/>
        <v>3.4918536477428486E-3</v>
      </c>
    </row>
    <row r="2286" spans="21:24" ht="12" customHeight="1">
      <c r="U2286" s="107">
        <v>40683</v>
      </c>
      <c r="V2286" s="108">
        <v>2.0171781724456711E-3</v>
      </c>
      <c r="W2286" s="109">
        <f t="shared" si="139"/>
        <v>0.46224706700966678</v>
      </c>
      <c r="X2286" s="108">
        <f t="shared" si="138"/>
        <v>5.2465520918958397E-3</v>
      </c>
    </row>
    <row r="2287" spans="21:24" ht="12" customHeight="1">
      <c r="U2287" s="107">
        <v>40682</v>
      </c>
      <c r="V2287" s="108">
        <v>1.1189931459532059E-3</v>
      </c>
      <c r="W2287" s="109">
        <f t="shared" si="139"/>
        <v>0.46131650941628344</v>
      </c>
      <c r="X2287" s="108">
        <f t="shared" si="138"/>
        <v>2.6999784562509177E-3</v>
      </c>
    </row>
    <row r="2288" spans="21:24" ht="12" customHeight="1">
      <c r="U2288" s="107">
        <v>40681</v>
      </c>
      <c r="V2288" s="108">
        <v>3.9156091575293771E-3</v>
      </c>
      <c r="W2288" s="109">
        <f t="shared" si="139"/>
        <v>0.4608008763939494</v>
      </c>
      <c r="X2288" s="108">
        <f t="shared" si="138"/>
        <v>2.8025517726113502E-3</v>
      </c>
    </row>
    <row r="2289" spans="21:24" ht="12" customHeight="1">
      <c r="U2289" s="107">
        <v>40680</v>
      </c>
      <c r="V2289" s="108">
        <v>-1.6586252363264049E-4</v>
      </c>
      <c r="W2289" s="109">
        <f t="shared" si="139"/>
        <v>0.45900359770344284</v>
      </c>
      <c r="X2289" s="108">
        <f t="shared" si="138"/>
        <v>-6.7112194819820559E-3</v>
      </c>
    </row>
    <row r="2290" spans="21:24" ht="12" customHeight="1">
      <c r="U2290" s="107">
        <v>40679</v>
      </c>
      <c r="V2290" s="108">
        <v>-1.6414152863523752E-3</v>
      </c>
      <c r="W2290" s="109">
        <f t="shared" si="139"/>
        <v>0.45907974182797101</v>
      </c>
      <c r="X2290" s="108">
        <f t="shared" si="138"/>
        <v>-5.2843936510688083E-3</v>
      </c>
    </row>
    <row r="2291" spans="21:24" ht="12" customHeight="1">
      <c r="U2291" s="107">
        <v>40676</v>
      </c>
      <c r="V2291" s="108">
        <v>-5.2121454632297122E-4</v>
      </c>
      <c r="W2291" s="109">
        <f t="shared" si="139"/>
        <v>0.45983452124032742</v>
      </c>
      <c r="X2291" s="108">
        <f t="shared" si="138"/>
        <v>2.5664202765840471E-5</v>
      </c>
    </row>
    <row r="2292" spans="21:24" ht="12" customHeight="1">
      <c r="U2292" s="107">
        <v>40675</v>
      </c>
      <c r="V2292" s="108">
        <v>1.221404732075366E-3</v>
      </c>
      <c r="W2292" s="109">
        <f t="shared" si="139"/>
        <v>0.46007431866760656</v>
      </c>
      <c r="X2292" s="108">
        <f t="shared" si="138"/>
        <v>3.7161854001874772E-3</v>
      </c>
    </row>
    <row r="2293" spans="21:24" ht="12" customHeight="1">
      <c r="U2293" s="107">
        <v>40674</v>
      </c>
      <c r="V2293" s="108">
        <v>-5.6087218760899702E-3</v>
      </c>
      <c r="W2293" s="109">
        <f t="shared" si="139"/>
        <v>0.45951306723283791</v>
      </c>
      <c r="X2293" s="108">
        <f t="shared" si="138"/>
        <v>2.2635407561863996E-3</v>
      </c>
    </row>
    <row r="2294" spans="21:24" ht="12" customHeight="1">
      <c r="U2294" s="107">
        <v>40673</v>
      </c>
      <c r="V2294" s="108">
        <v>1.270365491785199E-3</v>
      </c>
      <c r="W2294" s="109">
        <f t="shared" si="139"/>
        <v>0.462104885010444</v>
      </c>
      <c r="X2294" s="108">
        <f t="shared" si="138"/>
        <v>3.581776631218947E-3</v>
      </c>
    </row>
    <row r="2295" spans="21:24" ht="12" customHeight="1">
      <c r="U2295" s="107">
        <v>40672</v>
      </c>
      <c r="V2295" s="108">
        <v>3.6880897599797509E-3</v>
      </c>
      <c r="W2295" s="109">
        <f t="shared" si="139"/>
        <v>0.46151858772278354</v>
      </c>
      <c r="X2295" s="108">
        <f t="shared" si="138"/>
        <v>1.9629238556821971E-3</v>
      </c>
    </row>
    <row r="2296" spans="21:24" ht="12" customHeight="1">
      <c r="U2296" s="107">
        <v>40669</v>
      </c>
      <c r="V2296" s="108">
        <v>3.167288435278766E-3</v>
      </c>
      <c r="W2296" s="109">
        <f t="shared" si="139"/>
        <v>0.45982272025679838</v>
      </c>
      <c r="X2296" s="108">
        <f t="shared" si="138"/>
        <v>-1.3569116063303355E-3</v>
      </c>
    </row>
    <row r="2297" spans="21:24" ht="12" customHeight="1">
      <c r="U2297" s="107">
        <v>40668</v>
      </c>
      <c r="V2297" s="108">
        <v>-2.2762929985422291E-4</v>
      </c>
      <c r="W2297" s="109">
        <f t="shared" si="139"/>
        <v>0.45837092731963092</v>
      </c>
      <c r="X2297" s="108">
        <f t="shared" si="138"/>
        <v>-1.8249565750704244E-3</v>
      </c>
    </row>
    <row r="2298" spans="21:24" ht="12" customHeight="1">
      <c r="U2298" s="107">
        <v>40667</v>
      </c>
      <c r="V2298" s="108">
        <v>-4.300840063235261E-3</v>
      </c>
      <c r="W2298" s="109">
        <f t="shared" si="139"/>
        <v>0.45847528972883234</v>
      </c>
      <c r="X2298" s="108">
        <f t="shared" si="138"/>
        <v>6.4339816236866909E-3</v>
      </c>
    </row>
    <row r="2299" spans="21:24" ht="12" customHeight="1">
      <c r="U2299" s="107">
        <v>40666</v>
      </c>
      <c r="V2299" s="108">
        <v>-3.4475880399467218E-4</v>
      </c>
      <c r="W2299" s="109">
        <f t="shared" si="139"/>
        <v>0.46045563577451382</v>
      </c>
      <c r="X2299" s="108">
        <f t="shared" si="138"/>
        <v>8.0462541334611615E-3</v>
      </c>
    </row>
    <row r="2300" spans="21:24" ht="12" customHeight="1">
      <c r="U2300" s="107">
        <v>40665</v>
      </c>
      <c r="V2300" s="108">
        <v>3.6253825118487816E-4</v>
      </c>
      <c r="W2300" s="109">
        <f t="shared" si="139"/>
        <v>0.4606144366567983</v>
      </c>
      <c r="X2300" s="108">
        <f t="shared" si="138"/>
        <v>1.3902952027702087E-2</v>
      </c>
    </row>
    <row r="2301" spans="21:24" ht="12" customHeight="1">
      <c r="U2301" s="107">
        <v>40662</v>
      </c>
      <c r="V2301" s="108">
        <v>2.6971230602677323E-3</v>
      </c>
      <c r="W2301" s="109">
        <f t="shared" si="139"/>
        <v>0.46044750682291224</v>
      </c>
      <c r="X2301" s="108">
        <f t="shared" si="138"/>
        <v>1.4674001222766853E-2</v>
      </c>
    </row>
    <row r="2302" spans="21:24" ht="12" customHeight="1">
      <c r="U2302" s="107">
        <v>40661</v>
      </c>
      <c r="V2302" s="108">
        <v>8.0445252454107059E-3</v>
      </c>
      <c r="W2302" s="109">
        <f t="shared" si="139"/>
        <v>0.45920896373733466</v>
      </c>
      <c r="X2302" s="108">
        <f t="shared" si="138"/>
        <v>1.1993446971118704E-2</v>
      </c>
    </row>
    <row r="2303" spans="21:24" ht="12" customHeight="1">
      <c r="U2303" s="107">
        <v>40660</v>
      </c>
      <c r="V2303" s="108">
        <v>-2.705764367379087E-3</v>
      </c>
      <c r="W2303" s="109">
        <f t="shared" si="139"/>
        <v>0.45554432590717087</v>
      </c>
      <c r="X2303" s="108">
        <f t="shared" si="138"/>
        <v>9.3917241594319023E-3</v>
      </c>
    </row>
    <row r="2304" spans="21:24" ht="12" customHeight="1">
      <c r="U2304" s="107">
        <v>40659</v>
      </c>
      <c r="V2304" s="108">
        <v>5.4631877282924138E-3</v>
      </c>
      <c r="W2304" s="109">
        <f t="shared" si="139"/>
        <v>0.45678026567375285</v>
      </c>
      <c r="X2304" s="108">
        <f t="shared" si="138"/>
        <v>1.9519245990295309E-2</v>
      </c>
    </row>
    <row r="2305" spans="21:24" ht="12" customHeight="1">
      <c r="U2305" s="107">
        <v>40658</v>
      </c>
      <c r="V2305" s="108">
        <v>1.123290282085909E-3</v>
      </c>
      <c r="W2305" s="109">
        <f t="shared" si="139"/>
        <v>0.454298348511183</v>
      </c>
      <c r="X2305" s="108">
        <f t="shared" si="138"/>
        <v>1.4622752224667801E-2</v>
      </c>
    </row>
    <row r="2306" spans="21:24" ht="12" customHeight="1">
      <c r="U2306" s="107">
        <v>40655</v>
      </c>
      <c r="V2306" s="108">
        <v>4.8209189314274332E-5</v>
      </c>
      <c r="W2306" s="109">
        <f t="shared" si="139"/>
        <v>0.45378861217300781</v>
      </c>
      <c r="X2306" s="108">
        <f t="shared" si="138"/>
        <v>1.2353532002436829E-2</v>
      </c>
    </row>
    <row r="2307" spans="21:24" ht="12" customHeight="1">
      <c r="U2307" s="107">
        <v>40654</v>
      </c>
      <c r="V2307" s="108">
        <v>5.4529546731144464E-3</v>
      </c>
      <c r="W2307" s="109">
        <f t="shared" si="139"/>
        <v>0.45376673644650589</v>
      </c>
      <c r="X2307" s="108">
        <f t="shared" si="138"/>
        <v>1.9199173436309058E-2</v>
      </c>
    </row>
    <row r="2308" spans="21:24" ht="12" customHeight="1">
      <c r="U2308" s="107">
        <v>40653</v>
      </c>
      <c r="V2308" s="108">
        <v>7.3003798295871482E-3</v>
      </c>
      <c r="W2308" s="109">
        <f t="shared" si="139"/>
        <v>0.45130578644928371</v>
      </c>
      <c r="X2308" s="108">
        <f t="shared" si="138"/>
        <v>1.3740766002495075E-2</v>
      </c>
    </row>
    <row r="2309" spans="21:24" ht="12" customHeight="1">
      <c r="U2309" s="107">
        <v>40652</v>
      </c>
      <c r="V2309" s="108">
        <v>6.3420166486850133E-4</v>
      </c>
      <c r="W2309" s="109">
        <f t="shared" si="139"/>
        <v>0.44803496105663598</v>
      </c>
      <c r="X2309" s="108">
        <f t="shared" si="138"/>
        <v>1.0569989381405964E-2</v>
      </c>
    </row>
    <row r="2310" spans="21:24" ht="12" customHeight="1">
      <c r="U2310" s="107">
        <v>40651</v>
      </c>
      <c r="V2310" s="108">
        <v>-1.115738174819378E-3</v>
      </c>
      <c r="W2310" s="109">
        <f t="shared" si="139"/>
        <v>0.44775099662912721</v>
      </c>
      <c r="X2310" s="108">
        <f t="shared" ref="X2310:X2373" si="140">$W2310/VLOOKUP($U2310-7,$U:$W,3,FALSE)-1</f>
        <v>9.4988880337514292E-3</v>
      </c>
    </row>
    <row r="2311" spans="21:24" ht="12" customHeight="1">
      <c r="U2311" s="107">
        <v>40648</v>
      </c>
      <c r="V2311" s="108">
        <v>6.8106407315394165E-3</v>
      </c>
      <c r="W2311" s="109">
        <f t="shared" si="139"/>
        <v>0.44825112752401158</v>
      </c>
      <c r="X2311" s="108">
        <f t="shared" si="140"/>
        <v>6.252225353986951E-3</v>
      </c>
    </row>
    <row r="2312" spans="21:24" ht="12" customHeight="1">
      <c r="U2312" s="107">
        <v>40647</v>
      </c>
      <c r="V2312" s="108">
        <v>6.8166277305390155E-5</v>
      </c>
      <c r="W2312" s="109">
        <f t="shared" si="139"/>
        <v>0.44521890153874061</v>
      </c>
      <c r="X2312" s="108">
        <f t="shared" si="140"/>
        <v>-1.6377912574826459E-3</v>
      </c>
    </row>
    <row r="2313" spans="21:24" ht="12" customHeight="1">
      <c r="U2313" s="107">
        <v>40646</v>
      </c>
      <c r="V2313" s="108">
        <v>4.1497474372719266E-3</v>
      </c>
      <c r="W2313" s="109">
        <f t="shared" si="139"/>
        <v>0.44518855469226826</v>
      </c>
      <c r="X2313" s="108">
        <f t="shared" si="140"/>
        <v>-6.6229178857546422E-3</v>
      </c>
    </row>
    <row r="2314" spans="21:24" ht="12" customHeight="1">
      <c r="U2314" s="107">
        <v>40645</v>
      </c>
      <c r="V2314" s="108">
        <v>-4.2636875892629198E-4</v>
      </c>
      <c r="W2314" s="109">
        <f t="shared" si="139"/>
        <v>0.44334876927315925</v>
      </c>
      <c r="X2314" s="108">
        <f t="shared" si="140"/>
        <v>-1.2944192123852338E-2</v>
      </c>
    </row>
    <row r="2315" spans="21:24" ht="12" customHeight="1">
      <c r="U2315" s="107">
        <v>40644</v>
      </c>
      <c r="V2315" s="108">
        <v>-4.3282630153256034E-3</v>
      </c>
      <c r="W2315" s="109">
        <f t="shared" si="139"/>
        <v>0.44353787996857824</v>
      </c>
      <c r="X2315" s="108">
        <f t="shared" si="140"/>
        <v>-1.4460587099578093E-2</v>
      </c>
    </row>
    <row r="2316" spans="21:24" ht="12" customHeight="1">
      <c r="U2316" s="107">
        <v>40641</v>
      </c>
      <c r="V2316" s="108">
        <v>-1.083754410972288E-3</v>
      </c>
      <c r="W2316" s="109">
        <f t="shared" si="139"/>
        <v>0.44546597386785652</v>
      </c>
      <c r="X2316" s="108">
        <f t="shared" si="140"/>
        <v>-7.2548104097184263E-3</v>
      </c>
    </row>
    <row r="2317" spans="21:24" ht="12" customHeight="1">
      <c r="U2317" s="107">
        <v>40640</v>
      </c>
      <c r="V2317" s="108">
        <v>-4.9254787166047396E-3</v>
      </c>
      <c r="W2317" s="109">
        <f t="shared" si="139"/>
        <v>0.44594927335993023</v>
      </c>
      <c r="X2317" s="108">
        <f t="shared" si="140"/>
        <v>-4.9915326870764165E-3</v>
      </c>
    </row>
    <row r="2318" spans="21:24" ht="12" customHeight="1">
      <c r="U2318" s="107">
        <v>40639</v>
      </c>
      <c r="V2318" s="108">
        <v>-2.2400777801144618E-3</v>
      </c>
      <c r="W2318" s="109">
        <f t="shared" si="139"/>
        <v>0.4481566594477448</v>
      </c>
      <c r="X2318" s="108">
        <f t="shared" si="140"/>
        <v>-1.9882506885540163E-3</v>
      </c>
    </row>
    <row r="2319" spans="21:24" ht="12" customHeight="1">
      <c r="U2319" s="107">
        <v>40638</v>
      </c>
      <c r="V2319" s="108">
        <v>-1.9619946274811069E-3</v>
      </c>
      <c r="W2319" s="109">
        <f t="shared" si="139"/>
        <v>0.44916281909846084</v>
      </c>
      <c r="X2319" s="108">
        <f t="shared" si="140"/>
        <v>4.1960627615738044E-3</v>
      </c>
    </row>
    <row r="2320" spans="21:24" ht="12" customHeight="1">
      <c r="U2320" s="107">
        <v>40637</v>
      </c>
      <c r="V2320" s="108">
        <v>2.9515962162818439E-3</v>
      </c>
      <c r="W2320" s="109">
        <f t="shared" si="139"/>
        <v>0.45004580655303833</v>
      </c>
      <c r="X2320" s="108">
        <f t="shared" si="140"/>
        <v>8.1654783119686769E-3</v>
      </c>
    </row>
    <row r="2321" spans="21:24" ht="12" customHeight="1">
      <c r="U2321" s="107">
        <v>40634</v>
      </c>
      <c r="V2321" s="108">
        <v>1.193592192298478E-3</v>
      </c>
      <c r="W2321" s="109">
        <f t="shared" ref="W2321:W2384" si="141">$W2320/(1+$V2320)</f>
        <v>0.44872136227797382</v>
      </c>
      <c r="X2321" s="108">
        <f t="shared" si="140"/>
        <v>-8.6128552008879478E-4</v>
      </c>
    </row>
    <row r="2322" spans="21:24" ht="12" customHeight="1">
      <c r="U2322" s="107">
        <v>40633</v>
      </c>
      <c r="V2322" s="108">
        <v>-1.9219973442005981E-3</v>
      </c>
      <c r="W2322" s="109">
        <f t="shared" si="141"/>
        <v>0.44818641047773328</v>
      </c>
      <c r="X2322" s="108">
        <f t="shared" si="140"/>
        <v>-3.6071861299947772E-3</v>
      </c>
    </row>
    <row r="2323" spans="21:24" ht="12" customHeight="1">
      <c r="U2323" s="107">
        <v>40632</v>
      </c>
      <c r="V2323" s="108">
        <v>3.942675189717899E-3</v>
      </c>
      <c r="W2323" s="109">
        <f t="shared" si="141"/>
        <v>0.44904948239030212</v>
      </c>
      <c r="X2323" s="108">
        <f t="shared" si="140"/>
        <v>2.1481595202124115E-3</v>
      </c>
    </row>
    <row r="2324" spans="21:24" ht="12" customHeight="1">
      <c r="U2324" s="107">
        <v>40631</v>
      </c>
      <c r="V2324" s="108">
        <v>1.9830791736610881E-3</v>
      </c>
      <c r="W2324" s="109">
        <f t="shared" si="141"/>
        <v>0.44728597905796164</v>
      </c>
      <c r="X2324" s="108">
        <f t="shared" si="140"/>
        <v>6.0806726247086829E-5</v>
      </c>
    </row>
    <row r="2325" spans="21:24" ht="12" customHeight="1">
      <c r="U2325" s="107">
        <v>40630</v>
      </c>
      <c r="V2325" s="108">
        <v>-6.0284843248493E-3</v>
      </c>
      <c r="W2325" s="109">
        <f t="shared" si="141"/>
        <v>0.44640073106507944</v>
      </c>
      <c r="X2325" s="108">
        <f t="shared" si="140"/>
        <v>-3.9289414519840804E-3</v>
      </c>
    </row>
    <row r="2326" spans="21:24" ht="12" customHeight="1">
      <c r="U2326" s="107">
        <v>40627</v>
      </c>
      <c r="V2326" s="108">
        <v>-1.5579557715553671E-3</v>
      </c>
      <c r="W2326" s="109">
        <f t="shared" si="141"/>
        <v>0.44910817264402564</v>
      </c>
      <c r="X2326" s="108">
        <f t="shared" si="140"/>
        <v>7.0807283823217659E-3</v>
      </c>
    </row>
    <row r="2327" spans="21:24" ht="12" customHeight="1">
      <c r="U2327" s="107">
        <v>40626</v>
      </c>
      <c r="V2327" s="108">
        <v>3.8430822621459289E-3</v>
      </c>
      <c r="W2327" s="109">
        <f t="shared" si="141"/>
        <v>0.44980895510172364</v>
      </c>
      <c r="X2327" s="108">
        <f t="shared" si="140"/>
        <v>1.2257784767698565E-2</v>
      </c>
    </row>
    <row r="2328" spans="21:24" ht="12" customHeight="1">
      <c r="U2328" s="107">
        <v>40625</v>
      </c>
      <c r="V2328" s="108">
        <v>1.8515846377564951E-3</v>
      </c>
      <c r="W2328" s="109">
        <f t="shared" si="141"/>
        <v>0.44808692020677732</v>
      </c>
      <c r="X2328" s="108">
        <f t="shared" si="140"/>
        <v>1.1151738566390623E-2</v>
      </c>
    </row>
    <row r="2329" spans="21:24" ht="12" customHeight="1">
      <c r="U2329" s="107">
        <v>40624</v>
      </c>
      <c r="V2329" s="108">
        <v>-2.0143379212436319E-3</v>
      </c>
      <c r="W2329" s="109">
        <f t="shared" si="141"/>
        <v>0.44725878271559943</v>
      </c>
      <c r="X2329" s="108">
        <f t="shared" si="140"/>
        <v>6.6197419721143458E-3</v>
      </c>
    </row>
    <row r="2330" spans="21:24" ht="12" customHeight="1">
      <c r="U2330" s="107">
        <v>40623</v>
      </c>
      <c r="V2330" s="108">
        <v>4.957979058837712E-3</v>
      </c>
      <c r="W2330" s="109">
        <f t="shared" si="141"/>
        <v>0.44816153148330889</v>
      </c>
      <c r="X2330" s="108">
        <f t="shared" si="140"/>
        <v>1.9904847100873369E-3</v>
      </c>
    </row>
    <row r="2331" spans="21:24" ht="12" customHeight="1">
      <c r="U2331" s="107">
        <v>40620</v>
      </c>
      <c r="V2331" s="108">
        <v>3.574692103461145E-3</v>
      </c>
      <c r="W2331" s="109">
        <f t="shared" si="141"/>
        <v>0.44595051815302839</v>
      </c>
      <c r="X2331" s="108">
        <f t="shared" si="140"/>
        <v>-5.7984874829203337E-3</v>
      </c>
    </row>
    <row r="2332" spans="21:24" ht="12" customHeight="1">
      <c r="U2332" s="107">
        <v>40619</v>
      </c>
      <c r="V2332" s="108">
        <v>2.7462304082478788E-3</v>
      </c>
      <c r="W2332" s="109">
        <f t="shared" si="141"/>
        <v>0.44436206060390987</v>
      </c>
      <c r="X2332" s="108">
        <f t="shared" si="140"/>
        <v>-9.8611689159219251E-3</v>
      </c>
    </row>
    <row r="2333" spans="21:24" ht="12" customHeight="1">
      <c r="U2333" s="107">
        <v>40618</v>
      </c>
      <c r="V2333" s="108">
        <v>-2.6387285332279769E-3</v>
      </c>
      <c r="W2333" s="109">
        <f t="shared" si="141"/>
        <v>0.44314508210416986</v>
      </c>
      <c r="X2333" s="108">
        <f t="shared" si="140"/>
        <v>-1.5225131808224712E-2</v>
      </c>
    </row>
    <row r="2334" spans="21:24" ht="12" customHeight="1">
      <c r="U2334" s="107">
        <v>40617</v>
      </c>
      <c r="V2334" s="108">
        <v>-6.6038886532072726E-3</v>
      </c>
      <c r="W2334" s="109">
        <f t="shared" si="141"/>
        <v>0.44431751540989495</v>
      </c>
      <c r="X2334" s="108">
        <f t="shared" si="140"/>
        <v>-1.2559398962352808E-2</v>
      </c>
    </row>
    <row r="2335" spans="21:24" ht="12" customHeight="1">
      <c r="U2335" s="107">
        <v>40616</v>
      </c>
      <c r="V2335" s="108">
        <v>-2.8540609490025569E-3</v>
      </c>
      <c r="W2335" s="109">
        <f t="shared" si="141"/>
        <v>0.44727124490905573</v>
      </c>
      <c r="X2335" s="108">
        <f t="shared" si="140"/>
        <v>-6.045679640291679E-3</v>
      </c>
    </row>
    <row r="2336" spans="21:24" ht="12" customHeight="1">
      <c r="U2336" s="107">
        <v>40613</v>
      </c>
      <c r="V2336" s="108">
        <v>-5.2629166784362547E-4</v>
      </c>
      <c r="W2336" s="109">
        <f t="shared" si="141"/>
        <v>0.44855143805201891</v>
      </c>
      <c r="X2336" s="108">
        <f t="shared" si="140"/>
        <v>-6.2203171451507E-3</v>
      </c>
    </row>
    <row r="2337" spans="21:24" ht="12" customHeight="1">
      <c r="U2337" s="107">
        <v>40612</v>
      </c>
      <c r="V2337" s="108">
        <v>-2.6860316154697279E-3</v>
      </c>
      <c r="W2337" s="109">
        <f t="shared" si="141"/>
        <v>0.44878763124297333</v>
      </c>
      <c r="X2337" s="108">
        <f t="shared" si="140"/>
        <v>-3.61948994905259E-3</v>
      </c>
    </row>
    <row r="2338" spans="21:24" ht="12" customHeight="1">
      <c r="U2338" s="107">
        <v>40611</v>
      </c>
      <c r="V2338" s="108">
        <v>6.1075032465522248E-5</v>
      </c>
      <c r="W2338" s="109">
        <f t="shared" si="141"/>
        <v>0.44999633562731384</v>
      </c>
      <c r="X2338" s="108">
        <f t="shared" si="140"/>
        <v>-1.2330039993732056E-3</v>
      </c>
    </row>
    <row r="2339" spans="21:24" ht="12" customHeight="1">
      <c r="U2339" s="107">
        <v>40610</v>
      </c>
      <c r="V2339" s="108">
        <v>-5.0883400901052604E-5</v>
      </c>
      <c r="W2339" s="109">
        <f t="shared" si="141"/>
        <v>0.44996885376496171</v>
      </c>
      <c r="X2339" s="108">
        <f t="shared" si="140"/>
        <v>-3.193814769854697E-3</v>
      </c>
    </row>
    <row r="2340" spans="21:24" ht="12" customHeight="1">
      <c r="U2340" s="107">
        <v>40609</v>
      </c>
      <c r="V2340" s="108">
        <v>-3.0292592204011247E-3</v>
      </c>
      <c r="W2340" s="109">
        <f t="shared" si="141"/>
        <v>0.44999175087562371</v>
      </c>
      <c r="X2340" s="108">
        <f t="shared" si="140"/>
        <v>-8.4498980516090061E-3</v>
      </c>
    </row>
    <row r="2341" spans="21:24" ht="12" customHeight="1">
      <c r="U2341" s="107">
        <v>40606</v>
      </c>
      <c r="V2341" s="108">
        <v>2.0894373989328169E-3</v>
      </c>
      <c r="W2341" s="109">
        <f t="shared" si="141"/>
        <v>0.45135903439226782</v>
      </c>
      <c r="X2341" s="108">
        <f t="shared" si="140"/>
        <v>-9.871333706361618E-4</v>
      </c>
    </row>
    <row r="2342" spans="21:24" ht="12" customHeight="1">
      <c r="U2342" s="107">
        <v>40605</v>
      </c>
      <c r="V2342" s="108">
        <v>-2.9730988821817891E-4</v>
      </c>
      <c r="W2342" s="109">
        <f t="shared" si="141"/>
        <v>0.45041791435686124</v>
      </c>
      <c r="X2342" s="108">
        <f t="shared" si="140"/>
        <v>2.9843838982750448E-3</v>
      </c>
    </row>
    <row r="2343" spans="21:24" ht="12" customHeight="1">
      <c r="U2343" s="107">
        <v>40604</v>
      </c>
      <c r="V2343" s="108">
        <v>-1.9022763146607799E-3</v>
      </c>
      <c r="W2343" s="109">
        <f t="shared" si="141"/>
        <v>0.45055186788233781</v>
      </c>
      <c r="X2343" s="108">
        <f t="shared" si="140"/>
        <v>2.1183420765020777E-3</v>
      </c>
    </row>
    <row r="2344" spans="21:24" ht="12" customHeight="1">
      <c r="U2344" s="107">
        <v>40603</v>
      </c>
      <c r="V2344" s="108">
        <v>-5.3235391209777386E-3</v>
      </c>
      <c r="W2344" s="109">
        <f t="shared" si="141"/>
        <v>0.45141057552835279</v>
      </c>
      <c r="X2344" s="108">
        <f t="shared" si="140"/>
        <v>2.832243618248409E-3</v>
      </c>
    </row>
    <row r="2345" spans="21:24" ht="12" customHeight="1">
      <c r="U2345" s="107">
        <v>40602</v>
      </c>
      <c r="V2345" s="108">
        <v>4.4743031488966621E-3</v>
      </c>
      <c r="W2345" s="109">
        <f t="shared" si="141"/>
        <v>0.45382653886212321</v>
      </c>
      <c r="X2345" s="108">
        <f t="shared" si="140"/>
        <v>6.5259637447914187E-3</v>
      </c>
    </row>
    <row r="2346" spans="21:24" ht="12" customHeight="1">
      <c r="U2346" s="107">
        <v>40599</v>
      </c>
      <c r="V2346" s="108">
        <v>6.0731853951433486E-3</v>
      </c>
      <c r="W2346" s="109">
        <f t="shared" si="141"/>
        <v>0.45180502621066149</v>
      </c>
      <c r="X2346" s="108">
        <f t="shared" si="140"/>
        <v>1.8271963953697679E-3</v>
      </c>
    </row>
    <row r="2347" spans="21:24" ht="12" customHeight="1">
      <c r="U2347" s="107">
        <v>40598</v>
      </c>
      <c r="V2347" s="108">
        <v>-1.1605180825579491E-3</v>
      </c>
      <c r="W2347" s="109">
        <f t="shared" si="141"/>
        <v>0.44907769411746262</v>
      </c>
      <c r="X2347" s="108">
        <f t="shared" si="140"/>
        <v>-3.684295085541911E-3</v>
      </c>
    </row>
    <row r="2348" spans="21:24" ht="12" customHeight="1">
      <c r="U2348" s="107">
        <v>40597</v>
      </c>
      <c r="V2348" s="108">
        <v>-1.1912390311041279E-3</v>
      </c>
      <c r="W2348" s="109">
        <f t="shared" si="141"/>
        <v>0.4495994624235134</v>
      </c>
      <c r="X2348" s="108">
        <f t="shared" si="140"/>
        <v>1.8221638436557441E-3</v>
      </c>
    </row>
    <row r="2349" spans="21:24" ht="12" customHeight="1">
      <c r="U2349" s="107">
        <v>40596</v>
      </c>
      <c r="V2349" s="108">
        <v>-1.6598590924103659E-3</v>
      </c>
      <c r="W2349" s="109">
        <f t="shared" si="141"/>
        <v>0.45013568161674788</v>
      </c>
      <c r="X2349" s="108">
        <f t="shared" si="140"/>
        <v>7.1449052999967844E-3</v>
      </c>
    </row>
    <row r="2350" spans="21:24" ht="12" customHeight="1">
      <c r="U2350" s="107">
        <v>40595</v>
      </c>
      <c r="V2350" s="108">
        <v>-2.148864288954546E-4</v>
      </c>
      <c r="W2350" s="109">
        <f t="shared" si="141"/>
        <v>0.45088408566596366</v>
      </c>
      <c r="X2350" s="108">
        <f t="shared" si="140"/>
        <v>8.4193831093331006E-3</v>
      </c>
    </row>
    <row r="2351" spans="21:24" ht="12" customHeight="1">
      <c r="U2351" s="107">
        <v>40592</v>
      </c>
      <c r="V2351" s="108">
        <v>5.3833486360455344E-4</v>
      </c>
      <c r="W2351" s="109">
        <f t="shared" si="141"/>
        <v>0.45098099536155661</v>
      </c>
      <c r="X2351" s="108">
        <f t="shared" si="140"/>
        <v>1.0243408504481133E-2</v>
      </c>
    </row>
    <row r="2352" spans="21:24" ht="12" customHeight="1">
      <c r="U2352" s="107">
        <v>40591</v>
      </c>
      <c r="V2352" s="108">
        <v>4.3598893113130192E-3</v>
      </c>
      <c r="W2352" s="109">
        <f t="shared" si="141"/>
        <v>0.45073834719489808</v>
      </c>
      <c r="X2352" s="108">
        <f t="shared" si="140"/>
        <v>1.2123968100013371E-2</v>
      </c>
    </row>
    <row r="2353" spans="21:24" ht="12" customHeight="1">
      <c r="U2353" s="107">
        <v>40590</v>
      </c>
      <c r="V2353" s="108">
        <v>4.1154920343862093E-3</v>
      </c>
      <c r="W2353" s="109">
        <f t="shared" si="141"/>
        <v>0.44878170862037131</v>
      </c>
      <c r="X2353" s="108">
        <f t="shared" si="140"/>
        <v>7.1802775668932117E-3</v>
      </c>
    </row>
    <row r="2354" spans="21:24" ht="12" customHeight="1">
      <c r="U2354" s="107">
        <v>40589</v>
      </c>
      <c r="V2354" s="108">
        <v>-3.96523152307922E-4</v>
      </c>
      <c r="W2354" s="109">
        <f t="shared" si="141"/>
        <v>0.44694232105822612</v>
      </c>
      <c r="X2354" s="108">
        <f t="shared" si="140"/>
        <v>2.316351580016196E-4</v>
      </c>
    </row>
    <row r="2355" spans="21:24" ht="12" customHeight="1">
      <c r="U2355" s="107">
        <v>40588</v>
      </c>
      <c r="V2355" s="108">
        <v>1.5935213302074541E-3</v>
      </c>
      <c r="W2355" s="109">
        <f t="shared" si="141"/>
        <v>0.4471196143371618</v>
      </c>
      <c r="X2355" s="108">
        <f t="shared" si="140"/>
        <v>1.6060611844515016E-4</v>
      </c>
    </row>
    <row r="2356" spans="21:24" ht="12" customHeight="1">
      <c r="U2356" s="107">
        <v>40585</v>
      </c>
      <c r="V2356" s="108">
        <v>2.4008285463013551E-3</v>
      </c>
      <c r="W2356" s="109">
        <f t="shared" si="141"/>
        <v>0.44640825326360561</v>
      </c>
      <c r="X2356" s="108">
        <f t="shared" si="140"/>
        <v>-6.2774717877367436E-4</v>
      </c>
    </row>
    <row r="2357" spans="21:24" ht="12" customHeight="1">
      <c r="U2357" s="107">
        <v>40584</v>
      </c>
      <c r="V2357" s="108">
        <v>-5.4587780134101346E-4</v>
      </c>
      <c r="W2357" s="109">
        <f t="shared" si="141"/>
        <v>0.44533907051034111</v>
      </c>
      <c r="X2357" s="108">
        <f t="shared" si="140"/>
        <v>-6.2759498028878147E-3</v>
      </c>
    </row>
    <row r="2358" spans="21:24" ht="12" customHeight="1">
      <c r="U2358" s="107">
        <v>40583</v>
      </c>
      <c r="V2358" s="108">
        <v>-2.8120060975575911E-3</v>
      </c>
      <c r="W2358" s="109">
        <f t="shared" si="141"/>
        <v>0.44558230399876442</v>
      </c>
      <c r="X2358" s="108">
        <f t="shared" si="140"/>
        <v>-6.5752929900546597E-3</v>
      </c>
    </row>
    <row r="2359" spans="21:24" ht="12" customHeight="1">
      <c r="U2359" s="107">
        <v>40582</v>
      </c>
      <c r="V2359" s="108">
        <v>-4.6750758471548781E-4</v>
      </c>
      <c r="W2359" s="109">
        <f t="shared" si="141"/>
        <v>0.44683881747813836</v>
      </c>
      <c r="X2359" s="108">
        <f t="shared" si="140"/>
        <v>-2.7179320940808882E-3</v>
      </c>
    </row>
    <row r="2360" spans="21:24" ht="12" customHeight="1">
      <c r="U2360" s="107">
        <v>40581</v>
      </c>
      <c r="V2360" s="108">
        <v>8.0403857095535599E-4</v>
      </c>
      <c r="W2360" s="109">
        <f t="shared" si="141"/>
        <v>0.44704781572271923</v>
      </c>
      <c r="X2360" s="108">
        <f t="shared" si="140"/>
        <v>-8.8141598786717346E-4</v>
      </c>
    </row>
    <row r="2361" spans="21:24" ht="12" customHeight="1">
      <c r="U2361" s="107">
        <v>40578</v>
      </c>
      <c r="V2361" s="108">
        <v>-3.264490832164897E-3</v>
      </c>
      <c r="W2361" s="109">
        <f t="shared" si="141"/>
        <v>0.44668866081021941</v>
      </c>
      <c r="X2361" s="108">
        <f t="shared" si="140"/>
        <v>-1.215453147718204E-3</v>
      </c>
    </row>
    <row r="2362" spans="21:24" ht="12" customHeight="1">
      <c r="U2362" s="107">
        <v>40577</v>
      </c>
      <c r="V2362" s="108">
        <v>-8.4694707938331255E-4</v>
      </c>
      <c r="W2362" s="109">
        <f t="shared" si="141"/>
        <v>0.44815164775573757</v>
      </c>
      <c r="X2362" s="108">
        <f t="shared" si="140"/>
        <v>-6.4483869008669092E-4</v>
      </c>
    </row>
    <row r="2363" spans="21:24" ht="12" customHeight="1">
      <c r="U2363" s="107">
        <v>40576</v>
      </c>
      <c r="V2363" s="108">
        <v>1.0599672351685331E-3</v>
      </c>
      <c r="W2363" s="109">
        <f t="shared" si="141"/>
        <v>0.44853153022527315</v>
      </c>
      <c r="X2363" s="108">
        <f t="shared" si="140"/>
        <v>6.8653572254118167E-4</v>
      </c>
    </row>
    <row r="2364" spans="21:24" ht="12" customHeight="1">
      <c r="U2364" s="107">
        <v>40575</v>
      </c>
      <c r="V2364" s="108">
        <v>1.373152726021789E-3</v>
      </c>
      <c r="W2364" s="109">
        <f t="shared" si="141"/>
        <v>0.44805660490457344</v>
      </c>
      <c r="X2364" s="108">
        <f t="shared" si="140"/>
        <v>1.1222684772080882E-3</v>
      </c>
    </row>
    <row r="2365" spans="21:24" ht="12" customHeight="1">
      <c r="U2365" s="107">
        <v>40574</v>
      </c>
      <c r="V2365" s="108">
        <v>4.6943790997162644E-4</v>
      </c>
      <c r="W2365" s="109">
        <f t="shared" si="141"/>
        <v>0.44744219843006194</v>
      </c>
      <c r="X2365" s="108">
        <f t="shared" si="140"/>
        <v>1.3020265817731413E-4</v>
      </c>
    </row>
    <row r="2366" spans="21:24" ht="12" customHeight="1">
      <c r="U2366" s="107">
        <v>40571</v>
      </c>
      <c r="V2366" s="108">
        <v>-2.6950470079103259E-3</v>
      </c>
      <c r="W2366" s="109">
        <f t="shared" si="141"/>
        <v>0.44723225065704159</v>
      </c>
      <c r="X2366" s="108">
        <f t="shared" si="140"/>
        <v>3.1586322302976644E-3</v>
      </c>
    </row>
    <row r="2367" spans="21:24" ht="12" customHeight="1">
      <c r="U2367" s="107">
        <v>40570</v>
      </c>
      <c r="V2367" s="108">
        <v>4.8415807768012242E-4</v>
      </c>
      <c r="W2367" s="109">
        <f t="shared" si="141"/>
        <v>0.44844081974652433</v>
      </c>
      <c r="X2367" s="108">
        <f t="shared" si="140"/>
        <v>5.2098399781150828E-3</v>
      </c>
    </row>
    <row r="2368" spans="21:24" ht="12" customHeight="1">
      <c r="U2368" s="107">
        <v>40569</v>
      </c>
      <c r="V2368" s="108">
        <v>1.495862594543221E-3</v>
      </c>
      <c r="W2368" s="109">
        <f t="shared" si="141"/>
        <v>0.44822380856899707</v>
      </c>
      <c r="X2368" s="108">
        <f t="shared" si="140"/>
        <v>-1.0142977498702743E-3</v>
      </c>
    </row>
    <row r="2369" spans="21:24" ht="12" customHeight="1">
      <c r="U2369" s="107">
        <v>40568</v>
      </c>
      <c r="V2369" s="108">
        <v>3.8083829231583217E-4</v>
      </c>
      <c r="W2369" s="109">
        <f t="shared" si="141"/>
        <v>0.44755432878953494</v>
      </c>
      <c r="X2369" s="108">
        <f t="shared" si="140"/>
        <v>-6.0070313335848224E-3</v>
      </c>
    </row>
    <row r="2370" spans="21:24" ht="12" customHeight="1">
      <c r="U2370" s="107">
        <v>40567</v>
      </c>
      <c r="V2370" s="108">
        <v>3.4988946984142932E-3</v>
      </c>
      <c r="W2370" s="109">
        <f t="shared" si="141"/>
        <v>0.44738394785082591</v>
      </c>
      <c r="X2370" s="108">
        <f t="shared" si="140"/>
        <v>-5.6212608362468108E-3</v>
      </c>
    </row>
    <row r="2371" spans="21:24" ht="12" customHeight="1">
      <c r="U2371" s="107">
        <v>40564</v>
      </c>
      <c r="V2371" s="108">
        <v>-6.5580856566521749E-4</v>
      </c>
      <c r="W2371" s="109">
        <f t="shared" si="141"/>
        <v>0.44582405642338063</v>
      </c>
      <c r="X2371" s="108">
        <f t="shared" si="140"/>
        <v>-1.0723862353846036E-2</v>
      </c>
    </row>
    <row r="2372" spans="21:24" ht="12" customHeight="1">
      <c r="U2372" s="107">
        <v>40563</v>
      </c>
      <c r="V2372" s="108">
        <v>-5.7107187996478011E-3</v>
      </c>
      <c r="W2372" s="109">
        <f t="shared" si="141"/>
        <v>0.44611662352637488</v>
      </c>
      <c r="X2372" s="108">
        <f t="shared" si="140"/>
        <v>-8.545684769638795E-3</v>
      </c>
    </row>
    <row r="2373" spans="21:24" ht="12" customHeight="1">
      <c r="U2373" s="107">
        <v>40562</v>
      </c>
      <c r="V2373" s="108">
        <v>-3.5094162756793912E-3</v>
      </c>
      <c r="W2373" s="109">
        <f t="shared" si="141"/>
        <v>0.44867890257028836</v>
      </c>
      <c r="X2373" s="108">
        <f t="shared" si="140"/>
        <v>-2.6007141326129801E-3</v>
      </c>
    </row>
    <row r="2374" spans="21:24" ht="12" customHeight="1">
      <c r="U2374" s="107">
        <v>40561</v>
      </c>
      <c r="V2374" s="108">
        <v>7.6908793359180185E-4</v>
      </c>
      <c r="W2374" s="109">
        <f t="shared" si="141"/>
        <v>0.45025904900513891</v>
      </c>
      <c r="X2374" s="108">
        <f t="shared" ref="X2374:X2437" si="142">$W2374/VLOOKUP($U2374-7,$U:$W,3,FALSE)-1</f>
        <v>2.9369500961204942E-3</v>
      </c>
    </row>
    <row r="2375" spans="21:24" ht="12" customHeight="1">
      <c r="U2375" s="107">
        <v>40560</v>
      </c>
      <c r="V2375" s="108">
        <v>-1.6505064113716979E-3</v>
      </c>
      <c r="W2375" s="109">
        <f t="shared" si="141"/>
        <v>0.44991302632542629</v>
      </c>
      <c r="X2375" s="108">
        <f t="shared" si="142"/>
        <v>5.6030333021286349E-3</v>
      </c>
    </row>
    <row r="2376" spans="21:24" ht="12" customHeight="1">
      <c r="U2376" s="107">
        <v>40557</v>
      </c>
      <c r="V2376" s="108">
        <v>1.544536751335071E-3</v>
      </c>
      <c r="W2376" s="109">
        <f t="shared" si="141"/>
        <v>0.45065683832641251</v>
      </c>
      <c r="X2376" s="108">
        <f t="shared" si="142"/>
        <v>6.2465649070586604E-3</v>
      </c>
    </row>
    <row r="2377" spans="21:24" ht="12" customHeight="1">
      <c r="U2377" s="107">
        <v>40556</v>
      </c>
      <c r="V2377" s="108">
        <v>2.5125089541802511E-4</v>
      </c>
      <c r="W2377" s="109">
        <f t="shared" si="141"/>
        <v>0.44996185570357938</v>
      </c>
      <c r="X2377" s="108">
        <f t="shared" si="142"/>
        <v>4.2041832978172433E-3</v>
      </c>
    </row>
    <row r="2378" spans="21:24" ht="12" customHeight="1">
      <c r="U2378" s="107">
        <v>40555</v>
      </c>
      <c r="V2378" s="108">
        <v>2.0232027445568328E-3</v>
      </c>
      <c r="W2378" s="109">
        <f t="shared" si="141"/>
        <v>0.44984883078204263</v>
      </c>
      <c r="X2378" s="108">
        <f t="shared" si="142"/>
        <v>2.7146845175156642E-3</v>
      </c>
    </row>
    <row r="2379" spans="21:24" ht="12" customHeight="1">
      <c r="U2379" s="107">
        <v>40554</v>
      </c>
      <c r="V2379" s="108">
        <v>3.4294083636807688E-3</v>
      </c>
      <c r="W2379" s="109">
        <f t="shared" si="141"/>
        <v>0.44894053306340598</v>
      </c>
      <c r="X2379" s="108">
        <f t="shared" si="142"/>
        <v>1.0590913376204991E-3</v>
      </c>
    </row>
    <row r="2380" spans="21:24" ht="12" customHeight="1">
      <c r="U2380" s="107">
        <v>40553</v>
      </c>
      <c r="V2380" s="108">
        <v>-1.0116166799230639E-3</v>
      </c>
      <c r="W2380" s="109">
        <f t="shared" si="141"/>
        <v>0.44740619451796348</v>
      </c>
      <c r="X2380" s="108">
        <f t="shared" si="142"/>
        <v>-5.4586338213591379E-4</v>
      </c>
    </row>
    <row r="2381" spans="21:24" ht="12" customHeight="1">
      <c r="U2381" s="107">
        <v>40550</v>
      </c>
      <c r="V2381" s="108">
        <v>-4.8830113754364175E-4</v>
      </c>
      <c r="W2381" s="109">
        <f t="shared" si="141"/>
        <v>0.44785925641200786</v>
      </c>
      <c r="X2381" s="108">
        <f t="shared" si="142"/>
        <v>3.9001010003218983E-3</v>
      </c>
    </row>
    <row r="2382" spans="21:24" ht="12" customHeight="1">
      <c r="U2382" s="107">
        <v>40549</v>
      </c>
      <c r="V2382" s="108">
        <v>-1.232384647018245E-3</v>
      </c>
      <c r="W2382" s="109">
        <f t="shared" si="141"/>
        <v>0.44807805343520862</v>
      </c>
      <c r="X2382" s="108">
        <f t="shared" si="142"/>
        <v>4.1560178710828843E-3</v>
      </c>
    </row>
    <row r="2383" spans="21:24" ht="12" customHeight="1">
      <c r="U2383" s="107">
        <v>40548</v>
      </c>
      <c r="V2383" s="108">
        <v>3.6875127777780619E-4</v>
      </c>
      <c r="W2383" s="109">
        <f t="shared" si="141"/>
        <v>0.44863093931700027</v>
      </c>
      <c r="X2383" s="108">
        <f t="shared" si="142"/>
        <v>3.3640961162013649E-3</v>
      </c>
    </row>
    <row r="2384" spans="21:24" ht="12" customHeight="1">
      <c r="U2384" s="107">
        <v>40547</v>
      </c>
      <c r="V2384" s="108">
        <v>1.8206534172134662E-3</v>
      </c>
      <c r="W2384" s="109">
        <f t="shared" si="141"/>
        <v>0.44846556706610524</v>
      </c>
      <c r="X2384" s="108">
        <f t="shared" si="142"/>
        <v>5.2011598048791186E-3</v>
      </c>
    </row>
    <row r="2385" spans="21:24" ht="12" customHeight="1">
      <c r="U2385" s="107">
        <v>40546</v>
      </c>
      <c r="V2385" s="108">
        <v>3.4322758490126348E-3</v>
      </c>
      <c r="W2385" s="109">
        <f t="shared" ref="W2385:W2448" si="143">$W2384/(1+$V2384)</f>
        <v>0.44765055056150799</v>
      </c>
      <c r="X2385" s="108">
        <f t="shared" si="142"/>
        <v>2.566614999948591E-3</v>
      </c>
    </row>
    <row r="2386" spans="21:24" ht="12" customHeight="1">
      <c r="U2386" s="107">
        <v>40543</v>
      </c>
      <c r="V2386" s="108">
        <v>-2.3350296987038248E-4</v>
      </c>
      <c r="W2386" s="109">
        <f t="shared" si="143"/>
        <v>0.44611934590478169</v>
      </c>
      <c r="X2386" s="108">
        <f t="shared" si="142"/>
        <v>-1.3885326398274112E-3</v>
      </c>
    </row>
    <row r="2387" spans="21:24" ht="12" customHeight="1">
      <c r="U2387" s="107">
        <v>40542</v>
      </c>
      <c r="V2387" s="108">
        <v>-2.0200568698528561E-3</v>
      </c>
      <c r="W2387" s="109">
        <f t="shared" si="143"/>
        <v>0.44622354042669737</v>
      </c>
      <c r="X2387" s="108">
        <f t="shared" si="142"/>
        <v>-1.5371165617137361E-3</v>
      </c>
    </row>
    <row r="2388" spans="21:24" ht="12" customHeight="1">
      <c r="U2388" s="107">
        <v>40541</v>
      </c>
      <c r="V2388" s="108">
        <v>2.20033077655991E-3</v>
      </c>
      <c r="W2388" s="109">
        <f t="shared" si="143"/>
        <v>0.44712676191379641</v>
      </c>
      <c r="X2388" s="108">
        <f t="shared" si="142"/>
        <v>-7.3787387719570496E-4</v>
      </c>
    </row>
    <row r="2389" spans="21:24" ht="12" customHeight="1">
      <c r="U2389" s="107">
        <v>40540</v>
      </c>
      <c r="V2389" s="108">
        <v>-8.0503137452004898E-4</v>
      </c>
      <c r="W2389" s="109">
        <f t="shared" si="143"/>
        <v>0.44614509513017025</v>
      </c>
      <c r="X2389" s="108">
        <f t="shared" si="142"/>
        <v>-1.4725385852250028E-3</v>
      </c>
    </row>
    <row r="2390" spans="21:24" ht="12" customHeight="1">
      <c r="U2390" s="107">
        <v>40539</v>
      </c>
      <c r="V2390" s="108">
        <v>-5.2628684210526318E-4</v>
      </c>
      <c r="W2390" s="109">
        <f t="shared" si="143"/>
        <v>0.44650454529800093</v>
      </c>
      <c r="X2390" s="108">
        <f t="shared" si="142"/>
        <v>3.9404104265330364E-3</v>
      </c>
    </row>
    <row r="2391" spans="21:24" ht="12" customHeight="1">
      <c r="U2391" s="107">
        <v>40536</v>
      </c>
      <c r="V2391" s="108">
        <v>-3.8225874922465336E-4</v>
      </c>
      <c r="W2391" s="109">
        <f t="shared" si="143"/>
        <v>0.44673965850211722</v>
      </c>
      <c r="X2391" s="108">
        <f t="shared" si="142"/>
        <v>4.7095780353851868E-3</v>
      </c>
    </row>
    <row r="2392" spans="21:24" ht="12" customHeight="1">
      <c r="U2392" s="107">
        <v>40535</v>
      </c>
      <c r="V2392" s="108">
        <v>-1.2212007660627761E-3</v>
      </c>
      <c r="W2392" s="109">
        <f t="shared" si="143"/>
        <v>0.44691049394854937</v>
      </c>
      <c r="X2392" s="108">
        <f t="shared" si="142"/>
        <v>4.6559086782496095E-3</v>
      </c>
    </row>
    <row r="2393" spans="21:24" ht="12" customHeight="1">
      <c r="U2393" s="107">
        <v>40534</v>
      </c>
      <c r="V2393" s="108">
        <v>1.4635058793192148E-3</v>
      </c>
      <c r="W2393" s="109">
        <f t="shared" si="143"/>
        <v>0.44745692869264891</v>
      </c>
      <c r="X2393" s="108">
        <f t="shared" si="142"/>
        <v>4.6586061257141154E-3</v>
      </c>
    </row>
    <row r="2394" spans="21:24" ht="12" customHeight="1">
      <c r="U2394" s="107">
        <v>40533</v>
      </c>
      <c r="V2394" s="108">
        <v>4.6115361481313373E-3</v>
      </c>
      <c r="W2394" s="109">
        <f t="shared" si="143"/>
        <v>0.4468030298315927</v>
      </c>
      <c r="X2394" s="108">
        <f t="shared" si="142"/>
        <v>1.3116148672080996E-3</v>
      </c>
    </row>
    <row r="2395" spans="21:24" ht="12" customHeight="1">
      <c r="U2395" s="107">
        <v>40532</v>
      </c>
      <c r="V2395" s="108">
        <v>2.3945861258135151E-4</v>
      </c>
      <c r="W2395" s="109">
        <f t="shared" si="143"/>
        <v>0.44475203972345284</v>
      </c>
      <c r="X2395" s="108">
        <f t="shared" si="142"/>
        <v>-2.6460101311653883E-3</v>
      </c>
    </row>
    <row r="2396" spans="21:24" ht="12" customHeight="1">
      <c r="U2396" s="107">
        <v>40529</v>
      </c>
      <c r="V2396" s="108">
        <v>-4.3565611173337985E-4</v>
      </c>
      <c r="W2396" s="109">
        <f t="shared" si="143"/>
        <v>0.44464556551324458</v>
      </c>
      <c r="X2396" s="108">
        <f t="shared" si="142"/>
        <v>-8.3433479155481383E-4</v>
      </c>
    </row>
    <row r="2397" spans="21:24" ht="12" customHeight="1">
      <c r="U2397" s="107">
        <v>40528</v>
      </c>
      <c r="V2397" s="108">
        <v>-1.2185190983232969E-3</v>
      </c>
      <c r="W2397" s="109">
        <f t="shared" si="143"/>
        <v>0.44483936250025741</v>
      </c>
      <c r="X2397" s="108">
        <f t="shared" si="142"/>
        <v>3.5265794240335602E-4</v>
      </c>
    </row>
    <row r="2398" spans="21:24" ht="12" customHeight="1">
      <c r="U2398" s="107">
        <v>40527</v>
      </c>
      <c r="V2398" s="108">
        <v>-1.87284099458732E-3</v>
      </c>
      <c r="W2398" s="109">
        <f t="shared" si="143"/>
        <v>0.44538206905745464</v>
      </c>
      <c r="X2398" s="108">
        <f t="shared" si="142"/>
        <v>2.7017366680712751E-3</v>
      </c>
    </row>
    <row r="2399" spans="21:24" ht="12" customHeight="1">
      <c r="U2399" s="107">
        <v>40526</v>
      </c>
      <c r="V2399" s="108">
        <v>6.4086840586079371E-4</v>
      </c>
      <c r="W2399" s="109">
        <f t="shared" si="143"/>
        <v>0.44621776397834639</v>
      </c>
      <c r="X2399" s="108">
        <f t="shared" si="142"/>
        <v>4.2675853794729157E-3</v>
      </c>
    </row>
    <row r="2400" spans="21:24" ht="12" customHeight="1">
      <c r="U2400" s="107">
        <v>40525</v>
      </c>
      <c r="V2400" s="108">
        <v>2.0563753535593919E-3</v>
      </c>
      <c r="W2400" s="109">
        <f t="shared" si="143"/>
        <v>0.4459319802610342</v>
      </c>
      <c r="X2400" s="108">
        <f t="shared" si="142"/>
        <v>5.5904692344905804E-3</v>
      </c>
    </row>
    <row r="2401" spans="21:24" ht="12" customHeight="1">
      <c r="U2401" s="107">
        <v>40522</v>
      </c>
      <c r="V2401" s="108">
        <v>7.518102460817703E-4</v>
      </c>
      <c r="W2401" s="109">
        <f t="shared" si="143"/>
        <v>0.44501685856117057</v>
      </c>
      <c r="X2401" s="108">
        <f t="shared" si="142"/>
        <v>3.607451738175449E-3</v>
      </c>
    </row>
    <row r="2402" spans="21:24" ht="12" customHeight="1">
      <c r="U2402" s="107">
        <v>40521</v>
      </c>
      <c r="V2402" s="108">
        <v>1.12687010992172E-3</v>
      </c>
      <c r="W2402" s="109">
        <f t="shared" si="143"/>
        <v>0.4446825416700893</v>
      </c>
      <c r="X2402" s="108">
        <f t="shared" si="142"/>
        <v>1.0520746855535723E-3</v>
      </c>
    </row>
    <row r="2403" spans="21:24" ht="12" customHeight="1">
      <c r="U2403" s="107">
        <v>40520</v>
      </c>
      <c r="V2403" s="108">
        <v>-3.1413607906873037E-4</v>
      </c>
      <c r="W2403" s="109">
        <f t="shared" si="143"/>
        <v>0.44418200624388804</v>
      </c>
      <c r="X2403" s="108">
        <f t="shared" si="142"/>
        <v>5.4152340128061915E-3</v>
      </c>
    </row>
    <row r="2404" spans="21:24" ht="12" customHeight="1">
      <c r="U2404" s="107">
        <v>40519</v>
      </c>
      <c r="V2404" s="108">
        <v>1.958974923243323E-3</v>
      </c>
      <c r="W2404" s="109">
        <f t="shared" si="143"/>
        <v>0.44432158368403213</v>
      </c>
      <c r="X2404" s="108">
        <f t="shared" si="142"/>
        <v>1.3107248202895772E-2</v>
      </c>
    </row>
    <row r="2405" spans="21:24" ht="12" customHeight="1">
      <c r="U2405" s="107">
        <v>40518</v>
      </c>
      <c r="V2405" s="108">
        <v>8.0327066096188762E-5</v>
      </c>
      <c r="W2405" s="109">
        <f t="shared" si="143"/>
        <v>0.44345287063082606</v>
      </c>
      <c r="X2405" s="108">
        <f t="shared" si="142"/>
        <v>9.8179571716567882E-3</v>
      </c>
    </row>
    <row r="2406" spans="21:24" ht="12" customHeight="1">
      <c r="U2406" s="107">
        <v>40515</v>
      </c>
      <c r="V2406" s="108">
        <v>-1.796295795621879E-3</v>
      </c>
      <c r="W2406" s="109">
        <f t="shared" si="143"/>
        <v>0.44341725222389844</v>
      </c>
      <c r="X2406" s="108">
        <f t="shared" si="142"/>
        <v>9.0695874482793482E-3</v>
      </c>
    </row>
    <row r="2407" spans="21:24" ht="12" customHeight="1">
      <c r="U2407" s="107">
        <v>40514</v>
      </c>
      <c r="V2407" s="108">
        <v>5.4903554385501421E-3</v>
      </c>
      <c r="W2407" s="109">
        <f t="shared" si="143"/>
        <v>0.44421519410942856</v>
      </c>
      <c r="X2407" s="108">
        <f t="shared" si="142"/>
        <v>7.7289096731645301E-3</v>
      </c>
    </row>
    <row r="2408" spans="21:24" ht="12" customHeight="1">
      <c r="U2408" s="107">
        <v>40513</v>
      </c>
      <c r="V2408" s="108">
        <v>7.3340450810883496E-3</v>
      </c>
      <c r="W2408" s="109">
        <f t="shared" si="143"/>
        <v>0.4417896121098861</v>
      </c>
      <c r="X2408" s="108">
        <f t="shared" si="142"/>
        <v>1.5638919735643242E-3</v>
      </c>
    </row>
    <row r="2409" spans="21:24" ht="12" customHeight="1">
      <c r="U2409" s="107">
        <v>40512</v>
      </c>
      <c r="V2409" s="108">
        <v>-1.2941206159807382E-3</v>
      </c>
      <c r="W2409" s="109">
        <f t="shared" si="143"/>
        <v>0.43857309724335081</v>
      </c>
      <c r="X2409" s="108">
        <f t="shared" si="142"/>
        <v>-4.4823926852290974E-3</v>
      </c>
    </row>
    <row r="2410" spans="21:24" ht="12" customHeight="1">
      <c r="U2410" s="107">
        <v>40511</v>
      </c>
      <c r="V2410" s="108">
        <v>-6.6082616098417379E-4</v>
      </c>
      <c r="W2410" s="109">
        <f t="shared" si="143"/>
        <v>0.43914139918136202</v>
      </c>
      <c r="X2410" s="108">
        <f t="shared" si="142"/>
        <v>-8.2028055728511351E-3</v>
      </c>
    </row>
    <row r="2411" spans="21:24" ht="12" customHeight="1">
      <c r="U2411" s="107">
        <v>40508</v>
      </c>
      <c r="V2411" s="108">
        <v>-3.1225368575969444E-3</v>
      </c>
      <c r="W2411" s="109">
        <f t="shared" si="143"/>
        <v>0.43943178720231335</v>
      </c>
      <c r="X2411" s="108">
        <f t="shared" si="142"/>
        <v>-7.4008569503607458E-3</v>
      </c>
    </row>
    <row r="2412" spans="21:24" ht="12" customHeight="1">
      <c r="U2412" s="107">
        <v>40507</v>
      </c>
      <c r="V2412" s="108">
        <v>-6.6096738106259179E-4</v>
      </c>
      <c r="W2412" s="109">
        <f t="shared" si="143"/>
        <v>0.44080822713868584</v>
      </c>
      <c r="X2412" s="108">
        <f t="shared" si="142"/>
        <v>-4.3415652063495402E-3</v>
      </c>
    </row>
    <row r="2413" spans="21:24" ht="12" customHeight="1">
      <c r="U2413" s="107">
        <v>40506</v>
      </c>
      <c r="V2413" s="108">
        <v>1.252926909932406E-3</v>
      </c>
      <c r="W2413" s="109">
        <f t="shared" si="143"/>
        <v>0.44109977970486464</v>
      </c>
      <c r="X2413" s="108">
        <f t="shared" si="142"/>
        <v>-2.1811648676239859E-3</v>
      </c>
    </row>
    <row r="2414" spans="21:24" ht="12" customHeight="1">
      <c r="U2414" s="107">
        <v>40505</v>
      </c>
      <c r="V2414" s="108">
        <v>-5.0264486002404843E-3</v>
      </c>
      <c r="W2414" s="109">
        <f t="shared" si="143"/>
        <v>0.44054780550423672</v>
      </c>
      <c r="X2414" s="108">
        <f t="shared" si="142"/>
        <v>-3.0874168419104953E-3</v>
      </c>
    </row>
    <row r="2415" spans="21:24" ht="12" customHeight="1">
      <c r="U2415" s="107">
        <v>40504</v>
      </c>
      <c r="V2415" s="108">
        <v>1.4722076470165588E-4</v>
      </c>
      <c r="W2415" s="109">
        <f t="shared" si="143"/>
        <v>0.44277338315622605</v>
      </c>
      <c r="X2415" s="108">
        <f t="shared" si="142"/>
        <v>-6.624067235457054E-3</v>
      </c>
    </row>
    <row r="2416" spans="21:24" ht="12" customHeight="1">
      <c r="U2416" s="107">
        <v>40501</v>
      </c>
      <c r="V2416" s="108">
        <v>-5.0058894929691443E-5</v>
      </c>
      <c r="W2416" s="109">
        <f t="shared" si="143"/>
        <v>0.44270820731540533</v>
      </c>
      <c r="X2416" s="108">
        <f t="shared" si="142"/>
        <v>-1.59319472915882E-2</v>
      </c>
    </row>
    <row r="2417" spans="21:24" ht="12" customHeight="1">
      <c r="U2417" s="107">
        <v>40500</v>
      </c>
      <c r="V2417" s="108">
        <v>1.5074191952227588E-3</v>
      </c>
      <c r="W2417" s="109">
        <f t="shared" si="143"/>
        <v>0.44273036990847475</v>
      </c>
      <c r="X2417" s="108">
        <f t="shared" si="142"/>
        <v>-2.504789430573362E-2</v>
      </c>
    </row>
    <row r="2418" spans="21:24" ht="12" customHeight="1">
      <c r="U2418" s="107">
        <v>40499</v>
      </c>
      <c r="V2418" s="108">
        <v>3.4355598023654374E-4</v>
      </c>
      <c r="W2418" s="109">
        <f t="shared" si="143"/>
        <v>0.44206399415816394</v>
      </c>
      <c r="X2418" s="108">
        <f t="shared" si="142"/>
        <v>-2.691138719765962E-2</v>
      </c>
    </row>
    <row r="2419" spans="21:24" ht="12" customHeight="1">
      <c r="U2419" s="107">
        <v>40498</v>
      </c>
      <c r="V2419" s="108">
        <v>-8.5562200782761839E-3</v>
      </c>
      <c r="W2419" s="109">
        <f t="shared" si="143"/>
        <v>0.44191217258853183</v>
      </c>
      <c r="X2419" s="108">
        <f t="shared" si="142"/>
        <v>-3.2311035197231774E-2</v>
      </c>
    </row>
    <row r="2420" spans="21:24" ht="12" customHeight="1">
      <c r="U2420" s="107">
        <v>40497</v>
      </c>
      <c r="V2420" s="108">
        <v>-9.2241059025785065E-3</v>
      </c>
      <c r="W2420" s="109">
        <f t="shared" si="143"/>
        <v>0.44572590149632241</v>
      </c>
      <c r="X2420" s="108">
        <f t="shared" si="142"/>
        <v>-2.9743620037382068E-2</v>
      </c>
    </row>
    <row r="2421" spans="21:24" ht="12" customHeight="1">
      <c r="U2421" s="107">
        <v>40494</v>
      </c>
      <c r="V2421" s="108">
        <v>-9.3131283084966713E-3</v>
      </c>
      <c r="W2421" s="109">
        <f t="shared" si="143"/>
        <v>0.44987560168929064</v>
      </c>
      <c r="X2421" s="108">
        <f t="shared" si="142"/>
        <v>-2.1718075424192351E-2</v>
      </c>
    </row>
    <row r="2422" spans="21:24" ht="12" customHeight="1">
      <c r="U2422" s="107">
        <v>40493</v>
      </c>
      <c r="V2422" s="108">
        <v>-4.0683069047035944E-4</v>
      </c>
      <c r="W2422" s="109">
        <f t="shared" si="143"/>
        <v>0.45410473737395041</v>
      </c>
      <c r="X2422" s="108">
        <f t="shared" si="142"/>
        <v>-1.2865154790084543E-2</v>
      </c>
    </row>
    <row r="2423" spans="21:24" ht="12" customHeight="1">
      <c r="U2423" s="107">
        <v>40492</v>
      </c>
      <c r="V2423" s="108">
        <v>-5.2073291188892978E-3</v>
      </c>
      <c r="W2423" s="109">
        <f t="shared" si="143"/>
        <v>0.45428955630781659</v>
      </c>
      <c r="X2423" s="108">
        <f t="shared" si="142"/>
        <v>4.1556608836799125E-3</v>
      </c>
    </row>
    <row r="2424" spans="21:24" ht="12" customHeight="1">
      <c r="U2424" s="107">
        <v>40491</v>
      </c>
      <c r="V2424" s="108">
        <v>-5.9257800471360124E-3</v>
      </c>
      <c r="W2424" s="109">
        <f t="shared" si="143"/>
        <v>0.45666757466703278</v>
      </c>
      <c r="X2424" s="108">
        <f t="shared" si="142"/>
        <v>1.2442474926412928E-2</v>
      </c>
    </row>
    <row r="2425" spans="21:24" ht="12" customHeight="1">
      <c r="U2425" s="107">
        <v>40490</v>
      </c>
      <c r="V2425" s="108">
        <v>-1.028832669684978E-3</v>
      </c>
      <c r="W2425" s="109">
        <f t="shared" si="143"/>
        <v>0.4593898176825133</v>
      </c>
      <c r="X2425" s="108">
        <f t="shared" si="142"/>
        <v>2.0920650150772824E-2</v>
      </c>
    </row>
    <row r="2426" spans="21:24" ht="12" customHeight="1">
      <c r="U2426" s="107">
        <v>40487</v>
      </c>
      <c r="V2426" s="108">
        <v>-3.4794963350434546E-4</v>
      </c>
      <c r="W2426" s="109">
        <f t="shared" si="143"/>
        <v>0.45986293969845243</v>
      </c>
      <c r="X2426" s="108">
        <f t="shared" si="142"/>
        <v>2.4925257487150576E-2</v>
      </c>
    </row>
    <row r="2427" spans="21:24" ht="12" customHeight="1">
      <c r="U2427" s="107">
        <v>40486</v>
      </c>
      <c r="V2427" s="108">
        <v>1.682879944266864E-2</v>
      </c>
      <c r="W2427" s="109">
        <f t="shared" si="143"/>
        <v>0.46002300453428374</v>
      </c>
      <c r="X2427" s="108">
        <f t="shared" si="142"/>
        <v>2.9239952969319916E-2</v>
      </c>
    </row>
    <row r="2428" spans="21:24" ht="12" customHeight="1">
      <c r="U2428" s="107">
        <v>40485</v>
      </c>
      <c r="V2428" s="108">
        <v>3.0022166674791152E-3</v>
      </c>
      <c r="W2428" s="109">
        <f t="shared" si="143"/>
        <v>0.45240949586245566</v>
      </c>
      <c r="X2428" s="108">
        <f t="shared" si="142"/>
        <v>1.4717099258573008E-2</v>
      </c>
    </row>
    <row r="2429" spans="21:24" ht="12" customHeight="1">
      <c r="U2429" s="107">
        <v>40484</v>
      </c>
      <c r="V2429" s="108">
        <v>2.3985797377412952E-3</v>
      </c>
      <c r="W2429" s="109">
        <f t="shared" si="143"/>
        <v>0.45105533003267628</v>
      </c>
      <c r="X2429" s="108">
        <f t="shared" si="142"/>
        <v>-6.3033185365357625E-4</v>
      </c>
    </row>
    <row r="2430" spans="21:24" ht="12" customHeight="1">
      <c r="U2430" s="107">
        <v>40483</v>
      </c>
      <c r="V2430" s="108">
        <v>2.8896768294909381E-3</v>
      </c>
      <c r="W2430" s="109">
        <f t="shared" si="143"/>
        <v>0.44997602665267783</v>
      </c>
      <c r="X2430" s="108">
        <f t="shared" si="142"/>
        <v>-1.1874203362316815E-2</v>
      </c>
    </row>
    <row r="2431" spans="21:24" ht="12" customHeight="1">
      <c r="U2431" s="107">
        <v>40480</v>
      </c>
      <c r="V2431" s="108">
        <v>3.8603515610943829E-3</v>
      </c>
      <c r="W2431" s="109">
        <f t="shared" si="143"/>
        <v>0.44867948793253126</v>
      </c>
      <c r="X2431" s="108">
        <f t="shared" si="142"/>
        <v>-1.2660142106419525E-2</v>
      </c>
    </row>
    <row r="2432" spans="21:24" ht="12" customHeight="1">
      <c r="U2432" s="107">
        <v>40479</v>
      </c>
      <c r="V2432" s="108">
        <v>2.4810704601536779E-3</v>
      </c>
      <c r="W2432" s="109">
        <f t="shared" si="143"/>
        <v>0.44695408802110148</v>
      </c>
      <c r="X2432" s="108">
        <f t="shared" si="142"/>
        <v>-1.9052814332211288E-2</v>
      </c>
    </row>
    <row r="2433" spans="21:24" ht="12" customHeight="1">
      <c r="U2433" s="107">
        <v>40478</v>
      </c>
      <c r="V2433" s="108">
        <v>-1.2168028750640261E-2</v>
      </c>
      <c r="W2433" s="109">
        <f t="shared" si="143"/>
        <v>0.44584790794697293</v>
      </c>
      <c r="X2433" s="108">
        <f t="shared" si="142"/>
        <v>-2.2035724719579708E-2</v>
      </c>
    </row>
    <row r="2434" spans="21:24" ht="12" customHeight="1">
      <c r="U2434" s="107">
        <v>40477</v>
      </c>
      <c r="V2434" s="108">
        <v>-8.8793699442248561E-3</v>
      </c>
      <c r="W2434" s="109">
        <f t="shared" si="143"/>
        <v>0.45133982390050315</v>
      </c>
      <c r="X2434" s="108">
        <f t="shared" si="142"/>
        <v>-9.5386858945917252E-3</v>
      </c>
    </row>
    <row r="2435" spans="21:24" ht="12" customHeight="1">
      <c r="U2435" s="107">
        <v>40476</v>
      </c>
      <c r="V2435" s="108">
        <v>2.091995141832519E-3</v>
      </c>
      <c r="W2435" s="109">
        <f t="shared" si="143"/>
        <v>0.45538334105214223</v>
      </c>
      <c r="X2435" s="108">
        <f t="shared" si="142"/>
        <v>-2.35341612556772E-3</v>
      </c>
    </row>
    <row r="2436" spans="21:24" ht="12" customHeight="1">
      <c r="U2436" s="107">
        <v>40473</v>
      </c>
      <c r="V2436" s="108">
        <v>-2.6392849487585968E-3</v>
      </c>
      <c r="W2436" s="109">
        <f t="shared" si="143"/>
        <v>0.45443267011397381</v>
      </c>
      <c r="X2436" s="108">
        <f t="shared" si="142"/>
        <v>-4.6984368536351351E-3</v>
      </c>
    </row>
    <row r="2437" spans="21:24" ht="12" customHeight="1">
      <c r="U2437" s="107">
        <v>40472</v>
      </c>
      <c r="V2437" s="108">
        <v>-5.6732117795484029E-4</v>
      </c>
      <c r="W2437" s="109">
        <f t="shared" si="143"/>
        <v>0.45563522129566375</v>
      </c>
      <c r="X2437" s="108">
        <f t="shared" si="142"/>
        <v>-9.8181020139100905E-3</v>
      </c>
    </row>
    <row r="2438" spans="21:24" ht="12" customHeight="1">
      <c r="U2438" s="107">
        <v>40471</v>
      </c>
      <c r="V2438" s="108">
        <v>4.5510566163467194E-4</v>
      </c>
      <c r="W2438" s="109">
        <f t="shared" si="143"/>
        <v>0.45589385953707873</v>
      </c>
      <c r="X2438" s="108">
        <f t="shared" ref="X2438:X2501" si="144">$W2438/VLOOKUP($U2438-7,$U:$W,3,FALSE)-1</f>
        <v>-1.0914947713563161E-2</v>
      </c>
    </row>
    <row r="2439" spans="21:24" ht="12" customHeight="1">
      <c r="U2439" s="107">
        <v>40470</v>
      </c>
      <c r="V2439" s="108">
        <v>-1.689317188829772E-3</v>
      </c>
      <c r="W2439" s="109">
        <f t="shared" si="143"/>
        <v>0.45568647404281154</v>
      </c>
      <c r="X2439" s="108">
        <f t="shared" si="144"/>
        <v>-7.224789257726405E-3</v>
      </c>
    </row>
    <row r="2440" spans="21:24" ht="12" customHeight="1">
      <c r="U2440" s="107">
        <v>40469</v>
      </c>
      <c r="V2440" s="108">
        <v>-2.6347475905361752E-4</v>
      </c>
      <c r="W2440" s="109">
        <f t="shared" si="143"/>
        <v>0.45645757567136475</v>
      </c>
      <c r="X2440" s="108">
        <f t="shared" si="144"/>
        <v>-6.4566660136330389E-3</v>
      </c>
    </row>
    <row r="2441" spans="21:24" ht="12" customHeight="1">
      <c r="U2441" s="107">
        <v>40466</v>
      </c>
      <c r="V2441" s="108">
        <v>-7.7695420428327763E-3</v>
      </c>
      <c r="W2441" s="109">
        <f t="shared" si="143"/>
        <v>0.45657787241628883</v>
      </c>
      <c r="X2441" s="108">
        <f t="shared" si="144"/>
        <v>-4.9008132193444354E-3</v>
      </c>
    </row>
    <row r="2442" spans="21:24" ht="12" customHeight="1">
      <c r="U2442" s="107">
        <v>40465</v>
      </c>
      <c r="V2442" s="108">
        <v>-1.6744141657062631E-3</v>
      </c>
      <c r="W2442" s="109">
        <f t="shared" si="143"/>
        <v>0.46015305089132674</v>
      </c>
      <c r="X2442" s="108">
        <f t="shared" si="144"/>
        <v>9.4792778299657154E-3</v>
      </c>
    </row>
    <row r="2443" spans="21:24" ht="12" customHeight="1">
      <c r="U2443" s="107">
        <v>40464</v>
      </c>
      <c r="V2443" s="108">
        <v>4.1876844315877999E-3</v>
      </c>
      <c r="W2443" s="109">
        <f t="shared" si="143"/>
        <v>0.4609248299559307</v>
      </c>
      <c r="X2443" s="108">
        <f t="shared" si="144"/>
        <v>7.541062065362647E-3</v>
      </c>
    </row>
    <row r="2444" spans="21:24" ht="12" customHeight="1">
      <c r="U2444" s="107">
        <v>40463</v>
      </c>
      <c r="V2444" s="108">
        <v>-9.1691107715764048E-4</v>
      </c>
      <c r="W2444" s="109">
        <f t="shared" si="143"/>
        <v>0.45900267161395575</v>
      </c>
      <c r="X2444" s="108">
        <f t="shared" si="144"/>
        <v>1.1091737212227004E-2</v>
      </c>
    </row>
    <row r="2445" spans="21:24" ht="12" customHeight="1">
      <c r="U2445" s="107">
        <v>40462</v>
      </c>
      <c r="V2445" s="108">
        <v>1.3020763479198241E-3</v>
      </c>
      <c r="W2445" s="109">
        <f t="shared" si="143"/>
        <v>0.459423922497605</v>
      </c>
      <c r="X2445" s="108">
        <f t="shared" si="144"/>
        <v>1.9228070529143659E-2</v>
      </c>
    </row>
    <row r="2446" spans="21:24" ht="12" customHeight="1">
      <c r="U2446" s="107">
        <v>40459</v>
      </c>
      <c r="V2446" s="108">
        <v>6.5690932579193454E-3</v>
      </c>
      <c r="W2446" s="109">
        <f t="shared" si="143"/>
        <v>0.4588264953701845</v>
      </c>
      <c r="X2446" s="108">
        <f t="shared" si="144"/>
        <v>2.3351141681638765E-2</v>
      </c>
    </row>
    <row r="2447" spans="21:24" ht="12" customHeight="1">
      <c r="U2447" s="107">
        <v>40458</v>
      </c>
      <c r="V2447" s="108">
        <v>-3.5912146698536818E-3</v>
      </c>
      <c r="W2447" s="109">
        <f t="shared" si="143"/>
        <v>0.45583209184887674</v>
      </c>
      <c r="X2447" s="108">
        <f t="shared" si="144"/>
        <v>1.2788386598954427E-2</v>
      </c>
    </row>
    <row r="2448" spans="21:24" ht="12" customHeight="1">
      <c r="U2448" s="107">
        <v>40457</v>
      </c>
      <c r="V2448" s="108">
        <v>7.7265419413644707E-3</v>
      </c>
      <c r="W2448" s="109">
        <f t="shared" si="143"/>
        <v>0.45747498271790432</v>
      </c>
      <c r="X2448" s="108">
        <f t="shared" si="144"/>
        <v>1.4717406095226648E-2</v>
      </c>
    </row>
    <row r="2449" spans="21:24" ht="12" customHeight="1">
      <c r="U2449" s="107">
        <v>40456</v>
      </c>
      <c r="V2449" s="108">
        <v>7.1227877192976694E-3</v>
      </c>
      <c r="W2449" s="109">
        <f t="shared" ref="W2449:W2512" si="145">$W2448/(1+$V2448)</f>
        <v>0.45396738468016146</v>
      </c>
      <c r="X2449" s="108">
        <f t="shared" si="144"/>
        <v>9.0564319521995174E-3</v>
      </c>
    </row>
    <row r="2450" spans="21:24" ht="12" customHeight="1">
      <c r="U2450" s="107">
        <v>40455</v>
      </c>
      <c r="V2450" s="108">
        <v>5.3526316900429404E-3</v>
      </c>
      <c r="W2450" s="109">
        <f t="shared" si="145"/>
        <v>0.4507567401073343</v>
      </c>
      <c r="X2450" s="108">
        <f t="shared" si="144"/>
        <v>7.8549487536057061E-3</v>
      </c>
    </row>
    <row r="2451" spans="21:24" ht="12" customHeight="1">
      <c r="U2451" s="107">
        <v>40452</v>
      </c>
      <c r="V2451" s="108">
        <v>-3.8204420372790321E-3</v>
      </c>
      <c r="W2451" s="109">
        <f t="shared" si="145"/>
        <v>0.44835685101812678</v>
      </c>
      <c r="X2451" s="108">
        <f t="shared" si="144"/>
        <v>6.7863421482030617E-3</v>
      </c>
    </row>
    <row r="2452" spans="21:24" ht="12" customHeight="1">
      <c r="U2452" s="107">
        <v>40451</v>
      </c>
      <c r="V2452" s="108">
        <v>-1.693392776759784E-3</v>
      </c>
      <c r="W2452" s="109">
        <f t="shared" si="145"/>
        <v>0.45007634159353549</v>
      </c>
      <c r="X2452" s="108">
        <f t="shared" si="144"/>
        <v>1.3823854411246117E-2</v>
      </c>
    </row>
    <row r="2453" spans="21:24" ht="12" customHeight="1">
      <c r="U2453" s="107">
        <v>40450</v>
      </c>
      <c r="V2453" s="108">
        <v>2.1045689044333362E-3</v>
      </c>
      <c r="W2453" s="109">
        <f t="shared" si="145"/>
        <v>0.45083979043813938</v>
      </c>
      <c r="X2453" s="108">
        <f t="shared" si="144"/>
        <v>1.5894771541808739E-2</v>
      </c>
    </row>
    <row r="2454" spans="21:24" ht="12" customHeight="1">
      <c r="U2454" s="107">
        <v>40449</v>
      </c>
      <c r="V2454" s="108">
        <v>5.9236069103266072E-3</v>
      </c>
      <c r="W2454" s="109">
        <f t="shared" si="145"/>
        <v>0.44989295970482107</v>
      </c>
      <c r="X2454" s="108">
        <f t="shared" si="144"/>
        <v>2.016397998433983E-2</v>
      </c>
    </row>
    <row r="2455" spans="21:24" ht="12" customHeight="1">
      <c r="U2455" s="107">
        <v>40448</v>
      </c>
      <c r="V2455" s="108">
        <v>4.2866782368091187E-3</v>
      </c>
      <c r="W2455" s="109">
        <f t="shared" si="145"/>
        <v>0.44724366404587912</v>
      </c>
      <c r="X2455" s="108">
        <f t="shared" si="144"/>
        <v>1.8391143442044955E-2</v>
      </c>
    </row>
    <row r="2456" spans="21:24" ht="12" customHeight="1">
      <c r="U2456" s="107">
        <v>40445</v>
      </c>
      <c r="V2456" s="108">
        <v>3.1429280064549851E-3</v>
      </c>
      <c r="W2456" s="109">
        <f t="shared" si="145"/>
        <v>0.44533465766078778</v>
      </c>
      <c r="X2456" s="108">
        <f t="shared" si="144"/>
        <v>1.7388562333499502E-2</v>
      </c>
    </row>
    <row r="2457" spans="21:24" ht="12" customHeight="1">
      <c r="U2457" s="107">
        <v>40444</v>
      </c>
      <c r="V2457" s="108">
        <v>3.4582759219962836E-4</v>
      </c>
      <c r="W2457" s="109">
        <f t="shared" si="145"/>
        <v>0.4439393881246822</v>
      </c>
      <c r="X2457" s="108">
        <f t="shared" si="144"/>
        <v>1.4431444030174712E-2</v>
      </c>
    </row>
    <row r="2458" spans="21:24" ht="12" customHeight="1">
      <c r="U2458" s="107">
        <v>40443</v>
      </c>
      <c r="V2458" s="108">
        <v>6.3158252330516541E-3</v>
      </c>
      <c r="W2458" s="109">
        <f t="shared" si="145"/>
        <v>0.44378591471034579</v>
      </c>
      <c r="X2458" s="108">
        <f t="shared" si="144"/>
        <v>9.7577090574170189E-3</v>
      </c>
    </row>
    <row r="2459" spans="21:24" ht="12" customHeight="1">
      <c r="U2459" s="107">
        <v>40442</v>
      </c>
      <c r="V2459" s="108">
        <v>4.1755172266318818E-3</v>
      </c>
      <c r="W2459" s="109">
        <f t="shared" si="145"/>
        <v>0.44100063179228033</v>
      </c>
      <c r="X2459" s="108">
        <f t="shared" si="144"/>
        <v>2.2759051856620083E-3</v>
      </c>
    </row>
    <row r="2460" spans="21:24" ht="12" customHeight="1">
      <c r="U2460" s="107">
        <v>40441</v>
      </c>
      <c r="V2460" s="108">
        <v>3.2979826283999428E-3</v>
      </c>
      <c r="W2460" s="109">
        <f t="shared" si="145"/>
        <v>0.43916688290733458</v>
      </c>
      <c r="X2460" s="108">
        <f t="shared" si="144"/>
        <v>4.5142699229534511E-3</v>
      </c>
    </row>
    <row r="2461" spans="21:24" ht="12" customHeight="1">
      <c r="U2461" s="107">
        <v>40438</v>
      </c>
      <c r="V2461" s="108">
        <v>2.2721573772775062E-4</v>
      </c>
      <c r="W2461" s="109">
        <f t="shared" si="145"/>
        <v>0.43772327913669551</v>
      </c>
      <c r="X2461" s="108">
        <f t="shared" si="144"/>
        <v>5.9875779294626952E-3</v>
      </c>
    </row>
    <row r="2462" spans="21:24" ht="12" customHeight="1">
      <c r="U2462" s="107">
        <v>40437</v>
      </c>
      <c r="V2462" s="108">
        <v>-4.263011483899651E-3</v>
      </c>
      <c r="W2462" s="109">
        <f t="shared" si="145"/>
        <v>0.43762384411210836</v>
      </c>
      <c r="X2462" s="108">
        <f t="shared" si="144"/>
        <v>2.5277641059742173E-3</v>
      </c>
    </row>
    <row r="2463" spans="21:24" ht="12" customHeight="1">
      <c r="U2463" s="107">
        <v>40436</v>
      </c>
      <c r="V2463" s="108">
        <v>-1.1404759864407301E-3</v>
      </c>
      <c r="W2463" s="109">
        <f t="shared" si="145"/>
        <v>0.43949742668922887</v>
      </c>
      <c r="X2463" s="108">
        <f t="shared" si="144"/>
        <v>1.4752612442139323E-3</v>
      </c>
    </row>
    <row r="2464" spans="21:24" ht="12" customHeight="1">
      <c r="U2464" s="107">
        <v>40435</v>
      </c>
      <c r="V2464" s="108">
        <v>6.4181243332997037E-3</v>
      </c>
      <c r="W2464" s="109">
        <f t="shared" si="145"/>
        <v>0.43999923525108503</v>
      </c>
      <c r="X2464" s="108">
        <f t="shared" si="144"/>
        <v>-3.8393717488003354E-3</v>
      </c>
    </row>
    <row r="2465" spans="21:24" ht="12" customHeight="1">
      <c r="U2465" s="107">
        <v>40434</v>
      </c>
      <c r="V2465" s="108">
        <v>4.7695067221636689E-3</v>
      </c>
      <c r="W2465" s="109">
        <f t="shared" si="145"/>
        <v>0.4371932744579316</v>
      </c>
      <c r="X2465" s="108">
        <f t="shared" si="144"/>
        <v>-2.2579731477639919E-3</v>
      </c>
    </row>
    <row r="2466" spans="21:24" ht="12" customHeight="1">
      <c r="U2466" s="107">
        <v>40431</v>
      </c>
      <c r="V2466" s="108">
        <v>-3.212786925885253E-3</v>
      </c>
      <c r="W2466" s="109">
        <f t="shared" si="145"/>
        <v>0.43511797634482074</v>
      </c>
      <c r="X2466" s="108">
        <f t="shared" si="144"/>
        <v>-6.8727446406224857E-3</v>
      </c>
    </row>
    <row r="2467" spans="21:24" ht="12" customHeight="1">
      <c r="U2467" s="107">
        <v>40430</v>
      </c>
      <c r="V2467" s="108">
        <v>-5.3083850560803267E-3</v>
      </c>
      <c r="W2467" s="109">
        <f t="shared" si="145"/>
        <v>0.43652042345417619</v>
      </c>
      <c r="X2467" s="108">
        <f t="shared" si="144"/>
        <v>-7.3707871765119615E-3</v>
      </c>
    </row>
    <row r="2468" spans="21:24" ht="12" customHeight="1">
      <c r="U2468" s="107">
        <v>40429</v>
      </c>
      <c r="V2468" s="108">
        <v>-6.4412277744716299E-3</v>
      </c>
      <c r="W2468" s="109">
        <f t="shared" si="145"/>
        <v>0.43885000827999043</v>
      </c>
      <c r="X2468" s="108">
        <f t="shared" si="144"/>
        <v>-2.053402855591302E-3</v>
      </c>
    </row>
    <row r="2469" spans="21:24" ht="12" customHeight="1">
      <c r="U2469" s="107">
        <v>40428</v>
      </c>
      <c r="V2469" s="108">
        <v>8.0158066435033499E-3</v>
      </c>
      <c r="W2469" s="109">
        <f t="shared" si="145"/>
        <v>0.44169506681218823</v>
      </c>
      <c r="X2469" s="108">
        <f t="shared" si="144"/>
        <v>3.2727927670350709E-3</v>
      </c>
    </row>
    <row r="2470" spans="21:24" ht="12" customHeight="1">
      <c r="U2470" s="107">
        <v>40427</v>
      </c>
      <c r="V2470" s="108">
        <v>1.2223162326515139E-4</v>
      </c>
      <c r="W2470" s="109">
        <f t="shared" si="145"/>
        <v>0.43818267918133835</v>
      </c>
      <c r="X2470" s="108">
        <f t="shared" si="144"/>
        <v>-5.9364924005567143E-4</v>
      </c>
    </row>
    <row r="2471" spans="21:24" ht="12" customHeight="1">
      <c r="U2471" s="107">
        <v>40424</v>
      </c>
      <c r="V2471" s="108">
        <v>-3.7126648908314182E-3</v>
      </c>
      <c r="W2471" s="109">
        <f t="shared" si="145"/>
        <v>0.43812912594707409</v>
      </c>
      <c r="X2471" s="108">
        <f t="shared" si="144"/>
        <v>2.7485697792275499E-3</v>
      </c>
    </row>
    <row r="2472" spans="21:24" ht="12" customHeight="1">
      <c r="U2472" s="107">
        <v>40423</v>
      </c>
      <c r="V2472" s="108">
        <v>2.0047282122965211E-5</v>
      </c>
      <c r="W2472" s="109">
        <f t="shared" si="145"/>
        <v>0.43976181419496407</v>
      </c>
      <c r="X2472" s="108">
        <f t="shared" si="144"/>
        <v>6.6562690219234E-3</v>
      </c>
    </row>
    <row r="2473" spans="21:24" ht="12" customHeight="1">
      <c r="U2473" s="107">
        <v>40422</v>
      </c>
      <c r="V2473" s="108">
        <v>-1.138450653338955E-3</v>
      </c>
      <c r="W2473" s="109">
        <f t="shared" si="145"/>
        <v>0.43975299834254183</v>
      </c>
      <c r="X2473" s="108">
        <f t="shared" si="144"/>
        <v>5.5896151574463815E-3</v>
      </c>
    </row>
    <row r="2474" spans="21:24" ht="12" customHeight="1">
      <c r="U2474" s="107">
        <v>40421</v>
      </c>
      <c r="V2474" s="108">
        <v>4.1310858709318141E-3</v>
      </c>
      <c r="W2474" s="109">
        <f t="shared" si="145"/>
        <v>0.4402542060310331</v>
      </c>
      <c r="X2474" s="108">
        <f t="shared" si="144"/>
        <v>8.8140942581851345E-3</v>
      </c>
    </row>
    <row r="2475" spans="21:24" ht="12" customHeight="1">
      <c r="U2475" s="107">
        <v>40420</v>
      </c>
      <c r="V2475" s="108">
        <v>3.4668446944123338E-3</v>
      </c>
      <c r="W2475" s="109">
        <f t="shared" si="145"/>
        <v>0.43844296051165388</v>
      </c>
      <c r="X2475" s="108">
        <f t="shared" si="144"/>
        <v>8.5714421233078486E-3</v>
      </c>
    </row>
    <row r="2476" spans="21:24" ht="12" customHeight="1">
      <c r="U2476" s="107">
        <v>40417</v>
      </c>
      <c r="V2476" s="108">
        <v>1.6985499725054361E-4</v>
      </c>
      <c r="W2476" s="109">
        <f t="shared" si="145"/>
        <v>0.43692819830551921</v>
      </c>
      <c r="X2476" s="108">
        <f t="shared" si="144"/>
        <v>4.5771443325621775E-3</v>
      </c>
    </row>
    <row r="2477" spans="21:24" ht="12" customHeight="1">
      <c r="U2477" s="107">
        <v>40416</v>
      </c>
      <c r="V2477" s="108">
        <v>-1.0395748359853219E-3</v>
      </c>
      <c r="W2477" s="109">
        <f t="shared" si="145"/>
        <v>0.4368539964711497</v>
      </c>
      <c r="X2477" s="108">
        <f t="shared" si="144"/>
        <v>4.3958610756684724E-3</v>
      </c>
    </row>
    <row r="2478" spans="21:24" ht="12" customHeight="1">
      <c r="U2478" s="107">
        <v>40415</v>
      </c>
      <c r="V2478" s="108">
        <v>2.0644545297018799E-3</v>
      </c>
      <c r="W2478" s="109">
        <f t="shared" si="145"/>
        <v>0.43730861149922395</v>
      </c>
      <c r="X2478" s="108">
        <f t="shared" si="144"/>
        <v>3.9001693079354638E-3</v>
      </c>
    </row>
    <row r="2479" spans="21:24" ht="12" customHeight="1">
      <c r="U2479" s="107">
        <v>40414</v>
      </c>
      <c r="V2479" s="108">
        <v>3.8895601497210557E-3</v>
      </c>
      <c r="W2479" s="109">
        <f t="shared" si="145"/>
        <v>0.43640766771281758</v>
      </c>
      <c r="X2479" s="108">
        <f t="shared" si="144"/>
        <v>4.0112353954109281E-3</v>
      </c>
    </row>
    <row r="2480" spans="21:24" ht="12" customHeight="1">
      <c r="U2480" s="107">
        <v>40413</v>
      </c>
      <c r="V2480" s="108">
        <v>-5.0723709439098278E-4</v>
      </c>
      <c r="W2480" s="109">
        <f t="shared" si="145"/>
        <v>0.43471681053016559</v>
      </c>
      <c r="X2480" s="108">
        <f t="shared" si="144"/>
        <v>2.5153447645152038E-3</v>
      </c>
    </row>
    <row r="2481" spans="21:24" ht="12" customHeight="1">
      <c r="U2481" s="107">
        <v>40410</v>
      </c>
      <c r="V2481" s="108">
        <v>-1.063293220672018E-5</v>
      </c>
      <c r="W2481" s="109">
        <f t="shared" si="145"/>
        <v>0.43493742692684184</v>
      </c>
      <c r="X2481" s="108">
        <f t="shared" si="144"/>
        <v>1.130346033421592E-2</v>
      </c>
    </row>
    <row r="2482" spans="21:24" ht="12" customHeight="1">
      <c r="U2482" s="107">
        <v>40409</v>
      </c>
      <c r="V2482" s="108">
        <v>-1.532584094819295E-3</v>
      </c>
      <c r="W2482" s="109">
        <f t="shared" si="145"/>
        <v>0.43494205163619076</v>
      </c>
      <c r="X2482" s="108">
        <f t="shared" si="144"/>
        <v>1.2189083486140007E-2</v>
      </c>
    </row>
    <row r="2483" spans="21:24" ht="12" customHeight="1">
      <c r="U2483" s="107">
        <v>40408</v>
      </c>
      <c r="V2483" s="108">
        <v>2.1753175236182659E-3</v>
      </c>
      <c r="W2483" s="109">
        <f t="shared" si="145"/>
        <v>0.43560966007276791</v>
      </c>
      <c r="X2483" s="108">
        <f t="shared" si="144"/>
        <v>1.1574792756155361E-2</v>
      </c>
    </row>
    <row r="2484" spans="21:24" ht="12" customHeight="1">
      <c r="U2484" s="107">
        <v>40407</v>
      </c>
      <c r="V2484" s="108">
        <v>2.3938508045059353E-3</v>
      </c>
      <c r="W2484" s="109">
        <f t="shared" si="145"/>
        <v>0.43466412757915668</v>
      </c>
      <c r="X2484" s="108">
        <f t="shared" si="144"/>
        <v>9.5890088058152578E-3</v>
      </c>
    </row>
    <row r="2485" spans="21:24" ht="12" customHeight="1">
      <c r="U2485" s="107">
        <v>40406</v>
      </c>
      <c r="V2485" s="108">
        <v>8.2543823235715057E-3</v>
      </c>
      <c r="W2485" s="109">
        <f t="shared" si="145"/>
        <v>0.43362609141137681</v>
      </c>
      <c r="X2485" s="108">
        <f t="shared" si="144"/>
        <v>4.4211597553667215E-3</v>
      </c>
    </row>
    <row r="2486" spans="21:24" ht="12" customHeight="1">
      <c r="U2486" s="107">
        <v>40403</v>
      </c>
      <c r="V2486" s="108">
        <v>8.6508219177811746E-4</v>
      </c>
      <c r="W2486" s="109">
        <f t="shared" si="145"/>
        <v>0.43007607902686651</v>
      </c>
      <c r="X2486" s="108">
        <f t="shared" si="144"/>
        <v>1.3461580699936082E-3</v>
      </c>
    </row>
    <row r="2487" spans="21:24" ht="12" customHeight="1">
      <c r="U2487" s="107">
        <v>40402</v>
      </c>
      <c r="V2487" s="108">
        <v>-2.1385472372685869E-3</v>
      </c>
      <c r="W2487" s="109">
        <f t="shared" si="145"/>
        <v>0.42970434944643077</v>
      </c>
      <c r="X2487" s="108">
        <f t="shared" si="144"/>
        <v>2.8253808507150424E-3</v>
      </c>
    </row>
    <row r="2488" spans="21:24" ht="12" customHeight="1">
      <c r="U2488" s="107">
        <v>40401</v>
      </c>
      <c r="V2488" s="108">
        <v>2.0798532513294912E-4</v>
      </c>
      <c r="W2488" s="109">
        <f t="shared" si="145"/>
        <v>0.4306252619105877</v>
      </c>
      <c r="X2488" s="108">
        <f t="shared" si="144"/>
        <v>7.6763826337558072E-3</v>
      </c>
    </row>
    <row r="2489" spans="21:24" ht="12" customHeight="1">
      <c r="U2489" s="107">
        <v>40400</v>
      </c>
      <c r="V2489" s="108">
        <v>-2.7371679218002633E-3</v>
      </c>
      <c r="W2489" s="109">
        <f t="shared" si="145"/>
        <v>0.43053571679954783</v>
      </c>
      <c r="X2489" s="108">
        <f t="shared" si="144"/>
        <v>6.9803396974696952E-3</v>
      </c>
    </row>
    <row r="2490" spans="21:24" ht="12" customHeight="1">
      <c r="U2490" s="107">
        <v>40399</v>
      </c>
      <c r="V2490" s="108">
        <v>5.1676453558984871E-3</v>
      </c>
      <c r="W2490" s="109">
        <f t="shared" si="145"/>
        <v>0.43171739981761159</v>
      </c>
      <c r="X2490" s="108">
        <f t="shared" si="144"/>
        <v>1.7060434230568022E-2</v>
      </c>
    </row>
    <row r="2491" spans="21:24" ht="12" customHeight="1">
      <c r="U2491" s="107">
        <v>40396</v>
      </c>
      <c r="V2491" s="108">
        <v>2.3435943107643579E-3</v>
      </c>
      <c r="W2491" s="109">
        <f t="shared" si="145"/>
        <v>0.42949790695337586</v>
      </c>
      <c r="X2491" s="108">
        <f t="shared" si="144"/>
        <v>1.7211685546434374E-2</v>
      </c>
    </row>
    <row r="2492" spans="21:24" ht="12" customHeight="1">
      <c r="U2492" s="107">
        <v>40395</v>
      </c>
      <c r="V2492" s="108">
        <v>2.688442365321243E-3</v>
      </c>
      <c r="W2492" s="109">
        <f t="shared" si="145"/>
        <v>0.42849369157560085</v>
      </c>
      <c r="X2492" s="108">
        <f t="shared" si="144"/>
        <v>2.2040237502090942E-2</v>
      </c>
    </row>
    <row r="2493" spans="21:24" ht="12" customHeight="1">
      <c r="U2493" s="107">
        <v>40394</v>
      </c>
      <c r="V2493" s="108">
        <v>-4.8289888630686497E-4</v>
      </c>
      <c r="W2493" s="109">
        <f t="shared" si="145"/>
        <v>0.42734479971145684</v>
      </c>
      <c r="X2493" s="108">
        <f t="shared" si="144"/>
        <v>2.223328550377035E-2</v>
      </c>
    </row>
    <row r="2494" spans="21:24" ht="12" customHeight="1">
      <c r="U2494" s="107">
        <v>40393</v>
      </c>
      <c r="V2494" s="108">
        <v>7.2456522241359832E-3</v>
      </c>
      <c r="W2494" s="109">
        <f t="shared" si="145"/>
        <v>0.42755126374055624</v>
      </c>
      <c r="X2494" s="108">
        <f t="shared" si="144"/>
        <v>2.5772918072691775E-2</v>
      </c>
    </row>
    <row r="2495" spans="21:24" ht="12" customHeight="1">
      <c r="U2495" s="107">
        <v>40392</v>
      </c>
      <c r="V2495" s="108">
        <v>5.3171280453331096E-3</v>
      </c>
      <c r="W2495" s="109">
        <f t="shared" si="145"/>
        <v>0.42447566072533016</v>
      </c>
      <c r="X2495" s="108">
        <f t="shared" si="144"/>
        <v>1.6851269634637678E-2</v>
      </c>
    </row>
    <row r="2496" spans="21:24" ht="12" customHeight="1">
      <c r="U2496" s="107">
        <v>40389</v>
      </c>
      <c r="V2496" s="108">
        <v>7.1015696578025193E-3</v>
      </c>
      <c r="W2496" s="109">
        <f t="shared" si="145"/>
        <v>0.42223060652577399</v>
      </c>
      <c r="X2496" s="108">
        <f t="shared" si="144"/>
        <v>1.1069694207481051E-2</v>
      </c>
    </row>
    <row r="2497" spans="21:24" ht="12" customHeight="1">
      <c r="U2497" s="107">
        <v>40388</v>
      </c>
      <c r="V2497" s="108">
        <v>2.877835104474996E-3</v>
      </c>
      <c r="W2497" s="109">
        <f t="shared" si="145"/>
        <v>0.41925325036405353</v>
      </c>
      <c r="X2497" s="108">
        <f t="shared" si="144"/>
        <v>1.3985714757847045E-3</v>
      </c>
    </row>
    <row r="2498" spans="21:24" ht="12" customHeight="1">
      <c r="U2498" s="107">
        <v>40387</v>
      </c>
      <c r="V2498" s="108">
        <v>2.9780755648943589E-3</v>
      </c>
      <c r="W2498" s="109">
        <f t="shared" si="145"/>
        <v>0.41805017090678626</v>
      </c>
      <c r="X2498" s="108">
        <f t="shared" si="144"/>
        <v>3.8315663675336786E-3</v>
      </c>
    </row>
    <row r="2499" spans="21:24" ht="12" customHeight="1">
      <c r="U2499" s="107">
        <v>40386</v>
      </c>
      <c r="V2499" s="108">
        <v>-1.514855527215507E-3</v>
      </c>
      <c r="W2499" s="109">
        <f t="shared" si="145"/>
        <v>0.4168088825584082</v>
      </c>
      <c r="X2499" s="108">
        <f t="shared" si="144"/>
        <v>2.0911858959644647E-3</v>
      </c>
    </row>
    <row r="2500" spans="21:24" ht="12" customHeight="1">
      <c r="U2500" s="107">
        <v>40385</v>
      </c>
      <c r="V2500" s="108">
        <v>-3.988669851839765E-4</v>
      </c>
      <c r="W2500" s="109">
        <f t="shared" si="145"/>
        <v>0.4174412457368003</v>
      </c>
      <c r="X2500" s="108">
        <f t="shared" si="144"/>
        <v>5.0957873050243574E-3</v>
      </c>
    </row>
    <row r="2501" spans="21:24" ht="12" customHeight="1">
      <c r="U2501" s="107">
        <v>40382</v>
      </c>
      <c r="V2501" s="108">
        <v>-2.5315970163101243E-3</v>
      </c>
      <c r="W2501" s="109">
        <f t="shared" si="145"/>
        <v>0.4176078157072407</v>
      </c>
      <c r="X2501" s="108">
        <f t="shared" si="144"/>
        <v>2.1178302722291154E-3</v>
      </c>
    </row>
    <row r="2502" spans="21:24" ht="12" customHeight="1">
      <c r="U2502" s="107">
        <v>40381</v>
      </c>
      <c r="V2502" s="108">
        <v>5.3144240105899567E-3</v>
      </c>
      <c r="W2502" s="109">
        <f t="shared" si="145"/>
        <v>0.41866771364192196</v>
      </c>
      <c r="X2502" s="108">
        <f t="shared" ref="X2502:X2565" si="146">$W2502/VLOOKUP($U2502-7,$U:$W,3,FALSE)-1</f>
        <v>7.1219746417727769E-4</v>
      </c>
    </row>
    <row r="2503" spans="21:24" ht="12" customHeight="1">
      <c r="U2503" s="107">
        <v>40380</v>
      </c>
      <c r="V2503" s="108">
        <v>1.239174822370518E-3</v>
      </c>
      <c r="W2503" s="109">
        <f t="shared" si="145"/>
        <v>0.41645449785918093</v>
      </c>
      <c r="X2503" s="108">
        <f t="shared" si="146"/>
        <v>-1.8621561562944811E-3</v>
      </c>
    </row>
    <row r="2504" spans="21:24" ht="12" customHeight="1">
      <c r="U2504" s="107">
        <v>40379</v>
      </c>
      <c r="V2504" s="108">
        <v>1.478933774829067E-3</v>
      </c>
      <c r="W2504" s="109">
        <f t="shared" si="145"/>
        <v>0.41593907662778373</v>
      </c>
      <c r="X2504" s="108">
        <f t="shared" si="146"/>
        <v>-3.4277972518528266E-3</v>
      </c>
    </row>
    <row r="2505" spans="21:24" ht="12" customHeight="1">
      <c r="U2505" s="107">
        <v>40378</v>
      </c>
      <c r="V2505" s="108">
        <v>-3.3605441324270863E-3</v>
      </c>
      <c r="W2505" s="109">
        <f t="shared" si="145"/>
        <v>0.41532483869631032</v>
      </c>
      <c r="X2505" s="108">
        <f t="shared" si="146"/>
        <v>-5.2999741511565723E-3</v>
      </c>
    </row>
    <row r="2506" spans="21:24" ht="12" customHeight="1">
      <c r="U2506" s="107">
        <v>40375</v>
      </c>
      <c r="V2506" s="108">
        <v>-3.9307082484174895E-3</v>
      </c>
      <c r="W2506" s="109">
        <f t="shared" si="145"/>
        <v>0.41672526233147245</v>
      </c>
      <c r="X2506" s="108">
        <f t="shared" si="146"/>
        <v>1.9016001967409046E-3</v>
      </c>
    </row>
    <row r="2507" spans="21:24" ht="12" customHeight="1">
      <c r="U2507" s="107">
        <v>40374</v>
      </c>
      <c r="V2507" s="108">
        <v>2.728231063484533E-3</v>
      </c>
      <c r="W2507" s="109">
        <f t="shared" si="145"/>
        <v>0.41836975176562596</v>
      </c>
      <c r="X2507" s="108">
        <f t="shared" si="146"/>
        <v>9.7377570524850299E-3</v>
      </c>
    </row>
    <row r="2508" spans="21:24" ht="12" customHeight="1">
      <c r="U2508" s="107">
        <v>40373</v>
      </c>
      <c r="V2508" s="108">
        <v>-3.3133090311959675E-4</v>
      </c>
      <c r="W2508" s="109">
        <f t="shared" si="145"/>
        <v>0.41723144796861533</v>
      </c>
      <c r="X2508" s="108">
        <f t="shared" si="146"/>
        <v>5.7561651208817288E-3</v>
      </c>
    </row>
    <row r="2509" spans="21:24" ht="12" customHeight="1">
      <c r="U2509" s="107">
        <v>40372</v>
      </c>
      <c r="V2509" s="108">
        <v>-4.0246098992775798E-4</v>
      </c>
      <c r="W2509" s="109">
        <f t="shared" si="145"/>
        <v>0.41736973546000006</v>
      </c>
      <c r="X2509" s="108">
        <f t="shared" si="146"/>
        <v>1.1704897527437197E-2</v>
      </c>
    </row>
    <row r="2510" spans="21:24" ht="12" customHeight="1">
      <c r="U2510" s="107">
        <v>40371</v>
      </c>
      <c r="V2510" s="108">
        <v>3.8550715838323829E-3</v>
      </c>
      <c r="W2510" s="109">
        <f t="shared" si="145"/>
        <v>0.41753777812751752</v>
      </c>
      <c r="X2510" s="108">
        <f t="shared" si="146"/>
        <v>1.8748062829046619E-2</v>
      </c>
    </row>
    <row r="2511" spans="21:24" ht="12" customHeight="1">
      <c r="U2511" s="107">
        <v>40368</v>
      </c>
      <c r="V2511" s="108">
        <v>3.8598324671804329E-3</v>
      </c>
      <c r="W2511" s="109">
        <f t="shared" si="145"/>
        <v>0.41593432154379345</v>
      </c>
      <c r="X2511" s="108">
        <f t="shared" si="146"/>
        <v>1.7157768272306972E-2</v>
      </c>
    </row>
    <row r="2512" spans="21:24" ht="12" customHeight="1">
      <c r="U2512" s="107">
        <v>40367</v>
      </c>
      <c r="V2512" s="108">
        <v>-1.2257209468348529E-3</v>
      </c>
      <c r="W2512" s="109">
        <f t="shared" si="145"/>
        <v>0.41433505763603884</v>
      </c>
      <c r="X2512" s="108">
        <f t="shared" si="146"/>
        <v>7.37466787542429E-3</v>
      </c>
    </row>
    <row r="2513" spans="21:24" ht="12" customHeight="1">
      <c r="U2513" s="107">
        <v>40366</v>
      </c>
      <c r="V2513" s="108">
        <v>5.581395872917512E-3</v>
      </c>
      <c r="W2513" s="109">
        <f t="shared" ref="W2513:W2576" si="147">$W2512/(1+$V2512)</f>
        <v>0.4148435400527406</v>
      </c>
      <c r="X2513" s="108">
        <f t="shared" si="146"/>
        <v>7.3866229437373754E-3</v>
      </c>
    </row>
    <row r="2514" spans="21:24" ht="12" customHeight="1">
      <c r="U2514" s="107">
        <v>40365</v>
      </c>
      <c r="V2514" s="108">
        <v>6.5564167614164922E-3</v>
      </c>
      <c r="W2514" s="109">
        <f t="shared" si="147"/>
        <v>0.41254098549886786</v>
      </c>
      <c r="X2514" s="108">
        <f t="shared" si="146"/>
        <v>2.9149055951718239E-3</v>
      </c>
    </row>
    <row r="2515" spans="21:24" ht="12" customHeight="1">
      <c r="U2515" s="107">
        <v>40364</v>
      </c>
      <c r="V2515" s="108">
        <v>2.2880254078996203E-3</v>
      </c>
      <c r="W2515" s="109">
        <f t="shared" si="147"/>
        <v>0.40985381308900065</v>
      </c>
      <c r="X2515" s="108">
        <f t="shared" si="146"/>
        <v>-1.2577177173226706E-2</v>
      </c>
    </row>
    <row r="2516" spans="21:24" ht="12" customHeight="1">
      <c r="U2516" s="107">
        <v>40361</v>
      </c>
      <c r="V2516" s="108">
        <v>-5.795367376699969E-3</v>
      </c>
      <c r="W2516" s="109">
        <f t="shared" si="147"/>
        <v>0.40891819786253863</v>
      </c>
      <c r="X2516" s="108">
        <f t="shared" si="146"/>
        <v>-1.1312578362811521E-2</v>
      </c>
    </row>
    <row r="2517" spans="21:24" ht="12" customHeight="1">
      <c r="U2517" s="107">
        <v>40360</v>
      </c>
      <c r="V2517" s="108">
        <v>-1.213867944058063E-3</v>
      </c>
      <c r="W2517" s="109">
        <f t="shared" si="147"/>
        <v>0.41130184314628515</v>
      </c>
      <c r="X2517" s="108">
        <f t="shared" si="146"/>
        <v>-4.4659803158392242E-3</v>
      </c>
    </row>
    <row r="2518" spans="21:24" ht="12" customHeight="1">
      <c r="U2518" s="107">
        <v>40359</v>
      </c>
      <c r="V2518" s="108">
        <v>1.117691798527734E-3</v>
      </c>
      <c r="W2518" s="109">
        <f t="shared" si="147"/>
        <v>0.4118017160487048</v>
      </c>
      <c r="X2518" s="108">
        <f t="shared" si="146"/>
        <v>-6.1342198133262915E-3</v>
      </c>
    </row>
    <row r="2519" spans="21:24" ht="12" customHeight="1">
      <c r="U2519" s="107">
        <v>40358</v>
      </c>
      <c r="V2519" s="108">
        <v>-8.9919166341037721E-3</v>
      </c>
      <c r="W2519" s="109">
        <f t="shared" si="147"/>
        <v>0.41134196251081612</v>
      </c>
      <c r="X2519" s="108">
        <f t="shared" si="146"/>
        <v>-4.4108698717735262E-3</v>
      </c>
    </row>
    <row r="2520" spans="21:24" ht="12" customHeight="1">
      <c r="U2520" s="107">
        <v>40357</v>
      </c>
      <c r="V2520" s="108">
        <v>3.571662179628096E-3</v>
      </c>
      <c r="W2520" s="109">
        <f t="shared" si="147"/>
        <v>0.41507427579573236</v>
      </c>
      <c r="X2520" s="108">
        <f t="shared" si="146"/>
        <v>6.971172983056162E-3</v>
      </c>
    </row>
    <row r="2521" spans="21:24" ht="12" customHeight="1">
      <c r="U2521" s="107">
        <v>40354</v>
      </c>
      <c r="V2521" s="108">
        <v>1.089437008428785E-3</v>
      </c>
      <c r="W2521" s="109">
        <f t="shared" si="147"/>
        <v>0.41359704686583582</v>
      </c>
      <c r="X2521" s="108">
        <f t="shared" si="146"/>
        <v>5.9733423197683155E-3</v>
      </c>
    </row>
    <row r="2522" spans="21:24" ht="12" customHeight="1">
      <c r="U2522" s="107">
        <v>40353</v>
      </c>
      <c r="V2522" s="108">
        <v>-2.8875570818404149E-3</v>
      </c>
      <c r="W2522" s="109">
        <f t="shared" si="147"/>
        <v>0.41314694928936047</v>
      </c>
      <c r="X2522" s="108">
        <f t="shared" si="146"/>
        <v>1.2178549765289315E-3</v>
      </c>
    </row>
    <row r="2523" spans="21:24" ht="12" customHeight="1">
      <c r="U2523" s="107">
        <v>40352</v>
      </c>
      <c r="V2523" s="108">
        <v>2.8536164576144379E-3</v>
      </c>
      <c r="W2523" s="109">
        <f t="shared" si="147"/>
        <v>0.41434338947796129</v>
      </c>
      <c r="X2523" s="108">
        <f t="shared" si="146"/>
        <v>1.0776525741303278E-2</v>
      </c>
    </row>
    <row r="2524" spans="21:24" ht="12" customHeight="1">
      <c r="U2524" s="107">
        <v>40351</v>
      </c>
      <c r="V2524" s="108">
        <v>2.3377535410822521E-3</v>
      </c>
      <c r="W2524" s="109">
        <f t="shared" si="147"/>
        <v>0.41316437681258883</v>
      </c>
      <c r="X2524" s="108">
        <f t="shared" si="146"/>
        <v>9.7562708449918656E-3</v>
      </c>
    </row>
    <row r="2525" spans="21:24" ht="12" customHeight="1">
      <c r="U2525" s="107">
        <v>40350</v>
      </c>
      <c r="V2525" s="108">
        <v>2.57720016899956E-3</v>
      </c>
      <c r="W2525" s="109">
        <f t="shared" si="147"/>
        <v>0.4122007530425269</v>
      </c>
      <c r="X2525" s="108">
        <f t="shared" si="146"/>
        <v>1.373183525892796E-2</v>
      </c>
    </row>
    <row r="2526" spans="21:24" ht="12" customHeight="1">
      <c r="U2526" s="107">
        <v>40347</v>
      </c>
      <c r="V2526" s="108">
        <v>-3.6429628941033339E-3</v>
      </c>
      <c r="W2526" s="109">
        <f t="shared" si="147"/>
        <v>0.41114115997555517</v>
      </c>
      <c r="X2526" s="108">
        <f t="shared" si="146"/>
        <v>8.9079190062326674E-3</v>
      </c>
    </row>
    <row r="2527" spans="21:24" ht="12" customHeight="1">
      <c r="U2527" s="107">
        <v>40346</v>
      </c>
      <c r="V2527" s="108">
        <v>6.6319191339905721E-3</v>
      </c>
      <c r="W2527" s="109">
        <f t="shared" si="147"/>
        <v>0.41264440824324455</v>
      </c>
      <c r="X2527" s="108">
        <f t="shared" si="146"/>
        <v>2.0930923039924609E-2</v>
      </c>
    </row>
    <row r="2528" spans="21:24" ht="12" customHeight="1">
      <c r="U2528" s="107">
        <v>40345</v>
      </c>
      <c r="V2528" s="108">
        <v>1.8413587662084098E-3</v>
      </c>
      <c r="W2528" s="109">
        <f t="shared" si="147"/>
        <v>0.40992581339785467</v>
      </c>
      <c r="X2528" s="108">
        <f t="shared" si="146"/>
        <v>1.3241279365650227E-2</v>
      </c>
    </row>
    <row r="2529" spans="21:24" ht="12" customHeight="1">
      <c r="U2529" s="107">
        <v>40344</v>
      </c>
      <c r="V2529" s="108">
        <v>6.28411012115859E-3</v>
      </c>
      <c r="W2529" s="109">
        <f t="shared" si="147"/>
        <v>0.40917238024859354</v>
      </c>
      <c r="X2529" s="108">
        <f t="shared" si="146"/>
        <v>8.7506049932324359E-3</v>
      </c>
    </row>
    <row r="2530" spans="21:24" ht="12" customHeight="1">
      <c r="U2530" s="107">
        <v>40343</v>
      </c>
      <c r="V2530" s="108">
        <v>-2.193635945900177E-3</v>
      </c>
      <c r="W2530" s="109">
        <f t="shared" si="147"/>
        <v>0.40661715328022857</v>
      </c>
      <c r="X2530" s="108">
        <f t="shared" si="146"/>
        <v>5.9985022716895209E-3</v>
      </c>
    </row>
    <row r="2531" spans="21:24" ht="12" customHeight="1">
      <c r="U2531" s="107">
        <v>40340</v>
      </c>
      <c r="V2531" s="108">
        <v>8.2304741663581336E-3</v>
      </c>
      <c r="W2531" s="109">
        <f t="shared" si="147"/>
        <v>0.40751108424297672</v>
      </c>
      <c r="X2531" s="108">
        <f t="shared" si="146"/>
        <v>4.7480707364320196E-3</v>
      </c>
    </row>
    <row r="2532" spans="21:24" ht="12" customHeight="1">
      <c r="U2532" s="107">
        <v>40339</v>
      </c>
      <c r="V2532" s="108">
        <v>-9.5002455544411686E-4</v>
      </c>
      <c r="W2532" s="109">
        <f t="shared" si="147"/>
        <v>0.40418445453151158</v>
      </c>
      <c r="X2532" s="108">
        <f t="shared" si="146"/>
        <v>-2.2978102693453906E-3</v>
      </c>
    </row>
    <row r="2533" spans="21:24" ht="12" customHeight="1">
      <c r="U2533" s="107">
        <v>40338</v>
      </c>
      <c r="V2533" s="108">
        <v>-2.5987912816223917E-3</v>
      </c>
      <c r="W2533" s="109">
        <f t="shared" si="147"/>
        <v>0.4045688048304672</v>
      </c>
      <c r="X2533" s="108">
        <f t="shared" si="146"/>
        <v>-2.3347959680278807E-3</v>
      </c>
    </row>
    <row r="2534" spans="21:24" ht="12" customHeight="1">
      <c r="U2534" s="107">
        <v>40337</v>
      </c>
      <c r="V2534" s="108">
        <v>3.5387365626181962E-3</v>
      </c>
      <c r="W2534" s="109">
        <f t="shared" si="147"/>
        <v>0.40562293417542844</v>
      </c>
      <c r="X2534" s="108">
        <f t="shared" si="146"/>
        <v>4.5277626504676149E-3</v>
      </c>
    </row>
    <row r="2535" spans="21:24" ht="12" customHeight="1">
      <c r="U2535" s="107">
        <v>40336</v>
      </c>
      <c r="V2535" s="108">
        <v>-3.4338848537031059E-3</v>
      </c>
      <c r="W2535" s="109">
        <f t="shared" si="147"/>
        <v>0.40419260303273663</v>
      </c>
      <c r="X2535" s="108">
        <f t="shared" si="146"/>
        <v>-1.9339677224201601E-3</v>
      </c>
    </row>
    <row r="2536" spans="21:24" ht="12" customHeight="1">
      <c r="U2536" s="107">
        <v>40333</v>
      </c>
      <c r="V2536" s="108">
        <v>1.1601725113691299E-3</v>
      </c>
      <c r="W2536" s="109">
        <f t="shared" si="147"/>
        <v>0.40558533637620298</v>
      </c>
      <c r="X2536" s="108">
        <f t="shared" si="146"/>
        <v>2.8585995795922248E-3</v>
      </c>
    </row>
    <row r="2537" spans="21:24" ht="12" customHeight="1">
      <c r="U2537" s="107">
        <v>40332</v>
      </c>
      <c r="V2537" s="108">
        <v>-9.8706021772968357E-4</v>
      </c>
      <c r="W2537" s="109">
        <f t="shared" si="147"/>
        <v>0.40511533270326644</v>
      </c>
      <c r="X2537" s="108">
        <f t="shared" si="146"/>
        <v>2.4440624161781166E-3</v>
      </c>
    </row>
    <row r="2538" spans="21:24" ht="12" customHeight="1">
      <c r="U2538" s="107">
        <v>40331</v>
      </c>
      <c r="V2538" s="108">
        <v>4.2619514137484339E-3</v>
      </c>
      <c r="W2538" s="109">
        <f t="shared" si="147"/>
        <v>0.40551560102070272</v>
      </c>
      <c r="X2538" s="108">
        <f t="shared" si="146"/>
        <v>8.784856082791892E-3</v>
      </c>
    </row>
    <row r="2539" spans="21:24" ht="12" customHeight="1">
      <c r="U2539" s="107">
        <v>40330</v>
      </c>
      <c r="V2539" s="108">
        <v>-2.9166317960483729E-3</v>
      </c>
      <c r="W2539" s="109">
        <f t="shared" si="147"/>
        <v>0.40379464785043251</v>
      </c>
      <c r="X2539" s="108">
        <f t="shared" si="146"/>
        <v>-1.8595772171073888E-3</v>
      </c>
    </row>
    <row r="2540" spans="21:24" ht="12" customHeight="1">
      <c r="U2540" s="107">
        <v>40329</v>
      </c>
      <c r="V2540" s="108">
        <v>1.3514800653339001E-3</v>
      </c>
      <c r="W2540" s="109">
        <f t="shared" si="147"/>
        <v>0.40497581318379494</v>
      </c>
      <c r="X2540" s="108">
        <f t="shared" si="146"/>
        <v>5.0084848119547054E-3</v>
      </c>
    </row>
    <row r="2541" spans="21:24" ht="12" customHeight="1">
      <c r="U2541" s="107">
        <v>40326</v>
      </c>
      <c r="V2541" s="108">
        <v>7.4633740220233754E-4</v>
      </c>
      <c r="W2541" s="109">
        <f t="shared" si="147"/>
        <v>0.40442923513467222</v>
      </c>
      <c r="X2541" s="108">
        <f t="shared" si="146"/>
        <v>3.1013065031537668E-3</v>
      </c>
    </row>
    <row r="2542" spans="21:24" ht="12" customHeight="1">
      <c r="U2542" s="107">
        <v>40325</v>
      </c>
      <c r="V2542" s="108">
        <v>5.3320304516973338E-3</v>
      </c>
      <c r="W2542" s="109">
        <f t="shared" si="147"/>
        <v>0.40412761957691895</v>
      </c>
      <c r="X2542" s="108">
        <f t="shared" si="146"/>
        <v>7.1655792688414266E-3</v>
      </c>
    </row>
    <row r="2543" spans="21:24" ht="12" customHeight="1">
      <c r="U2543" s="107">
        <v>40324</v>
      </c>
      <c r="V2543" s="108">
        <v>-6.3347573819800343E-3</v>
      </c>
      <c r="W2543" s="109">
        <f t="shared" si="147"/>
        <v>0.40198422743513279</v>
      </c>
      <c r="X2543" s="108">
        <f t="shared" si="146"/>
        <v>-9.6760116420124831E-4</v>
      </c>
    </row>
    <row r="2544" spans="21:24" ht="12" customHeight="1">
      <c r="U2544" s="107">
        <v>40323</v>
      </c>
      <c r="V2544" s="108">
        <v>3.944156791070485E-3</v>
      </c>
      <c r="W2544" s="109">
        <f t="shared" si="147"/>
        <v>0.40454693411235848</v>
      </c>
      <c r="X2544" s="108">
        <f t="shared" si="146"/>
        <v>4.2642606382605752E-3</v>
      </c>
    </row>
    <row r="2545" spans="21:24" ht="12" customHeight="1">
      <c r="U2545" s="107">
        <v>40322</v>
      </c>
      <c r="V2545" s="108">
        <v>-5.4875844123331637E-4</v>
      </c>
      <c r="W2545" s="109">
        <f t="shared" si="147"/>
        <v>0.40295760613361309</v>
      </c>
      <c r="X2545" s="108">
        <f t="shared" si="146"/>
        <v>3.8046872075019333E-3</v>
      </c>
    </row>
    <row r="2546" spans="21:24" ht="12" customHeight="1">
      <c r="U2546" s="107">
        <v>40319</v>
      </c>
      <c r="V2546" s="108">
        <v>4.801068522675405E-3</v>
      </c>
      <c r="W2546" s="109">
        <f t="shared" si="147"/>
        <v>0.40317885393303565</v>
      </c>
      <c r="X2546" s="108">
        <f t="shared" si="146"/>
        <v>7.6669205281154618E-4</v>
      </c>
    </row>
    <row r="2547" spans="21:24" ht="12" customHeight="1">
      <c r="U2547" s="107">
        <v>40318</v>
      </c>
      <c r="V2547" s="108">
        <v>-2.7863434950339337E-3</v>
      </c>
      <c r="W2547" s="109">
        <f t="shared" si="147"/>
        <v>0.401252413600451</v>
      </c>
      <c r="X2547" s="108">
        <f t="shared" si="146"/>
        <v>-4.6658591766566282E-3</v>
      </c>
    </row>
    <row r="2548" spans="21:24" ht="12" customHeight="1">
      <c r="U2548" s="107">
        <v>40317</v>
      </c>
      <c r="V2548" s="108">
        <v>-1.131002995890776E-3</v>
      </c>
      <c r="W2548" s="109">
        <f t="shared" si="147"/>
        <v>0.40237356456464934</v>
      </c>
      <c r="X2548" s="108">
        <f t="shared" si="146"/>
        <v>-3.6831240291788081E-3</v>
      </c>
    </row>
    <row r="2549" spans="21:24" ht="12" customHeight="1">
      <c r="U2549" s="107">
        <v>40316</v>
      </c>
      <c r="V2549" s="108">
        <v>3.4847298468780267E-3</v>
      </c>
      <c r="W2549" s="109">
        <f t="shared" si="147"/>
        <v>0.4028291655577273</v>
      </c>
      <c r="X2549" s="108">
        <f t="shared" si="146"/>
        <v>5.2990192724908791E-3</v>
      </c>
    </row>
    <row r="2550" spans="21:24" ht="12" customHeight="1">
      <c r="U2550" s="107">
        <v>40315</v>
      </c>
      <c r="V2550" s="108">
        <v>-3.5735779782405681E-3</v>
      </c>
      <c r="W2550" s="109">
        <f t="shared" si="147"/>
        <v>0.40143028944665166</v>
      </c>
      <c r="X2550" s="108">
        <f t="shared" si="146"/>
        <v>1.1614130135062517E-3</v>
      </c>
    </row>
    <row r="2551" spans="21:24" ht="12" customHeight="1">
      <c r="U2551" s="107">
        <v>40312</v>
      </c>
      <c r="V2551" s="108">
        <v>-6.5338287296109619E-4</v>
      </c>
      <c r="W2551" s="109">
        <f t="shared" si="147"/>
        <v>0.40286997672356528</v>
      </c>
      <c r="X2551" s="108">
        <f t="shared" si="146"/>
        <v>1.5798904581048712E-2</v>
      </c>
    </row>
    <row r="2552" spans="21:24" ht="12" customHeight="1">
      <c r="U2552" s="107">
        <v>40311</v>
      </c>
      <c r="V2552" s="108">
        <v>-1.8017526228855951E-3</v>
      </c>
      <c r="W2552" s="109">
        <f t="shared" si="147"/>
        <v>0.40313337716772563</v>
      </c>
      <c r="X2552" s="108">
        <f t="shared" si="146"/>
        <v>5.9559337144794444E-3</v>
      </c>
    </row>
    <row r="2553" spans="21:24" ht="12" customHeight="1">
      <c r="U2553" s="107">
        <v>40310</v>
      </c>
      <c r="V2553" s="108">
        <v>7.8741485648951386E-3</v>
      </c>
      <c r="W2553" s="109">
        <f t="shared" si="147"/>
        <v>0.40386103484654168</v>
      </c>
      <c r="X2553" s="108">
        <f t="shared" si="146"/>
        <v>8.1573191562829273E-3</v>
      </c>
    </row>
    <row r="2554" spans="21:24" ht="12" customHeight="1">
      <c r="U2554" s="107">
        <v>40309</v>
      </c>
      <c r="V2554" s="108">
        <v>-6.4540916590499374E-4</v>
      </c>
      <c r="W2554" s="109">
        <f t="shared" si="147"/>
        <v>0.40070581770709818</v>
      </c>
      <c r="X2554" s="108">
        <f t="shared" si="146"/>
        <v>1.161959781467381E-3</v>
      </c>
    </row>
    <row r="2555" spans="21:24" ht="12" customHeight="1">
      <c r="U2555" s="107">
        <v>40308</v>
      </c>
      <c r="V2555" s="108">
        <v>1.0994685600874229E-2</v>
      </c>
      <c r="W2555" s="109">
        <f t="shared" si="147"/>
        <v>0.40096460393768302</v>
      </c>
      <c r="X2555" s="108">
        <f t="shared" si="146"/>
        <v>5.8977074383625983E-4</v>
      </c>
    </row>
    <row r="2556" spans="21:24" ht="12" customHeight="1">
      <c r="U2556" s="107">
        <v>40305</v>
      </c>
      <c r="V2556" s="108">
        <v>-1.0336933026072219E-2</v>
      </c>
      <c r="W2556" s="109">
        <f t="shared" si="147"/>
        <v>0.39660406691393618</v>
      </c>
      <c r="X2556" s="108">
        <f t="shared" si="146"/>
        <v>-1.207524868483989E-2</v>
      </c>
    </row>
    <row r="2557" spans="21:24" ht="12" customHeight="1">
      <c r="U2557" s="107">
        <v>40304</v>
      </c>
      <c r="V2557" s="108">
        <v>3.8265627233877056E-4</v>
      </c>
      <c r="W2557" s="109">
        <f t="shared" si="147"/>
        <v>0.40074655723651909</v>
      </c>
      <c r="X2557" s="108">
        <f t="shared" si="146"/>
        <v>1.4017386241920171E-3</v>
      </c>
    </row>
    <row r="2558" spans="21:24" ht="12" customHeight="1">
      <c r="U2558" s="107">
        <v>40303</v>
      </c>
      <c r="V2558" s="108">
        <v>8.8075404220487347E-4</v>
      </c>
      <c r="W2558" s="109">
        <f t="shared" si="147"/>
        <v>0.40059326770997317</v>
      </c>
      <c r="X2558" s="108">
        <f t="shared" si="146"/>
        <v>6.4393774159716699E-3</v>
      </c>
    </row>
    <row r="2559" spans="21:24" ht="12" customHeight="1">
      <c r="U2559" s="107">
        <v>40302</v>
      </c>
      <c r="V2559" s="108">
        <v>-1.216565247091363E-3</v>
      </c>
      <c r="W2559" s="109">
        <f t="shared" si="147"/>
        <v>0.40024075404799025</v>
      </c>
      <c r="X2559" s="108">
        <f t="shared" si="146"/>
        <v>1.9387817863985024E-3</v>
      </c>
    </row>
    <row r="2560" spans="21:24" ht="12" customHeight="1">
      <c r="U2560" s="107">
        <v>40301</v>
      </c>
      <c r="V2560" s="108">
        <v>-1.802034603355541E-3</v>
      </c>
      <c r="W2560" s="109">
        <f t="shared" si="147"/>
        <v>0.40072826613009127</v>
      </c>
      <c r="X2560" s="108">
        <f t="shared" si="146"/>
        <v>1.50442919515692E-3</v>
      </c>
    </row>
    <row r="2561" spans="21:24" ht="12" customHeight="1">
      <c r="U2561" s="107">
        <v>40298</v>
      </c>
      <c r="V2561" s="108">
        <v>3.1637678887189492E-3</v>
      </c>
      <c r="W2561" s="109">
        <f t="shared" si="147"/>
        <v>0.4014516959778191</v>
      </c>
      <c r="X2561" s="108">
        <f t="shared" si="146"/>
        <v>7.4677720832605488E-3</v>
      </c>
    </row>
    <row r="2562" spans="21:24" ht="12" customHeight="1">
      <c r="U2562" s="107">
        <v>40297</v>
      </c>
      <c r="V2562" s="108">
        <v>5.4151684814596843E-3</v>
      </c>
      <c r="W2562" s="109">
        <f t="shared" si="147"/>
        <v>0.40018560162188016</v>
      </c>
      <c r="X2562" s="108">
        <f t="shared" si="146"/>
        <v>5.0903243310844726E-3</v>
      </c>
    </row>
    <row r="2563" spans="21:24" ht="12" customHeight="1">
      <c r="U2563" s="107">
        <v>40296</v>
      </c>
      <c r="V2563" s="108">
        <v>-3.594984535245916E-3</v>
      </c>
      <c r="W2563" s="109">
        <f t="shared" si="147"/>
        <v>0.39803020102263337</v>
      </c>
      <c r="X2563" s="108">
        <f t="shared" si="146"/>
        <v>-4.4062177949566461E-4</v>
      </c>
    </row>
    <row r="2564" spans="21:24" ht="12" customHeight="1">
      <c r="U2564" s="107">
        <v>40295</v>
      </c>
      <c r="V2564" s="108">
        <v>-1.649549957195429E-3</v>
      </c>
      <c r="W2564" s="109">
        <f t="shared" si="147"/>
        <v>0.39946627610759244</v>
      </c>
      <c r="X2564" s="108">
        <f t="shared" si="146"/>
        <v>1.7049778173570118E-3</v>
      </c>
    </row>
    <row r="2565" spans="21:24" ht="12" customHeight="1">
      <c r="U2565" s="107">
        <v>40294</v>
      </c>
      <c r="V2565" s="108">
        <v>4.1416203265094709E-3</v>
      </c>
      <c r="W2565" s="109">
        <f t="shared" si="147"/>
        <v>0.40012630443594754</v>
      </c>
      <c r="X2565" s="108">
        <f t="shared" si="146"/>
        <v>2.7214162021440558E-3</v>
      </c>
    </row>
    <row r="2566" spans="21:24" ht="12" customHeight="1">
      <c r="U2566" s="107">
        <v>40291</v>
      </c>
      <c r="V2566" s="108">
        <v>7.9647683374081777E-4</v>
      </c>
      <c r="W2566" s="109">
        <f t="shared" si="147"/>
        <v>0.39847596826615095</v>
      </c>
      <c r="X2566" s="108">
        <f t="shared" ref="X2566:X2629" si="148">$W2566/VLOOKUP($U2566-7,$U:$W,3,FALSE)-1</f>
        <v>1.5109585325001618E-4</v>
      </c>
    </row>
    <row r="2567" spans="21:24" ht="12" customHeight="1">
      <c r="U2567" s="107">
        <v>40290</v>
      </c>
      <c r="V2567" s="108">
        <v>-1.1756522516702801E-4</v>
      </c>
      <c r="W2567" s="109">
        <f t="shared" si="147"/>
        <v>0.39815884397077922</v>
      </c>
      <c r="X2567" s="108">
        <f t="shared" si="148"/>
        <v>-3.4788215124857969E-3</v>
      </c>
    </row>
    <row r="2568" spans="21:24" ht="12" customHeight="1">
      <c r="U2568" s="107">
        <v>40289</v>
      </c>
      <c r="V2568" s="108">
        <v>-1.4561559212929169E-3</v>
      </c>
      <c r="W2568" s="109">
        <f t="shared" si="147"/>
        <v>0.39820565910875511</v>
      </c>
      <c r="X2568" s="108">
        <f t="shared" si="148"/>
        <v>-3.1253621634304007E-3</v>
      </c>
    </row>
    <row r="2569" spans="21:24" ht="12" customHeight="1">
      <c r="U2569" s="107">
        <v>40288</v>
      </c>
      <c r="V2569" s="108">
        <v>-6.365154396832651E-4</v>
      </c>
      <c r="W2569" s="109">
        <f t="shared" si="147"/>
        <v>0.39878635421978303</v>
      </c>
      <c r="X2569" s="108">
        <f t="shared" si="148"/>
        <v>5.1912982699642285E-4</v>
      </c>
    </row>
    <row r="2570" spans="21:24" ht="12" customHeight="1">
      <c r="U2570" s="107">
        <v>40287</v>
      </c>
      <c r="V2570" s="108">
        <v>1.5676595052954308E-3</v>
      </c>
      <c r="W2570" s="109">
        <f t="shared" si="147"/>
        <v>0.39904034956333667</v>
      </c>
      <c r="X2570" s="108">
        <f t="shared" si="148"/>
        <v>3.332076820216523E-3</v>
      </c>
    </row>
    <row r="2571" spans="21:24" ht="12" customHeight="1">
      <c r="U2571" s="107">
        <v>40284</v>
      </c>
      <c r="V2571" s="108">
        <v>-2.835782857707862E-3</v>
      </c>
      <c r="W2571" s="109">
        <f t="shared" si="147"/>
        <v>0.39841576929554096</v>
      </c>
      <c r="X2571" s="108">
        <f t="shared" si="148"/>
        <v>9.9514968268454851E-4</v>
      </c>
    </row>
    <row r="2572" spans="21:24" ht="12" customHeight="1">
      <c r="U2572" s="107">
        <v>40283</v>
      </c>
      <c r="V2572" s="108">
        <v>2.370863388507424E-4</v>
      </c>
      <c r="W2572" s="109">
        <f t="shared" si="147"/>
        <v>0.39954880294174089</v>
      </c>
      <c r="X2572" s="108">
        <f t="shared" si="148"/>
        <v>6.2806637744969862E-3</v>
      </c>
    </row>
    <row r="2573" spans="21:24" ht="12" customHeight="1">
      <c r="U2573" s="107">
        <v>40282</v>
      </c>
      <c r="V2573" s="108">
        <v>2.1944385503777949E-3</v>
      </c>
      <c r="W2573" s="109">
        <f t="shared" si="147"/>
        <v>0.39945409783214691</v>
      </c>
      <c r="X2573" s="108">
        <f t="shared" si="148"/>
        <v>6.8759703194902766E-3</v>
      </c>
    </row>
    <row r="2574" spans="21:24" ht="12" customHeight="1">
      <c r="U2574" s="107">
        <v>40281</v>
      </c>
      <c r="V2574" s="108">
        <v>2.1731824713542491E-3</v>
      </c>
      <c r="W2574" s="109">
        <f t="shared" si="147"/>
        <v>0.39857943974418431</v>
      </c>
      <c r="X2574" s="108">
        <f t="shared" si="148"/>
        <v>7.1289714484874533E-3</v>
      </c>
    </row>
    <row r="2575" spans="21:24" ht="12" customHeight="1">
      <c r="U2575" s="107">
        <v>40280</v>
      </c>
      <c r="V2575" s="108">
        <v>-7.6515801110471182E-4</v>
      </c>
      <c r="W2575" s="109">
        <f t="shared" si="147"/>
        <v>0.39771513219031596</v>
      </c>
      <c r="X2575" s="108">
        <f t="shared" si="148"/>
        <v>6.0332561996623291E-4</v>
      </c>
    </row>
    <row r="2576" spans="21:24" ht="12" customHeight="1">
      <c r="U2576" s="107">
        <v>40277</v>
      </c>
      <c r="V2576" s="108">
        <v>2.4295029163812079E-3</v>
      </c>
      <c r="W2576" s="109">
        <f t="shared" si="147"/>
        <v>0.39801968013715022</v>
      </c>
      <c r="X2576" s="108">
        <f t="shared" si="148"/>
        <v>-2.3109599144554016E-3</v>
      </c>
    </row>
    <row r="2577" spans="21:24" ht="12" customHeight="1">
      <c r="U2577" s="107">
        <v>40276</v>
      </c>
      <c r="V2577" s="108">
        <v>8.2881755806071085E-4</v>
      </c>
      <c r="W2577" s="109">
        <f t="shared" ref="W2577:W2640" si="149">$W2576/(1+$V2576)</f>
        <v>0.39705503377463092</v>
      </c>
      <c r="X2577" s="108">
        <f t="shared" si="148"/>
        <v>-6.0954174949372497E-3</v>
      </c>
    </row>
    <row r="2578" spans="21:24" ht="12" customHeight="1">
      <c r="U2578" s="107">
        <v>40275</v>
      </c>
      <c r="V2578" s="108">
        <v>2.4462633350605589E-3</v>
      </c>
      <c r="W2578" s="109">
        <f t="shared" si="149"/>
        <v>0.39672622011765435</v>
      </c>
      <c r="X2578" s="108">
        <f t="shared" si="148"/>
        <v>9.5011595079097511E-4</v>
      </c>
    </row>
    <row r="2579" spans="21:24" ht="12" customHeight="1">
      <c r="U2579" s="107">
        <v>40274</v>
      </c>
      <c r="V2579" s="108">
        <v>-4.3203525505249489E-3</v>
      </c>
      <c r="W2579" s="109">
        <f t="shared" si="149"/>
        <v>0.39575809160859871</v>
      </c>
      <c r="X2579" s="108">
        <f t="shared" si="148"/>
        <v>7.9136712959781974E-5</v>
      </c>
    </row>
    <row r="2580" spans="21:24" ht="12" customHeight="1">
      <c r="U2580" s="107">
        <v>40273</v>
      </c>
      <c r="V2580" s="108">
        <v>-3.6754577981797892E-3</v>
      </c>
      <c r="W2580" s="109">
        <f t="shared" si="149"/>
        <v>0.39747532514335254</v>
      </c>
      <c r="X2580" s="108">
        <f t="shared" si="148"/>
        <v>4.1492791269355234E-3</v>
      </c>
    </row>
    <row r="2581" spans="21:24" ht="12" customHeight="1">
      <c r="U2581" s="107">
        <v>40270</v>
      </c>
      <c r="V2581" s="108">
        <v>-1.3729362994342308E-3</v>
      </c>
      <c r="W2581" s="109">
        <f t="shared" si="149"/>
        <v>0.39894161822507634</v>
      </c>
      <c r="X2581" s="108">
        <f t="shared" si="148"/>
        <v>1.0794712199255097E-2</v>
      </c>
    </row>
    <row r="2582" spans="21:24" ht="12" customHeight="1">
      <c r="U2582" s="107">
        <v>40269</v>
      </c>
      <c r="V2582" s="108">
        <v>7.9234351216314752E-3</v>
      </c>
      <c r="W2582" s="109">
        <f t="shared" si="149"/>
        <v>0.39949009267457364</v>
      </c>
      <c r="X2582" s="108">
        <f t="shared" si="148"/>
        <v>1.3550577322241741E-2</v>
      </c>
    </row>
    <row r="2583" spans="21:24" ht="12" customHeight="1">
      <c r="U2583" s="107">
        <v>40268</v>
      </c>
      <c r="V2583" s="108">
        <v>1.573982220854375E-3</v>
      </c>
      <c r="W2583" s="109">
        <f t="shared" si="149"/>
        <v>0.39634964200069922</v>
      </c>
      <c r="X2583" s="108">
        <f t="shared" si="148"/>
        <v>-4.5153694964483737E-4</v>
      </c>
    </row>
    <row r="2584" spans="21:24" ht="12" customHeight="1">
      <c r="U2584" s="107">
        <v>40267</v>
      </c>
      <c r="V2584" s="108">
        <v>-2.6811526744704192E-4</v>
      </c>
      <c r="W2584" s="109">
        <f t="shared" si="149"/>
        <v>0.39572677509238774</v>
      </c>
      <c r="X2584" s="108">
        <f t="shared" si="148"/>
        <v>-9.636778463678275E-3</v>
      </c>
    </row>
    <row r="2585" spans="21:24" ht="12" customHeight="1">
      <c r="U2585" s="107">
        <v>40266</v>
      </c>
      <c r="V2585" s="108">
        <v>2.9181913744496801E-3</v>
      </c>
      <c r="W2585" s="109">
        <f t="shared" si="149"/>
        <v>0.39583290393729126</v>
      </c>
      <c r="X2585" s="108">
        <f t="shared" si="148"/>
        <v>-5.2677603184690946E-3</v>
      </c>
    </row>
    <row r="2586" spans="21:24" ht="12" customHeight="1">
      <c r="U2586" s="107">
        <v>40263</v>
      </c>
      <c r="V2586" s="108">
        <v>1.3497545323519892E-3</v>
      </c>
      <c r="W2586" s="109">
        <f t="shared" si="149"/>
        <v>0.39468114881316679</v>
      </c>
      <c r="X2586" s="108">
        <f t="shared" si="148"/>
        <v>-6.8350845791880221E-3</v>
      </c>
    </row>
    <row r="2587" spans="21:24" ht="12" customHeight="1">
      <c r="U2587" s="107">
        <v>40262</v>
      </c>
      <c r="V2587" s="108">
        <v>-6.0009406635135295E-3</v>
      </c>
      <c r="W2587" s="109">
        <f t="shared" si="149"/>
        <v>0.39414914421933411</v>
      </c>
      <c r="X2587" s="108">
        <f t="shared" si="148"/>
        <v>-1.0039099316541122E-2</v>
      </c>
    </row>
    <row r="2588" spans="21:24" ht="12" customHeight="1">
      <c r="U2588" s="107">
        <v>40261</v>
      </c>
      <c r="V2588" s="108">
        <v>-7.6298725805383884E-3</v>
      </c>
      <c r="W2588" s="109">
        <f t="shared" si="149"/>
        <v>0.39652868935553748</v>
      </c>
      <c r="X2588" s="108">
        <f t="shared" si="148"/>
        <v>-4.8567539350902189E-3</v>
      </c>
    </row>
    <row r="2589" spans="21:24" ht="12" customHeight="1">
      <c r="U2589" s="107">
        <v>40260</v>
      </c>
      <c r="V2589" s="108">
        <v>4.142233026752473E-3</v>
      </c>
      <c r="W2589" s="109">
        <f t="shared" si="149"/>
        <v>0.39957741411126746</v>
      </c>
      <c r="X2589" s="108">
        <f t="shared" si="148"/>
        <v>4.751801775689346E-3</v>
      </c>
    </row>
    <row r="2590" spans="21:24" ht="12" customHeight="1">
      <c r="U2590" s="107">
        <v>40259</v>
      </c>
      <c r="V2590" s="108">
        <v>1.337969129556141E-3</v>
      </c>
      <c r="W2590" s="109">
        <f t="shared" si="149"/>
        <v>0.39792909905485657</v>
      </c>
      <c r="X2590" s="108">
        <f t="shared" si="148"/>
        <v>7.4294152800298274E-3</v>
      </c>
    </row>
    <row r="2591" spans="21:24" ht="12" customHeight="1">
      <c r="U2591" s="107">
        <v>40256</v>
      </c>
      <c r="V2591" s="108">
        <v>-1.880665029345154E-3</v>
      </c>
      <c r="W2591" s="109">
        <f t="shared" si="149"/>
        <v>0.39739739361004028</v>
      </c>
      <c r="X2591" s="108">
        <f t="shared" si="148"/>
        <v>6.6810321793411287E-3</v>
      </c>
    </row>
    <row r="2592" spans="21:24" ht="12" customHeight="1">
      <c r="U2592" s="107">
        <v>40255</v>
      </c>
      <c r="V2592" s="108">
        <v>-7.9745592915418878E-4</v>
      </c>
      <c r="W2592" s="109">
        <f t="shared" si="149"/>
        <v>0.39814617319453482</v>
      </c>
      <c r="X2592" s="108">
        <f t="shared" si="148"/>
        <v>9.4777636388063691E-3</v>
      </c>
    </row>
    <row r="2593" spans="21:24" ht="12" customHeight="1">
      <c r="U2593" s="107">
        <v>40254</v>
      </c>
      <c r="V2593" s="108">
        <v>1.951907422218422E-3</v>
      </c>
      <c r="W2593" s="109">
        <f t="shared" si="149"/>
        <v>0.39846393061856067</v>
      </c>
      <c r="X2593" s="108">
        <f t="shared" si="148"/>
        <v>6.1596865179947002E-3</v>
      </c>
    </row>
    <row r="2594" spans="21:24" ht="12" customHeight="1">
      <c r="U2594" s="107">
        <v>40253</v>
      </c>
      <c r="V2594" s="108">
        <v>6.8182220607399535E-3</v>
      </c>
      <c r="W2594" s="109">
        <f t="shared" si="149"/>
        <v>0.39768768108213159</v>
      </c>
      <c r="X2594" s="108">
        <f t="shared" si="148"/>
        <v>4.0777908306099953E-3</v>
      </c>
    </row>
    <row r="2595" spans="21:24" ht="12" customHeight="1">
      <c r="U2595" s="107">
        <v>40252</v>
      </c>
      <c r="V2595" s="108">
        <v>5.9411114525624695E-4</v>
      </c>
      <c r="W2595" s="109">
        <f t="shared" si="149"/>
        <v>0.39499452072703906</v>
      </c>
      <c r="X2595" s="108">
        <f t="shared" si="148"/>
        <v>2.1038346446755618E-4</v>
      </c>
    </row>
    <row r="2596" spans="21:24" ht="12" customHeight="1">
      <c r="U2596" s="107">
        <v>40249</v>
      </c>
      <c r="V2596" s="108">
        <v>8.9228057624547404E-4</v>
      </c>
      <c r="W2596" s="109">
        <f t="shared" si="149"/>
        <v>0.3947599894176248</v>
      </c>
      <c r="X2596" s="108">
        <f t="shared" si="148"/>
        <v>-2.36486843153072E-3</v>
      </c>
    </row>
    <row r="2597" spans="21:24" ht="12" customHeight="1">
      <c r="U2597" s="107">
        <v>40248</v>
      </c>
      <c r="V2597" s="108">
        <v>-4.0817591797650985E-3</v>
      </c>
      <c r="W2597" s="109">
        <f t="shared" si="149"/>
        <v>0.39440806676053985</v>
      </c>
      <c r="X2597" s="108">
        <f t="shared" si="148"/>
        <v>4.7063523350754366E-4</v>
      </c>
    </row>
    <row r="2598" spans="21:24" ht="12" customHeight="1">
      <c r="U2598" s="107">
        <v>40247</v>
      </c>
      <c r="V2598" s="108">
        <v>-1.212817374944211E-4</v>
      </c>
      <c r="W2598" s="109">
        <f t="shared" si="149"/>
        <v>0.39602454357669631</v>
      </c>
      <c r="X2598" s="108">
        <f t="shared" si="148"/>
        <v>5.3577393967325637E-3</v>
      </c>
    </row>
    <row r="2599" spans="21:24" ht="12" customHeight="1">
      <c r="U2599" s="107">
        <v>40246</v>
      </c>
      <c r="V2599" s="108">
        <v>2.9402593730651831E-3</v>
      </c>
      <c r="W2599" s="109">
        <f t="shared" si="149"/>
        <v>0.39607257994736622</v>
      </c>
      <c r="X2599" s="108">
        <f t="shared" si="148"/>
        <v>5.2831348204942508E-3</v>
      </c>
    </row>
    <row r="2600" spans="21:24" ht="12" customHeight="1">
      <c r="U2600" s="107">
        <v>40245</v>
      </c>
      <c r="V2600" s="108">
        <v>-1.9821287383231549E-3</v>
      </c>
      <c r="W2600" s="109">
        <f t="shared" si="149"/>
        <v>0.39491143789057781</v>
      </c>
      <c r="X2600" s="108">
        <f t="shared" si="148"/>
        <v>7.302455323188406E-3</v>
      </c>
    </row>
    <row r="2601" spans="21:24" ht="12" customHeight="1">
      <c r="U2601" s="107">
        <v>40242</v>
      </c>
      <c r="V2601" s="108">
        <v>3.7370417921224592E-3</v>
      </c>
      <c r="W2601" s="109">
        <f t="shared" si="149"/>
        <v>0.3956957578237929</v>
      </c>
      <c r="X2601" s="108">
        <f t="shared" si="148"/>
        <v>1.2081579791636265E-2</v>
      </c>
    </row>
    <row r="2602" spans="21:24" ht="12" customHeight="1">
      <c r="U2602" s="107">
        <v>40241</v>
      </c>
      <c r="V2602" s="108">
        <v>7.8310742354931445E-4</v>
      </c>
      <c r="W2602" s="109">
        <f t="shared" si="149"/>
        <v>0.39422253174725708</v>
      </c>
      <c r="X2602" s="108">
        <f t="shared" si="148"/>
        <v>1.4033383033069446E-2</v>
      </c>
    </row>
    <row r="2603" spans="21:24" ht="12" customHeight="1">
      <c r="U2603" s="107">
        <v>40240</v>
      </c>
      <c r="V2603" s="108">
        <v>-1.9547973204134061E-4</v>
      </c>
      <c r="W2603" s="109">
        <f t="shared" si="149"/>
        <v>0.39391405472676011</v>
      </c>
      <c r="X2603" s="108">
        <f t="shared" si="148"/>
        <v>1.6121796661930476E-2</v>
      </c>
    </row>
    <row r="2604" spans="21:24" ht="12" customHeight="1">
      <c r="U2604" s="107">
        <v>40239</v>
      </c>
      <c r="V2604" s="108">
        <v>4.9548737225745751E-3</v>
      </c>
      <c r="W2604" s="109">
        <f t="shared" si="149"/>
        <v>0.39399107199594058</v>
      </c>
      <c r="X2604" s="108">
        <f t="shared" si="148"/>
        <v>2.0782788527073048E-2</v>
      </c>
    </row>
    <row r="2605" spans="21:24" ht="12" customHeight="1">
      <c r="U2605" s="107">
        <v>40238</v>
      </c>
      <c r="V2605" s="108">
        <v>2.7529452241093389E-3</v>
      </c>
      <c r="W2605" s="109">
        <f t="shared" si="149"/>
        <v>0.39204852108086274</v>
      </c>
      <c r="X2605" s="108">
        <f t="shared" si="148"/>
        <v>1.9552310975111009E-2</v>
      </c>
    </row>
    <row r="2606" spans="21:24" ht="12" customHeight="1">
      <c r="U2606" s="107">
        <v>40235</v>
      </c>
      <c r="V2606" s="108">
        <v>5.6727525597463279E-3</v>
      </c>
      <c r="W2606" s="109">
        <f t="shared" si="149"/>
        <v>0.39097219604101213</v>
      </c>
      <c r="X2606" s="108">
        <f t="shared" si="148"/>
        <v>1.8014244598531626E-2</v>
      </c>
    </row>
    <row r="2607" spans="21:24" ht="12" customHeight="1">
      <c r="U2607" s="107">
        <v>40234</v>
      </c>
      <c r="V2607" s="108">
        <v>2.8442319546033469E-3</v>
      </c>
      <c r="W2607" s="109">
        <f t="shared" si="149"/>
        <v>0.38876681807861224</v>
      </c>
      <c r="X2607" s="108">
        <f t="shared" si="148"/>
        <v>8.2945756554551053E-3</v>
      </c>
    </row>
    <row r="2608" spans="21:24" ht="12" customHeight="1">
      <c r="U2608" s="107">
        <v>40233</v>
      </c>
      <c r="V2608" s="108">
        <v>4.3906641249357873E-3</v>
      </c>
      <c r="W2608" s="109">
        <f t="shared" si="149"/>
        <v>0.38766421114162714</v>
      </c>
      <c r="X2608" s="108">
        <f t="shared" si="148"/>
        <v>2.5328227814669368E-3</v>
      </c>
    </row>
    <row r="2609" spans="21:24" ht="12" customHeight="1">
      <c r="U2609" s="107">
        <v>40232</v>
      </c>
      <c r="V2609" s="108">
        <v>3.7434755419346473E-3</v>
      </c>
      <c r="W2609" s="109">
        <f t="shared" si="149"/>
        <v>0.38596954849174675</v>
      </c>
      <c r="X2609" s="108">
        <f t="shared" si="148"/>
        <v>8.3063211262057735E-4</v>
      </c>
    </row>
    <row r="2610" spans="21:24" ht="12" customHeight="1">
      <c r="U2610" s="107">
        <v>40231</v>
      </c>
      <c r="V2610" s="108">
        <v>1.2402218724354599E-3</v>
      </c>
      <c r="W2610" s="109">
        <f t="shared" si="149"/>
        <v>0.3845300695811314</v>
      </c>
      <c r="X2610" s="108">
        <f t="shared" si="148"/>
        <v>2.0739993507778998E-3</v>
      </c>
    </row>
    <row r="2611" spans="21:24" ht="12" customHeight="1">
      <c r="U2611" s="107">
        <v>40228</v>
      </c>
      <c r="V2611" s="108">
        <v>-3.9290838308711946E-3</v>
      </c>
      <c r="W2611" s="109">
        <f t="shared" si="149"/>
        <v>0.38405375771062766</v>
      </c>
      <c r="X2611" s="108">
        <f t="shared" si="148"/>
        <v>1.3898287569811263E-3</v>
      </c>
    </row>
    <row r="2612" spans="21:24" ht="12" customHeight="1">
      <c r="U2612" s="107">
        <v>40227</v>
      </c>
      <c r="V2612" s="108">
        <v>-2.8863757220974414E-3</v>
      </c>
      <c r="W2612" s="109">
        <f t="shared" si="149"/>
        <v>0.38556868941389399</v>
      </c>
      <c r="X2612" s="108">
        <f t="shared" si="148"/>
        <v>6.9668226197572292E-3</v>
      </c>
    </row>
    <row r="2613" spans="21:24" ht="12" customHeight="1">
      <c r="U2613" s="107">
        <v>40226</v>
      </c>
      <c r="V2613" s="108">
        <v>2.6853190454534191E-3</v>
      </c>
      <c r="W2613" s="109">
        <f t="shared" si="149"/>
        <v>0.38668480705307595</v>
      </c>
      <c r="X2613" s="108">
        <f t="shared" si="148"/>
        <v>8.6932769012944E-3</v>
      </c>
    </row>
    <row r="2614" spans="21:24" ht="12" customHeight="1">
      <c r="U2614" s="107">
        <v>40225</v>
      </c>
      <c r="V2614" s="108">
        <v>4.9904615083498135E-3</v>
      </c>
      <c r="W2614" s="109">
        <f t="shared" si="149"/>
        <v>0.38564921586883916</v>
      </c>
      <c r="X2614" s="108">
        <f t="shared" si="148"/>
        <v>5.377360753127336E-3</v>
      </c>
    </row>
    <row r="2615" spans="21:24" ht="12" customHeight="1">
      <c r="U2615" s="107">
        <v>40224</v>
      </c>
      <c r="V2615" s="108">
        <v>5.5662054401512111E-4</v>
      </c>
      <c r="W2615" s="109">
        <f t="shared" si="149"/>
        <v>0.38373420508890577</v>
      </c>
      <c r="X2615" s="108">
        <f t="shared" si="148"/>
        <v>3.3593970599459233E-3</v>
      </c>
    </row>
    <row r="2616" spans="21:24" ht="12" customHeight="1">
      <c r="U2616" s="107">
        <v>40221</v>
      </c>
      <c r="V2616" s="108">
        <v>1.6182876590714352E-3</v>
      </c>
      <c r="W2616" s="109">
        <f t="shared" si="149"/>
        <v>0.38352072957177047</v>
      </c>
      <c r="X2616" s="108">
        <f t="shared" si="148"/>
        <v>-6.4110271930351015E-4</v>
      </c>
    </row>
    <row r="2617" spans="21:24" ht="12" customHeight="1">
      <c r="U2617" s="107">
        <v>40220</v>
      </c>
      <c r="V2617" s="108">
        <v>-1.176814843681345E-3</v>
      </c>
      <c r="W2617" s="109">
        <f t="shared" si="149"/>
        <v>0.3829010854705085</v>
      </c>
      <c r="X2617" s="108">
        <f t="shared" si="148"/>
        <v>-3.261583772981802E-3</v>
      </c>
    </row>
    <row r="2618" spans="21:24" ht="12" customHeight="1">
      <c r="U2618" s="107">
        <v>40219</v>
      </c>
      <c r="V2618" s="108">
        <v>-6.1084691211760005E-4</v>
      </c>
      <c r="W2618" s="109">
        <f t="shared" si="149"/>
        <v>0.38335222005342556</v>
      </c>
      <c r="X2618" s="108">
        <f t="shared" si="148"/>
        <v>-9.2826738445459522E-3</v>
      </c>
    </row>
    <row r="2619" spans="21:24" ht="12" customHeight="1">
      <c r="U2619" s="107">
        <v>40218</v>
      </c>
      <c r="V2619" s="108">
        <v>2.9732743878853941E-3</v>
      </c>
      <c r="W2619" s="109">
        <f t="shared" si="149"/>
        <v>0.38358653270245674</v>
      </c>
      <c r="X2619" s="108">
        <f t="shared" si="148"/>
        <v>-1.0642496657437439E-2</v>
      </c>
    </row>
    <row r="2620" spans="21:24" ht="12" customHeight="1">
      <c r="U2620" s="107">
        <v>40217</v>
      </c>
      <c r="V2620" s="108">
        <v>-3.4327042695478536E-3</v>
      </c>
      <c r="W2620" s="109">
        <f t="shared" si="149"/>
        <v>0.38244940567988672</v>
      </c>
      <c r="X2620" s="108">
        <f t="shared" si="148"/>
        <v>-1.1408009747849612E-2</v>
      </c>
    </row>
    <row r="2621" spans="21:24" ht="12" customHeight="1">
      <c r="U2621" s="107">
        <v>40214</v>
      </c>
      <c r="V2621" s="108">
        <v>-1.008117882491538E-3</v>
      </c>
      <c r="W2621" s="109">
        <f t="shared" si="149"/>
        <v>0.38376676348742056</v>
      </c>
      <c r="X2621" s="108">
        <f t="shared" si="148"/>
        <v>-5.1924529931481889E-3</v>
      </c>
    </row>
    <row r="2622" spans="21:24" ht="12" customHeight="1">
      <c r="U2622" s="107">
        <v>40213</v>
      </c>
      <c r="V2622" s="108">
        <v>-7.210498572013866E-3</v>
      </c>
      <c r="W2622" s="109">
        <f t="shared" si="149"/>
        <v>0.38415403604078457</v>
      </c>
      <c r="X2622" s="108">
        <f t="shared" si="148"/>
        <v>-2.3622130985208045E-3</v>
      </c>
    </row>
    <row r="2623" spans="21:24" ht="12" customHeight="1">
      <c r="U2623" s="107">
        <v>40212</v>
      </c>
      <c r="V2623" s="108">
        <v>-1.982572361392669E-3</v>
      </c>
      <c r="W2623" s="109">
        <f t="shared" si="149"/>
        <v>0.38694409589166057</v>
      </c>
      <c r="X2623" s="108">
        <f t="shared" si="148"/>
        <v>-1.0239927285660144E-5</v>
      </c>
    </row>
    <row r="2624" spans="21:24" ht="12" customHeight="1">
      <c r="U2624" s="107">
        <v>40211</v>
      </c>
      <c r="V2624" s="108">
        <v>2.197226125974663E-3</v>
      </c>
      <c r="W2624" s="109">
        <f t="shared" si="149"/>
        <v>0.3877127645027228</v>
      </c>
      <c r="X2624" s="108">
        <f t="shared" si="148"/>
        <v>2.6750466826290786E-3</v>
      </c>
    </row>
    <row r="2625" spans="21:24" ht="12" customHeight="1">
      <c r="U2625" s="107">
        <v>40210</v>
      </c>
      <c r="V2625" s="108">
        <v>2.8329954807728868E-3</v>
      </c>
      <c r="W2625" s="109">
        <f t="shared" si="149"/>
        <v>0.38686273958414241</v>
      </c>
      <c r="X2625" s="108">
        <f t="shared" si="148"/>
        <v>-4.1362785855314499E-6</v>
      </c>
    </row>
    <row r="2626" spans="21:24" ht="12" customHeight="1">
      <c r="U2626" s="107">
        <v>40207</v>
      </c>
      <c r="V2626" s="108">
        <v>1.8340264977805751E-3</v>
      </c>
      <c r="W2626" s="109">
        <f t="shared" si="149"/>
        <v>0.38576985532738156</v>
      </c>
      <c r="X2626" s="108">
        <f t="shared" si="148"/>
        <v>-4.475434363620634E-3</v>
      </c>
    </row>
    <row r="2627" spans="21:24" ht="12" customHeight="1">
      <c r="U2627" s="107">
        <v>40206</v>
      </c>
      <c r="V2627" s="108">
        <v>-4.8699554383230996E-3</v>
      </c>
      <c r="W2627" s="109">
        <f t="shared" si="149"/>
        <v>0.38506363841120361</v>
      </c>
      <c r="X2627" s="108">
        <f t="shared" si="148"/>
        <v>-8.6920524410992739E-3</v>
      </c>
    </row>
    <row r="2628" spans="21:24" ht="12" customHeight="1">
      <c r="U2628" s="107">
        <v>40205</v>
      </c>
      <c r="V2628" s="108">
        <v>6.9741791641243236E-4</v>
      </c>
      <c r="W2628" s="109">
        <f t="shared" si="149"/>
        <v>0.38694805821163997</v>
      </c>
      <c r="X2628" s="108">
        <f t="shared" si="148"/>
        <v>-7.7699521952265815E-3</v>
      </c>
    </row>
    <row r="2629" spans="21:24" ht="12" customHeight="1">
      <c r="U2629" s="107">
        <v>40204</v>
      </c>
      <c r="V2629" s="108">
        <v>-4.8068008192089936E-4</v>
      </c>
      <c r="W2629" s="109">
        <f t="shared" si="149"/>
        <v>0.38667838178029701</v>
      </c>
      <c r="X2629" s="108">
        <f t="shared" si="148"/>
        <v>-1.2234686465868005E-2</v>
      </c>
    </row>
    <row r="2630" spans="21:24" ht="12" customHeight="1">
      <c r="U2630" s="107">
        <v>40203</v>
      </c>
      <c r="V2630" s="108">
        <v>-1.6509883185365859E-3</v>
      </c>
      <c r="W2630" s="109">
        <f t="shared" si="149"/>
        <v>0.38686433976282647</v>
      </c>
      <c r="X2630" s="108">
        <f t="shared" ref="X2630:X2693" si="150">$W2630/VLOOKUP($U2630-7,$U:$W,3,FALSE)-1</f>
        <v>-1.1675288458949939E-2</v>
      </c>
    </row>
    <row r="2631" spans="21:24" ht="12" customHeight="1">
      <c r="U2631" s="107">
        <v>40200</v>
      </c>
      <c r="V2631" s="108">
        <v>-2.4093157687795448E-3</v>
      </c>
      <c r="W2631" s="109">
        <f t="shared" si="149"/>
        <v>0.38750410451276202</v>
      </c>
      <c r="X2631" s="108">
        <f t="shared" si="150"/>
        <v>-7.0842358566861607E-3</v>
      </c>
    </row>
    <row r="2632" spans="21:24" ht="12" customHeight="1">
      <c r="U2632" s="107">
        <v>40199</v>
      </c>
      <c r="V2632" s="108">
        <v>-3.9442999333660399E-3</v>
      </c>
      <c r="W2632" s="109">
        <f t="shared" si="149"/>
        <v>0.38843997907958283</v>
      </c>
      <c r="X2632" s="108">
        <f t="shared" si="150"/>
        <v>-4.6891718092910706E-3</v>
      </c>
    </row>
    <row r="2633" spans="21:24" ht="12" customHeight="1">
      <c r="U2633" s="107">
        <v>40198</v>
      </c>
      <c r="V2633" s="108">
        <v>-3.80541695156853E-3</v>
      </c>
      <c r="W2633" s="109">
        <f t="shared" si="149"/>
        <v>0.38997816994932821</v>
      </c>
      <c r="X2633" s="108">
        <f t="shared" si="150"/>
        <v>2.8250630885384709E-4</v>
      </c>
    </row>
    <row r="2634" spans="21:24" ht="12" customHeight="1">
      <c r="U2634" s="107">
        <v>40197</v>
      </c>
      <c r="V2634" s="108">
        <v>8.5374534269032037E-5</v>
      </c>
      <c r="W2634" s="109">
        <f t="shared" si="149"/>
        <v>0.39146786841177678</v>
      </c>
      <c r="X2634" s="108">
        <f t="shared" si="150"/>
        <v>3.0579535459662743E-3</v>
      </c>
    </row>
    <row r="2635" spans="21:24" ht="12" customHeight="1">
      <c r="U2635" s="107">
        <v>40196</v>
      </c>
      <c r="V2635" s="108">
        <v>2.9866300416286416E-3</v>
      </c>
      <c r="W2635" s="109">
        <f t="shared" si="149"/>
        <v>0.39143444987792159</v>
      </c>
      <c r="X2635" s="108">
        <f t="shared" si="150"/>
        <v>5.2941717697305712E-3</v>
      </c>
    </row>
    <row r="2636" spans="21:24" ht="12" customHeight="1">
      <c r="U2636" s="107">
        <v>40193</v>
      </c>
      <c r="V2636" s="108">
        <v>-2.9751021270354419E-6</v>
      </c>
      <c r="W2636" s="109">
        <f t="shared" si="149"/>
        <v>0.39026886117283066</v>
      </c>
      <c r="X2636" s="108">
        <f t="shared" si="150"/>
        <v>4.1302738696429309E-3</v>
      </c>
    </row>
    <row r="2637" spans="21:24" ht="12" customHeight="1">
      <c r="U2637" s="107">
        <v>40192</v>
      </c>
      <c r="V2637" s="108">
        <v>1.0310988950348889E-3</v>
      </c>
      <c r="W2637" s="109">
        <f t="shared" si="149"/>
        <v>0.39027002226600399</v>
      </c>
      <c r="X2637" s="108">
        <f t="shared" si="150"/>
        <v>5.9902684978632159E-3</v>
      </c>
    </row>
    <row r="2638" spans="21:24" ht="12" customHeight="1">
      <c r="U2638" s="107">
        <v>40191</v>
      </c>
      <c r="V2638" s="108">
        <v>-1.0413123254154751E-3</v>
      </c>
      <c r="W2638" s="109">
        <f t="shared" si="149"/>
        <v>0.38986802977129742</v>
      </c>
      <c r="X2638" s="108">
        <f t="shared" si="150"/>
        <v>3.7023958765609599E-3</v>
      </c>
    </row>
    <row r="2639" spans="21:24" ht="12" customHeight="1">
      <c r="U2639" s="107">
        <v>40190</v>
      </c>
      <c r="V2639" s="108">
        <v>2.3149656879481802E-3</v>
      </c>
      <c r="W2639" s="109">
        <f t="shared" si="149"/>
        <v>0.39027442734278395</v>
      </c>
      <c r="X2639" s="108">
        <f t="shared" si="150"/>
        <v>2.5941042649324508E-3</v>
      </c>
    </row>
    <row r="2640" spans="21:24" ht="12" customHeight="1">
      <c r="U2640" s="107">
        <v>40189</v>
      </c>
      <c r="V2640" s="108">
        <v>1.8254037406081941E-3</v>
      </c>
      <c r="W2640" s="109">
        <f t="shared" si="149"/>
        <v>0.38937304211048618</v>
      </c>
      <c r="X2640" s="108">
        <f t="shared" si="150"/>
        <v>4.6823260693278357E-3</v>
      </c>
    </row>
    <row r="2641" spans="21:24" ht="12" customHeight="1">
      <c r="U2641" s="107">
        <v>40186</v>
      </c>
      <c r="V2641" s="108">
        <v>1.8493633274060889E-3</v>
      </c>
      <c r="W2641" s="109">
        <f t="shared" ref="W2641:W2704" si="151">$W2640/(1+$V2640)</f>
        <v>0.38866357416836106</v>
      </c>
      <c r="X2641" s="108" t="e">
        <f t="shared" si="150"/>
        <v>#N/A</v>
      </c>
    </row>
    <row r="2642" spans="21:24" ht="12" customHeight="1">
      <c r="U2642" s="107">
        <v>40185</v>
      </c>
      <c r="V2642" s="108">
        <v>-1.2454953384799629E-3</v>
      </c>
      <c r="W2642" s="109">
        <f t="shared" si="151"/>
        <v>0.38794612083947105</v>
      </c>
      <c r="X2642" s="108">
        <f t="shared" si="150"/>
        <v>4.8263499632492657E-3</v>
      </c>
    </row>
    <row r="2643" spans="21:24" ht="12" customHeight="1">
      <c r="U2643" s="107">
        <v>40184</v>
      </c>
      <c r="V2643" s="108">
        <v>-2.1443659182549478E-3</v>
      </c>
      <c r="W2643" s="109">
        <f t="shared" si="151"/>
        <v>0.38842990847980885</v>
      </c>
      <c r="X2643" s="108">
        <f t="shared" si="150"/>
        <v>7.1936050629206605E-3</v>
      </c>
    </row>
    <row r="2644" spans="21:24" ht="12" customHeight="1">
      <c r="U2644" s="107">
        <v>40183</v>
      </c>
      <c r="V2644" s="108">
        <v>4.4026060972801604E-3</v>
      </c>
      <c r="W2644" s="109">
        <f t="shared" si="151"/>
        <v>0.38926463429477254</v>
      </c>
      <c r="X2644" s="108">
        <f t="shared" si="150"/>
        <v>1.0090619790972921E-2</v>
      </c>
    </row>
    <row r="2645" spans="21:24" ht="12" customHeight="1">
      <c r="U2645" s="107">
        <v>40182</v>
      </c>
      <c r="V2645" s="108">
        <v>3.8220228443334543E-3</v>
      </c>
      <c r="W2645" s="109">
        <f t="shared" si="151"/>
        <v>0.38755836746312744</v>
      </c>
      <c r="X2645" s="108">
        <f t="shared" si="150"/>
        <v>3.4495336898958673E-3</v>
      </c>
    </row>
    <row r="2646" spans="21:24" ht="12" customHeight="1">
      <c r="U2646" s="107">
        <v>40178</v>
      </c>
      <c r="V2646" s="108">
        <v>1.1074551932871879E-3</v>
      </c>
      <c r="W2646" s="109">
        <f t="shared" si="151"/>
        <v>0.38608275037140483</v>
      </c>
      <c r="X2646" s="108">
        <f t="shared" si="150"/>
        <v>-1.9353820984517878E-3</v>
      </c>
    </row>
    <row r="2647" spans="21:24" ht="12" customHeight="1">
      <c r="U2647" s="107">
        <v>40177</v>
      </c>
      <c r="V2647" s="108">
        <v>7.2578978356207602E-4</v>
      </c>
      <c r="W2647" s="109">
        <f t="shared" si="151"/>
        <v>0.38565565401454582</v>
      </c>
      <c r="X2647" s="108">
        <f t="shared" si="150"/>
        <v>-2.391042929699605E-3</v>
      </c>
    </row>
    <row r="2648" spans="21:24" ht="12" customHeight="1">
      <c r="U2648" s="107">
        <v>40176</v>
      </c>
      <c r="V2648" s="108">
        <v>-2.2010827763168888E-3</v>
      </c>
      <c r="W2648" s="109">
        <f t="shared" si="151"/>
        <v>0.38537595208569159</v>
      </c>
      <c r="X2648" s="108">
        <f t="shared" si="150"/>
        <v>-4.1666029229003865E-3</v>
      </c>
    </row>
    <row r="2649" spans="21:24" ht="12" customHeight="1">
      <c r="U2649" s="107">
        <v>40175</v>
      </c>
      <c r="V2649" s="108">
        <v>-1.197833370639702E-3</v>
      </c>
      <c r="W2649" s="109">
        <f t="shared" si="151"/>
        <v>0.3862260676309186</v>
      </c>
      <c r="X2649" s="108">
        <f t="shared" si="150"/>
        <v>-5.48888649244339E-3</v>
      </c>
    </row>
    <row r="2650" spans="21:24" ht="12" customHeight="1">
      <c r="U2650" s="107">
        <v>40172</v>
      </c>
      <c r="V2650" s="108">
        <v>-3.6749870294578872E-4</v>
      </c>
      <c r="W2650" s="109">
        <f t="shared" si="151"/>
        <v>0.38668925692693357</v>
      </c>
      <c r="X2650" s="108">
        <f t="shared" si="150"/>
        <v>-7.1993952912394743E-3</v>
      </c>
    </row>
    <row r="2651" spans="21:24" ht="12" customHeight="1">
      <c r="U2651" s="107">
        <v>40171</v>
      </c>
      <c r="V2651" s="108">
        <v>6.5040517165554238E-4</v>
      </c>
      <c r="W2651" s="109">
        <f t="shared" si="151"/>
        <v>0.3868314169709291</v>
      </c>
      <c r="X2651" s="108">
        <f t="shared" si="150"/>
        <v>-5.9757650802340079E-3</v>
      </c>
    </row>
    <row r="2652" spans="21:24" ht="12" customHeight="1">
      <c r="U2652" s="107">
        <v>40170</v>
      </c>
      <c r="V2652" s="108">
        <v>-1.0553175971518189E-3</v>
      </c>
      <c r="W2652" s="109">
        <f t="shared" si="151"/>
        <v>0.38657998335049942</v>
      </c>
      <c r="X2652" s="108">
        <f t="shared" si="150"/>
        <v>-7.6128480224548767E-3</v>
      </c>
    </row>
    <row r="2653" spans="21:24" ht="12" customHeight="1">
      <c r="U2653" s="107">
        <v>40169</v>
      </c>
      <c r="V2653" s="108">
        <v>-3.5259761950606578E-3</v>
      </c>
      <c r="W2653" s="109">
        <f t="shared" si="151"/>
        <v>0.38698837899674793</v>
      </c>
      <c r="X2653" s="108">
        <f t="shared" si="150"/>
        <v>-1.7571263380068425E-3</v>
      </c>
    </row>
    <row r="2654" spans="21:24" ht="12" customHeight="1">
      <c r="U2654" s="107">
        <v>40168</v>
      </c>
      <c r="V2654" s="108">
        <v>-2.9157225637030607E-3</v>
      </c>
      <c r="W2654" s="109">
        <f t="shared" si="151"/>
        <v>0.38835771906935451</v>
      </c>
      <c r="X2654" s="108">
        <f t="shared" si="150"/>
        <v>-1.4441711640305055E-3</v>
      </c>
    </row>
    <row r="2655" spans="21:24" ht="12" customHeight="1">
      <c r="U2655" s="107">
        <v>40165</v>
      </c>
      <c r="V2655" s="108">
        <v>8.6455184445371027E-4</v>
      </c>
      <c r="W2655" s="109">
        <f t="shared" si="151"/>
        <v>0.38949337368742781</v>
      </c>
      <c r="X2655" s="108">
        <f t="shared" si="150"/>
        <v>3.6108870308930729E-3</v>
      </c>
    </row>
    <row r="2656" spans="21:24" ht="12" customHeight="1">
      <c r="U2656" s="107">
        <v>40164</v>
      </c>
      <c r="V2656" s="108">
        <v>-9.9759057320197072E-4</v>
      </c>
      <c r="W2656" s="109">
        <f t="shared" si="151"/>
        <v>0.38915692734810708</v>
      </c>
      <c r="X2656" s="108">
        <f t="shared" si="150"/>
        <v>4.1674381110179404E-4</v>
      </c>
    </row>
    <row r="2657" spans="21:24" ht="12" customHeight="1">
      <c r="U2657" s="107">
        <v>40163</v>
      </c>
      <c r="V2657" s="108">
        <v>4.8390977292196253E-3</v>
      </c>
      <c r="W2657" s="109">
        <f t="shared" si="151"/>
        <v>0.38954553430095862</v>
      </c>
      <c r="X2657" s="108">
        <f t="shared" si="150"/>
        <v>-2.7581334592001738E-3</v>
      </c>
    </row>
    <row r="2658" spans="21:24" ht="12" customHeight="1">
      <c r="U2658" s="107">
        <v>40162</v>
      </c>
      <c r="V2658" s="108">
        <v>-3.213575566204946E-3</v>
      </c>
      <c r="W2658" s="109">
        <f t="shared" si="151"/>
        <v>0.38766956339703645</v>
      </c>
      <c r="X2658" s="108">
        <f t="shared" si="150"/>
        <v>-7.5040094298347571E-3</v>
      </c>
    </row>
    <row r="2659" spans="21:24" ht="12" customHeight="1">
      <c r="U2659" s="107">
        <v>40161</v>
      </c>
      <c r="V2659" s="108">
        <v>2.1318860948527489E-3</v>
      </c>
      <c r="W2659" s="109">
        <f t="shared" si="151"/>
        <v>0.38891938523063707</v>
      </c>
      <c r="X2659" s="108">
        <f t="shared" si="150"/>
        <v>-6.7591106092691478E-3</v>
      </c>
    </row>
    <row r="2660" spans="21:24" ht="12" customHeight="1">
      <c r="U2660" s="107">
        <v>40158</v>
      </c>
      <c r="V2660" s="108">
        <v>-2.3208507488376722E-3</v>
      </c>
      <c r="W2660" s="109">
        <f t="shared" si="151"/>
        <v>0.38809201725552667</v>
      </c>
      <c r="X2660" s="108">
        <f t="shared" si="150"/>
        <v>-9.2818876563841579E-3</v>
      </c>
    </row>
    <row r="2661" spans="21:24" ht="12" customHeight="1">
      <c r="U2661" s="107">
        <v>40157</v>
      </c>
      <c r="V2661" s="108">
        <v>-4.1679793759554521E-3</v>
      </c>
      <c r="W2661" s="109">
        <f t="shared" si="151"/>
        <v>0.3889948161659193</v>
      </c>
      <c r="X2661" s="108">
        <f t="shared" si="150"/>
        <v>-1.0700963254120843E-2</v>
      </c>
    </row>
    <row r="2662" spans="21:24" ht="12" customHeight="1">
      <c r="U2662" s="107">
        <v>40156</v>
      </c>
      <c r="V2662" s="108">
        <v>5.7066520673181117E-5</v>
      </c>
      <c r="W2662" s="109">
        <f t="shared" si="151"/>
        <v>0.39062292445883917</v>
      </c>
      <c r="X2662" s="108">
        <f t="shared" si="150"/>
        <v>-8.2249943430026118E-3</v>
      </c>
    </row>
    <row r="2663" spans="21:24" ht="12" customHeight="1">
      <c r="U2663" s="107">
        <v>40155</v>
      </c>
      <c r="V2663" s="108">
        <v>-2.4654566428327219E-3</v>
      </c>
      <c r="W2663" s="109">
        <f t="shared" si="151"/>
        <v>0.3906006342396704</v>
      </c>
      <c r="X2663" s="108">
        <f t="shared" si="150"/>
        <v>-9.6304433012487367E-3</v>
      </c>
    </row>
    <row r="2664" spans="21:24" ht="12" customHeight="1">
      <c r="U2664" s="107">
        <v>40154</v>
      </c>
      <c r="V2664" s="108">
        <v>-4.1347359324172579E-4</v>
      </c>
      <c r="W2664" s="109">
        <f t="shared" si="151"/>
        <v>0.39156602329290546</v>
      </c>
      <c r="X2664" s="108">
        <f t="shared" si="150"/>
        <v>-2.4665889730646207E-4</v>
      </c>
    </row>
    <row r="2665" spans="21:24" ht="12" customHeight="1">
      <c r="U2665" s="107">
        <v>40151</v>
      </c>
      <c r="V2665" s="108">
        <v>-3.7498971318938468E-3</v>
      </c>
      <c r="W2665" s="109">
        <f t="shared" si="151"/>
        <v>0.39172799247352685</v>
      </c>
      <c r="X2665" s="108">
        <f t="shared" si="150"/>
        <v>1.3961942401274907E-3</v>
      </c>
    </row>
    <row r="2666" spans="21:24" ht="12" customHeight="1">
      <c r="U2666" s="107">
        <v>40150</v>
      </c>
      <c r="V2666" s="108">
        <v>-1.675660034503941E-3</v>
      </c>
      <c r="W2666" s="109">
        <f t="shared" si="151"/>
        <v>0.3932024612552415</v>
      </c>
      <c r="X2666" s="108">
        <f t="shared" si="150"/>
        <v>4.5731679968503691E-3</v>
      </c>
    </row>
    <row r="2667" spans="21:24" ht="12" customHeight="1">
      <c r="U2667" s="107">
        <v>40149</v>
      </c>
      <c r="V2667" s="108">
        <v>-1.360118984417446E-3</v>
      </c>
      <c r="W2667" s="109">
        <f t="shared" si="151"/>
        <v>0.39386244080639293</v>
      </c>
      <c r="X2667" s="108">
        <f t="shared" si="150"/>
        <v>6.8038940818737625E-3</v>
      </c>
    </row>
    <row r="2668" spans="21:24" ht="12" customHeight="1">
      <c r="U2668" s="107">
        <v>40148</v>
      </c>
      <c r="V2668" s="108">
        <v>6.986216247387214E-3</v>
      </c>
      <c r="W2668" s="109">
        <f t="shared" si="151"/>
        <v>0.3943988701971809</v>
      </c>
      <c r="X2668" s="108">
        <f t="shared" si="150"/>
        <v>1.105789971010207E-2</v>
      </c>
    </row>
    <row r="2669" spans="21:24" ht="12" customHeight="1">
      <c r="U2669" s="107">
        <v>40147</v>
      </c>
      <c r="V2669" s="108">
        <v>1.229105424531422E-3</v>
      </c>
      <c r="W2669" s="109">
        <f t="shared" si="151"/>
        <v>0.39166263036542753</v>
      </c>
      <c r="X2669" s="108">
        <f t="shared" si="150"/>
        <v>5.1795853948215509E-3</v>
      </c>
    </row>
    <row r="2670" spans="21:24" ht="12" customHeight="1">
      <c r="U2670" s="107">
        <v>40144</v>
      </c>
      <c r="V2670" s="108">
        <v>-5.8924957785932649E-4</v>
      </c>
      <c r="W2670" s="109">
        <f t="shared" si="151"/>
        <v>0.39118182666030121</v>
      </c>
      <c r="X2670" s="108">
        <f t="shared" si="150"/>
        <v>8.6750012048848468E-3</v>
      </c>
    </row>
    <row r="2671" spans="21:24" ht="12" customHeight="1">
      <c r="U2671" s="107">
        <v>40143</v>
      </c>
      <c r="V2671" s="108">
        <v>5.4119008395537801E-4</v>
      </c>
      <c r="W2671" s="109">
        <f t="shared" si="151"/>
        <v>0.39141246629083198</v>
      </c>
      <c r="X2671" s="108">
        <f t="shared" si="150"/>
        <v>8.4692155927781343E-3</v>
      </c>
    </row>
    <row r="2672" spans="21:24" ht="12" customHeight="1">
      <c r="U2672" s="107">
        <v>40142</v>
      </c>
      <c r="V2672" s="108">
        <v>2.8593915869908732E-3</v>
      </c>
      <c r="W2672" s="109">
        <f t="shared" si="151"/>
        <v>0.39120075232283896</v>
      </c>
      <c r="X2672" s="108">
        <f t="shared" si="150"/>
        <v>5.6684248035014928E-3</v>
      </c>
    </row>
    <row r="2673" spans="21:24" ht="12" customHeight="1">
      <c r="U2673" s="107">
        <v>40141</v>
      </c>
      <c r="V2673" s="108">
        <v>1.131574795147766E-3</v>
      </c>
      <c r="W2673" s="109">
        <f t="shared" si="151"/>
        <v>0.39008534556751484</v>
      </c>
      <c r="X2673" s="108">
        <f t="shared" si="150"/>
        <v>1.1462026414439386E-3</v>
      </c>
    </row>
    <row r="2674" spans="21:24" ht="12" customHeight="1">
      <c r="U2674" s="107">
        <v>40140</v>
      </c>
      <c r="V2674" s="108">
        <v>4.7107838185686778E-3</v>
      </c>
      <c r="W2674" s="109">
        <f t="shared" si="151"/>
        <v>0.38964443374721691</v>
      </c>
      <c r="X2674" s="108">
        <f t="shared" si="150"/>
        <v>4.7087377350023552E-3</v>
      </c>
    </row>
    <row r="2675" spans="21:24" ht="12" customHeight="1">
      <c r="U2675" s="107">
        <v>40137</v>
      </c>
      <c r="V2675" s="108">
        <v>-7.9314513666286319E-4</v>
      </c>
      <c r="W2675" s="109">
        <f t="shared" si="151"/>
        <v>0.38781750929984954</v>
      </c>
      <c r="X2675" s="108">
        <f t="shared" si="150"/>
        <v>9.159694296887233E-3</v>
      </c>
    </row>
    <row r="2676" spans="21:24" ht="12" customHeight="1">
      <c r="U2676" s="107">
        <v>40136</v>
      </c>
      <c r="V2676" s="108">
        <v>-2.2375824419187777E-3</v>
      </c>
      <c r="W2676" s="109">
        <f t="shared" si="151"/>
        <v>0.38812534903285051</v>
      </c>
      <c r="X2676" s="108">
        <f t="shared" si="150"/>
        <v>1.1046802354066632E-2</v>
      </c>
    </row>
    <row r="2677" spans="21:24" ht="12" customHeight="1">
      <c r="U2677" s="107">
        <v>40135</v>
      </c>
      <c r="V2677" s="108">
        <v>-1.6501991033488269E-3</v>
      </c>
      <c r="W2677" s="109">
        <f t="shared" si="151"/>
        <v>0.38899575911342354</v>
      </c>
      <c r="X2677" s="108">
        <f t="shared" si="150"/>
        <v>1.2590066394977173E-2</v>
      </c>
    </row>
    <row r="2678" spans="21:24" ht="12" customHeight="1">
      <c r="U2678" s="107">
        <v>40134</v>
      </c>
      <c r="V2678" s="108">
        <v>4.6940578361531057E-3</v>
      </c>
      <c r="W2678" s="109">
        <f t="shared" si="151"/>
        <v>0.38963874061381443</v>
      </c>
      <c r="X2678" s="108">
        <f t="shared" si="150"/>
        <v>1.8401163291740019E-2</v>
      </c>
    </row>
    <row r="2679" spans="21:24" ht="12" customHeight="1">
      <c r="U2679" s="107">
        <v>40133</v>
      </c>
      <c r="V2679" s="108">
        <v>9.161749444800988E-3</v>
      </c>
      <c r="W2679" s="109">
        <f t="shared" si="151"/>
        <v>0.38781829908797694</v>
      </c>
      <c r="X2679" s="108">
        <f t="shared" si="150"/>
        <v>1.6189732253626854E-2</v>
      </c>
    </row>
    <row r="2680" spans="21:24" ht="12" customHeight="1">
      <c r="U2680" s="107">
        <v>40130</v>
      </c>
      <c r="V2680" s="108">
        <v>1.0753513136590529E-3</v>
      </c>
      <c r="W2680" s="109">
        <f t="shared" si="151"/>
        <v>0.38429746202859799</v>
      </c>
      <c r="X2680" s="108">
        <f t="shared" si="150"/>
        <v>1.5567898219373433E-2</v>
      </c>
    </row>
    <row r="2681" spans="21:24" ht="12" customHeight="1">
      <c r="U2681" s="107">
        <v>40129</v>
      </c>
      <c r="V2681" s="108">
        <v>-7.1459571489061746E-4</v>
      </c>
      <c r="W2681" s="109">
        <f t="shared" si="151"/>
        <v>0.38388465116467452</v>
      </c>
      <c r="X2681" s="108">
        <f t="shared" si="150"/>
        <v>1.4634078620624269E-2</v>
      </c>
    </row>
    <row r="2682" spans="21:24" ht="12" customHeight="1">
      <c r="U2682" s="107">
        <v>40128</v>
      </c>
      <c r="V2682" s="108">
        <v>4.0791751245938066E-3</v>
      </c>
      <c r="W2682" s="109">
        <f t="shared" si="151"/>
        <v>0.38415916966115032</v>
      </c>
      <c r="X2682" s="108">
        <f t="shared" si="150"/>
        <v>1.4586739728249754E-2</v>
      </c>
    </row>
    <row r="2683" spans="21:24" ht="12" customHeight="1">
      <c r="U2683" s="107">
        <v>40127</v>
      </c>
      <c r="V2683" s="108">
        <v>2.5123914129479507E-3</v>
      </c>
      <c r="W2683" s="109">
        <f t="shared" si="151"/>
        <v>0.38259848344477504</v>
      </c>
      <c r="X2683" s="108">
        <f t="shared" si="150"/>
        <v>8.7031703872715305E-3</v>
      </c>
    </row>
    <row r="2684" spans="21:24" ht="12" customHeight="1">
      <c r="U2684" s="107">
        <v>40126</v>
      </c>
      <c r="V2684" s="108">
        <v>8.5442160236751802E-3</v>
      </c>
      <c r="W2684" s="109">
        <f t="shared" si="151"/>
        <v>0.38163965525207932</v>
      </c>
      <c r="X2684" s="108">
        <f t="shared" si="150"/>
        <v>3.8869470654225857E-3</v>
      </c>
    </row>
    <row r="2685" spans="21:24" ht="12" customHeight="1">
      <c r="U2685" s="107">
        <v>40123</v>
      </c>
      <c r="V2685" s="108">
        <v>1.5485768194760692E-4</v>
      </c>
      <c r="W2685" s="109">
        <f t="shared" si="151"/>
        <v>0.3784064686392693</v>
      </c>
      <c r="X2685" s="108">
        <f t="shared" si="150"/>
        <v>-3.2517651820976878E-3</v>
      </c>
    </row>
    <row r="2686" spans="21:24" ht="12" customHeight="1">
      <c r="U2686" s="107">
        <v>40122</v>
      </c>
      <c r="V2686" s="108">
        <v>-7.6121849762749274E-4</v>
      </c>
      <c r="W2686" s="109">
        <f t="shared" si="151"/>
        <v>0.37834787856382507</v>
      </c>
      <c r="X2686" s="108">
        <f t="shared" si="150"/>
        <v>-4.7840707542042837E-3</v>
      </c>
    </row>
    <row r="2687" spans="21:24" ht="12" customHeight="1">
      <c r="U2687" s="107">
        <v>40121</v>
      </c>
      <c r="V2687" s="108">
        <v>-1.7434610477062701E-3</v>
      </c>
      <c r="W2687" s="109">
        <f t="shared" si="151"/>
        <v>0.37863610336957959</v>
      </c>
      <c r="X2687" s="108">
        <f t="shared" si="150"/>
        <v>-2.0978803400082402E-3</v>
      </c>
    </row>
    <row r="2688" spans="21:24" ht="12" customHeight="1">
      <c r="U2688" s="107">
        <v>40120</v>
      </c>
      <c r="V2688" s="108">
        <v>-2.2742729911222632E-3</v>
      </c>
      <c r="W2688" s="109">
        <f t="shared" si="151"/>
        <v>0.37929739360081915</v>
      </c>
      <c r="X2688" s="108">
        <f t="shared" si="150"/>
        <v>-5.400816547648235E-3</v>
      </c>
    </row>
    <row r="2689" spans="21:24" ht="12" customHeight="1">
      <c r="U2689" s="107">
        <v>40119</v>
      </c>
      <c r="V2689" s="108">
        <v>1.3723856017932351E-3</v>
      </c>
      <c r="W2689" s="109">
        <f t="shared" si="151"/>
        <v>0.38016198573723275</v>
      </c>
      <c r="X2689" s="108">
        <f t="shared" si="150"/>
        <v>-6.0000391387127205E-4</v>
      </c>
    </row>
    <row r="2690" spans="21:24" ht="12" customHeight="1">
      <c r="U2690" s="107">
        <v>40116</v>
      </c>
      <c r="V2690" s="108">
        <v>-1.3826849069042851E-3</v>
      </c>
      <c r="W2690" s="109">
        <f t="shared" si="151"/>
        <v>0.37964097193350038</v>
      </c>
      <c r="X2690" s="108">
        <f t="shared" si="150"/>
        <v>-7.5589738026887732E-3</v>
      </c>
    </row>
    <row r="2691" spans="21:24" ht="12" customHeight="1">
      <c r="U2691" s="107">
        <v>40115</v>
      </c>
      <c r="V2691" s="108">
        <v>1.9358300096232221E-3</v>
      </c>
      <c r="W2691" s="109">
        <f t="shared" si="151"/>
        <v>0.38016662258465694</v>
      </c>
      <c r="X2691" s="108">
        <f t="shared" si="150"/>
        <v>-9.7333504919334679E-3</v>
      </c>
    </row>
    <row r="2692" spans="21:24" ht="12" customHeight="1">
      <c r="U2692" s="107">
        <v>40114</v>
      </c>
      <c r="V2692" s="108">
        <v>-5.0475703406520564E-3</v>
      </c>
      <c r="W2692" s="109">
        <f t="shared" si="151"/>
        <v>0.37943210652622889</v>
      </c>
      <c r="X2692" s="108">
        <f t="shared" si="150"/>
        <v>-1.2387817774728971E-2</v>
      </c>
    </row>
    <row r="2693" spans="21:24" ht="12" customHeight="1">
      <c r="U2693" s="107">
        <v>40113</v>
      </c>
      <c r="V2693" s="108">
        <v>2.541631098646037E-3</v>
      </c>
      <c r="W2693" s="109">
        <f t="shared" si="151"/>
        <v>0.38135703297507295</v>
      </c>
      <c r="X2693" s="108">
        <f t="shared" si="150"/>
        <v>-1.4732860104511691E-2</v>
      </c>
    </row>
    <row r="2694" spans="21:24" ht="12" customHeight="1">
      <c r="U2694" s="107">
        <v>40112</v>
      </c>
      <c r="V2694" s="108">
        <v>-5.6003183267503585E-3</v>
      </c>
      <c r="W2694" s="109">
        <f t="shared" si="151"/>
        <v>0.38039022135884643</v>
      </c>
      <c r="X2694" s="108">
        <f t="shared" ref="X2694:X2757" si="152">$W2694/VLOOKUP($U2694-7,$U:$W,3,FALSE)-1</f>
        <v>-1.2338116662624299E-2</v>
      </c>
    </row>
    <row r="2695" spans="21:24" ht="12" customHeight="1">
      <c r="U2695" s="107">
        <v>40109</v>
      </c>
      <c r="V2695" s="108">
        <v>-3.5705934617676449E-3</v>
      </c>
      <c r="W2695" s="109">
        <f t="shared" si="151"/>
        <v>0.38253252527069798</v>
      </c>
      <c r="X2695" s="108">
        <f t="shared" si="152"/>
        <v>-4.8807585498227279E-3</v>
      </c>
    </row>
    <row r="2696" spans="21:24" ht="12" customHeight="1">
      <c r="U2696" s="107">
        <v>40108</v>
      </c>
      <c r="V2696" s="108">
        <v>-7.499171894188786E-4</v>
      </c>
      <c r="W2696" s="109">
        <f t="shared" si="151"/>
        <v>0.38390328784021133</v>
      </c>
      <c r="X2696" s="108">
        <f t="shared" si="152"/>
        <v>-2.2014678820503342E-3</v>
      </c>
    </row>
    <row r="2697" spans="21:24" ht="12" customHeight="1">
      <c r="U2697" s="107">
        <v>40107</v>
      </c>
      <c r="V2697" s="108">
        <v>-7.4100417698868279E-3</v>
      </c>
      <c r="W2697" s="109">
        <f t="shared" si="151"/>
        <v>0.38419139957477932</v>
      </c>
      <c r="X2697" s="108">
        <f t="shared" si="152"/>
        <v>-7.1066227146253658E-3</v>
      </c>
    </row>
    <row r="2698" spans="21:24" ht="12" customHeight="1">
      <c r="U2698" s="107">
        <v>40106</v>
      </c>
      <c r="V2698" s="108">
        <v>4.9783610971185941E-3</v>
      </c>
      <c r="W2698" s="109">
        <f t="shared" si="151"/>
        <v>0.3870595268360672</v>
      </c>
      <c r="X2698" s="108">
        <f t="shared" si="152"/>
        <v>1.9270278976568633E-4</v>
      </c>
    </row>
    <row r="2699" spans="21:24" ht="12" customHeight="1">
      <c r="U2699" s="107">
        <v>40105</v>
      </c>
      <c r="V2699" s="108">
        <v>1.9079136487872262E-3</v>
      </c>
      <c r="W2699" s="109">
        <f t="shared" si="151"/>
        <v>0.38514215013895481</v>
      </c>
      <c r="X2699" s="108">
        <f t="shared" si="152"/>
        <v>-4.0701220909707958E-3</v>
      </c>
    </row>
    <row r="2700" spans="21:24" ht="12" customHeight="1">
      <c r="U2700" s="107">
        <v>40102</v>
      </c>
      <c r="V2700" s="108">
        <v>-8.877752638787184E-4</v>
      </c>
      <c r="W2700" s="109">
        <f t="shared" si="151"/>
        <v>0.38440873147346361</v>
      </c>
      <c r="X2700" s="108">
        <f t="shared" si="152"/>
        <v>-4.371754946609685E-3</v>
      </c>
    </row>
    <row r="2701" spans="21:24" ht="12" customHeight="1">
      <c r="U2701" s="107">
        <v>40101</v>
      </c>
      <c r="V2701" s="108">
        <v>-5.6622078121012429E-3</v>
      </c>
      <c r="W2701" s="109">
        <f t="shared" si="151"/>
        <v>0.38475030327548143</v>
      </c>
      <c r="X2701" s="108">
        <f t="shared" si="152"/>
        <v>-9.9794558561469016E-3</v>
      </c>
    </row>
    <row r="2702" spans="21:24" ht="12" customHeight="1">
      <c r="U2702" s="107">
        <v>40100</v>
      </c>
      <c r="V2702" s="108">
        <v>-1.129468720233255E-4</v>
      </c>
      <c r="W2702" s="109">
        <f t="shared" si="151"/>
        <v>0.38694124501583427</v>
      </c>
      <c r="X2702" s="108">
        <f t="shared" si="152"/>
        <v>-4.2812370750201501E-3</v>
      </c>
    </row>
    <row r="2703" spans="21:24" ht="12" customHeight="1">
      <c r="U2703" s="107">
        <v>40099</v>
      </c>
      <c r="V2703" s="108">
        <v>6.9513972354002846E-4</v>
      </c>
      <c r="W2703" s="109">
        <f t="shared" si="151"/>
        <v>0.3869849537558811</v>
      </c>
      <c r="X2703" s="108">
        <f t="shared" si="152"/>
        <v>-3.7227141641948958E-4</v>
      </c>
    </row>
    <row r="2704" spans="21:24" ht="12" customHeight="1">
      <c r="U2704" s="107">
        <v>40098</v>
      </c>
      <c r="V2704" s="108">
        <v>1.6044702520335891E-3</v>
      </c>
      <c r="W2704" s="109">
        <f t="shared" si="151"/>
        <v>0.3867161320107867</v>
      </c>
      <c r="X2704" s="108">
        <f t="shared" si="152"/>
        <v>2.3178927869342836E-3</v>
      </c>
    </row>
    <row r="2705" spans="21:24" ht="12" customHeight="1">
      <c r="U2705" s="107">
        <v>40095</v>
      </c>
      <c r="V2705" s="108">
        <v>-6.5150990759728885E-3</v>
      </c>
      <c r="W2705" s="109">
        <f t="shared" ref="W2705:W2768" si="153">$W2704/(1+$V2704)</f>
        <v>0.38609665141917482</v>
      </c>
      <c r="X2705" s="108">
        <f t="shared" si="152"/>
        <v>3.3248290591987306E-3</v>
      </c>
    </row>
    <row r="2706" spans="21:24" ht="12" customHeight="1">
      <c r="U2706" s="107">
        <v>40094</v>
      </c>
      <c r="V2706" s="108">
        <v>6.0859568413430129E-5</v>
      </c>
      <c r="W2706" s="109">
        <f t="shared" si="153"/>
        <v>0.38862860528637272</v>
      </c>
      <c r="X2706" s="108">
        <f t="shared" si="152"/>
        <v>9.9062099316702401E-3</v>
      </c>
    </row>
    <row r="2707" spans="21:24" ht="12" customHeight="1">
      <c r="U2707" s="107">
        <v>40093</v>
      </c>
      <c r="V2707" s="108">
        <v>3.8123825469736413E-3</v>
      </c>
      <c r="W2707" s="109">
        <f t="shared" si="153"/>
        <v>0.38860495495653069</v>
      </c>
      <c r="X2707" s="108">
        <f t="shared" si="152"/>
        <v>9.5260631184033162E-3</v>
      </c>
    </row>
    <row r="2708" spans="21:24" ht="12" customHeight="1">
      <c r="U2708" s="107">
        <v>40092</v>
      </c>
      <c r="V2708" s="108">
        <v>3.3881765075123439E-3</v>
      </c>
      <c r="W2708" s="109">
        <f t="shared" si="153"/>
        <v>0.38712907084342113</v>
      </c>
      <c r="X2708" s="108">
        <f t="shared" si="152"/>
        <v>3.8279068901361235E-3</v>
      </c>
    </row>
    <row r="2709" spans="21:24" ht="12" customHeight="1">
      <c r="U2709" s="107">
        <v>40091</v>
      </c>
      <c r="V2709" s="108">
        <v>2.610689814526842E-3</v>
      </c>
      <c r="W2709" s="109">
        <f t="shared" si="153"/>
        <v>0.3858218383546228</v>
      </c>
      <c r="X2709" s="108">
        <f t="shared" si="152"/>
        <v>8.0155553919136757E-4</v>
      </c>
    </row>
    <row r="2710" spans="21:24" ht="12" customHeight="1">
      <c r="U2710" s="107">
        <v>40088</v>
      </c>
      <c r="V2710" s="108">
        <v>1.7360851401771001E-6</v>
      </c>
      <c r="W2710" s="109">
        <f t="shared" si="153"/>
        <v>0.38481720001010172</v>
      </c>
      <c r="X2710" s="108">
        <f t="shared" si="152"/>
        <v>2.9772448005283003E-3</v>
      </c>
    </row>
    <row r="2711" spans="21:24" ht="12" customHeight="1">
      <c r="U2711" s="107">
        <v>40087</v>
      </c>
      <c r="V2711" s="108">
        <v>-3.1558127836943276E-4</v>
      </c>
      <c r="W2711" s="109">
        <f t="shared" si="153"/>
        <v>0.38481653193583898</v>
      </c>
      <c r="X2711" s="108">
        <f t="shared" si="152"/>
        <v>5.7596317738177749E-3</v>
      </c>
    </row>
    <row r="2712" spans="21:24" ht="12" customHeight="1">
      <c r="U2712" s="107">
        <v>40086</v>
      </c>
      <c r="V2712" s="108">
        <v>-1.8535234544555571E-3</v>
      </c>
      <c r="W2712" s="109">
        <f t="shared" si="153"/>
        <v>0.38493801116549553</v>
      </c>
      <c r="X2712" s="108">
        <f t="shared" si="152"/>
        <v>6.2130073676862629E-3</v>
      </c>
    </row>
    <row r="2713" spans="21:24" ht="12" customHeight="1">
      <c r="U2713" s="107">
        <v>40085</v>
      </c>
      <c r="V2713" s="108">
        <v>3.6315086053362989E-4</v>
      </c>
      <c r="W2713" s="109">
        <f t="shared" si="153"/>
        <v>0.38565282772696458</v>
      </c>
      <c r="X2713" s="108">
        <f t="shared" si="152"/>
        <v>7.676384509605283E-3</v>
      </c>
    </row>
    <row r="2714" spans="21:24" ht="12" customHeight="1">
      <c r="U2714" s="107">
        <v>40084</v>
      </c>
      <c r="V2714" s="108">
        <v>4.7903120373915028E-3</v>
      </c>
      <c r="W2714" s="109">
        <f t="shared" si="153"/>
        <v>0.38551282841158013</v>
      </c>
      <c r="X2714" s="108">
        <f t="shared" si="152"/>
        <v>8.5237352351319462E-3</v>
      </c>
    </row>
    <row r="2715" spans="21:24" ht="12" customHeight="1">
      <c r="U2715" s="107">
        <v>40081</v>
      </c>
      <c r="V2715" s="108">
        <v>2.7758686172332969E-3</v>
      </c>
      <c r="W2715" s="109">
        <f t="shared" si="153"/>
        <v>0.38367490589144326</v>
      </c>
      <c r="X2715" s="108">
        <f t="shared" si="152"/>
        <v>1.5788392741951096E-3</v>
      </c>
    </row>
    <row r="2716" spans="21:24" ht="12" customHeight="1">
      <c r="U2716" s="107">
        <v>40080</v>
      </c>
      <c r="V2716" s="108">
        <v>1.350557353868317E-4</v>
      </c>
      <c r="W2716" s="109">
        <f t="shared" si="153"/>
        <v>0.38261282296362753</v>
      </c>
      <c r="X2716" s="108">
        <f t="shared" si="152"/>
        <v>-2.7496298831241051E-3</v>
      </c>
    </row>
    <row r="2717" spans="21:24" ht="12" customHeight="1">
      <c r="U2717" s="107">
        <v>40079</v>
      </c>
      <c r="V2717" s="108">
        <v>-4.0187780152864649E-4</v>
      </c>
      <c r="W2717" s="109">
        <f t="shared" si="153"/>
        <v>0.38256115588538903</v>
      </c>
      <c r="X2717" s="108">
        <f t="shared" si="152"/>
        <v>-2.8157979467637873E-3</v>
      </c>
    </row>
    <row r="2718" spans="21:24" ht="12" customHeight="1">
      <c r="U2718" s="107">
        <v>40078</v>
      </c>
      <c r="V2718" s="108">
        <v>1.2043519194272761E-3</v>
      </c>
      <c r="W2718" s="109">
        <f t="shared" si="153"/>
        <v>0.38271496053233989</v>
      </c>
      <c r="X2718" s="108">
        <f t="shared" si="152"/>
        <v>-8.1772799867729784E-4</v>
      </c>
    </row>
    <row r="2719" spans="21:24" ht="12" customHeight="1">
      <c r="U2719" s="107">
        <v>40077</v>
      </c>
      <c r="V2719" s="108">
        <v>-2.1288748254043419E-3</v>
      </c>
      <c r="W2719" s="109">
        <f t="shared" si="153"/>
        <v>0.38225459148137936</v>
      </c>
      <c r="X2719" s="108">
        <f t="shared" si="152"/>
        <v>-2.8618106997390091E-3</v>
      </c>
    </row>
    <row r="2720" spans="21:24" ht="12" customHeight="1">
      <c r="U2720" s="107">
        <v>40074</v>
      </c>
      <c r="V2720" s="108">
        <v>-1.5577736771259739E-3</v>
      </c>
      <c r="W2720" s="109">
        <f t="shared" si="153"/>
        <v>0.38307009977315154</v>
      </c>
      <c r="X2720" s="108">
        <f t="shared" si="152"/>
        <v>-2.4214399829103339E-3</v>
      </c>
    </row>
    <row r="2721" spans="21:24" ht="12" customHeight="1">
      <c r="U2721" s="107">
        <v>40073</v>
      </c>
      <c r="V2721" s="108">
        <v>6.8696271405468013E-5</v>
      </c>
      <c r="W2721" s="109">
        <f t="shared" si="153"/>
        <v>0.38366776732184721</v>
      </c>
      <c r="X2721" s="108">
        <f t="shared" si="152"/>
        <v>3.6243985344865948E-3</v>
      </c>
    </row>
    <row r="2722" spans="21:24" ht="12" customHeight="1">
      <c r="U2722" s="107">
        <v>40072</v>
      </c>
      <c r="V2722" s="108">
        <v>1.6010289473107988E-3</v>
      </c>
      <c r="W2722" s="109">
        <f t="shared" si="153"/>
        <v>0.38364141258724577</v>
      </c>
      <c r="X2722" s="108">
        <f t="shared" si="152"/>
        <v>9.1011821886404221E-3</v>
      </c>
    </row>
    <row r="2723" spans="21:24" ht="12" customHeight="1">
      <c r="U2723" s="107">
        <v>40071</v>
      </c>
      <c r="V2723" s="108">
        <v>-8.4386746289507892E-4</v>
      </c>
      <c r="W2723" s="109">
        <f t="shared" si="153"/>
        <v>0.38302817339400641</v>
      </c>
      <c r="X2723" s="108">
        <f t="shared" si="152"/>
        <v>6.503164728612898E-3</v>
      </c>
    </row>
    <row r="2724" spans="21:24" ht="12" customHeight="1">
      <c r="U2724" s="107">
        <v>40070</v>
      </c>
      <c r="V2724" s="108">
        <v>-1.6881804187402491E-3</v>
      </c>
      <c r="W2724" s="109">
        <f t="shared" si="153"/>
        <v>0.38335167139634424</v>
      </c>
      <c r="X2724" s="108">
        <f t="shared" si="152"/>
        <v>9.7489700541184554E-3</v>
      </c>
    </row>
    <row r="2725" spans="21:24" ht="12" customHeight="1">
      <c r="U2725" s="107">
        <v>40067</v>
      </c>
      <c r="V2725" s="108">
        <v>4.4932991017385335E-3</v>
      </c>
      <c r="W2725" s="109">
        <f t="shared" si="153"/>
        <v>0.38399993256329518</v>
      </c>
      <c r="X2725" s="108">
        <f t="shared" si="152"/>
        <v>1.2016963671839243E-2</v>
      </c>
    </row>
    <row r="2726" spans="21:24" ht="12" customHeight="1">
      <c r="U2726" s="107">
        <v>40066</v>
      </c>
      <c r="V2726" s="108">
        <v>5.5260764394922304E-3</v>
      </c>
      <c r="W2726" s="109">
        <f t="shared" si="153"/>
        <v>0.38228222418873731</v>
      </c>
      <c r="X2726" s="108">
        <f t="shared" si="152"/>
        <v>8.3755693457121527E-3</v>
      </c>
    </row>
    <row r="2727" spans="21:24" ht="12" customHeight="1">
      <c r="U2727" s="107">
        <v>40065</v>
      </c>
      <c r="V2727" s="108">
        <v>-9.7767872553419202E-4</v>
      </c>
      <c r="W2727" s="109">
        <f t="shared" si="153"/>
        <v>0.38018131319117632</v>
      </c>
      <c r="X2727" s="108">
        <f t="shared" si="152"/>
        <v>2.2741476735579358E-3</v>
      </c>
    </row>
    <row r="2728" spans="21:24" ht="12" customHeight="1">
      <c r="U2728" s="107">
        <v>40064</v>
      </c>
      <c r="V2728" s="108">
        <v>2.3782449055992087E-3</v>
      </c>
      <c r="W2728" s="109">
        <f t="shared" si="153"/>
        <v>0.38055337212703522</v>
      </c>
      <c r="X2728" s="108">
        <f t="shared" si="152"/>
        <v>4.4353922093804954E-3</v>
      </c>
    </row>
    <row r="2729" spans="21:24" ht="12" customHeight="1">
      <c r="U2729" s="107">
        <v>40063</v>
      </c>
      <c r="V2729" s="108">
        <v>5.5412425544431525E-4</v>
      </c>
      <c r="W2729" s="109">
        <f t="shared" si="153"/>
        <v>0.37965047033006444</v>
      </c>
      <c r="X2729" s="108">
        <f t="shared" si="152"/>
        <v>-9.3016425415659576E-4</v>
      </c>
    </row>
    <row r="2730" spans="21:24" ht="12" customHeight="1">
      <c r="U2730" s="107">
        <v>40060</v>
      </c>
      <c r="V2730" s="108">
        <v>8.7897609008606866E-4</v>
      </c>
      <c r="W2730" s="109">
        <f t="shared" si="153"/>
        <v>0.37944021330438149</v>
      </c>
      <c r="X2730" s="108">
        <f t="shared" si="152"/>
        <v>-2.3383783946475667E-3</v>
      </c>
    </row>
    <row r="2731" spans="21:24" ht="12" customHeight="1">
      <c r="U2731" s="107">
        <v>40059</v>
      </c>
      <c r="V2731" s="108">
        <v>-5.5810368268656549E-4</v>
      </c>
      <c r="W2731" s="109">
        <f t="shared" si="153"/>
        <v>0.37910698732693654</v>
      </c>
      <c r="X2731" s="108">
        <f t="shared" si="152"/>
        <v>-3.6631839436481739E-3</v>
      </c>
    </row>
    <row r="2732" spans="21:24" ht="12" customHeight="1">
      <c r="U2732" s="107">
        <v>40058</v>
      </c>
      <c r="V2732" s="108">
        <v>1.1765537646791419E-3</v>
      </c>
      <c r="W2732" s="109">
        <f t="shared" si="153"/>
        <v>0.37931868648277445</v>
      </c>
      <c r="X2732" s="108">
        <f t="shared" si="152"/>
        <v>-3.096815391081309E-3</v>
      </c>
    </row>
    <row r="2733" spans="21:24" ht="12" customHeight="1">
      <c r="U2733" s="107">
        <v>40057</v>
      </c>
      <c r="V2733" s="108">
        <v>-2.976322558448465E-3</v>
      </c>
      <c r="W2733" s="109">
        <f t="shared" si="153"/>
        <v>0.3788729221199193</v>
      </c>
      <c r="X2733" s="108">
        <f t="shared" si="152"/>
        <v>-3.4153330079573774E-3</v>
      </c>
    </row>
    <row r="2734" spans="21:24" ht="12" customHeight="1">
      <c r="U2734" s="107">
        <v>40056</v>
      </c>
      <c r="V2734" s="108">
        <v>-8.5618202715006533E-4</v>
      </c>
      <c r="W2734" s="109">
        <f t="shared" si="153"/>
        <v>0.38000393640815011</v>
      </c>
      <c r="X2734" s="108">
        <f t="shared" si="152"/>
        <v>4.9303426483355839E-3</v>
      </c>
    </row>
    <row r="2735" spans="21:24" ht="12" customHeight="1">
      <c r="U2735" s="107">
        <v>40053</v>
      </c>
      <c r="V2735" s="108">
        <v>-4.5010181838209105E-4</v>
      </c>
      <c r="W2735" s="109">
        <f t="shared" si="153"/>
        <v>0.38032956774845011</v>
      </c>
      <c r="X2735" s="108">
        <f t="shared" si="152"/>
        <v>6.6828097892110971E-3</v>
      </c>
    </row>
    <row r="2736" spans="21:24" ht="12" customHeight="1">
      <c r="U2736" s="107">
        <v>40052</v>
      </c>
      <c r="V2736" s="108">
        <v>1.002995552656698E-5</v>
      </c>
      <c r="W2736" s="109">
        <f t="shared" si="153"/>
        <v>0.38050083186476835</v>
      </c>
      <c r="X2736" s="108">
        <f t="shared" si="152"/>
        <v>8.913267161840599E-3</v>
      </c>
    </row>
    <row r="2737" spans="21:24" ht="12" customHeight="1">
      <c r="U2737" s="107">
        <v>40051</v>
      </c>
      <c r="V2737" s="108">
        <v>8.5667077613948072E-4</v>
      </c>
      <c r="W2737" s="109">
        <f t="shared" si="153"/>
        <v>0.3804970154966249</v>
      </c>
      <c r="X2737" s="108">
        <f t="shared" si="152"/>
        <v>1.0539769616669137E-2</v>
      </c>
    </row>
    <row r="2738" spans="21:24" ht="12" customHeight="1">
      <c r="U2738" s="107">
        <v>40050</v>
      </c>
      <c r="V2738" s="108">
        <v>5.3730294927787281E-3</v>
      </c>
      <c r="W2738" s="109">
        <f t="shared" si="153"/>
        <v>0.38017133382501106</v>
      </c>
      <c r="X2738" s="108">
        <f t="shared" si="152"/>
        <v>1.4135142135272893E-2</v>
      </c>
    </row>
    <row r="2739" spans="21:24" ht="12" customHeight="1">
      <c r="U2739" s="107">
        <v>40049</v>
      </c>
      <c r="V2739" s="108">
        <v>8.8619417117628645E-4</v>
      </c>
      <c r="W2739" s="109">
        <f t="shared" si="153"/>
        <v>0.37813957871618209</v>
      </c>
      <c r="X2739" s="108">
        <f t="shared" si="152"/>
        <v>9.1064480336784381E-3</v>
      </c>
    </row>
    <row r="2740" spans="21:24" ht="12" customHeight="1">
      <c r="U2740" s="107">
        <v>40046</v>
      </c>
      <c r="V2740" s="108">
        <v>1.7645515143562501E-3</v>
      </c>
      <c r="W2740" s="109">
        <f t="shared" si="153"/>
        <v>0.37780477033087229</v>
      </c>
      <c r="X2740" s="108">
        <f t="shared" si="152"/>
        <v>7.6643306613926043E-3</v>
      </c>
    </row>
    <row r="2741" spans="21:24" ht="12" customHeight="1">
      <c r="U2741" s="107">
        <v>40045</v>
      </c>
      <c r="V2741" s="108">
        <v>1.6221792071183629E-3</v>
      </c>
      <c r="W2741" s="109">
        <f t="shared" si="153"/>
        <v>0.3771392886280005</v>
      </c>
      <c r="X2741" s="108">
        <f t="shared" si="152"/>
        <v>1.098593009873472E-2</v>
      </c>
    </row>
    <row r="2742" spans="21:24" ht="12" customHeight="1">
      <c r="U2742" s="107">
        <v>40044</v>
      </c>
      <c r="V2742" s="108">
        <v>4.4175920554025243E-3</v>
      </c>
      <c r="W2742" s="109">
        <f t="shared" si="153"/>
        <v>0.37652849193749188</v>
      </c>
      <c r="X2742" s="108">
        <f t="shared" si="152"/>
        <v>1.2022597334267138E-2</v>
      </c>
    </row>
    <row r="2743" spans="21:24" ht="12" customHeight="1">
      <c r="U2743" s="107">
        <v>40043</v>
      </c>
      <c r="V2743" s="108">
        <v>3.8778323391482446E-4</v>
      </c>
      <c r="W2743" s="109">
        <f t="shared" si="153"/>
        <v>0.3748724583437234</v>
      </c>
      <c r="X2743" s="108">
        <f t="shared" si="152"/>
        <v>1.1267905568858705E-2</v>
      </c>
    </row>
    <row r="2744" spans="21:24" ht="12" customHeight="1">
      <c r="U2744" s="107">
        <v>40042</v>
      </c>
      <c r="V2744" s="108">
        <v>-5.4417560904649264E-4</v>
      </c>
      <c r="W2744" s="109">
        <f t="shared" si="153"/>
        <v>0.37472714543942925</v>
      </c>
      <c r="X2744" s="108">
        <f t="shared" si="152"/>
        <v>9.9623705232811943E-3</v>
      </c>
    </row>
    <row r="2745" spans="21:24" ht="12" customHeight="1">
      <c r="U2745" s="107">
        <v>40039</v>
      </c>
      <c r="V2745" s="108">
        <v>5.0667033018223437E-3</v>
      </c>
      <c r="W2745" s="109">
        <f t="shared" si="153"/>
        <v>0.3749311738393038</v>
      </c>
      <c r="X2745" s="108">
        <f t="shared" si="152"/>
        <v>1.1179860985400358E-2</v>
      </c>
    </row>
    <row r="2746" spans="21:24" ht="12" customHeight="1">
      <c r="U2746" s="107">
        <v>40038</v>
      </c>
      <c r="V2746" s="108">
        <v>2.6492448315282107E-3</v>
      </c>
      <c r="W2746" s="109">
        <f t="shared" si="153"/>
        <v>0.37304108534049374</v>
      </c>
      <c r="X2746" s="108">
        <f t="shared" si="152"/>
        <v>2.9959949480220516E-3</v>
      </c>
    </row>
    <row r="2747" spans="21:24" ht="12" customHeight="1">
      <c r="U2747" s="107">
        <v>40037</v>
      </c>
      <c r="V2747" s="108">
        <v>3.6685715416789584E-3</v>
      </c>
      <c r="W2747" s="109">
        <f t="shared" si="153"/>
        <v>0.37205541944349096</v>
      </c>
      <c r="X2747" s="108">
        <f t="shared" si="152"/>
        <v>1.9974873224375411E-3</v>
      </c>
    </row>
    <row r="2748" spans="21:24" ht="12" customHeight="1">
      <c r="U2748" s="107">
        <v>40036</v>
      </c>
      <c r="V2748" s="108">
        <v>-9.0370570090396321E-4</v>
      </c>
      <c r="W2748" s="109">
        <f t="shared" si="153"/>
        <v>0.37069549649442302</v>
      </c>
      <c r="X2748" s="108">
        <f t="shared" si="152"/>
        <v>-4.3902751671077711E-3</v>
      </c>
    </row>
    <row r="2749" spans="21:24" ht="12" customHeight="1">
      <c r="U2749" s="107">
        <v>40035</v>
      </c>
      <c r="V2749" s="108">
        <v>6.6064941119140799E-4</v>
      </c>
      <c r="W2749" s="109">
        <f t="shared" si="153"/>
        <v>0.37103079914281933</v>
      </c>
      <c r="X2749" s="108">
        <f t="shared" si="152"/>
        <v>-3.7084756873201341E-3</v>
      </c>
    </row>
    <row r="2750" spans="21:24" ht="12" customHeight="1">
      <c r="U2750" s="107">
        <v>40032</v>
      </c>
      <c r="V2750" s="108">
        <v>-3.0676866082335942E-3</v>
      </c>
      <c r="W2750" s="109">
        <f t="shared" si="153"/>
        <v>0.37078583969614598</v>
      </c>
      <c r="X2750" s="108">
        <f t="shared" si="152"/>
        <v>-5.3033462158279532E-3</v>
      </c>
    </row>
    <row r="2751" spans="21:24" ht="12" customHeight="1">
      <c r="U2751" s="107">
        <v>40031</v>
      </c>
      <c r="V2751" s="108">
        <v>1.651082404366587E-3</v>
      </c>
      <c r="W2751" s="109">
        <f t="shared" si="153"/>
        <v>0.37192679454300881</v>
      </c>
      <c r="X2751" s="108">
        <f t="shared" si="152"/>
        <v>5.1766718772743303E-3</v>
      </c>
    </row>
    <row r="2752" spans="21:24" ht="12" customHeight="1">
      <c r="U2752" s="107">
        <v>40030</v>
      </c>
      <c r="V2752" s="108">
        <v>-2.7298441573081851E-3</v>
      </c>
      <c r="W2752" s="109">
        <f t="shared" si="153"/>
        <v>0.371313724985186</v>
      </c>
      <c r="X2752" s="108">
        <f t="shared" si="152"/>
        <v>5.8970988490694154E-3</v>
      </c>
    </row>
    <row r="2753" spans="21:24" ht="12" customHeight="1">
      <c r="U2753" s="107">
        <v>40029</v>
      </c>
      <c r="V2753" s="108">
        <v>-2.1951859754359428E-4</v>
      </c>
      <c r="W2753" s="109">
        <f t="shared" si="153"/>
        <v>0.37233012821027062</v>
      </c>
      <c r="X2753" s="108">
        <f t="shared" si="152"/>
        <v>1.0365875015131865E-2</v>
      </c>
    </row>
    <row r="2754" spans="21:24" ht="12" customHeight="1">
      <c r="U2754" s="107">
        <v>40028</v>
      </c>
      <c r="V2754" s="108">
        <v>-9.4121524371915816E-4</v>
      </c>
      <c r="W2754" s="109">
        <f t="shared" si="153"/>
        <v>0.37241187954377664</v>
      </c>
      <c r="X2754" s="108">
        <f t="shared" si="152"/>
        <v>1.0241131833072847E-2</v>
      </c>
    </row>
    <row r="2755" spans="21:24" ht="12" customHeight="1">
      <c r="U2755" s="107">
        <v>40025</v>
      </c>
      <c r="V2755" s="108">
        <v>7.4358861565855146E-3</v>
      </c>
      <c r="W2755" s="109">
        <f t="shared" si="153"/>
        <v>0.37276272950707906</v>
      </c>
      <c r="X2755" s="108">
        <f t="shared" si="152"/>
        <v>1.1476715075862121E-2</v>
      </c>
    </row>
    <row r="2756" spans="21:24" ht="12" customHeight="1">
      <c r="U2756" s="107">
        <v>40024</v>
      </c>
      <c r="V2756" s="108">
        <v>2.3689825270822151E-3</v>
      </c>
      <c r="W2756" s="109">
        <f t="shared" si="153"/>
        <v>0.37001136710464633</v>
      </c>
      <c r="X2756" s="108">
        <f t="shared" si="152"/>
        <v>4.6950895015078764E-3</v>
      </c>
    </row>
    <row r="2757" spans="21:24" ht="12" customHeight="1">
      <c r="U2757" s="107">
        <v>40023</v>
      </c>
      <c r="V2757" s="108">
        <v>1.7006061428808911E-3</v>
      </c>
      <c r="W2757" s="109">
        <f t="shared" si="153"/>
        <v>0.36913688826624208</v>
      </c>
      <c r="X2757" s="108">
        <f t="shared" si="152"/>
        <v>1.5415262381806016E-3</v>
      </c>
    </row>
    <row r="2758" spans="21:24" ht="12" customHeight="1">
      <c r="U2758" s="107">
        <v>40022</v>
      </c>
      <c r="V2758" s="108">
        <v>-3.4295487116930312E-4</v>
      </c>
      <c r="W2758" s="109">
        <f t="shared" si="153"/>
        <v>0.36851019756055636</v>
      </c>
      <c r="X2758" s="108">
        <f t="shared" ref="X2758:X2821" si="154">$W2758/VLOOKUP($U2758-7,$U:$W,3,FALSE)-1</f>
        <v>-2.8230955259804791E-3</v>
      </c>
    </row>
    <row r="2759" spans="21:24" ht="12" customHeight="1">
      <c r="U2759" s="107">
        <v>40021</v>
      </c>
      <c r="V2759" s="108">
        <v>2.8069134284640932E-4</v>
      </c>
      <c r="W2759" s="109">
        <f t="shared" si="153"/>
        <v>0.36863662328620378</v>
      </c>
      <c r="X2759" s="108">
        <f t="shared" si="154"/>
        <v>4.7285739983649044E-4</v>
      </c>
    </row>
    <row r="2760" spans="21:24" ht="12" customHeight="1">
      <c r="U2760" s="107">
        <v>40018</v>
      </c>
      <c r="V2760" s="108">
        <v>6.8135303856962524E-4</v>
      </c>
      <c r="W2760" s="109">
        <f t="shared" si="153"/>
        <v>0.36853317921324696</v>
      </c>
      <c r="X2760" s="108">
        <f t="shared" si="154"/>
        <v>3.417910665985513E-3</v>
      </c>
    </row>
    <row r="2761" spans="21:24" ht="12" customHeight="1">
      <c r="U2761" s="107">
        <v>40017</v>
      </c>
      <c r="V2761" s="108">
        <v>-7.7727949074487754E-4</v>
      </c>
      <c r="W2761" s="109">
        <f t="shared" si="153"/>
        <v>0.36828224898385054</v>
      </c>
      <c r="X2761" s="108">
        <f t="shared" si="154"/>
        <v>2.1858486998023174E-3</v>
      </c>
    </row>
    <row r="2762" spans="21:24" ht="12" customHeight="1">
      <c r="U2762" s="107">
        <v>40016</v>
      </c>
      <c r="V2762" s="108">
        <v>-2.6647088762239051E-3</v>
      </c>
      <c r="W2762" s="109">
        <f t="shared" si="153"/>
        <v>0.36856872989853057</v>
      </c>
      <c r="X2762" s="108">
        <f t="shared" si="154"/>
        <v>5.8342933043495915E-3</v>
      </c>
    </row>
    <row r="2763" spans="21:24" ht="12" customHeight="1">
      <c r="U2763" s="107">
        <v>40015</v>
      </c>
      <c r="V2763" s="108">
        <v>2.9611956240167543E-3</v>
      </c>
      <c r="W2763" s="109">
        <f t="shared" si="153"/>
        <v>0.36955348234316987</v>
      </c>
      <c r="X2763" s="108">
        <f t="shared" si="154"/>
        <v>8.6497888026197955E-3</v>
      </c>
    </row>
    <row r="2764" spans="21:24" ht="12" customHeight="1">
      <c r="U2764" s="107">
        <v>40014</v>
      </c>
      <c r="V2764" s="108">
        <v>3.2251789372037907E-3</v>
      </c>
      <c r="W2764" s="109">
        <f t="shared" si="153"/>
        <v>0.36846239311705692</v>
      </c>
      <c r="X2764" s="108">
        <f t="shared" si="154"/>
        <v>3.3292978466981094E-3</v>
      </c>
    </row>
    <row r="2765" spans="21:24" ht="12" customHeight="1">
      <c r="U2765" s="107">
        <v>40011</v>
      </c>
      <c r="V2765" s="108">
        <v>-5.4734880364605586E-4</v>
      </c>
      <c r="W2765" s="109">
        <f t="shared" si="153"/>
        <v>0.36727785631078202</v>
      </c>
      <c r="X2765" s="108">
        <f t="shared" si="154"/>
        <v>2.4998422426880662E-3</v>
      </c>
    </row>
    <row r="2766" spans="21:24" ht="12" customHeight="1">
      <c r="U2766" s="107">
        <v>40010</v>
      </c>
      <c r="V2766" s="108">
        <v>2.8603778839952289E-3</v>
      </c>
      <c r="W2766" s="109">
        <f t="shared" si="153"/>
        <v>0.36747899549933366</v>
      </c>
      <c r="X2766" s="108">
        <f t="shared" si="154"/>
        <v>4.4353406250090543E-3</v>
      </c>
    </row>
    <row r="2767" spans="21:24" ht="12" customHeight="1">
      <c r="U2767" s="107">
        <v>40009</v>
      </c>
      <c r="V2767" s="108">
        <v>1.2699651811107999E-4</v>
      </c>
      <c r="W2767" s="109">
        <f t="shared" si="153"/>
        <v>0.36643086475776726</v>
      </c>
      <c r="X2767" s="108">
        <f t="shared" si="154"/>
        <v>-2.6705642847524302E-4</v>
      </c>
    </row>
    <row r="2768" spans="21:24" ht="12" customHeight="1">
      <c r="U2768" s="107">
        <v>40008</v>
      </c>
      <c r="V2768" s="108">
        <v>-2.3292887737370129E-3</v>
      </c>
      <c r="W2768" s="109">
        <f t="shared" si="153"/>
        <v>0.36638433522290353</v>
      </c>
      <c r="X2768" s="108">
        <f t="shared" si="154"/>
        <v>2.6286642947594974E-3</v>
      </c>
    </row>
    <row r="2769" spans="21:24" ht="12" customHeight="1">
      <c r="U2769" s="107">
        <v>40007</v>
      </c>
      <c r="V2769" s="108">
        <v>2.3958094086359112E-3</v>
      </c>
      <c r="W2769" s="109">
        <f t="shared" ref="W2769:W2832" si="155">$W2768/(1+$V2768)</f>
        <v>0.36723974263268794</v>
      </c>
      <c r="X2769" s="108">
        <f t="shared" si="154"/>
        <v>1.8574719597477252E-3</v>
      </c>
    </row>
    <row r="2770" spans="21:24" ht="12" customHeight="1">
      <c r="U2770" s="107">
        <v>40004</v>
      </c>
      <c r="V2770" s="108">
        <v>1.382266452222101E-3</v>
      </c>
      <c r="W2770" s="109">
        <f t="shared" si="155"/>
        <v>0.3663620090843569</v>
      </c>
      <c r="X2770" s="108">
        <f t="shared" si="154"/>
        <v>1.1645136286952962E-4</v>
      </c>
    </row>
    <row r="2771" spans="21:24" ht="12" customHeight="1">
      <c r="U2771" s="107">
        <v>40003</v>
      </c>
      <c r="V2771" s="108">
        <v>-1.8346457728618528E-3</v>
      </c>
      <c r="W2771" s="109">
        <f t="shared" si="155"/>
        <v>0.36585629819702498</v>
      </c>
      <c r="X2771" s="108">
        <f t="shared" si="154"/>
        <v>-7.5731486800223458E-4</v>
      </c>
    </row>
    <row r="2772" spans="21:24" ht="12" customHeight="1">
      <c r="U2772" s="107">
        <v>40002</v>
      </c>
      <c r="V2772" s="108">
        <v>3.0238586134401189E-3</v>
      </c>
      <c r="W2772" s="109">
        <f t="shared" si="155"/>
        <v>0.36652874861630624</v>
      </c>
      <c r="X2772" s="108">
        <f t="shared" si="154"/>
        <v>-7.2287823106520488E-4</v>
      </c>
    </row>
    <row r="2773" spans="21:24" ht="12" customHeight="1">
      <c r="U2773" s="107">
        <v>40001</v>
      </c>
      <c r="V2773" s="108">
        <v>-3.0966675977852545E-3</v>
      </c>
      <c r="W2773" s="109">
        <f t="shared" si="155"/>
        <v>0.36542375883559558</v>
      </c>
      <c r="X2773" s="108">
        <f t="shared" si="154"/>
        <v>-2.8880663055954603E-3</v>
      </c>
    </row>
    <row r="2774" spans="21:24" ht="12" customHeight="1">
      <c r="U2774" s="107">
        <v>40000</v>
      </c>
      <c r="V2774" s="108">
        <v>6.5385329287116377E-4</v>
      </c>
      <c r="W2774" s="109">
        <f t="shared" si="155"/>
        <v>0.3665588698104183</v>
      </c>
      <c r="X2774" s="108">
        <f t="shared" si="154"/>
        <v>-1.6938431623075845E-3</v>
      </c>
    </row>
    <row r="2775" spans="21:24" ht="12" customHeight="1">
      <c r="U2775" s="107">
        <v>39997</v>
      </c>
      <c r="V2775" s="108">
        <v>5.0739432365407326E-4</v>
      </c>
      <c r="W2775" s="109">
        <f t="shared" si="155"/>
        <v>0.36631935069672278</v>
      </c>
      <c r="X2775" s="108">
        <f t="shared" si="154"/>
        <v>1.2537903795311056E-3</v>
      </c>
    </row>
    <row r="2776" spans="21:24" ht="12" customHeight="1">
      <c r="U2776" s="107">
        <v>39996</v>
      </c>
      <c r="V2776" s="108">
        <v>-1.800246263695425E-3</v>
      </c>
      <c r="W2776" s="109">
        <f t="shared" si="155"/>
        <v>0.36613357659825768</v>
      </c>
      <c r="X2776" s="108">
        <f t="shared" si="154"/>
        <v>2.1193783043518266E-3</v>
      </c>
    </row>
    <row r="2777" spans="21:24" ht="12" customHeight="1">
      <c r="U2777" s="107">
        <v>39995</v>
      </c>
      <c r="V2777" s="108">
        <v>8.5055228046330923E-4</v>
      </c>
      <c r="W2777" s="109">
        <f t="shared" si="155"/>
        <v>0.36679389593896811</v>
      </c>
      <c r="X2777" s="108">
        <f t="shared" si="154"/>
        <v>7.0018895460473018E-3</v>
      </c>
    </row>
    <row r="2778" spans="21:24" ht="12" customHeight="1">
      <c r="U2778" s="107">
        <v>39994</v>
      </c>
      <c r="V2778" s="108">
        <v>-1.902694292537039E-3</v>
      </c>
      <c r="W2778" s="109">
        <f t="shared" si="155"/>
        <v>0.36648218368188828</v>
      </c>
      <c r="X2778" s="108">
        <f t="shared" si="154"/>
        <v>9.5336744127714201E-3</v>
      </c>
    </row>
    <row r="2779" spans="21:24" ht="12" customHeight="1">
      <c r="U2779" s="107">
        <v>39993</v>
      </c>
      <c r="V2779" s="108">
        <v>3.6084187250625551E-3</v>
      </c>
      <c r="W2779" s="109">
        <f t="shared" si="155"/>
        <v>0.36718081652582107</v>
      </c>
      <c r="X2779" s="108">
        <f t="shared" si="154"/>
        <v>1.1017916698077945E-2</v>
      </c>
    </row>
    <row r="2780" spans="21:24" ht="12" customHeight="1">
      <c r="U2780" s="107">
        <v>39990</v>
      </c>
      <c r="V2780" s="108">
        <v>1.3723369860854158E-3</v>
      </c>
      <c r="W2780" s="109">
        <f t="shared" si="155"/>
        <v>0.36586063814836323</v>
      </c>
      <c r="X2780" s="108">
        <f t="shared" si="154"/>
        <v>4.4773220730747187E-3</v>
      </c>
    </row>
    <row r="2781" spans="21:24" ht="12" customHeight="1">
      <c r="U2781" s="107">
        <v>39989</v>
      </c>
      <c r="V2781" s="108">
        <v>3.063167841040841E-3</v>
      </c>
      <c r="W2781" s="109">
        <f t="shared" si="155"/>
        <v>0.36535924214715654</v>
      </c>
      <c r="X2781" s="108">
        <f t="shared" si="154"/>
        <v>4.8206412714995039E-3</v>
      </c>
    </row>
    <row r="2782" spans="21:24" ht="12" customHeight="1">
      <c r="U2782" s="107">
        <v>39988</v>
      </c>
      <c r="V2782" s="108">
        <v>3.366871572831923E-3</v>
      </c>
      <c r="W2782" s="109">
        <f t="shared" si="155"/>
        <v>0.36424350316196275</v>
      </c>
      <c r="X2782" s="108">
        <f t="shared" si="154"/>
        <v>2.0114332636753662E-3</v>
      </c>
    </row>
    <row r="2783" spans="21:24" ht="12" customHeight="1">
      <c r="U2783" s="107">
        <v>39987</v>
      </c>
      <c r="V2783" s="108">
        <v>-4.3526604964741749E-4</v>
      </c>
      <c r="W2783" s="109">
        <f t="shared" si="155"/>
        <v>0.36302125721072626</v>
      </c>
      <c r="X2783" s="108">
        <f t="shared" si="154"/>
        <v>-3.1285883942101522E-3</v>
      </c>
    </row>
    <row r="2784" spans="21:24" ht="12" customHeight="1">
      <c r="U2784" s="107">
        <v>39986</v>
      </c>
      <c r="V2784" s="108">
        <v>-2.8842415143915719E-3</v>
      </c>
      <c r="W2784" s="109">
        <f t="shared" si="155"/>
        <v>0.36317933684598874</v>
      </c>
      <c r="X2784" s="108">
        <f t="shared" si="154"/>
        <v>-4.632239755722467E-3</v>
      </c>
    </row>
    <row r="2785" spans="21:24" ht="12" customHeight="1">
      <c r="U2785" s="107">
        <v>39983</v>
      </c>
      <c r="V2785" s="108">
        <v>1.7145949350745851E-3</v>
      </c>
      <c r="W2785" s="109">
        <f t="shared" si="155"/>
        <v>0.36422986373976818</v>
      </c>
      <c r="X2785" s="108">
        <f t="shared" si="154"/>
        <v>-6.2571045683342819E-3</v>
      </c>
    </row>
    <row r="2786" spans="21:24" ht="12" customHeight="1">
      <c r="U2786" s="107">
        <v>39982</v>
      </c>
      <c r="V2786" s="108">
        <v>2.5887325580341519E-4</v>
      </c>
      <c r="W2786" s="109">
        <f t="shared" si="155"/>
        <v>0.36360642600338222</v>
      </c>
      <c r="X2786" s="108">
        <f t="shared" si="154"/>
        <v>-8.145161485818897E-3</v>
      </c>
    </row>
    <row r="2787" spans="21:24" ht="12" customHeight="1">
      <c r="U2787" s="107">
        <v>39981</v>
      </c>
      <c r="V2787" s="108">
        <v>-1.7801030818296571E-3</v>
      </c>
      <c r="W2787" s="109">
        <f t="shared" si="155"/>
        <v>0.36351232238496178</v>
      </c>
      <c r="X2787" s="108">
        <f t="shared" si="154"/>
        <v>-7.1484378585399133E-3</v>
      </c>
    </row>
    <row r="2788" spans="21:24" ht="12" customHeight="1">
      <c r="U2788" s="107">
        <v>39980</v>
      </c>
      <c r="V2788" s="108">
        <v>-1.942979938947216E-3</v>
      </c>
      <c r="W2788" s="109">
        <f t="shared" si="155"/>
        <v>0.36416056573029909</v>
      </c>
      <c r="X2788" s="108">
        <f t="shared" si="154"/>
        <v>-3.0968596376095281E-3</v>
      </c>
    </row>
    <row r="2789" spans="21:24" ht="12" customHeight="1">
      <c r="U2789" s="107">
        <v>39979</v>
      </c>
      <c r="V2789" s="108">
        <v>-4.5119598058364248E-3</v>
      </c>
      <c r="W2789" s="109">
        <f t="shared" si="155"/>
        <v>0.3648694998488391</v>
      </c>
      <c r="X2789" s="108">
        <f t="shared" si="154"/>
        <v>-1.2781648226076747E-3</v>
      </c>
    </row>
    <row r="2790" spans="21:24" ht="12" customHeight="1">
      <c r="U2790" s="107">
        <v>39976</v>
      </c>
      <c r="V2790" s="108">
        <v>-1.8860777360096479E-4</v>
      </c>
      <c r="W2790" s="109">
        <f t="shared" si="155"/>
        <v>0.3665232379664487</v>
      </c>
      <c r="X2790" s="108">
        <f t="shared" si="154"/>
        <v>1.1580374529744919E-3</v>
      </c>
    </row>
    <row r="2791" spans="21:24" ht="12" customHeight="1">
      <c r="U2791" s="107">
        <v>39975</v>
      </c>
      <c r="V2791" s="108">
        <v>1.2640421713102578E-3</v>
      </c>
      <c r="W2791" s="109">
        <f t="shared" si="155"/>
        <v>0.36659238013908579</v>
      </c>
      <c r="X2791" s="108">
        <f t="shared" si="154"/>
        <v>9.3087592768426042E-4</v>
      </c>
    </row>
    <row r="2792" spans="21:24" ht="12" customHeight="1">
      <c r="U2792" s="107">
        <v>39974</v>
      </c>
      <c r="V2792" s="108">
        <v>2.2933819669623389E-3</v>
      </c>
      <c r="W2792" s="109">
        <f t="shared" si="155"/>
        <v>0.3661295769137029</v>
      </c>
      <c r="X2792" s="108">
        <f t="shared" si="154"/>
        <v>2.3659505726847385E-4</v>
      </c>
    </row>
    <row r="2793" spans="21:24" ht="12" customHeight="1">
      <c r="U2793" s="107">
        <v>39973</v>
      </c>
      <c r="V2793" s="108">
        <v>-1.221800498012727E-4</v>
      </c>
      <c r="W2793" s="109">
        <f t="shared" si="155"/>
        <v>0.36529182323362008</v>
      </c>
      <c r="X2793" s="108">
        <f t="shared" si="154"/>
        <v>-2.6696491389537336E-3</v>
      </c>
    </row>
    <row r="2794" spans="21:24" ht="12" customHeight="1">
      <c r="U2794" s="107">
        <v>39972</v>
      </c>
      <c r="V2794" s="108">
        <v>-2.0836457914489188E-3</v>
      </c>
      <c r="W2794" s="109">
        <f t="shared" si="155"/>
        <v>0.36533646006050446</v>
      </c>
      <c r="X2794" s="108">
        <f t="shared" si="154"/>
        <v>-3.9967278381750626E-3</v>
      </c>
    </row>
    <row r="2795" spans="21:24" ht="12" customHeight="1">
      <c r="U2795" s="107">
        <v>39969</v>
      </c>
      <c r="V2795" s="108">
        <v>-4.1546374674831599E-4</v>
      </c>
      <c r="W2795" s="109">
        <f t="shared" si="155"/>
        <v>0.36609928128721103</v>
      </c>
      <c r="X2795" s="108">
        <f t="shared" si="154"/>
        <v>-1.280273071467275E-3</v>
      </c>
    </row>
    <row r="2796" spans="21:24" ht="12" customHeight="1">
      <c r="U2796" s="107">
        <v>39968</v>
      </c>
      <c r="V2796" s="108">
        <v>5.6953020506641584E-4</v>
      </c>
      <c r="W2796" s="109">
        <f t="shared" si="155"/>
        <v>0.36625144548500421</v>
      </c>
      <c r="X2796" s="108">
        <f t="shared" si="154"/>
        <v>4.3316122884138331E-3</v>
      </c>
    </row>
    <row r="2797" spans="21:24" ht="12" customHeight="1">
      <c r="U2797" s="107">
        <v>39967</v>
      </c>
      <c r="V2797" s="108">
        <v>-6.1883834036045924E-4</v>
      </c>
      <c r="W2797" s="109">
        <f t="shared" si="155"/>
        <v>0.36604297295555377</v>
      </c>
      <c r="X2797" s="108">
        <f t="shared" si="154"/>
        <v>3.7163972822287228E-3</v>
      </c>
    </row>
    <row r="2798" spans="21:24" ht="12" customHeight="1">
      <c r="U2798" s="107">
        <v>39966</v>
      </c>
      <c r="V2798" s="108">
        <v>-1.4526484904079278E-3</v>
      </c>
      <c r="W2798" s="109">
        <f t="shared" si="155"/>
        <v>0.36626963464838402</v>
      </c>
      <c r="X2798" s="108">
        <f t="shared" si="154"/>
        <v>-1.1936406464132521E-3</v>
      </c>
    </row>
    <row r="2799" spans="21:24" ht="12" customHeight="1">
      <c r="U2799" s="107">
        <v>39965</v>
      </c>
      <c r="V2799" s="108">
        <v>6.380266296482942E-4</v>
      </c>
      <c r="W2799" s="109">
        <f t="shared" si="155"/>
        <v>0.36680246970227492</v>
      </c>
      <c r="X2799" s="108">
        <f t="shared" si="154"/>
        <v>2.5920639730181438E-3</v>
      </c>
    </row>
    <row r="2800" spans="21:24" ht="12" customHeight="1">
      <c r="U2800" s="107">
        <v>39962</v>
      </c>
      <c r="V2800" s="108">
        <v>5.2012810453214986E-3</v>
      </c>
      <c r="W2800" s="109">
        <f t="shared" si="155"/>
        <v>0.36656858918078494</v>
      </c>
      <c r="X2800" s="108">
        <f t="shared" si="154"/>
        <v>4.1190442236738178E-4</v>
      </c>
    </row>
    <row r="2801" spans="21:24" ht="12" customHeight="1">
      <c r="U2801" s="107">
        <v>39961</v>
      </c>
      <c r="V2801" s="108">
        <v>-4.3380293997996725E-5</v>
      </c>
      <c r="W2801" s="109">
        <f t="shared" si="155"/>
        <v>0.36467182851138596</v>
      </c>
      <c r="X2801" s="108">
        <f t="shared" si="154"/>
        <v>-7.5045220835391335E-3</v>
      </c>
    </row>
    <row r="2802" spans="21:24" ht="12" customHeight="1">
      <c r="U2802" s="107">
        <v>39960</v>
      </c>
      <c r="V2802" s="108">
        <v>-5.5076689126275979E-3</v>
      </c>
      <c r="W2802" s="109">
        <f t="shared" si="155"/>
        <v>0.36468764876880699</v>
      </c>
      <c r="X2802" s="108">
        <f t="shared" si="154"/>
        <v>-1.41928354590376E-2</v>
      </c>
    </row>
    <row r="2803" spans="21:24" ht="12" customHeight="1">
      <c r="U2803" s="107">
        <v>39959</v>
      </c>
      <c r="V2803" s="108">
        <v>2.3320744300361611E-3</v>
      </c>
      <c r="W2803" s="109">
        <f t="shared" si="155"/>
        <v>0.36670735144841138</v>
      </c>
      <c r="X2803" s="108">
        <f t="shared" si="154"/>
        <v>-9.6851693068893407E-3</v>
      </c>
    </row>
    <row r="2804" spans="21:24" ht="12" customHeight="1">
      <c r="U2804" s="107">
        <v>39958</v>
      </c>
      <c r="V2804" s="108">
        <v>-1.5378838217629078E-3</v>
      </c>
      <c r="W2804" s="109">
        <f t="shared" si="155"/>
        <v>0.36585415233462926</v>
      </c>
      <c r="X2804" s="108">
        <f t="shared" si="154"/>
        <v>-1.2444882687933756E-2</v>
      </c>
    </row>
    <row r="2805" spans="21:24" ht="12" customHeight="1">
      <c r="U2805" s="107">
        <v>39955</v>
      </c>
      <c r="V2805" s="108">
        <v>-2.7530445978077088E-3</v>
      </c>
      <c r="W2805" s="109">
        <f t="shared" si="155"/>
        <v>0.36641766012614546</v>
      </c>
      <c r="X2805" s="108">
        <f t="shared" si="154"/>
        <v>-7.4973652300029947E-3</v>
      </c>
    </row>
    <row r="2806" spans="21:24" ht="12" customHeight="1">
      <c r="U2806" s="107">
        <v>39954</v>
      </c>
      <c r="V2806" s="108">
        <v>-6.7819734496443861E-3</v>
      </c>
      <c r="W2806" s="109">
        <f t="shared" si="155"/>
        <v>0.36742920912540489</v>
      </c>
      <c r="X2806" s="108">
        <f t="shared" si="154"/>
        <v>-5.6525909813738284E-3</v>
      </c>
    </row>
    <row r="2807" spans="21:24" ht="12" customHeight="1">
      <c r="U2807" s="107">
        <v>39953</v>
      </c>
      <c r="V2807" s="108">
        <v>-9.6028928235173316E-4</v>
      </c>
      <c r="W2807" s="109">
        <f t="shared" si="155"/>
        <v>0.36993811963075202</v>
      </c>
      <c r="X2807" s="108">
        <f t="shared" si="154"/>
        <v>2.6310138351535173E-3</v>
      </c>
    </row>
    <row r="2808" spans="21:24" ht="12" customHeight="1">
      <c r="U2808" s="107">
        <v>39952</v>
      </c>
      <c r="V2808" s="108">
        <v>-4.6112744104834387E-4</v>
      </c>
      <c r="W2808" s="109">
        <f t="shared" si="155"/>
        <v>0.37029370871054901</v>
      </c>
      <c r="X2808" s="108">
        <f t="shared" si="154"/>
        <v>2.7943577866977876E-3</v>
      </c>
    </row>
    <row r="2809" spans="21:24" ht="12" customHeight="1">
      <c r="U2809" s="107">
        <v>39951</v>
      </c>
      <c r="V2809" s="108">
        <v>3.4642762240682011E-3</v>
      </c>
      <c r="W2809" s="109">
        <f t="shared" si="155"/>
        <v>0.37046454007591334</v>
      </c>
      <c r="X2809" s="108">
        <f t="shared" si="154"/>
        <v>2.5481419599748811E-3</v>
      </c>
    </row>
    <row r="2810" spans="21:24" ht="12" customHeight="1">
      <c r="U2810" s="107">
        <v>39948</v>
      </c>
      <c r="V2810" s="108">
        <v>-8.9945203452334416E-4</v>
      </c>
      <c r="W2810" s="109">
        <f t="shared" si="155"/>
        <v>0.36918557925144374</v>
      </c>
      <c r="X2810" s="108">
        <f t="shared" si="154"/>
        <v>1.5628941119061324E-6</v>
      </c>
    </row>
    <row r="2811" spans="21:24" ht="12" customHeight="1">
      <c r="U2811" s="107">
        <v>39947</v>
      </c>
      <c r="V2811" s="108">
        <v>1.4922228261967899E-3</v>
      </c>
      <c r="W2811" s="109">
        <f t="shared" si="155"/>
        <v>0.3695179429169933</v>
      </c>
      <c r="X2811" s="108">
        <f t="shared" si="154"/>
        <v>1.129566259946424E-3</v>
      </c>
    </row>
    <row r="2812" spans="21:24" ht="12" customHeight="1">
      <c r="U2812" s="107">
        <v>39946</v>
      </c>
      <c r="V2812" s="108">
        <v>-7.9753040910054409E-4</v>
      </c>
      <c r="W2812" s="109">
        <f t="shared" si="155"/>
        <v>0.36896736139819331</v>
      </c>
      <c r="X2812" s="108">
        <f t="shared" si="154"/>
        <v>-6.3566350133107408E-3</v>
      </c>
    </row>
    <row r="2813" spans="21:24" ht="12" customHeight="1">
      <c r="U2813" s="107">
        <v>39945</v>
      </c>
      <c r="V2813" s="108">
        <v>-7.0654394936619971E-4</v>
      </c>
      <c r="W2813" s="109">
        <f t="shared" si="155"/>
        <v>0.36926185895963465</v>
      </c>
      <c r="X2813" s="108">
        <f t="shared" si="154"/>
        <v>-3.6493832263786441E-3</v>
      </c>
    </row>
    <row r="2814" spans="21:24" ht="12" customHeight="1">
      <c r="U2814" s="107">
        <v>39944</v>
      </c>
      <c r="V2814" s="108">
        <v>9.1537007959348804E-4</v>
      </c>
      <c r="W2814" s="109">
        <f t="shared" si="155"/>
        <v>0.36952294315927581</v>
      </c>
      <c r="X2814" s="108">
        <f t="shared" si="154"/>
        <v>-1.8612016656041064E-3</v>
      </c>
    </row>
    <row r="2815" spans="21:24" ht="12" customHeight="1">
      <c r="U2815" s="107">
        <v>39941</v>
      </c>
      <c r="V2815" s="108">
        <v>2.2753498502766961E-4</v>
      </c>
      <c r="W2815" s="109">
        <f t="shared" si="155"/>
        <v>0.3691850022543775</v>
      </c>
      <c r="X2815" s="108">
        <f t="shared" si="154"/>
        <v>8.7091820427032118E-4</v>
      </c>
    </row>
    <row r="2816" spans="21:24" ht="12" customHeight="1">
      <c r="U2816" s="107">
        <v>39940</v>
      </c>
      <c r="V2816" s="108">
        <v>-5.9966903038864748E-3</v>
      </c>
      <c r="W2816" s="109">
        <f t="shared" si="155"/>
        <v>0.36910101885957763</v>
      </c>
      <c r="X2816" s="108">
        <f t="shared" si="154"/>
        <v>1.6873430444805937E-3</v>
      </c>
    </row>
    <row r="2817" spans="21:24" ht="12" customHeight="1">
      <c r="U2817" s="107">
        <v>39939</v>
      </c>
      <c r="V2817" s="108">
        <v>1.9248675524085651E-3</v>
      </c>
      <c r="W2817" s="109">
        <f t="shared" si="155"/>
        <v>0.37132775641604165</v>
      </c>
      <c r="X2817" s="108">
        <f t="shared" si="154"/>
        <v>7.201984834586117E-3</v>
      </c>
    </row>
    <row r="2818" spans="21:24" ht="12" customHeight="1">
      <c r="U2818" s="107">
        <v>39938</v>
      </c>
      <c r="V2818" s="108">
        <v>1.0869192169423909E-3</v>
      </c>
      <c r="W2818" s="109">
        <f t="shared" si="155"/>
        <v>0.37061437283531468</v>
      </c>
      <c r="X2818" s="108">
        <f t="shared" si="154"/>
        <v>6.8941724440449992E-3</v>
      </c>
    </row>
    <row r="2819" spans="21:24" ht="12" customHeight="1">
      <c r="U2819" s="107">
        <v>39937</v>
      </c>
      <c r="V2819" s="108">
        <v>3.6550900215698416E-3</v>
      </c>
      <c r="W2819" s="109">
        <f t="shared" si="155"/>
        <v>0.37021198231739155</v>
      </c>
      <c r="X2819" s="108">
        <f t="shared" si="154"/>
        <v>4.2021593293986026E-3</v>
      </c>
    </row>
    <row r="2820" spans="21:24" ht="12" customHeight="1">
      <c r="U2820" s="107">
        <v>39934</v>
      </c>
      <c r="V2820" s="108">
        <v>1.043435008268725E-3</v>
      </c>
      <c r="W2820" s="109">
        <f t="shared" si="155"/>
        <v>0.36886375209778011</v>
      </c>
      <c r="X2820" s="108">
        <f t="shared" si="154"/>
        <v>-5.43396770575022E-4</v>
      </c>
    </row>
    <row r="2821" spans="21:24" ht="12" customHeight="1">
      <c r="U2821" s="107">
        <v>39933</v>
      </c>
      <c r="V2821" s="108">
        <v>-5.2435182500249302E-4</v>
      </c>
      <c r="W2821" s="109">
        <f t="shared" si="155"/>
        <v>0.36847926792980096</v>
      </c>
      <c r="X2821" s="108">
        <f t="shared" si="154"/>
        <v>1.657244207812214E-3</v>
      </c>
    </row>
    <row r="2822" spans="21:24" ht="12" customHeight="1">
      <c r="U2822" s="107">
        <v>39932</v>
      </c>
      <c r="V2822" s="108">
        <v>1.6186679089731739E-3</v>
      </c>
      <c r="W2822" s="109">
        <f t="shared" si="155"/>
        <v>0.36867258207103831</v>
      </c>
      <c r="X2822" s="108">
        <f t="shared" ref="X2822:X2885" si="156">$W2822/VLOOKUP($U2822-7,$U:$W,3,FALSE)-1</f>
        <v>1.6742939914715649E-3</v>
      </c>
    </row>
    <row r="2823" spans="21:24" ht="12" customHeight="1">
      <c r="U2823" s="107">
        <v>39931</v>
      </c>
      <c r="V2823" s="108">
        <v>-1.589567735893607E-3</v>
      </c>
      <c r="W2823" s="109">
        <f t="shared" si="155"/>
        <v>0.36807678798628701</v>
      </c>
      <c r="X2823" s="108">
        <f t="shared" si="156"/>
        <v>-4.055332206369E-3</v>
      </c>
    </row>
    <row r="2824" spans="21:24" ht="12" customHeight="1">
      <c r="U2824" s="107">
        <v>39930</v>
      </c>
      <c r="V2824" s="108">
        <v>-1.0878807940893349E-3</v>
      </c>
      <c r="W2824" s="109">
        <f t="shared" si="155"/>
        <v>0.36866280248253736</v>
      </c>
      <c r="X2824" s="108">
        <f t="shared" si="156"/>
        <v>-7.0030079854277449E-4</v>
      </c>
    </row>
    <row r="2825" spans="21:24" ht="12" customHeight="1">
      <c r="U2825" s="107">
        <v>39927</v>
      </c>
      <c r="V2825" s="108">
        <v>3.2475699322928658E-3</v>
      </c>
      <c r="W2825" s="109">
        <f t="shared" si="155"/>
        <v>0.3690643004467774</v>
      </c>
      <c r="X2825" s="108">
        <f t="shared" si="156"/>
        <v>1.6018442693321866E-4</v>
      </c>
    </row>
    <row r="2826" spans="21:24" ht="12" customHeight="1">
      <c r="U2826" s="107">
        <v>39926</v>
      </c>
      <c r="V2826" s="108">
        <v>-5.0733917554312961E-4</v>
      </c>
      <c r="W2826" s="109">
        <f t="shared" si="155"/>
        <v>0.36786961813591512</v>
      </c>
      <c r="X2826" s="108">
        <f t="shared" si="156"/>
        <v>-4.9668983997405158E-3</v>
      </c>
    </row>
    <row r="2827" spans="21:24" ht="12" customHeight="1">
      <c r="U2827" s="107">
        <v>39925</v>
      </c>
      <c r="V2827" s="108">
        <v>-4.1106401049413824E-3</v>
      </c>
      <c r="W2827" s="109">
        <f t="shared" si="155"/>
        <v>0.36805634753982941</v>
      </c>
      <c r="X2827" s="108">
        <f t="shared" si="156"/>
        <v>-3.5035776905889549E-3</v>
      </c>
    </row>
    <row r="2828" spans="21:24" ht="12" customHeight="1">
      <c r="U2828" s="107">
        <v>39924</v>
      </c>
      <c r="V2828" s="108">
        <v>1.7737700743969971E-3</v>
      </c>
      <c r="W2828" s="109">
        <f t="shared" si="155"/>
        <v>0.36957553957461015</v>
      </c>
      <c r="X2828" s="108">
        <f t="shared" si="156"/>
        <v>2.5232900481850784E-3</v>
      </c>
    </row>
    <row r="2829" spans="21:24" ht="12" customHeight="1">
      <c r="U2829" s="107">
        <v>39923</v>
      </c>
      <c r="V2829" s="108">
        <v>-2.2772930919212752E-4</v>
      </c>
      <c r="W2829" s="109">
        <f t="shared" si="155"/>
        <v>0.36892115826426913</v>
      </c>
      <c r="X2829" s="108">
        <f t="shared" si="156"/>
        <v>2.7212794524142936E-3</v>
      </c>
    </row>
    <row r="2830" spans="21:24" ht="12" customHeight="1">
      <c r="U2830" s="107">
        <v>39920</v>
      </c>
      <c r="V2830" s="108">
        <v>-1.895339640386359E-3</v>
      </c>
      <c r="W2830" s="109">
        <f t="shared" si="155"/>
        <v>0.36900519156163175</v>
      </c>
      <c r="X2830" s="108">
        <f t="shared" si="156"/>
        <v>3.561028147306633E-3</v>
      </c>
    </row>
    <row r="2831" spans="21:24" ht="12" customHeight="1">
      <c r="U2831" s="107">
        <v>39919</v>
      </c>
      <c r="V2831" s="108">
        <v>9.6253987358298351E-4</v>
      </c>
      <c r="W2831" s="109">
        <f t="shared" si="155"/>
        <v>0.36970590982781348</v>
      </c>
      <c r="X2831" s="108">
        <f t="shared" si="156"/>
        <v>5.8824293449890597E-3</v>
      </c>
    </row>
    <row r="2832" spans="21:24" ht="12" customHeight="1">
      <c r="U2832" s="107">
        <v>39918</v>
      </c>
      <c r="V2832" s="108">
        <v>1.912556085397042E-3</v>
      </c>
      <c r="W2832" s="109">
        <f t="shared" si="155"/>
        <v>0.36935039534497027</v>
      </c>
      <c r="X2832" s="108">
        <f t="shared" si="156"/>
        <v>7.5907571324047574E-3</v>
      </c>
    </row>
    <row r="2833" spans="21:24" ht="12" customHeight="1">
      <c r="U2833" s="107">
        <v>39917</v>
      </c>
      <c r="V2833" s="108">
        <v>1.9716114551194411E-3</v>
      </c>
      <c r="W2833" s="109">
        <f t="shared" ref="W2833:W2896" si="157">$W2832/(1+$V2832)</f>
        <v>0.36864534045572844</v>
      </c>
      <c r="X2833" s="108">
        <f t="shared" si="156"/>
        <v>7.2791809620544878E-3</v>
      </c>
    </row>
    <row r="2834" spans="21:24" ht="12" customHeight="1">
      <c r="U2834" s="107">
        <v>39916</v>
      </c>
      <c r="V2834" s="108">
        <v>6.0954968020031559E-4</v>
      </c>
      <c r="W2834" s="109">
        <f t="shared" si="157"/>
        <v>0.3679199452770533</v>
      </c>
      <c r="X2834" s="108">
        <f t="shared" si="156"/>
        <v>4.6641216514202721E-3</v>
      </c>
    </row>
    <row r="2835" spans="21:24" ht="12" customHeight="1">
      <c r="U2835" s="107">
        <v>39913</v>
      </c>
      <c r="V2835" s="108">
        <v>4.1344008400054068E-4</v>
      </c>
      <c r="W2835" s="109">
        <f t="shared" si="157"/>
        <v>0.36769581640974974</v>
      </c>
      <c r="X2835" s="108">
        <f t="shared" si="156"/>
        <v>2.3875693546715482E-4</v>
      </c>
    </row>
    <row r="2836" spans="21:24" ht="12" customHeight="1">
      <c r="U2836" s="107">
        <v>39912</v>
      </c>
      <c r="V2836" s="108">
        <v>2.6625120285212103E-3</v>
      </c>
      <c r="W2836" s="109">
        <f t="shared" si="157"/>
        <v>0.36754385904579195</v>
      </c>
      <c r="X2836" s="108">
        <f t="shared" si="156"/>
        <v>-5.7293440829542241E-3</v>
      </c>
    </row>
    <row r="2837" spans="21:24" ht="12" customHeight="1">
      <c r="U2837" s="107">
        <v>39911</v>
      </c>
      <c r="V2837" s="108">
        <v>1.602735778847667E-3</v>
      </c>
      <c r="W2837" s="109">
        <f t="shared" si="157"/>
        <v>0.36656786768880112</v>
      </c>
      <c r="X2837" s="108">
        <f t="shared" si="156"/>
        <v>-7.4660615718761258E-3</v>
      </c>
    </row>
    <row r="2838" spans="21:24" ht="12" customHeight="1">
      <c r="U2838" s="107">
        <v>39910</v>
      </c>
      <c r="V2838" s="108">
        <v>-6.2966854852795472E-4</v>
      </c>
      <c r="W2838" s="109">
        <f t="shared" si="157"/>
        <v>0.36598129637071869</v>
      </c>
      <c r="X2838" s="108">
        <f t="shared" si="156"/>
        <v>-6.2195375260138963E-3</v>
      </c>
    </row>
    <row r="2839" spans="21:24" ht="12" customHeight="1">
      <c r="U2839" s="107">
        <v>39909</v>
      </c>
      <c r="V2839" s="108">
        <v>-3.7979553756405486E-3</v>
      </c>
      <c r="W2839" s="109">
        <f t="shared" si="157"/>
        <v>0.36621188847899094</v>
      </c>
      <c r="X2839" s="108">
        <f t="shared" si="156"/>
        <v>-1.2311831682820795E-3</v>
      </c>
    </row>
    <row r="2840" spans="21:24" ht="12" customHeight="1">
      <c r="U2840" s="107">
        <v>39906</v>
      </c>
      <c r="V2840" s="108">
        <v>-5.5557032122463034E-3</v>
      </c>
      <c r="W2840" s="109">
        <f t="shared" si="157"/>
        <v>0.3676080474388902</v>
      </c>
      <c r="X2840" s="108">
        <f t="shared" si="156"/>
        <v>7.8099973186596117E-4</v>
      </c>
    </row>
    <row r="2841" spans="21:24" ht="12" customHeight="1">
      <c r="U2841" s="107">
        <v>39905</v>
      </c>
      <c r="V2841" s="108">
        <v>9.1113627407922654E-4</v>
      </c>
      <c r="W2841" s="109">
        <f t="shared" si="157"/>
        <v>0.36966177856953364</v>
      </c>
      <c r="X2841" s="108">
        <f t="shared" si="156"/>
        <v>4.1316350658417988E-3</v>
      </c>
    </row>
    <row r="2842" spans="21:24" ht="12" customHeight="1">
      <c r="U2842" s="107">
        <v>39904</v>
      </c>
      <c r="V2842" s="108">
        <v>2.8606493334482641E-3</v>
      </c>
      <c r="W2842" s="109">
        <f t="shared" si="157"/>
        <v>0.36932527291644524</v>
      </c>
      <c r="X2842" s="108">
        <f t="shared" si="156"/>
        <v>5.9846842797517397E-3</v>
      </c>
    </row>
    <row r="2843" spans="21:24" ht="12" customHeight="1">
      <c r="U2843" s="107">
        <v>39903</v>
      </c>
      <c r="V2843" s="108">
        <v>4.3867445689863499E-3</v>
      </c>
      <c r="W2843" s="109">
        <f t="shared" si="157"/>
        <v>0.36827177650445997</v>
      </c>
      <c r="X2843" s="108">
        <f t="shared" si="156"/>
        <v>3.5557751125558923E-4</v>
      </c>
    </row>
    <row r="2844" spans="21:24" ht="12" customHeight="1">
      <c r="U2844" s="107">
        <v>39902</v>
      </c>
      <c r="V2844" s="108">
        <v>-1.7909436573087501E-3</v>
      </c>
      <c r="W2844" s="109">
        <f t="shared" si="157"/>
        <v>0.3666633181847665</v>
      </c>
      <c r="X2844" s="108">
        <f t="shared" si="156"/>
        <v>-9.0720707025213621E-3</v>
      </c>
    </row>
    <row r="2845" spans="21:24" ht="12" customHeight="1">
      <c r="U2845" s="107">
        <v>39899</v>
      </c>
      <c r="V2845" s="108">
        <v>-2.2262832898251161E-3</v>
      </c>
      <c r="W2845" s="109">
        <f t="shared" si="157"/>
        <v>0.36732116970384282</v>
      </c>
      <c r="X2845" s="108">
        <f t="shared" si="156"/>
        <v>-3.7467699953442901E-3</v>
      </c>
    </row>
    <row r="2846" spans="21:24" ht="12" customHeight="1">
      <c r="U2846" s="107">
        <v>39898</v>
      </c>
      <c r="V2846" s="108">
        <v>2.7582423003172101E-3</v>
      </c>
      <c r="W2846" s="109">
        <f t="shared" si="157"/>
        <v>0.36814075531570578</v>
      </c>
      <c r="X2846" s="108">
        <f t="shared" si="156"/>
        <v>-2.7301494293027195E-3</v>
      </c>
    </row>
    <row r="2847" spans="21:24" ht="12" customHeight="1">
      <c r="U2847" s="107">
        <v>39897</v>
      </c>
      <c r="V2847" s="108">
        <v>-2.7509765265050501E-3</v>
      </c>
      <c r="W2847" s="109">
        <f t="shared" si="157"/>
        <v>0.36712812698621616</v>
      </c>
      <c r="X2847" s="108">
        <f t="shared" si="156"/>
        <v>-3.6662511653318131E-4</v>
      </c>
    </row>
    <row r="2848" spans="21:24" ht="12" customHeight="1">
      <c r="U2848" s="107">
        <v>39896</v>
      </c>
      <c r="V2848" s="108">
        <v>-5.078894560986604E-3</v>
      </c>
      <c r="W2848" s="109">
        <f t="shared" si="157"/>
        <v>0.36814087388873112</v>
      </c>
      <c r="X2848" s="108">
        <f t="shared" si="156"/>
        <v>8.6629152546735533E-3</v>
      </c>
    </row>
    <row r="2849" spans="21:24" ht="12" customHeight="1">
      <c r="U2849" s="107">
        <v>39895</v>
      </c>
      <c r="V2849" s="108">
        <v>3.5734862235008691E-3</v>
      </c>
      <c r="W2849" s="109">
        <f t="shared" si="157"/>
        <v>0.3700201673039063</v>
      </c>
      <c r="X2849" s="108">
        <f t="shared" si="156"/>
        <v>1.2361263828837954E-2</v>
      </c>
    </row>
    <row r="2850" spans="21:24" ht="12" customHeight="1">
      <c r="U2850" s="107">
        <v>39892</v>
      </c>
      <c r="V2850" s="108">
        <v>-1.2081111523471249E-3</v>
      </c>
      <c r="W2850" s="109">
        <f t="shared" si="157"/>
        <v>0.36870261359366058</v>
      </c>
      <c r="X2850" s="108">
        <f t="shared" si="156"/>
        <v>9.0395322335132811E-3</v>
      </c>
    </row>
    <row r="2851" spans="21:24" ht="12" customHeight="1">
      <c r="U2851" s="107">
        <v>39891</v>
      </c>
      <c r="V2851" s="108">
        <v>5.1347740726860932E-3</v>
      </c>
      <c r="W2851" s="109">
        <f t="shared" si="157"/>
        <v>0.36914858611742218</v>
      </c>
      <c r="X2851" s="108">
        <f t="shared" si="156"/>
        <v>1.1827467404574188E-2</v>
      </c>
    </row>
    <row r="2852" spans="21:24" ht="12" customHeight="1">
      <c r="U2852" s="107">
        <v>39890</v>
      </c>
      <c r="V2852" s="108">
        <v>6.2570263511999881E-3</v>
      </c>
      <c r="W2852" s="109">
        <f t="shared" si="157"/>
        <v>0.36726277474380492</v>
      </c>
      <c r="X2852" s="108">
        <f t="shared" si="156"/>
        <v>1.2068099126845144E-2</v>
      </c>
    </row>
    <row r="2853" spans="21:24" ht="12" customHeight="1">
      <c r="U2853" s="107">
        <v>39889</v>
      </c>
      <c r="V2853" s="108">
        <v>-1.4309315040941738E-3</v>
      </c>
      <c r="W2853" s="109">
        <f t="shared" si="157"/>
        <v>0.36497909095406827</v>
      </c>
      <c r="X2853" s="108">
        <f t="shared" si="156"/>
        <v>6.3143741754645433E-3</v>
      </c>
    </row>
    <row r="2854" spans="21:24" ht="12" customHeight="1">
      <c r="U2854" s="107">
        <v>39888</v>
      </c>
      <c r="V2854" s="108">
        <v>2.8058883940809882E-4</v>
      </c>
      <c r="W2854" s="109">
        <f t="shared" si="157"/>
        <v>0.36550209942294509</v>
      </c>
      <c r="X2854" s="108">
        <f t="shared" si="156"/>
        <v>1.053651532669786E-2</v>
      </c>
    </row>
    <row r="2855" spans="21:24" ht="12" customHeight="1">
      <c r="U2855" s="107">
        <v>39885</v>
      </c>
      <c r="V2855" s="108">
        <v>1.5515101970019478E-3</v>
      </c>
      <c r="W2855" s="109">
        <f t="shared" si="157"/>
        <v>0.36539957238101045</v>
      </c>
      <c r="X2855" s="108">
        <f t="shared" si="156"/>
        <v>8.2027775486499532E-3</v>
      </c>
    </row>
    <row r="2856" spans="21:24" ht="12" customHeight="1">
      <c r="U2856" s="107">
        <v>39884</v>
      </c>
      <c r="V2856" s="108">
        <v>5.373814145812391E-3</v>
      </c>
      <c r="W2856" s="109">
        <f t="shared" si="157"/>
        <v>0.36483352943987629</v>
      </c>
      <c r="X2856" s="108">
        <f t="shared" si="156"/>
        <v>1.116071436200694E-2</v>
      </c>
    </row>
    <row r="2857" spans="21:24" ht="12" customHeight="1">
      <c r="U2857" s="107">
        <v>39883</v>
      </c>
      <c r="V2857" s="108">
        <v>5.3633802497556765E-4</v>
      </c>
      <c r="W2857" s="109">
        <f t="shared" si="157"/>
        <v>0.36288346116299719</v>
      </c>
      <c r="X2857" s="108">
        <f t="shared" si="156"/>
        <v>7.9536815111527215E-3</v>
      </c>
    </row>
    <row r="2858" spans="21:24" ht="12" customHeight="1">
      <c r="U2858" s="107">
        <v>39882</v>
      </c>
      <c r="V2858" s="108">
        <v>2.758713068855429E-3</v>
      </c>
      <c r="W2858" s="109">
        <f t="shared" si="157"/>
        <v>0.36268893729468804</v>
      </c>
      <c r="X2858" s="108">
        <f t="shared" si="156"/>
        <v>7.943372578617991E-3</v>
      </c>
    </row>
    <row r="2859" spans="21:24" ht="12" customHeight="1">
      <c r="U2859" s="107">
        <v>39881</v>
      </c>
      <c r="V2859" s="108">
        <v>-2.0294638538067137E-3</v>
      </c>
      <c r="W2859" s="109">
        <f t="shared" si="157"/>
        <v>0.36169113523303154</v>
      </c>
      <c r="X2859" s="108">
        <f t="shared" si="156"/>
        <v>2.9749356597894572E-3</v>
      </c>
    </row>
    <row r="2860" spans="21:24" ht="12" customHeight="1">
      <c r="U2860" s="107">
        <v>39878</v>
      </c>
      <c r="V2860" s="108">
        <v>4.4899330504758698E-3</v>
      </c>
      <c r="W2860" s="109">
        <f t="shared" si="157"/>
        <v>0.36242666705347221</v>
      </c>
      <c r="X2860" s="108">
        <f t="shared" si="156"/>
        <v>3.1961120365464613E-3</v>
      </c>
    </row>
    <row r="2861" spans="21:24" ht="12" customHeight="1">
      <c r="U2861" s="107">
        <v>39877</v>
      </c>
      <c r="V2861" s="108">
        <v>2.1851352310184109E-3</v>
      </c>
      <c r="W2861" s="109">
        <f t="shared" si="157"/>
        <v>0.36080666926431021</v>
      </c>
      <c r="X2861" s="108">
        <f t="shared" si="156"/>
        <v>-3.7485872244206186E-3</v>
      </c>
    </row>
    <row r="2862" spans="21:24" ht="12" customHeight="1">
      <c r="U2862" s="107">
        <v>39876</v>
      </c>
      <c r="V2862" s="108">
        <v>5.2610495395621047E-4</v>
      </c>
      <c r="W2862" s="109">
        <f t="shared" si="157"/>
        <v>0.36001997692885251</v>
      </c>
      <c r="X2862" s="108">
        <f t="shared" si="156"/>
        <v>-7.1893731507846059E-3</v>
      </c>
    </row>
    <row r="2863" spans="21:24" ht="12" customHeight="1">
      <c r="U2863" s="107">
        <v>39875</v>
      </c>
      <c r="V2863" s="108">
        <v>-2.1841672022282423E-3</v>
      </c>
      <c r="W2863" s="109">
        <f t="shared" si="157"/>
        <v>0.35983066823171045</v>
      </c>
      <c r="X2863" s="108">
        <f t="shared" si="156"/>
        <v>-1.2049544764753728E-2</v>
      </c>
    </row>
    <row r="2864" spans="21:24" ht="12" customHeight="1">
      <c r="U2864" s="107">
        <v>39874</v>
      </c>
      <c r="V2864" s="108">
        <v>-1.809391048946743E-3</v>
      </c>
      <c r="W2864" s="109">
        <f t="shared" si="157"/>
        <v>0.36061831893645413</v>
      </c>
      <c r="X2864" s="108">
        <f t="shared" si="156"/>
        <v>-8.1950770938628015E-3</v>
      </c>
    </row>
    <row r="2865" spans="21:24" ht="12" customHeight="1">
      <c r="U2865" s="107">
        <v>39871</v>
      </c>
      <c r="V2865" s="108">
        <v>-2.4637227821239479E-3</v>
      </c>
      <c r="W2865" s="109">
        <f t="shared" si="157"/>
        <v>0.36127200126177222</v>
      </c>
      <c r="X2865" s="108">
        <f t="shared" si="156"/>
        <v>-7.9162368611804812E-3</v>
      </c>
    </row>
    <row r="2866" spans="21:24" ht="12" customHeight="1">
      <c r="U2866" s="107">
        <v>39870</v>
      </c>
      <c r="V2866" s="108">
        <v>-1.2761441856971609E-3</v>
      </c>
      <c r="W2866" s="109">
        <f t="shared" si="157"/>
        <v>0.36216427363359466</v>
      </c>
      <c r="X2866" s="108">
        <f t="shared" si="156"/>
        <v>-5.7974091223960134E-3</v>
      </c>
    </row>
    <row r="2867" spans="21:24" ht="12" customHeight="1">
      <c r="U2867" s="107">
        <v>39869</v>
      </c>
      <c r="V2867" s="108">
        <v>-4.3718367509637604E-3</v>
      </c>
      <c r="W2867" s="109">
        <f t="shared" si="157"/>
        <v>0.36262703801974017</v>
      </c>
      <c r="X2867" s="108">
        <f t="shared" si="156"/>
        <v>-9.2849209491345785E-3</v>
      </c>
    </row>
    <row r="2868" spans="21:24" ht="12" customHeight="1">
      <c r="U2868" s="107">
        <v>39868</v>
      </c>
      <c r="V2868" s="108">
        <v>1.7087900292215631E-3</v>
      </c>
      <c r="W2868" s="109">
        <f t="shared" si="157"/>
        <v>0.36421934553998381</v>
      </c>
      <c r="X2868" s="108">
        <f t="shared" si="156"/>
        <v>-4.7267512100925835E-3</v>
      </c>
    </row>
    <row r="2869" spans="21:24" ht="12" customHeight="1">
      <c r="U2869" s="107">
        <v>39867</v>
      </c>
      <c r="V2869" s="108">
        <v>-1.5287555174697278E-3</v>
      </c>
      <c r="W2869" s="109">
        <f t="shared" si="157"/>
        <v>0.36359803284681058</v>
      </c>
      <c r="X2869" s="108">
        <f t="shared" si="156"/>
        <v>-4.5322281670784337E-3</v>
      </c>
    </row>
    <row r="2870" spans="21:24" ht="12" customHeight="1">
      <c r="U2870" s="107">
        <v>39864</v>
      </c>
      <c r="V2870" s="108">
        <v>-3.3324991970560479E-4</v>
      </c>
      <c r="W2870" s="109">
        <f t="shared" si="157"/>
        <v>0.36415473640930907</v>
      </c>
      <c r="X2870" s="108">
        <f t="shared" si="156"/>
        <v>-3.561213654284634E-3</v>
      </c>
    </row>
    <row r="2871" spans="21:24" ht="12" customHeight="1">
      <c r="U2871" s="107">
        <v>39863</v>
      </c>
      <c r="V2871" s="108">
        <v>-4.7795159237690168E-3</v>
      </c>
      <c r="W2871" s="109">
        <f t="shared" si="157"/>
        <v>0.36427613140084908</v>
      </c>
      <c r="X2871" s="108">
        <f t="shared" si="156"/>
        <v>-7.2837485819190473E-3</v>
      </c>
    </row>
    <row r="2872" spans="21:24" ht="12" customHeight="1">
      <c r="U2872" s="107">
        <v>39862</v>
      </c>
      <c r="V2872" s="108">
        <v>2.0893754128515458E-4</v>
      </c>
      <c r="W2872" s="109">
        <f t="shared" si="157"/>
        <v>0.36602555637605483</v>
      </c>
      <c r="X2872" s="108">
        <f t="shared" si="156"/>
        <v>2.3557925989741157E-3</v>
      </c>
    </row>
    <row r="2873" spans="21:24" ht="12" customHeight="1">
      <c r="U2873" s="107">
        <v>39861</v>
      </c>
      <c r="V2873" s="108">
        <v>1.9045708786391629E-3</v>
      </c>
      <c r="W2873" s="109">
        <f t="shared" si="157"/>
        <v>0.3659490958717278</v>
      </c>
      <c r="X2873" s="108">
        <f t="shared" si="156"/>
        <v>7.4199384155020365E-3</v>
      </c>
    </row>
    <row r="2874" spans="21:24" ht="12" customHeight="1">
      <c r="U2874" s="107">
        <v>39860</v>
      </c>
      <c r="V2874" s="108">
        <v>-5.5481131110470764E-4</v>
      </c>
      <c r="W2874" s="109">
        <f t="shared" si="157"/>
        <v>0.36525344479744398</v>
      </c>
      <c r="X2874" s="108">
        <f t="shared" si="156"/>
        <v>6.5990778841089615E-3</v>
      </c>
    </row>
    <row r="2875" spans="21:24" ht="12" customHeight="1">
      <c r="U2875" s="107">
        <v>39857</v>
      </c>
      <c r="V2875" s="108">
        <v>-4.0678440003073021E-3</v>
      </c>
      <c r="W2875" s="109">
        <f t="shared" si="157"/>
        <v>0.36545620403315499</v>
      </c>
      <c r="X2875" s="108">
        <f t="shared" si="156"/>
        <v>6.4077835815983253E-3</v>
      </c>
    </row>
    <row r="2876" spans="21:24" ht="12" customHeight="1">
      <c r="U2876" s="107">
        <v>39856</v>
      </c>
      <c r="V2876" s="108">
        <v>4.8843420282057692E-3</v>
      </c>
      <c r="W2876" s="109">
        <f t="shared" si="157"/>
        <v>0.36694889489366761</v>
      </c>
      <c r="X2876" s="108">
        <f t="shared" si="156"/>
        <v>1.2181562440037208E-2</v>
      </c>
    </row>
    <row r="2877" spans="21:24" ht="12" customHeight="1">
      <c r="U2877" s="107">
        <v>39855</v>
      </c>
      <c r="V2877" s="108">
        <v>5.2622369227057729E-3</v>
      </c>
      <c r="W2877" s="109">
        <f t="shared" si="157"/>
        <v>0.36516530265864944</v>
      </c>
      <c r="X2877" s="108">
        <f t="shared" si="156"/>
        <v>9.3942275730665159E-3</v>
      </c>
    </row>
    <row r="2878" spans="21:24" ht="12" customHeight="1">
      <c r="U2878" s="107">
        <v>39854</v>
      </c>
      <c r="V2878" s="108">
        <v>1.088204349552907E-3</v>
      </c>
      <c r="W2878" s="109">
        <f t="shared" si="157"/>
        <v>0.36325377523032021</v>
      </c>
      <c r="X2878" s="108">
        <f t="shared" si="156"/>
        <v>3.0298347184878338E-3</v>
      </c>
    </row>
    <row r="2879" spans="21:24" ht="12" customHeight="1">
      <c r="U2879" s="107">
        <v>39853</v>
      </c>
      <c r="V2879" s="108">
        <v>-7.4474608699364603E-4</v>
      </c>
      <c r="W2879" s="109">
        <f t="shared" si="157"/>
        <v>0.36285891058554703</v>
      </c>
      <c r="X2879" s="108">
        <f t="shared" si="156"/>
        <v>-8.5678607207584356E-4</v>
      </c>
    </row>
    <row r="2880" spans="21:24" ht="12" customHeight="1">
      <c r="U2880" s="107">
        <v>39850</v>
      </c>
      <c r="V2880" s="108">
        <v>1.6458360015368758E-3</v>
      </c>
      <c r="W2880" s="109">
        <f t="shared" si="157"/>
        <v>0.36312934974784428</v>
      </c>
      <c r="X2880" s="108">
        <f t="shared" si="156"/>
        <v>6.9705270320574719E-4</v>
      </c>
    </row>
    <row r="2881" spans="21:24" ht="12" customHeight="1">
      <c r="U2881" s="107">
        <v>39849</v>
      </c>
      <c r="V2881" s="108">
        <v>2.1171021695230211E-3</v>
      </c>
      <c r="W2881" s="109">
        <f t="shared" si="157"/>
        <v>0.36253268041069076</v>
      </c>
      <c r="X2881" s="108">
        <f t="shared" si="156"/>
        <v>-3.6180369392707634E-3</v>
      </c>
    </row>
    <row r="2882" spans="21:24" ht="12" customHeight="1">
      <c r="U2882" s="107">
        <v>39848</v>
      </c>
      <c r="V2882" s="108">
        <v>-1.076103066647547E-3</v>
      </c>
      <c r="W2882" s="109">
        <f t="shared" si="157"/>
        <v>0.36176678316918193</v>
      </c>
      <c r="X2882" s="108">
        <f t="shared" si="156"/>
        <v>-9.3411794838124118E-3</v>
      </c>
    </row>
    <row r="2883" spans="21:24" ht="12" customHeight="1">
      <c r="U2883" s="107">
        <v>39847</v>
      </c>
      <c r="V2883" s="108">
        <v>-2.7908928552725261E-3</v>
      </c>
      <c r="W2883" s="109">
        <f t="shared" si="157"/>
        <v>0.36215650089039642</v>
      </c>
      <c r="X2883" s="108">
        <f t="shared" si="156"/>
        <v>-5.170331907158654E-3</v>
      </c>
    </row>
    <row r="2884" spans="21:24" ht="12" customHeight="1">
      <c r="U2884" s="107">
        <v>39846</v>
      </c>
      <c r="V2884" s="108">
        <v>8.0926692964875674E-4</v>
      </c>
      <c r="W2884" s="109">
        <f t="shared" si="157"/>
        <v>0.36317006964301196</v>
      </c>
      <c r="X2884" s="108">
        <f t="shared" si="156"/>
        <v>-1.6902898518058596E-3</v>
      </c>
    </row>
    <row r="2885" spans="21:24" ht="12" customHeight="1">
      <c r="U2885" s="107">
        <v>39843</v>
      </c>
      <c r="V2885" s="108">
        <v>-2.6733448741183352E-3</v>
      </c>
      <c r="W2885" s="109">
        <f t="shared" si="157"/>
        <v>0.3628764057682739</v>
      </c>
      <c r="X2885" s="108">
        <f t="shared" si="156"/>
        <v>-3.0665157113353159E-3</v>
      </c>
    </row>
    <row r="2886" spans="21:24" ht="12" customHeight="1">
      <c r="U2886" s="107">
        <v>39842</v>
      </c>
      <c r="V2886" s="108">
        <v>-3.6389825797646757E-3</v>
      </c>
      <c r="W2886" s="109">
        <f t="shared" si="157"/>
        <v>0.36384909989442921</v>
      </c>
      <c r="X2886" s="108">
        <f t="shared" ref="X2886:X2949" si="158">$W2886/VLOOKUP($U2886-7,$U:$W,3,FALSE)-1</f>
        <v>-3.6464765712719283E-3</v>
      </c>
    </row>
    <row r="2887" spans="21:24" ht="12" customHeight="1">
      <c r="U2887" s="107">
        <v>39841</v>
      </c>
      <c r="V2887" s="108">
        <v>3.1295419329247297E-3</v>
      </c>
      <c r="W2887" s="109">
        <f t="shared" si="157"/>
        <v>0.36517797618829212</v>
      </c>
      <c r="X2887" s="108">
        <f t="shared" si="158"/>
        <v>-4.8666410325991505E-3</v>
      </c>
    </row>
    <row r="2888" spans="21:24" ht="12" customHeight="1">
      <c r="U2888" s="107">
        <v>39840</v>
      </c>
      <c r="V2888" s="108">
        <v>6.9747278373906234E-4</v>
      </c>
      <c r="W2888" s="109">
        <f t="shared" si="157"/>
        <v>0.36403870180578346</v>
      </c>
      <c r="X2888" s="108">
        <f t="shared" si="158"/>
        <v>-8.4565953186290788E-3</v>
      </c>
    </row>
    <row r="2889" spans="21:24" ht="12" customHeight="1">
      <c r="U2889" s="107">
        <v>39839</v>
      </c>
      <c r="V2889" s="108">
        <v>-5.7040470892609767E-4</v>
      </c>
      <c r="W2889" s="109">
        <f t="shared" si="157"/>
        <v>0.36378497168889717</v>
      </c>
      <c r="X2889" s="108">
        <f t="shared" si="158"/>
        <v>-1.2624117642101584E-2</v>
      </c>
    </row>
    <row r="2890" spans="21:24" ht="12" customHeight="1">
      <c r="U2890" s="107">
        <v>39836</v>
      </c>
      <c r="V2890" s="108">
        <v>-3.2535344591408371E-3</v>
      </c>
      <c r="W2890" s="109">
        <f t="shared" si="157"/>
        <v>0.36399259477897333</v>
      </c>
      <c r="X2890" s="108">
        <f t="shared" si="158"/>
        <v>-1.6018741566485972E-2</v>
      </c>
    </row>
    <row r="2891" spans="21:24" ht="12" customHeight="1">
      <c r="U2891" s="107">
        <v>39835</v>
      </c>
      <c r="V2891" s="108">
        <v>-4.8591562184591127E-3</v>
      </c>
      <c r="W2891" s="109">
        <f t="shared" si="157"/>
        <v>0.36518072284456204</v>
      </c>
      <c r="X2891" s="108">
        <f t="shared" si="158"/>
        <v>-1.6090331050141127E-2</v>
      </c>
    </row>
    <row r="2892" spans="21:24" ht="12" customHeight="1">
      <c r="U2892" s="107">
        <v>39834</v>
      </c>
      <c r="V2892" s="108">
        <v>-4.8925866907918519E-4</v>
      </c>
      <c r="W2892" s="109">
        <f t="shared" si="157"/>
        <v>0.36696385755494992</v>
      </c>
      <c r="X2892" s="108">
        <f t="shared" si="158"/>
        <v>-1.071428201920499E-2</v>
      </c>
    </row>
    <row r="2893" spans="21:24" ht="12" customHeight="1">
      <c r="U2893" s="107">
        <v>39833</v>
      </c>
      <c r="V2893" s="108">
        <v>-3.5085246916906369E-3</v>
      </c>
      <c r="W2893" s="109">
        <f t="shared" si="157"/>
        <v>0.36714348568811878</v>
      </c>
      <c r="X2893" s="108">
        <f t="shared" si="158"/>
        <v>-9.6100133717618164E-3</v>
      </c>
    </row>
    <row r="2894" spans="21:24" ht="12" customHeight="1">
      <c r="U2894" s="107">
        <v>39832</v>
      </c>
      <c r="V2894" s="108">
        <v>-4.0064696113936019E-3</v>
      </c>
      <c r="W2894" s="109">
        <f t="shared" si="157"/>
        <v>0.36843615302833016</v>
      </c>
      <c r="X2894" s="108">
        <f t="shared" si="158"/>
        <v>-5.9325338117011128E-3</v>
      </c>
    </row>
    <row r="2895" spans="21:24" ht="12" customHeight="1">
      <c r="U2895" s="107">
        <v>39829</v>
      </c>
      <c r="V2895" s="108">
        <v>-3.3260526744944927E-3</v>
      </c>
      <c r="W2895" s="109">
        <f t="shared" si="157"/>
        <v>0.36991821913198331</v>
      </c>
      <c r="X2895" s="108">
        <f t="shared" si="158"/>
        <v>-2.0812948606098169E-3</v>
      </c>
    </row>
    <row r="2896" spans="21:24" ht="12" customHeight="1">
      <c r="U2896" s="107">
        <v>39828</v>
      </c>
      <c r="V2896" s="108">
        <v>5.7825957049939308E-4</v>
      </c>
      <c r="W2896" s="109">
        <f t="shared" si="157"/>
        <v>0.37115269253764399</v>
      </c>
      <c r="X2896" s="108">
        <f t="shared" si="158"/>
        <v>3.6199981744831078E-3</v>
      </c>
    </row>
    <row r="2897" spans="21:24" ht="12" customHeight="1">
      <c r="U2897" s="107">
        <v>39827</v>
      </c>
      <c r="V2897" s="108">
        <v>6.264234380952623E-4</v>
      </c>
      <c r="W2897" s="109">
        <f t="shared" ref="W2897:W2960" si="159">$W2896/(1+$V2896)</f>
        <v>0.37093819397691313</v>
      </c>
      <c r="X2897" s="108">
        <f t="shared" si="158"/>
        <v>5.3075984177608504E-3</v>
      </c>
    </row>
    <row r="2898" spans="21:24" ht="12" customHeight="1">
      <c r="U2898" s="107">
        <v>39826</v>
      </c>
      <c r="V2898" s="108">
        <v>1.9161069103589381E-4</v>
      </c>
      <c r="W2898" s="109">
        <f t="shared" si="159"/>
        <v>0.37070597506549013</v>
      </c>
      <c r="X2898" s="108">
        <f t="shared" si="158"/>
        <v>1.0348587915820495E-3</v>
      </c>
    </row>
    <row r="2899" spans="21:24" ht="12" customHeight="1">
      <c r="U2899" s="107">
        <v>39825</v>
      </c>
      <c r="V2899" s="108">
        <v>-1.4776865825232111E-4</v>
      </c>
      <c r="W2899" s="109">
        <f t="shared" si="159"/>
        <v>0.37063495744517205</v>
      </c>
      <c r="X2899" s="108">
        <f t="shared" si="158"/>
        <v>-2.3913433193746281E-3</v>
      </c>
    </row>
    <row r="2900" spans="21:24" ht="12" customHeight="1">
      <c r="U2900" s="107">
        <v>39822</v>
      </c>
      <c r="V2900" s="108">
        <v>2.368128830352245E-3</v>
      </c>
      <c r="W2900" s="109">
        <f t="shared" si="159"/>
        <v>0.37068973376975911</v>
      </c>
      <c r="X2900" s="108">
        <f t="shared" si="158"/>
        <v>-6.1973111934667813E-3</v>
      </c>
    </row>
    <row r="2901" spans="21:24" ht="12" customHeight="1">
      <c r="U2901" s="107">
        <v>39821</v>
      </c>
      <c r="V2901" s="108">
        <v>2.2607450902587382E-3</v>
      </c>
      <c r="W2901" s="109">
        <f t="shared" si="159"/>
        <v>0.36981396665346011</v>
      </c>
      <c r="X2901" s="108" t="e">
        <f t="shared" si="158"/>
        <v>#N/A</v>
      </c>
    </row>
    <row r="2902" spans="21:24" ht="12" customHeight="1">
      <c r="U2902" s="107">
        <v>39820</v>
      </c>
      <c r="V2902" s="108">
        <v>-3.6264203453939144E-3</v>
      </c>
      <c r="W2902" s="109">
        <f t="shared" si="159"/>
        <v>0.36897979738811026</v>
      </c>
      <c r="X2902" s="108">
        <f t="shared" si="158"/>
        <v>-9.5453876778008873E-3</v>
      </c>
    </row>
    <row r="2903" spans="21:24" ht="12" customHeight="1">
      <c r="U2903" s="107">
        <v>39819</v>
      </c>
      <c r="V2903" s="108">
        <v>-3.2317052682581909E-3</v>
      </c>
      <c r="W2903" s="109">
        <f t="shared" si="159"/>
        <v>0.37032274331884385</v>
      </c>
      <c r="X2903" s="108">
        <f t="shared" si="158"/>
        <v>-5.8100243062005896E-3</v>
      </c>
    </row>
    <row r="2904" spans="21:24" ht="12" customHeight="1">
      <c r="U2904" s="107">
        <v>39818</v>
      </c>
      <c r="V2904" s="108">
        <v>-3.9622959739913869E-3</v>
      </c>
      <c r="W2904" s="109">
        <f t="shared" si="159"/>
        <v>0.3715233974396307</v>
      </c>
      <c r="X2904" s="108">
        <f t="shared" si="158"/>
        <v>-2.5314483628212647E-3</v>
      </c>
    </row>
    <row r="2905" spans="21:24" ht="12" customHeight="1">
      <c r="U2905" s="107">
        <v>39815</v>
      </c>
      <c r="V2905" s="108">
        <v>1.2496602055169161E-3</v>
      </c>
      <c r="W2905" s="109">
        <f t="shared" si="159"/>
        <v>0.3730013391440144</v>
      </c>
      <c r="X2905" s="108">
        <f t="shared" si="158"/>
        <v>6.6834670693354248E-3</v>
      </c>
    </row>
    <row r="2906" spans="21:24" ht="12" customHeight="1">
      <c r="U2906" s="107">
        <v>39813</v>
      </c>
      <c r="V2906" s="108">
        <v>1.3126559757506748E-4</v>
      </c>
      <c r="W2906" s="109">
        <f t="shared" si="159"/>
        <v>0.37253579598464182</v>
      </c>
      <c r="X2906" s="108">
        <f t="shared" si="158"/>
        <v>6.0730909533370792E-3</v>
      </c>
    </row>
    <row r="2907" spans="21:24" ht="12" customHeight="1">
      <c r="U2907" s="107">
        <v>39812</v>
      </c>
      <c r="V2907" s="108">
        <v>5.5373290294248519E-5</v>
      </c>
      <c r="W2907" s="109">
        <f t="shared" si="159"/>
        <v>0.37248690126895784</v>
      </c>
      <c r="X2907" s="108">
        <f t="shared" si="158"/>
        <v>6.2496171728607663E-3</v>
      </c>
    </row>
    <row r="2908" spans="21:24" ht="12" customHeight="1">
      <c r="U2908" s="107">
        <v>39811</v>
      </c>
      <c r="V2908" s="108">
        <v>5.2394008562237429E-3</v>
      </c>
      <c r="W2908" s="109">
        <f t="shared" si="159"/>
        <v>0.3724662765856997</v>
      </c>
      <c r="X2908" s="108">
        <f t="shared" si="158"/>
        <v>5.6507680475443856E-3</v>
      </c>
    </row>
    <row r="2909" spans="21:24" ht="12" customHeight="1">
      <c r="U2909" s="107">
        <v>39808</v>
      </c>
      <c r="V2909" s="108">
        <v>7.4456351270300663E-4</v>
      </c>
      <c r="W2909" s="109">
        <f t="shared" si="159"/>
        <v>0.3705249478566473</v>
      </c>
      <c r="X2909" s="108">
        <f t="shared" si="158"/>
        <v>-3.6620550766364168E-4</v>
      </c>
    </row>
    <row r="2910" spans="21:24" ht="12" customHeight="1">
      <c r="U2910" s="107">
        <v>39807</v>
      </c>
      <c r="V2910" s="108">
        <v>-1.0190889926745199E-4</v>
      </c>
      <c r="W2910" s="109">
        <f t="shared" si="159"/>
        <v>0.37024927375680322</v>
      </c>
      <c r="X2910" s="108">
        <f t="shared" si="158"/>
        <v>-3.5905859313749566E-3</v>
      </c>
    </row>
    <row r="2911" spans="21:24" ht="12" customHeight="1">
      <c r="U2911" s="107">
        <v>39806</v>
      </c>
      <c r="V2911" s="108">
        <v>3.067492606715953E-4</v>
      </c>
      <c r="W2911" s="109">
        <f t="shared" si="159"/>
        <v>0.37028700929833386</v>
      </c>
      <c r="X2911" s="108">
        <f t="shared" si="158"/>
        <v>-1.5830392007365468E-3</v>
      </c>
    </row>
    <row r="2912" spans="21:24" ht="12" customHeight="1">
      <c r="U2912" s="107">
        <v>39805</v>
      </c>
      <c r="V2912" s="108">
        <v>-5.3978945594907802E-4</v>
      </c>
      <c r="W2912" s="109">
        <f t="shared" si="159"/>
        <v>0.37017345886350722</v>
      </c>
      <c r="X2912" s="108">
        <f t="shared" si="158"/>
        <v>5.2743519507945091E-3</v>
      </c>
    </row>
    <row r="2913" spans="21:24" ht="12" customHeight="1">
      <c r="U2913" s="107">
        <v>39804</v>
      </c>
      <c r="V2913" s="108">
        <v>-7.7511142158024921E-4</v>
      </c>
      <c r="W2913" s="109">
        <f t="shared" si="159"/>
        <v>0.3703733825101504</v>
      </c>
      <c r="X2913" s="108">
        <f t="shared" si="158"/>
        <v>1.3720265374400631E-2</v>
      </c>
    </row>
    <row r="2914" spans="21:24" ht="12" customHeight="1">
      <c r="U2914" s="107">
        <v>39801</v>
      </c>
      <c r="V2914" s="108">
        <v>-2.4833997649537859E-3</v>
      </c>
      <c r="W2914" s="109">
        <f t="shared" si="159"/>
        <v>0.37066068584127676</v>
      </c>
      <c r="X2914" s="108">
        <f t="shared" si="158"/>
        <v>1.6663483424281367E-2</v>
      </c>
    </row>
    <row r="2915" spans="21:24" ht="12" customHeight="1">
      <c r="U2915" s="107">
        <v>39800</v>
      </c>
      <c r="V2915" s="108">
        <v>1.9126667514825241E-3</v>
      </c>
      <c r="W2915" s="109">
        <f t="shared" si="159"/>
        <v>0.3715834761586298</v>
      </c>
      <c r="X2915" s="108">
        <f t="shared" si="158"/>
        <v>1.7058788217883647E-2</v>
      </c>
    </row>
    <row r="2916" spans="21:24" ht="12" customHeight="1">
      <c r="U2916" s="107">
        <v>39799</v>
      </c>
      <c r="V2916" s="108">
        <v>7.1771199780376058E-3</v>
      </c>
      <c r="W2916" s="109">
        <f t="shared" si="159"/>
        <v>0.37087411756497779</v>
      </c>
      <c r="X2916" s="108">
        <f t="shared" si="158"/>
        <v>1.7026085176151229E-2</v>
      </c>
    </row>
    <row r="2917" spans="21:24" ht="12" customHeight="1">
      <c r="U2917" s="107">
        <v>39798</v>
      </c>
      <c r="V2917" s="108">
        <v>7.8572758747372188E-3</v>
      </c>
      <c r="W2917" s="109">
        <f t="shared" si="159"/>
        <v>0.36823127750664647</v>
      </c>
      <c r="X2917" s="108">
        <f t="shared" si="158"/>
        <v>9.1904325153238098E-3</v>
      </c>
    </row>
    <row r="2918" spans="21:24" ht="12" customHeight="1">
      <c r="U2918" s="107">
        <v>39797</v>
      </c>
      <c r="V2918" s="108">
        <v>2.1260209996679189E-3</v>
      </c>
      <c r="W2918" s="109">
        <f t="shared" si="159"/>
        <v>0.36536053895830833</v>
      </c>
      <c r="X2918" s="108">
        <f t="shared" si="158"/>
        <v>2.7716632962015986E-4</v>
      </c>
    </row>
    <row r="2919" spans="21:24" ht="12" customHeight="1">
      <c r="U2919" s="107">
        <v>39794</v>
      </c>
      <c r="V2919" s="108">
        <v>-2.0955397697835138E-3</v>
      </c>
      <c r="W2919" s="109">
        <f t="shared" si="159"/>
        <v>0.3645854226934892</v>
      </c>
      <c r="X2919" s="108">
        <f t="shared" si="158"/>
        <v>1.6583348724386049E-3</v>
      </c>
    </row>
    <row r="2920" spans="21:24" ht="12" customHeight="1">
      <c r="U2920" s="107">
        <v>39793</v>
      </c>
      <c r="V2920" s="108">
        <v>1.880450726084179E-3</v>
      </c>
      <c r="W2920" s="109">
        <f t="shared" si="159"/>
        <v>0.36535103030742977</v>
      </c>
      <c r="X2920" s="108">
        <f t="shared" si="158"/>
        <v>2.4994032433642843E-3</v>
      </c>
    </row>
    <row r="2921" spans="21:24" ht="12" customHeight="1">
      <c r="U2921" s="107">
        <v>39792</v>
      </c>
      <c r="V2921" s="108">
        <v>-5.8265157070609382E-4</v>
      </c>
      <c r="W2921" s="109">
        <f t="shared" si="159"/>
        <v>0.3646652951883152</v>
      </c>
      <c r="X2921" s="108">
        <f t="shared" si="158"/>
        <v>6.5020930679238198E-4</v>
      </c>
    </row>
    <row r="2922" spans="21:24" ht="12" customHeight="1">
      <c r="U2922" s="107">
        <v>39791</v>
      </c>
      <c r="V2922" s="108">
        <v>-1.0442157443217399E-3</v>
      </c>
      <c r="W2922" s="109">
        <f t="shared" si="159"/>
        <v>0.36487789186512637</v>
      </c>
      <c r="X2922" s="108">
        <f t="shared" si="158"/>
        <v>3.5952735063748964E-3</v>
      </c>
    </row>
    <row r="2923" spans="21:24" ht="12" customHeight="1">
      <c r="U2923" s="107">
        <v>39790</v>
      </c>
      <c r="V2923" s="108">
        <v>3.5097424148264789E-3</v>
      </c>
      <c r="W2923" s="109">
        <f t="shared" si="159"/>
        <v>0.36525930137838564</v>
      </c>
      <c r="X2923" s="108">
        <f t="shared" si="158"/>
        <v>1.114497067170217E-2</v>
      </c>
    </row>
    <row r="2924" spans="21:24" ht="12" customHeight="1">
      <c r="U2924" s="107">
        <v>39787</v>
      </c>
      <c r="V2924" s="108">
        <v>-1.2576234369532399E-3</v>
      </c>
      <c r="W2924" s="109">
        <f t="shared" si="159"/>
        <v>0.36398181895019044</v>
      </c>
      <c r="X2924" s="108">
        <f t="shared" si="158"/>
        <v>6.4043888424767381E-3</v>
      </c>
    </row>
    <row r="2925" spans="21:24" ht="12" customHeight="1">
      <c r="U2925" s="107">
        <v>39786</v>
      </c>
      <c r="V2925" s="108">
        <v>3.2398499161513905E-5</v>
      </c>
      <c r="W2925" s="109">
        <f t="shared" si="159"/>
        <v>0.36444014742095371</v>
      </c>
      <c r="X2925" s="108">
        <f t="shared" si="158"/>
        <v>1.118048296329377E-2</v>
      </c>
    </row>
    <row r="2926" spans="21:24" ht="12" customHeight="1">
      <c r="U2926" s="107">
        <v>39785</v>
      </c>
      <c r="V2926" s="108">
        <v>2.3587841337243481E-3</v>
      </c>
      <c r="W2926" s="109">
        <f t="shared" si="159"/>
        <v>0.36442834048966993</v>
      </c>
      <c r="X2926" s="108">
        <f t="shared" si="158"/>
        <v>1.2199327790368697E-2</v>
      </c>
    </row>
    <row r="2927" spans="21:24" ht="12" customHeight="1">
      <c r="U2927" s="107">
        <v>39784</v>
      </c>
      <c r="V2927" s="108">
        <v>6.4705801617336326E-3</v>
      </c>
      <c r="W2927" s="109">
        <f t="shared" si="159"/>
        <v>0.36357075555996893</v>
      </c>
      <c r="X2927" s="108">
        <f t="shared" si="158"/>
        <v>1.6627605157931047E-2</v>
      </c>
    </row>
    <row r="2928" spans="21:24" ht="12" customHeight="1">
      <c r="U2928" s="107">
        <v>39783</v>
      </c>
      <c r="V2928" s="108">
        <v>-1.1950429407114561E-3</v>
      </c>
      <c r="W2928" s="109">
        <f t="shared" si="159"/>
        <v>0.36123336610747758</v>
      </c>
      <c r="X2928" s="108">
        <f t="shared" si="158"/>
        <v>1.3646956029277568E-2</v>
      </c>
    </row>
    <row r="2929" spans="21:24" ht="12" customHeight="1">
      <c r="U2929" s="107">
        <v>39780</v>
      </c>
      <c r="V2929" s="108">
        <v>3.4821090660020547E-3</v>
      </c>
      <c r="W2929" s="109">
        <f t="shared" si="159"/>
        <v>0.36166557199619004</v>
      </c>
      <c r="X2929" s="108">
        <f t="shared" si="158"/>
        <v>1.9516475175712644E-2</v>
      </c>
    </row>
    <row r="2930" spans="21:24" ht="12" customHeight="1">
      <c r="U2930" s="107">
        <v>39779</v>
      </c>
      <c r="V2930" s="108">
        <v>1.0400107437455899E-3</v>
      </c>
      <c r="W2930" s="109">
        <f t="shared" si="159"/>
        <v>0.36041058303751206</v>
      </c>
      <c r="X2930" s="108">
        <f t="shared" si="158"/>
        <v>1.8859875750013577E-2</v>
      </c>
    </row>
    <row r="2931" spans="21:24" ht="12" customHeight="1">
      <c r="U2931" s="107">
        <v>39778</v>
      </c>
      <c r="V2931" s="108">
        <v>6.7440100433741402E-3</v>
      </c>
      <c r="W2931" s="109">
        <f t="shared" si="159"/>
        <v>0.36003614158212993</v>
      </c>
      <c r="X2931" s="108">
        <f t="shared" si="158"/>
        <v>1.8698425138550911E-2</v>
      </c>
    </row>
    <row r="2932" spans="21:24" ht="12" customHeight="1">
      <c r="U2932" s="107">
        <v>39777</v>
      </c>
      <c r="V2932" s="108">
        <v>3.5197104012099573E-3</v>
      </c>
      <c r="W2932" s="109">
        <f t="shared" si="159"/>
        <v>0.35762431957913338</v>
      </c>
      <c r="X2932" s="108">
        <f t="shared" si="158"/>
        <v>1.0672123878588735E-2</v>
      </c>
    </row>
    <row r="2933" spans="21:24" ht="12" customHeight="1">
      <c r="U2933" s="107">
        <v>39776</v>
      </c>
      <c r="V2933" s="108">
        <v>4.58853366270345E-3</v>
      </c>
      <c r="W2933" s="109">
        <f t="shared" si="159"/>
        <v>0.35637000038210931</v>
      </c>
      <c r="X2933" s="108">
        <f t="shared" si="158"/>
        <v>8.8444334585668916E-3</v>
      </c>
    </row>
    <row r="2934" spans="21:24" ht="12" customHeight="1">
      <c r="U2934" s="107">
        <v>39773</v>
      </c>
      <c r="V2934" s="108">
        <v>2.8358362567288149E-3</v>
      </c>
      <c r="W2934" s="109">
        <f t="shared" si="159"/>
        <v>0.3547422536098373</v>
      </c>
      <c r="X2934" s="108">
        <f t="shared" si="158"/>
        <v>3.8327418682013725E-3</v>
      </c>
    </row>
    <row r="2935" spans="21:24" ht="12" customHeight="1">
      <c r="U2935" s="107">
        <v>39772</v>
      </c>
      <c r="V2935" s="108">
        <v>8.8138390439324043E-4</v>
      </c>
      <c r="W2935" s="109">
        <f t="shared" si="159"/>
        <v>0.35373910742358261</v>
      </c>
      <c r="X2935" s="108">
        <f t="shared" si="158"/>
        <v>7.1838198098905792E-4</v>
      </c>
    </row>
    <row r="2936" spans="21:24" ht="12" customHeight="1">
      <c r="U2936" s="107">
        <v>39771</v>
      </c>
      <c r="V2936" s="108">
        <v>-1.1881026573706932E-3</v>
      </c>
      <c r="W2936" s="109">
        <f t="shared" si="159"/>
        <v>0.35342760202379053</v>
      </c>
      <c r="X2936" s="108">
        <f t="shared" si="158"/>
        <v>3.4229891293333647E-3</v>
      </c>
    </row>
    <row r="2937" spans="21:24" ht="12" customHeight="1">
      <c r="U2937" s="107">
        <v>39770</v>
      </c>
      <c r="V2937" s="108">
        <v>1.704954341682921E-3</v>
      </c>
      <c r="W2937" s="109">
        <f t="shared" si="159"/>
        <v>0.35384800978452086</v>
      </c>
      <c r="X2937" s="108">
        <f t="shared" si="158"/>
        <v>3.2035029163055562E-3</v>
      </c>
    </row>
    <row r="2938" spans="21:24" ht="12" customHeight="1">
      <c r="U2938" s="107">
        <v>39769</v>
      </c>
      <c r="V2938" s="108">
        <v>-4.0201566180918821E-4</v>
      </c>
      <c r="W2938" s="109">
        <f t="shared" si="159"/>
        <v>0.35324574192314795</v>
      </c>
      <c r="X2938" s="108">
        <f t="shared" si="158"/>
        <v>-2.1720071419228937E-4</v>
      </c>
    </row>
    <row r="2939" spans="21:24" ht="12" customHeight="1">
      <c r="U2939" s="107">
        <v>39766</v>
      </c>
      <c r="V2939" s="108">
        <v>-2.7543076180300491E-4</v>
      </c>
      <c r="W2939" s="109">
        <f t="shared" si="159"/>
        <v>0.35338780935720199</v>
      </c>
      <c r="X2939" s="108">
        <f t="shared" si="158"/>
        <v>1.4317600418125576E-3</v>
      </c>
    </row>
    <row r="2940" spans="21:24" ht="12" customHeight="1">
      <c r="U2940" s="107">
        <v>39765</v>
      </c>
      <c r="V2940" s="108">
        <v>3.5864315924290218E-3</v>
      </c>
      <c r="W2940" s="109">
        <f t="shared" si="159"/>
        <v>0.35348517004687408</v>
      </c>
      <c r="X2940" s="108">
        <f t="shared" si="158"/>
        <v>5.4406660441721488E-3</v>
      </c>
    </row>
    <row r="2941" spans="21:24" ht="12" customHeight="1">
      <c r="U2941" s="107">
        <v>39764</v>
      </c>
      <c r="V2941" s="108">
        <v>-1.406580251814858E-3</v>
      </c>
      <c r="W2941" s="109">
        <f t="shared" si="159"/>
        <v>0.35222195011742596</v>
      </c>
      <c r="X2941" s="108">
        <f t="shared" si="158"/>
        <v>-7.6105831188233442E-4</v>
      </c>
    </row>
    <row r="2942" spans="21:24" ht="12" customHeight="1">
      <c r="U2942" s="107">
        <v>39763</v>
      </c>
      <c r="V2942" s="108">
        <v>-1.7106395672730121E-3</v>
      </c>
      <c r="W2942" s="109">
        <f t="shared" si="159"/>
        <v>0.35271807639814573</v>
      </c>
      <c r="X2942" s="108">
        <f t="shared" si="158"/>
        <v>-1.6260146325205449E-3</v>
      </c>
    </row>
    <row r="2943" spans="21:24" ht="12" customHeight="1">
      <c r="U2943" s="107">
        <v>39762</v>
      </c>
      <c r="V2943" s="108">
        <v>1.2466402753932549E-3</v>
      </c>
      <c r="W2943" s="109">
        <f t="shared" si="159"/>
        <v>0.35332248381897363</v>
      </c>
      <c r="X2943" s="108">
        <f t="shared" si="158"/>
        <v>7.5853132614711605E-3</v>
      </c>
    </row>
    <row r="2944" spans="21:24" ht="12" customHeight="1">
      <c r="U2944" s="107">
        <v>39759</v>
      </c>
      <c r="V2944" s="108">
        <v>3.7266410580062358E-3</v>
      </c>
      <c r="W2944" s="109">
        <f t="shared" si="159"/>
        <v>0.35288256619946529</v>
      </c>
      <c r="X2944" s="108">
        <f t="shared" si="158"/>
        <v>7.3917048810299146E-3</v>
      </c>
    </row>
    <row r="2945" spans="21:24" ht="12" customHeight="1">
      <c r="U2945" s="107">
        <v>39758</v>
      </c>
      <c r="V2945" s="108">
        <v>-2.6038555387849936E-3</v>
      </c>
      <c r="W2945" s="109">
        <f t="shared" si="159"/>
        <v>0.35157238212537584</v>
      </c>
      <c r="X2945" s="108">
        <f t="shared" si="158"/>
        <v>1.9944405879890326E-4</v>
      </c>
    </row>
    <row r="2946" spans="21:24" ht="12" customHeight="1">
      <c r="U2946" s="107">
        <v>39757</v>
      </c>
      <c r="V2946" s="108">
        <v>-2.2709777989118572E-3</v>
      </c>
      <c r="W2946" s="109">
        <f t="shared" si="159"/>
        <v>0.3524902157259614</v>
      </c>
      <c r="X2946" s="108">
        <f t="shared" si="158"/>
        <v>8.0824340749527934E-3</v>
      </c>
    </row>
    <row r="2947" spans="21:24" ht="12" customHeight="1">
      <c r="U2947" s="107">
        <v>39756</v>
      </c>
      <c r="V2947" s="108">
        <v>7.4999075491411623E-3</v>
      </c>
      <c r="W2947" s="109">
        <f t="shared" si="159"/>
        <v>0.35329253522998999</v>
      </c>
      <c r="X2947" s="108">
        <f t="shared" si="158"/>
        <v>1.4905132622391903E-2</v>
      </c>
    </row>
    <row r="2948" spans="21:24" ht="12" customHeight="1">
      <c r="U2948" s="107">
        <v>39755</v>
      </c>
      <c r="V2948" s="108">
        <v>1.0542498763918681E-3</v>
      </c>
      <c r="W2948" s="109">
        <f t="shared" si="159"/>
        <v>0.35066259816282719</v>
      </c>
      <c r="X2948" s="108">
        <f t="shared" si="158"/>
        <v>1.074734039964409E-2</v>
      </c>
    </row>
    <row r="2949" spans="21:24" ht="12" customHeight="1">
      <c r="U2949" s="107">
        <v>39752</v>
      </c>
      <c r="V2949" s="108">
        <v>-3.4394530856451939E-3</v>
      </c>
      <c r="W2949" s="109">
        <f t="shared" si="159"/>
        <v>0.35029330149302723</v>
      </c>
      <c r="X2949" s="108">
        <f t="shared" si="158"/>
        <v>3.4199684079752046E-3</v>
      </c>
    </row>
    <row r="2950" spans="21:24" ht="12" customHeight="1">
      <c r="U2950" s="107">
        <v>39751</v>
      </c>
      <c r="V2950" s="108">
        <v>5.2570405011409206E-3</v>
      </c>
      <c r="W2950" s="109">
        <f t="shared" si="159"/>
        <v>0.351502277084557</v>
      </c>
      <c r="X2950" s="108">
        <f t="shared" ref="X2950:X3013" si="160">$W2950/VLOOKUP($U2950-7,$U:$W,3,FALSE)-1</f>
        <v>4.4328663337149798E-3</v>
      </c>
    </row>
    <row r="2951" spans="21:24" ht="12" customHeight="1">
      <c r="U2951" s="107">
        <v>39750</v>
      </c>
      <c r="V2951" s="108">
        <v>4.4816488915390747E-3</v>
      </c>
      <c r="W2951" s="109">
        <f t="shared" si="159"/>
        <v>0.34966407886019479</v>
      </c>
      <c r="X2951" s="108">
        <f t="shared" si="160"/>
        <v>1.1327268603515961E-3</v>
      </c>
    </row>
    <row r="2952" spans="21:24" ht="12" customHeight="1">
      <c r="U2952" s="107">
        <v>39749</v>
      </c>
      <c r="V2952" s="108">
        <v>3.3724525335148731E-3</v>
      </c>
      <c r="W2952" s="109">
        <f t="shared" si="159"/>
        <v>0.34810399895911931</v>
      </c>
      <c r="X2952" s="108">
        <f t="shared" si="160"/>
        <v>-2.9993606864633371E-3</v>
      </c>
    </row>
    <row r="2953" spans="21:24" ht="12" customHeight="1">
      <c r="U2953" s="107">
        <v>39748</v>
      </c>
      <c r="V2953" s="108">
        <v>-6.2028524473055832E-3</v>
      </c>
      <c r="W2953" s="109">
        <f t="shared" si="159"/>
        <v>0.3469339805773588</v>
      </c>
      <c r="X2953" s="108">
        <f t="shared" si="160"/>
        <v>-5.2388287856937055E-3</v>
      </c>
    </row>
    <row r="2954" spans="21:24" ht="12" customHeight="1">
      <c r="U2954" s="107">
        <v>39745</v>
      </c>
      <c r="V2954" s="108">
        <v>-2.4334793731175201E-3</v>
      </c>
      <c r="W2954" s="109">
        <f t="shared" si="159"/>
        <v>0.349099392599095</v>
      </c>
      <c r="X2954" s="108">
        <f t="shared" si="160"/>
        <v>9.548669503825602E-3</v>
      </c>
    </row>
    <row r="2955" spans="21:24" ht="12" customHeight="1">
      <c r="U2955" s="107">
        <v>39744</v>
      </c>
      <c r="V2955" s="108">
        <v>1.954193141771404E-3</v>
      </c>
      <c r="W2955" s="109">
        <f t="shared" si="159"/>
        <v>0.34995099111758166</v>
      </c>
      <c r="X2955" s="108">
        <f t="shared" si="160"/>
        <v>1.2314451154201933E-2</v>
      </c>
    </row>
    <row r="2956" spans="21:24" ht="12" customHeight="1">
      <c r="U2956" s="107">
        <v>39743</v>
      </c>
      <c r="V2956" s="108">
        <v>3.3573896268734708E-4</v>
      </c>
      <c r="W2956" s="109">
        <f t="shared" si="159"/>
        <v>0.34926845310189281</v>
      </c>
      <c r="X2956" s="108">
        <f t="shared" si="160"/>
        <v>1.1208325703364608E-2</v>
      </c>
    </row>
    <row r="2957" spans="21:24" ht="12" customHeight="1">
      <c r="U2957" s="107">
        <v>39742</v>
      </c>
      <c r="V2957" s="108">
        <v>1.1186720337926928E-3</v>
      </c>
      <c r="W2957" s="109">
        <f t="shared" si="159"/>
        <v>0.34915122943030291</v>
      </c>
      <c r="X2957" s="108">
        <f t="shared" si="160"/>
        <v>3.8043959413327499E-3</v>
      </c>
    </row>
    <row r="2958" spans="21:24" ht="12" customHeight="1">
      <c r="U2958" s="107">
        <v>39741</v>
      </c>
      <c r="V2958" s="108">
        <v>8.5703152685444907E-3</v>
      </c>
      <c r="W2958" s="109">
        <f t="shared" si="159"/>
        <v>0.3487610801634487</v>
      </c>
      <c r="X2958" s="108">
        <f t="shared" si="160"/>
        <v>6.215405251197792E-3</v>
      </c>
    </row>
    <row r="2959" spans="21:24" ht="12" customHeight="1">
      <c r="U2959" s="107">
        <v>39738</v>
      </c>
      <c r="V2959" s="108">
        <v>2.9947571971197968E-4</v>
      </c>
      <c r="W2959" s="109">
        <f t="shared" si="159"/>
        <v>0.34579748668350074</v>
      </c>
      <c r="X2959" s="108">
        <f t="shared" si="160"/>
        <v>1.3536068040909122E-4</v>
      </c>
    </row>
    <row r="2960" spans="21:24" ht="12" customHeight="1">
      <c r="U2960" s="107">
        <v>39737</v>
      </c>
      <c r="V2960" s="108">
        <v>8.5938803220941384E-4</v>
      </c>
      <c r="W2960" s="109">
        <f t="shared" si="159"/>
        <v>0.34569395973610872</v>
      </c>
      <c r="X2960" s="108">
        <f t="shared" si="160"/>
        <v>-1.8955713765071214E-2</v>
      </c>
    </row>
    <row r="2961" spans="21:24" ht="12" customHeight="1">
      <c r="U2961" s="107">
        <v>39736</v>
      </c>
      <c r="V2961" s="108">
        <v>-6.9885831987014455E-3</v>
      </c>
      <c r="W2961" s="109">
        <f t="shared" ref="W2961:W3024" si="161">$W2960/(1+$V2960)</f>
        <v>0.34539712957659113</v>
      </c>
      <c r="X2961" s="108">
        <f t="shared" si="160"/>
        <v>-3.4001999153324358E-2</v>
      </c>
    </row>
    <row r="2962" spans="21:24" ht="12" customHeight="1">
      <c r="U2962" s="107">
        <v>39735</v>
      </c>
      <c r="V2962" s="108">
        <v>3.5232305795736378E-3</v>
      </c>
      <c r="W2962" s="109">
        <f t="shared" si="161"/>
        <v>0.34782795417316442</v>
      </c>
      <c r="X2962" s="108">
        <f t="shared" si="160"/>
        <v>-3.9060368158734149E-2</v>
      </c>
    </row>
    <row r="2963" spans="21:24" ht="12" customHeight="1">
      <c r="U2963" s="107">
        <v>39734</v>
      </c>
      <c r="V2963" s="108">
        <v>2.4760411820965319E-3</v>
      </c>
      <c r="W2963" s="109">
        <f t="shared" si="161"/>
        <v>0.34660677857181271</v>
      </c>
      <c r="X2963" s="108">
        <f t="shared" si="160"/>
        <v>-4.9344514123321193E-2</v>
      </c>
    </row>
    <row r="2964" spans="21:24" ht="12" customHeight="1">
      <c r="U2964" s="107">
        <v>39731</v>
      </c>
      <c r="V2964" s="108">
        <v>-1.8794731434155741E-2</v>
      </c>
      <c r="W2964" s="109">
        <f t="shared" si="161"/>
        <v>0.34575068563544126</v>
      </c>
      <c r="X2964" s="108">
        <f t="shared" si="160"/>
        <v>-5.4605740744011921E-2</v>
      </c>
    </row>
    <row r="2965" spans="21:24" ht="12" customHeight="1">
      <c r="U2965" s="107">
        <v>39730</v>
      </c>
      <c r="V2965" s="108">
        <v>-1.449080175752932E-2</v>
      </c>
      <c r="W2965" s="109">
        <f t="shared" si="161"/>
        <v>0.35237344999257869</v>
      </c>
      <c r="X2965" s="108">
        <f t="shared" si="160"/>
        <v>-3.4156378347288574E-2</v>
      </c>
    </row>
    <row r="2966" spans="21:24" ht="12" customHeight="1">
      <c r="U2966" s="107">
        <v>39729</v>
      </c>
      <c r="V2966" s="108">
        <v>-1.2188405732871589E-2</v>
      </c>
      <c r="W2966" s="109">
        <f t="shared" si="161"/>
        <v>0.35755470433050407</v>
      </c>
      <c r="X2966" s="108">
        <f t="shared" si="160"/>
        <v>-2.3761672100711784E-2</v>
      </c>
    </row>
    <row r="2967" spans="21:24" ht="12" customHeight="1">
      <c r="U2967" s="107">
        <v>39728</v>
      </c>
      <c r="V2967" s="108">
        <v>-7.2166525932738437E-3</v>
      </c>
      <c r="W2967" s="109">
        <f t="shared" si="161"/>
        <v>0.36196649888056742</v>
      </c>
      <c r="X2967" s="108">
        <f t="shared" si="160"/>
        <v>-1.0374720292733008E-2</v>
      </c>
    </row>
    <row r="2968" spans="21:24" ht="12" customHeight="1">
      <c r="U2968" s="107">
        <v>39727</v>
      </c>
      <c r="V2968" s="108">
        <v>-3.0719766990688711E-3</v>
      </c>
      <c r="W2968" s="109">
        <f t="shared" si="161"/>
        <v>0.3645976736274526</v>
      </c>
      <c r="X2968" s="108">
        <f t="shared" si="160"/>
        <v>-2.0178483960326954E-3</v>
      </c>
    </row>
    <row r="2969" spans="21:24" ht="12" customHeight="1">
      <c r="U2969" s="107">
        <v>39724</v>
      </c>
      <c r="V2969" s="108">
        <v>2.4292414491449803E-3</v>
      </c>
      <c r="W2969" s="109">
        <f t="shared" si="161"/>
        <v>0.36572116051089854</v>
      </c>
      <c r="X2969" s="108">
        <f t="shared" si="160"/>
        <v>-4.6442529861212556E-3</v>
      </c>
    </row>
    <row r="2970" spans="21:24" ht="12" customHeight="1">
      <c r="U2970" s="107">
        <v>39723</v>
      </c>
      <c r="V2970" s="108">
        <v>-3.8844485245902011E-3</v>
      </c>
      <c r="W2970" s="109">
        <f t="shared" si="161"/>
        <v>0.36483488847771434</v>
      </c>
      <c r="X2970" s="108">
        <f t="shared" si="160"/>
        <v>-7.8044002442981819E-3</v>
      </c>
    </row>
    <row r="2971" spans="21:24" ht="12" customHeight="1">
      <c r="U2971" s="107">
        <v>39722</v>
      </c>
      <c r="V2971" s="108">
        <v>1.3572478538629552E-3</v>
      </c>
      <c r="W2971" s="109">
        <f t="shared" si="161"/>
        <v>0.36625759726101487</v>
      </c>
      <c r="X2971" s="108">
        <f t="shared" si="160"/>
        <v>-3.5015538846033811E-3</v>
      </c>
    </row>
    <row r="2972" spans="21:24" ht="12" customHeight="1">
      <c r="U2972" s="107">
        <v>39721</v>
      </c>
      <c r="V2972" s="108">
        <v>1.166887546191143E-3</v>
      </c>
      <c r="W2972" s="109">
        <f t="shared" si="161"/>
        <v>0.36576116869977066</v>
      </c>
      <c r="X2972" s="108">
        <f t="shared" si="160"/>
        <v>2.5680323035870423E-4</v>
      </c>
    </row>
    <row r="2973" spans="21:24" ht="12" customHeight="1">
      <c r="U2973" s="107">
        <v>39720</v>
      </c>
      <c r="V2973" s="108">
        <v>-5.6956071238989329E-3</v>
      </c>
      <c r="W2973" s="109">
        <f t="shared" si="161"/>
        <v>0.36533486399678333</v>
      </c>
      <c r="X2973" s="108">
        <f t="shared" si="160"/>
        <v>-5.6084726115396277E-3</v>
      </c>
    </row>
    <row r="2974" spans="21:24" ht="12" customHeight="1">
      <c r="U2974" s="107">
        <v>39717</v>
      </c>
      <c r="V2974" s="108">
        <v>-7.5336339177311986E-4</v>
      </c>
      <c r="W2974" s="109">
        <f t="shared" si="161"/>
        <v>0.36742758717984186</v>
      </c>
      <c r="X2974" s="108">
        <f t="shared" si="160"/>
        <v>-1.0572074094010731E-2</v>
      </c>
    </row>
    <row r="2975" spans="21:24" ht="12" customHeight="1">
      <c r="U2975" s="107">
        <v>39716</v>
      </c>
      <c r="V2975" s="108">
        <v>4.3539745694471928E-4</v>
      </c>
      <c r="W2975" s="109">
        <f t="shared" si="161"/>
        <v>0.36770460236625108</v>
      </c>
      <c r="X2975" s="108">
        <f t="shared" si="160"/>
        <v>-6.7363497351823343E-3</v>
      </c>
    </row>
    <row r="2976" spans="21:24" ht="12" customHeight="1">
      <c r="U2976" s="107">
        <v>39715</v>
      </c>
      <c r="V2976" s="108">
        <v>5.1339302478613357E-3</v>
      </c>
      <c r="W2976" s="109">
        <f t="shared" si="161"/>
        <v>0.36754457439324645</v>
      </c>
      <c r="X2976" s="108">
        <f t="shared" si="160"/>
        <v>-2.9624512818221538E-3</v>
      </c>
    </row>
    <row r="2977" spans="21:24" ht="12" customHeight="1">
      <c r="U2977" s="107">
        <v>39714</v>
      </c>
      <c r="V2977" s="108">
        <v>-4.7037248208220764E-3</v>
      </c>
      <c r="W2977" s="109">
        <f t="shared" si="161"/>
        <v>0.36566726416509659</v>
      </c>
      <c r="X2977" s="108">
        <f t="shared" si="160"/>
        <v>-1.7849815686959647E-2</v>
      </c>
    </row>
    <row r="2978" spans="21:24" ht="12" customHeight="1">
      <c r="U2978" s="107">
        <v>39713</v>
      </c>
      <c r="V2978" s="108">
        <v>-1.0658773666024439E-2</v>
      </c>
      <c r="W2978" s="109">
        <f t="shared" si="161"/>
        <v>0.36739539098472707</v>
      </c>
      <c r="X2978" s="108">
        <f t="shared" si="160"/>
        <v>-1.1423991412458756E-2</v>
      </c>
    </row>
    <row r="2979" spans="21:24" ht="12" customHeight="1">
      <c r="U2979" s="107">
        <v>39710</v>
      </c>
      <c r="V2979" s="108">
        <v>3.1204252533229932E-3</v>
      </c>
      <c r="W2979" s="109">
        <f t="shared" si="161"/>
        <v>0.37135356457965296</v>
      </c>
      <c r="X2979" s="108">
        <f t="shared" si="160"/>
        <v>-3.4182405885917477E-3</v>
      </c>
    </row>
    <row r="2980" spans="21:24" ht="12" customHeight="1">
      <c r="U2980" s="107">
        <v>39709</v>
      </c>
      <c r="V2980" s="108">
        <v>4.2365449147650676E-3</v>
      </c>
      <c r="W2980" s="109">
        <f t="shared" si="161"/>
        <v>0.37019838818043527</v>
      </c>
      <c r="X2980" s="108">
        <f t="shared" si="160"/>
        <v>-1.0952899909805969E-2</v>
      </c>
    </row>
    <row r="2981" spans="21:24" ht="12" customHeight="1">
      <c r="U2981" s="107">
        <v>39708</v>
      </c>
      <c r="V2981" s="108">
        <v>-9.8743260758908605E-3</v>
      </c>
      <c r="W2981" s="109">
        <f t="shared" si="161"/>
        <v>0.3686366424873096</v>
      </c>
      <c r="X2981" s="108">
        <f t="shared" si="160"/>
        <v>-1.5829572941012171E-2</v>
      </c>
    </row>
    <row r="2982" spans="21:24" ht="12" customHeight="1">
      <c r="U2982" s="107">
        <v>39707</v>
      </c>
      <c r="V2982" s="108">
        <v>1.808109181266012E-3</v>
      </c>
      <c r="W2982" s="109">
        <f t="shared" si="161"/>
        <v>0.37231298227659609</v>
      </c>
      <c r="X2982" s="108">
        <f t="shared" si="160"/>
        <v>-7.1299831895754728E-3</v>
      </c>
    </row>
    <row r="2983" spans="21:24" ht="12" customHeight="1">
      <c r="U2983" s="107">
        <v>39706</v>
      </c>
      <c r="V2983" s="108">
        <v>-2.6468259058058789E-3</v>
      </c>
      <c r="W2983" s="109">
        <f t="shared" si="161"/>
        <v>0.37164101474569938</v>
      </c>
      <c r="X2983" s="108">
        <f t="shared" si="160"/>
        <v>-1.2674913296243373E-2</v>
      </c>
    </row>
    <row r="2984" spans="21:24" ht="12" customHeight="1">
      <c r="U2984" s="107">
        <v>39703</v>
      </c>
      <c r="V2984" s="108">
        <v>-4.4636696702077131E-3</v>
      </c>
      <c r="W2984" s="109">
        <f t="shared" si="161"/>
        <v>0.37262729432151992</v>
      </c>
      <c r="X2984" s="108">
        <f t="shared" si="160"/>
        <v>-8.6314511044311981E-3</v>
      </c>
    </row>
    <row r="2985" spans="21:24" ht="12" customHeight="1">
      <c r="U2985" s="107">
        <v>39702</v>
      </c>
      <c r="V2985" s="108">
        <v>-7.1502238176816325E-4</v>
      </c>
      <c r="W2985" s="109">
        <f t="shared" si="161"/>
        <v>0.37429803711741921</v>
      </c>
      <c r="X2985" s="108">
        <f t="shared" si="160"/>
        <v>-2.7814620579273974E-3</v>
      </c>
    </row>
    <row r="2986" spans="21:24" ht="12" customHeight="1">
      <c r="U2986" s="107">
        <v>39701</v>
      </c>
      <c r="V2986" s="108">
        <v>-1.122094827442252E-3</v>
      </c>
      <c r="W2986" s="109">
        <f t="shared" si="161"/>
        <v>0.37456586009083037</v>
      </c>
      <c r="X2986" s="108">
        <f t="shared" si="160"/>
        <v>-9.9297420427616467E-3</v>
      </c>
    </row>
    <row r="2987" spans="21:24" ht="12" customHeight="1">
      <c r="U2987" s="107">
        <v>39700</v>
      </c>
      <c r="V2987" s="108">
        <v>-3.7867379302909273E-3</v>
      </c>
      <c r="W2987" s="109">
        <f t="shared" si="161"/>
        <v>0.37498663064944215</v>
      </c>
      <c r="X2987" s="108">
        <f t="shared" si="160"/>
        <v>-1.1577247335874175E-2</v>
      </c>
    </row>
    <row r="2988" spans="21:24" ht="12" customHeight="1">
      <c r="U2988" s="107">
        <v>39699</v>
      </c>
      <c r="V2988" s="108">
        <v>1.4377050208794278E-3</v>
      </c>
      <c r="W2988" s="109">
        <f t="shared" si="161"/>
        <v>0.37641200426340321</v>
      </c>
      <c r="X2988" s="108">
        <f t="shared" si="160"/>
        <v>-8.0692897586790435E-3</v>
      </c>
    </row>
    <row r="2989" spans="21:24" ht="12" customHeight="1">
      <c r="U2989" s="107">
        <v>39696</v>
      </c>
      <c r="V2989" s="108">
        <v>1.4109131318330078E-3</v>
      </c>
      <c r="W2989" s="109">
        <f t="shared" si="161"/>
        <v>0.37587161175996986</v>
      </c>
      <c r="X2989" s="108">
        <f t="shared" si="160"/>
        <v>-1.059929649200253E-2</v>
      </c>
    </row>
    <row r="2990" spans="21:24" ht="12" customHeight="1">
      <c r="U2990" s="107">
        <v>39695</v>
      </c>
      <c r="V2990" s="108">
        <v>-7.8781150569153784E-3</v>
      </c>
      <c r="W2990" s="109">
        <f t="shared" si="161"/>
        <v>0.37534203675138839</v>
      </c>
      <c r="X2990" s="108">
        <f t="shared" si="160"/>
        <v>-1.2411995276130794E-2</v>
      </c>
    </row>
    <row r="2991" spans="21:24" ht="12" customHeight="1">
      <c r="U2991" s="107">
        <v>39694</v>
      </c>
      <c r="V2991" s="108">
        <v>-2.7842562980236307E-3</v>
      </c>
      <c r="W2991" s="109">
        <f t="shared" si="161"/>
        <v>0.37832250497419556</v>
      </c>
      <c r="X2991" s="108">
        <f t="shared" si="160"/>
        <v>-1.7165671304055774E-3</v>
      </c>
    </row>
    <row r="2992" spans="21:24" ht="12" customHeight="1">
      <c r="U2992" s="107">
        <v>39693</v>
      </c>
      <c r="V2992" s="108">
        <v>-2.5113147873936909E-4</v>
      </c>
      <c r="W2992" s="109">
        <f t="shared" si="161"/>
        <v>0.37937879276729447</v>
      </c>
      <c r="X2992" s="108">
        <f t="shared" si="160"/>
        <v>3.3314505684738371E-3</v>
      </c>
    </row>
    <row r="2993" spans="21:24" ht="12" customHeight="1">
      <c r="U2993" s="107">
        <v>39692</v>
      </c>
      <c r="V2993" s="108">
        <v>-1.116550140845031E-3</v>
      </c>
      <c r="W2993" s="109">
        <f t="shared" si="161"/>
        <v>0.37947409065682436</v>
      </c>
      <c r="X2993" s="108">
        <f t="shared" si="160"/>
        <v>7.6705162896038015E-3</v>
      </c>
    </row>
    <row r="2994" spans="21:24" ht="12" customHeight="1">
      <c r="U2994" s="107">
        <v>39689</v>
      </c>
      <c r="V2994" s="108">
        <v>-4.2378977287554491E-4</v>
      </c>
      <c r="W2994" s="109">
        <f t="shared" si="161"/>
        <v>0.37989826611936672</v>
      </c>
      <c r="X2994" s="108">
        <f t="shared" si="160"/>
        <v>1.0399957500885737E-2</v>
      </c>
    </row>
    <row r="2995" spans="21:24" ht="12" customHeight="1">
      <c r="U2995" s="107">
        <v>39688</v>
      </c>
      <c r="V2995" s="108">
        <v>2.8664143232051344E-3</v>
      </c>
      <c r="W2995" s="109">
        <f t="shared" si="161"/>
        <v>0.38005933137709025</v>
      </c>
      <c r="X2995" s="108">
        <f t="shared" si="160"/>
        <v>1.1051726509075488E-2</v>
      </c>
    </row>
    <row r="2996" spans="21:24" ht="12" customHeight="1">
      <c r="U2996" s="107">
        <v>39687</v>
      </c>
      <c r="V2996" s="108">
        <v>2.2583624193267451E-3</v>
      </c>
      <c r="W2996" s="109">
        <f t="shared" si="161"/>
        <v>0.37897303763390788</v>
      </c>
      <c r="X2996" s="108">
        <f t="shared" si="160"/>
        <v>7.0190626693908964E-3</v>
      </c>
    </row>
    <row r="2997" spans="21:24" ht="12" customHeight="1">
      <c r="U2997" s="107">
        <v>39686</v>
      </c>
      <c r="V2997" s="108">
        <v>4.0724407990771188E-3</v>
      </c>
      <c r="W2997" s="109">
        <f t="shared" si="161"/>
        <v>0.37811910765115919</v>
      </c>
      <c r="X2997" s="108">
        <f t="shared" si="160"/>
        <v>9.0308965008174535E-3</v>
      </c>
    </row>
    <row r="2998" spans="21:24" ht="12" customHeight="1">
      <c r="U2998" s="107">
        <v>39685</v>
      </c>
      <c r="V2998" s="108">
        <v>1.5890898567922321E-3</v>
      </c>
      <c r="W2998" s="109">
        <f t="shared" si="161"/>
        <v>0.37658548555544297</v>
      </c>
      <c r="X2998" s="108">
        <f t="shared" si="160"/>
        <v>-8.5437379705521899E-4</v>
      </c>
    </row>
    <row r="2999" spans="21:24" ht="12" customHeight="1">
      <c r="U2999" s="107">
        <v>39682</v>
      </c>
      <c r="V2999" s="108">
        <v>2.2099726448865273E-4</v>
      </c>
      <c r="W2999" s="109">
        <f t="shared" si="161"/>
        <v>0.37598800682751782</v>
      </c>
      <c r="X2999" s="108">
        <f t="shared" si="160"/>
        <v>-1.6066236669284306E-3</v>
      </c>
    </row>
    <row r="3000" spans="21:24" ht="12" customHeight="1">
      <c r="U3000" s="107">
        <v>39681</v>
      </c>
      <c r="V3000" s="108">
        <v>-1.133601718544981E-3</v>
      </c>
      <c r="W3000" s="109">
        <f t="shared" si="161"/>
        <v>0.37590493286564675</v>
      </c>
      <c r="X3000" s="108">
        <f t="shared" si="160"/>
        <v>-1.6472990507871987E-3</v>
      </c>
    </row>
    <row r="3001" spans="21:24" ht="12" customHeight="1">
      <c r="U3001" s="107">
        <v>39680</v>
      </c>
      <c r="V3001" s="108">
        <v>4.2606852710910907E-3</v>
      </c>
      <c r="W3001" s="109">
        <f t="shared" si="161"/>
        <v>0.37633154294947696</v>
      </c>
      <c r="X3001" s="108">
        <f t="shared" si="160"/>
        <v>8.0312420397832263E-4</v>
      </c>
    </row>
    <row r="3002" spans="21:24" ht="12" customHeight="1">
      <c r="U3002" s="107">
        <v>39679</v>
      </c>
      <c r="V3002" s="108">
        <v>-5.7642525176132171E-3</v>
      </c>
      <c r="W3002" s="109">
        <f t="shared" si="161"/>
        <v>0.37473491541480553</v>
      </c>
      <c r="X3002" s="108">
        <f t="shared" si="160"/>
        <v>-6.0695611253731574E-3</v>
      </c>
    </row>
    <row r="3003" spans="21:24" ht="12" customHeight="1">
      <c r="U3003" s="107">
        <v>39678</v>
      </c>
      <c r="V3003" s="108">
        <v>8.3500031994016661E-4</v>
      </c>
      <c r="W3003" s="109">
        <f t="shared" si="161"/>
        <v>0.37690750545201462</v>
      </c>
      <c r="X3003" s="108">
        <f t="shared" si="160"/>
        <v>6.8270293970762452E-4</v>
      </c>
    </row>
    <row r="3004" spans="21:24" ht="12" customHeight="1">
      <c r="U3004" s="107">
        <v>39675</v>
      </c>
      <c r="V3004" s="108">
        <v>1.8024742181947911E-4</v>
      </c>
      <c r="W3004" s="109">
        <f t="shared" si="161"/>
        <v>0.37659305013466493</v>
      </c>
      <c r="X3004" s="108">
        <f t="shared" si="160"/>
        <v>8.0735010836607835E-4</v>
      </c>
    </row>
    <row r="3005" spans="21:24" ht="12" customHeight="1">
      <c r="U3005" s="107">
        <v>39674</v>
      </c>
      <c r="V3005" s="108">
        <v>1.3180823891112761E-3</v>
      </c>
      <c r="W3005" s="109">
        <f t="shared" si="161"/>
        <v>0.37652518244127975</v>
      </c>
      <c r="X3005" s="108">
        <f t="shared" si="160"/>
        <v>3.4044408417981398E-3</v>
      </c>
    </row>
    <row r="3006" spans="21:24" ht="12" customHeight="1">
      <c r="U3006" s="107">
        <v>39673</v>
      </c>
      <c r="V3006" s="108">
        <v>-2.6357437183734877E-3</v>
      </c>
      <c r="W3006" s="109">
        <f t="shared" si="161"/>
        <v>0.37602954452086129</v>
      </c>
      <c r="X3006" s="108">
        <f t="shared" si="160"/>
        <v>4.8214185320414327E-3</v>
      </c>
    </row>
    <row r="3007" spans="21:24" ht="12" customHeight="1">
      <c r="U3007" s="107">
        <v>39672</v>
      </c>
      <c r="V3007" s="108">
        <v>9.9008566076593625E-4</v>
      </c>
      <c r="W3007" s="109">
        <f t="shared" si="161"/>
        <v>0.3770232812661391</v>
      </c>
      <c r="X3007" s="108">
        <f t="shared" si="160"/>
        <v>1.0272597447193332E-2</v>
      </c>
    </row>
    <row r="3008" spans="21:24" ht="12" customHeight="1">
      <c r="U3008" s="107">
        <v>39671</v>
      </c>
      <c r="V3008" s="108">
        <v>9.5966645908475857E-4</v>
      </c>
      <c r="W3008" s="109">
        <f t="shared" si="161"/>
        <v>0.37665036514049127</v>
      </c>
      <c r="X3008" s="108">
        <f t="shared" si="160"/>
        <v>1.3313154093528734E-2</v>
      </c>
    </row>
    <row r="3009" spans="21:24" ht="12" customHeight="1">
      <c r="U3009" s="107">
        <v>39668</v>
      </c>
      <c r="V3009" s="108">
        <v>2.7757108264996637E-3</v>
      </c>
      <c r="W3009" s="109">
        <f t="shared" si="161"/>
        <v>0.37628925296550625</v>
      </c>
      <c r="X3009" s="108">
        <f t="shared" si="160"/>
        <v>1.1040206904394001E-2</v>
      </c>
    </row>
    <row r="3010" spans="21:24" ht="12" customHeight="1">
      <c r="U3010" s="107">
        <v>39667</v>
      </c>
      <c r="V3010" s="108">
        <v>2.732113786453052E-3</v>
      </c>
      <c r="W3010" s="109">
        <f t="shared" si="161"/>
        <v>0.37524767393434788</v>
      </c>
      <c r="X3010" s="108">
        <f t="shared" si="160"/>
        <v>7.3065790336701575E-3</v>
      </c>
    </row>
    <row r="3011" spans="21:24" ht="12" customHeight="1">
      <c r="U3011" s="107">
        <v>39666</v>
      </c>
      <c r="V3011" s="108">
        <v>2.7749799229587441E-3</v>
      </c>
      <c r="W3011" s="109">
        <f t="shared" si="161"/>
        <v>0.37422524797511625</v>
      </c>
      <c r="X3011" s="108">
        <f t="shared" si="160"/>
        <v>6.952573937512696E-3</v>
      </c>
    </row>
    <row r="3012" spans="21:24" ht="12" customHeight="1">
      <c r="U3012" s="107">
        <v>39665</v>
      </c>
      <c r="V3012" s="108">
        <v>4.0027052899258312E-3</v>
      </c>
      <c r="W3012" s="109">
        <f t="shared" si="161"/>
        <v>0.37318965417731825</v>
      </c>
      <c r="X3012" s="108">
        <f t="shared" si="160"/>
        <v>1.1913700698956697E-2</v>
      </c>
    </row>
    <row r="3013" spans="21:24" ht="12" customHeight="1">
      <c r="U3013" s="107">
        <v>39664</v>
      </c>
      <c r="V3013" s="108">
        <v>-1.285570811471291E-3</v>
      </c>
      <c r="W3013" s="109">
        <f t="shared" si="161"/>
        <v>0.37170184125106742</v>
      </c>
      <c r="X3013" s="108">
        <f t="shared" si="160"/>
        <v>1.0317667853283696E-2</v>
      </c>
    </row>
    <row r="3014" spans="21:24" ht="12" customHeight="1">
      <c r="U3014" s="107">
        <v>39661</v>
      </c>
      <c r="V3014" s="108">
        <v>-9.273974341405519E-4</v>
      </c>
      <c r="W3014" s="109">
        <f t="shared" si="161"/>
        <v>0.37218030538827906</v>
      </c>
      <c r="X3014" s="108">
        <f t="shared" ref="X3014:X3077" si="162">$W3014/VLOOKUP($U3014-7,$U:$W,3,FALSE)-1</f>
        <v>1.2345872975498606E-2</v>
      </c>
    </row>
    <row r="3015" spans="21:24" ht="12" customHeight="1">
      <c r="U3015" s="107">
        <v>39660</v>
      </c>
      <c r="V3015" s="108">
        <v>2.3797163279735537E-3</v>
      </c>
      <c r="W3015" s="109">
        <f t="shared" si="161"/>
        <v>0.37252578484529575</v>
      </c>
      <c r="X3015" s="108">
        <f t="shared" si="162"/>
        <v>1.3620984411092607E-2</v>
      </c>
    </row>
    <row r="3016" spans="21:24" ht="12" customHeight="1">
      <c r="U3016" s="107">
        <v>39659</v>
      </c>
      <c r="V3016" s="108">
        <v>7.7155242120991287E-3</v>
      </c>
      <c r="W3016" s="109">
        <f t="shared" si="161"/>
        <v>0.3716413837761729</v>
      </c>
      <c r="X3016" s="108">
        <f t="shared" si="162"/>
        <v>1.3809514784340227E-2</v>
      </c>
    </row>
    <row r="3017" spans="21:24" ht="12" customHeight="1">
      <c r="U3017" s="107">
        <v>39658</v>
      </c>
      <c r="V3017" s="108">
        <v>2.4191499989158882E-3</v>
      </c>
      <c r="W3017" s="109">
        <f t="shared" si="161"/>
        <v>0.36879592985009085</v>
      </c>
      <c r="X3017" s="108">
        <f t="shared" si="162"/>
        <v>5.5506682549559816E-3</v>
      </c>
    </row>
    <row r="3018" spans="21:24" ht="12" customHeight="1">
      <c r="U3018" s="107">
        <v>39657</v>
      </c>
      <c r="V3018" s="108">
        <v>7.1934089636215134E-4</v>
      </c>
      <c r="W3018" s="109">
        <f t="shared" si="161"/>
        <v>0.36790591026766567</v>
      </c>
      <c r="X3018" s="108">
        <f t="shared" si="162"/>
        <v>1.8069481779980912E-3</v>
      </c>
    </row>
    <row r="3019" spans="21:24" ht="12" customHeight="1">
      <c r="U3019" s="107">
        <v>39654</v>
      </c>
      <c r="V3019" s="108">
        <v>3.3099550697576931E-4</v>
      </c>
      <c r="W3019" s="109">
        <f t="shared" si="161"/>
        <v>0.36764145073695265</v>
      </c>
      <c r="X3019" s="108">
        <f t="shared" si="162"/>
        <v>2.9037044084723185E-4</v>
      </c>
    </row>
    <row r="3020" spans="21:24" ht="12" customHeight="1">
      <c r="U3020" s="107">
        <v>39653</v>
      </c>
      <c r="V3020" s="108">
        <v>2.566155860068435E-3</v>
      </c>
      <c r="W3020" s="109">
        <f t="shared" si="161"/>
        <v>0.36751980333332473</v>
      </c>
      <c r="X3020" s="108">
        <f t="shared" si="162"/>
        <v>-2.1677402531393719E-3</v>
      </c>
    </row>
    <row r="3021" spans="21:24" ht="12" customHeight="1">
      <c r="U3021" s="107">
        <v>39652</v>
      </c>
      <c r="V3021" s="108">
        <v>-4.9367854086168476E-4</v>
      </c>
      <c r="W3021" s="109">
        <f t="shared" si="161"/>
        <v>0.36657910421685996</v>
      </c>
      <c r="X3021" s="108">
        <f t="shared" si="162"/>
        <v>-3.7426205247769184E-3</v>
      </c>
    </row>
    <row r="3022" spans="21:24" ht="12" customHeight="1">
      <c r="U3022" s="107">
        <v>39651</v>
      </c>
      <c r="V3022" s="108">
        <v>-1.3129112644819979E-3</v>
      </c>
      <c r="W3022" s="109">
        <f t="shared" si="161"/>
        <v>0.36676016584037824</v>
      </c>
      <c r="X3022" s="108">
        <f t="shared" si="162"/>
        <v>-1.845740003379448E-3</v>
      </c>
    </row>
    <row r="3023" spans="21:24" ht="12" customHeight="1">
      <c r="U3023" s="107">
        <v>39650</v>
      </c>
      <c r="V3023" s="108">
        <v>-7.9559037487693081E-4</v>
      </c>
      <c r="W3023" s="109">
        <f t="shared" si="161"/>
        <v>0.36724232242228094</v>
      </c>
      <c r="X3023" s="108">
        <f t="shared" si="162"/>
        <v>-5.6429588587566526E-3</v>
      </c>
    </row>
    <row r="3024" spans="21:24" ht="12" customHeight="1">
      <c r="U3024" s="107">
        <v>39647</v>
      </c>
      <c r="V3024" s="108">
        <v>-2.127215018932262E-3</v>
      </c>
      <c r="W3024" s="109">
        <f t="shared" si="161"/>
        <v>0.36753472951551652</v>
      </c>
      <c r="X3024" s="108">
        <f t="shared" si="162"/>
        <v>-3.1835306407355102E-3</v>
      </c>
    </row>
    <row r="3025" spans="21:24" ht="12" customHeight="1">
      <c r="U3025" s="107">
        <v>39646</v>
      </c>
      <c r="V3025" s="108">
        <v>9.8380407252854156E-4</v>
      </c>
      <c r="W3025" s="109">
        <f t="shared" ref="W3025:W3088" si="163">$W3024/(1+$V3024)</f>
        <v>0.36831822156818278</v>
      </c>
      <c r="X3025" s="108">
        <f t="shared" si="162"/>
        <v>-8.21071386898653E-3</v>
      </c>
    </row>
    <row r="3026" spans="21:24" ht="12" customHeight="1">
      <c r="U3026" s="107">
        <v>39645</v>
      </c>
      <c r="V3026" s="108">
        <v>1.4093879871756802E-3</v>
      </c>
      <c r="W3026" s="109">
        <f t="shared" si="163"/>
        <v>0.36795622473577549</v>
      </c>
      <c r="X3026" s="108">
        <f t="shared" si="162"/>
        <v>-8.9219714110815307E-3</v>
      </c>
    </row>
    <row r="3027" spans="21:24" ht="12" customHeight="1">
      <c r="U3027" s="107">
        <v>39644</v>
      </c>
      <c r="V3027" s="108">
        <v>-5.1121571285240638E-3</v>
      </c>
      <c r="W3027" s="109">
        <f t="shared" si="163"/>
        <v>0.36743836152301745</v>
      </c>
      <c r="X3027" s="108">
        <f t="shared" si="162"/>
        <v>-1.0320882057834102E-2</v>
      </c>
    </row>
    <row r="3028" spans="21:24" ht="12" customHeight="1">
      <c r="U3028" s="107">
        <v>39643</v>
      </c>
      <c r="V3028" s="108">
        <v>1.67582725372713E-3</v>
      </c>
      <c r="W3028" s="109">
        <f t="shared" si="163"/>
        <v>0.3693264161943175</v>
      </c>
      <c r="X3028" s="108">
        <f t="shared" si="162"/>
        <v>-4.0355139905257076E-3</v>
      </c>
    </row>
    <row r="3029" spans="21:24" ht="12" customHeight="1">
      <c r="U3029" s="107">
        <v>39640</v>
      </c>
      <c r="V3029" s="108">
        <v>-7.1597254988298373E-3</v>
      </c>
      <c r="W3029" s="109">
        <f t="shared" si="163"/>
        <v>0.36870852440044571</v>
      </c>
      <c r="X3029" s="108">
        <f t="shared" si="162"/>
        <v>-2.9794722869980195E-3</v>
      </c>
    </row>
    <row r="3030" spans="21:24" ht="12" customHeight="1">
      <c r="U3030" s="107">
        <v>39639</v>
      </c>
      <c r="V3030" s="108">
        <v>2.6595272031352342E-4</v>
      </c>
      <c r="W3030" s="109">
        <f t="shared" si="163"/>
        <v>0.37136741313772231</v>
      </c>
      <c r="X3030" s="108">
        <f t="shared" si="162"/>
        <v>4.2978636573247631E-3</v>
      </c>
    </row>
    <row r="3031" spans="21:24" ht="12" customHeight="1">
      <c r="U3031" s="107">
        <v>39638</v>
      </c>
      <c r="V3031" s="108">
        <v>-4.1054151631741616E-6</v>
      </c>
      <c r="W3031" s="109">
        <f t="shared" si="163"/>
        <v>0.37126867322411117</v>
      </c>
      <c r="X3031" s="108">
        <f t="shared" si="162"/>
        <v>7.8985513720335465E-3</v>
      </c>
    </row>
    <row r="3032" spans="21:24" ht="12" customHeight="1">
      <c r="U3032" s="107">
        <v>39637</v>
      </c>
      <c r="V3032" s="108">
        <v>1.206291108658146E-3</v>
      </c>
      <c r="W3032" s="109">
        <f t="shared" si="163"/>
        <v>0.37127019744240936</v>
      </c>
      <c r="X3032" s="108">
        <f t="shared" si="162"/>
        <v>1.6508334400833213E-3</v>
      </c>
    </row>
    <row r="3033" spans="21:24" ht="12" customHeight="1">
      <c r="U3033" s="107">
        <v>39636</v>
      </c>
      <c r="V3033" s="108">
        <v>2.7379248102714381E-3</v>
      </c>
      <c r="W3033" s="109">
        <f t="shared" si="163"/>
        <v>0.37082287710287315</v>
      </c>
      <c r="X3033" s="108">
        <f t="shared" si="162"/>
        <v>-2.839791292646443E-3</v>
      </c>
    </row>
    <row r="3034" spans="21:24" ht="12" customHeight="1">
      <c r="U3034" s="107">
        <v>39633</v>
      </c>
      <c r="V3034" s="108">
        <v>8.7098428830098383E-5</v>
      </c>
      <c r="W3034" s="109">
        <f t="shared" si="163"/>
        <v>0.36981036413182111</v>
      </c>
      <c r="X3034" s="108">
        <f t="shared" si="162"/>
        <v>-3.995528334897247E-3</v>
      </c>
    </row>
    <row r="3035" spans="21:24" ht="12" customHeight="1">
      <c r="U3035" s="107">
        <v>39632</v>
      </c>
      <c r="V3035" s="108">
        <v>3.85218491071711E-3</v>
      </c>
      <c r="W3035" s="109">
        <f t="shared" si="163"/>
        <v>0.36977815703532763</v>
      </c>
      <c r="X3035" s="108">
        <f t="shared" si="162"/>
        <v>-5.3566156336465331E-3</v>
      </c>
    </row>
    <row r="3036" spans="21:24" ht="12" customHeight="1">
      <c r="U3036" s="107">
        <v>39631</v>
      </c>
      <c r="V3036" s="108">
        <v>-6.2028367001418037E-3</v>
      </c>
      <c r="W3036" s="109">
        <f t="shared" si="163"/>
        <v>0.36835916940123586</v>
      </c>
      <c r="X3036" s="108">
        <f t="shared" si="162"/>
        <v>-1.6531856694887215E-2</v>
      </c>
    </row>
    <row r="3037" spans="21:24" ht="12" customHeight="1">
      <c r="U3037" s="107">
        <v>39630</v>
      </c>
      <c r="V3037" s="108">
        <v>-3.2823406413658163E-3</v>
      </c>
      <c r="W3037" s="109">
        <f t="shared" si="163"/>
        <v>0.37065830232209157</v>
      </c>
      <c r="X3037" s="108">
        <f t="shared" si="162"/>
        <v>-8.2432426817702353E-3</v>
      </c>
    </row>
    <row r="3038" spans="21:24" ht="12" customHeight="1">
      <c r="U3038" s="107">
        <v>39629</v>
      </c>
      <c r="V3038" s="108">
        <v>1.5757230364207451E-3</v>
      </c>
      <c r="W3038" s="109">
        <f t="shared" si="163"/>
        <v>0.37187893566629693</v>
      </c>
      <c r="X3038" s="108">
        <f t="shared" si="162"/>
        <v>-7.4996579819243125E-3</v>
      </c>
    </row>
    <row r="3039" spans="21:24" ht="12" customHeight="1">
      <c r="U3039" s="107">
        <v>39626</v>
      </c>
      <c r="V3039" s="108">
        <v>-1.2795679728164991E-3</v>
      </c>
      <c r="W3039" s="109">
        <f t="shared" si="163"/>
        <v>0.37129387934732727</v>
      </c>
      <c r="X3039" s="108">
        <f t="shared" si="162"/>
        <v>-7.7698511782270385E-3</v>
      </c>
    </row>
    <row r="3040" spans="21:24" ht="12" customHeight="1">
      <c r="U3040" s="107">
        <v>39625</v>
      </c>
      <c r="V3040" s="108">
        <v>-7.4265209375873964E-3</v>
      </c>
      <c r="W3040" s="109">
        <f t="shared" si="163"/>
        <v>0.37176958380002512</v>
      </c>
      <c r="X3040" s="108">
        <f t="shared" si="162"/>
        <v>-1.3007803636741255E-2</v>
      </c>
    </row>
    <row r="3041" spans="21:24" ht="12" customHeight="1">
      <c r="U3041" s="107">
        <v>39624</v>
      </c>
      <c r="V3041" s="108">
        <v>2.1728297106081273E-3</v>
      </c>
      <c r="W3041" s="109">
        <f t="shared" si="163"/>
        <v>0.37455119610006066</v>
      </c>
      <c r="X3041" s="108">
        <f t="shared" si="162"/>
        <v>-8.2874578727192283E-3</v>
      </c>
    </row>
    <row r="3042" spans="21:24" ht="12" customHeight="1">
      <c r="U3042" s="107">
        <v>39623</v>
      </c>
      <c r="V3042" s="108">
        <v>-2.5350364298277724E-3</v>
      </c>
      <c r="W3042" s="109">
        <f t="shared" si="163"/>
        <v>0.37373912462605652</v>
      </c>
      <c r="X3042" s="108">
        <f t="shared" si="162"/>
        <v>-1.3959323209753349E-2</v>
      </c>
    </row>
    <row r="3043" spans="21:24" ht="12" customHeight="1">
      <c r="U3043" s="107">
        <v>39622</v>
      </c>
      <c r="V3043" s="108">
        <v>1.30305920499482E-3</v>
      </c>
      <c r="W3043" s="109">
        <f t="shared" si="163"/>
        <v>0.37468897482709801</v>
      </c>
      <c r="X3043" s="108">
        <f t="shared" si="162"/>
        <v>-9.4006424758344975E-3</v>
      </c>
    </row>
    <row r="3044" spans="21:24" ht="12" customHeight="1">
      <c r="U3044" s="107">
        <v>39619</v>
      </c>
      <c r="V3044" s="108">
        <v>-6.5517824368872416E-3</v>
      </c>
      <c r="W3044" s="109">
        <f t="shared" si="163"/>
        <v>0.37420136828962658</v>
      </c>
      <c r="X3044" s="108">
        <f t="shared" si="162"/>
        <v>-9.1942062138457015E-3</v>
      </c>
    </row>
    <row r="3045" spans="21:24" ht="12" customHeight="1">
      <c r="U3045" s="107">
        <v>39618</v>
      </c>
      <c r="V3045" s="108">
        <v>-2.6794823747329634E-3</v>
      </c>
      <c r="W3045" s="109">
        <f t="shared" si="163"/>
        <v>0.37666922308998352</v>
      </c>
      <c r="X3045" s="108">
        <f t="shared" si="162"/>
        <v>-8.7009705216989364E-4</v>
      </c>
    </row>
    <row r="3046" spans="21:24" ht="12" customHeight="1">
      <c r="U3046" s="107">
        <v>39617</v>
      </c>
      <c r="V3046" s="108">
        <v>-3.558860767320279E-3</v>
      </c>
      <c r="W3046" s="109">
        <f t="shared" si="163"/>
        <v>0.37768121324413895</v>
      </c>
      <c r="X3046" s="108">
        <f t="shared" si="162"/>
        <v>2.3711030378592568E-3</v>
      </c>
    </row>
    <row r="3047" spans="21:24" ht="12" customHeight="1">
      <c r="U3047" s="107">
        <v>39616</v>
      </c>
      <c r="V3047" s="108">
        <v>2.0764612692207251E-3</v>
      </c>
      <c r="W3047" s="109">
        <f t="shared" si="163"/>
        <v>0.37903012869879743</v>
      </c>
      <c r="X3047" s="108">
        <f t="shared" si="162"/>
        <v>2.055297503821496E-3</v>
      </c>
    </row>
    <row r="3048" spans="21:24" ht="12" customHeight="1">
      <c r="U3048" s="107">
        <v>39615</v>
      </c>
      <c r="V3048" s="108">
        <v>1.5117260682327722E-3</v>
      </c>
      <c r="W3048" s="109">
        <f t="shared" si="163"/>
        <v>0.3782447181911861</v>
      </c>
      <c r="X3048" s="108">
        <f t="shared" si="162"/>
        <v>-5.6145854018866403E-3</v>
      </c>
    </row>
    <row r="3049" spans="21:24" ht="12" customHeight="1">
      <c r="U3049" s="107">
        <v>39612</v>
      </c>
      <c r="V3049" s="108">
        <v>1.7945266595373998E-3</v>
      </c>
      <c r="W3049" s="109">
        <f t="shared" si="163"/>
        <v>0.37767377889434356</v>
      </c>
      <c r="X3049" s="108">
        <f t="shared" si="162"/>
        <v>-6.7185567707114258E-3</v>
      </c>
    </row>
    <row r="3050" spans="21:24" ht="12" customHeight="1">
      <c r="U3050" s="107">
        <v>39611</v>
      </c>
      <c r="V3050" s="108">
        <v>5.5584802822839408E-4</v>
      </c>
      <c r="W3050" s="109">
        <f t="shared" si="163"/>
        <v>0.37699724728352108</v>
      </c>
      <c r="X3050" s="108">
        <f t="shared" si="162"/>
        <v>-1.55569366439684E-2</v>
      </c>
    </row>
    <row r="3051" spans="21:24" ht="12" customHeight="1">
      <c r="U3051" s="107">
        <v>39610</v>
      </c>
      <c r="V3051" s="108">
        <v>-3.8727980158691981E-3</v>
      </c>
      <c r="W3051" s="109">
        <f t="shared" si="163"/>
        <v>0.37678781052198196</v>
      </c>
      <c r="X3051" s="108">
        <f t="shared" si="162"/>
        <v>-1.163160100962024E-2</v>
      </c>
    </row>
    <row r="3052" spans="21:24" ht="12" customHeight="1">
      <c r="U3052" s="107">
        <v>39609</v>
      </c>
      <c r="V3052" s="108">
        <v>-5.5935836271506275E-3</v>
      </c>
      <c r="W3052" s="109">
        <f t="shared" si="163"/>
        <v>0.37825270685458551</v>
      </c>
      <c r="X3052" s="108">
        <f t="shared" si="162"/>
        <v>-8.9444255900612557E-3</v>
      </c>
    </row>
    <row r="3053" spans="21:24" ht="12" customHeight="1">
      <c r="U3053" s="107">
        <v>39608</v>
      </c>
      <c r="V3053" s="108">
        <v>3.9984303486334207E-4</v>
      </c>
      <c r="W3053" s="109">
        <f t="shared" si="163"/>
        <v>0.38038039641204502</v>
      </c>
      <c r="X3053" s="108">
        <f t="shared" si="162"/>
        <v>-3.5991978585445672E-3</v>
      </c>
    </row>
    <row r="3054" spans="21:24" ht="12" customHeight="1">
      <c r="U3054" s="107">
        <v>39605</v>
      </c>
      <c r="V3054" s="108">
        <v>-7.1196040150277133E-3</v>
      </c>
      <c r="W3054" s="109">
        <f t="shared" si="163"/>
        <v>0.38022836474874278</v>
      </c>
      <c r="X3054" s="108">
        <f t="shared" si="162"/>
        <v>-5.2602343269623208E-3</v>
      </c>
    </row>
    <row r="3055" spans="21:24" ht="12" customHeight="1">
      <c r="U3055" s="107">
        <v>39604</v>
      </c>
      <c r="V3055" s="108">
        <v>4.5454312460038553E-3</v>
      </c>
      <c r="W3055" s="109">
        <f t="shared" si="163"/>
        <v>0.38295485164811105</v>
      </c>
      <c r="X3055" s="108">
        <f t="shared" si="162"/>
        <v>5.3283243108042111E-3</v>
      </c>
    </row>
    <row r="3056" spans="21:24" ht="12" customHeight="1">
      <c r="U3056" s="107">
        <v>39603</v>
      </c>
      <c r="V3056" s="108">
        <v>-1.164527967312303E-3</v>
      </c>
      <c r="W3056" s="109">
        <f t="shared" si="163"/>
        <v>0.38122203310716068</v>
      </c>
      <c r="X3056" s="108">
        <f t="shared" si="162"/>
        <v>-1.419449452885857E-3</v>
      </c>
    </row>
    <row r="3057" spans="21:24" ht="12" customHeight="1">
      <c r="U3057" s="107">
        <v>39602</v>
      </c>
      <c r="V3057" s="108">
        <v>-2.3028323266072889E-4</v>
      </c>
      <c r="W3057" s="109">
        <f t="shared" si="163"/>
        <v>0.38166649441409189</v>
      </c>
      <c r="X3057" s="108">
        <f t="shared" si="162"/>
        <v>-5.3694611840282569E-4</v>
      </c>
    </row>
    <row r="3058" spans="21:24" ht="12" customHeight="1">
      <c r="U3058" s="107">
        <v>39601</v>
      </c>
      <c r="V3058" s="108">
        <v>-1.267859980538736E-3</v>
      </c>
      <c r="W3058" s="109">
        <f t="shared" si="163"/>
        <v>0.3817544060528002</v>
      </c>
      <c r="X3058" s="108">
        <f t="shared" si="162"/>
        <v>-3.9559122851231532E-3</v>
      </c>
    </row>
    <row r="3059" spans="21:24" ht="12" customHeight="1">
      <c r="U3059" s="107">
        <v>39598</v>
      </c>
      <c r="V3059" s="108">
        <v>3.4491624663871129E-3</v>
      </c>
      <c r="W3059" s="109">
        <f t="shared" si="163"/>
        <v>0.38223903162399614</v>
      </c>
      <c r="X3059" s="108">
        <f t="shared" si="162"/>
        <v>-3.7723178659037071E-3</v>
      </c>
    </row>
    <row r="3060" spans="21:24" ht="12" customHeight="1">
      <c r="U3060" s="107">
        <v>39597</v>
      </c>
      <c r="V3060" s="108">
        <v>-2.197087731608283E-3</v>
      </c>
      <c r="W3060" s="109">
        <f t="shared" si="163"/>
        <v>0.3809251588635415</v>
      </c>
      <c r="X3060" s="108">
        <f t="shared" si="162"/>
        <v>-1.0651041231225289E-2</v>
      </c>
    </row>
    <row r="3061" spans="21:24" ht="12" customHeight="1">
      <c r="U3061" s="107">
        <v>39596</v>
      </c>
      <c r="V3061" s="108">
        <v>-2.8179934398196103E-4</v>
      </c>
      <c r="W3061" s="109">
        <f t="shared" si="163"/>
        <v>0.38176392770547379</v>
      </c>
      <c r="X3061" s="108">
        <f t="shared" si="162"/>
        <v>-1.6465169751037401E-2</v>
      </c>
    </row>
    <row r="3062" spans="21:24" ht="12" customHeight="1">
      <c r="U3062" s="107">
        <v>39595</v>
      </c>
      <c r="V3062" s="108">
        <v>-3.6502984326864168E-3</v>
      </c>
      <c r="W3062" s="109">
        <f t="shared" si="163"/>
        <v>0.38187153885460839</v>
      </c>
      <c r="X3062" s="108">
        <f t="shared" si="162"/>
        <v>-2.5601025337312233E-2</v>
      </c>
    </row>
    <row r="3063" spans="21:24" ht="12" customHeight="1">
      <c r="U3063" s="107">
        <v>39594</v>
      </c>
      <c r="V3063" s="108">
        <v>-1.0837700898759909E-3</v>
      </c>
      <c r="W3063" s="109">
        <f t="shared" si="163"/>
        <v>0.38327059089183563</v>
      </c>
      <c r="X3063" s="108">
        <f t="shared" si="162"/>
        <v>-2.402867946614351E-2</v>
      </c>
    </row>
    <row r="3064" spans="21:24" ht="12" customHeight="1">
      <c r="U3064" s="107">
        <v>39591</v>
      </c>
      <c r="V3064" s="108">
        <v>-3.479423562244227E-3</v>
      </c>
      <c r="W3064" s="109">
        <f t="shared" si="163"/>
        <v>0.38368641875637544</v>
      </c>
      <c r="X3064" s="108">
        <f t="shared" si="162"/>
        <v>-2.1451465828600913E-2</v>
      </c>
    </row>
    <row r="3065" spans="21:24" ht="12" customHeight="1">
      <c r="U3065" s="107">
        <v>39590</v>
      </c>
      <c r="V3065" s="108">
        <v>-8.0608977836156819E-3</v>
      </c>
      <c r="W3065" s="109">
        <f t="shared" si="163"/>
        <v>0.38502608759764134</v>
      </c>
      <c r="X3065" s="108">
        <f t="shared" si="162"/>
        <v>-1.3615624141026239E-2</v>
      </c>
    </row>
    <row r="3066" spans="21:24" ht="12" customHeight="1">
      <c r="U3066" s="107">
        <v>39589</v>
      </c>
      <c r="V3066" s="108">
        <v>-9.5679789761276921E-3</v>
      </c>
      <c r="W3066" s="109">
        <f t="shared" si="163"/>
        <v>0.38815496509547887</v>
      </c>
      <c r="X3066" s="108">
        <f t="shared" si="162"/>
        <v>-2.6262697717973627E-3</v>
      </c>
    </row>
    <row r="3067" spans="21:24" ht="12" customHeight="1">
      <c r="U3067" s="107">
        <v>39588</v>
      </c>
      <c r="V3067" s="108">
        <v>-2.0425316141284011E-3</v>
      </c>
      <c r="W3067" s="109">
        <f t="shared" si="163"/>
        <v>0.39190470103563341</v>
      </c>
      <c r="X3067" s="108">
        <f t="shared" si="162"/>
        <v>9.5208130116986034E-4</v>
      </c>
    </row>
    <row r="3068" spans="21:24" ht="12" customHeight="1">
      <c r="U3068" s="107">
        <v>39587</v>
      </c>
      <c r="V3068" s="108">
        <v>1.5540333745524379E-3</v>
      </c>
      <c r="W3068" s="109">
        <f t="shared" si="163"/>
        <v>0.39270681712469435</v>
      </c>
      <c r="X3068" s="108">
        <f t="shared" si="162"/>
        <v>-3.5297763309187768E-3</v>
      </c>
    </row>
    <row r="3069" spans="21:24" ht="12" customHeight="1">
      <c r="U3069" s="107">
        <v>39584</v>
      </c>
      <c r="V3069" s="108">
        <v>4.5003313530180625E-3</v>
      </c>
      <c r="W3069" s="109">
        <f t="shared" si="163"/>
        <v>0.39209748454762927</v>
      </c>
      <c r="X3069" s="108">
        <f t="shared" si="162"/>
        <v>-2.0225020381102743E-3</v>
      </c>
    </row>
    <row r="3070" spans="21:24" ht="12" customHeight="1">
      <c r="U3070" s="107">
        <v>39583</v>
      </c>
      <c r="V3070" s="108">
        <v>2.9903420512185043E-3</v>
      </c>
      <c r="W3070" s="109">
        <f t="shared" si="163"/>
        <v>0.39034082151022398</v>
      </c>
      <c r="X3070" s="108">
        <f t="shared" si="162"/>
        <v>-3.3701605624536501E-3</v>
      </c>
    </row>
    <row r="3071" spans="21:24" ht="12" customHeight="1">
      <c r="U3071" s="107">
        <v>39582</v>
      </c>
      <c r="V3071" s="108">
        <v>-6.0145331837254323E-3</v>
      </c>
      <c r="W3071" s="109">
        <f t="shared" si="163"/>
        <v>0.38917704901518474</v>
      </c>
      <c r="X3071" s="108">
        <f t="shared" si="162"/>
        <v>2.1278952983421195E-3</v>
      </c>
    </row>
    <row r="3072" spans="21:24" ht="12" customHeight="1">
      <c r="U3072" s="107">
        <v>39581</v>
      </c>
      <c r="V3072" s="108">
        <v>-6.5109805836044612E-3</v>
      </c>
      <c r="W3072" s="109">
        <f t="shared" si="163"/>
        <v>0.39153193080550253</v>
      </c>
      <c r="X3072" s="108">
        <f t="shared" si="162"/>
        <v>3.0266936419065527E-3</v>
      </c>
    </row>
    <row r="3073" spans="21:24" ht="12" customHeight="1">
      <c r="U3073" s="107">
        <v>39580</v>
      </c>
      <c r="V3073" s="108">
        <v>3.068997506451422E-3</v>
      </c>
      <c r="W3073" s="109">
        <f t="shared" si="163"/>
        <v>0.39409789454492394</v>
      </c>
      <c r="X3073" s="108">
        <f t="shared" si="162"/>
        <v>1.1919853723243667E-2</v>
      </c>
    </row>
    <row r="3074" spans="21:24" ht="12" customHeight="1">
      <c r="U3074" s="107">
        <v>39577</v>
      </c>
      <c r="V3074" s="108">
        <v>3.1438644617120697E-3</v>
      </c>
      <c r="W3074" s="109">
        <f t="shared" si="163"/>
        <v>0.39289210964013388</v>
      </c>
      <c r="X3074" s="108">
        <f t="shared" si="162"/>
        <v>5.6028146420996627E-3</v>
      </c>
    </row>
    <row r="3075" spans="21:24" ht="12" customHeight="1">
      <c r="U3075" s="107">
        <v>39576</v>
      </c>
      <c r="V3075" s="108">
        <v>8.5234865650817317E-3</v>
      </c>
      <c r="W3075" s="109">
        <f t="shared" si="163"/>
        <v>0.39166078122898168</v>
      </c>
      <c r="X3075" s="108">
        <f t="shared" si="162"/>
        <v>1.3247157650297936E-4</v>
      </c>
    </row>
    <row r="3076" spans="21:24" ht="12" customHeight="1">
      <c r="U3076" s="107">
        <v>39575</v>
      </c>
      <c r="V3076" s="108">
        <v>-5.1230377016686177E-3</v>
      </c>
      <c r="W3076" s="109">
        <f t="shared" si="163"/>
        <v>0.38835067943031698</v>
      </c>
      <c r="X3076" s="108">
        <f t="shared" si="162"/>
        <v>-2.0203829906394466E-3</v>
      </c>
    </row>
    <row r="3077" spans="21:24" ht="12" customHeight="1">
      <c r="U3077" s="107">
        <v>39574</v>
      </c>
      <c r="V3077" s="108">
        <v>2.2976153837077759E-3</v>
      </c>
      <c r="W3077" s="109">
        <f t="shared" si="163"/>
        <v>0.3903504595514628</v>
      </c>
      <c r="X3077" s="108">
        <f t="shared" si="162"/>
        <v>1.0526122073370336E-2</v>
      </c>
    </row>
    <row r="3078" spans="21:24" ht="12" customHeight="1">
      <c r="U3078" s="107">
        <v>39573</v>
      </c>
      <c r="V3078" s="108">
        <v>-3.1927889729992647E-3</v>
      </c>
      <c r="W3078" s="109">
        <f t="shared" si="163"/>
        <v>0.38945564028108126</v>
      </c>
      <c r="X3078" s="108">
        <f t="shared" ref="X3078:X3141" si="164">$W3078/VLOOKUP($U3078-7,$U:$W,3,FALSE)-1</f>
        <v>7.8097561103276369E-3</v>
      </c>
    </row>
    <row r="3079" spans="21:24" ht="12" customHeight="1">
      <c r="U3079" s="107">
        <v>39570</v>
      </c>
      <c r="V3079" s="108">
        <v>-2.3131022480590681E-3</v>
      </c>
      <c r="W3079" s="109">
        <f t="shared" si="163"/>
        <v>0.39070307274345351</v>
      </c>
      <c r="X3079" s="108">
        <f t="shared" si="164"/>
        <v>1.4076959516151843E-2</v>
      </c>
    </row>
    <row r="3080" spans="21:24" ht="12" customHeight="1">
      <c r="U3080" s="107">
        <v>39569</v>
      </c>
      <c r="V3080" s="108">
        <v>6.3525697557321051E-3</v>
      </c>
      <c r="W3080" s="109">
        <f t="shared" si="163"/>
        <v>0.39160890418007238</v>
      </c>
      <c r="X3080" s="108">
        <f t="shared" si="164"/>
        <v>1.4372110583164011E-2</v>
      </c>
    </row>
    <row r="3081" spans="21:24" ht="12" customHeight="1">
      <c r="U3081" s="107">
        <v>39568</v>
      </c>
      <c r="V3081" s="108">
        <v>7.3844610816713877E-3</v>
      </c>
      <c r="W3081" s="109">
        <f t="shared" si="163"/>
        <v>0.38913688497374838</v>
      </c>
      <c r="X3081" s="108">
        <f t="shared" si="164"/>
        <v>4.6022908597698198E-4</v>
      </c>
    </row>
    <row r="3082" spans="21:24" ht="12" customHeight="1">
      <c r="U3082" s="107">
        <v>39567</v>
      </c>
      <c r="V3082" s="108">
        <v>-3.9663176913287695E-4</v>
      </c>
      <c r="W3082" s="109">
        <f t="shared" si="163"/>
        <v>0.38628438298116652</v>
      </c>
      <c r="X3082" s="108">
        <f t="shared" si="164"/>
        <v>-6.1344396590125028E-3</v>
      </c>
    </row>
    <row r="3083" spans="21:24" ht="12" customHeight="1">
      <c r="U3083" s="107">
        <v>39566</v>
      </c>
      <c r="V3083" s="108">
        <v>3.005993594863227E-3</v>
      </c>
      <c r="W3083" s="109">
        <f t="shared" si="163"/>
        <v>0.38643765643249689</v>
      </c>
      <c r="X3083" s="108">
        <f t="shared" si="164"/>
        <v>-8.0529574469767606E-3</v>
      </c>
    </row>
    <row r="3084" spans="21:24" ht="12" customHeight="1">
      <c r="U3084" s="107">
        <v>39563</v>
      </c>
      <c r="V3084" s="108">
        <v>-2.0227215726553367E-3</v>
      </c>
      <c r="W3084" s="109">
        <f t="shared" si="163"/>
        <v>0.3852795086971213</v>
      </c>
      <c r="X3084" s="108">
        <f t="shared" si="164"/>
        <v>-9.818631856817972E-3</v>
      </c>
    </row>
    <row r="3085" spans="21:24" ht="12" customHeight="1">
      <c r="U3085" s="107">
        <v>39562</v>
      </c>
      <c r="V3085" s="108">
        <v>-7.4493255731750852E-3</v>
      </c>
      <c r="W3085" s="109">
        <f t="shared" si="163"/>
        <v>0.3860604013993798</v>
      </c>
      <c r="X3085" s="108">
        <f t="shared" si="164"/>
        <v>-8.3906034683791653E-3</v>
      </c>
    </row>
    <row r="3086" spans="21:24" ht="12" customHeight="1">
      <c r="U3086" s="107">
        <v>39561</v>
      </c>
      <c r="V3086" s="108">
        <v>7.4415032613765492E-4</v>
      </c>
      <c r="W3086" s="109">
        <f t="shared" si="163"/>
        <v>0.38895787524634023</v>
      </c>
      <c r="X3086" s="108">
        <f t="shared" si="164"/>
        <v>-7.2519163773738793E-3</v>
      </c>
    </row>
    <row r="3087" spans="21:24" ht="12" customHeight="1">
      <c r="U3087" s="107">
        <v>39560</v>
      </c>
      <c r="V3087" s="108">
        <v>-2.3262255888460582E-3</v>
      </c>
      <c r="W3087" s="109">
        <f t="shared" si="163"/>
        <v>0.38866864734565848</v>
      </c>
      <c r="X3087" s="108">
        <f t="shared" si="164"/>
        <v>-7.3827329537884401E-3</v>
      </c>
    </row>
    <row r="3088" spans="21:24" ht="12" customHeight="1">
      <c r="U3088" s="107">
        <v>39559</v>
      </c>
      <c r="V3088" s="108">
        <v>1.2206341554623901E-3</v>
      </c>
      <c r="W3088" s="109">
        <f t="shared" si="163"/>
        <v>0.38957488641520938</v>
      </c>
      <c r="X3088" s="108">
        <f t="shared" si="164"/>
        <v>-6.4170372060324832E-3</v>
      </c>
    </row>
    <row r="3089" spans="21:24" ht="12" customHeight="1">
      <c r="U3089" s="107">
        <v>39556</v>
      </c>
      <c r="V3089" s="108">
        <v>-5.8345001043282171E-4</v>
      </c>
      <c r="W3089" s="109">
        <f t="shared" ref="W3089:W3152" si="165">$W3088/(1+$V3088)</f>
        <v>0.38909993774131407</v>
      </c>
      <c r="X3089" s="108">
        <f t="shared" si="164"/>
        <v>-8.0152504723675078E-3</v>
      </c>
    </row>
    <row r="3090" spans="21:24" ht="12" customHeight="1">
      <c r="U3090" s="107">
        <v>39555</v>
      </c>
      <c r="V3090" s="108">
        <v>-6.309557591859527E-3</v>
      </c>
      <c r="W3090" s="109">
        <f t="shared" si="165"/>
        <v>0.38932709063640764</v>
      </c>
      <c r="X3090" s="108">
        <f t="shared" si="164"/>
        <v>-8.1367348924559213E-3</v>
      </c>
    </row>
    <row r="3091" spans="21:24" ht="12" customHeight="1">
      <c r="U3091" s="107">
        <v>39554</v>
      </c>
      <c r="V3091" s="108">
        <v>6.1228009060437804E-4</v>
      </c>
      <c r="W3091" s="109">
        <f t="shared" si="165"/>
        <v>0.39179917006437154</v>
      </c>
      <c r="X3091" s="108">
        <f t="shared" si="164"/>
        <v>-1.3339667724292514E-3</v>
      </c>
    </row>
    <row r="3092" spans="21:24" ht="12" customHeight="1">
      <c r="U3092" s="107">
        <v>39553</v>
      </c>
      <c r="V3092" s="108">
        <v>-1.3556104750636312E-3</v>
      </c>
      <c r="W3092" s="109">
        <f t="shared" si="165"/>
        <v>0.39155942602352889</v>
      </c>
      <c r="X3092" s="108">
        <f t="shared" si="164"/>
        <v>-1.7322472841192482E-3</v>
      </c>
    </row>
    <row r="3093" spans="21:24" ht="12" customHeight="1">
      <c r="U3093" s="107">
        <v>39552</v>
      </c>
      <c r="V3093" s="108">
        <v>-3.8986457484604269E-4</v>
      </c>
      <c r="W3093" s="109">
        <f t="shared" si="165"/>
        <v>0.39209094862065669</v>
      </c>
      <c r="X3093" s="108">
        <f t="shared" si="164"/>
        <v>-1.6060649093159185E-3</v>
      </c>
    </row>
    <row r="3094" spans="21:24" ht="12" customHeight="1">
      <c r="U3094" s="107">
        <v>39549</v>
      </c>
      <c r="V3094" s="108">
        <v>-7.0584457351463613E-4</v>
      </c>
      <c r="W3094" s="109">
        <f t="shared" si="165"/>
        <v>0.39224387061050819</v>
      </c>
      <c r="X3094" s="108">
        <f t="shared" si="164"/>
        <v>-3.3738030556605958E-3</v>
      </c>
    </row>
    <row r="3095" spans="21:24" ht="12" customHeight="1">
      <c r="U3095" s="107">
        <v>39548</v>
      </c>
      <c r="V3095" s="108">
        <v>5.0574235984933132E-4</v>
      </c>
      <c r="W3095" s="109">
        <f t="shared" si="165"/>
        <v>0.39252092937850092</v>
      </c>
      <c r="X3095" s="108">
        <f t="shared" si="164"/>
        <v>1.2676344564284125E-3</v>
      </c>
    </row>
    <row r="3096" spans="21:24" ht="12" customHeight="1">
      <c r="U3096" s="107">
        <v>39547</v>
      </c>
      <c r="V3096" s="108">
        <v>2.1322339130943981E-4</v>
      </c>
      <c r="W3096" s="109">
        <f t="shared" si="165"/>
        <v>0.39232251526380935</v>
      </c>
      <c r="X3096" s="108">
        <f t="shared" si="164"/>
        <v>2.6370878927086672E-3</v>
      </c>
    </row>
    <row r="3097" spans="21:24" ht="12" customHeight="1">
      <c r="U3097" s="107">
        <v>39546</v>
      </c>
      <c r="V3097" s="108">
        <v>-1.2293804928655589E-3</v>
      </c>
      <c r="W3097" s="109">
        <f t="shared" si="165"/>
        <v>0.3922388807594504</v>
      </c>
      <c r="X3097" s="108">
        <f t="shared" si="164"/>
        <v>1.4909036127628283E-3</v>
      </c>
    </row>
    <row r="3098" spans="21:24" ht="12" customHeight="1">
      <c r="U3098" s="107">
        <v>39545</v>
      </c>
      <c r="V3098" s="108">
        <v>-2.1597561033871327E-3</v>
      </c>
      <c r="W3098" s="109">
        <f t="shared" si="165"/>
        <v>0.3927216851382847</v>
      </c>
      <c r="X3098" s="108">
        <f t="shared" si="164"/>
        <v>3.2665836952441296E-3</v>
      </c>
    </row>
    <row r="3099" spans="21:24" ht="12" customHeight="1">
      <c r="U3099" s="107">
        <v>39542</v>
      </c>
      <c r="V3099" s="108">
        <v>3.9480180209350672E-3</v>
      </c>
      <c r="W3099" s="109">
        <f t="shared" si="165"/>
        <v>0.39357170402818004</v>
      </c>
      <c r="X3099" s="108">
        <f t="shared" si="164"/>
        <v>9.3543997975213955E-3</v>
      </c>
    </row>
    <row r="3100" spans="21:24" ht="12" customHeight="1">
      <c r="U3100" s="107">
        <v>39541</v>
      </c>
      <c r="V3100" s="108">
        <v>1.8741537413246002E-3</v>
      </c>
      <c r="W3100" s="109">
        <f t="shared" si="165"/>
        <v>0.39202398626576401</v>
      </c>
      <c r="X3100" s="108">
        <f t="shared" si="164"/>
        <v>4.317698875224707E-3</v>
      </c>
    </row>
    <row r="3101" spans="21:24" ht="12" customHeight="1">
      <c r="U3101" s="107">
        <v>39540</v>
      </c>
      <c r="V3101" s="108">
        <v>-9.3019000032423989E-4</v>
      </c>
      <c r="W3101" s="109">
        <f t="shared" si="165"/>
        <v>0.39129064743492858</v>
      </c>
      <c r="X3101" s="108">
        <f t="shared" si="164"/>
        <v>3.7573222412510265E-3</v>
      </c>
    </row>
    <row r="3102" spans="21:24" ht="12" customHeight="1">
      <c r="U3102" s="107">
        <v>39539</v>
      </c>
      <c r="V3102" s="108">
        <v>5.4147642618234152E-4</v>
      </c>
      <c r="W3102" s="109">
        <f t="shared" si="165"/>
        <v>0.39165496096319391</v>
      </c>
      <c r="X3102" s="108">
        <f t="shared" si="164"/>
        <v>2.8357875947413458E-3</v>
      </c>
    </row>
    <row r="3103" spans="21:24" ht="12" customHeight="1">
      <c r="U3103" s="107">
        <v>39538</v>
      </c>
      <c r="V3103" s="108">
        <v>3.8951329988891046E-3</v>
      </c>
      <c r="W3103" s="109">
        <f t="shared" si="165"/>
        <v>0.39144300380443975</v>
      </c>
      <c r="X3103" s="108">
        <f t="shared" si="164"/>
        <v>2.4735928733039536E-3</v>
      </c>
    </row>
    <row r="3104" spans="21:24" ht="12" customHeight="1">
      <c r="U3104" s="107">
        <v>39535</v>
      </c>
      <c r="V3104" s="108">
        <v>-1.0617049359552581E-3</v>
      </c>
      <c r="W3104" s="109">
        <f t="shared" si="165"/>
        <v>0.38992419719687293</v>
      </c>
      <c r="X3104" s="108">
        <f t="shared" si="164"/>
        <v>-7.0635670322150013E-4</v>
      </c>
    </row>
    <row r="3105" spans="21:24" ht="12" customHeight="1">
      <c r="U3105" s="107">
        <v>39534</v>
      </c>
      <c r="V3105" s="108">
        <v>1.3151405261163178E-3</v>
      </c>
      <c r="W3105" s="109">
        <f t="shared" si="165"/>
        <v>0.39033862163816013</v>
      </c>
      <c r="X3105" s="108">
        <f t="shared" si="164"/>
        <v>-1.0321736803821091E-3</v>
      </c>
    </row>
    <row r="3106" spans="21:24" ht="12" customHeight="1">
      <c r="U3106" s="107">
        <v>39533</v>
      </c>
      <c r="V3106" s="108">
        <v>-1.8474211116658421E-3</v>
      </c>
      <c r="W3106" s="109">
        <f t="shared" si="165"/>
        <v>0.38982594573878748</v>
      </c>
      <c r="X3106" s="108">
        <f t="shared" si="164"/>
        <v>8.7248663030403684E-4</v>
      </c>
    </row>
    <row r="3107" spans="21:24" ht="12" customHeight="1">
      <c r="U3107" s="107">
        <v>39532</v>
      </c>
      <c r="V3107" s="108">
        <v>1.801103422996844E-4</v>
      </c>
      <c r="W3107" s="109">
        <f t="shared" si="165"/>
        <v>0.39054745134551044</v>
      </c>
      <c r="X3107" s="108">
        <f t="shared" si="164"/>
        <v>-3.040930374842099E-3</v>
      </c>
    </row>
    <row r="3108" spans="21:24" ht="12" customHeight="1">
      <c r="U3108" s="107">
        <v>39531</v>
      </c>
      <c r="V3108" s="108">
        <v>7.1067415054566958E-4</v>
      </c>
      <c r="W3108" s="109">
        <f t="shared" si="165"/>
        <v>0.39047712237733889</v>
      </c>
      <c r="X3108" s="108">
        <f t="shared" si="164"/>
        <v>-1.0563264130610817E-3</v>
      </c>
    </row>
    <row r="3109" spans="21:24" ht="12" customHeight="1">
      <c r="U3109" s="107">
        <v>39528</v>
      </c>
      <c r="V3109" s="108">
        <v>-1.387406052790117E-3</v>
      </c>
      <c r="W3109" s="109">
        <f t="shared" si="165"/>
        <v>0.39019981745352705</v>
      </c>
      <c r="X3109" s="108">
        <f t="shared" si="164"/>
        <v>-4.5581345908518589E-4</v>
      </c>
    </row>
    <row r="3110" spans="21:24" ht="12" customHeight="1">
      <c r="U3110" s="107">
        <v>39527</v>
      </c>
      <c r="V3110" s="108">
        <v>3.2242762924557388E-3</v>
      </c>
      <c r="W3110" s="109">
        <f t="shared" si="165"/>
        <v>0.39074193517947398</v>
      </c>
      <c r="X3110" s="108">
        <f t="shared" si="164"/>
        <v>1.880730563118993E-3</v>
      </c>
    </row>
    <row r="3111" spans="21:24" ht="12" customHeight="1">
      <c r="U3111" s="107">
        <v>39526</v>
      </c>
      <c r="V3111" s="108">
        <v>-5.7502032623702858E-3</v>
      </c>
      <c r="W3111" s="109">
        <f t="shared" si="165"/>
        <v>0.38948612430264451</v>
      </c>
      <c r="X3111" s="108">
        <f t="shared" si="164"/>
        <v>-2.6855160649180698E-3</v>
      </c>
    </row>
    <row r="3112" spans="21:24" ht="12" customHeight="1">
      <c r="U3112" s="107">
        <v>39525</v>
      </c>
      <c r="V3112" s="108">
        <v>2.1711262926597062E-3</v>
      </c>
      <c r="W3112" s="109">
        <f t="shared" si="165"/>
        <v>0.3917387014617868</v>
      </c>
      <c r="X3112" s="108">
        <f t="shared" si="164"/>
        <v>6.9525634597304986E-3</v>
      </c>
    </row>
    <row r="3113" spans="21:24" ht="12" customHeight="1">
      <c r="U3113" s="107">
        <v>39524</v>
      </c>
      <c r="V3113" s="108">
        <v>1.3122493333100099E-3</v>
      </c>
      <c r="W3113" s="109">
        <f t="shared" si="165"/>
        <v>0.39089002984046162</v>
      </c>
      <c r="X3113" s="108">
        <f t="shared" si="164"/>
        <v>4.6316363377998382E-3</v>
      </c>
    </row>
    <row r="3114" spans="21:24" ht="12" customHeight="1">
      <c r="U3114" s="107">
        <v>39521</v>
      </c>
      <c r="V3114" s="108">
        <v>9.4696026968325994E-4</v>
      </c>
      <c r="W3114" s="109">
        <f t="shared" si="165"/>
        <v>0.39037775688924464</v>
      </c>
      <c r="X3114" s="108">
        <f t="shared" si="164"/>
        <v>5.2071444191050809E-3</v>
      </c>
    </row>
    <row r="3115" spans="21:24" ht="12" customHeight="1">
      <c r="U3115" s="107">
        <v>39520</v>
      </c>
      <c r="V3115" s="108">
        <v>-1.3480937801881141E-3</v>
      </c>
      <c r="W3115" s="109">
        <f t="shared" si="165"/>
        <v>0.39000843439702931</v>
      </c>
      <c r="X3115" s="108">
        <f t="shared" si="164"/>
        <v>6.6421927891946453E-3</v>
      </c>
    </row>
    <row r="3116" spans="21:24" ht="12" customHeight="1">
      <c r="U3116" s="107">
        <v>39519</v>
      </c>
      <c r="V3116" s="108">
        <v>3.8582590257864951E-3</v>
      </c>
      <c r="W3116" s="109">
        <f t="shared" si="165"/>
        <v>0.39053491208295465</v>
      </c>
      <c r="X3116" s="108">
        <f t="shared" si="164"/>
        <v>6.0203134887470977E-3</v>
      </c>
    </row>
    <row r="3117" spans="21:24" ht="12" customHeight="1">
      <c r="U3117" s="107">
        <v>39518</v>
      </c>
      <c r="V3117" s="108">
        <v>-1.387800844954424E-4</v>
      </c>
      <c r="W3117" s="109">
        <f t="shared" si="165"/>
        <v>0.38903391845573571</v>
      </c>
      <c r="X3117" s="108">
        <f t="shared" si="164"/>
        <v>2.5339467999974108E-3</v>
      </c>
    </row>
    <row r="3118" spans="21:24" ht="12" customHeight="1">
      <c r="U3118" s="107">
        <v>39517</v>
      </c>
      <c r="V3118" s="108">
        <v>1.8858558877501619E-3</v>
      </c>
      <c r="W3118" s="109">
        <f t="shared" si="165"/>
        <v>0.38908791610960952</v>
      </c>
      <c r="X3118" s="108">
        <f t="shared" si="164"/>
        <v>1.1114042508710842E-3</v>
      </c>
    </row>
    <row r="3119" spans="21:24" ht="12" customHeight="1">
      <c r="U3119" s="107">
        <v>39514</v>
      </c>
      <c r="V3119" s="108">
        <v>2.3759267387898188E-3</v>
      </c>
      <c r="W3119" s="109">
        <f t="shared" si="165"/>
        <v>0.38835553354014252</v>
      </c>
      <c r="X3119" s="108">
        <f t="shared" si="164"/>
        <v>-1.050738051619593E-3</v>
      </c>
    </row>
    <row r="3120" spans="21:24" ht="12" customHeight="1">
      <c r="U3120" s="107">
        <v>39513</v>
      </c>
      <c r="V3120" s="108">
        <v>-1.9650368740493831E-3</v>
      </c>
      <c r="W3120" s="109">
        <f t="shared" si="165"/>
        <v>0.3874350163253118</v>
      </c>
      <c r="X3120" s="108">
        <f t="shared" si="164"/>
        <v>3.6775338536338964E-3</v>
      </c>
    </row>
    <row r="3121" spans="21:24" ht="12" customHeight="1">
      <c r="U3121" s="107">
        <v>39512</v>
      </c>
      <c r="V3121" s="108">
        <v>3.7938494385383528E-4</v>
      </c>
      <c r="W3121" s="109">
        <f t="shared" si="165"/>
        <v>0.38819783939414759</v>
      </c>
      <c r="X3121" s="108">
        <f t="shared" si="164"/>
        <v>1.0667173965531074E-2</v>
      </c>
    </row>
    <row r="3122" spans="21:24" ht="12" customHeight="1">
      <c r="U3122" s="107">
        <v>39511</v>
      </c>
      <c r="V3122" s="108">
        <v>-1.5575301757924682E-3</v>
      </c>
      <c r="W3122" s="109">
        <f t="shared" si="165"/>
        <v>0.38805061883190961</v>
      </c>
      <c r="X3122" s="108">
        <f t="shared" si="164"/>
        <v>1.1437576934057336E-2</v>
      </c>
    </row>
    <row r="3123" spans="21:24" ht="12" customHeight="1">
      <c r="U3123" s="107">
        <v>39510</v>
      </c>
      <c r="V3123" s="108">
        <v>-2.7795903043365602E-4</v>
      </c>
      <c r="W3123" s="109">
        <f t="shared" si="165"/>
        <v>0.38865596222107063</v>
      </c>
      <c r="X3123" s="108">
        <f t="shared" si="164"/>
        <v>1.8077629602079481E-2</v>
      </c>
    </row>
    <row r="3124" spans="21:24" ht="12" customHeight="1">
      <c r="U3124" s="107">
        <v>39507</v>
      </c>
      <c r="V3124" s="108">
        <v>7.1204178890783365E-3</v>
      </c>
      <c r="W3124" s="109">
        <f t="shared" si="165"/>
        <v>0.38876402269188559</v>
      </c>
      <c r="X3124" s="108">
        <f t="shared" si="164"/>
        <v>1.7231485180614126E-2</v>
      </c>
    </row>
    <row r="3125" spans="21:24" ht="12" customHeight="1">
      <c r="U3125" s="107">
        <v>39506</v>
      </c>
      <c r="V3125" s="108">
        <v>4.9853082079580752E-3</v>
      </c>
      <c r="W3125" s="109">
        <f t="shared" si="165"/>
        <v>0.38601543150791634</v>
      </c>
      <c r="X3125" s="108">
        <f t="shared" si="164"/>
        <v>1.10853225384131E-2</v>
      </c>
    </row>
    <row r="3126" spans="21:24" ht="12" customHeight="1">
      <c r="U3126" s="107">
        <v>39505</v>
      </c>
      <c r="V3126" s="108">
        <v>1.141945822119129E-3</v>
      </c>
      <c r="W3126" s="109">
        <f t="shared" si="165"/>
        <v>0.3841005717747662</v>
      </c>
      <c r="X3126" s="108">
        <f t="shared" si="164"/>
        <v>7.3859183157094499E-3</v>
      </c>
    </row>
    <row r="3127" spans="21:24" ht="12" customHeight="1">
      <c r="U3127" s="107">
        <v>39504</v>
      </c>
      <c r="V3127" s="108">
        <v>4.9972100640542274E-3</v>
      </c>
      <c r="W3127" s="109">
        <f t="shared" si="165"/>
        <v>0.38366245004283578</v>
      </c>
      <c r="X3127" s="108">
        <f t="shared" si="164"/>
        <v>4.345940270532811E-3</v>
      </c>
    </row>
    <row r="3128" spans="21:24" ht="12" customHeight="1">
      <c r="U3128" s="107">
        <v>39503</v>
      </c>
      <c r="V3128" s="108">
        <v>-1.108847759727274E-3</v>
      </c>
      <c r="W3128" s="109">
        <f t="shared" si="165"/>
        <v>0.38175474140707588</v>
      </c>
      <c r="X3128" s="108">
        <f t="shared" si="164"/>
        <v>-2.420172240796159E-3</v>
      </c>
    </row>
    <row r="3129" spans="21:24" ht="12" customHeight="1">
      <c r="U3129" s="107">
        <v>39500</v>
      </c>
      <c r="V3129" s="108">
        <v>1.0353468125291309E-3</v>
      </c>
      <c r="W3129" s="109">
        <f t="shared" si="165"/>
        <v>0.38217851920190882</v>
      </c>
      <c r="X3129" s="108">
        <f t="shared" si="164"/>
        <v>-2.465571314274273E-3</v>
      </c>
    </row>
    <row r="3130" spans="21:24" ht="12" customHeight="1">
      <c r="U3130" s="107">
        <v>39499</v>
      </c>
      <c r="V3130" s="108">
        <v>1.3082229906534988E-3</v>
      </c>
      <c r="W3130" s="109">
        <f t="shared" si="165"/>
        <v>0.38178324114011741</v>
      </c>
      <c r="X3130" s="108">
        <f t="shared" si="164"/>
        <v>-1.1484824582730369E-3</v>
      </c>
    </row>
    <row r="3131" spans="21:24" ht="12" customHeight="1">
      <c r="U3131" s="107">
        <v>39498</v>
      </c>
      <c r="V3131" s="108">
        <v>-1.8791898519759439E-3</v>
      </c>
      <c r="W3131" s="109">
        <f t="shared" si="165"/>
        <v>0.3812844360748659</v>
      </c>
      <c r="X3131" s="108">
        <f t="shared" si="164"/>
        <v>-7.4837984011526526E-3</v>
      </c>
    </row>
    <row r="3132" spans="21:24" ht="12" customHeight="1">
      <c r="U3132" s="107">
        <v>39497</v>
      </c>
      <c r="V3132" s="108">
        <v>-1.773289944173426E-3</v>
      </c>
      <c r="W3132" s="109">
        <f t="shared" si="165"/>
        <v>0.38200229090336307</v>
      </c>
      <c r="X3132" s="108">
        <f t="shared" si="164"/>
        <v>-4.6334408983825792E-3</v>
      </c>
    </row>
    <row r="3133" spans="21:24" ht="12" customHeight="1">
      <c r="U3133" s="107">
        <v>39496</v>
      </c>
      <c r="V3133" s="108">
        <v>-1.154306510551375E-3</v>
      </c>
      <c r="W3133" s="109">
        <f t="shared" si="165"/>
        <v>0.38268089508644715</v>
      </c>
      <c r="X3133" s="108">
        <f t="shared" si="164"/>
        <v>-5.9294991744326397E-3</v>
      </c>
    </row>
    <row r="3134" spans="21:24" ht="12" customHeight="1">
      <c r="U3134" s="107">
        <v>39493</v>
      </c>
      <c r="V3134" s="108">
        <v>2.3570580856800199E-3</v>
      </c>
      <c r="W3134" s="109">
        <f t="shared" si="165"/>
        <v>0.38312313661738745</v>
      </c>
      <c r="X3134" s="108">
        <f t="shared" si="164"/>
        <v>-4.740094579997467E-3</v>
      </c>
    </row>
    <row r="3135" spans="21:24" ht="12" customHeight="1">
      <c r="U3135" s="107">
        <v>39492</v>
      </c>
      <c r="V3135" s="108">
        <v>-5.0426748529631858E-3</v>
      </c>
      <c r="W3135" s="109">
        <f t="shared" si="165"/>
        <v>0.38222221665110345</v>
      </c>
      <c r="X3135" s="108">
        <f t="shared" si="164"/>
        <v>-7.3106500648316697E-3</v>
      </c>
    </row>
    <row r="3136" spans="21:24" ht="12" customHeight="1">
      <c r="U3136" s="107">
        <v>39491</v>
      </c>
      <c r="V3136" s="108">
        <v>9.872632450045615E-4</v>
      </c>
      <c r="W3136" s="109">
        <f t="shared" si="165"/>
        <v>0.38415940763551631</v>
      </c>
      <c r="X3136" s="108">
        <f t="shared" si="164"/>
        <v>-4.6347400390004401E-3</v>
      </c>
    </row>
    <row r="3137" spans="21:24" ht="12" customHeight="1">
      <c r="U3137" s="107">
        <v>39490</v>
      </c>
      <c r="V3137" s="108">
        <v>-3.073072398297327E-3</v>
      </c>
      <c r="W3137" s="109">
        <f t="shared" si="165"/>
        <v>0.38378051523867229</v>
      </c>
      <c r="X3137" s="108">
        <f t="shared" si="164"/>
        <v>-7.2179482892911206E-3</v>
      </c>
    </row>
    <row r="3138" spans="21:24" ht="12" customHeight="1">
      <c r="U3138" s="107">
        <v>39489</v>
      </c>
      <c r="V3138" s="108">
        <v>4.0811598256498919E-5</v>
      </c>
      <c r="W3138" s="109">
        <f t="shared" si="165"/>
        <v>0.38496353605567596</v>
      </c>
      <c r="X3138" s="108">
        <f t="shared" si="164"/>
        <v>1.1086319685900126E-3</v>
      </c>
    </row>
    <row r="3139" spans="21:24" ht="12" customHeight="1">
      <c r="U3139" s="107">
        <v>39486</v>
      </c>
      <c r="V3139" s="108">
        <v>-2.3182791223151259E-4</v>
      </c>
      <c r="W3139" s="109">
        <f t="shared" si="165"/>
        <v>0.38494782571966302</v>
      </c>
      <c r="X3139" s="108">
        <f t="shared" si="164"/>
        <v>-2.7291617621157949E-3</v>
      </c>
    </row>
    <row r="3140" spans="21:24" ht="12" customHeight="1">
      <c r="U3140" s="107">
        <v>39485</v>
      </c>
      <c r="V3140" s="108">
        <v>-2.3606512351928908E-3</v>
      </c>
      <c r="W3140" s="109">
        <f t="shared" si="165"/>
        <v>0.38503708806392056</v>
      </c>
      <c r="X3140" s="108">
        <f t="shared" si="164"/>
        <v>-7.4622836406790238E-4</v>
      </c>
    </row>
    <row r="3141" spans="21:24" ht="12" customHeight="1">
      <c r="U3141" s="107">
        <v>39484</v>
      </c>
      <c r="V3141" s="108">
        <v>-1.6105354333939509E-3</v>
      </c>
      <c r="W3141" s="109">
        <f t="shared" si="165"/>
        <v>0.38594817710492374</v>
      </c>
      <c r="X3141" s="108">
        <f t="shared" si="164"/>
        <v>6.6928208583520998E-3</v>
      </c>
    </row>
    <row r="3142" spans="21:24" ht="12" customHeight="1">
      <c r="U3142" s="107">
        <v>39483</v>
      </c>
      <c r="V3142" s="108">
        <v>5.2882714229518105E-3</v>
      </c>
      <c r="W3142" s="109">
        <f t="shared" si="165"/>
        <v>0.38657076301627558</v>
      </c>
      <c r="X3142" s="108">
        <f t="shared" ref="X3142:X3205" si="166">$W3142/VLOOKUP($U3142-7,$U:$W,3,FALSE)-1</f>
        <v>7.1565177134187419E-3</v>
      </c>
    </row>
    <row r="3143" spans="21:24" ht="12" customHeight="1">
      <c r="U3143" s="107">
        <v>39482</v>
      </c>
      <c r="V3143" s="108">
        <v>-3.7928885963516039E-3</v>
      </c>
      <c r="W3143" s="109">
        <f t="shared" si="165"/>
        <v>0.38453722579404775</v>
      </c>
      <c r="X3143" s="108">
        <f t="shared" si="166"/>
        <v>-2.7602695554624912E-3</v>
      </c>
    </row>
    <row r="3144" spans="21:24" ht="12" customHeight="1">
      <c r="U3144" s="107">
        <v>39479</v>
      </c>
      <c r="V3144" s="108">
        <v>1.7560710844353761E-3</v>
      </c>
      <c r="W3144" s="109">
        <f t="shared" si="165"/>
        <v>0.38600128566863739</v>
      </c>
      <c r="X3144" s="108">
        <f t="shared" si="166"/>
        <v>4.6615748789304856E-3</v>
      </c>
    </row>
    <row r="3145" spans="21:24" ht="12" customHeight="1">
      <c r="U3145" s="107">
        <v>39478</v>
      </c>
      <c r="V3145" s="108">
        <v>5.0663792472984579E-3</v>
      </c>
      <c r="W3145" s="109">
        <f t="shared" si="165"/>
        <v>0.38532462823088037</v>
      </c>
      <c r="X3145" s="108">
        <f t="shared" si="166"/>
        <v>1.6498923018997136E-3</v>
      </c>
    </row>
    <row r="3146" spans="21:24" ht="12" customHeight="1">
      <c r="U3146" s="107">
        <v>39477</v>
      </c>
      <c r="V3146" s="108">
        <v>-1.150663220878842E-3</v>
      </c>
      <c r="W3146" s="109">
        <f t="shared" si="165"/>
        <v>0.38338226826316962</v>
      </c>
      <c r="X3146" s="108">
        <f t="shared" si="166"/>
        <v>-1.3065863246626286E-2</v>
      </c>
    </row>
    <row r="3147" spans="21:24" ht="12" customHeight="1">
      <c r="U3147" s="107">
        <v>39476</v>
      </c>
      <c r="V3147" s="108">
        <v>-4.6101204915803082E-3</v>
      </c>
      <c r="W3147" s="109">
        <f t="shared" si="165"/>
        <v>0.38382392033158874</v>
      </c>
      <c r="X3147" s="108">
        <f t="shared" si="166"/>
        <v>-7.7829910593274487E-3</v>
      </c>
    </row>
    <row r="3148" spans="21:24" ht="12" customHeight="1">
      <c r="U3148" s="107">
        <v>39475</v>
      </c>
      <c r="V3148" s="108">
        <v>3.6212706870715049E-3</v>
      </c>
      <c r="W3148" s="109">
        <f t="shared" si="165"/>
        <v>0.38560159012380441</v>
      </c>
      <c r="X3148" s="108">
        <f t="shared" si="166"/>
        <v>-3.6558021299453181E-3</v>
      </c>
    </row>
    <row r="3149" spans="21:24" ht="12" customHeight="1">
      <c r="U3149" s="107">
        <v>39472</v>
      </c>
      <c r="V3149" s="108">
        <v>-1.246901639074381E-3</v>
      </c>
      <c r="W3149" s="109">
        <f t="shared" si="165"/>
        <v>0.38421026076881021</v>
      </c>
      <c r="X3149" s="108">
        <f t="shared" si="166"/>
        <v>-1.3011060165648569E-2</v>
      </c>
    </row>
    <row r="3150" spans="21:24" ht="12" customHeight="1">
      <c r="U3150" s="107">
        <v>39471</v>
      </c>
      <c r="V3150" s="108">
        <v>-9.6995696742911367E-3</v>
      </c>
      <c r="W3150" s="109">
        <f t="shared" si="165"/>
        <v>0.38468993127465195</v>
      </c>
      <c r="X3150" s="108">
        <f t="shared" si="166"/>
        <v>-1.3041398326491538E-2</v>
      </c>
    </row>
    <row r="3151" spans="21:24" ht="12" customHeight="1">
      <c r="U3151" s="107">
        <v>39470</v>
      </c>
      <c r="V3151" s="108">
        <v>4.1959887836113966E-3</v>
      </c>
      <c r="W3151" s="109">
        <f t="shared" si="165"/>
        <v>0.38845780481800635</v>
      </c>
      <c r="X3151" s="108">
        <f t="shared" si="166"/>
        <v>-8.7692090428382885E-3</v>
      </c>
    </row>
    <row r="3152" spans="21:24" ht="12" customHeight="1">
      <c r="U3152" s="107">
        <v>39469</v>
      </c>
      <c r="V3152" s="108">
        <v>-4.6973380791287127E-4</v>
      </c>
      <c r="W3152" s="109">
        <f t="shared" si="165"/>
        <v>0.38683465096145986</v>
      </c>
      <c r="X3152" s="108">
        <f t="shared" si="166"/>
        <v>-1.5737138492459168E-2</v>
      </c>
    </row>
    <row r="3153" spans="21:24" ht="12" customHeight="1">
      <c r="U3153" s="107">
        <v>39468</v>
      </c>
      <c r="V3153" s="108">
        <v>-5.8023160387503702E-3</v>
      </c>
      <c r="W3153" s="109">
        <f t="shared" ref="W3153:W3216" si="167">$W3152/(1+$V3152)</f>
        <v>0.38701644567020943</v>
      </c>
      <c r="X3153" s="108">
        <f t="shared" si="166"/>
        <v>-2.3038876286780363E-2</v>
      </c>
    </row>
    <row r="3154" spans="21:24" ht="12" customHeight="1">
      <c r="U3154" s="107">
        <v>39465</v>
      </c>
      <c r="V3154" s="108">
        <v>-1.2776014077521549E-3</v>
      </c>
      <c r="W3154" s="109">
        <f t="shared" si="167"/>
        <v>0.38927514307636829</v>
      </c>
      <c r="X3154" s="108">
        <f t="shared" si="166"/>
        <v>-1.4419741676076181E-2</v>
      </c>
    </row>
    <row r="3155" spans="21:24" ht="12" customHeight="1">
      <c r="U3155" s="107">
        <v>39464</v>
      </c>
      <c r="V3155" s="108">
        <v>-5.4129148147448528E-3</v>
      </c>
      <c r="W3155" s="109">
        <f t="shared" si="167"/>
        <v>0.38977311776032281</v>
      </c>
      <c r="X3155" s="108">
        <f t="shared" si="166"/>
        <v>-1.3973410207795411E-2</v>
      </c>
    </row>
    <row r="3156" spans="21:24" ht="12" customHeight="1">
      <c r="U3156" s="107">
        <v>39463</v>
      </c>
      <c r="V3156" s="108">
        <v>-2.8630804737911856E-3</v>
      </c>
      <c r="W3156" s="109">
        <f t="shared" si="167"/>
        <v>0.39189440881159476</v>
      </c>
      <c r="X3156" s="108">
        <f t="shared" si="166"/>
        <v>-1.067428769233314E-2</v>
      </c>
    </row>
    <row r="3157" spans="21:24" ht="12" customHeight="1">
      <c r="U3157" s="107">
        <v>39462</v>
      </c>
      <c r="V3157" s="108">
        <v>-7.8847325919209447E-3</v>
      </c>
      <c r="W3157" s="109">
        <f t="shared" si="167"/>
        <v>0.39301965571368475</v>
      </c>
      <c r="X3157" s="108">
        <f t="shared" si="166"/>
        <v>-2.5142095006239762E-3</v>
      </c>
    </row>
    <row r="3158" spans="21:24" ht="12" customHeight="1">
      <c r="U3158" s="107">
        <v>39461</v>
      </c>
      <c r="V3158" s="108">
        <v>2.9688862739300297E-3</v>
      </c>
      <c r="W3158" s="109">
        <f t="shared" si="167"/>
        <v>0.39614313842831633</v>
      </c>
      <c r="X3158" s="108">
        <f t="shared" si="166"/>
        <v>6.6282677215312447E-4</v>
      </c>
    </row>
    <row r="3159" spans="21:24" ht="12" customHeight="1">
      <c r="U3159" s="107">
        <v>39458</v>
      </c>
      <c r="V3159" s="108">
        <v>-8.2531836859442843E-4</v>
      </c>
      <c r="W3159" s="109">
        <f t="shared" si="167"/>
        <v>0.39497051588509796</v>
      </c>
      <c r="X3159" s="108">
        <f t="shared" si="166"/>
        <v>-2.0991852932743527E-3</v>
      </c>
    </row>
    <row r="3160" spans="21:24" ht="12" customHeight="1">
      <c r="U3160" s="107">
        <v>39457</v>
      </c>
      <c r="V3160" s="108">
        <v>-2.0851499448195101E-3</v>
      </c>
      <c r="W3160" s="109">
        <f t="shared" si="167"/>
        <v>0.39529676156346216</v>
      </c>
      <c r="X3160" s="108">
        <f t="shared" si="166"/>
        <v>-1.6346524832080433E-3</v>
      </c>
    </row>
    <row r="3161" spans="21:24" ht="12" customHeight="1">
      <c r="U3161" s="107">
        <v>39456</v>
      </c>
      <c r="V3161" s="108">
        <v>5.3614255002771664E-3</v>
      </c>
      <c r="W3161" s="109">
        <f t="shared" si="167"/>
        <v>0.39612273686638089</v>
      </c>
      <c r="X3161" s="108">
        <f t="shared" si="166"/>
        <v>4.1482382789919114E-3</v>
      </c>
    </row>
    <row r="3162" spans="21:24" ht="12" customHeight="1">
      <c r="U3162" s="107">
        <v>39455</v>
      </c>
      <c r="V3162" s="108">
        <v>-4.7248016722499005E-3</v>
      </c>
      <c r="W3162" s="109">
        <f t="shared" si="167"/>
        <v>0.39401028010326389</v>
      </c>
      <c r="X3162" s="108" t="e">
        <f t="shared" si="166"/>
        <v>#N/A</v>
      </c>
    </row>
    <row r="3163" spans="21:24" ht="12" customHeight="1">
      <c r="U3163" s="107">
        <v>39454</v>
      </c>
      <c r="V3163" s="108">
        <v>2.0050906332375569E-4</v>
      </c>
      <c r="W3163" s="109">
        <f t="shared" si="167"/>
        <v>0.39588073807653945</v>
      </c>
      <c r="X3163" s="108">
        <f t="shared" si="166"/>
        <v>7.8833588875100169E-3</v>
      </c>
    </row>
    <row r="3164" spans="21:24" ht="12" customHeight="1">
      <c r="U3164" s="107">
        <v>39451</v>
      </c>
      <c r="V3164" s="108">
        <v>-3.6019256073345599E-4</v>
      </c>
      <c r="W3164" s="109">
        <f t="shared" si="167"/>
        <v>0.39580137631331264</v>
      </c>
      <c r="X3164" s="108">
        <f t="shared" si="166"/>
        <v>1.0103241680740727E-2</v>
      </c>
    </row>
    <row r="3165" spans="21:24" ht="12" customHeight="1">
      <c r="U3165" s="107">
        <v>39450</v>
      </c>
      <c r="V3165" s="108">
        <v>3.6951313742384249E-3</v>
      </c>
      <c r="W3165" s="109">
        <f t="shared" si="167"/>
        <v>0.39594399239384004</v>
      </c>
      <c r="X3165" s="108">
        <f t="shared" si="166"/>
        <v>1.6685501371536127E-2</v>
      </c>
    </row>
    <row r="3166" spans="21:24" ht="12" customHeight="1">
      <c r="U3166" s="107">
        <v>39449</v>
      </c>
      <c r="V3166" s="108">
        <v>4.3332564196729186E-3</v>
      </c>
      <c r="W3166" s="109">
        <f t="shared" si="167"/>
        <v>0.39448631363960268</v>
      </c>
      <c r="X3166" s="108">
        <f t="shared" si="166"/>
        <v>9.8452791662768657E-3</v>
      </c>
    </row>
    <row r="3167" spans="21:24" ht="12" customHeight="1">
      <c r="U3167" s="107">
        <v>39447</v>
      </c>
      <c r="V3167" s="108">
        <v>2.4034702296841281E-3</v>
      </c>
      <c r="W3167" s="109">
        <f t="shared" si="167"/>
        <v>0.39278427864262788</v>
      </c>
      <c r="X3167" s="108">
        <f t="shared" si="166"/>
        <v>4.6663009471588079E-3</v>
      </c>
    </row>
    <row r="3168" spans="21:24" ht="12" customHeight="1">
      <c r="U3168" s="107">
        <v>39444</v>
      </c>
      <c r="V3168" s="108">
        <v>6.1538829696781653E-3</v>
      </c>
      <c r="W3168" s="109">
        <f t="shared" si="167"/>
        <v>0.39184249686668365</v>
      </c>
      <c r="X3168" s="108">
        <f t="shared" si="166"/>
        <v>2.4017738373687259E-3</v>
      </c>
    </row>
    <row r="3169" spans="21:24" ht="12" customHeight="1">
      <c r="U3169" s="107">
        <v>39443</v>
      </c>
      <c r="V3169" s="108">
        <v>-3.0576921052691743E-3</v>
      </c>
      <c r="W3169" s="109">
        <f t="shared" si="167"/>
        <v>0.38944589242169869</v>
      </c>
      <c r="X3169" s="108">
        <f t="shared" si="166"/>
        <v>-3.5835083770497933E-3</v>
      </c>
    </row>
    <row r="3170" spans="21:24" ht="12" customHeight="1">
      <c r="U3170" s="107">
        <v>39442</v>
      </c>
      <c r="V3170" s="108">
        <v>-2.4691550707492892E-4</v>
      </c>
      <c r="W3170" s="109">
        <f t="shared" si="167"/>
        <v>0.39064035033692351</v>
      </c>
      <c r="X3170" s="108">
        <f t="shared" si="166"/>
        <v>4.6481191122622612E-3</v>
      </c>
    </row>
    <row r="3171" spans="21:24" ht="12" customHeight="1">
      <c r="U3171" s="107">
        <v>39441</v>
      </c>
      <c r="V3171" s="108">
        <v>-5.7067886574407162E-4</v>
      </c>
      <c r="W3171" s="109">
        <f t="shared" si="167"/>
        <v>0.39073682931926773</v>
      </c>
      <c r="X3171" s="108">
        <f t="shared" si="166"/>
        <v>7.8837430606502057E-3</v>
      </c>
    </row>
    <row r="3172" spans="21:24" ht="12" customHeight="1">
      <c r="U3172" s="107">
        <v>39440</v>
      </c>
      <c r="V3172" s="108">
        <v>1.440435612048048E-4</v>
      </c>
      <c r="W3172" s="109">
        <f t="shared" si="167"/>
        <v>0.39095994189545996</v>
      </c>
      <c r="X3172" s="108">
        <f t="shared" si="166"/>
        <v>1.3033201768990255E-2</v>
      </c>
    </row>
    <row r="3173" spans="21:24" ht="12" customHeight="1">
      <c r="U3173" s="107">
        <v>39437</v>
      </c>
      <c r="V3173" s="108">
        <v>1.4619713164024778E-4</v>
      </c>
      <c r="W3173" s="109">
        <f t="shared" si="167"/>
        <v>0.39090363474382356</v>
      </c>
      <c r="X3173" s="108">
        <f t="shared" si="166"/>
        <v>6.4723686288810089E-3</v>
      </c>
    </row>
    <row r="3174" spans="21:24" ht="12" customHeight="1">
      <c r="U3174" s="107">
        <v>39436</v>
      </c>
      <c r="V3174" s="108">
        <v>5.178279274086147E-3</v>
      </c>
      <c r="W3174" s="109">
        <f t="shared" si="167"/>
        <v>0.39084649410747335</v>
      </c>
      <c r="X3174" s="108">
        <f t="shared" si="166"/>
        <v>1.931692235113136E-4</v>
      </c>
    </row>
    <row r="3175" spans="21:24" ht="12" customHeight="1">
      <c r="U3175" s="107">
        <v>39435</v>
      </c>
      <c r="V3175" s="108">
        <v>2.9729432286567398E-3</v>
      </c>
      <c r="W3175" s="109">
        <f t="shared" si="167"/>
        <v>0.38883300820003053</v>
      </c>
      <c r="X3175" s="108">
        <f t="shared" si="166"/>
        <v>-1.5397078518188279E-2</v>
      </c>
    </row>
    <row r="3176" spans="21:24" ht="12" customHeight="1">
      <c r="U3176" s="107">
        <v>39434</v>
      </c>
      <c r="V3176" s="108">
        <v>4.5355846855033742E-3</v>
      </c>
      <c r="W3176" s="109">
        <f t="shared" si="167"/>
        <v>0.38768045621284997</v>
      </c>
      <c r="X3176" s="108">
        <f t="shared" si="166"/>
        <v>-2.1673847327439044E-2</v>
      </c>
    </row>
    <row r="3177" spans="21:24" ht="12" customHeight="1">
      <c r="U3177" s="107">
        <v>39433</v>
      </c>
      <c r="V3177" s="108">
        <v>-6.3333139177218587E-3</v>
      </c>
      <c r="W3177" s="109">
        <f t="shared" si="167"/>
        <v>0.38593003784353114</v>
      </c>
      <c r="X3177" s="108">
        <f t="shared" si="166"/>
        <v>-2.6958559493225454E-2</v>
      </c>
    </row>
    <row r="3178" spans="21:24" ht="12" customHeight="1">
      <c r="U3178" s="107">
        <v>39430</v>
      </c>
      <c r="V3178" s="108">
        <v>-6.0935344318472466E-3</v>
      </c>
      <c r="W3178" s="109">
        <f t="shared" si="167"/>
        <v>0.38838983257568438</v>
      </c>
      <c r="X3178" s="108">
        <f t="shared" si="166"/>
        <v>-2.572111288697887E-2</v>
      </c>
    </row>
    <row r="3179" spans="21:24" ht="12" customHeight="1">
      <c r="U3179" s="107">
        <v>39429</v>
      </c>
      <c r="V3179" s="108">
        <v>-1.0489672558282499E-2</v>
      </c>
      <c r="W3179" s="109">
        <f t="shared" si="167"/>
        <v>0.3907710091750603</v>
      </c>
      <c r="X3179" s="108">
        <f t="shared" si="166"/>
        <v>-2.9223517653217734E-2</v>
      </c>
    </row>
    <row r="3180" spans="21:24" ht="12" customHeight="1">
      <c r="U3180" s="107">
        <v>39428</v>
      </c>
      <c r="V3180" s="108">
        <v>-3.4209330733812721E-3</v>
      </c>
      <c r="W3180" s="109">
        <f t="shared" si="167"/>
        <v>0.39491352271720159</v>
      </c>
      <c r="X3180" s="108">
        <f t="shared" si="166"/>
        <v>-2.2455741304658883E-2</v>
      </c>
    </row>
    <row r="3181" spans="21:24" ht="12" customHeight="1">
      <c r="U3181" s="107">
        <v>39427</v>
      </c>
      <c r="V3181" s="108">
        <v>-8.9070532100512492E-4</v>
      </c>
      <c r="W3181" s="109">
        <f t="shared" si="167"/>
        <v>0.39626913289989901</v>
      </c>
      <c r="X3181" s="108">
        <f t="shared" si="166"/>
        <v>-1.1826045881054625E-2</v>
      </c>
    </row>
    <row r="3182" spans="21:24" ht="12" customHeight="1">
      <c r="U3182" s="107">
        <v>39426</v>
      </c>
      <c r="V3182" s="108">
        <v>-5.0696375548811594E-3</v>
      </c>
      <c r="W3182" s="109">
        <f t="shared" si="167"/>
        <v>0.39662240658787667</v>
      </c>
      <c r="X3182" s="108">
        <f t="shared" si="166"/>
        <v>-1.0289707066024945E-2</v>
      </c>
    </row>
    <row r="3183" spans="21:24" ht="12" customHeight="1">
      <c r="U3183" s="107">
        <v>39423</v>
      </c>
      <c r="V3183" s="108">
        <v>-9.6664977673419812E-3</v>
      </c>
      <c r="W3183" s="109">
        <f t="shared" si="167"/>
        <v>0.39864338405870564</v>
      </c>
      <c r="X3183" s="108">
        <f t="shared" si="166"/>
        <v>-1.9108626345289981E-3</v>
      </c>
    </row>
    <row r="3184" spans="21:24" ht="12" customHeight="1">
      <c r="U3184" s="107">
        <v>39422</v>
      </c>
      <c r="V3184" s="108">
        <v>-3.5912930522959551E-3</v>
      </c>
      <c r="W3184" s="109">
        <f t="shared" si="167"/>
        <v>0.40253448273736453</v>
      </c>
      <c r="X3184" s="108">
        <f t="shared" si="166"/>
        <v>9.0849831318517982E-3</v>
      </c>
    </row>
    <row r="3185" spans="21:24" ht="12" customHeight="1">
      <c r="U3185" s="107">
        <v>39421</v>
      </c>
      <c r="V3185" s="108">
        <v>7.4157445018191073E-3</v>
      </c>
      <c r="W3185" s="109">
        <f t="shared" si="167"/>
        <v>0.40398531238295504</v>
      </c>
      <c r="X3185" s="108">
        <f t="shared" si="166"/>
        <v>2.0792478627761568E-2</v>
      </c>
    </row>
    <row r="3186" spans="21:24" ht="12" customHeight="1">
      <c r="U3186" s="107">
        <v>39420</v>
      </c>
      <c r="V3186" s="108">
        <v>6.6263494208742353E-4</v>
      </c>
      <c r="W3186" s="109">
        <f t="shared" si="167"/>
        <v>0.40101151345687114</v>
      </c>
      <c r="X3186" s="108">
        <f t="shared" si="166"/>
        <v>1.615610337545359E-2</v>
      </c>
    </row>
    <row r="3187" spans="21:24" ht="12" customHeight="1">
      <c r="U3187" s="107">
        <v>39419</v>
      </c>
      <c r="V3187" s="108">
        <v>3.3533997587820454E-3</v>
      </c>
      <c r="W3187" s="109">
        <f t="shared" si="167"/>
        <v>0.40074596517744399</v>
      </c>
      <c r="X3187" s="108">
        <f t="shared" si="166"/>
        <v>1.4979839806016804E-2</v>
      </c>
    </row>
    <row r="3188" spans="21:24" ht="12" customHeight="1">
      <c r="U3188" s="107">
        <v>39416</v>
      </c>
      <c r="V3188" s="108">
        <v>1.2439049613901041E-3</v>
      </c>
      <c r="W3188" s="109">
        <f t="shared" si="167"/>
        <v>0.39940659519745292</v>
      </c>
      <c r="X3188" s="108">
        <f t="shared" si="166"/>
        <v>1.0039831697326251E-2</v>
      </c>
    </row>
    <row r="3189" spans="21:24" ht="12" customHeight="1">
      <c r="U3189" s="107">
        <v>39415</v>
      </c>
      <c r="V3189" s="108">
        <v>7.9691311376170401E-3</v>
      </c>
      <c r="W3189" s="109">
        <f t="shared" si="167"/>
        <v>0.3989103885859408</v>
      </c>
      <c r="X3189" s="108">
        <f t="shared" si="166"/>
        <v>1.4022902093500322E-2</v>
      </c>
    </row>
    <row r="3190" spans="21:24" ht="12" customHeight="1">
      <c r="U3190" s="107">
        <v>39414</v>
      </c>
      <c r="V3190" s="108">
        <v>2.840125534805768E-3</v>
      </c>
      <c r="W3190" s="109">
        <f t="shared" si="167"/>
        <v>0.39575655271875376</v>
      </c>
      <c r="X3190" s="108">
        <f t="shared" si="166"/>
        <v>9.5817425251032429E-3</v>
      </c>
    </row>
    <row r="3191" spans="21:24" ht="12" customHeight="1">
      <c r="U3191" s="107">
        <v>39413</v>
      </c>
      <c r="V3191" s="108">
        <v>-4.9569397890130427E-4</v>
      </c>
      <c r="W3191" s="109">
        <f t="shared" si="167"/>
        <v>0.39463573768321275</v>
      </c>
      <c r="X3191" s="108">
        <f t="shared" si="166"/>
        <v>2.4839374028815531E-3</v>
      </c>
    </row>
    <row r="3192" spans="21:24" ht="12" customHeight="1">
      <c r="U3192" s="107">
        <v>39412</v>
      </c>
      <c r="V3192" s="108">
        <v>-1.5300213066432539E-3</v>
      </c>
      <c r="W3192" s="109">
        <f t="shared" si="167"/>
        <v>0.3948314532572732</v>
      </c>
      <c r="X3192" s="108">
        <f t="shared" si="166"/>
        <v>9.618774507342831E-3</v>
      </c>
    </row>
    <row r="3193" spans="21:24" ht="12" customHeight="1">
      <c r="U3193" s="107">
        <v>39409</v>
      </c>
      <c r="V3193" s="108">
        <v>5.1922888092822564E-3</v>
      </c>
      <c r="W3193" s="109">
        <f t="shared" si="167"/>
        <v>0.3954364794963266</v>
      </c>
      <c r="X3193" s="108">
        <f t="shared" si="166"/>
        <v>8.1450351201417526E-3</v>
      </c>
    </row>
    <row r="3194" spans="21:24" ht="12" customHeight="1">
      <c r="U3194" s="107">
        <v>39408</v>
      </c>
      <c r="V3194" s="108">
        <v>3.554485529358511E-3</v>
      </c>
      <c r="W3194" s="109">
        <f t="shared" si="167"/>
        <v>0.39339386493379053</v>
      </c>
      <c r="X3194" s="108">
        <f t="shared" si="166"/>
        <v>3.4777884802201786E-3</v>
      </c>
    </row>
    <row r="3195" spans="21:24" ht="12" customHeight="1">
      <c r="U3195" s="107">
        <v>39407</v>
      </c>
      <c r="V3195" s="108">
        <v>-4.2102830452736282E-3</v>
      </c>
      <c r="W3195" s="109">
        <f t="shared" si="167"/>
        <v>0.39200050481193527</v>
      </c>
      <c r="X3195" s="108">
        <f t="shared" si="166"/>
        <v>-1.2868834771584403E-5</v>
      </c>
    </row>
    <row r="3196" spans="21:24" ht="12" customHeight="1">
      <c r="U3196" s="107">
        <v>39406</v>
      </c>
      <c r="V3196" s="108">
        <v>6.6179366166604151E-3</v>
      </c>
      <c r="W3196" s="109">
        <f t="shared" si="167"/>
        <v>0.39365791606156703</v>
      </c>
      <c r="X3196" s="108">
        <f t="shared" si="166"/>
        <v>5.1437381643002489E-3</v>
      </c>
    </row>
    <row r="3197" spans="21:24" ht="12" customHeight="1">
      <c r="U3197" s="107">
        <v>39405</v>
      </c>
      <c r="V3197" s="108">
        <v>-2.9874868091606488E-3</v>
      </c>
      <c r="W3197" s="109">
        <f t="shared" si="167"/>
        <v>0.39106984064350087</v>
      </c>
      <c r="X3197" s="108">
        <f t="shared" si="166"/>
        <v>3.0461178700584846E-3</v>
      </c>
    </row>
    <row r="3198" spans="21:24" ht="12" customHeight="1">
      <c r="U3198" s="107">
        <v>39402</v>
      </c>
      <c r="V3198" s="108">
        <v>5.3871202321897232E-4</v>
      </c>
      <c r="W3198" s="109">
        <f t="shared" si="167"/>
        <v>0.39224165742104955</v>
      </c>
      <c r="X3198" s="108">
        <f t="shared" si="166"/>
        <v>6.340733670178178E-4</v>
      </c>
    </row>
    <row r="3199" spans="21:24" ht="12" customHeight="1">
      <c r="U3199" s="107">
        <v>39401</v>
      </c>
      <c r="V3199" s="108">
        <v>6.3561419108607313E-5</v>
      </c>
      <c r="W3199" s="109">
        <f t="shared" si="167"/>
        <v>0.39203046589560347</v>
      </c>
      <c r="X3199" s="108">
        <f t="shared" si="166"/>
        <v>-2.5313086845473176E-3</v>
      </c>
    </row>
    <row r="3200" spans="21:24" ht="12" customHeight="1">
      <c r="U3200" s="107">
        <v>39400</v>
      </c>
      <c r="V3200" s="108">
        <v>9.2467925976047081E-4</v>
      </c>
      <c r="W3200" s="109">
        <f t="shared" si="167"/>
        <v>0.39200554946658089</v>
      </c>
      <c r="X3200" s="108">
        <f t="shared" si="166"/>
        <v>1.7875283303467882E-3</v>
      </c>
    </row>
    <row r="3201" spans="21:24" ht="12" customHeight="1">
      <c r="U3201" s="107">
        <v>39399</v>
      </c>
      <c r="V3201" s="108">
        <v>4.5172398384552949E-3</v>
      </c>
      <c r="W3201" s="109">
        <f t="shared" si="167"/>
        <v>0.39164340493281757</v>
      </c>
      <c r="X3201" s="108">
        <f t="shared" si="166"/>
        <v>-2.9270546866546621E-3</v>
      </c>
    </row>
    <row r="3202" spans="21:24" ht="12" customHeight="1">
      <c r="U3202" s="107">
        <v>39398</v>
      </c>
      <c r="V3202" s="108">
        <v>-5.3850221857107451E-3</v>
      </c>
      <c r="W3202" s="109">
        <f t="shared" si="167"/>
        <v>0.38988221346584456</v>
      </c>
      <c r="X3202" s="108">
        <f t="shared" si="166"/>
        <v>-3.7666995544153314E-3</v>
      </c>
    </row>
    <row r="3203" spans="21:24" ht="12" customHeight="1">
      <c r="U3203" s="107">
        <v>39395</v>
      </c>
      <c r="V3203" s="108">
        <v>-2.6263683645372233E-3</v>
      </c>
      <c r="W3203" s="109">
        <f t="shared" si="167"/>
        <v>0.39199310503309343</v>
      </c>
      <c r="X3203" s="108">
        <f t="shared" si="166"/>
        <v>-6.1232503601670318E-3</v>
      </c>
    </row>
    <row r="3204" spans="21:24" ht="12" customHeight="1">
      <c r="U3204" s="107">
        <v>39394</v>
      </c>
      <c r="V3204" s="108">
        <v>4.3936336949690694E-3</v>
      </c>
      <c r="W3204" s="109">
        <f t="shared" si="167"/>
        <v>0.39302533433765952</v>
      </c>
      <c r="X3204" s="108">
        <f t="shared" si="166"/>
        <v>8.6786188703014133E-4</v>
      </c>
    </row>
    <row r="3205" spans="21:24" ht="12" customHeight="1">
      <c r="U3205" s="107">
        <v>39393</v>
      </c>
      <c r="V3205" s="108">
        <v>-3.7858430423097201E-3</v>
      </c>
      <c r="W3205" s="109">
        <f t="shared" si="167"/>
        <v>0.3913060787649516</v>
      </c>
      <c r="X3205" s="108">
        <f t="shared" si="166"/>
        <v>-1.1932329650786722E-2</v>
      </c>
    </row>
    <row r="3206" spans="21:24" ht="12" customHeight="1">
      <c r="U3206" s="107">
        <v>39392</v>
      </c>
      <c r="V3206" s="108">
        <v>3.67132605755081E-3</v>
      </c>
      <c r="W3206" s="109">
        <f t="shared" si="167"/>
        <v>0.39279313191046183</v>
      </c>
      <c r="X3206" s="108">
        <f t="shared" ref="X3206:X3269" si="168">$W3206/VLOOKUP($U3206-7,$U:$W,3,FALSE)-1</f>
        <v>-9.3380726961834748E-3</v>
      </c>
    </row>
    <row r="3207" spans="21:24" ht="12" customHeight="1">
      <c r="U3207" s="107">
        <v>39391</v>
      </c>
      <c r="V3207" s="108">
        <v>-7.7377449127393784E-3</v>
      </c>
      <c r="W3207" s="109">
        <f t="shared" si="167"/>
        <v>0.39135633519925722</v>
      </c>
      <c r="X3207" s="108">
        <f t="shared" si="168"/>
        <v>-1.7000773694707094E-2</v>
      </c>
    </row>
    <row r="3208" spans="21:24" ht="12" customHeight="1">
      <c r="U3208" s="107">
        <v>39388</v>
      </c>
      <c r="V3208" s="108">
        <v>4.3893415951584882E-3</v>
      </c>
      <c r="W3208" s="109">
        <f t="shared" si="167"/>
        <v>0.39440816497130682</v>
      </c>
      <c r="X3208" s="108">
        <f t="shared" si="168"/>
        <v>-3.787193949830181E-3</v>
      </c>
    </row>
    <row r="3209" spans="21:24" ht="12" customHeight="1">
      <c r="U3209" s="107">
        <v>39387</v>
      </c>
      <c r="V3209" s="108">
        <v>-8.4516492641819301E-3</v>
      </c>
      <c r="W3209" s="109">
        <f t="shared" si="167"/>
        <v>0.39268453839316209</v>
      </c>
      <c r="X3209" s="108">
        <f t="shared" si="168"/>
        <v>-3.9929374556350039E-3</v>
      </c>
    </row>
    <row r="3210" spans="21:24" ht="12" customHeight="1">
      <c r="U3210" s="107">
        <v>39386</v>
      </c>
      <c r="V3210" s="108">
        <v>-1.1701967839432711E-3</v>
      </c>
      <c r="W3210" s="109">
        <f t="shared" si="167"/>
        <v>0.39603165907316051</v>
      </c>
      <c r="X3210" s="108">
        <f t="shared" si="168"/>
        <v>7.2482634724915229E-3</v>
      </c>
    </row>
    <row r="3211" spans="21:24" ht="12" customHeight="1">
      <c r="U3211" s="107">
        <v>39385</v>
      </c>
      <c r="V3211" s="108">
        <v>-4.0920017341027001E-3</v>
      </c>
      <c r="W3211" s="109">
        <f t="shared" si="167"/>
        <v>0.39649563699241658</v>
      </c>
      <c r="X3211" s="108">
        <f t="shared" si="168"/>
        <v>1.1849516218328082E-2</v>
      </c>
    </row>
    <row r="3212" spans="21:24" ht="12" customHeight="1">
      <c r="U3212" s="107">
        <v>39384</v>
      </c>
      <c r="V3212" s="108">
        <v>5.6003494464060754E-3</v>
      </c>
      <c r="W3212" s="109">
        <f t="shared" si="167"/>
        <v>0.39812476421798582</v>
      </c>
      <c r="X3212" s="108">
        <f t="shared" si="168"/>
        <v>1.94775024095728E-2</v>
      </c>
    </row>
    <row r="3213" spans="21:24" ht="12" customHeight="1">
      <c r="U3213" s="107">
        <v>39381</v>
      </c>
      <c r="V3213" s="108">
        <v>4.1819094249657502E-3</v>
      </c>
      <c r="W3213" s="109">
        <f t="shared" si="167"/>
        <v>0.39590754362521635</v>
      </c>
      <c r="X3213" s="108">
        <f t="shared" si="168"/>
        <v>1.3582184183503099E-2</v>
      </c>
    </row>
    <row r="3214" spans="21:24" ht="12" customHeight="1">
      <c r="U3214" s="107">
        <v>39380</v>
      </c>
      <c r="V3214" s="108">
        <v>2.7392294551919784E-3</v>
      </c>
      <c r="W3214" s="109">
        <f t="shared" si="167"/>
        <v>0.39425878907929007</v>
      </c>
      <c r="X3214" s="108">
        <f t="shared" si="168"/>
        <v>1.0821515319950681E-2</v>
      </c>
    </row>
    <row r="3215" spans="21:24" ht="12" customHeight="1">
      <c r="U3215" s="107">
        <v>39379</v>
      </c>
      <c r="V3215" s="108">
        <v>3.3925992429537036E-3</v>
      </c>
      <c r="W3215" s="109">
        <f t="shared" si="167"/>
        <v>0.39318177398275189</v>
      </c>
      <c r="X3215" s="108">
        <f t="shared" si="168"/>
        <v>1.3115646773015577E-2</v>
      </c>
    </row>
    <row r="3216" spans="21:24" ht="12" customHeight="1">
      <c r="U3216" s="107">
        <v>39378</v>
      </c>
      <c r="V3216" s="108">
        <v>3.4158068251331957E-3</v>
      </c>
      <c r="W3216" s="109">
        <f t="shared" si="167"/>
        <v>0.39185237590889377</v>
      </c>
      <c r="X3216" s="108">
        <f t="shared" si="168"/>
        <v>1.9853340911659023E-2</v>
      </c>
    </row>
    <row r="3217" spans="21:24" ht="12" customHeight="1">
      <c r="U3217" s="107">
        <v>39377</v>
      </c>
      <c r="V3217" s="108">
        <v>-2.1472156224466602E-4</v>
      </c>
      <c r="W3217" s="109">
        <f t="shared" ref="W3217:W3280" si="169">$W3216/(1+$V3216)</f>
        <v>0.39051844035498889</v>
      </c>
      <c r="X3217" s="108">
        <f t="shared" si="168"/>
        <v>1.2365573372200345E-2</v>
      </c>
    </row>
    <row r="3218" spans="21:24" ht="12" customHeight="1">
      <c r="U3218" s="107">
        <v>39374</v>
      </c>
      <c r="V3218" s="108">
        <v>1.4468438585506771E-3</v>
      </c>
      <c r="W3218" s="109">
        <f t="shared" si="169"/>
        <v>0.39060231109344323</v>
      </c>
      <c r="X3218" s="108">
        <f t="shared" si="168"/>
        <v>1.0055828773221975E-2</v>
      </c>
    </row>
    <row r="3219" spans="21:24" ht="12" customHeight="1">
      <c r="U3219" s="107">
        <v>39373</v>
      </c>
      <c r="V3219" s="108">
        <v>5.0150175845997914E-3</v>
      </c>
      <c r="W3219" s="109">
        <f t="shared" si="169"/>
        <v>0.39003798702731129</v>
      </c>
      <c r="X3219" s="108">
        <f t="shared" si="168"/>
        <v>6.4539874180125079E-3</v>
      </c>
    </row>
    <row r="3220" spans="21:24" ht="12" customHeight="1">
      <c r="U3220" s="107">
        <v>39372</v>
      </c>
      <c r="V3220" s="108">
        <v>1.006563055602365E-2</v>
      </c>
      <c r="W3220" s="109">
        <f t="shared" si="169"/>
        <v>0.38809170032574047</v>
      </c>
      <c r="X3220" s="108">
        <f t="shared" si="168"/>
        <v>2.1775687447520564E-3</v>
      </c>
    </row>
    <row r="3221" spans="21:24" ht="12" customHeight="1">
      <c r="U3221" s="107">
        <v>39371</v>
      </c>
      <c r="V3221" s="108">
        <v>-3.9512762695880022E-3</v>
      </c>
      <c r="W3221" s="109">
        <f t="shared" si="169"/>
        <v>0.38422424106451647</v>
      </c>
      <c r="X3221" s="108">
        <f t="shared" si="168"/>
        <v>-9.5646914198437294E-3</v>
      </c>
    </row>
    <row r="3222" spans="21:24" ht="12" customHeight="1">
      <c r="U3222" s="107">
        <v>39370</v>
      </c>
      <c r="V3222" s="108">
        <v>-2.4957638139260709E-3</v>
      </c>
      <c r="W3222" s="109">
        <f t="shared" si="169"/>
        <v>0.38574843972041434</v>
      </c>
      <c r="X3222" s="108">
        <f t="shared" si="168"/>
        <v>-2.7869202523282954E-3</v>
      </c>
    </row>
    <row r="3223" spans="21:24" ht="12" customHeight="1">
      <c r="U3223" s="107">
        <v>39367</v>
      </c>
      <c r="V3223" s="108">
        <v>-2.12429800757218E-3</v>
      </c>
      <c r="W3223" s="109">
        <f t="shared" si="169"/>
        <v>0.38671358549344248</v>
      </c>
      <c r="X3223" s="108">
        <f t="shared" si="168"/>
        <v>-3.3295663869498116E-3</v>
      </c>
    </row>
    <row r="3224" spans="21:24" ht="12" customHeight="1">
      <c r="U3224" s="107">
        <v>39366</v>
      </c>
      <c r="V3224" s="108">
        <v>7.4471308798607094E-4</v>
      </c>
      <c r="W3224" s="109">
        <f t="shared" si="169"/>
        <v>0.38753682920758903</v>
      </c>
      <c r="X3224" s="108">
        <f t="shared" si="168"/>
        <v>-2.2849359709360417E-3</v>
      </c>
    </row>
    <row r="3225" spans="21:24" ht="12" customHeight="1">
      <c r="U3225" s="107">
        <v>39365</v>
      </c>
      <c r="V3225" s="108">
        <v>-1.7690520263862601E-3</v>
      </c>
      <c r="W3225" s="109">
        <f t="shared" si="169"/>
        <v>0.38724844022585064</v>
      </c>
      <c r="X3225" s="108">
        <f t="shared" si="168"/>
        <v>-1.4148800035884701E-3</v>
      </c>
    </row>
    <row r="3226" spans="21:24" ht="12" customHeight="1">
      <c r="U3226" s="107">
        <v>39364</v>
      </c>
      <c r="V3226" s="108">
        <v>2.864908758001937E-3</v>
      </c>
      <c r="W3226" s="109">
        <f t="shared" si="169"/>
        <v>0.38793471692292869</v>
      </c>
      <c r="X3226" s="108">
        <f t="shared" si="168"/>
        <v>-2.9912841443764382E-3</v>
      </c>
    </row>
    <row r="3227" spans="21:24" ht="12" customHeight="1">
      <c r="U3227" s="107">
        <v>39363</v>
      </c>
      <c r="V3227" s="108">
        <v>-3.0385683850132623E-3</v>
      </c>
      <c r="W3227" s="109">
        <f t="shared" si="169"/>
        <v>0.38682649431154836</v>
      </c>
      <c r="X3227" s="108">
        <f t="shared" si="168"/>
        <v>-3.5441247754282035E-3</v>
      </c>
    </row>
    <row r="3228" spans="21:24" ht="12" customHeight="1">
      <c r="U3228" s="107">
        <v>39360</v>
      </c>
      <c r="V3228" s="108">
        <v>-1.0784043254214331E-3</v>
      </c>
      <c r="W3228" s="109">
        <f t="shared" si="169"/>
        <v>0.3880054754825617</v>
      </c>
      <c r="X3228" s="108">
        <f t="shared" si="168"/>
        <v>4.6983990011566501E-3</v>
      </c>
    </row>
    <row r="3229" spans="21:24" ht="12" customHeight="1">
      <c r="U3229" s="107">
        <v>39359</v>
      </c>
      <c r="V3229" s="108">
        <v>1.617411056379656E-3</v>
      </c>
      <c r="W3229" s="109">
        <f t="shared" si="169"/>
        <v>0.38842435398599923</v>
      </c>
      <c r="X3229" s="108">
        <f t="shared" si="168"/>
        <v>8.3053534092432102E-3</v>
      </c>
    </row>
    <row r="3230" spans="21:24" ht="12" customHeight="1">
      <c r="U3230" s="107">
        <v>39358</v>
      </c>
      <c r="V3230" s="108">
        <v>-3.3448970578583647E-3</v>
      </c>
      <c r="W3230" s="109">
        <f t="shared" si="169"/>
        <v>0.38779712662576249</v>
      </c>
      <c r="X3230" s="108">
        <f t="shared" si="168"/>
        <v>1.1934700803320819E-2</v>
      </c>
    </row>
    <row r="3231" spans="21:24" ht="12" customHeight="1">
      <c r="U3231" s="107">
        <v>39357</v>
      </c>
      <c r="V3231" s="108">
        <v>2.3088208721085421E-3</v>
      </c>
      <c r="W3231" s="109">
        <f t="shared" si="169"/>
        <v>0.38909862145990043</v>
      </c>
      <c r="X3231" s="108">
        <f t="shared" si="168"/>
        <v>1.5460909354289454E-2</v>
      </c>
    </row>
    <row r="3232" spans="21:24" ht="12" customHeight="1">
      <c r="U3232" s="107">
        <v>39356</v>
      </c>
      <c r="V3232" s="108">
        <v>5.2081372732503788E-3</v>
      </c>
      <c r="W3232" s="109">
        <f t="shared" si="169"/>
        <v>0.38820233181360797</v>
      </c>
      <c r="X3232" s="108">
        <f t="shared" si="168"/>
        <v>1.4391308301730632E-2</v>
      </c>
    </row>
    <row r="3233" spans="21:24" ht="12" customHeight="1">
      <c r="U3233" s="107">
        <v>39353</v>
      </c>
      <c r="V3233" s="108">
        <v>2.5078108575960988E-3</v>
      </c>
      <c r="W3233" s="109">
        <f t="shared" si="169"/>
        <v>0.38619099609226615</v>
      </c>
      <c r="X3233" s="108">
        <f t="shared" si="168"/>
        <v>9.3603478550692287E-3</v>
      </c>
    </row>
    <row r="3234" spans="21:24" ht="12" customHeight="1">
      <c r="U3234" s="107">
        <v>39352</v>
      </c>
      <c r="V3234" s="108">
        <v>5.2226855185144279E-3</v>
      </c>
      <c r="W3234" s="109">
        <f t="shared" si="169"/>
        <v>0.38522492484312792</v>
      </c>
      <c r="X3234" s="108">
        <f t="shared" si="168"/>
        <v>7.0071936054436623E-3</v>
      </c>
    </row>
    <row r="3235" spans="21:24" ht="12" customHeight="1">
      <c r="U3235" s="107">
        <v>39351</v>
      </c>
      <c r="V3235" s="108">
        <v>1.2806789093844638E-4</v>
      </c>
      <c r="W3235" s="109">
        <f t="shared" si="169"/>
        <v>0.38322346918028516</v>
      </c>
      <c r="X3235" s="108">
        <f t="shared" si="168"/>
        <v>-1.0054817832005014E-2</v>
      </c>
    </row>
    <row r="3236" spans="21:24" ht="12" customHeight="1">
      <c r="U3236" s="107">
        <v>39350</v>
      </c>
      <c r="V3236" s="108">
        <v>1.2530731225713651E-3</v>
      </c>
      <c r="W3236" s="109">
        <f t="shared" si="169"/>
        <v>0.38317439684341975</v>
      </c>
      <c r="X3236" s="108">
        <f t="shared" si="168"/>
        <v>-1.0321140172186993E-2</v>
      </c>
    </row>
    <row r="3237" spans="21:24" ht="12" customHeight="1">
      <c r="U3237" s="107">
        <v>39349</v>
      </c>
      <c r="V3237" s="108">
        <v>2.2272154867114039E-4</v>
      </c>
      <c r="W3237" s="109">
        <f t="shared" si="169"/>
        <v>0.38269485220996907</v>
      </c>
      <c r="X3237" s="108">
        <f t="shared" si="168"/>
        <v>-7.3312325327805627E-3</v>
      </c>
    </row>
    <row r="3238" spans="21:24" ht="12" customHeight="1">
      <c r="U3238" s="107">
        <v>39346</v>
      </c>
      <c r="V3238" s="108">
        <v>1.7063214791550302E-4</v>
      </c>
      <c r="W3238" s="109">
        <f t="shared" si="169"/>
        <v>0.38260963679912463</v>
      </c>
      <c r="X3238" s="108">
        <f t="shared" si="168"/>
        <v>-1.0749529152532911E-2</v>
      </c>
    </row>
    <row r="3239" spans="21:24" ht="12" customHeight="1">
      <c r="U3239" s="107">
        <v>39345</v>
      </c>
      <c r="V3239" s="108">
        <v>-1.1809090487069509E-2</v>
      </c>
      <c r="W3239" s="109">
        <f t="shared" si="169"/>
        <v>0.3825443624328897</v>
      </c>
      <c r="X3239" s="108">
        <f t="shared" si="168"/>
        <v>-1.0750129816702536E-2</v>
      </c>
    </row>
    <row r="3240" spans="21:24" ht="12" customHeight="1">
      <c r="U3240" s="107">
        <v>39344</v>
      </c>
      <c r="V3240" s="108">
        <v>-1.4099392411973791E-4</v>
      </c>
      <c r="W3240" s="109">
        <f t="shared" si="169"/>
        <v>0.3871158485170057</v>
      </c>
      <c r="X3240" s="108">
        <f t="shared" si="168"/>
        <v>9.6989516242107499E-4</v>
      </c>
    </row>
    <row r="3241" spans="21:24" ht="12" customHeight="1">
      <c r="U3241" s="107">
        <v>39343</v>
      </c>
      <c r="V3241" s="108">
        <v>4.2779474872001169E-3</v>
      </c>
      <c r="W3241" s="109">
        <f t="shared" si="169"/>
        <v>0.38717043719624916</v>
      </c>
      <c r="X3241" s="108">
        <f t="shared" si="168"/>
        <v>1.1571599847310932E-3</v>
      </c>
    </row>
    <row r="3242" spans="21:24" ht="12" customHeight="1">
      <c r="U3242" s="107">
        <v>39342</v>
      </c>
      <c r="V3242" s="108">
        <v>-3.2215874294311908E-3</v>
      </c>
      <c r="W3242" s="109">
        <f t="shared" si="169"/>
        <v>0.38552119775704202</v>
      </c>
      <c r="X3242" s="108">
        <f t="shared" si="168"/>
        <v>-2.4684593485654327E-3</v>
      </c>
    </row>
    <row r="3243" spans="21:24" ht="12" customHeight="1">
      <c r="U3243" s="107">
        <v>39339</v>
      </c>
      <c r="V3243" s="108">
        <v>1.7002485312014041E-4</v>
      </c>
      <c r="W3243" s="109">
        <f t="shared" si="169"/>
        <v>0.38676720211348714</v>
      </c>
      <c r="X3243" s="108">
        <f t="shared" si="168"/>
        <v>6.6409112492633593E-3</v>
      </c>
    </row>
    <row r="3244" spans="21:24" ht="12" customHeight="1">
      <c r="U3244" s="107">
        <v>39338</v>
      </c>
      <c r="V3244" s="108">
        <v>-1.0161142367724189E-4</v>
      </c>
      <c r="W3244" s="109">
        <f t="shared" si="169"/>
        <v>0.38670145325569594</v>
      </c>
      <c r="X3244" s="108">
        <f t="shared" si="168"/>
        <v>7.3089192772244349E-3</v>
      </c>
    </row>
    <row r="3245" spans="21:24" ht="12" customHeight="1">
      <c r="U3245" s="107">
        <v>39337</v>
      </c>
      <c r="V3245" s="108">
        <v>4.6063069314895514E-5</v>
      </c>
      <c r="W3245" s="109">
        <f t="shared" si="169"/>
        <v>0.38674075053395168</v>
      </c>
      <c r="X3245" s="108">
        <f t="shared" si="168"/>
        <v>1.0554039134689441E-2</v>
      </c>
    </row>
    <row r="3246" spans="21:24" ht="12" customHeight="1">
      <c r="U3246" s="107">
        <v>39336</v>
      </c>
      <c r="V3246" s="108">
        <v>6.4102644428586249E-4</v>
      </c>
      <c r="W3246" s="109">
        <f t="shared" si="169"/>
        <v>0.38672293688850412</v>
      </c>
      <c r="X3246" s="108">
        <f t="shared" si="168"/>
        <v>1.153816789109352E-2</v>
      </c>
    </row>
    <row r="3247" spans="21:24" ht="12" customHeight="1">
      <c r="U3247" s="107">
        <v>39335</v>
      </c>
      <c r="V3247" s="108">
        <v>5.8809056687730158E-3</v>
      </c>
      <c r="W3247" s="109">
        <f t="shared" si="169"/>
        <v>0.38647519606776415</v>
      </c>
      <c r="X3247" s="108">
        <f t="shared" si="168"/>
        <v>1.286465304035822E-2</v>
      </c>
    </row>
    <row r="3248" spans="21:24" ht="12" customHeight="1">
      <c r="U3248" s="107">
        <v>39332</v>
      </c>
      <c r="V3248" s="108">
        <v>8.3373879367403827E-4</v>
      </c>
      <c r="W3248" s="109">
        <f t="shared" si="169"/>
        <v>0.38421566001475205</v>
      </c>
      <c r="X3248" s="108">
        <f t="shared" si="168"/>
        <v>4.8673886551375833E-3</v>
      </c>
    </row>
    <row r="3249" spans="21:24" ht="12" customHeight="1">
      <c r="U3249" s="107">
        <v>39331</v>
      </c>
      <c r="V3249" s="108">
        <v>3.1196348634543441E-3</v>
      </c>
      <c r="W3249" s="109">
        <f t="shared" si="169"/>
        <v>0.3838955913675085</v>
      </c>
      <c r="X3249" s="108">
        <f t="shared" si="168"/>
        <v>5.5284118990603925E-3</v>
      </c>
    </row>
    <row r="3250" spans="21:24" ht="12" customHeight="1">
      <c r="U3250" s="107">
        <v>39330</v>
      </c>
      <c r="V3250" s="108">
        <v>1.0199586258927149E-3</v>
      </c>
      <c r="W3250" s="109">
        <f t="shared" si="169"/>
        <v>0.38270170179628149</v>
      </c>
      <c r="X3250" s="108">
        <f t="shared" si="168"/>
        <v>4.5325931261583907E-3</v>
      </c>
    </row>
    <row r="3251" spans="21:24" ht="12" customHeight="1">
      <c r="U3251" s="107">
        <v>39329</v>
      </c>
      <c r="V3251" s="108">
        <v>1.953221577852255E-3</v>
      </c>
      <c r="W3251" s="109">
        <f t="shared" si="169"/>
        <v>0.38231175961927755</v>
      </c>
      <c r="X3251" s="108">
        <f t="shared" si="168"/>
        <v>7.958626159452642E-3</v>
      </c>
    </row>
    <row r="3252" spans="21:24" ht="12" customHeight="1">
      <c r="U3252" s="107">
        <v>39328</v>
      </c>
      <c r="V3252" s="108">
        <v>-2.0612172185561122E-3</v>
      </c>
      <c r="W3252" s="109">
        <f t="shared" si="169"/>
        <v>0.38156647574546648</v>
      </c>
      <c r="X3252" s="108">
        <f t="shared" si="168"/>
        <v>5.4101316232877394E-3</v>
      </c>
    </row>
    <row r="3253" spans="21:24" ht="12" customHeight="1">
      <c r="U3253" s="107">
        <v>39325</v>
      </c>
      <c r="V3253" s="108">
        <v>1.492108616512228E-3</v>
      </c>
      <c r="W3253" s="109">
        <f t="shared" si="169"/>
        <v>0.38235459161329377</v>
      </c>
      <c r="X3253" s="108">
        <f t="shared" si="168"/>
        <v>6.868914851179353E-3</v>
      </c>
    </row>
    <row r="3254" spans="21:24" ht="12" customHeight="1">
      <c r="U3254" s="107">
        <v>39324</v>
      </c>
      <c r="V3254" s="108">
        <v>2.126201607822213E-3</v>
      </c>
      <c r="W3254" s="109">
        <f t="shared" si="169"/>
        <v>0.38178492703401179</v>
      </c>
      <c r="X3254" s="108">
        <f t="shared" si="168"/>
        <v>6.9839990404632069E-3</v>
      </c>
    </row>
    <row r="3255" spans="21:24" ht="12" customHeight="1">
      <c r="U3255" s="107">
        <v>39323</v>
      </c>
      <c r="V3255" s="108">
        <v>4.4340115582781545E-3</v>
      </c>
      <c r="W3255" s="109">
        <f t="shared" si="169"/>
        <v>0.38097489759420705</v>
      </c>
      <c r="X3255" s="108">
        <f t="shared" si="168"/>
        <v>4.7952370843635794E-3</v>
      </c>
    </row>
    <row r="3256" spans="21:24" ht="12" customHeight="1">
      <c r="U3256" s="107">
        <v>39322</v>
      </c>
      <c r="V3256" s="108">
        <v>-5.8008906051533959E-4</v>
      </c>
      <c r="W3256" s="109">
        <f t="shared" si="169"/>
        <v>0.37929310757126083</v>
      </c>
      <c r="X3256" s="108">
        <f t="shared" si="168"/>
        <v>-1.6037344230553918E-3</v>
      </c>
    </row>
    <row r="3257" spans="21:24" ht="12" customHeight="1">
      <c r="U3257" s="107">
        <v>39321</v>
      </c>
      <c r="V3257" s="108">
        <v>-6.1327442089010936E-4</v>
      </c>
      <c r="W3257" s="109">
        <f t="shared" si="169"/>
        <v>0.37951325906116273</v>
      </c>
      <c r="X3257" s="108">
        <f t="shared" si="168"/>
        <v>5.8176137015266693E-3</v>
      </c>
    </row>
    <row r="3258" spans="21:24" ht="12" customHeight="1">
      <c r="U3258" s="107">
        <v>39318</v>
      </c>
      <c r="V3258" s="108">
        <v>1.6065782417973408E-3</v>
      </c>
      <c r="W3258" s="109">
        <f t="shared" si="169"/>
        <v>0.37974614765995413</v>
      </c>
      <c r="X3258" s="108">
        <f t="shared" si="168"/>
        <v>9.4957237980026754E-3</v>
      </c>
    </row>
    <row r="3259" spans="21:24" ht="12" customHeight="1">
      <c r="U3259" s="107">
        <v>39317</v>
      </c>
      <c r="V3259" s="108">
        <v>-5.2001528851135592E-5</v>
      </c>
      <c r="W3259" s="109">
        <f t="shared" si="169"/>
        <v>0.37913703434990798</v>
      </c>
      <c r="X3259" s="108">
        <f t="shared" si="168"/>
        <v>1.3804575031168165E-2</v>
      </c>
    </row>
    <row r="3260" spans="21:24" ht="12" customHeight="1">
      <c r="U3260" s="107">
        <v>39316</v>
      </c>
      <c r="V3260" s="108">
        <v>-1.9626595084500042E-3</v>
      </c>
      <c r="W3260" s="109">
        <f t="shared" si="169"/>
        <v>0.3791567510806384</v>
      </c>
      <c r="X3260" s="108">
        <f t="shared" si="168"/>
        <v>1.1799203057846652E-2</v>
      </c>
    </row>
    <row r="3261" spans="21:24" ht="12" customHeight="1">
      <c r="U3261" s="107">
        <v>39315</v>
      </c>
      <c r="V3261" s="108">
        <v>6.848868095523839E-3</v>
      </c>
      <c r="W3261" s="109">
        <f t="shared" si="169"/>
        <v>0.37990237007955774</v>
      </c>
      <c r="X3261" s="108">
        <f t="shared" si="168"/>
        <v>1.2412410861048162E-2</v>
      </c>
    </row>
    <row r="3262" spans="21:24" ht="12" customHeight="1">
      <c r="U3262" s="107">
        <v>39314</v>
      </c>
      <c r="V3262" s="108">
        <v>3.0413189721495543E-3</v>
      </c>
      <c r="W3262" s="109">
        <f t="shared" si="169"/>
        <v>0.37731816771880688</v>
      </c>
      <c r="X3262" s="108">
        <f t="shared" si="168"/>
        <v>4.5912281138025257E-3</v>
      </c>
    </row>
    <row r="3263" spans="21:24" ht="12" customHeight="1">
      <c r="U3263" s="107">
        <v>39311</v>
      </c>
      <c r="V3263" s="108">
        <v>5.8817560737218699E-3</v>
      </c>
      <c r="W3263" s="109">
        <f t="shared" si="169"/>
        <v>0.37617410228469705</v>
      </c>
      <c r="X3263" s="108">
        <f t="shared" si="168"/>
        <v>5.4692715476942766E-3</v>
      </c>
    </row>
    <row r="3264" spans="21:24" ht="12" customHeight="1">
      <c r="U3264" s="107">
        <v>39310</v>
      </c>
      <c r="V3264" s="108">
        <v>-2.029964284494899E-3</v>
      </c>
      <c r="W3264" s="109">
        <f t="shared" si="169"/>
        <v>0.37397447564117758</v>
      </c>
      <c r="X3264" s="108">
        <f t="shared" si="168"/>
        <v>-3.1322334285284192E-3</v>
      </c>
    </row>
    <row r="3265" spans="21:24" ht="12" customHeight="1">
      <c r="U3265" s="107">
        <v>39309</v>
      </c>
      <c r="V3265" s="108">
        <v>-1.3577921758545089E-3</v>
      </c>
      <c r="W3265" s="109">
        <f t="shared" si="169"/>
        <v>0.37473517466188516</v>
      </c>
      <c r="X3265" s="108">
        <f t="shared" si="168"/>
        <v>-8.4482362458230265E-3</v>
      </c>
    </row>
    <row r="3266" spans="21:24" ht="12" customHeight="1">
      <c r="U3266" s="107">
        <v>39308</v>
      </c>
      <c r="V3266" s="108">
        <v>-9.2933465244032624E-4</v>
      </c>
      <c r="W3266" s="109">
        <f t="shared" si="169"/>
        <v>0.37524467895099589</v>
      </c>
      <c r="X3266" s="108">
        <f t="shared" si="168"/>
        <v>-6.3838823188302474E-3</v>
      </c>
    </row>
    <row r="3267" spans="21:24" ht="12" customHeight="1">
      <c r="U3267" s="107">
        <v>39307</v>
      </c>
      <c r="V3267" s="108">
        <v>3.9180077380859919E-3</v>
      </c>
      <c r="W3267" s="109">
        <f t="shared" si="169"/>
        <v>0.37559373122065859</v>
      </c>
      <c r="X3267" s="108">
        <f t="shared" si="168"/>
        <v>-4.0815902449662378E-3</v>
      </c>
    </row>
    <row r="3268" spans="21:24" ht="12" customHeight="1">
      <c r="U3268" s="107">
        <v>39304</v>
      </c>
      <c r="V3268" s="108">
        <v>-2.7232775908492368E-3</v>
      </c>
      <c r="W3268" s="109">
        <f t="shared" si="169"/>
        <v>0.37412789523210538</v>
      </c>
      <c r="X3268" s="108">
        <f t="shared" si="168"/>
        <v>-6.7146184249353702E-3</v>
      </c>
    </row>
    <row r="3269" spans="21:24" ht="12" customHeight="1">
      <c r="U3269" s="107">
        <v>39303</v>
      </c>
      <c r="V3269" s="108">
        <v>-7.3518451791749484E-3</v>
      </c>
      <c r="W3269" s="109">
        <f t="shared" si="169"/>
        <v>0.37514953154457831</v>
      </c>
      <c r="X3269" s="108">
        <f t="shared" si="168"/>
        <v>-7.348970901126739E-3</v>
      </c>
    </row>
    <row r="3270" spans="21:24" ht="12" customHeight="1">
      <c r="U3270" s="107">
        <v>39302</v>
      </c>
      <c r="V3270" s="108">
        <v>7.213236492005173E-4</v>
      </c>
      <c r="W3270" s="109">
        <f t="shared" si="169"/>
        <v>0.37792799968715357</v>
      </c>
      <c r="X3270" s="108">
        <f t="shared" ref="X3270:X3333" si="170">$W3270/VLOOKUP($U3270-7,$U:$W,3,FALSE)-1</f>
        <v>2.1631571143934103E-3</v>
      </c>
    </row>
    <row r="3271" spans="21:24" ht="12" customHeight="1">
      <c r="U3271" s="107">
        <v>39301</v>
      </c>
      <c r="V3271" s="108">
        <v>1.385596066908126E-3</v>
      </c>
      <c r="W3271" s="109">
        <f t="shared" si="169"/>
        <v>0.37765558778043484</v>
      </c>
      <c r="X3271" s="108">
        <f t="shared" si="170"/>
        <v>-1.8136146324492231E-3</v>
      </c>
    </row>
    <row r="3272" spans="21:24" ht="12" customHeight="1">
      <c r="U3272" s="107">
        <v>39300</v>
      </c>
      <c r="V3272" s="108">
        <v>1.2638300676450439E-3</v>
      </c>
      <c r="W3272" s="109">
        <f t="shared" si="169"/>
        <v>0.37713303373219442</v>
      </c>
      <c r="X3272" s="108">
        <f t="shared" si="170"/>
        <v>-2.8886021483004454E-3</v>
      </c>
    </row>
    <row r="3273" spans="21:24" ht="12" customHeight="1">
      <c r="U3273" s="107">
        <v>39297</v>
      </c>
      <c r="V3273" s="108">
        <v>-3.3601790997641341E-3</v>
      </c>
      <c r="W3273" s="109">
        <f t="shared" si="169"/>
        <v>0.37665700328625218</v>
      </c>
      <c r="X3273" s="108">
        <f t="shared" si="170"/>
        <v>1.4841131194209822E-4</v>
      </c>
    </row>
    <row r="3274" spans="21:24" ht="12" customHeight="1">
      <c r="U3274" s="107">
        <v>39296</v>
      </c>
      <c r="V3274" s="108">
        <v>2.160255293432437E-3</v>
      </c>
      <c r="W3274" s="109">
        <f t="shared" si="169"/>
        <v>0.37792690537493157</v>
      </c>
      <c r="X3274" s="108">
        <f t="shared" si="170"/>
        <v>8.2863380340669757E-4</v>
      </c>
    </row>
    <row r="3275" spans="21:24" ht="12" customHeight="1">
      <c r="U3275" s="107">
        <v>39295</v>
      </c>
      <c r="V3275" s="108">
        <v>-3.249726631484449E-3</v>
      </c>
      <c r="W3275" s="109">
        <f t="shared" si="169"/>
        <v>0.37711224664789228</v>
      </c>
      <c r="X3275" s="108">
        <f t="shared" si="170"/>
        <v>-7.1954297234797515E-3</v>
      </c>
    </row>
    <row r="3276" spans="21:24" ht="12" customHeight="1">
      <c r="U3276" s="107">
        <v>39294</v>
      </c>
      <c r="V3276" s="108">
        <v>3.0716319093879261E-4</v>
      </c>
      <c r="W3276" s="109">
        <f t="shared" si="169"/>
        <v>0.37834175392141323</v>
      </c>
      <c r="X3276" s="108">
        <f t="shared" si="170"/>
        <v>-3.4819845035732877E-3</v>
      </c>
    </row>
    <row r="3277" spans="21:24" ht="12" customHeight="1">
      <c r="U3277" s="107">
        <v>39293</v>
      </c>
      <c r="V3277" s="108">
        <v>4.3134910540916947E-3</v>
      </c>
      <c r="W3277" s="109">
        <f t="shared" si="169"/>
        <v>0.37822557694630371</v>
      </c>
      <c r="X3277" s="108">
        <f t="shared" si="170"/>
        <v>-1.1933807423264553E-2</v>
      </c>
    </row>
    <row r="3278" spans="21:24" ht="12" customHeight="1">
      <c r="U3278" s="107">
        <v>39290</v>
      </c>
      <c r="V3278" s="108">
        <v>-2.6823428762618464E-3</v>
      </c>
      <c r="W3278" s="109">
        <f t="shared" si="169"/>
        <v>0.37660111142122726</v>
      </c>
      <c r="X3278" s="108">
        <f t="shared" si="170"/>
        <v>-1.3481285204394844E-2</v>
      </c>
    </row>
    <row r="3279" spans="21:24" ht="12" customHeight="1">
      <c r="U3279" s="107">
        <v>39289</v>
      </c>
      <c r="V3279" s="108">
        <v>-5.874484402249444E-3</v>
      </c>
      <c r="W3279" s="109">
        <f t="shared" si="169"/>
        <v>0.37761400164852593</v>
      </c>
      <c r="X3279" s="108">
        <f t="shared" si="170"/>
        <v>-8.4802366728464751E-3</v>
      </c>
    </row>
    <row r="3280" spans="21:24" ht="12" customHeight="1">
      <c r="U3280" s="107">
        <v>39288</v>
      </c>
      <c r="V3280" s="108">
        <v>4.7847693334193415E-4</v>
      </c>
      <c r="W3280" s="109">
        <f t="shared" si="169"/>
        <v>0.37984539751147334</v>
      </c>
      <c r="X3280" s="108">
        <f t="shared" si="170"/>
        <v>4.1104701243854791E-4</v>
      </c>
    </row>
    <row r="3281" spans="21:24" ht="12" customHeight="1">
      <c r="U3281" s="107">
        <v>39287</v>
      </c>
      <c r="V3281" s="108">
        <v>-8.176796834988816E-3</v>
      </c>
      <c r="W3281" s="109">
        <f t="shared" ref="W3281:W3344" si="171">$W3280/(1+$V3280)</f>
        <v>0.3796637371708107</v>
      </c>
      <c r="X3281" s="108">
        <f t="shared" si="170"/>
        <v>1.6462337441383035E-3</v>
      </c>
    </row>
    <row r="3282" spans="21:24" ht="12" customHeight="1">
      <c r="U3282" s="107">
        <v>39286</v>
      </c>
      <c r="V3282" s="108">
        <v>2.7405672718875613E-3</v>
      </c>
      <c r="W3282" s="109">
        <f t="shared" si="171"/>
        <v>0.38279376400881143</v>
      </c>
      <c r="X3282" s="108">
        <f t="shared" si="170"/>
        <v>8.1434863602709573E-3</v>
      </c>
    </row>
    <row r="3283" spans="21:24" ht="12" customHeight="1">
      <c r="U3283" s="107">
        <v>39283</v>
      </c>
      <c r="V3283" s="108">
        <v>2.3734497101761389E-3</v>
      </c>
      <c r="W3283" s="109">
        <f t="shared" si="171"/>
        <v>0.38174755914210357</v>
      </c>
      <c r="X3283" s="108">
        <f t="shared" si="170"/>
        <v>7.4014549653538264E-3</v>
      </c>
    </row>
    <row r="3284" spans="21:24" ht="12" customHeight="1">
      <c r="U3284" s="107">
        <v>39282</v>
      </c>
      <c r="V3284" s="108">
        <v>3.040165920301199E-3</v>
      </c>
      <c r="W3284" s="109">
        <f t="shared" si="171"/>
        <v>0.38084364590111713</v>
      </c>
      <c r="X3284" s="108">
        <f t="shared" si="170"/>
        <v>6.347688379423122E-3</v>
      </c>
    </row>
    <row r="3285" spans="21:24" ht="12" customHeight="1">
      <c r="U3285" s="107">
        <v>39281</v>
      </c>
      <c r="V3285" s="108">
        <v>1.7137469193640139E-3</v>
      </c>
      <c r="W3285" s="109">
        <f t="shared" si="171"/>
        <v>0.37968932734781224</v>
      </c>
      <c r="X3285" s="108">
        <f t="shared" si="170"/>
        <v>5.8321624070645228E-3</v>
      </c>
    </row>
    <row r="3286" spans="21:24" ht="12" customHeight="1">
      <c r="U3286" s="107">
        <v>39280</v>
      </c>
      <c r="V3286" s="108">
        <v>-1.7432620355647991E-3</v>
      </c>
      <c r="W3286" s="109">
        <f t="shared" si="171"/>
        <v>0.37903974914539784</v>
      </c>
      <c r="X3286" s="108">
        <f t="shared" si="170"/>
        <v>6.092007679822764E-3</v>
      </c>
    </row>
    <row r="3287" spans="21:24" ht="12" customHeight="1">
      <c r="U3287" s="107">
        <v>39279</v>
      </c>
      <c r="V3287" s="108">
        <v>2.0025126279409841E-3</v>
      </c>
      <c r="W3287" s="109">
        <f t="shared" si="171"/>
        <v>0.37970166864919463</v>
      </c>
      <c r="X3287" s="108">
        <f t="shared" si="170"/>
        <v>9.6972263443932949E-3</v>
      </c>
    </row>
    <row r="3288" spans="21:24" ht="12" customHeight="1">
      <c r="U3288" s="107">
        <v>39276</v>
      </c>
      <c r="V3288" s="108">
        <v>1.324942540842162E-3</v>
      </c>
      <c r="W3288" s="109">
        <f t="shared" si="171"/>
        <v>0.37894283084515945</v>
      </c>
      <c r="X3288" s="108">
        <f t="shared" si="170"/>
        <v>9.300134097907975E-3</v>
      </c>
    </row>
    <row r="3289" spans="21:24" ht="12" customHeight="1">
      <c r="U3289" s="107">
        <v>39275</v>
      </c>
      <c r="V3289" s="108">
        <v>2.5263343064149107E-3</v>
      </c>
      <c r="W3289" s="109">
        <f t="shared" si="171"/>
        <v>0.37844141771161671</v>
      </c>
      <c r="X3289" s="108">
        <f t="shared" si="170"/>
        <v>8.2789721807177141E-3</v>
      </c>
    </row>
    <row r="3290" spans="21:24" ht="12" customHeight="1">
      <c r="U3290" s="107">
        <v>39274</v>
      </c>
      <c r="V3290" s="108">
        <v>1.9725282464306522E-3</v>
      </c>
      <c r="W3290" s="109">
        <f t="shared" si="171"/>
        <v>0.37748775743974511</v>
      </c>
      <c r="X3290" s="108">
        <f t="shared" si="170"/>
        <v>2.0475992915689467E-3</v>
      </c>
    </row>
    <row r="3291" spans="21:24" ht="12" customHeight="1">
      <c r="U3291" s="107">
        <v>39273</v>
      </c>
      <c r="V3291" s="108">
        <v>1.8338798125669032E-3</v>
      </c>
      <c r="W3291" s="109">
        <f t="shared" si="171"/>
        <v>0.37674461803897252</v>
      </c>
      <c r="X3291" s="108">
        <f t="shared" si="170"/>
        <v>-5.9439861768906255E-4</v>
      </c>
    </row>
    <row r="3292" spans="21:24" ht="12" customHeight="1">
      <c r="U3292" s="107">
        <v>39272</v>
      </c>
      <c r="V3292" s="108">
        <v>1.6084465471974479E-3</v>
      </c>
      <c r="W3292" s="109">
        <f t="shared" si="171"/>
        <v>0.37605497840565905</v>
      </c>
      <c r="X3292" s="108">
        <f t="shared" si="170"/>
        <v>-1.7934370674099753E-5</v>
      </c>
    </row>
    <row r="3293" spans="21:24" ht="12" customHeight="1">
      <c r="U3293" s="107">
        <v>39269</v>
      </c>
      <c r="V3293" s="108">
        <v>3.1184954351540223E-4</v>
      </c>
      <c r="W3293" s="109">
        <f t="shared" si="171"/>
        <v>0.37545108540369992</v>
      </c>
      <c r="X3293" s="108">
        <f t="shared" si="170"/>
        <v>2.7239420425861915E-4</v>
      </c>
    </row>
    <row r="3294" spans="21:24" ht="12" customHeight="1">
      <c r="U3294" s="107">
        <v>39268</v>
      </c>
      <c r="V3294" s="108">
        <v>-3.6694860891484048E-3</v>
      </c>
      <c r="W3294" s="109">
        <f t="shared" si="171"/>
        <v>0.37533403765539125</v>
      </c>
      <c r="X3294" s="108">
        <f t="shared" si="170"/>
        <v>3.2255978454291956E-3</v>
      </c>
    </row>
    <row r="3295" spans="21:24" ht="12" customHeight="1">
      <c r="U3295" s="107">
        <v>39267</v>
      </c>
      <c r="V3295" s="108">
        <v>-6.6927173056892993E-4</v>
      </c>
      <c r="W3295" s="109">
        <f t="shared" si="171"/>
        <v>0.37671639321986572</v>
      </c>
      <c r="X3295" s="108">
        <f t="shared" si="170"/>
        <v>8.0528243038497926E-3</v>
      </c>
    </row>
    <row r="3296" spans="21:24" ht="12" customHeight="1">
      <c r="U3296" s="107">
        <v>39266</v>
      </c>
      <c r="V3296" s="108">
        <v>2.411744707822332E-3</v>
      </c>
      <c r="W3296" s="109">
        <f t="shared" si="171"/>
        <v>0.37696868770585695</v>
      </c>
      <c r="X3296" s="108">
        <f t="shared" si="170"/>
        <v>9.5203875974638752E-3</v>
      </c>
    </row>
    <row r="3297" spans="21:24" ht="12" customHeight="1">
      <c r="U3297" s="107">
        <v>39265</v>
      </c>
      <c r="V3297" s="108">
        <v>1.8992473154528062E-3</v>
      </c>
      <c r="W3297" s="109">
        <f t="shared" si="171"/>
        <v>0.37606172283599271</v>
      </c>
      <c r="X3297" s="108">
        <f t="shared" si="170"/>
        <v>3.4722100626645158E-3</v>
      </c>
    </row>
    <row r="3298" spans="21:24" ht="12" customHeight="1">
      <c r="U3298" s="107">
        <v>39262</v>
      </c>
      <c r="V3298" s="108">
        <v>3.265169672606824E-3</v>
      </c>
      <c r="W3298" s="109">
        <f t="shared" si="171"/>
        <v>0.37534884255441292</v>
      </c>
      <c r="X3298" s="108">
        <f t="shared" si="170"/>
        <v>9.0031499688558725E-5</v>
      </c>
    </row>
    <row r="3299" spans="21:24" ht="12" customHeight="1">
      <c r="U3299" s="107">
        <v>39261</v>
      </c>
      <c r="V3299" s="108">
        <v>1.1245632537027011E-3</v>
      </c>
      <c r="W3299" s="109">
        <f t="shared" si="171"/>
        <v>0.37412725359228766</v>
      </c>
      <c r="X3299" s="108">
        <f t="shared" si="170"/>
        <v>-6.0136797911404249E-3</v>
      </c>
    </row>
    <row r="3300" spans="21:24" ht="12" customHeight="1">
      <c r="U3300" s="107">
        <v>39260</v>
      </c>
      <c r="V3300" s="108">
        <v>7.8559358961069481E-4</v>
      </c>
      <c r="W3300" s="109">
        <f t="shared" si="171"/>
        <v>0.37370699643644362</v>
      </c>
      <c r="X3300" s="108">
        <f t="shared" si="170"/>
        <v>-6.1263129896856894E-3</v>
      </c>
    </row>
    <row r="3301" spans="21:24" ht="12" customHeight="1">
      <c r="U3301" s="107">
        <v>39259</v>
      </c>
      <c r="V3301" s="108">
        <v>-3.5938439553144554E-3</v>
      </c>
      <c r="W3301" s="109">
        <f t="shared" si="171"/>
        <v>0.37341364507060304</v>
      </c>
      <c r="X3301" s="108">
        <f t="shared" si="170"/>
        <v>-8.9161645345194884E-3</v>
      </c>
    </row>
    <row r="3302" spans="21:24" ht="12" customHeight="1">
      <c r="U3302" s="107">
        <v>39258</v>
      </c>
      <c r="V3302" s="108">
        <v>-1.4776296150209899E-3</v>
      </c>
      <c r="W3302" s="109">
        <f t="shared" si="171"/>
        <v>0.37476047574103571</v>
      </c>
      <c r="X3302" s="108">
        <f t="shared" si="170"/>
        <v>-6.1248427974007758E-3</v>
      </c>
    </row>
    <row r="3303" spans="21:24" ht="12" customHeight="1">
      <c r="U3303" s="107">
        <v>39255</v>
      </c>
      <c r="V3303" s="108">
        <v>-2.857920000273342E-3</v>
      </c>
      <c r="W3303" s="109">
        <f t="shared" si="171"/>
        <v>0.37531505237739171</v>
      </c>
      <c r="X3303" s="108">
        <f t="shared" si="170"/>
        <v>-3.7980447638228387E-3</v>
      </c>
    </row>
    <row r="3304" spans="21:24" ht="12" customHeight="1">
      <c r="U3304" s="107">
        <v>39254</v>
      </c>
      <c r="V3304" s="108">
        <v>1.0111211877416139E-3</v>
      </c>
      <c r="W3304" s="109">
        <f t="shared" si="171"/>
        <v>0.37639074702122144</v>
      </c>
      <c r="X3304" s="108">
        <f t="shared" si="170"/>
        <v>3.658795179724228E-3</v>
      </c>
    </row>
    <row r="3305" spans="21:24" ht="12" customHeight="1">
      <c r="U3305" s="107">
        <v>39253</v>
      </c>
      <c r="V3305" s="108">
        <v>-2.0236600115410212E-3</v>
      </c>
      <c r="W3305" s="109">
        <f t="shared" si="171"/>
        <v>0.37601055478246637</v>
      </c>
      <c r="X3305" s="108">
        <f t="shared" si="170"/>
        <v>7.709143212355718E-3</v>
      </c>
    </row>
    <row r="3306" spans="21:24" ht="12" customHeight="1">
      <c r="U3306" s="107">
        <v>39252</v>
      </c>
      <c r="V3306" s="108">
        <v>-7.8753225610269219E-4</v>
      </c>
      <c r="W3306" s="109">
        <f t="shared" si="171"/>
        <v>0.37677301526688967</v>
      </c>
      <c r="X3306" s="108">
        <f t="shared" si="170"/>
        <v>1.3300305872353979E-2</v>
      </c>
    </row>
    <row r="3307" spans="21:24" ht="12" customHeight="1">
      <c r="U3307" s="107">
        <v>39251</v>
      </c>
      <c r="V3307" s="108">
        <v>8.600481818913482E-4</v>
      </c>
      <c r="W3307" s="109">
        <f t="shared" si="171"/>
        <v>0.37706997003109682</v>
      </c>
      <c r="X3307" s="108">
        <f t="shared" si="170"/>
        <v>1.0707381534655891E-2</v>
      </c>
    </row>
    <row r="3308" spans="21:24" ht="12" customHeight="1">
      <c r="U3308" s="107">
        <v>39248</v>
      </c>
      <c r="V3308" s="108">
        <v>4.6059570303342897E-3</v>
      </c>
      <c r="W3308" s="109">
        <f t="shared" si="171"/>
        <v>0.37674595036145347</v>
      </c>
      <c r="X3308" s="108">
        <f t="shared" si="170"/>
        <v>1.1981774088017927E-2</v>
      </c>
    </row>
    <row r="3309" spans="21:24" ht="12" customHeight="1">
      <c r="U3309" s="107">
        <v>39247</v>
      </c>
      <c r="V3309" s="108">
        <v>5.0507843131157495E-3</v>
      </c>
      <c r="W3309" s="109">
        <f t="shared" si="171"/>
        <v>0.37501863066304469</v>
      </c>
      <c r="X3309" s="108">
        <f t="shared" si="170"/>
        <v>8.6289364654636991E-3</v>
      </c>
    </row>
    <row r="3310" spans="21:24" ht="12" customHeight="1">
      <c r="U3310" s="107">
        <v>39246</v>
      </c>
      <c r="V3310" s="108">
        <v>3.5135012668790328E-3</v>
      </c>
      <c r="W3310" s="109">
        <f t="shared" si="171"/>
        <v>0.37313401125232148</v>
      </c>
      <c r="X3310" s="108">
        <f t="shared" si="170"/>
        <v>-9.6940601299333462E-4</v>
      </c>
    </row>
    <row r="3311" spans="21:24" ht="12" customHeight="1">
      <c r="U3311" s="107">
        <v>39245</v>
      </c>
      <c r="V3311" s="108">
        <v>-3.3444073612710987E-3</v>
      </c>
      <c r="W3311" s="109">
        <f t="shared" si="171"/>
        <v>0.37182759452788716</v>
      </c>
      <c r="X3311" s="108">
        <f t="shared" si="170"/>
        <v>-1.0509801028738663E-2</v>
      </c>
    </row>
    <row r="3312" spans="21:24" ht="12" customHeight="1">
      <c r="U3312" s="107">
        <v>39244</v>
      </c>
      <c r="V3312" s="108">
        <v>2.1220243143144839E-3</v>
      </c>
      <c r="W3312" s="109">
        <f t="shared" si="171"/>
        <v>0.37307531034210378</v>
      </c>
      <c r="X3312" s="108">
        <f t="shared" si="170"/>
        <v>-7.4798144302836711E-3</v>
      </c>
    </row>
    <row r="3313" spans="21:24" ht="12" customHeight="1">
      <c r="U3313" s="107">
        <v>39241</v>
      </c>
      <c r="V3313" s="108">
        <v>1.2775565246938212E-3</v>
      </c>
      <c r="W3313" s="109">
        <f t="shared" si="171"/>
        <v>0.37228531185847791</v>
      </c>
      <c r="X3313" s="108">
        <f t="shared" si="170"/>
        <v>-1.0455892120001975E-2</v>
      </c>
    </row>
    <row r="3314" spans="21:24" ht="12" customHeight="1">
      <c r="U3314" s="107">
        <v>39240</v>
      </c>
      <c r="V3314" s="108">
        <v>-4.5135076552313153E-3</v>
      </c>
      <c r="W3314" s="109">
        <f t="shared" si="171"/>
        <v>0.37181030317970226</v>
      </c>
      <c r="X3314" s="108">
        <f t="shared" si="170"/>
        <v>-8.9351643055252117E-3</v>
      </c>
    </row>
    <row r="3315" spans="21:24" ht="12" customHeight="1">
      <c r="U3315" s="107">
        <v>39239</v>
      </c>
      <c r="V3315" s="108">
        <v>-6.0697039556071629E-3</v>
      </c>
      <c r="W3315" s="109">
        <f t="shared" si="171"/>
        <v>0.37349608059868328</v>
      </c>
      <c r="X3315" s="108">
        <f t="shared" si="170"/>
        <v>-2.3017341877642483E-3</v>
      </c>
    </row>
    <row r="3316" spans="21:24" ht="12" customHeight="1">
      <c r="U3316" s="107">
        <v>39238</v>
      </c>
      <c r="V3316" s="108">
        <v>-2.9247911366416408E-4</v>
      </c>
      <c r="W3316" s="109">
        <f t="shared" si="171"/>
        <v>0.37577693534960066</v>
      </c>
      <c r="X3316" s="108">
        <f t="shared" si="170"/>
        <v>4.6810767219014338E-3</v>
      </c>
    </row>
    <row r="3317" spans="21:24" ht="12" customHeight="1">
      <c r="U3317" s="107">
        <v>39237</v>
      </c>
      <c r="V3317" s="108">
        <v>-8.8284454608561556E-4</v>
      </c>
      <c r="W3317" s="109">
        <f t="shared" si="171"/>
        <v>0.37588687440946594</v>
      </c>
      <c r="X3317" s="108">
        <f t="shared" si="170"/>
        <v>4.6108457184310669E-3</v>
      </c>
    </row>
    <row r="3318" spans="21:24" ht="12" customHeight="1">
      <c r="U3318" s="107">
        <v>39234</v>
      </c>
      <c r="V3318" s="108">
        <v>2.8163162607106064E-3</v>
      </c>
      <c r="W3318" s="109">
        <f t="shared" si="171"/>
        <v>0.376219017317038</v>
      </c>
      <c r="X3318" s="108">
        <f t="shared" si="170"/>
        <v>5.2357457979932409E-3</v>
      </c>
    </row>
    <row r="3319" spans="21:24" ht="12" customHeight="1">
      <c r="U3319" s="107">
        <v>39233</v>
      </c>
      <c r="V3319" s="108">
        <v>2.1495176507940719E-3</v>
      </c>
      <c r="W3319" s="109">
        <f t="shared" si="171"/>
        <v>0.37516244123338449</v>
      </c>
      <c r="X3319" s="108">
        <f t="shared" si="170"/>
        <v>2.1133275284686004E-3</v>
      </c>
    </row>
    <row r="3320" spans="21:24" ht="12" customHeight="1">
      <c r="U3320" s="107">
        <v>39232</v>
      </c>
      <c r="V3320" s="108">
        <v>8.8673523296454494E-4</v>
      </c>
      <c r="W3320" s="109">
        <f t="shared" si="171"/>
        <v>0.37435775263638105</v>
      </c>
      <c r="X3320" s="108">
        <f t="shared" si="170"/>
        <v>-4.0580326383675702E-3</v>
      </c>
    </row>
    <row r="3321" spans="21:24" ht="12" customHeight="1">
      <c r="U3321" s="107">
        <v>39231</v>
      </c>
      <c r="V3321" s="108">
        <v>-3.6236244678899661E-4</v>
      </c>
      <c r="W3321" s="109">
        <f t="shared" si="171"/>
        <v>0.3740260905238656</v>
      </c>
      <c r="X3321" s="108">
        <f t="shared" si="170"/>
        <v>-7.6315532929145391E-3</v>
      </c>
    </row>
    <row r="3322" spans="21:24" ht="12" customHeight="1">
      <c r="U3322" s="107">
        <v>39230</v>
      </c>
      <c r="V3322" s="108">
        <v>-2.6136171758937518E-4</v>
      </c>
      <c r="W3322" s="109">
        <f t="shared" si="171"/>
        <v>0.37416167266306644</v>
      </c>
      <c r="X3322" s="108">
        <f t="shared" si="170"/>
        <v>-9.2887337022247163E-3</v>
      </c>
    </row>
    <row r="3323" spans="21:24" ht="12" customHeight="1">
      <c r="U3323" s="107">
        <v>39227</v>
      </c>
      <c r="V3323" s="108">
        <v>-2.9858688510216722E-4</v>
      </c>
      <c r="W3323" s="109">
        <f t="shared" si="171"/>
        <v>0.37425948976613582</v>
      </c>
      <c r="X3323" s="108">
        <f t="shared" si="170"/>
        <v>-9.8933811246764147E-3</v>
      </c>
    </row>
    <row r="3324" spans="21:24" ht="12" customHeight="1">
      <c r="U3324" s="107">
        <v>39226</v>
      </c>
      <c r="V3324" s="108">
        <v>-4.022065387321765E-3</v>
      </c>
      <c r="W3324" s="109">
        <f t="shared" si="171"/>
        <v>0.37437127211814936</v>
      </c>
      <c r="X3324" s="108">
        <f t="shared" si="170"/>
        <v>-8.8796556669564763E-3</v>
      </c>
    </row>
    <row r="3325" spans="21:24" ht="12" customHeight="1">
      <c r="U3325" s="107">
        <v>39225</v>
      </c>
      <c r="V3325" s="108">
        <v>-2.7045276502456477E-3</v>
      </c>
      <c r="W3325" s="109">
        <f t="shared" si="171"/>
        <v>0.37588309851837937</v>
      </c>
      <c r="X3325" s="108">
        <f t="shared" si="170"/>
        <v>-7.5765938158230961E-3</v>
      </c>
    </row>
    <row r="3326" spans="21:24" ht="12" customHeight="1">
      <c r="U3326" s="107">
        <v>39224</v>
      </c>
      <c r="V3326" s="108">
        <v>-2.0316818561869881E-3</v>
      </c>
      <c r="W3326" s="109">
        <f t="shared" si="171"/>
        <v>0.37690244159311304</v>
      </c>
      <c r="X3326" s="108">
        <f t="shared" si="170"/>
        <v>-2.4179359433020853E-3</v>
      </c>
    </row>
    <row r="3327" spans="21:24" ht="12" customHeight="1">
      <c r="U3327" s="107">
        <v>39223</v>
      </c>
      <c r="V3327" s="108">
        <v>-8.7151869402289433E-4</v>
      </c>
      <c r="W3327" s="109">
        <f t="shared" si="171"/>
        <v>0.3776697463644324</v>
      </c>
      <c r="X3327" s="108">
        <f t="shared" si="170"/>
        <v>-2.4878641073002861E-3</v>
      </c>
    </row>
    <row r="3328" spans="21:24" ht="12" customHeight="1">
      <c r="U3328" s="107">
        <v>39220</v>
      </c>
      <c r="V3328" s="108">
        <v>7.2496224917609653E-4</v>
      </c>
      <c r="W3328" s="109">
        <f t="shared" si="171"/>
        <v>0.3779991797158801</v>
      </c>
      <c r="X3328" s="108">
        <f t="shared" si="170"/>
        <v>-5.4857236209654436E-3</v>
      </c>
    </row>
    <row r="3329" spans="21:24" ht="12" customHeight="1">
      <c r="U3329" s="107">
        <v>39219</v>
      </c>
      <c r="V3329" s="108">
        <v>-2.7126170861290072E-3</v>
      </c>
      <c r="W3329" s="109">
        <f t="shared" si="171"/>
        <v>0.37772534310157435</v>
      </c>
      <c r="X3329" s="108">
        <f t="shared" si="170"/>
        <v>-1.1981787867775262E-3</v>
      </c>
    </row>
    <row r="3330" spans="21:24" ht="12" customHeight="1">
      <c r="U3330" s="107">
        <v>39218</v>
      </c>
      <c r="V3330" s="108">
        <v>2.4794554235189979E-3</v>
      </c>
      <c r="W3330" s="109">
        <f t="shared" si="171"/>
        <v>0.37875275429429145</v>
      </c>
      <c r="X3330" s="108">
        <f t="shared" si="170"/>
        <v>-3.3156069902491314E-3</v>
      </c>
    </row>
    <row r="3331" spans="21:24" ht="12" customHeight="1">
      <c r="U3331" s="107">
        <v>39217</v>
      </c>
      <c r="V3331" s="108">
        <v>-2.1016370956911559E-3</v>
      </c>
      <c r="W3331" s="109">
        <f t="shared" si="171"/>
        <v>0.37781597642245868</v>
      </c>
      <c r="X3331" s="108">
        <f t="shared" si="170"/>
        <v>-6.2542218551936424E-3</v>
      </c>
    </row>
    <row r="3332" spans="21:24" ht="12" customHeight="1">
      <c r="U3332" s="107">
        <v>39216</v>
      </c>
      <c r="V3332" s="108">
        <v>-3.874235869364875E-3</v>
      </c>
      <c r="W3332" s="109">
        <f t="shared" si="171"/>
        <v>0.37861168077563873</v>
      </c>
      <c r="X3332" s="108">
        <f t="shared" si="170"/>
        <v>-5.298438056784982E-3</v>
      </c>
    </row>
    <row r="3333" spans="21:24" ht="12" customHeight="1">
      <c r="U3333" s="107">
        <v>39213</v>
      </c>
      <c r="V3333" s="108">
        <v>5.039282560350097E-3</v>
      </c>
      <c r="W3333" s="109">
        <f t="shared" si="171"/>
        <v>0.38008421668128478</v>
      </c>
      <c r="X3333" s="108">
        <f t="shared" si="170"/>
        <v>-9.7373076865781005E-4</v>
      </c>
    </row>
    <row r="3334" spans="21:24" ht="12" customHeight="1">
      <c r="U3334" s="107">
        <v>39212</v>
      </c>
      <c r="V3334" s="108">
        <v>-4.8268347284068517E-3</v>
      </c>
      <c r="W3334" s="109">
        <f t="shared" si="171"/>
        <v>0.37817846852017123</v>
      </c>
      <c r="X3334" s="108">
        <f t="shared" ref="X3334:X3397" si="172">$W3334/VLOOKUP($U3334-7,$U:$W,3,FALSE)-1</f>
        <v>-1.798491115297729E-3</v>
      </c>
    </row>
    <row r="3335" spans="21:24" ht="12" customHeight="1">
      <c r="U3335" s="107">
        <v>39211</v>
      </c>
      <c r="V3335" s="108">
        <v>-4.7624554879504845E-4</v>
      </c>
      <c r="W3335" s="109">
        <f t="shared" si="171"/>
        <v>0.38001272714880968</v>
      </c>
      <c r="X3335" s="108">
        <f t="shared" si="172"/>
        <v>3.9496187749987755E-3</v>
      </c>
    </row>
    <row r="3336" spans="21:24" ht="12" customHeight="1">
      <c r="U3336" s="107">
        <v>39210</v>
      </c>
      <c r="V3336" s="108">
        <v>-1.1418593449840772E-3</v>
      </c>
      <c r="W3336" s="109">
        <f t="shared" si="171"/>
        <v>0.38019379275028647</v>
      </c>
      <c r="X3336" s="108">
        <f t="shared" si="172"/>
        <v>5.0484286302461268E-3</v>
      </c>
    </row>
    <row r="3337" spans="21:24" ht="12" customHeight="1">
      <c r="U3337" s="107">
        <v>39209</v>
      </c>
      <c r="V3337" s="108">
        <v>4.5666348461938558E-4</v>
      </c>
      <c r="W3337" s="109">
        <f t="shared" si="171"/>
        <v>0.38062841686505033</v>
      </c>
      <c r="X3337" s="108">
        <f t="shared" si="172"/>
        <v>6.4093618358602722E-3</v>
      </c>
    </row>
    <row r="3338" spans="21:24" ht="12" customHeight="1">
      <c r="U3338" s="107">
        <v>39206</v>
      </c>
      <c r="V3338" s="108">
        <v>4.2095580850277578E-3</v>
      </c>
      <c r="W3338" s="109">
        <f t="shared" si="171"/>
        <v>0.38045467710646313</v>
      </c>
      <c r="X3338" s="108">
        <f t="shared" si="172"/>
        <v>9.7732461938966342E-3</v>
      </c>
    </row>
    <row r="3339" spans="21:24" ht="12" customHeight="1">
      <c r="U3339" s="107">
        <v>39205</v>
      </c>
      <c r="V3339" s="108">
        <v>9.0383654682157954E-4</v>
      </c>
      <c r="W3339" s="109">
        <f t="shared" si="171"/>
        <v>0.3788598445845997</v>
      </c>
      <c r="X3339" s="108">
        <f t="shared" si="172"/>
        <v>2.6247724959007623E-3</v>
      </c>
    </row>
    <row r="3340" spans="21:24" ht="12" customHeight="1">
      <c r="U3340" s="107">
        <v>39204</v>
      </c>
      <c r="V3340" s="108">
        <v>6.1772025527088634E-4</v>
      </c>
      <c r="W3340" s="109">
        <f t="shared" si="171"/>
        <v>0.37851772642983256</v>
      </c>
      <c r="X3340" s="108">
        <f t="shared" si="172"/>
        <v>-8.4127392762334274E-4</v>
      </c>
    </row>
    <row r="3341" spans="21:24" ht="12" customHeight="1">
      <c r="U3341" s="107">
        <v>39203</v>
      </c>
      <c r="V3341" s="108">
        <v>2.1069160936949651E-4</v>
      </c>
      <c r="W3341" s="109">
        <f t="shared" si="171"/>
        <v>0.37828405270822874</v>
      </c>
      <c r="X3341" s="108">
        <f t="shared" si="172"/>
        <v>-1.0195848921944473E-3</v>
      </c>
    </row>
    <row r="3342" spans="21:24" ht="12" customHeight="1">
      <c r="U3342" s="107">
        <v>39202</v>
      </c>
      <c r="V3342" s="108">
        <v>3.8006511787025119E-3</v>
      </c>
      <c r="W3342" s="109">
        <f t="shared" si="171"/>
        <v>0.37820436822121761</v>
      </c>
      <c r="X3342" s="108">
        <f t="shared" si="172"/>
        <v>1.5901749592477366E-3</v>
      </c>
    </row>
    <row r="3343" spans="21:24" ht="12" customHeight="1">
      <c r="U3343" s="107">
        <v>39199</v>
      </c>
      <c r="V3343" s="108">
        <v>-2.8995286731180159E-3</v>
      </c>
      <c r="W3343" s="109">
        <f t="shared" si="171"/>
        <v>0.37677238780141759</v>
      </c>
      <c r="X3343" s="108">
        <f t="shared" si="172"/>
        <v>-1.0133384694549497E-3</v>
      </c>
    </row>
    <row r="3344" spans="21:24" ht="12" customHeight="1">
      <c r="U3344" s="107">
        <v>39198</v>
      </c>
      <c r="V3344" s="108">
        <v>-2.5562606481823154E-3</v>
      </c>
      <c r="W3344" s="109">
        <f t="shared" si="171"/>
        <v>0.37786802698030153</v>
      </c>
      <c r="X3344" s="108">
        <f t="shared" si="172"/>
        <v>3.911457309227595E-3</v>
      </c>
    </row>
    <row r="3345" spans="21:24" ht="12" customHeight="1">
      <c r="U3345" s="107">
        <v>39197</v>
      </c>
      <c r="V3345" s="108">
        <v>4.3914891699398535E-4</v>
      </c>
      <c r="W3345" s="109">
        <f t="shared" ref="W3345:W3408" si="173">$W3344/(1+$V3344)</f>
        <v>0.37883643164260733</v>
      </c>
      <c r="X3345" s="108">
        <f t="shared" si="172"/>
        <v>3.7837877708022383E-3</v>
      </c>
    </row>
    <row r="3346" spans="21:24" ht="12" customHeight="1">
      <c r="U3346" s="107">
        <v>39196</v>
      </c>
      <c r="V3346" s="108">
        <v>2.8236654639808099E-3</v>
      </c>
      <c r="W3346" s="109">
        <f t="shared" si="173"/>
        <v>0.37867013906114066</v>
      </c>
      <c r="X3346" s="108">
        <f t="shared" si="172"/>
        <v>4.5582633644649651E-3</v>
      </c>
    </row>
    <row r="3347" spans="21:24" ht="12" customHeight="1">
      <c r="U3347" s="107">
        <v>39195</v>
      </c>
      <c r="V3347" s="108">
        <v>1.1913918824133639E-3</v>
      </c>
      <c r="W3347" s="109">
        <f t="shared" si="173"/>
        <v>0.37760391193594306</v>
      </c>
      <c r="X3347" s="108">
        <f t="shared" si="172"/>
        <v>2.9361676011914195E-3</v>
      </c>
    </row>
    <row r="3348" spans="21:24" ht="12" customHeight="1">
      <c r="U3348" s="107">
        <v>39192</v>
      </c>
      <c r="V3348" s="108">
        <v>2.0159685814595623E-3</v>
      </c>
      <c r="W3348" s="109">
        <f t="shared" si="173"/>
        <v>0.37715457303920907</v>
      </c>
      <c r="X3348" s="108">
        <f t="shared" si="172"/>
        <v>7.1660908616062446E-3</v>
      </c>
    </row>
    <row r="3349" spans="21:24" ht="12" customHeight="1">
      <c r="U3349" s="107">
        <v>39191</v>
      </c>
      <c r="V3349" s="108">
        <v>-2.6831076732670477E-3</v>
      </c>
      <c r="W3349" s="109">
        <f t="shared" si="173"/>
        <v>0.3763957709906976</v>
      </c>
      <c r="X3349" s="108">
        <f t="shared" si="172"/>
        <v>3.417501533620193E-3</v>
      </c>
    </row>
    <row r="3350" spans="21:24" ht="12" customHeight="1">
      <c r="U3350" s="107">
        <v>39190</v>
      </c>
      <c r="V3350" s="108">
        <v>1.211043933849782E-3</v>
      </c>
      <c r="W3350" s="109">
        <f t="shared" si="173"/>
        <v>0.37740839836029355</v>
      </c>
      <c r="X3350" s="108">
        <f t="shared" si="172"/>
        <v>4.0916568156958988E-3</v>
      </c>
    </row>
    <row r="3351" spans="21:24" ht="12" customHeight="1">
      <c r="U3351" s="107">
        <v>39189</v>
      </c>
      <c r="V3351" s="108">
        <v>1.2043706172971359E-3</v>
      </c>
      <c r="W3351" s="109">
        <f t="shared" si="173"/>
        <v>0.37695189305685389</v>
      </c>
      <c r="X3351" s="108">
        <f t="shared" si="172"/>
        <v>1.8372038224665488E-3</v>
      </c>
    </row>
    <row r="3352" spans="21:24" ht="12" customHeight="1">
      <c r="U3352" s="107">
        <v>39188</v>
      </c>
      <c r="V3352" s="108">
        <v>5.4139564816936357E-3</v>
      </c>
      <c r="W3352" s="109">
        <f t="shared" si="173"/>
        <v>0.37649844938695431</v>
      </c>
      <c r="X3352" s="108">
        <f t="shared" si="172"/>
        <v>1.1042945978574359E-3</v>
      </c>
    </row>
    <row r="3353" spans="21:24" ht="12" customHeight="1">
      <c r="U3353" s="107">
        <v>39185</v>
      </c>
      <c r="V3353" s="108">
        <v>-1.7134524151139661E-3</v>
      </c>
      <c r="W3353" s="109">
        <f t="shared" si="173"/>
        <v>0.3744710792601868</v>
      </c>
      <c r="X3353" s="108">
        <f t="shared" si="172"/>
        <v>-4.5622206970887813E-3</v>
      </c>
    </row>
    <row r="3354" spans="21:24" ht="12" customHeight="1">
      <c r="U3354" s="107">
        <v>39184</v>
      </c>
      <c r="V3354" s="108">
        <v>-2.0130511416263201E-3</v>
      </c>
      <c r="W3354" s="109">
        <f t="shared" si="173"/>
        <v>0.37511381893919077</v>
      </c>
      <c r="X3354" s="108">
        <f t="shared" si="172"/>
        <v>-3.9918597836843261E-3</v>
      </c>
    </row>
    <row r="3355" spans="21:24" ht="12" customHeight="1">
      <c r="U3355" s="107">
        <v>39183</v>
      </c>
      <c r="V3355" s="108">
        <v>-1.036941316828486E-3</v>
      </c>
      <c r="W3355" s="109">
        <f t="shared" si="173"/>
        <v>0.37587046540868535</v>
      </c>
      <c r="X3355" s="108">
        <f t="shared" si="172"/>
        <v>-3.4782401296360455E-3</v>
      </c>
    </row>
    <row r="3356" spans="21:24" ht="12" customHeight="1">
      <c r="U3356" s="107">
        <v>39182</v>
      </c>
      <c r="V3356" s="108">
        <v>4.7192435143215939E-4</v>
      </c>
      <c r="W3356" s="109">
        <f t="shared" si="173"/>
        <v>0.37626062559726292</v>
      </c>
      <c r="X3356" s="108">
        <f t="shared" si="172"/>
        <v>1.2952089828321967E-3</v>
      </c>
    </row>
    <row r="3357" spans="21:24" ht="12" customHeight="1">
      <c r="U3357" s="107">
        <v>39181</v>
      </c>
      <c r="V3357" s="108">
        <v>-2.7695264026208653E-4</v>
      </c>
      <c r="W3357" s="109">
        <f t="shared" si="173"/>
        <v>0.37608314280401056</v>
      </c>
      <c r="X3357" s="108">
        <f t="shared" si="172"/>
        <v>2.4781771544508668E-3</v>
      </c>
    </row>
    <row r="3358" spans="21:24" ht="12" customHeight="1">
      <c r="U3358" s="107">
        <v>39178</v>
      </c>
      <c r="V3358" s="108">
        <v>-1.1414592288410009E-3</v>
      </c>
      <c r="W3358" s="109">
        <f t="shared" si="173"/>
        <v>0.37618732887797646</v>
      </c>
      <c r="X3358" s="108">
        <f t="shared" si="172"/>
        <v>2.5656272375633726E-3</v>
      </c>
    </row>
    <row r="3359" spans="21:24" ht="12" customHeight="1">
      <c r="U3359" s="107">
        <v>39177</v>
      </c>
      <c r="V3359" s="108">
        <v>-1.498411059160743E-3</v>
      </c>
      <c r="W3359" s="109">
        <f t="shared" si="173"/>
        <v>0.37661722208186227</v>
      </c>
      <c r="X3359" s="108">
        <f t="shared" si="172"/>
        <v>1.0958118896562397E-3</v>
      </c>
    </row>
    <row r="3360" spans="21:24" ht="12" customHeight="1">
      <c r="U3360" s="107">
        <v>39176</v>
      </c>
      <c r="V3360" s="108">
        <v>3.7482018861459384E-3</v>
      </c>
      <c r="W3360" s="109">
        <f t="shared" si="173"/>
        <v>0.37718239635588269</v>
      </c>
      <c r="X3360" s="108">
        <f t="shared" si="172"/>
        <v>4.4509313937146633E-3</v>
      </c>
    </row>
    <row r="3361" spans="21:24" ht="12" customHeight="1">
      <c r="U3361" s="107">
        <v>39175</v>
      </c>
      <c r="V3361" s="108">
        <v>1.653919863333377E-3</v>
      </c>
      <c r="W3361" s="109">
        <f t="shared" si="173"/>
        <v>0.37577391984077108</v>
      </c>
      <c r="X3361" s="108">
        <f t="shared" si="172"/>
        <v>-2.9800993698154699E-3</v>
      </c>
    </row>
    <row r="3362" spans="21:24" ht="12" customHeight="1">
      <c r="U3362" s="107">
        <v>39174</v>
      </c>
      <c r="V3362" s="108">
        <v>-1.8974289787222209E-4</v>
      </c>
      <c r="W3362" s="109">
        <f t="shared" si="173"/>
        <v>0.37515344610446094</v>
      </c>
      <c r="X3362" s="108">
        <f t="shared" si="172"/>
        <v>-5.9720038195517633E-3</v>
      </c>
    </row>
    <row r="3363" spans="21:24" ht="12" customHeight="1">
      <c r="U3363" s="107">
        <v>39171</v>
      </c>
      <c r="V3363" s="108">
        <v>-2.605839787806387E-3</v>
      </c>
      <c r="W3363" s="109">
        <f t="shared" si="173"/>
        <v>0.37522464231544694</v>
      </c>
      <c r="X3363" s="108">
        <f t="shared" si="172"/>
        <v>-7.4664905727948039E-3</v>
      </c>
    </row>
    <row r="3364" spans="21:24" ht="12" customHeight="1">
      <c r="U3364" s="107">
        <v>39170</v>
      </c>
      <c r="V3364" s="108">
        <v>1.848014044311842E-3</v>
      </c>
      <c r="W3364" s="109">
        <f t="shared" si="173"/>
        <v>0.3762049722003773</v>
      </c>
      <c r="X3364" s="108">
        <f t="shared" si="172"/>
        <v>-7.7013596190893541E-3</v>
      </c>
    </row>
    <row r="3365" spans="21:24" ht="12" customHeight="1">
      <c r="U3365" s="107">
        <v>39169</v>
      </c>
      <c r="V3365" s="108">
        <v>-3.677630012585688E-3</v>
      </c>
      <c r="W3365" s="109">
        <f t="shared" si="173"/>
        <v>0.37551102255689828</v>
      </c>
      <c r="X3365" s="108">
        <f t="shared" si="172"/>
        <v>-9.5713429748314205E-3</v>
      </c>
    </row>
    <row r="3366" spans="21:24" ht="12" customHeight="1">
      <c r="U3366" s="107">
        <v>39168</v>
      </c>
      <c r="V3366" s="108">
        <v>-1.3518905703807599E-3</v>
      </c>
      <c r="W3366" s="109">
        <f t="shared" si="173"/>
        <v>0.37689711068280218</v>
      </c>
      <c r="X3366" s="108">
        <f t="shared" si="172"/>
        <v>-1.3625619311871118E-3</v>
      </c>
    </row>
    <row r="3367" spans="21:24" ht="12" customHeight="1">
      <c r="U3367" s="107">
        <v>39167</v>
      </c>
      <c r="V3367" s="108">
        <v>-1.69292308066094E-3</v>
      </c>
      <c r="W3367" s="109">
        <f t="shared" si="173"/>
        <v>0.37740732408542593</v>
      </c>
      <c r="X3367" s="108">
        <f t="shared" si="172"/>
        <v>1.3209567574739012E-3</v>
      </c>
    </row>
    <row r="3368" spans="21:24" ht="12" customHeight="1">
      <c r="U3368" s="107">
        <v>39164</v>
      </c>
      <c r="V3368" s="108">
        <v>-2.841859038505526E-3</v>
      </c>
      <c r="W3368" s="109">
        <f t="shared" si="173"/>
        <v>0.37804732913449995</v>
      </c>
      <c r="X3368" s="108">
        <f t="shared" si="172"/>
        <v>6.6675073730559919E-3</v>
      </c>
    </row>
    <row r="3369" spans="21:24" ht="12" customHeight="1">
      <c r="U3369" s="107">
        <v>39163</v>
      </c>
      <c r="V3369" s="108">
        <v>-3.9965073070531235E-5</v>
      </c>
      <c r="W3369" s="109">
        <f t="shared" si="173"/>
        <v>0.3791247482269699</v>
      </c>
      <c r="X3369" s="108">
        <f t="shared" si="172"/>
        <v>7.4484544454331836E-3</v>
      </c>
    </row>
    <row r="3370" spans="21:24" ht="12" customHeight="1">
      <c r="U3370" s="107">
        <v>39162</v>
      </c>
      <c r="V3370" s="108">
        <v>4.579998768750709E-3</v>
      </c>
      <c r="W3370" s="109">
        <f t="shared" si="173"/>
        <v>0.3791399005808006</v>
      </c>
      <c r="X3370" s="108">
        <f t="shared" si="172"/>
        <v>7.023105003118868E-3</v>
      </c>
    </row>
    <row r="3371" spans="21:24" ht="12" customHeight="1">
      <c r="U3371" s="107">
        <v>39161</v>
      </c>
      <c r="V3371" s="108">
        <v>1.3316567941490309E-3</v>
      </c>
      <c r="W3371" s="109">
        <f t="shared" si="173"/>
        <v>0.37741135703028933</v>
      </c>
      <c r="X3371" s="108">
        <f t="shared" si="172"/>
        <v>6.1034975879348252E-4</v>
      </c>
    </row>
    <row r="3372" spans="21:24" ht="12" customHeight="1">
      <c r="U3372" s="107">
        <v>39160</v>
      </c>
      <c r="V3372" s="108">
        <v>3.6375349314505079E-3</v>
      </c>
      <c r="W3372" s="109">
        <f t="shared" si="173"/>
        <v>0.37690944300972651</v>
      </c>
      <c r="X3372" s="108">
        <f t="shared" si="172"/>
        <v>-3.111086606377822E-3</v>
      </c>
    </row>
    <row r="3373" spans="21:24" ht="12" customHeight="1">
      <c r="U3373" s="107">
        <v>39157</v>
      </c>
      <c r="V3373" s="108">
        <v>-2.0682890909534991E-3</v>
      </c>
      <c r="W3373" s="109">
        <f t="shared" si="173"/>
        <v>0.37554339080738924</v>
      </c>
      <c r="X3373" s="108">
        <f t="shared" si="172"/>
        <v>-6.10966952702785E-3</v>
      </c>
    </row>
    <row r="3374" spans="21:24" ht="12" customHeight="1">
      <c r="U3374" s="107">
        <v>39156</v>
      </c>
      <c r="V3374" s="108">
        <v>-4.6215286969261118E-4</v>
      </c>
      <c r="W3374" s="109">
        <f t="shared" si="173"/>
        <v>0.37632173294232257</v>
      </c>
      <c r="X3374" s="108">
        <f t="shared" si="172"/>
        <v>-7.3248201486469933E-3</v>
      </c>
    </row>
    <row r="3375" spans="21:24" ht="12" customHeight="1">
      <c r="U3375" s="107">
        <v>39155</v>
      </c>
      <c r="V3375" s="108">
        <v>-1.817198697169127E-3</v>
      </c>
      <c r="W3375" s="109">
        <f t="shared" si="173"/>
        <v>0.37649573152507393</v>
      </c>
      <c r="X3375" s="108">
        <f t="shared" si="172"/>
        <v>-3.0307743117301555E-3</v>
      </c>
    </row>
    <row r="3376" spans="21:24" ht="12" customHeight="1">
      <c r="U3376" s="107">
        <v>39154</v>
      </c>
      <c r="V3376" s="108">
        <v>-2.392462231892697E-3</v>
      </c>
      <c r="W3376" s="109">
        <f t="shared" si="173"/>
        <v>0.37718114460965535</v>
      </c>
      <c r="X3376" s="108">
        <f t="shared" si="172"/>
        <v>2.7581423452938125E-4</v>
      </c>
    </row>
    <row r="3377" spans="21:24" ht="12" customHeight="1">
      <c r="U3377" s="107">
        <v>39153</v>
      </c>
      <c r="V3377" s="108">
        <v>6.1865255615789233E-4</v>
      </c>
      <c r="W3377" s="109">
        <f t="shared" si="173"/>
        <v>0.37808570036820499</v>
      </c>
      <c r="X3377" s="108">
        <f t="shared" si="172"/>
        <v>8.9679145874945743E-3</v>
      </c>
    </row>
    <row r="3378" spans="21:24" ht="12" customHeight="1">
      <c r="U3378" s="107">
        <v>39150</v>
      </c>
      <c r="V3378" s="108">
        <v>-3.2883807868527518E-3</v>
      </c>
      <c r="W3378" s="109">
        <f t="shared" si="173"/>
        <v>0.37785194129887129</v>
      </c>
      <c r="X3378" s="108">
        <f t="shared" si="172"/>
        <v>2.7061837122019927E-3</v>
      </c>
    </row>
    <row r="3379" spans="21:24" ht="12" customHeight="1">
      <c r="U3379" s="107">
        <v>39149</v>
      </c>
      <c r="V3379" s="108">
        <v>3.8615790200814746E-3</v>
      </c>
      <c r="W3379" s="109">
        <f t="shared" si="173"/>
        <v>0.37909856172557316</v>
      </c>
      <c r="X3379" s="108">
        <f t="shared" si="172"/>
        <v>2.1652699821976817E-3</v>
      </c>
    </row>
    <row r="3380" spans="21:24" ht="12" customHeight="1">
      <c r="U3380" s="107">
        <v>39148</v>
      </c>
      <c r="V3380" s="108">
        <v>1.493414843166195E-3</v>
      </c>
      <c r="W3380" s="109">
        <f t="shared" si="173"/>
        <v>0.37764027396648631</v>
      </c>
      <c r="X3380" s="108">
        <f t="shared" si="172"/>
        <v>-5.5060487071867392E-3</v>
      </c>
    </row>
    <row r="3381" spans="21:24" ht="12" customHeight="1">
      <c r="U3381" s="107">
        <v>39147</v>
      </c>
      <c r="V3381" s="108">
        <v>6.2764515894321747E-3</v>
      </c>
      <c r="W3381" s="109">
        <f t="shared" si="173"/>
        <v>0.37707714136655079</v>
      </c>
      <c r="X3381" s="108">
        <f t="shared" si="172"/>
        <v>-1.1321870094631037E-2</v>
      </c>
    </row>
    <row r="3382" spans="21:24" ht="12" customHeight="1">
      <c r="U3382" s="107">
        <v>39146</v>
      </c>
      <c r="V3382" s="108">
        <v>-5.5912621700861696E-3</v>
      </c>
      <c r="W3382" s="109">
        <f t="shared" si="173"/>
        <v>0.37472519680943589</v>
      </c>
      <c r="X3382" s="108">
        <f t="shared" si="172"/>
        <v>-3.1314290401710521E-2</v>
      </c>
    </row>
    <row r="3383" spans="21:24" ht="12" customHeight="1">
      <c r="U3383" s="107">
        <v>39143</v>
      </c>
      <c r="V3383" s="108">
        <v>-3.8260607258466211E-3</v>
      </c>
      <c r="W3383" s="109">
        <f t="shared" si="173"/>
        <v>0.37683216423378796</v>
      </c>
      <c r="X3383" s="108">
        <f t="shared" si="172"/>
        <v>-1.9768183063583411E-2</v>
      </c>
    </row>
    <row r="3384" spans="21:24" ht="12" customHeight="1">
      <c r="U3384" s="107">
        <v>39142</v>
      </c>
      <c r="V3384" s="108">
        <v>-3.8227244809053863E-3</v>
      </c>
      <c r="W3384" s="109">
        <f t="shared" si="173"/>
        <v>0.37827948451287619</v>
      </c>
      <c r="X3384" s="108">
        <f t="shared" si="172"/>
        <v>-1.4759211391216942E-2</v>
      </c>
    </row>
    <row r="3385" spans="21:24" ht="12" customHeight="1">
      <c r="U3385" s="107">
        <v>39141</v>
      </c>
      <c r="V3385" s="108">
        <v>-4.3633395532359197E-3</v>
      </c>
      <c r="W3385" s="109">
        <f t="shared" si="173"/>
        <v>0.37973109185386689</v>
      </c>
      <c r="X3385" s="108">
        <f t="shared" si="172"/>
        <v>-1.1720751604416213E-2</v>
      </c>
    </row>
    <row r="3386" spans="21:24" ht="12" customHeight="1">
      <c r="U3386" s="107">
        <v>39140</v>
      </c>
      <c r="V3386" s="108">
        <v>-1.4071830785558711E-2</v>
      </c>
      <c r="W3386" s="109">
        <f t="shared" si="173"/>
        <v>0.38139524882849651</v>
      </c>
      <c r="X3386" s="108">
        <f t="shared" si="172"/>
        <v>-7.6113973005756952E-3</v>
      </c>
    </row>
    <row r="3387" spans="21:24" ht="12" customHeight="1">
      <c r="U3387" s="107">
        <v>39139</v>
      </c>
      <c r="V3387" s="108">
        <v>6.2614470328988666E-3</v>
      </c>
      <c r="W3387" s="109">
        <f t="shared" si="173"/>
        <v>0.38683877866313637</v>
      </c>
      <c r="X3387" s="108">
        <f t="shared" si="172"/>
        <v>6.7470206428257296E-3</v>
      </c>
    </row>
    <row r="3388" spans="21:24" ht="12" customHeight="1">
      <c r="U3388" s="107">
        <v>39136</v>
      </c>
      <c r="V3388" s="108">
        <v>1.2643749816669109E-3</v>
      </c>
      <c r="W3388" s="109">
        <f t="shared" si="173"/>
        <v>0.38443168006066819</v>
      </c>
      <c r="X3388" s="108">
        <f t="shared" si="172"/>
        <v>5.9255796577106778E-4</v>
      </c>
    </row>
    <row r="3389" spans="21:24" ht="12" customHeight="1">
      <c r="U3389" s="107">
        <v>39135</v>
      </c>
      <c r="V3389" s="108">
        <v>-7.5053682161892112E-4</v>
      </c>
      <c r="W3389" s="109">
        <f t="shared" si="173"/>
        <v>0.3839462280556093</v>
      </c>
      <c r="X3389" s="108">
        <f t="shared" si="172"/>
        <v>-7.2913280254860435E-4</v>
      </c>
    </row>
    <row r="3390" spans="21:24" ht="12" customHeight="1">
      <c r="U3390" s="107">
        <v>39134</v>
      </c>
      <c r="V3390" s="108">
        <v>-2.2339246610406739E-4</v>
      </c>
      <c r="W3390" s="109">
        <f t="shared" si="173"/>
        <v>0.38423461027876393</v>
      </c>
      <c r="X3390" s="108">
        <f t="shared" si="172"/>
        <v>3.7116367448837284E-3</v>
      </c>
    </row>
    <row r="3391" spans="21:24" ht="12" customHeight="1">
      <c r="U3391" s="107">
        <v>39133</v>
      </c>
      <c r="V3391" s="108">
        <v>1.9311409313739269E-4</v>
      </c>
      <c r="W3391" s="109">
        <f t="shared" si="173"/>
        <v>0.38432046457511959</v>
      </c>
      <c r="X3391" s="108">
        <f t="shared" si="172"/>
        <v>9.6418372956750265E-3</v>
      </c>
    </row>
    <row r="3392" spans="21:24" ht="12" customHeight="1">
      <c r="U3392" s="107">
        <v>39132</v>
      </c>
      <c r="V3392" s="108">
        <v>1.099527725346965E-4</v>
      </c>
      <c r="W3392" s="109">
        <f t="shared" si="173"/>
        <v>0.38424626120684519</v>
      </c>
      <c r="X3392" s="108">
        <f t="shared" si="172"/>
        <v>1.1622417289200548E-2</v>
      </c>
    </row>
    <row r="3393" spans="21:24" ht="12" customHeight="1">
      <c r="U3393" s="107">
        <v>39129</v>
      </c>
      <c r="V3393" s="108">
        <v>-5.8203195159855153E-5</v>
      </c>
      <c r="W3393" s="109">
        <f t="shared" si="173"/>
        <v>0.38420401690996692</v>
      </c>
      <c r="X3393" s="108">
        <f t="shared" si="172"/>
        <v>8.5108808237179812E-3</v>
      </c>
    </row>
    <row r="3394" spans="21:24" ht="12" customHeight="1">
      <c r="U3394" s="107">
        <v>39128</v>
      </c>
      <c r="V3394" s="108">
        <v>3.6901376061423442E-3</v>
      </c>
      <c r="W3394" s="109">
        <f t="shared" si="173"/>
        <v>0.38422638011295418</v>
      </c>
      <c r="X3394" s="108">
        <f t="shared" si="172"/>
        <v>7.770692753730879E-3</v>
      </c>
    </row>
    <row r="3395" spans="21:24" ht="12" customHeight="1">
      <c r="U3395" s="107">
        <v>39127</v>
      </c>
      <c r="V3395" s="108">
        <v>5.6835588649509902E-3</v>
      </c>
      <c r="W3395" s="109">
        <f t="shared" si="173"/>
        <v>0.38281374471742419</v>
      </c>
      <c r="X3395" s="108">
        <f t="shared" si="172"/>
        <v>3.5118911265872299E-3</v>
      </c>
    </row>
    <row r="3396" spans="21:24" ht="12" customHeight="1">
      <c r="U3396" s="107">
        <v>39126</v>
      </c>
      <c r="V3396" s="108">
        <v>2.1551588482765149E-3</v>
      </c>
      <c r="W3396" s="109">
        <f t="shared" si="173"/>
        <v>0.38065029635115133</v>
      </c>
      <c r="X3396" s="108">
        <f t="shared" si="172"/>
        <v>-2.0533462186675955E-3</v>
      </c>
    </row>
    <row r="3397" spans="21:24" ht="12" customHeight="1">
      <c r="U3397" s="107">
        <v>39125</v>
      </c>
      <c r="V3397" s="108">
        <v>-2.966173788482439E-3</v>
      </c>
      <c r="W3397" s="109">
        <f t="shared" si="173"/>
        <v>0.37983169870483174</v>
      </c>
      <c r="X3397" s="108">
        <f t="shared" si="172"/>
        <v>-2.4032393237527483E-3</v>
      </c>
    </row>
    <row r="3398" spans="21:24" ht="12" customHeight="1">
      <c r="U3398" s="107">
        <v>39122</v>
      </c>
      <c r="V3398" s="108">
        <v>-7.9210205807713364E-4</v>
      </c>
      <c r="W3398" s="109">
        <f t="shared" si="173"/>
        <v>0.38096169730579599</v>
      </c>
      <c r="X3398" s="108">
        <f t="shared" ref="X3398:X3461" si="174">$W3398/VLOOKUP($U3398-7,$U:$W,3,FALSE)-1</f>
        <v>-6.4261131716569775E-4</v>
      </c>
    </row>
    <row r="3399" spans="21:24" ht="12" customHeight="1">
      <c r="U3399" s="107">
        <v>39121</v>
      </c>
      <c r="V3399" s="108">
        <v>-5.5141974606133569E-4</v>
      </c>
      <c r="W3399" s="109">
        <f t="shared" si="173"/>
        <v>0.3812636970649112</v>
      </c>
      <c r="X3399" s="108">
        <f t="shared" si="174"/>
        <v>9.77716120070804E-4</v>
      </c>
    </row>
    <row r="3400" spans="21:24" ht="12" customHeight="1">
      <c r="U3400" s="107">
        <v>39120</v>
      </c>
      <c r="V3400" s="108">
        <v>1.062779689361808E-4</v>
      </c>
      <c r="W3400" s="109">
        <f t="shared" si="173"/>
        <v>0.38147404938835389</v>
      </c>
      <c r="X3400" s="108">
        <f t="shared" si="174"/>
        <v>8.0000505846129499E-3</v>
      </c>
    </row>
    <row r="3401" spans="21:24" ht="12" customHeight="1">
      <c r="U3401" s="107">
        <v>39119</v>
      </c>
      <c r="V3401" s="108">
        <v>1.8037901864566361E-3</v>
      </c>
      <c r="W3401" s="109">
        <f t="shared" si="173"/>
        <v>0.38143351140947707</v>
      </c>
      <c r="X3401" s="108">
        <f t="shared" si="174"/>
        <v>5.1704915151358222E-3</v>
      </c>
    </row>
    <row r="3402" spans="21:24" ht="12" customHeight="1">
      <c r="U3402" s="107">
        <v>39118</v>
      </c>
      <c r="V3402" s="108">
        <v>-1.206539287712152E-3</v>
      </c>
      <c r="W3402" s="109">
        <f t="shared" si="173"/>
        <v>0.38074672420483086</v>
      </c>
      <c r="X3402" s="108">
        <f t="shared" si="174"/>
        <v>6.7240413958202794E-3</v>
      </c>
    </row>
    <row r="3403" spans="21:24" ht="12" customHeight="1">
      <c r="U3403" s="107">
        <v>39115</v>
      </c>
      <c r="V3403" s="108">
        <v>8.2798299945446309E-4</v>
      </c>
      <c r="W3403" s="109">
        <f t="shared" si="173"/>
        <v>0.38120666502291872</v>
      </c>
      <c r="X3403" s="108">
        <f t="shared" si="174"/>
        <v>8.235002503309552E-3</v>
      </c>
    </row>
    <row r="3404" spans="21:24" ht="12" customHeight="1">
      <c r="U3404" s="107">
        <v>39114</v>
      </c>
      <c r="V3404" s="108">
        <v>6.4601871035491519E-3</v>
      </c>
      <c r="W3404" s="109">
        <f t="shared" si="173"/>
        <v>0.38089129350725454</v>
      </c>
      <c r="X3404" s="108">
        <f t="shared" si="174"/>
        <v>4.9040424219988221E-3</v>
      </c>
    </row>
    <row r="3405" spans="21:24" ht="12" customHeight="1">
      <c r="U3405" s="107">
        <v>39113</v>
      </c>
      <c r="V3405" s="108">
        <v>-2.7011224747708969E-3</v>
      </c>
      <c r="W3405" s="109">
        <f t="shared" si="173"/>
        <v>0.37844645857617681</v>
      </c>
      <c r="X3405" s="108">
        <f t="shared" si="174"/>
        <v>-7.1727244667891821E-3</v>
      </c>
    </row>
    <row r="3406" spans="21:24" ht="12" customHeight="1">
      <c r="U3406" s="107">
        <v>39112</v>
      </c>
      <c r="V3406" s="108">
        <v>3.3521366330057064E-3</v>
      </c>
      <c r="W3406" s="109">
        <f t="shared" si="173"/>
        <v>0.3794714574584519</v>
      </c>
      <c r="X3406" s="108">
        <f t="shared" si="174"/>
        <v>5.9265318214318796E-4</v>
      </c>
    </row>
    <row r="3407" spans="21:24" ht="12" customHeight="1">
      <c r="U3407" s="107">
        <v>39111</v>
      </c>
      <c r="V3407" s="108">
        <v>2.9251905548464919E-4</v>
      </c>
      <c r="W3407" s="109">
        <f t="shared" si="173"/>
        <v>0.37820366709125824</v>
      </c>
      <c r="X3407" s="108">
        <f t="shared" si="174"/>
        <v>-7.6093072409277873E-4</v>
      </c>
    </row>
    <row r="3408" spans="21:24" ht="12" customHeight="1">
      <c r="U3408" s="107">
        <v>39108</v>
      </c>
      <c r="V3408" s="108">
        <v>-2.4785061140488751E-3</v>
      </c>
      <c r="W3408" s="109">
        <f t="shared" si="173"/>
        <v>0.37809306766421985</v>
      </c>
      <c r="X3408" s="108">
        <f t="shared" si="174"/>
        <v>-5.9868199001977818E-4</v>
      </c>
    </row>
    <row r="3409" spans="21:24" ht="12" customHeight="1">
      <c r="U3409" s="107">
        <v>39107</v>
      </c>
      <c r="V3409" s="108">
        <v>-5.6352812689335462E-3</v>
      </c>
      <c r="W3409" s="109">
        <f t="shared" ref="W3409:W3472" si="175">$W3408/(1+$V3408)</f>
        <v>0.37903250203794414</v>
      </c>
      <c r="X3409" s="108">
        <f t="shared" si="174"/>
        <v>5.0102757745338344E-3</v>
      </c>
    </row>
    <row r="3410" spans="21:24" ht="12" customHeight="1">
      <c r="U3410" s="107">
        <v>39106</v>
      </c>
      <c r="V3410" s="108">
        <v>5.099229715070536E-3</v>
      </c>
      <c r="W3410" s="109">
        <f t="shared" si="175"/>
        <v>0.38118056171747217</v>
      </c>
      <c r="X3410" s="108">
        <f t="shared" si="174"/>
        <v>1.1306464612830247E-2</v>
      </c>
    </row>
    <row r="3411" spans="21:24" ht="12" customHeight="1">
      <c r="U3411" s="107">
        <v>39105</v>
      </c>
      <c r="V3411" s="108">
        <v>1.9948197467434333E-3</v>
      </c>
      <c r="W3411" s="109">
        <f t="shared" si="175"/>
        <v>0.37924669569742953</v>
      </c>
      <c r="X3411" s="108">
        <f t="shared" si="174"/>
        <v>5.5964658945037993E-3</v>
      </c>
    </row>
    <row r="3412" spans="21:24" ht="12" customHeight="1">
      <c r="U3412" s="107">
        <v>39104</v>
      </c>
      <c r="V3412" s="108">
        <v>4.5493884060879134E-4</v>
      </c>
      <c r="W3412" s="109">
        <f t="shared" si="175"/>
        <v>0.37849167303408315</v>
      </c>
      <c r="X3412" s="108">
        <f t="shared" si="174"/>
        <v>3.4919817253995511E-3</v>
      </c>
    </row>
    <row r="3413" spans="21:24" ht="12" customHeight="1">
      <c r="U3413" s="107">
        <v>39101</v>
      </c>
      <c r="V3413" s="108">
        <v>3.1199014801912739E-3</v>
      </c>
      <c r="W3413" s="109">
        <f t="shared" si="175"/>
        <v>0.37831956077172607</v>
      </c>
      <c r="X3413" s="108">
        <f t="shared" si="174"/>
        <v>6.3641386115982357E-3</v>
      </c>
    </row>
    <row r="3414" spans="21:24" ht="12" customHeight="1">
      <c r="U3414" s="107">
        <v>39100</v>
      </c>
      <c r="V3414" s="108">
        <v>5.9421527869670172E-4</v>
      </c>
      <c r="W3414" s="109">
        <f t="shared" si="175"/>
        <v>0.37714291204220196</v>
      </c>
      <c r="X3414" s="108">
        <f t="shared" si="174"/>
        <v>3.7256117908481823E-3</v>
      </c>
    </row>
    <row r="3415" spans="21:24" ht="12" customHeight="1">
      <c r="U3415" s="107">
        <v>39099</v>
      </c>
      <c r="V3415" s="108">
        <v>-5.7572195812091872E-4</v>
      </c>
      <c r="W3415" s="109">
        <f t="shared" si="175"/>
        <v>0.37691894104860074</v>
      </c>
      <c r="X3415" s="108">
        <f t="shared" si="174"/>
        <v>3.7024639764766665E-3</v>
      </c>
    </row>
    <row r="3416" spans="21:24" ht="12" customHeight="1">
      <c r="U3416" s="107">
        <v>39098</v>
      </c>
      <c r="V3416" s="108">
        <v>-1.0212699799849449E-4</v>
      </c>
      <c r="W3416" s="109">
        <f t="shared" si="175"/>
        <v>0.3771360665633206</v>
      </c>
      <c r="X3416" s="108">
        <f t="shared" si="174"/>
        <v>-1.3790570359590859E-3</v>
      </c>
    </row>
    <row r="3417" spans="21:24" ht="12" customHeight="1">
      <c r="U3417" s="107">
        <v>39097</v>
      </c>
      <c r="V3417" s="108">
        <v>3.3184032172567462E-3</v>
      </c>
      <c r="W3417" s="109">
        <f t="shared" si="175"/>
        <v>0.37717458627153783</v>
      </c>
      <c r="X3417" s="108">
        <f t="shared" si="174"/>
        <v>-2.7190894320625603E-3</v>
      </c>
    </row>
    <row r="3418" spans="21:24" ht="12" customHeight="1">
      <c r="U3418" s="107">
        <v>39094</v>
      </c>
      <c r="V3418" s="108">
        <v>4.8988053356339512E-4</v>
      </c>
      <c r="W3418" s="109">
        <f t="shared" si="175"/>
        <v>0.37592710854508776</v>
      </c>
      <c r="X3418" s="108">
        <f t="shared" si="174"/>
        <v>-6.9180810526072722E-3</v>
      </c>
    </row>
    <row r="3419" spans="21:24" ht="12" customHeight="1">
      <c r="U3419" s="107">
        <v>39093</v>
      </c>
      <c r="V3419" s="108">
        <v>5.7113968026167134E-4</v>
      </c>
      <c r="W3419" s="109">
        <f t="shared" si="175"/>
        <v>0.37574303934449099</v>
      </c>
      <c r="X3419" s="108">
        <f t="shared" si="174"/>
        <v>-1.4723345342615657E-2</v>
      </c>
    </row>
    <row r="3420" spans="21:24" ht="12" customHeight="1">
      <c r="U3420" s="107">
        <v>39092</v>
      </c>
      <c r="V3420" s="108">
        <v>-5.6355834723466804E-3</v>
      </c>
      <c r="W3420" s="109">
        <f t="shared" si="175"/>
        <v>0.3755285600827562</v>
      </c>
      <c r="X3420" s="108">
        <f t="shared" si="174"/>
        <v>-1.6127627987810755E-2</v>
      </c>
    </row>
    <row r="3421" spans="21:24" ht="12" customHeight="1">
      <c r="U3421" s="107">
        <v>39091</v>
      </c>
      <c r="V3421" s="108">
        <v>-1.443872884721655E-3</v>
      </c>
      <c r="W3421" s="109">
        <f t="shared" si="175"/>
        <v>0.37765687693663841</v>
      </c>
      <c r="X3421" s="108">
        <f t="shared" si="174"/>
        <v>-1.1227642682077099E-2</v>
      </c>
    </row>
    <row r="3422" spans="21:24" ht="12" customHeight="1">
      <c r="U3422" s="107">
        <v>39090</v>
      </c>
      <c r="V3422" s="108">
        <v>-9.0600890494883497E-4</v>
      </c>
      <c r="W3422" s="109">
        <f t="shared" si="175"/>
        <v>0.37820295392673486</v>
      </c>
      <c r="X3422" s="108" t="e">
        <f t="shared" si="174"/>
        <v>#N/A</v>
      </c>
    </row>
    <row r="3423" spans="21:24" ht="12" customHeight="1">
      <c r="U3423" s="107">
        <v>39087</v>
      </c>
      <c r="V3423" s="108">
        <v>-7.3736076521047278E-3</v>
      </c>
      <c r="W3423" s="109">
        <f t="shared" si="175"/>
        <v>0.37854591990109732</v>
      </c>
      <c r="X3423" s="108">
        <f t="shared" si="174"/>
        <v>-3.2094298966987012E-3</v>
      </c>
    </row>
    <row r="3424" spans="21:24" ht="12" customHeight="1">
      <c r="U3424" s="107">
        <v>39086</v>
      </c>
      <c r="V3424" s="108">
        <v>-8.5494169504983064E-4</v>
      </c>
      <c r="W3424" s="109">
        <f t="shared" si="175"/>
        <v>0.38135790345621268</v>
      </c>
      <c r="X3424" s="108">
        <f t="shared" si="174"/>
        <v>2.1529694300628233E-3</v>
      </c>
    </row>
    <row r="3425" spans="21:24" ht="12" customHeight="1">
      <c r="U3425" s="107">
        <v>39085</v>
      </c>
      <c r="V3425" s="108">
        <v>-6.8334457619283087E-4</v>
      </c>
      <c r="W3425" s="109">
        <f t="shared" si="175"/>
        <v>0.38168422121126883</v>
      </c>
      <c r="X3425" s="108">
        <f t="shared" si="174"/>
        <v>9.5683419038117279E-4</v>
      </c>
    </row>
    <row r="3426" spans="21:24" ht="12" customHeight="1">
      <c r="U3426" s="107">
        <v>39084</v>
      </c>
      <c r="V3426" s="108">
        <v>5.7416418428351216E-3</v>
      </c>
      <c r="W3426" s="109">
        <f t="shared" si="175"/>
        <v>0.38194522140671988</v>
      </c>
      <c r="X3426" s="108">
        <f t="shared" si="174"/>
        <v>2.5025575362236374E-3</v>
      </c>
    </row>
    <row r="3427" spans="21:24" ht="12" customHeight="1">
      <c r="U3427" s="107">
        <v>39080</v>
      </c>
      <c r="V3427" s="108">
        <v>-2.033610206602701E-3</v>
      </c>
      <c r="W3427" s="109">
        <f t="shared" si="175"/>
        <v>0.37976474823780398</v>
      </c>
      <c r="X3427" s="108">
        <f t="shared" si="174"/>
        <v>-1.0592411092126275E-3</v>
      </c>
    </row>
    <row r="3428" spans="21:24" ht="12" customHeight="1">
      <c r="U3428" s="107">
        <v>39079</v>
      </c>
      <c r="V3428" s="108">
        <v>-2.0474867956966E-3</v>
      </c>
      <c r="W3428" s="109">
        <f t="shared" si="175"/>
        <v>0.38053861545018997</v>
      </c>
      <c r="X3428" s="108">
        <f t="shared" si="174"/>
        <v>-1.3890985645101939E-3</v>
      </c>
    </row>
    <row r="3429" spans="21:24" ht="12" customHeight="1">
      <c r="U3429" s="107">
        <v>39078</v>
      </c>
      <c r="V3429" s="108">
        <v>8.598459305458044E-4</v>
      </c>
      <c r="W3429" s="109">
        <f t="shared" si="175"/>
        <v>0.38131936180843617</v>
      </c>
      <c r="X3429" s="108">
        <f t="shared" si="174"/>
        <v>-3.9400962904534431E-4</v>
      </c>
    </row>
    <row r="3430" spans="21:24" ht="12" customHeight="1">
      <c r="U3430" s="107">
        <v>39077</v>
      </c>
      <c r="V3430" s="108">
        <v>1.9685132628045219E-3</v>
      </c>
      <c r="W3430" s="109">
        <f t="shared" si="175"/>
        <v>0.38099176758750464</v>
      </c>
      <c r="X3430" s="108">
        <f t="shared" si="174"/>
        <v>1.252567334447674E-3</v>
      </c>
    </row>
    <row r="3431" spans="21:24" ht="12" customHeight="1">
      <c r="U3431" s="107">
        <v>39076</v>
      </c>
      <c r="V3431" s="108">
        <v>1.9942918934251171E-4</v>
      </c>
      <c r="W3431" s="109">
        <f t="shared" si="175"/>
        <v>0.38024325369950523</v>
      </c>
      <c r="X3431" s="108">
        <f t="shared" si="174"/>
        <v>-2.4005175891335107E-3</v>
      </c>
    </row>
    <row r="3432" spans="21:24" ht="12" customHeight="1">
      <c r="U3432" s="107">
        <v>39073</v>
      </c>
      <c r="V3432" s="108">
        <v>-2.3631459181850611E-3</v>
      </c>
      <c r="W3432" s="109">
        <f t="shared" si="175"/>
        <v>0.38016743721568685</v>
      </c>
      <c r="X3432" s="108">
        <f t="shared" si="174"/>
        <v>-6.7930720654166832E-3</v>
      </c>
    </row>
    <row r="3433" spans="21:24" ht="12" customHeight="1">
      <c r="U3433" s="107">
        <v>39072</v>
      </c>
      <c r="V3433" s="108">
        <v>-1.05305392641645E-3</v>
      </c>
      <c r="W3433" s="109">
        <f t="shared" si="175"/>
        <v>0.381067956401408</v>
      </c>
      <c r="X3433" s="108">
        <f t="shared" si="174"/>
        <v>-6.6530039031991173E-3</v>
      </c>
    </row>
    <row r="3434" spans="21:24" ht="12" customHeight="1">
      <c r="U3434" s="107">
        <v>39071</v>
      </c>
      <c r="V3434" s="108">
        <v>2.5084882774996657E-3</v>
      </c>
      <c r="W3434" s="109">
        <f t="shared" si="175"/>
        <v>0.38146966452944947</v>
      </c>
      <c r="X3434" s="108">
        <f t="shared" si="174"/>
        <v>-5.3603182999637511E-3</v>
      </c>
    </row>
    <row r="3435" spans="21:24" ht="12" customHeight="1">
      <c r="U3435" s="107">
        <v>39070</v>
      </c>
      <c r="V3435" s="108">
        <v>-1.687183800173237E-3</v>
      </c>
      <c r="W3435" s="109">
        <f t="shared" si="175"/>
        <v>0.38051514674442999</v>
      </c>
      <c r="X3435" s="108">
        <f t="shared" si="174"/>
        <v>-9.3900849387167362E-3</v>
      </c>
    </row>
    <row r="3436" spans="21:24" ht="12" customHeight="1">
      <c r="U3436" s="107">
        <v>39069</v>
      </c>
      <c r="V3436" s="108">
        <v>-4.2045731756586487E-3</v>
      </c>
      <c r="W3436" s="109">
        <f t="shared" si="175"/>
        <v>0.38115823073663152</v>
      </c>
      <c r="X3436" s="108">
        <f t="shared" si="174"/>
        <v>-6.7722963569279981E-3</v>
      </c>
    </row>
    <row r="3437" spans="21:24" ht="12" customHeight="1">
      <c r="U3437" s="107">
        <v>39066</v>
      </c>
      <c r="V3437" s="108">
        <v>-2.222453020480158E-3</v>
      </c>
      <c r="W3437" s="109">
        <f t="shared" si="175"/>
        <v>0.38276760514172153</v>
      </c>
      <c r="X3437" s="108">
        <f t="shared" si="174"/>
        <v>-7.985582201052166E-4</v>
      </c>
    </row>
    <row r="3438" spans="21:24" ht="12" customHeight="1">
      <c r="U3438" s="107">
        <v>39065</v>
      </c>
      <c r="V3438" s="108">
        <v>2.4691913502066182E-4</v>
      </c>
      <c r="W3438" s="109">
        <f t="shared" si="175"/>
        <v>0.3836201829760939</v>
      </c>
      <c r="X3438" s="108">
        <f t="shared" si="174"/>
        <v>-2.0624828201825096E-3</v>
      </c>
    </row>
    <row r="3439" spans="21:24" ht="12" customHeight="1">
      <c r="U3439" s="107">
        <v>39064</v>
      </c>
      <c r="V3439" s="108">
        <v>-1.5531587042720979E-3</v>
      </c>
      <c r="W3439" s="109">
        <f t="shared" si="175"/>
        <v>0.38352548319552487</v>
      </c>
      <c r="X3439" s="108">
        <f t="shared" si="174"/>
        <v>-5.8325804366797795E-3</v>
      </c>
    </row>
    <row r="3440" spans="21:24" ht="12" customHeight="1">
      <c r="U3440" s="107">
        <v>39063</v>
      </c>
      <c r="V3440" s="108">
        <v>9.5096049009403701E-4</v>
      </c>
      <c r="W3440" s="109">
        <f t="shared" si="175"/>
        <v>0.38412208575652074</v>
      </c>
      <c r="X3440" s="108">
        <f t="shared" si="174"/>
        <v>-6.9894740948091005E-3</v>
      </c>
    </row>
    <row r="3441" spans="21:24" ht="12" customHeight="1">
      <c r="U3441" s="107">
        <v>39062</v>
      </c>
      <c r="V3441" s="108">
        <v>1.784608454973793E-3</v>
      </c>
      <c r="W3441" s="109">
        <f t="shared" si="175"/>
        <v>0.3837571478711041</v>
      </c>
      <c r="X3441" s="108">
        <f t="shared" si="174"/>
        <v>-4.4832939330816668E-3</v>
      </c>
    </row>
    <row r="3442" spans="21:24" ht="12" customHeight="1">
      <c r="U3442" s="107">
        <v>39059</v>
      </c>
      <c r="V3442" s="108">
        <v>-3.4845764865809657E-3</v>
      </c>
      <c r="W3442" s="109">
        <f t="shared" si="175"/>
        <v>0.38307351164334891</v>
      </c>
      <c r="X3442" s="108">
        <f t="shared" si="174"/>
        <v>-4.1849268517794025E-3</v>
      </c>
    </row>
    <row r="3443" spans="21:24" ht="12" customHeight="1">
      <c r="U3443" s="107">
        <v>39058</v>
      </c>
      <c r="V3443" s="108">
        <v>-3.5319031467556362E-3</v>
      </c>
      <c r="W3443" s="109">
        <f t="shared" si="175"/>
        <v>0.3844130282426988</v>
      </c>
      <c r="X3443" s="108">
        <f t="shared" si="174"/>
        <v>2.0941612177083346E-3</v>
      </c>
    </row>
    <row r="3444" spans="21:24" ht="12" customHeight="1">
      <c r="U3444" s="107">
        <v>39057</v>
      </c>
      <c r="V3444" s="108">
        <v>-2.7150322438230629E-3</v>
      </c>
      <c r="W3444" s="109">
        <f t="shared" si="175"/>
        <v>0.38577555012211651</v>
      </c>
      <c r="X3444" s="108">
        <f t="shared" si="174"/>
        <v>9.1814176588298491E-3</v>
      </c>
    </row>
    <row r="3445" spans="21:24" ht="12" customHeight="1">
      <c r="U3445" s="107">
        <v>39056</v>
      </c>
      <c r="V3445" s="108">
        <v>3.4771808821243639E-3</v>
      </c>
      <c r="W3445" s="109">
        <f t="shared" si="175"/>
        <v>0.38682579462727201</v>
      </c>
      <c r="X3445" s="108">
        <f t="shared" si="174"/>
        <v>1.5310812082991676E-2</v>
      </c>
    </row>
    <row r="3446" spans="21:24" ht="12" customHeight="1">
      <c r="U3446" s="107">
        <v>39055</v>
      </c>
      <c r="V3446" s="108">
        <v>2.084854094144455E-3</v>
      </c>
      <c r="W3446" s="109">
        <f t="shared" si="175"/>
        <v>0.38548539219120653</v>
      </c>
      <c r="X3446" s="108">
        <f t="shared" si="174"/>
        <v>1.3666192729447024E-2</v>
      </c>
    </row>
    <row r="3447" spans="21:24" ht="12" customHeight="1">
      <c r="U3447" s="107">
        <v>39052</v>
      </c>
      <c r="V3447" s="108">
        <v>2.7989276253436914E-3</v>
      </c>
      <c r="W3447" s="109">
        <f t="shared" si="175"/>
        <v>0.38468338346424175</v>
      </c>
      <c r="X3447" s="108">
        <f t="shared" si="174"/>
        <v>5.1897403777370066E-3</v>
      </c>
    </row>
    <row r="3448" spans="21:24" ht="12" customHeight="1">
      <c r="U3448" s="107">
        <v>39051</v>
      </c>
      <c r="V3448" s="108">
        <v>3.5155632602071867E-3</v>
      </c>
      <c r="W3448" s="109">
        <f t="shared" si="175"/>
        <v>0.38360968771195525</v>
      </c>
      <c r="X3448" s="108">
        <f t="shared" si="174"/>
        <v>2.4966365949916636E-3</v>
      </c>
    </row>
    <row r="3449" spans="21:24" ht="12" customHeight="1">
      <c r="U3449" s="107">
        <v>39050</v>
      </c>
      <c r="V3449" s="108">
        <v>3.3421075466081667E-3</v>
      </c>
      <c r="W3449" s="109">
        <f t="shared" si="175"/>
        <v>0.38226580808143079</v>
      </c>
      <c r="X3449" s="108">
        <f t="shared" si="174"/>
        <v>-1.8345527515616356E-3</v>
      </c>
    </row>
    <row r="3450" spans="21:24" ht="12" customHeight="1">
      <c r="U3450" s="107">
        <v>39049</v>
      </c>
      <c r="V3450" s="108">
        <v>1.851729864683409E-3</v>
      </c>
      <c r="W3450" s="109">
        <f t="shared" si="175"/>
        <v>0.38099249020471654</v>
      </c>
      <c r="X3450" s="108">
        <f t="shared" si="174"/>
        <v>-3.764812071572643E-3</v>
      </c>
    </row>
    <row r="3451" spans="21:24" ht="12" customHeight="1">
      <c r="U3451" s="107">
        <v>39048</v>
      </c>
      <c r="V3451" s="108">
        <v>-6.2947530970824776E-3</v>
      </c>
      <c r="W3451" s="109">
        <f t="shared" si="175"/>
        <v>0.3802882990042607</v>
      </c>
      <c r="X3451" s="108">
        <f t="shared" si="174"/>
        <v>-4.4092491576922521E-3</v>
      </c>
    </row>
    <row r="3452" spans="21:24" ht="12" customHeight="1">
      <c r="U3452" s="107">
        <v>39045</v>
      </c>
      <c r="V3452" s="108">
        <v>1.12229306769808E-4</v>
      </c>
      <c r="W3452" s="109">
        <f t="shared" si="175"/>
        <v>0.38269728391744512</v>
      </c>
      <c r="X3452" s="108">
        <f t="shared" si="174"/>
        <v>3.8162180809739876E-3</v>
      </c>
    </row>
    <row r="3453" spans="21:24" ht="12" customHeight="1">
      <c r="U3453" s="107">
        <v>39044</v>
      </c>
      <c r="V3453" s="108">
        <v>-8.200282600356627E-4</v>
      </c>
      <c r="W3453" s="109">
        <f t="shared" si="175"/>
        <v>0.38265433888625944</v>
      </c>
      <c r="X3453" s="108">
        <f t="shared" si="174"/>
        <v>2.941467605221959E-3</v>
      </c>
    </row>
    <row r="3454" spans="21:24" ht="12" customHeight="1">
      <c r="U3454" s="107">
        <v>39043</v>
      </c>
      <c r="V3454" s="108">
        <v>1.4018375647229539E-3</v>
      </c>
      <c r="W3454" s="109">
        <f t="shared" si="175"/>
        <v>0.38296838378366221</v>
      </c>
      <c r="X3454" s="108">
        <f t="shared" si="174"/>
        <v>1.6409075274004259E-3</v>
      </c>
    </row>
    <row r="3455" spans="21:24" ht="12" customHeight="1">
      <c r="U3455" s="107">
        <v>39042</v>
      </c>
      <c r="V3455" s="108">
        <v>1.203659592381233E-3</v>
      </c>
      <c r="W3455" s="109">
        <f t="shared" si="175"/>
        <v>0.38243227585340844</v>
      </c>
      <c r="X3455" s="108">
        <f t="shared" si="174"/>
        <v>1.9786063943909582E-3</v>
      </c>
    </row>
    <row r="3456" spans="21:24" ht="12" customHeight="1">
      <c r="U3456" s="107">
        <v>39041</v>
      </c>
      <c r="V3456" s="108">
        <v>1.9151363041350991E-3</v>
      </c>
      <c r="W3456" s="109">
        <f t="shared" si="175"/>
        <v>0.38197251097654561</v>
      </c>
      <c r="X3456" s="108">
        <f t="shared" si="174"/>
        <v>2.3114783911719616E-3</v>
      </c>
    </row>
    <row r="3457" spans="21:24" ht="12" customHeight="1">
      <c r="U3457" s="107">
        <v>39038</v>
      </c>
      <c r="V3457" s="108">
        <v>-7.5929342083054909E-4</v>
      </c>
      <c r="W3457" s="109">
        <f t="shared" si="175"/>
        <v>0.38124237985421189</v>
      </c>
      <c r="X3457" s="108">
        <f t="shared" si="174"/>
        <v>9.4118195431658336E-4</v>
      </c>
    </row>
    <row r="3458" spans="21:24" ht="12" customHeight="1">
      <c r="U3458" s="107">
        <v>39037</v>
      </c>
      <c r="V3458" s="108">
        <v>-2.1157106341096149E-3</v>
      </c>
      <c r="W3458" s="109">
        <f t="shared" si="175"/>
        <v>0.38153207464832822</v>
      </c>
      <c r="X3458" s="108">
        <f t="shared" si="174"/>
        <v>2.5917265374471032E-3</v>
      </c>
    </row>
    <row r="3459" spans="21:24" ht="12" customHeight="1">
      <c r="U3459" s="107">
        <v>39036</v>
      </c>
      <c r="V3459" s="108">
        <v>1.7394558303174652E-3</v>
      </c>
      <c r="W3459" s="109">
        <f t="shared" si="175"/>
        <v>0.38234099756272777</v>
      </c>
      <c r="X3459" s="108">
        <f t="shared" si="174"/>
        <v>6.9331060602344508E-3</v>
      </c>
    </row>
    <row r="3460" spans="21:24" ht="12" customHeight="1">
      <c r="U3460" s="107">
        <v>39035</v>
      </c>
      <c r="V3460" s="108">
        <v>1.536274140462287E-3</v>
      </c>
      <c r="W3460" s="109">
        <f t="shared" si="175"/>
        <v>0.38167708712822401</v>
      </c>
      <c r="X3460" s="108">
        <f t="shared" si="174"/>
        <v>6.6039638175381388E-3</v>
      </c>
    </row>
    <row r="3461" spans="21:24" ht="12" customHeight="1">
      <c r="U3461" s="107">
        <v>39034</v>
      </c>
      <c r="V3461" s="108">
        <v>5.4538172094646068E-4</v>
      </c>
      <c r="W3461" s="109">
        <f t="shared" si="175"/>
        <v>0.38109162591817919</v>
      </c>
      <c r="X3461" s="108">
        <f t="shared" si="174"/>
        <v>1.0625048044361485E-2</v>
      </c>
    </row>
    <row r="3462" spans="21:24" ht="12" customHeight="1">
      <c r="U3462" s="107">
        <v>39031</v>
      </c>
      <c r="V3462" s="108">
        <v>8.8844709102202824E-4</v>
      </c>
      <c r="W3462" s="109">
        <f t="shared" si="175"/>
        <v>0.38088389880196977</v>
      </c>
      <c r="X3462" s="108">
        <f t="shared" ref="X3462:X3525" si="176">$W3462/VLOOKUP($U3462-7,$U:$W,3,FALSE)-1</f>
        <v>1.1547316908898875E-2</v>
      </c>
    </row>
    <row r="3463" spans="21:24" ht="12" customHeight="1">
      <c r="U3463" s="107">
        <v>39030</v>
      </c>
      <c r="V3463" s="108">
        <v>2.205284946939232E-3</v>
      </c>
      <c r="W3463" s="109">
        <f t="shared" si="175"/>
        <v>0.38054580398941473</v>
      </c>
      <c r="X3463" s="108">
        <f t="shared" si="176"/>
        <v>5.157124590195572E-3</v>
      </c>
    </row>
    <row r="3464" spans="21:24" ht="12" customHeight="1">
      <c r="U3464" s="107">
        <v>39029</v>
      </c>
      <c r="V3464" s="108">
        <v>1.4120112671135029E-3</v>
      </c>
      <c r="W3464" s="109">
        <f t="shared" si="175"/>
        <v>0.37970843868535614</v>
      </c>
      <c r="X3464" s="108">
        <f t="shared" si="176"/>
        <v>2.047600936251337E-3</v>
      </c>
    </row>
    <row r="3465" spans="21:24" ht="12" customHeight="1">
      <c r="U3465" s="107">
        <v>39028</v>
      </c>
      <c r="V3465" s="108">
        <v>5.537114450353541E-3</v>
      </c>
      <c r="W3465" s="109">
        <f t="shared" si="175"/>
        <v>0.37917304207775665</v>
      </c>
      <c r="X3465" s="108">
        <f t="shared" si="176"/>
        <v>2.6681196987146105E-3</v>
      </c>
    </row>
    <row r="3466" spans="21:24" ht="12" customHeight="1">
      <c r="U3466" s="107">
        <v>39027</v>
      </c>
      <c r="V3466" s="108">
        <v>1.4584521568155059E-3</v>
      </c>
      <c r="W3466" s="109">
        <f t="shared" si="175"/>
        <v>0.37708507883870612</v>
      </c>
      <c r="X3466" s="108">
        <f t="shared" si="176"/>
        <v>1.7728365855920192E-3</v>
      </c>
    </row>
    <row r="3467" spans="21:24" ht="12" customHeight="1">
      <c r="U3467" s="107">
        <v>39024</v>
      </c>
      <c r="V3467" s="108">
        <v>-5.4344105346840676E-3</v>
      </c>
      <c r="W3467" s="109">
        <f t="shared" si="175"/>
        <v>0.37653591921520818</v>
      </c>
      <c r="X3467" s="108">
        <f t="shared" si="176"/>
        <v>1.6034432008569244E-3</v>
      </c>
    </row>
    <row r="3468" spans="21:24" ht="12" customHeight="1">
      <c r="U3468" s="107">
        <v>39023</v>
      </c>
      <c r="V3468" s="108">
        <v>-8.9510698523866366E-4</v>
      </c>
      <c r="W3468" s="109">
        <f t="shared" si="175"/>
        <v>0.37859335090975349</v>
      </c>
      <c r="X3468" s="108">
        <f t="shared" si="176"/>
        <v>8.3871912095119239E-3</v>
      </c>
    </row>
    <row r="3469" spans="21:24" ht="12" customHeight="1">
      <c r="U3469" s="107">
        <v>39022</v>
      </c>
      <c r="V3469" s="108">
        <v>2.0321364401758089E-3</v>
      </c>
      <c r="W3469" s="109">
        <f t="shared" si="175"/>
        <v>0.37893253606972371</v>
      </c>
      <c r="X3469" s="108">
        <f t="shared" si="176"/>
        <v>1.6692608948088994E-2</v>
      </c>
    </row>
    <row r="3470" spans="21:24" ht="12" customHeight="1">
      <c r="U3470" s="107">
        <v>39021</v>
      </c>
      <c r="V3470" s="108">
        <v>4.6392696096739213E-3</v>
      </c>
      <c r="W3470" s="109">
        <f t="shared" si="175"/>
        <v>0.37816405511296397</v>
      </c>
      <c r="X3470" s="108">
        <f t="shared" si="176"/>
        <v>1.7569114816942788E-2</v>
      </c>
    </row>
    <row r="3471" spans="21:24" ht="12" customHeight="1">
      <c r="U3471" s="107">
        <v>39020</v>
      </c>
      <c r="V3471" s="108">
        <v>1.2891119324782649E-3</v>
      </c>
      <c r="W3471" s="109">
        <f t="shared" si="175"/>
        <v>0.37641775167706676</v>
      </c>
      <c r="X3471" s="108">
        <f t="shared" si="176"/>
        <v>1.3823890470084921E-2</v>
      </c>
    </row>
    <row r="3472" spans="21:24" ht="12" customHeight="1">
      <c r="U3472" s="107">
        <v>39017</v>
      </c>
      <c r="V3472" s="108">
        <v>1.3016708783858649E-3</v>
      </c>
      <c r="W3472" s="109">
        <f t="shared" si="175"/>
        <v>0.37593313179106097</v>
      </c>
      <c r="X3472" s="108">
        <f t="shared" si="176"/>
        <v>1.0615115286795485E-2</v>
      </c>
    </row>
    <row r="3473" spans="21:24" ht="12" customHeight="1">
      <c r="U3473" s="107">
        <v>39016</v>
      </c>
      <c r="V3473" s="108">
        <v>7.3338586080180443E-3</v>
      </c>
      <c r="W3473" s="109">
        <f t="shared" ref="W3473:W3536" si="177">$W3472/(1+$V3472)</f>
        <v>0.37544442671435457</v>
      </c>
      <c r="X3473" s="108">
        <f t="shared" si="176"/>
        <v>9.5925627503194999E-3</v>
      </c>
    </row>
    <row r="3474" spans="21:24" ht="12" customHeight="1">
      <c r="U3474" s="107">
        <v>39015</v>
      </c>
      <c r="V3474" s="108">
        <v>2.8960032969229136E-3</v>
      </c>
      <c r="W3474" s="109">
        <f t="shared" si="177"/>
        <v>0.37271101681537994</v>
      </c>
      <c r="X3474" s="108">
        <f t="shared" si="176"/>
        <v>6.1164997523666109E-4</v>
      </c>
    </row>
    <row r="3475" spans="21:24" ht="12" customHeight="1">
      <c r="U3475" s="107">
        <v>39014</v>
      </c>
      <c r="V3475" s="108">
        <v>9.4163433599666506E-4</v>
      </c>
      <c r="W3475" s="109">
        <f t="shared" si="177"/>
        <v>0.37163476132134216</v>
      </c>
      <c r="X3475" s="108">
        <f t="shared" si="176"/>
        <v>-1.9172968036771376E-3</v>
      </c>
    </row>
    <row r="3476" spans="21:24" ht="12" customHeight="1">
      <c r="U3476" s="107">
        <v>39013</v>
      </c>
      <c r="V3476" s="108">
        <v>-1.8799903976880049E-3</v>
      </c>
      <c r="W3476" s="109">
        <f t="shared" si="177"/>
        <v>0.37128514647897198</v>
      </c>
      <c r="X3476" s="108">
        <f t="shared" si="176"/>
        <v>-3.6730084297663668E-3</v>
      </c>
    </row>
    <row r="3477" spans="21:24" ht="12" customHeight="1">
      <c r="U3477" s="107">
        <v>39010</v>
      </c>
      <c r="V3477" s="108">
        <v>2.8854179705058993E-4</v>
      </c>
      <c r="W3477" s="109">
        <f t="shared" si="177"/>
        <v>0.3719844737176502</v>
      </c>
      <c r="X3477" s="108">
        <f t="shared" si="176"/>
        <v>-1.1218036870778159E-3</v>
      </c>
    </row>
    <row r="3478" spans="21:24" ht="12" customHeight="1">
      <c r="U3478" s="107">
        <v>39009</v>
      </c>
      <c r="V3478" s="108">
        <v>-1.6269616806151191E-3</v>
      </c>
      <c r="W3478" s="109">
        <f t="shared" si="177"/>
        <v>0.37187717161027167</v>
      </c>
      <c r="X3478" s="108">
        <f t="shared" si="176"/>
        <v>-2.2286663176903643E-3</v>
      </c>
    </row>
    <row r="3479" spans="21:24" ht="12" customHeight="1">
      <c r="U3479" s="107">
        <v>39008</v>
      </c>
      <c r="V3479" s="108">
        <v>3.6128304138106514E-4</v>
      </c>
      <c r="W3479" s="109">
        <f t="shared" si="177"/>
        <v>0.37248318748297987</v>
      </c>
      <c r="X3479" s="108">
        <f t="shared" si="176"/>
        <v>8.9398144823826797E-4</v>
      </c>
    </row>
    <row r="3480" spans="21:24" ht="12" customHeight="1">
      <c r="U3480" s="107">
        <v>39007</v>
      </c>
      <c r="V3480" s="108">
        <v>-8.1910639101165676E-4</v>
      </c>
      <c r="W3480" s="109">
        <f t="shared" si="177"/>
        <v>0.37234866422511442</v>
      </c>
      <c r="X3480" s="108">
        <f t="shared" si="176"/>
        <v>-2.2364894688581272E-3</v>
      </c>
    </row>
    <row r="3481" spans="21:24" ht="12" customHeight="1">
      <c r="U3481" s="107">
        <v>39006</v>
      </c>
      <c r="V3481" s="108">
        <v>6.7580556469634613E-4</v>
      </c>
      <c r="W3481" s="109">
        <f t="shared" si="177"/>
        <v>0.37265390742231952</v>
      </c>
      <c r="X3481" s="108">
        <f t="shared" si="176"/>
        <v>-4.024640527184653E-3</v>
      </c>
    </row>
    <row r="3482" spans="21:24" ht="12" customHeight="1">
      <c r="U3482" s="107">
        <v>39003</v>
      </c>
      <c r="V3482" s="108">
        <v>-8.1988364544277538E-4</v>
      </c>
      <c r="W3482" s="109">
        <f t="shared" si="177"/>
        <v>0.37240223591898014</v>
      </c>
      <c r="X3482" s="108">
        <f t="shared" si="176"/>
        <v>-7.8936376924417795E-3</v>
      </c>
    </row>
    <row r="3483" spans="21:24" ht="12" customHeight="1">
      <c r="U3483" s="107">
        <v>39002</v>
      </c>
      <c r="V3483" s="108">
        <v>1.4975691937745481E-3</v>
      </c>
      <c r="W3483" s="109">
        <f t="shared" si="177"/>
        <v>0.37270781295935423</v>
      </c>
      <c r="X3483" s="108">
        <f t="shared" si="176"/>
        <v>-1.2030814631718512E-2</v>
      </c>
    </row>
    <row r="3484" spans="21:24" ht="12" customHeight="1">
      <c r="U3484" s="107">
        <v>39001</v>
      </c>
      <c r="V3484" s="108">
        <v>-2.7675217683140979E-3</v>
      </c>
      <c r="W3484" s="109">
        <f t="shared" si="177"/>
        <v>0.37215049184731563</v>
      </c>
      <c r="X3484" s="108">
        <f t="shared" si="176"/>
        <v>-1.250689864528709E-2</v>
      </c>
    </row>
    <row r="3485" spans="21:24" ht="12" customHeight="1">
      <c r="U3485" s="107">
        <v>39000</v>
      </c>
      <c r="V3485" s="108">
        <v>-2.609797625466041E-3</v>
      </c>
      <c r="W3485" s="109">
        <f t="shared" si="177"/>
        <v>0.37318328471132517</v>
      </c>
      <c r="X3485" s="108">
        <f t="shared" si="176"/>
        <v>-4.2571157987605357E-3</v>
      </c>
    </row>
    <row r="3486" spans="21:24" ht="12" customHeight="1">
      <c r="U3486" s="107">
        <v>38999</v>
      </c>
      <c r="V3486" s="108">
        <v>-3.211451101091607E-3</v>
      </c>
      <c r="W3486" s="109">
        <f t="shared" si="177"/>
        <v>0.37415976598012507</v>
      </c>
      <c r="X3486" s="108">
        <f t="shared" si="176"/>
        <v>-2.813601866125004E-3</v>
      </c>
    </row>
    <row r="3487" spans="21:24" ht="12" customHeight="1">
      <c r="U3487" s="107">
        <v>38996</v>
      </c>
      <c r="V3487" s="108">
        <v>-4.9865588051010027E-3</v>
      </c>
      <c r="W3487" s="109">
        <f t="shared" si="177"/>
        <v>0.37536523307118302</v>
      </c>
      <c r="X3487" s="108">
        <f t="shared" si="176"/>
        <v>-7.2990509903347878E-4</v>
      </c>
    </row>
    <row r="3488" spans="21:24" ht="12" customHeight="1">
      <c r="U3488" s="107">
        <v>38995</v>
      </c>
      <c r="V3488" s="108">
        <v>1.014966103129311E-3</v>
      </c>
      <c r="W3488" s="109">
        <f t="shared" si="177"/>
        <v>0.37724639440087532</v>
      </c>
      <c r="X3488" s="108">
        <f t="shared" si="176"/>
        <v>2.488885675806074E-3</v>
      </c>
    </row>
    <row r="3489" spans="21:24" ht="12" customHeight="1">
      <c r="U3489" s="107">
        <v>38994</v>
      </c>
      <c r="V3489" s="108">
        <v>5.5636264509784025E-3</v>
      </c>
      <c r="W3489" s="109">
        <f t="shared" si="177"/>
        <v>0.37686389032670026</v>
      </c>
      <c r="X3489" s="108">
        <f t="shared" si="176"/>
        <v>6.909821228351376E-4</v>
      </c>
    </row>
    <row r="3490" spans="21:24" ht="12" customHeight="1">
      <c r="U3490" s="107">
        <v>38993</v>
      </c>
      <c r="V3490" s="108">
        <v>-1.163895599707017E-3</v>
      </c>
      <c r="W3490" s="109">
        <f t="shared" si="177"/>
        <v>0.37477876129708287</v>
      </c>
      <c r="X3490" s="108">
        <f t="shared" si="176"/>
        <v>-3.3064278807705128E-3</v>
      </c>
    </row>
    <row r="3491" spans="21:24" ht="12" customHeight="1">
      <c r="U3491" s="107">
        <v>38992</v>
      </c>
      <c r="V3491" s="108">
        <v>-1.1285856702139719E-3</v>
      </c>
      <c r="W3491" s="109">
        <f t="shared" si="177"/>
        <v>0.37521547293497387</v>
      </c>
      <c r="X3491" s="108">
        <f t="shared" si="176"/>
        <v>-1.5024709475011111E-3</v>
      </c>
    </row>
    <row r="3492" spans="21:24" ht="12" customHeight="1">
      <c r="U3492" s="107">
        <v>38989</v>
      </c>
      <c r="V3492" s="108">
        <v>-1.781479315879429E-3</v>
      </c>
      <c r="W3492" s="109">
        <f t="shared" si="177"/>
        <v>0.37563941419500191</v>
      </c>
      <c r="X3492" s="108">
        <f t="shared" si="176"/>
        <v>5.0268867756451119E-3</v>
      </c>
    </row>
    <row r="3493" spans="21:24" ht="12" customHeight="1">
      <c r="U3493" s="107">
        <v>38988</v>
      </c>
      <c r="V3493" s="108">
        <v>-7.8029406369090754E-4</v>
      </c>
      <c r="W3493" s="109">
        <f t="shared" si="177"/>
        <v>0.37630980232420519</v>
      </c>
      <c r="X3493" s="108">
        <f t="shared" si="176"/>
        <v>1.2645935435346534E-2</v>
      </c>
    </row>
    <row r="3494" spans="21:24" ht="12" customHeight="1">
      <c r="U3494" s="107">
        <v>38987</v>
      </c>
      <c r="V3494" s="108">
        <v>1.546751939818049E-3</v>
      </c>
      <c r="W3494" s="109">
        <f t="shared" si="177"/>
        <v>0.37660366392753208</v>
      </c>
      <c r="X3494" s="108">
        <f t="shared" si="176"/>
        <v>1.601526951717358E-2</v>
      </c>
    </row>
    <row r="3495" spans="21:24" ht="12" customHeight="1">
      <c r="U3495" s="107">
        <v>38986</v>
      </c>
      <c r="V3495" s="108">
        <v>6.4393919138283769E-4</v>
      </c>
      <c r="W3495" s="109">
        <f t="shared" si="177"/>
        <v>0.37602205109059333</v>
      </c>
      <c r="X3495" s="108">
        <f t="shared" si="176"/>
        <v>2.05331930670416E-2</v>
      </c>
    </row>
    <row r="3496" spans="21:24" ht="12" customHeight="1">
      <c r="U3496" s="107">
        <v>38985</v>
      </c>
      <c r="V3496" s="108">
        <v>5.4032169570526782E-3</v>
      </c>
      <c r="W3496" s="109">
        <f t="shared" si="177"/>
        <v>0.37578007157516546</v>
      </c>
      <c r="X3496" s="108">
        <f t="shared" si="176"/>
        <v>2.0694448138532051E-2</v>
      </c>
    </row>
    <row r="3497" spans="21:24" ht="12" customHeight="1">
      <c r="U3497" s="107">
        <v>38982</v>
      </c>
      <c r="V3497" s="108">
        <v>5.7859555280853469E-3</v>
      </c>
      <c r="W3497" s="109">
        <f t="shared" si="177"/>
        <v>0.37376056216778297</v>
      </c>
      <c r="X3497" s="108">
        <f t="shared" si="176"/>
        <v>1.2759865177186969E-2</v>
      </c>
    </row>
    <row r="3498" spans="21:24" ht="12" customHeight="1">
      <c r="U3498" s="107">
        <v>38981</v>
      </c>
      <c r="V3498" s="108">
        <v>2.5443674913835567E-3</v>
      </c>
      <c r="W3498" s="109">
        <f t="shared" si="177"/>
        <v>0.37161044068421195</v>
      </c>
      <c r="X3498" s="108">
        <f t="shared" si="176"/>
        <v>6.6130218239330851E-3</v>
      </c>
    </row>
    <row r="3499" spans="21:24" ht="12" customHeight="1">
      <c r="U3499" s="107">
        <v>38980</v>
      </c>
      <c r="V3499" s="108">
        <v>6.0003382122300998E-3</v>
      </c>
      <c r="W3499" s="109">
        <f t="shared" si="177"/>
        <v>0.37066732678781494</v>
      </c>
      <c r="X3499" s="108">
        <f t="shared" si="176"/>
        <v>2.8296250879291662E-3</v>
      </c>
    </row>
    <row r="3500" spans="21:24" ht="12" customHeight="1">
      <c r="U3500" s="107">
        <v>38979</v>
      </c>
      <c r="V3500" s="108">
        <v>8.0205154975298979E-4</v>
      </c>
      <c r="W3500" s="109">
        <f t="shared" si="177"/>
        <v>0.36845646339098687</v>
      </c>
      <c r="X3500" s="108">
        <f t="shared" si="176"/>
        <v>7.8817509625705995E-4</v>
      </c>
    </row>
    <row r="3501" spans="21:24" ht="12" customHeight="1">
      <c r="U3501" s="107">
        <v>38978</v>
      </c>
      <c r="V3501" s="108">
        <v>-2.4124964027070939E-3</v>
      </c>
      <c r="W3501" s="109">
        <f t="shared" si="177"/>
        <v>0.36816117914669344</v>
      </c>
      <c r="X3501" s="108">
        <f t="shared" si="176"/>
        <v>2.0362424981530403E-3</v>
      </c>
    </row>
    <row r="3502" spans="21:24" ht="12" customHeight="1">
      <c r="U3502" s="107">
        <v>38975</v>
      </c>
      <c r="V3502" s="108">
        <v>-3.1856038739493239E-4</v>
      </c>
      <c r="W3502" s="109">
        <f t="shared" si="177"/>
        <v>0.36905151459807489</v>
      </c>
      <c r="X3502" s="108">
        <f t="shared" si="176"/>
        <v>7.0156579556979182E-4</v>
      </c>
    </row>
    <row r="3503" spans="21:24" ht="12" customHeight="1">
      <c r="U3503" s="107">
        <v>38974</v>
      </c>
      <c r="V3503" s="108">
        <v>-1.2237370387894011E-3</v>
      </c>
      <c r="W3503" s="109">
        <f t="shared" si="177"/>
        <v>0.36916911725508195</v>
      </c>
      <c r="X3503" s="108">
        <f t="shared" si="176"/>
        <v>4.3333145177089083E-3</v>
      </c>
    </row>
    <row r="3504" spans="21:24" ht="12" customHeight="1">
      <c r="U3504" s="107">
        <v>38973</v>
      </c>
      <c r="V3504" s="108">
        <v>3.9524336323413477E-3</v>
      </c>
      <c r="W3504" s="109">
        <f t="shared" si="177"/>
        <v>0.36962143669749925</v>
      </c>
      <c r="X3504" s="108">
        <f t="shared" si="176"/>
        <v>3.1750118928357551E-3</v>
      </c>
    </row>
    <row r="3505" spans="21:24" ht="12" customHeight="1">
      <c r="U3505" s="107">
        <v>38972</v>
      </c>
      <c r="V3505" s="108">
        <v>2.0501362567586189E-3</v>
      </c>
      <c r="W3505" s="109">
        <f t="shared" si="177"/>
        <v>0.36816628389473954</v>
      </c>
      <c r="X3505" s="108">
        <f t="shared" si="176"/>
        <v>-7.6246882265847971E-3</v>
      </c>
    </row>
    <row r="3506" spans="21:24" ht="12" customHeight="1">
      <c r="U3506" s="107">
        <v>38971</v>
      </c>
      <c r="V3506" s="108">
        <v>-3.7412475430052021E-3</v>
      </c>
      <c r="W3506" s="109">
        <f t="shared" si="177"/>
        <v>0.36741303710616241</v>
      </c>
      <c r="X3506" s="108">
        <f t="shared" si="176"/>
        <v>-1.329205616861473E-2</v>
      </c>
    </row>
    <row r="3507" spans="21:24" ht="12" customHeight="1">
      <c r="U3507" s="107">
        <v>38968</v>
      </c>
      <c r="V3507" s="108">
        <v>3.3094860901508958E-3</v>
      </c>
      <c r="W3507" s="109">
        <f t="shared" si="177"/>
        <v>0.36879278219643286</v>
      </c>
      <c r="X3507" s="108">
        <f t="shared" si="176"/>
        <v>-1.0241952184390501E-2</v>
      </c>
    </row>
    <row r="3508" spans="21:24" ht="12" customHeight="1">
      <c r="U3508" s="107">
        <v>38967</v>
      </c>
      <c r="V3508" s="108">
        <v>-2.3756306883637641E-3</v>
      </c>
      <c r="W3508" s="109">
        <f t="shared" si="177"/>
        <v>0.36757629356580762</v>
      </c>
      <c r="X3508" s="108">
        <f t="shared" si="176"/>
        <v>-9.6029836492813603E-3</v>
      </c>
    </row>
    <row r="3509" spans="21:24" ht="12" customHeight="1">
      <c r="U3509" s="107">
        <v>38966</v>
      </c>
      <c r="V3509" s="108">
        <v>-6.855635835949914E-3</v>
      </c>
      <c r="W3509" s="109">
        <f t="shared" si="177"/>
        <v>0.36845159849035802</v>
      </c>
      <c r="X3509" s="108">
        <f t="shared" si="176"/>
        <v>-4.0283131506870795E-3</v>
      </c>
    </row>
    <row r="3510" spans="21:24" ht="12" customHeight="1">
      <c r="U3510" s="107">
        <v>38965</v>
      </c>
      <c r="V3510" s="108">
        <v>-3.6724837552000924E-3</v>
      </c>
      <c r="W3510" s="109">
        <f t="shared" si="177"/>
        <v>0.37099500514257189</v>
      </c>
      <c r="X3510" s="108">
        <f t="shared" si="176"/>
        <v>8.2407157100081729E-3</v>
      </c>
    </row>
    <row r="3511" spans="21:24" ht="12" customHeight="1">
      <c r="U3511" s="107">
        <v>38964</v>
      </c>
      <c r="V3511" s="108">
        <v>-6.6162017283506204E-4</v>
      </c>
      <c r="W3511" s="109">
        <f t="shared" si="177"/>
        <v>0.37236250037624935</v>
      </c>
      <c r="X3511" s="108">
        <f t="shared" si="176"/>
        <v>1.0643450650954067E-2</v>
      </c>
    </row>
    <row r="3512" spans="21:24" ht="12" customHeight="1">
      <c r="U3512" s="107">
        <v>38961</v>
      </c>
      <c r="V3512" s="108">
        <v>3.9572031701008295E-3</v>
      </c>
      <c r="W3512" s="109">
        <f t="shared" si="177"/>
        <v>0.37260902602444756</v>
      </c>
      <c r="X3512" s="108">
        <f t="shared" si="176"/>
        <v>1.1681537237214989E-2</v>
      </c>
    </row>
    <row r="3513" spans="21:24" ht="12" customHeight="1">
      <c r="U3513" s="107">
        <v>38960</v>
      </c>
      <c r="V3513" s="108">
        <v>3.239720578315473E-3</v>
      </c>
      <c r="W3513" s="109">
        <f t="shared" si="177"/>
        <v>0.37114034826175385</v>
      </c>
      <c r="X3513" s="108">
        <f t="shared" si="176"/>
        <v>1.2770840675448536E-2</v>
      </c>
    </row>
    <row r="3514" spans="21:24" ht="12" customHeight="1">
      <c r="U3514" s="107">
        <v>38959</v>
      </c>
      <c r="V3514" s="108">
        <v>5.3785642197882056E-3</v>
      </c>
      <c r="W3514" s="109">
        <f t="shared" si="177"/>
        <v>0.36994184006970016</v>
      </c>
      <c r="X3514" s="108">
        <f t="shared" si="176"/>
        <v>9.0317919256464041E-3</v>
      </c>
    </row>
    <row r="3515" spans="21:24" ht="12" customHeight="1">
      <c r="U3515" s="107">
        <v>38958</v>
      </c>
      <c r="V3515" s="108">
        <v>-1.2981391184419869E-3</v>
      </c>
      <c r="W3515" s="109">
        <f t="shared" si="177"/>
        <v>0.36796272890181325</v>
      </c>
      <c r="X3515" s="108">
        <f t="shared" si="176"/>
        <v>5.4614441447675688E-4</v>
      </c>
    </row>
    <row r="3516" spans="21:24" ht="12" customHeight="1">
      <c r="U3516" s="107">
        <v>38957</v>
      </c>
      <c r="V3516" s="108">
        <v>3.6485436332929998E-4</v>
      </c>
      <c r="W3516" s="109">
        <f t="shared" si="177"/>
        <v>0.36844101659829803</v>
      </c>
      <c r="X3516" s="108">
        <f t="shared" si="176"/>
        <v>6.3175593351694204E-3</v>
      </c>
    </row>
    <row r="3517" spans="21:24" ht="12" customHeight="1">
      <c r="U3517" s="107">
        <v>38954</v>
      </c>
      <c r="V3517" s="108">
        <v>5.0381896198872156E-3</v>
      </c>
      <c r="W3517" s="109">
        <f t="shared" si="177"/>
        <v>0.36830663831426597</v>
      </c>
      <c r="X3517" s="108">
        <f t="shared" si="176"/>
        <v>8.2057371944588287E-3</v>
      </c>
    </row>
    <row r="3518" spans="21:24" ht="12" customHeight="1">
      <c r="U3518" s="107">
        <v>38953</v>
      </c>
      <c r="V3518" s="108">
        <v>-4.6414022841799333E-4</v>
      </c>
      <c r="W3518" s="109">
        <f t="shared" si="177"/>
        <v>0.36646034162499064</v>
      </c>
      <c r="X3518" s="108">
        <f t="shared" si="176"/>
        <v>6.1500996371084415E-3</v>
      </c>
    </row>
    <row r="3519" spans="21:24" ht="12" customHeight="1">
      <c r="U3519" s="107">
        <v>38952</v>
      </c>
      <c r="V3519" s="108">
        <v>-3.0763607682279897E-3</v>
      </c>
      <c r="W3519" s="109">
        <f t="shared" si="177"/>
        <v>0.36663050959345833</v>
      </c>
      <c r="X3519" s="108">
        <f t="shared" si="176"/>
        <v>1.0308350626991425E-2</v>
      </c>
    </row>
    <row r="3520" spans="21:24" ht="12" customHeight="1">
      <c r="U3520" s="107">
        <v>38951</v>
      </c>
      <c r="V3520" s="108">
        <v>4.4626374868073602E-3</v>
      </c>
      <c r="W3520" s="109">
        <f t="shared" si="177"/>
        <v>0.3677618778063918</v>
      </c>
      <c r="X3520" s="108">
        <f t="shared" si="176"/>
        <v>2.1376660289705418E-2</v>
      </c>
    </row>
    <row r="3521" spans="21:24" ht="12" customHeight="1">
      <c r="U3521" s="107">
        <v>38950</v>
      </c>
      <c r="V3521" s="108">
        <v>2.241863018994377E-3</v>
      </c>
      <c r="W3521" s="109">
        <f t="shared" si="177"/>
        <v>0.36612798135184199</v>
      </c>
      <c r="X3521" s="108">
        <f t="shared" si="176"/>
        <v>2.4245411135774608E-2</v>
      </c>
    </row>
    <row r="3522" spans="21:24" ht="12" customHeight="1">
      <c r="U3522" s="107">
        <v>38947</v>
      </c>
      <c r="V3522" s="108">
        <v>2.9890103969012062E-3</v>
      </c>
      <c r="W3522" s="109">
        <f t="shared" si="177"/>
        <v>0.3653090085949674</v>
      </c>
      <c r="X3522" s="108">
        <f t="shared" si="176"/>
        <v>1.9449387796821371E-2</v>
      </c>
    </row>
    <row r="3523" spans="21:24" ht="12" customHeight="1">
      <c r="U3523" s="107">
        <v>38946</v>
      </c>
      <c r="V3523" s="108">
        <v>3.6667752083722051E-3</v>
      </c>
      <c r="W3523" s="109">
        <f t="shared" si="177"/>
        <v>0.36422035018151183</v>
      </c>
      <c r="X3523" s="108">
        <f t="shared" si="176"/>
        <v>1.2965932881128017E-2</v>
      </c>
    </row>
    <row r="3524" spans="21:24" ht="12" customHeight="1">
      <c r="U3524" s="107">
        <v>38945</v>
      </c>
      <c r="V3524" s="108">
        <v>7.8453143245782956E-3</v>
      </c>
      <c r="W3524" s="109">
        <f t="shared" si="177"/>
        <v>0.36288971517055124</v>
      </c>
      <c r="X3524" s="108">
        <f t="shared" si="176"/>
        <v>5.7497755804669648E-3</v>
      </c>
    </row>
    <row r="3525" spans="21:24" ht="12" customHeight="1">
      <c r="U3525" s="107">
        <v>38944</v>
      </c>
      <c r="V3525" s="108">
        <v>7.2838817477813671E-3</v>
      </c>
      <c r="W3525" s="109">
        <f t="shared" si="177"/>
        <v>0.36006489290843896</v>
      </c>
      <c r="X3525" s="108">
        <f t="shared" si="176"/>
        <v>-1.5905030035601175E-3</v>
      </c>
    </row>
    <row r="3526" spans="21:24" ht="12" customHeight="1">
      <c r="U3526" s="107">
        <v>38943</v>
      </c>
      <c r="V3526" s="108">
        <v>-2.4511288304732699E-3</v>
      </c>
      <c r="W3526" s="109">
        <f t="shared" si="177"/>
        <v>0.35746118788645259</v>
      </c>
      <c r="X3526" s="108">
        <f t="shared" ref="X3526:X3589" si="178">$W3526/VLOOKUP($U3526-7,$U:$W,3,FALSE)-1</f>
        <v>-8.2956631801250902E-3</v>
      </c>
    </row>
    <row r="3527" spans="21:24" ht="12" customHeight="1">
      <c r="U3527" s="107">
        <v>38940</v>
      </c>
      <c r="V3527" s="108">
        <v>-3.3897604451684749E-3</v>
      </c>
      <c r="W3527" s="109">
        <f t="shared" si="177"/>
        <v>0.35833952422537951</v>
      </c>
      <c r="X3527" s="108">
        <f t="shared" si="178"/>
        <v>-5.0709756362143921E-3</v>
      </c>
    </row>
    <row r="3528" spans="21:24" ht="12" customHeight="1">
      <c r="U3528" s="107">
        <v>38939</v>
      </c>
      <c r="V3528" s="108">
        <v>-3.4831368392630405E-3</v>
      </c>
      <c r="W3528" s="109">
        <f t="shared" si="177"/>
        <v>0.3595583408669808</v>
      </c>
      <c r="X3528" s="108">
        <f t="shared" si="178"/>
        <v>1.4215298007569377E-3</v>
      </c>
    </row>
    <row r="3529" spans="21:24" ht="12" customHeight="1">
      <c r="U3529" s="107">
        <v>38938</v>
      </c>
      <c r="V3529" s="108">
        <v>4.8974183888784864E-4</v>
      </c>
      <c r="W3529" s="109">
        <f t="shared" si="177"/>
        <v>0.36081510926622873</v>
      </c>
      <c r="X3529" s="108">
        <f t="shared" si="178"/>
        <v>2.3081286411628099E-3</v>
      </c>
    </row>
    <row r="3530" spans="21:24" ht="12" customHeight="1">
      <c r="U3530" s="107">
        <v>38937</v>
      </c>
      <c r="V3530" s="108">
        <v>5.1912260765967432E-4</v>
      </c>
      <c r="W3530" s="109">
        <f t="shared" si="177"/>
        <v>0.36063848950920274</v>
      </c>
      <c r="X3530" s="108">
        <f t="shared" si="178"/>
        <v>5.3355756829789325E-3</v>
      </c>
    </row>
    <row r="3531" spans="21:24" ht="12" customHeight="1">
      <c r="U3531" s="107">
        <v>38936</v>
      </c>
      <c r="V3531" s="108">
        <v>7.9256316508436136E-4</v>
      </c>
      <c r="W3531" s="109">
        <f t="shared" si="177"/>
        <v>0.36045137105352693</v>
      </c>
      <c r="X3531" s="108">
        <f t="shared" si="178"/>
        <v>3.0493675077016835E-3</v>
      </c>
    </row>
    <row r="3532" spans="21:24" ht="12" customHeight="1">
      <c r="U3532" s="107">
        <v>38933</v>
      </c>
      <c r="V3532" s="108">
        <v>3.1137159239007063E-3</v>
      </c>
      <c r="W3532" s="109">
        <f t="shared" si="177"/>
        <v>0.36016591681454085</v>
      </c>
      <c r="X3532" s="108">
        <f t="shared" si="178"/>
        <v>2.2974986989170443E-3</v>
      </c>
    </row>
    <row r="3533" spans="21:24" ht="12" customHeight="1">
      <c r="U3533" s="107">
        <v>38932</v>
      </c>
      <c r="V3533" s="108">
        <v>-2.6008802979052359E-3</v>
      </c>
      <c r="W3533" s="109">
        <f t="shared" si="177"/>
        <v>0.35904794351537322</v>
      </c>
      <c r="X3533" s="108">
        <f t="shared" si="178"/>
        <v>3.5575944698118533E-3</v>
      </c>
    </row>
    <row r="3534" spans="21:24" ht="12" customHeight="1">
      <c r="U3534" s="107">
        <v>38931</v>
      </c>
      <c r="V3534" s="108">
        <v>3.511696488107517E-3</v>
      </c>
      <c r="W3534" s="109">
        <f t="shared" si="177"/>
        <v>0.35998421937911318</v>
      </c>
      <c r="X3534" s="108">
        <f t="shared" si="178"/>
        <v>1.1242222902244858E-2</v>
      </c>
    </row>
    <row r="3535" spans="21:24" ht="12" customHeight="1">
      <c r="U3535" s="107">
        <v>38930</v>
      </c>
      <c r="V3535" s="108">
        <v>-1.7561325936425471E-3</v>
      </c>
      <c r="W3535" s="109">
        <f t="shared" si="177"/>
        <v>0.35872448785491495</v>
      </c>
      <c r="X3535" s="108">
        <f t="shared" si="178"/>
        <v>7.5209997324972022E-3</v>
      </c>
    </row>
    <row r="3536" spans="21:24" ht="12" customHeight="1">
      <c r="U3536" s="107">
        <v>38929</v>
      </c>
      <c r="V3536" s="108">
        <v>4.2386018592369334E-5</v>
      </c>
      <c r="W3536" s="109">
        <f t="shared" si="177"/>
        <v>0.35935556387333972</v>
      </c>
      <c r="X3536" s="108">
        <f t="shared" si="178"/>
        <v>8.8799414752602779E-3</v>
      </c>
    </row>
    <row r="3537" spans="21:24" ht="12" customHeight="1">
      <c r="U3537" s="107">
        <v>38926</v>
      </c>
      <c r="V3537" s="108">
        <v>4.3748378490808234E-3</v>
      </c>
      <c r="W3537" s="109">
        <f t="shared" ref="W3537:W3600" si="179">$W3536/(1+$V3536)</f>
        <v>0.35934033286730982</v>
      </c>
      <c r="X3537" s="108">
        <f t="shared" si="178"/>
        <v>1.3626857378069346E-2</v>
      </c>
    </row>
    <row r="3538" spans="21:24" ht="12" customHeight="1">
      <c r="U3538" s="107">
        <v>38925</v>
      </c>
      <c r="V3538" s="108">
        <v>5.0365903126336296E-3</v>
      </c>
      <c r="W3538" s="109">
        <f t="shared" si="179"/>
        <v>0.35777512471026773</v>
      </c>
      <c r="X3538" s="108">
        <f t="shared" si="178"/>
        <v>9.6516483361877015E-3</v>
      </c>
    </row>
    <row r="3539" spans="21:24" ht="12" customHeight="1">
      <c r="U3539" s="107">
        <v>38924</v>
      </c>
      <c r="V3539" s="108">
        <v>-1.8107947744414209E-4</v>
      </c>
      <c r="W3539" s="109">
        <f t="shared" si="179"/>
        <v>0.35598218826936012</v>
      </c>
      <c r="X3539" s="108">
        <f t="shared" si="178"/>
        <v>7.2754347350714177E-3</v>
      </c>
    </row>
    <row r="3540" spans="21:24" ht="12" customHeight="1">
      <c r="U3540" s="107">
        <v>38923</v>
      </c>
      <c r="V3540" s="108">
        <v>-4.0970382318921138E-4</v>
      </c>
      <c r="W3540" s="109">
        <f t="shared" si="179"/>
        <v>0.35604666101268206</v>
      </c>
      <c r="X3540" s="108">
        <f t="shared" si="178"/>
        <v>1.5891482201117357E-2</v>
      </c>
    </row>
    <row r="3541" spans="21:24" ht="12" customHeight="1">
      <c r="U3541" s="107">
        <v>38922</v>
      </c>
      <c r="V3541" s="108">
        <v>4.7477200335923559E-3</v>
      </c>
      <c r="W3541" s="109">
        <f t="shared" si="179"/>
        <v>0.35619259448043239</v>
      </c>
      <c r="X3541" s="108">
        <f t="shared" si="178"/>
        <v>1.3006862068270397E-2</v>
      </c>
    </row>
    <row r="3542" spans="21:24" ht="12" customHeight="1">
      <c r="U3542" s="107">
        <v>38919</v>
      </c>
      <c r="V3542" s="108">
        <v>4.3591307829905367E-4</v>
      </c>
      <c r="W3542" s="109">
        <f t="shared" si="179"/>
        <v>0.35450948270728455</v>
      </c>
      <c r="X3542" s="108">
        <f t="shared" si="178"/>
        <v>5.3772644135199332E-3</v>
      </c>
    </row>
    <row r="3543" spans="21:24" ht="12" customHeight="1">
      <c r="U3543" s="107">
        <v>38918</v>
      </c>
      <c r="V3543" s="108">
        <v>2.6712382434760967E-3</v>
      </c>
      <c r="W3543" s="109">
        <f t="shared" si="179"/>
        <v>0.35435501472200631</v>
      </c>
      <c r="X3543" s="108">
        <f t="shared" si="178"/>
        <v>6.7656708634202811E-3</v>
      </c>
    </row>
    <row r="3544" spans="21:24" ht="12" customHeight="1">
      <c r="U3544" s="107">
        <v>38917</v>
      </c>
      <c r="V3544" s="108">
        <v>8.3711863473834372E-3</v>
      </c>
      <c r="W3544" s="109">
        <f t="shared" si="179"/>
        <v>0.35341096982374914</v>
      </c>
      <c r="X3544" s="108">
        <f t="shared" si="178"/>
        <v>-2.6438698430719665E-4</v>
      </c>
    </row>
    <row r="3545" spans="21:24" ht="12" customHeight="1">
      <c r="U3545" s="107">
        <v>38916</v>
      </c>
      <c r="V3545" s="108">
        <v>-3.2480367981863266E-3</v>
      </c>
      <c r="W3545" s="109">
        <f t="shared" si="179"/>
        <v>0.35047706103533904</v>
      </c>
      <c r="X3545" s="108">
        <f t="shared" si="178"/>
        <v>-1.2085825353836288E-2</v>
      </c>
    </row>
    <row r="3546" spans="21:24" ht="12" customHeight="1">
      <c r="U3546" s="107">
        <v>38915</v>
      </c>
      <c r="V3546" s="108">
        <v>-2.8196727802460107E-3</v>
      </c>
      <c r="W3546" s="109">
        <f t="shared" si="179"/>
        <v>0.35161913291800306</v>
      </c>
      <c r="X3546" s="108">
        <f t="shared" si="178"/>
        <v>-6.1123135461159661E-3</v>
      </c>
    </row>
    <row r="3547" spans="21:24" ht="12" customHeight="1">
      <c r="U3547" s="107">
        <v>38912</v>
      </c>
      <c r="V3547" s="108">
        <v>1.8174956181036879E-3</v>
      </c>
      <c r="W3547" s="109">
        <f t="shared" si="179"/>
        <v>0.35261338728808961</v>
      </c>
      <c r="X3547" s="108">
        <f t="shared" si="178"/>
        <v>-4.6693389906193872E-4</v>
      </c>
    </row>
    <row r="3548" spans="21:24" ht="12" customHeight="1">
      <c r="U3548" s="107">
        <v>38911</v>
      </c>
      <c r="V3548" s="108">
        <v>-4.3302289410963261E-3</v>
      </c>
      <c r="W3548" s="109">
        <f t="shared" si="179"/>
        <v>0.35197367667304852</v>
      </c>
      <c r="X3548" s="108">
        <f t="shared" si="178"/>
        <v>2.2456158832548923E-3</v>
      </c>
    </row>
    <row r="3549" spans="21:24" ht="12" customHeight="1">
      <c r="U3549" s="107">
        <v>38910</v>
      </c>
      <c r="V3549" s="108">
        <v>-3.552363917127922E-3</v>
      </c>
      <c r="W3549" s="109">
        <f t="shared" si="179"/>
        <v>0.35350443179441049</v>
      </c>
      <c r="X3549" s="108">
        <f t="shared" si="178"/>
        <v>9.5026736212111551E-3</v>
      </c>
    </row>
    <row r="3550" spans="21:24" ht="12" customHeight="1">
      <c r="U3550" s="107">
        <v>38909</v>
      </c>
      <c r="V3550" s="108">
        <v>2.7789134919915482E-3</v>
      </c>
      <c r="W3550" s="109">
        <f t="shared" si="179"/>
        <v>0.35476468506069131</v>
      </c>
      <c r="X3550" s="108">
        <f t="shared" si="178"/>
        <v>5.5481210946135562E-3</v>
      </c>
    </row>
    <row r="3551" spans="21:24" ht="12" customHeight="1">
      <c r="U3551" s="107">
        <v>38908</v>
      </c>
      <c r="V3551" s="108">
        <v>2.8444093896563822E-3</v>
      </c>
      <c r="W3551" s="109">
        <f t="shared" si="179"/>
        <v>0.35378155671950567</v>
      </c>
      <c r="X3551" s="108">
        <f t="shared" si="178"/>
        <v>3.9804021271268031E-3</v>
      </c>
    </row>
    <row r="3552" spans="21:24" ht="12" customHeight="1">
      <c r="U3552" s="107">
        <v>38905</v>
      </c>
      <c r="V3552" s="108">
        <v>4.5362449239777216E-3</v>
      </c>
      <c r="W3552" s="109">
        <f t="shared" si="179"/>
        <v>0.35277811134712461</v>
      </c>
      <c r="X3552" s="108">
        <f t="shared" si="178"/>
        <v>8.117037528434512E-4</v>
      </c>
    </row>
    <row r="3553" spans="21:24" ht="12" customHeight="1">
      <c r="U3553" s="107">
        <v>38904</v>
      </c>
      <c r="V3553" s="108">
        <v>2.8792144348613793E-3</v>
      </c>
      <c r="W3553" s="109">
        <f t="shared" si="179"/>
        <v>0.35118504994692601</v>
      </c>
      <c r="X3553" s="108">
        <f t="shared" si="178"/>
        <v>2.0161950779147286E-3</v>
      </c>
    </row>
    <row r="3554" spans="21:24" ht="12" customHeight="1">
      <c r="U3554" s="107">
        <v>38903</v>
      </c>
      <c r="V3554" s="108">
        <v>-7.4557755869143457E-3</v>
      </c>
      <c r="W3554" s="109">
        <f t="shared" si="179"/>
        <v>0.35017681580410909</v>
      </c>
      <c r="X3554" s="108">
        <f t="shared" si="178"/>
        <v>4.8345382860981445E-3</v>
      </c>
    </row>
    <row r="3555" spans="21:24" ht="12" customHeight="1">
      <c r="U3555" s="107">
        <v>38902</v>
      </c>
      <c r="V3555" s="108">
        <v>1.215511910408686E-3</v>
      </c>
      <c r="W3555" s="109">
        <f t="shared" si="179"/>
        <v>0.35280726761689307</v>
      </c>
      <c r="X3555" s="108">
        <f t="shared" si="178"/>
        <v>1.2202004830919044E-2</v>
      </c>
    </row>
    <row r="3556" spans="21:24" ht="12" customHeight="1">
      <c r="U3556" s="107">
        <v>38901</v>
      </c>
      <c r="V3556" s="108">
        <v>-3.2070363741032058E-4</v>
      </c>
      <c r="W3556" s="109">
        <f t="shared" si="179"/>
        <v>0.35237894681006815</v>
      </c>
      <c r="X3556" s="108">
        <f t="shared" si="178"/>
        <v>1.0906081211529584E-2</v>
      </c>
    </row>
    <row r="3557" spans="21:24" ht="12" customHeight="1">
      <c r="U3557" s="107">
        <v>38898</v>
      </c>
      <c r="V3557" s="108">
        <v>5.7452187880858126E-3</v>
      </c>
      <c r="W3557" s="109">
        <f t="shared" si="179"/>
        <v>0.35249199227414846</v>
      </c>
      <c r="X3557" s="108">
        <f t="shared" si="178"/>
        <v>9.7106409898557455E-3</v>
      </c>
    </row>
    <row r="3558" spans="21:24" ht="12" customHeight="1">
      <c r="U3558" s="107">
        <v>38897</v>
      </c>
      <c r="V3558" s="108">
        <v>5.6999850336947365E-3</v>
      </c>
      <c r="W3558" s="109">
        <f t="shared" si="179"/>
        <v>0.3504784170874789</v>
      </c>
      <c r="X3558" s="108">
        <f t="shared" si="178"/>
        <v>4.7667983939847502E-4</v>
      </c>
    </row>
    <row r="3559" spans="21:24" ht="12" customHeight="1">
      <c r="U3559" s="107">
        <v>38896</v>
      </c>
      <c r="V3559" s="108">
        <v>-1.7842186448827391E-4</v>
      </c>
      <c r="W3559" s="109">
        <f t="shared" si="179"/>
        <v>0.34849201780164746</v>
      </c>
      <c r="X3559" s="108">
        <f t="shared" si="178"/>
        <v>-9.1861923342605456E-3</v>
      </c>
    </row>
    <row r="3560" spans="21:24" ht="12" customHeight="1">
      <c r="U3560" s="107">
        <v>38895</v>
      </c>
      <c r="V3560" s="108">
        <v>-6.6345686979212871E-5</v>
      </c>
      <c r="W3560" s="109">
        <f t="shared" si="179"/>
        <v>0.34855420749322363</v>
      </c>
      <c r="X3560" s="108">
        <f t="shared" si="178"/>
        <v>-9.0811287610980118E-3</v>
      </c>
    </row>
    <row r="3561" spans="21:24" ht="12" customHeight="1">
      <c r="U3561" s="107">
        <v>38894</v>
      </c>
      <c r="V3561" s="108">
        <v>-1.502867699787031E-3</v>
      </c>
      <c r="W3561" s="109">
        <f t="shared" si="179"/>
        <v>0.34857733409591957</v>
      </c>
      <c r="X3561" s="108">
        <f t="shared" si="178"/>
        <v>-1.3213819657409309E-2</v>
      </c>
    </row>
    <row r="3562" spans="21:24" ht="12" customHeight="1">
      <c r="U3562" s="107">
        <v>38891</v>
      </c>
      <c r="V3562" s="108">
        <v>-3.4524779584226388E-3</v>
      </c>
      <c r="W3562" s="109">
        <f t="shared" si="179"/>
        <v>0.34910198819791366</v>
      </c>
      <c r="X3562" s="108">
        <f t="shared" si="178"/>
        <v>-1.5594411796242769E-2</v>
      </c>
    </row>
    <row r="3563" spans="21:24" ht="12" customHeight="1">
      <c r="U3563" s="107">
        <v>38890</v>
      </c>
      <c r="V3563" s="108">
        <v>-4.0133352227967297E-3</v>
      </c>
      <c r="W3563" s="109">
        <f t="shared" si="179"/>
        <v>0.35031143069095771</v>
      </c>
      <c r="X3563" s="108">
        <f t="shared" si="178"/>
        <v>-1.4090143248916887E-2</v>
      </c>
    </row>
    <row r="3564" spans="21:24" ht="12" customHeight="1">
      <c r="U3564" s="107">
        <v>38889</v>
      </c>
      <c r="V3564" s="108">
        <v>-7.2403128464258387E-5</v>
      </c>
      <c r="W3564" s="109">
        <f t="shared" si="179"/>
        <v>0.351723013047891</v>
      </c>
      <c r="X3564" s="108">
        <f t="shared" si="178"/>
        <v>-1.6431106519159577E-2</v>
      </c>
    </row>
    <row r="3565" spans="21:24" ht="12" customHeight="1">
      <c r="U3565" s="107">
        <v>38888</v>
      </c>
      <c r="V3565" s="108">
        <v>-4.2366333160037198E-3</v>
      </c>
      <c r="W3565" s="109">
        <f t="shared" si="179"/>
        <v>0.35174848073832898</v>
      </c>
      <c r="X3565" s="108">
        <f t="shared" si="178"/>
        <v>-1.9065514418516227E-2</v>
      </c>
    </row>
    <row r="3566" spans="21:24" ht="12" customHeight="1">
      <c r="U3566" s="107">
        <v>38887</v>
      </c>
      <c r="V3566" s="108">
        <v>-3.911712159866969E-3</v>
      </c>
      <c r="W3566" s="109">
        <f t="shared" si="179"/>
        <v>0.35324505048793964</v>
      </c>
      <c r="X3566" s="108">
        <f t="shared" si="178"/>
        <v>-1.021734183075107E-2</v>
      </c>
    </row>
    <row r="3567" spans="21:24" ht="12" customHeight="1">
      <c r="U3567" s="107">
        <v>38884</v>
      </c>
      <c r="V3567" s="108">
        <v>-1.9296553421289512E-3</v>
      </c>
      <c r="W3567" s="109">
        <f t="shared" si="179"/>
        <v>0.35463226985019386</v>
      </c>
      <c r="X3567" s="108">
        <f t="shared" si="178"/>
        <v>-5.1492120555053367E-3</v>
      </c>
    </row>
    <row r="3568" spans="21:24" ht="12" customHeight="1">
      <c r="U3568" s="107">
        <v>38883</v>
      </c>
      <c r="V3568" s="108">
        <v>-6.378225059255351E-3</v>
      </c>
      <c r="W3568" s="109">
        <f t="shared" si="179"/>
        <v>0.35531791095522269</v>
      </c>
      <c r="X3568" s="108">
        <f t="shared" si="178"/>
        <v>-2.1270266955123462E-3</v>
      </c>
    </row>
    <row r="3569" spans="21:24" ht="12" customHeight="1">
      <c r="U3569" s="107">
        <v>38882</v>
      </c>
      <c r="V3569" s="108">
        <v>-2.7506264613113263E-3</v>
      </c>
      <c r="W3569" s="109">
        <f t="shared" si="179"/>
        <v>0.35759875630383836</v>
      </c>
      <c r="X3569" s="108">
        <f t="shared" si="178"/>
        <v>6.63120658336247E-3</v>
      </c>
    </row>
    <row r="3570" spans="21:24" ht="12" customHeight="1">
      <c r="U3570" s="107">
        <v>38881</v>
      </c>
      <c r="V3570" s="108">
        <v>4.7452979490299882E-3</v>
      </c>
      <c r="W3570" s="109">
        <f t="shared" si="179"/>
        <v>0.35858508994086141</v>
      </c>
      <c r="X3570" s="108">
        <f t="shared" si="178"/>
        <v>9.9745314338899327E-3</v>
      </c>
    </row>
    <row r="3571" spans="21:24" ht="12" customHeight="1">
      <c r="U3571" s="107">
        <v>38880</v>
      </c>
      <c r="V3571" s="108">
        <v>1.1887052587547201E-3</v>
      </c>
      <c r="W3571" s="109">
        <f t="shared" si="179"/>
        <v>0.35689153327996187</v>
      </c>
      <c r="X3571" s="108">
        <f t="shared" si="178"/>
        <v>2.4921769959291851E-3</v>
      </c>
    </row>
    <row r="3572" spans="21:24" ht="12" customHeight="1">
      <c r="U3572" s="107">
        <v>38877</v>
      </c>
      <c r="V3572" s="108">
        <v>1.102310476685519E-3</v>
      </c>
      <c r="W3572" s="109">
        <f t="shared" si="179"/>
        <v>0.35646779813374357</v>
      </c>
      <c r="X3572" s="108">
        <f t="shared" si="178"/>
        <v>2.0459113114243976E-3</v>
      </c>
    </row>
    <row r="3573" spans="21:24" ht="12" customHeight="1">
      <c r="U3573" s="107">
        <v>38876</v>
      </c>
      <c r="V3573" s="108">
        <v>2.342695868267749E-3</v>
      </c>
      <c r="W3573" s="109">
        <f t="shared" si="179"/>
        <v>0.35607529260821275</v>
      </c>
      <c r="X3573" s="108">
        <f t="shared" si="178"/>
        <v>8.292767375029042E-3</v>
      </c>
    </row>
    <row r="3574" spans="21:24" ht="12" customHeight="1">
      <c r="U3574" s="107">
        <v>38875</v>
      </c>
      <c r="V3574" s="108">
        <v>5.6153850130820121E-4</v>
      </c>
      <c r="W3574" s="109">
        <f t="shared" si="179"/>
        <v>0.35524306614492429</v>
      </c>
      <c r="X3574" s="108">
        <f t="shared" si="178"/>
        <v>4.4694285142787837E-3</v>
      </c>
    </row>
    <row r="3575" spans="21:24" ht="12" customHeight="1">
      <c r="U3575" s="107">
        <v>38874</v>
      </c>
      <c r="V3575" s="108">
        <v>-2.6983159294862342E-3</v>
      </c>
      <c r="W3575" s="109">
        <f t="shared" si="179"/>
        <v>0.3550436954402878</v>
      </c>
      <c r="X3575" s="108">
        <f t="shared" si="178"/>
        <v>2.844762365167508E-3</v>
      </c>
    </row>
    <row r="3576" spans="21:24" ht="12" customHeight="1">
      <c r="U3576" s="107">
        <v>38873</v>
      </c>
      <c r="V3576" s="108">
        <v>7.4301982287470092E-4</v>
      </c>
      <c r="W3576" s="109">
        <f t="shared" si="179"/>
        <v>0.35600430753427326</v>
      </c>
      <c r="X3576" s="108">
        <f t="shared" si="178"/>
        <v>-3.0153119656051164E-3</v>
      </c>
    </row>
    <row r="3577" spans="21:24" ht="12" customHeight="1">
      <c r="U3577" s="107">
        <v>38870</v>
      </c>
      <c r="V3577" s="108">
        <v>7.3432840367743772E-3</v>
      </c>
      <c r="W3577" s="109">
        <f t="shared" si="179"/>
        <v>0.35573998567312898</v>
      </c>
      <c r="X3577" s="108">
        <f t="shared" si="178"/>
        <v>-3.8838518490916796E-3</v>
      </c>
    </row>
    <row r="3578" spans="21:24" ht="12" customHeight="1">
      <c r="U3578" s="107">
        <v>38869</v>
      </c>
      <c r="V3578" s="108">
        <v>-1.4580809545982271E-3</v>
      </c>
      <c r="W3578" s="109">
        <f t="shared" si="179"/>
        <v>0.35314672893589494</v>
      </c>
      <c r="X3578" s="108">
        <f t="shared" si="178"/>
        <v>-6.3858255096376215E-3</v>
      </c>
    </row>
    <row r="3579" spans="21:24" ht="12" customHeight="1">
      <c r="U3579" s="107">
        <v>38868</v>
      </c>
      <c r="V3579" s="108">
        <v>-1.056806881398114E-3</v>
      </c>
      <c r="W3579" s="109">
        <f t="shared" si="179"/>
        <v>0.35366239734181659</v>
      </c>
      <c r="X3579" s="108">
        <f t="shared" si="178"/>
        <v>-1.1216571879805182E-3</v>
      </c>
    </row>
    <row r="3580" spans="21:24" ht="12" customHeight="1">
      <c r="U3580" s="107">
        <v>38867</v>
      </c>
      <c r="V3580" s="108">
        <v>-8.5259995532950879E-3</v>
      </c>
      <c r="W3580" s="109">
        <f t="shared" si="179"/>
        <v>0.35403654559947251</v>
      </c>
      <c r="X3580" s="108">
        <f t="shared" si="178"/>
        <v>3.678372710691491E-5</v>
      </c>
    </row>
    <row r="3581" spans="21:24" ht="12" customHeight="1">
      <c r="U3581" s="107">
        <v>38866</v>
      </c>
      <c r="V3581" s="108">
        <v>-1.287941941997397E-4</v>
      </c>
      <c r="W3581" s="109">
        <f t="shared" si="179"/>
        <v>0.35708101820114563</v>
      </c>
      <c r="X3581" s="108">
        <f t="shared" si="178"/>
        <v>1.0896713935629743E-2</v>
      </c>
    </row>
    <row r="3582" spans="21:24" ht="12" customHeight="1">
      <c r="U3582" s="107">
        <v>38863</v>
      </c>
      <c r="V3582" s="108">
        <v>4.8131108551966511E-3</v>
      </c>
      <c r="W3582" s="109">
        <f t="shared" si="179"/>
        <v>0.35712701408715197</v>
      </c>
      <c r="X3582" s="108">
        <f t="shared" si="178"/>
        <v>2.7528702124468563E-3</v>
      </c>
    </row>
    <row r="3583" spans="21:24" ht="12" customHeight="1">
      <c r="U3583" s="107">
        <v>38862</v>
      </c>
      <c r="V3583" s="108">
        <v>3.8321945598202289E-3</v>
      </c>
      <c r="W3583" s="109">
        <f t="shared" si="179"/>
        <v>0.3554163557670949</v>
      </c>
      <c r="X3583" s="108">
        <f t="shared" si="178"/>
        <v>2.4574289292345064E-4</v>
      </c>
    </row>
    <row r="3584" spans="21:24" ht="12" customHeight="1">
      <c r="U3584" s="107">
        <v>38861</v>
      </c>
      <c r="V3584" s="108">
        <v>1.0170924329729171E-4</v>
      </c>
      <c r="W3584" s="109">
        <f t="shared" si="179"/>
        <v>0.35405953075946595</v>
      </c>
      <c r="X3584" s="108">
        <f t="shared" si="178"/>
        <v>-5.8448706791834892E-3</v>
      </c>
    </row>
    <row r="3585" spans="21:24" ht="12" customHeight="1">
      <c r="U3585" s="107">
        <v>38860</v>
      </c>
      <c r="V3585" s="108">
        <v>2.2409428468498699E-3</v>
      </c>
      <c r="W3585" s="109">
        <f t="shared" si="179"/>
        <v>0.35402352329480219</v>
      </c>
      <c r="X3585" s="108">
        <f t="shared" si="178"/>
        <v>-1.574924682228529E-2</v>
      </c>
    </row>
    <row r="3586" spans="21:24" ht="12" customHeight="1">
      <c r="U3586" s="107">
        <v>38859</v>
      </c>
      <c r="V3586" s="108">
        <v>-8.1838157717171352E-3</v>
      </c>
      <c r="W3586" s="109">
        <f t="shared" si="179"/>
        <v>0.35323195068164331</v>
      </c>
      <c r="X3586" s="108">
        <f t="shared" si="178"/>
        <v>-1.7909792111850731E-2</v>
      </c>
    </row>
    <row r="3587" spans="21:24" ht="12" customHeight="1">
      <c r="U3587" s="107">
        <v>38856</v>
      </c>
      <c r="V3587" s="108">
        <v>2.3008324303974499E-3</v>
      </c>
      <c r="W3587" s="109">
        <f t="shared" si="179"/>
        <v>0.35614658875171284</v>
      </c>
      <c r="X3587" s="108">
        <f t="shared" si="178"/>
        <v>-1.5409050037419769E-2</v>
      </c>
    </row>
    <row r="3588" spans="21:24" ht="12" customHeight="1">
      <c r="U3588" s="107">
        <v>38855</v>
      </c>
      <c r="V3588" s="108">
        <v>-2.2802573368717908E-3</v>
      </c>
      <c r="W3588" s="109">
        <f t="shared" si="179"/>
        <v>0.35532903618180389</v>
      </c>
      <c r="X3588" s="108">
        <f t="shared" si="178"/>
        <v>-2.6262375620742184E-2</v>
      </c>
    </row>
    <row r="3589" spans="21:24" ht="12" customHeight="1">
      <c r="U3589" s="107">
        <v>38854</v>
      </c>
      <c r="V3589" s="108">
        <v>-9.8619103343351045E-3</v>
      </c>
      <c r="W3589" s="109">
        <f t="shared" si="179"/>
        <v>0.35614112960554872</v>
      </c>
      <c r="X3589" s="108">
        <f t="shared" si="178"/>
        <v>-2.8085128819159588E-2</v>
      </c>
    </row>
    <row r="3590" spans="21:24" ht="12" customHeight="1">
      <c r="U3590" s="107">
        <v>38853</v>
      </c>
      <c r="V3590" s="108">
        <v>4.0906991061775199E-5</v>
      </c>
      <c r="W3590" s="109">
        <f t="shared" si="179"/>
        <v>0.35968834380041392</v>
      </c>
      <c r="X3590" s="108">
        <f t="shared" ref="X3590:X3653" si="180">$W3590/VLOOKUP($U3590-7,$U:$W,3,FALSE)-1</f>
        <v>-2.0606357310526957E-2</v>
      </c>
    </row>
    <row r="3591" spans="21:24" ht="12" customHeight="1">
      <c r="U3591" s="107">
        <v>38852</v>
      </c>
      <c r="V3591" s="108">
        <v>-5.6583079903752788E-3</v>
      </c>
      <c r="W3591" s="109">
        <f t="shared" si="179"/>
        <v>0.35967363063442037</v>
      </c>
      <c r="X3591" s="108">
        <f t="shared" si="180"/>
        <v>-2.0585552429846499E-2</v>
      </c>
    </row>
    <row r="3592" spans="21:24" ht="12" customHeight="1">
      <c r="U3592" s="107">
        <v>38849</v>
      </c>
      <c r="V3592" s="108">
        <v>-8.7477124167957832E-3</v>
      </c>
      <c r="W3592" s="109">
        <f t="shared" si="179"/>
        <v>0.36172035581400414</v>
      </c>
      <c r="X3592" s="108">
        <f t="shared" si="180"/>
        <v>-1.4307672179765474E-2</v>
      </c>
    </row>
    <row r="3593" spans="21:24" ht="12" customHeight="1">
      <c r="U3593" s="107">
        <v>38848</v>
      </c>
      <c r="V3593" s="108">
        <v>-4.1479030008898408E-3</v>
      </c>
      <c r="W3593" s="109">
        <f t="shared" si="179"/>
        <v>0.36491250546914061</v>
      </c>
      <c r="X3593" s="108">
        <f t="shared" si="180"/>
        <v>-1.3241947928462894E-3</v>
      </c>
    </row>
    <row r="3594" spans="21:24" ht="12" customHeight="1">
      <c r="U3594" s="107">
        <v>38847</v>
      </c>
      <c r="V3594" s="108">
        <v>-2.2429132861609843E-3</v>
      </c>
      <c r="W3594" s="109">
        <f t="shared" si="179"/>
        <v>0.36643243165201339</v>
      </c>
      <c r="X3594" s="108">
        <f t="shared" si="180"/>
        <v>4.0778087390709317E-3</v>
      </c>
    </row>
    <row r="3595" spans="21:24" ht="12" customHeight="1">
      <c r="U3595" s="107">
        <v>38846</v>
      </c>
      <c r="V3595" s="108">
        <v>6.2150473599110293E-5</v>
      </c>
      <c r="W3595" s="109">
        <f t="shared" si="179"/>
        <v>0.36725615536229989</v>
      </c>
      <c r="X3595" s="108">
        <f t="shared" si="180"/>
        <v>3.8941268043817256E-3</v>
      </c>
    </row>
    <row r="3596" spans="21:24" ht="12" customHeight="1">
      <c r="U3596" s="107">
        <v>38845</v>
      </c>
      <c r="V3596" s="108">
        <v>7.1525336108939862E-4</v>
      </c>
      <c r="W3596" s="109">
        <f t="shared" si="179"/>
        <v>0.36723333163681726</v>
      </c>
      <c r="X3596" s="108">
        <f t="shared" si="180"/>
        <v>9.0234743363122316E-3</v>
      </c>
    </row>
    <row r="3597" spans="21:24" ht="12" customHeight="1">
      <c r="U3597" s="107">
        <v>38842</v>
      </c>
      <c r="V3597" s="108">
        <v>4.3090004106529876E-3</v>
      </c>
      <c r="W3597" s="109">
        <f t="shared" si="179"/>
        <v>0.36697085449971445</v>
      </c>
      <c r="X3597" s="108">
        <f t="shared" si="180"/>
        <v>7.4884073608509905E-3</v>
      </c>
    </row>
    <row r="3598" spans="21:24" ht="12" customHeight="1">
      <c r="U3598" s="107">
        <v>38841</v>
      </c>
      <c r="V3598" s="108">
        <v>1.238826623685713E-3</v>
      </c>
      <c r="W3598" s="109">
        <f t="shared" si="179"/>
        <v>0.36539636142826892</v>
      </c>
      <c r="X3598" s="108">
        <f t="shared" si="180"/>
        <v>8.9464146293027902E-4</v>
      </c>
    </row>
    <row r="3599" spans="21:24" ht="12" customHeight="1">
      <c r="U3599" s="107">
        <v>38840</v>
      </c>
      <c r="V3599" s="108">
        <v>-2.4254389335185162E-3</v>
      </c>
      <c r="W3599" s="109">
        <f t="shared" si="179"/>
        <v>0.36494425876435038</v>
      </c>
      <c r="X3599" s="108">
        <f t="shared" si="180"/>
        <v>-1.5766509325423339E-3</v>
      </c>
    </row>
    <row r="3600" spans="21:24" ht="12" customHeight="1">
      <c r="U3600" s="107">
        <v>38839</v>
      </c>
      <c r="V3600" s="108">
        <v>5.171918711448834E-3</v>
      </c>
      <c r="W3600" s="109">
        <f t="shared" si="179"/>
        <v>0.36583156087520696</v>
      </c>
      <c r="X3600" s="108">
        <f t="shared" si="180"/>
        <v>2.3506227601894913E-3</v>
      </c>
    </row>
    <row r="3601" spans="21:24" ht="12" customHeight="1">
      <c r="U3601" s="107">
        <v>38838</v>
      </c>
      <c r="V3601" s="108">
        <v>-8.0717399203554725E-4</v>
      </c>
      <c r="W3601" s="109">
        <f t="shared" ref="W3601:W3664" si="181">$W3600/(1+$V3600)</f>
        <v>0.36394924496515402</v>
      </c>
      <c r="X3601" s="108">
        <f t="shared" si="180"/>
        <v>-3.5124366576871902E-3</v>
      </c>
    </row>
    <row r="3602" spans="21:24" ht="12" customHeight="1">
      <c r="U3602" s="107">
        <v>38835</v>
      </c>
      <c r="V3602" s="108">
        <v>-2.2639570442417232E-3</v>
      </c>
      <c r="W3602" s="109">
        <f t="shared" si="181"/>
        <v>0.36424325264546387</v>
      </c>
      <c r="X3602" s="108">
        <f t="shared" si="180"/>
        <v>-7.447738539346882E-3</v>
      </c>
    </row>
    <row r="3603" spans="21:24" ht="12" customHeight="1">
      <c r="U3603" s="107">
        <v>38834</v>
      </c>
      <c r="V3603" s="108">
        <v>-1.2333155936714089E-3</v>
      </c>
      <c r="W3603" s="109">
        <f t="shared" si="181"/>
        <v>0.36506975488868371</v>
      </c>
      <c r="X3603" s="108">
        <f t="shared" si="180"/>
        <v>-3.0331367562500544E-3</v>
      </c>
    </row>
    <row r="3604" spans="21:24" ht="12" customHeight="1">
      <c r="U3604" s="107">
        <v>38833</v>
      </c>
      <c r="V3604" s="108">
        <v>1.4984960724828311E-3</v>
      </c>
      <c r="W3604" s="109">
        <f t="shared" si="181"/>
        <v>0.36552055709155218</v>
      </c>
      <c r="X3604" s="108">
        <f t="shared" si="180"/>
        <v>-2.2259681092012817E-3</v>
      </c>
    </row>
    <row r="3605" spans="21:24" ht="12" customHeight="1">
      <c r="U3605" s="107">
        <v>38832</v>
      </c>
      <c r="V3605" s="108">
        <v>-7.0764334075763173E-4</v>
      </c>
      <c r="W3605" s="109">
        <f t="shared" si="181"/>
        <v>0.36497364551718492</v>
      </c>
      <c r="X3605" s="108">
        <f t="shared" si="180"/>
        <v>-4.127669422600011E-4</v>
      </c>
    </row>
    <row r="3606" spans="21:24" ht="12" customHeight="1">
      <c r="U3606" s="107">
        <v>38831</v>
      </c>
      <c r="V3606" s="108">
        <v>-4.7531594242483325E-3</v>
      </c>
      <c r="W3606" s="109">
        <f t="shared" si="181"/>
        <v>0.36523209958028385</v>
      </c>
      <c r="X3606" s="108">
        <f t="shared" si="180"/>
        <v>5.87017194910322E-3</v>
      </c>
    </row>
    <row r="3607" spans="21:24" ht="12" customHeight="1">
      <c r="U3607" s="107">
        <v>38828</v>
      </c>
      <c r="V3607" s="108">
        <v>2.1737007852921761E-3</v>
      </c>
      <c r="W3607" s="109">
        <f t="shared" si="181"/>
        <v>0.36697639689968431</v>
      </c>
      <c r="X3607" s="108">
        <f t="shared" si="180"/>
        <v>1.0137118382408827E-2</v>
      </c>
    </row>
    <row r="3608" spans="21:24" ht="12" customHeight="1">
      <c r="U3608" s="107">
        <v>38827</v>
      </c>
      <c r="V3608" s="108">
        <v>-4.2468976758658128E-4</v>
      </c>
      <c r="W3608" s="109">
        <f t="shared" si="181"/>
        <v>0.36618043021097607</v>
      </c>
      <c r="X3608" s="108">
        <f t="shared" si="180"/>
        <v>7.9461450553697244E-3</v>
      </c>
    </row>
    <row r="3609" spans="21:24" ht="12" customHeight="1">
      <c r="U3609" s="107">
        <v>38826</v>
      </c>
      <c r="V3609" s="108">
        <v>3.318465508175078E-3</v>
      </c>
      <c r="W3609" s="109">
        <f t="shared" si="181"/>
        <v>0.36633600936565219</v>
      </c>
      <c r="X3609" s="108">
        <f t="shared" si="180"/>
        <v>9.7658348220828195E-3</v>
      </c>
    </row>
    <row r="3610" spans="21:24" ht="12" customHeight="1">
      <c r="U3610" s="107">
        <v>38825</v>
      </c>
      <c r="V3610" s="108">
        <v>5.5734420951679712E-3</v>
      </c>
      <c r="W3610" s="109">
        <f t="shared" si="181"/>
        <v>0.36512435678147825</v>
      </c>
      <c r="X3610" s="108">
        <f t="shared" si="180"/>
        <v>4.6175454486536704E-3</v>
      </c>
    </row>
    <row r="3611" spans="21:24" ht="12" customHeight="1">
      <c r="U3611" s="107">
        <v>38824</v>
      </c>
      <c r="V3611" s="108">
        <v>-5.3127763961957164E-4</v>
      </c>
      <c r="W3611" s="109">
        <f t="shared" si="181"/>
        <v>0.36310063640972995</v>
      </c>
      <c r="X3611" s="108">
        <f t="shared" si="180"/>
        <v>-5.7854041078654328E-3</v>
      </c>
    </row>
    <row r="3612" spans="21:24" ht="12" customHeight="1">
      <c r="U3612" s="107">
        <v>38821</v>
      </c>
      <c r="V3612" s="108">
        <v>0</v>
      </c>
      <c r="W3612" s="109">
        <f t="shared" si="181"/>
        <v>0.3632936462005722</v>
      </c>
      <c r="X3612" s="108">
        <f t="shared" si="180"/>
        <v>-3.1233168297631897E-3</v>
      </c>
    </row>
    <row r="3613" spans="21:24" ht="12" customHeight="1">
      <c r="U3613" s="107">
        <v>38820</v>
      </c>
      <c r="V3613" s="108">
        <v>1.379887760698909E-3</v>
      </c>
      <c r="W3613" s="109">
        <f t="shared" si="181"/>
        <v>0.3632936462005722</v>
      </c>
      <c r="X3613" s="108">
        <f t="shared" si="180"/>
        <v>-6.0591054612776363E-3</v>
      </c>
    </row>
    <row r="3614" spans="21:24" ht="12" customHeight="1">
      <c r="U3614" s="107">
        <v>38819</v>
      </c>
      <c r="V3614" s="108">
        <v>-1.7969519638877428E-3</v>
      </c>
      <c r="W3614" s="109">
        <f t="shared" si="181"/>
        <v>0.36279303253530987</v>
      </c>
      <c r="X3614" s="108">
        <f t="shared" si="180"/>
        <v>-5.4364185293447331E-3</v>
      </c>
    </row>
    <row r="3615" spans="21:24" ht="12" customHeight="1">
      <c r="U3615" s="107">
        <v>38818</v>
      </c>
      <c r="V3615" s="108">
        <v>-4.8394058994580694E-3</v>
      </c>
      <c r="W3615" s="109">
        <f t="shared" si="181"/>
        <v>0.36344612776837065</v>
      </c>
      <c r="X3615" s="108">
        <f t="shared" si="180"/>
        <v>-1.1105860455535854E-3</v>
      </c>
    </row>
    <row r="3616" spans="21:24" ht="12" customHeight="1">
      <c r="U3616" s="107">
        <v>38817</v>
      </c>
      <c r="V3616" s="108">
        <v>2.1448779727099342E-3</v>
      </c>
      <c r="W3616" s="109">
        <f t="shared" si="181"/>
        <v>0.36521354434945741</v>
      </c>
      <c r="X3616" s="108">
        <f t="shared" si="180"/>
        <v>2.6699071111637718E-3</v>
      </c>
    </row>
    <row r="3617" spans="21:24" ht="12" customHeight="1">
      <c r="U3617" s="107">
        <v>38814</v>
      </c>
      <c r="V3617" s="108">
        <v>-2.9449867582198291E-3</v>
      </c>
      <c r="W3617" s="109">
        <f t="shared" si="181"/>
        <v>0.3644318824322752</v>
      </c>
      <c r="X3617" s="108">
        <f t="shared" si="180"/>
        <v>6.2379161112435799E-3</v>
      </c>
    </row>
    <row r="3618" spans="21:24" ht="12" customHeight="1">
      <c r="U3618" s="107">
        <v>38813</v>
      </c>
      <c r="V3618" s="108">
        <v>2.0072350943636922E-3</v>
      </c>
      <c r="W3618" s="109">
        <f t="shared" si="181"/>
        <v>0.36550829953442354</v>
      </c>
      <c r="X3618" s="108">
        <f t="shared" si="180"/>
        <v>5.7728761346251822E-3</v>
      </c>
    </row>
    <row r="3619" spans="21:24" ht="12" customHeight="1">
      <c r="U3619" s="107">
        <v>38812</v>
      </c>
      <c r="V3619" s="108">
        <v>2.544710299905112E-3</v>
      </c>
      <c r="W3619" s="109">
        <f t="shared" si="181"/>
        <v>0.36477610812860245</v>
      </c>
      <c r="X3619" s="108">
        <f t="shared" si="180"/>
        <v>6.7273536081768892E-3</v>
      </c>
    </row>
    <row r="3620" spans="21:24" ht="12" customHeight="1">
      <c r="U3620" s="107">
        <v>38811</v>
      </c>
      <c r="V3620" s="108">
        <v>-1.073025193772222E-3</v>
      </c>
      <c r="W3620" s="109">
        <f t="shared" si="181"/>
        <v>0.36385021473953205</v>
      </c>
      <c r="X3620" s="108">
        <f t="shared" si="180"/>
        <v>7.5172237480047865E-3</v>
      </c>
    </row>
    <row r="3621" spans="21:24" ht="12" customHeight="1">
      <c r="U3621" s="107">
        <v>38810</v>
      </c>
      <c r="V3621" s="108">
        <v>5.7110186523406771E-3</v>
      </c>
      <c r="W3621" s="109">
        <f t="shared" si="181"/>
        <v>0.36424105456768935</v>
      </c>
      <c r="X3621" s="108">
        <f t="shared" si="180"/>
        <v>7.0904699516456393E-3</v>
      </c>
    </row>
    <row r="3622" spans="21:24" ht="12" customHeight="1">
      <c r="U3622" s="107">
        <v>38807</v>
      </c>
      <c r="V3622" s="108">
        <v>-3.4057827912666173E-3</v>
      </c>
      <c r="W3622" s="109">
        <f t="shared" si="181"/>
        <v>0.36217267963890343</v>
      </c>
      <c r="X3622" s="108">
        <f t="shared" si="180"/>
        <v>-3.7533405236855888E-4</v>
      </c>
    </row>
    <row r="3623" spans="21:24" ht="12" customHeight="1">
      <c r="U3623" s="107">
        <v>38806</v>
      </c>
      <c r="V3623" s="108">
        <v>2.9581389782592539E-3</v>
      </c>
      <c r="W3623" s="109">
        <f t="shared" si="181"/>
        <v>0.3634103764451681</v>
      </c>
      <c r="X3623" s="108">
        <f t="shared" si="180"/>
        <v>4.463044142582806E-3</v>
      </c>
    </row>
    <row r="3624" spans="21:24" ht="12" customHeight="1">
      <c r="U3624" s="107">
        <v>38805</v>
      </c>
      <c r="V3624" s="108">
        <v>3.3312987716201396E-3</v>
      </c>
      <c r="W3624" s="109">
        <f t="shared" si="181"/>
        <v>0.36233852872003619</v>
      </c>
      <c r="X3624" s="108">
        <f t="shared" si="180"/>
        <v>1.3528854001740864E-3</v>
      </c>
    </row>
    <row r="3625" spans="21:24" ht="12" customHeight="1">
      <c r="U3625" s="107">
        <v>38804</v>
      </c>
      <c r="V3625" s="108">
        <v>-1.4961404207243531E-3</v>
      </c>
      <c r="W3625" s="109">
        <f t="shared" si="181"/>
        <v>0.36113547854397421</v>
      </c>
      <c r="X3625" s="108">
        <f t="shared" si="180"/>
        <v>-1.1226756602144006E-3</v>
      </c>
    </row>
    <row r="3626" spans="21:24" ht="12" customHeight="1">
      <c r="U3626" s="107">
        <v>38803</v>
      </c>
      <c r="V3626" s="108">
        <v>-1.7445591472350999E-3</v>
      </c>
      <c r="W3626" s="109">
        <f t="shared" si="181"/>
        <v>0.36167659752075504</v>
      </c>
      <c r="X3626" s="108">
        <f t="shared" si="180"/>
        <v>-1.1220866255052808E-3</v>
      </c>
    </row>
    <row r="3627" spans="21:24" ht="12" customHeight="1">
      <c r="U3627" s="107">
        <v>38800</v>
      </c>
      <c r="V3627" s="108">
        <v>1.417927441199846E-3</v>
      </c>
      <c r="W3627" s="109">
        <f t="shared" si="181"/>
        <v>0.36230866641887866</v>
      </c>
      <c r="X3627" s="108">
        <f t="shared" si="180"/>
        <v>1.6477137767494376E-3</v>
      </c>
    </row>
    <row r="3628" spans="21:24" ht="12" customHeight="1">
      <c r="U3628" s="107">
        <v>38799</v>
      </c>
      <c r="V3628" s="108">
        <v>-1.473600666317017E-4</v>
      </c>
      <c r="W3628" s="109">
        <f t="shared" si="181"/>
        <v>0.36179566641536115</v>
      </c>
      <c r="X3628" s="108">
        <f t="shared" si="180"/>
        <v>-1.3349055791267439E-4</v>
      </c>
    </row>
    <row r="3629" spans="21:24" ht="12" customHeight="1">
      <c r="U3629" s="107">
        <v>38798</v>
      </c>
      <c r="V3629" s="108">
        <v>8.5084664517947619E-4</v>
      </c>
      <c r="W3629" s="109">
        <f t="shared" si="181"/>
        <v>0.36184898850641806</v>
      </c>
      <c r="X3629" s="108">
        <f t="shared" si="180"/>
        <v>2.4716369853303721E-3</v>
      </c>
    </row>
    <row r="3630" spans="21:24" ht="12" customHeight="1">
      <c r="U3630" s="107">
        <v>38797</v>
      </c>
      <c r="V3630" s="108">
        <v>-1.495551606245988E-3</v>
      </c>
      <c r="W3630" s="109">
        <f t="shared" si="181"/>
        <v>0.36154137224275168</v>
      </c>
      <c r="X3630" s="108">
        <f t="shared" si="180"/>
        <v>4.7506181793599556E-3</v>
      </c>
    </row>
    <row r="3631" spans="21:24" ht="12" customHeight="1">
      <c r="U3631" s="107">
        <v>38796</v>
      </c>
      <c r="V3631" s="108">
        <v>1.0235151935880349E-3</v>
      </c>
      <c r="W3631" s="109">
        <f t="shared" si="181"/>
        <v>0.36208288588433019</v>
      </c>
      <c r="X3631" s="108">
        <f t="shared" si="180"/>
        <v>1.1525321665219579E-2</v>
      </c>
    </row>
    <row r="3632" spans="21:24" ht="12" customHeight="1">
      <c r="U3632" s="107">
        <v>38793</v>
      </c>
      <c r="V3632" s="108">
        <v>-3.6286827033942968E-4</v>
      </c>
      <c r="W3632" s="109">
        <f t="shared" si="181"/>
        <v>0.36171266747345787</v>
      </c>
      <c r="X3632" s="108">
        <f t="shared" si="180"/>
        <v>1.1086960848811112E-2</v>
      </c>
    </row>
    <row r="3633" spans="21:24" ht="12" customHeight="1">
      <c r="U3633" s="107">
        <v>38792</v>
      </c>
      <c r="V3633" s="108">
        <v>2.45773133994823E-3</v>
      </c>
      <c r="W3633" s="109">
        <f t="shared" si="181"/>
        <v>0.36184396916868283</v>
      </c>
      <c r="X3633" s="108">
        <f t="shared" si="180"/>
        <v>1.2071093414903533E-2</v>
      </c>
    </row>
    <row r="3634" spans="21:24" ht="12" customHeight="1">
      <c r="U3634" s="107">
        <v>38791</v>
      </c>
      <c r="V3634" s="108">
        <v>3.1261431956058601E-3</v>
      </c>
      <c r="W3634" s="109">
        <f t="shared" si="181"/>
        <v>0.36095683424479086</v>
      </c>
      <c r="X3634" s="108">
        <f t="shared" si="180"/>
        <v>1.1222669800566853E-2</v>
      </c>
    </row>
    <row r="3635" spans="21:24" ht="12" customHeight="1">
      <c r="U3635" s="107">
        <v>38790</v>
      </c>
      <c r="V3635" s="108">
        <v>5.2370360078199275E-3</v>
      </c>
      <c r="W3635" s="109">
        <f t="shared" si="181"/>
        <v>0.35983194804883639</v>
      </c>
      <c r="X3635" s="108">
        <f t="shared" si="180"/>
        <v>6.6316967882822375E-3</v>
      </c>
    </row>
    <row r="3636" spans="21:24" ht="12" customHeight="1">
      <c r="U3636" s="107">
        <v>38789</v>
      </c>
      <c r="V3636" s="108">
        <v>5.89705504432757E-4</v>
      </c>
      <c r="W3636" s="109">
        <f t="shared" si="181"/>
        <v>0.35795731271289649</v>
      </c>
      <c r="X3636" s="108">
        <f t="shared" si="180"/>
        <v>-1.5267019943923099E-3</v>
      </c>
    </row>
    <row r="3637" spans="21:24" ht="12" customHeight="1">
      <c r="U3637" s="107">
        <v>38786</v>
      </c>
      <c r="V3637" s="108">
        <v>6.1011970567439522E-4</v>
      </c>
      <c r="W3637" s="109">
        <f t="shared" si="181"/>
        <v>0.35774634772245384</v>
      </c>
      <c r="X3637" s="108">
        <f t="shared" si="180"/>
        <v>-3.9760548491818426E-3</v>
      </c>
    </row>
    <row r="3638" spans="21:24" ht="12" customHeight="1">
      <c r="U3638" s="107">
        <v>38785</v>
      </c>
      <c r="V3638" s="108">
        <v>1.6173666489923649E-3</v>
      </c>
      <c r="W3638" s="109">
        <f t="shared" si="181"/>
        <v>0.3575282127145421</v>
      </c>
      <c r="X3638" s="108">
        <f t="shared" si="180"/>
        <v>-7.8787992149663699E-3</v>
      </c>
    </row>
    <row r="3639" spans="21:24" ht="12" customHeight="1">
      <c r="U3639" s="107">
        <v>38784</v>
      </c>
      <c r="V3639" s="108">
        <v>-1.428071409013774E-3</v>
      </c>
      <c r="W3639" s="109">
        <f t="shared" si="181"/>
        <v>0.35695089224609522</v>
      </c>
      <c r="X3639" s="108">
        <f t="shared" si="180"/>
        <v>-1.4673281245271119E-2</v>
      </c>
    </row>
    <row r="3640" spans="21:24" ht="12" customHeight="1">
      <c r="U3640" s="107">
        <v>38783</v>
      </c>
      <c r="V3640" s="108">
        <v>-2.9100595356957542E-3</v>
      </c>
      <c r="W3640" s="109">
        <f t="shared" si="181"/>
        <v>0.35746137261214944</v>
      </c>
      <c r="X3640" s="108">
        <f t="shared" si="180"/>
        <v>-1.1002514268570684E-2</v>
      </c>
    </row>
    <row r="3641" spans="21:24" ht="12" customHeight="1">
      <c r="U3641" s="107">
        <v>38782</v>
      </c>
      <c r="V3641" s="108">
        <v>-1.864839105368561E-3</v>
      </c>
      <c r="W3641" s="109">
        <f t="shared" si="181"/>
        <v>0.35850464246554753</v>
      </c>
      <c r="X3641" s="108">
        <f t="shared" si="180"/>
        <v>-1.0763462318127637E-2</v>
      </c>
    </row>
    <row r="3642" spans="21:24" ht="12" customHeight="1">
      <c r="U3642" s="107">
        <v>38779</v>
      </c>
      <c r="V3642" s="108">
        <v>-3.3105947771856548E-3</v>
      </c>
      <c r="W3642" s="109">
        <f t="shared" si="181"/>
        <v>0.35917444501626294</v>
      </c>
      <c r="X3642" s="108">
        <f t="shared" si="180"/>
        <v>-1.0715399977667794E-2</v>
      </c>
    </row>
    <row r="3643" spans="21:24" ht="12" customHeight="1">
      <c r="U3643" s="107">
        <v>38778</v>
      </c>
      <c r="V3643" s="108">
        <v>-5.2421492988099679E-3</v>
      </c>
      <c r="W3643" s="109">
        <f t="shared" si="181"/>
        <v>0.36036747569918021</v>
      </c>
      <c r="X3643" s="108">
        <f t="shared" si="180"/>
        <v>-8.2221662697701259E-3</v>
      </c>
    </row>
    <row r="3644" spans="21:24" ht="12" customHeight="1">
      <c r="U3644" s="107">
        <v>38777</v>
      </c>
      <c r="V3644" s="108">
        <v>2.292039686689114E-3</v>
      </c>
      <c r="W3644" s="109">
        <f t="shared" si="181"/>
        <v>0.3622665309403314</v>
      </c>
      <c r="X3644" s="108">
        <f t="shared" si="180"/>
        <v>-5.1989455682748265E-3</v>
      </c>
    </row>
    <row r="3645" spans="21:24" ht="12" customHeight="1">
      <c r="U3645" s="107">
        <v>38776</v>
      </c>
      <c r="V3645" s="108">
        <v>-2.6690515468242859E-3</v>
      </c>
      <c r="W3645" s="109">
        <f t="shared" si="181"/>
        <v>0.3614381004697732</v>
      </c>
      <c r="X3645" s="108">
        <f t="shared" si="180"/>
        <v>-5.1834270626609502E-3</v>
      </c>
    </row>
    <row r="3646" spans="21:24" ht="12" customHeight="1">
      <c r="U3646" s="107">
        <v>38775</v>
      </c>
      <c r="V3646" s="108">
        <v>-1.8163444227518031E-3</v>
      </c>
      <c r="W3646" s="109">
        <f t="shared" si="181"/>
        <v>0.3624053791074574</v>
      </c>
      <c r="X3646" s="108">
        <f t="shared" si="180"/>
        <v>-3.0539676637960644E-3</v>
      </c>
    </row>
    <row r="3647" spans="21:24" ht="12" customHeight="1">
      <c r="U3647" s="107">
        <v>38772</v>
      </c>
      <c r="V3647" s="108">
        <v>-7.9869918985920035E-4</v>
      </c>
      <c r="W3647" s="109">
        <f t="shared" si="181"/>
        <v>0.36306482988631877</v>
      </c>
      <c r="X3647" s="108">
        <f t="shared" si="180"/>
        <v>2.0433607514196428E-3</v>
      </c>
    </row>
    <row r="3648" spans="21:24" ht="12" customHeight="1">
      <c r="U3648" s="107">
        <v>38771</v>
      </c>
      <c r="V3648" s="108">
        <v>-2.2098446586632388E-3</v>
      </c>
      <c r="W3648" s="109">
        <f t="shared" si="181"/>
        <v>0.36335504126340712</v>
      </c>
      <c r="X3648" s="108">
        <f t="shared" si="180"/>
        <v>6.6138783939377888E-3</v>
      </c>
    </row>
    <row r="3649" spans="21:24" ht="12" customHeight="1">
      <c r="U3649" s="107">
        <v>38770</v>
      </c>
      <c r="V3649" s="108">
        <v>2.3076750487298712E-3</v>
      </c>
      <c r="W3649" s="109">
        <f t="shared" si="181"/>
        <v>0.36415977780328573</v>
      </c>
      <c r="X3649" s="108">
        <f t="shared" si="180"/>
        <v>1.3373713319066338E-2</v>
      </c>
    </row>
    <row r="3650" spans="21:24" ht="12" customHeight="1">
      <c r="U3650" s="107">
        <v>38769</v>
      </c>
      <c r="V3650" s="108">
        <v>-5.3420998935835848E-4</v>
      </c>
      <c r="W3650" s="109">
        <f t="shared" si="181"/>
        <v>0.36332135018878425</v>
      </c>
      <c r="X3650" s="108">
        <f t="shared" si="180"/>
        <v>9.7148674614511155E-3</v>
      </c>
    </row>
    <row r="3651" spans="21:24" ht="12" customHeight="1">
      <c r="U3651" s="107">
        <v>38768</v>
      </c>
      <c r="V3651" s="108">
        <v>3.2873118897714759E-3</v>
      </c>
      <c r="W3651" s="109">
        <f t="shared" si="181"/>
        <v>0.36351554382358187</v>
      </c>
      <c r="X3651" s="108">
        <f t="shared" si="180"/>
        <v>1.4226749042882458E-2</v>
      </c>
    </row>
    <row r="3652" spans="21:24" ht="12" customHeight="1">
      <c r="U3652" s="107">
        <v>38765</v>
      </c>
      <c r="V3652" s="108">
        <v>3.7588552560434301E-3</v>
      </c>
      <c r="W3652" s="109">
        <f t="shared" si="181"/>
        <v>0.36232447028446063</v>
      </c>
      <c r="X3652" s="108">
        <f t="shared" si="180"/>
        <v>7.7644074074700864E-3</v>
      </c>
    </row>
    <row r="3653" spans="21:24" ht="12" customHeight="1">
      <c r="U3653" s="107">
        <v>38764</v>
      </c>
      <c r="V3653" s="108">
        <v>4.4907352606076015E-3</v>
      </c>
      <c r="W3653" s="109">
        <f t="shared" si="181"/>
        <v>0.36096764515421109</v>
      </c>
      <c r="X3653" s="108">
        <f t="shared" si="180"/>
        <v>4.4789074132434159E-4</v>
      </c>
    </row>
    <row r="3654" spans="21:24" ht="12" customHeight="1">
      <c r="U3654" s="107">
        <v>38763</v>
      </c>
      <c r="V3654" s="108">
        <v>-1.3112162217932971E-3</v>
      </c>
      <c r="W3654" s="109">
        <f t="shared" si="181"/>
        <v>0.35935388200525387</v>
      </c>
      <c r="X3654" s="108">
        <f t="shared" ref="X3654:X3717" si="182">$W3654/VLOOKUP($U3654-7,$U:$W,3,FALSE)-1</f>
        <v>3.3300105882827502E-4</v>
      </c>
    </row>
    <row r="3655" spans="21:24" ht="12" customHeight="1">
      <c r="U3655" s="107">
        <v>38762</v>
      </c>
      <c r="V3655" s="108">
        <v>3.931873886931332E-3</v>
      </c>
      <c r="W3655" s="109">
        <f t="shared" si="181"/>
        <v>0.35982569128868958</v>
      </c>
      <c r="X3655" s="108">
        <f t="shared" si="182"/>
        <v>8.7609917709396967E-4</v>
      </c>
    </row>
    <row r="3656" spans="21:24" ht="12" customHeight="1">
      <c r="U3656" s="107">
        <v>38761</v>
      </c>
      <c r="V3656" s="108">
        <v>-3.105327008803135E-3</v>
      </c>
      <c r="W3656" s="109">
        <f t="shared" si="181"/>
        <v>0.35841644303567077</v>
      </c>
      <c r="X3656" s="108">
        <f t="shared" si="182"/>
        <v>-8.4142285339916523E-3</v>
      </c>
    </row>
    <row r="3657" spans="21:24" ht="12" customHeight="1">
      <c r="U3657" s="107">
        <v>38758</v>
      </c>
      <c r="V3657" s="108">
        <v>-3.5285805169314719E-3</v>
      </c>
      <c r="W3657" s="109">
        <f t="shared" si="181"/>
        <v>0.35953291029255585</v>
      </c>
      <c r="X3657" s="108">
        <f t="shared" si="182"/>
        <v>-2.9172439792829463E-3</v>
      </c>
    </row>
    <row r="3658" spans="21:24" ht="12" customHeight="1">
      <c r="U3658" s="107">
        <v>38757</v>
      </c>
      <c r="V3658" s="108">
        <v>4.3753813049320451E-3</v>
      </c>
      <c r="W3658" s="109">
        <f t="shared" si="181"/>
        <v>0.36080604346792794</v>
      </c>
      <c r="X3658" s="108">
        <f t="shared" si="182"/>
        <v>1.6139912043571236E-3</v>
      </c>
    </row>
    <row r="3659" spans="21:24" ht="12" customHeight="1">
      <c r="U3659" s="107">
        <v>38756</v>
      </c>
      <c r="V3659" s="108">
        <v>-7.6901077757736327E-4</v>
      </c>
      <c r="W3659" s="109">
        <f t="shared" si="181"/>
        <v>0.35923425661743286</v>
      </c>
      <c r="X3659" s="108">
        <f t="shared" si="182"/>
        <v>-8.4041000903902763E-3</v>
      </c>
    </row>
    <row r="3660" spans="21:24" ht="12" customHeight="1">
      <c r="U3660" s="107">
        <v>38755</v>
      </c>
      <c r="V3660" s="108">
        <v>-5.3868181226812764E-3</v>
      </c>
      <c r="W3660" s="109">
        <f t="shared" si="181"/>
        <v>0.3595107242390273</v>
      </c>
      <c r="X3660" s="108">
        <f t="shared" si="182"/>
        <v>-8.4070086932537258E-3</v>
      </c>
    </row>
    <row r="3661" spans="21:24" ht="12" customHeight="1">
      <c r="U3661" s="107">
        <v>38754</v>
      </c>
      <c r="V3661" s="108">
        <v>2.4210881312632378E-3</v>
      </c>
      <c r="W3661" s="109">
        <f t="shared" si="181"/>
        <v>0.36145783183815816</v>
      </c>
      <c r="X3661" s="108">
        <f t="shared" si="182"/>
        <v>-3.2624751427511312E-3</v>
      </c>
    </row>
    <row r="3662" spans="21:24" ht="12" customHeight="1">
      <c r="U3662" s="107">
        <v>38751</v>
      </c>
      <c r="V3662" s="108">
        <v>9.9987645235097397E-4</v>
      </c>
      <c r="W3662" s="109">
        <f t="shared" si="181"/>
        <v>0.36058482419997401</v>
      </c>
      <c r="X3662" s="108">
        <f t="shared" si="182"/>
        <v>-6.031331166559184E-3</v>
      </c>
    </row>
    <row r="3663" spans="21:24" ht="12" customHeight="1">
      <c r="U3663" s="107">
        <v>38750</v>
      </c>
      <c r="V3663" s="108">
        <v>-5.670329270666857E-3</v>
      </c>
      <c r="W3663" s="109">
        <f t="shared" si="181"/>
        <v>0.36022464406082111</v>
      </c>
      <c r="X3663" s="108">
        <f t="shared" si="182"/>
        <v>-1.3483986107307722E-3</v>
      </c>
    </row>
    <row r="3664" spans="21:24" ht="12" customHeight="1">
      <c r="U3664" s="107">
        <v>38749</v>
      </c>
      <c r="V3664" s="108">
        <v>-7.7194177609880539E-4</v>
      </c>
      <c r="W3664" s="109">
        <f t="shared" si="181"/>
        <v>0.36227888462445168</v>
      </c>
      <c r="X3664" s="108">
        <f t="shared" si="182"/>
        <v>4.6866872894739675E-3</v>
      </c>
    </row>
    <row r="3665" spans="21:24" ht="12" customHeight="1">
      <c r="U3665" s="107">
        <v>38748</v>
      </c>
      <c r="V3665" s="108">
        <v>-2.266153693347435E-4</v>
      </c>
      <c r="W3665" s="109">
        <f t="shared" ref="W3665:W3728" si="183">$W3664/(1+$V3664)</f>
        <v>0.36255875887671918</v>
      </c>
      <c r="X3665" s="108">
        <f t="shared" si="182"/>
        <v>1.3851533584228193E-3</v>
      </c>
    </row>
    <row r="3666" spans="21:24" ht="12" customHeight="1">
      <c r="U3666" s="107">
        <v>38747</v>
      </c>
      <c r="V3666" s="108">
        <v>-3.6355637046976279E-4</v>
      </c>
      <c r="W3666" s="109">
        <f t="shared" si="183"/>
        <v>0.36264093888702098</v>
      </c>
      <c r="X3666" s="108">
        <f t="shared" si="182"/>
        <v>1.8639094667209921E-3</v>
      </c>
    </row>
    <row r="3667" spans="21:24" ht="12" customHeight="1">
      <c r="U3667" s="107">
        <v>38744</v>
      </c>
      <c r="V3667" s="108">
        <v>5.715935475942179E-3</v>
      </c>
      <c r="W3667" s="109">
        <f t="shared" si="183"/>
        <v>0.36277282725940446</v>
      </c>
      <c r="X3667" s="108">
        <f t="shared" si="182"/>
        <v>3.4578667699010079E-3</v>
      </c>
    </row>
    <row r="3668" spans="21:24" ht="12" customHeight="1">
      <c r="U3668" s="107">
        <v>38743</v>
      </c>
      <c r="V3668" s="108">
        <v>3.3863818868111505E-4</v>
      </c>
      <c r="W3668" s="109">
        <f t="shared" si="183"/>
        <v>0.36071102630756952</v>
      </c>
      <c r="X3668" s="108">
        <f t="shared" si="182"/>
        <v>-9.4778525368933719E-3</v>
      </c>
    </row>
    <row r="3669" spans="21:24" ht="12" customHeight="1">
      <c r="U3669" s="107">
        <v>38742</v>
      </c>
      <c r="V3669" s="108">
        <v>-4.0555379268399378E-3</v>
      </c>
      <c r="W3669" s="109">
        <f t="shared" si="183"/>
        <v>0.36058891712981417</v>
      </c>
      <c r="X3669" s="108">
        <f t="shared" si="182"/>
        <v>-9.1377086144360797E-3</v>
      </c>
    </row>
    <row r="3670" spans="21:24" ht="12" customHeight="1">
      <c r="U3670" s="107">
        <v>38741</v>
      </c>
      <c r="V3670" s="108">
        <v>2.5137016220672169E-4</v>
      </c>
      <c r="W3670" s="109">
        <f t="shared" si="183"/>
        <v>0.36205725405532307</v>
      </c>
      <c r="X3670" s="108">
        <f t="shared" si="182"/>
        <v>-1.0417801658585302E-2</v>
      </c>
    </row>
    <row r="3671" spans="21:24" ht="12" customHeight="1">
      <c r="U3671" s="107">
        <v>38740</v>
      </c>
      <c r="V3671" s="108">
        <v>1.226857052743019E-3</v>
      </c>
      <c r="W3671" s="109">
        <f t="shared" si="183"/>
        <v>0.36196626653619052</v>
      </c>
      <c r="X3671" s="108">
        <f t="shared" si="182"/>
        <v>-1.3520331728790969E-2</v>
      </c>
    </row>
    <row r="3672" spans="21:24" ht="12" customHeight="1">
      <c r="U3672" s="107">
        <v>38737</v>
      </c>
      <c r="V3672" s="108">
        <v>-7.24889291846228E-3</v>
      </c>
      <c r="W3672" s="109">
        <f t="shared" si="183"/>
        <v>0.36152272982537736</v>
      </c>
      <c r="X3672" s="108">
        <f t="shared" si="182"/>
        <v>-1.3203508190101854E-2</v>
      </c>
    </row>
    <row r="3673" spans="21:24" ht="12" customHeight="1">
      <c r="U3673" s="107">
        <v>38736</v>
      </c>
      <c r="V3673" s="108">
        <v>6.821530803475793E-4</v>
      </c>
      <c r="W3673" s="109">
        <f t="shared" si="183"/>
        <v>0.36416250482779305</v>
      </c>
      <c r="X3673" s="108">
        <f t="shared" si="182"/>
        <v>-4.7931844835521487E-3</v>
      </c>
    </row>
    <row r="3674" spans="21:24" ht="12" customHeight="1">
      <c r="U3674" s="107">
        <v>38735</v>
      </c>
      <c r="V3674" s="108">
        <v>-5.3421966172984107E-3</v>
      </c>
      <c r="W3674" s="109">
        <f t="shared" si="183"/>
        <v>0.36391425959462814</v>
      </c>
      <c r="X3674" s="108">
        <f t="shared" si="182"/>
        <v>-3.6978601532718924E-3</v>
      </c>
    </row>
    <row r="3675" spans="21:24" ht="12" customHeight="1">
      <c r="U3675" s="107">
        <v>38734</v>
      </c>
      <c r="V3675" s="108">
        <v>-2.8846098088295392E-3</v>
      </c>
      <c r="W3675" s="109">
        <f t="shared" si="183"/>
        <v>0.36586880267465166</v>
      </c>
      <c r="X3675" s="108">
        <f t="shared" si="182"/>
        <v>3.3700711249200488E-3</v>
      </c>
    </row>
    <row r="3676" spans="21:24" ht="12" customHeight="1">
      <c r="U3676" s="107">
        <v>38733</v>
      </c>
      <c r="V3676" s="108">
        <v>1.5484168842172319E-3</v>
      </c>
      <c r="W3676" s="109">
        <f t="shared" si="183"/>
        <v>0.36692724460356191</v>
      </c>
      <c r="X3676" s="108">
        <f t="shared" si="182"/>
        <v>1.4322173409482275E-3</v>
      </c>
    </row>
    <row r="3677" spans="21:24" ht="12" customHeight="1">
      <c r="U3677" s="107">
        <v>38730</v>
      </c>
      <c r="V3677" s="108">
        <v>1.212181112392452E-3</v>
      </c>
      <c r="W3677" s="109">
        <f t="shared" si="183"/>
        <v>0.36635996664550674</v>
      </c>
      <c r="X3677" s="108">
        <f t="shared" si="182"/>
        <v>2.1526794418469386E-4</v>
      </c>
    </row>
    <row r="3678" spans="21:24" ht="12" customHeight="1">
      <c r="U3678" s="107">
        <v>38729</v>
      </c>
      <c r="V3678" s="108">
        <v>1.7835035655503731E-3</v>
      </c>
      <c r="W3678" s="109">
        <f t="shared" si="183"/>
        <v>0.36591640968497219</v>
      </c>
      <c r="X3678" s="108">
        <f t="shared" si="182"/>
        <v>2.0134762590939825E-3</v>
      </c>
    </row>
    <row r="3679" spans="21:24" ht="12" customHeight="1">
      <c r="U3679" s="107">
        <v>38728</v>
      </c>
      <c r="V3679" s="108">
        <v>1.7140694675139101E-3</v>
      </c>
      <c r="W3679" s="109">
        <f t="shared" si="183"/>
        <v>0.36526495832942102</v>
      </c>
      <c r="X3679" s="108">
        <f t="shared" si="182"/>
        <v>-2.5815596493417026E-4</v>
      </c>
    </row>
    <row r="3680" spans="21:24" ht="12" customHeight="1">
      <c r="U3680" s="107">
        <v>38727</v>
      </c>
      <c r="V3680" s="108">
        <v>-4.810383645966647E-3</v>
      </c>
      <c r="W3680" s="109">
        <f t="shared" si="183"/>
        <v>0.36463994014138856</v>
      </c>
      <c r="X3680" s="108">
        <f t="shared" si="182"/>
        <v>5.6491423979827537E-3</v>
      </c>
    </row>
    <row r="3681" spans="21:24" ht="12" customHeight="1">
      <c r="U3681" s="107">
        <v>38726</v>
      </c>
      <c r="V3681" s="108">
        <v>3.3132628072836466E-4</v>
      </c>
      <c r="W3681" s="109">
        <f t="shared" si="183"/>
        <v>0.36640247662277642</v>
      </c>
      <c r="X3681" s="108">
        <f t="shared" si="182"/>
        <v>1.6479357497314329E-2</v>
      </c>
    </row>
    <row r="3682" spans="21:24" ht="12" customHeight="1">
      <c r="U3682" s="107">
        <v>38723</v>
      </c>
      <c r="V3682" s="108">
        <v>3.0121816990314387E-3</v>
      </c>
      <c r="W3682" s="109">
        <f t="shared" si="183"/>
        <v>0.36628111806222785</v>
      </c>
      <c r="X3682" s="108">
        <f t="shared" si="182"/>
        <v>1.6378177665666183E-2</v>
      </c>
    </row>
    <row r="3683" spans="21:24" ht="12" customHeight="1">
      <c r="U3683" s="107">
        <v>38722</v>
      </c>
      <c r="V3683" s="108">
        <v>-4.8760729484950693E-4</v>
      </c>
      <c r="W3683" s="109">
        <f t="shared" si="183"/>
        <v>0.36518112615718551</v>
      </c>
      <c r="X3683" s="108">
        <f t="shared" si="182"/>
        <v>1.0152138262334853E-2</v>
      </c>
    </row>
    <row r="3684" spans="21:24" ht="12" customHeight="1">
      <c r="U3684" s="107">
        <v>38721</v>
      </c>
      <c r="V3684" s="108">
        <v>7.6330213629281383E-3</v>
      </c>
      <c r="W3684" s="109">
        <f t="shared" si="183"/>
        <v>0.3653592780063824</v>
      </c>
      <c r="X3684" s="108">
        <f t="shared" si="182"/>
        <v>9.6886590256262117E-3</v>
      </c>
    </row>
    <row r="3685" spans="21:24" ht="12" customHeight="1">
      <c r="U3685" s="107">
        <v>38720</v>
      </c>
      <c r="V3685" s="108">
        <v>5.9071888704629941E-3</v>
      </c>
      <c r="W3685" s="109">
        <f t="shared" si="183"/>
        <v>0.36259160851258737</v>
      </c>
      <c r="X3685" s="108">
        <f t="shared" si="182"/>
        <v>5.2722626117311933E-3</v>
      </c>
    </row>
    <row r="3686" spans="21:24" ht="12" customHeight="1">
      <c r="U3686" s="107">
        <v>38719</v>
      </c>
      <c r="V3686" s="108">
        <v>2.317538157894783E-4</v>
      </c>
      <c r="W3686" s="109">
        <f t="shared" si="183"/>
        <v>0.36046228968672833</v>
      </c>
      <c r="X3686" s="108">
        <f t="shared" si="182"/>
        <v>-7.9371846916687083E-4</v>
      </c>
    </row>
    <row r="3687" spans="21:24" ht="12" customHeight="1">
      <c r="U3687" s="107">
        <v>38716</v>
      </c>
      <c r="V3687" s="108">
        <v>-3.131981470254566E-3</v>
      </c>
      <c r="W3687" s="109">
        <f t="shared" si="183"/>
        <v>0.36037877053152817</v>
      </c>
      <c r="X3687" s="108">
        <f t="shared" si="182"/>
        <v>-1.0082843672166719E-3</v>
      </c>
    </row>
    <row r="3688" spans="21:24" ht="12" customHeight="1">
      <c r="U3688" s="107">
        <v>38715</v>
      </c>
      <c r="V3688" s="108">
        <v>-9.4620479051873009E-4</v>
      </c>
      <c r="W3688" s="109">
        <f t="shared" si="183"/>
        <v>0.36151101633598537</v>
      </c>
      <c r="X3688" s="108">
        <f t="shared" si="182"/>
        <v>5.2677205266293825E-3</v>
      </c>
    </row>
    <row r="3689" spans="21:24" ht="12" customHeight="1">
      <c r="U3689" s="107">
        <v>38714</v>
      </c>
      <c r="V3689" s="108">
        <v>3.2256163452626867E-3</v>
      </c>
      <c r="W3689" s="109">
        <f t="shared" si="183"/>
        <v>0.36185340376008868</v>
      </c>
      <c r="X3689" s="108">
        <f t="shared" si="182"/>
        <v>8.2116714502697974E-3</v>
      </c>
    </row>
    <row r="3690" spans="21:24" ht="12" customHeight="1">
      <c r="U3690" s="107">
        <v>38713</v>
      </c>
      <c r="V3690" s="108">
        <v>-1.6262346174527182E-4</v>
      </c>
      <c r="W3690" s="109">
        <f t="shared" si="183"/>
        <v>0.36068995634134199</v>
      </c>
      <c r="X3690" s="108">
        <f t="shared" si="182"/>
        <v>6.6725987071349913E-3</v>
      </c>
    </row>
    <row r="3691" spans="21:24" ht="12" customHeight="1">
      <c r="U3691" s="107">
        <v>38712</v>
      </c>
      <c r="V3691" s="108">
        <v>1.696771157603611E-5</v>
      </c>
      <c r="W3691" s="109">
        <f t="shared" si="183"/>
        <v>0.3607486225311578</v>
      </c>
      <c r="X3691" s="108">
        <f t="shared" si="182"/>
        <v>9.0574326668209082E-3</v>
      </c>
    </row>
    <row r="3692" spans="21:24" ht="12" customHeight="1">
      <c r="U3692" s="107">
        <v>38709</v>
      </c>
      <c r="V3692" s="108">
        <v>3.1306816378657309E-3</v>
      </c>
      <c r="W3692" s="109">
        <f t="shared" si="183"/>
        <v>0.36074250155643817</v>
      </c>
      <c r="X3692" s="108">
        <f t="shared" si="182"/>
        <v>1.0129240267066075E-2</v>
      </c>
    </row>
    <row r="3693" spans="21:24" ht="12" customHeight="1">
      <c r="U3693" s="107">
        <v>38708</v>
      </c>
      <c r="V3693" s="108">
        <v>1.979548501980081E-3</v>
      </c>
      <c r="W3693" s="109">
        <f t="shared" si="183"/>
        <v>0.35961665629390815</v>
      </c>
      <c r="X3693" s="108">
        <f t="shared" si="182"/>
        <v>1.0948929889010861E-2</v>
      </c>
    </row>
    <row r="3694" spans="21:24" ht="12" customHeight="1">
      <c r="U3694" s="107">
        <v>38707</v>
      </c>
      <c r="V3694" s="108">
        <v>1.694155001326209E-3</v>
      </c>
      <c r="W3694" s="109">
        <f t="shared" si="183"/>
        <v>0.35890618409483188</v>
      </c>
      <c r="X3694" s="108">
        <f t="shared" si="182"/>
        <v>8.5390560970002305E-3</v>
      </c>
    </row>
    <row r="3695" spans="21:24" ht="12" customHeight="1">
      <c r="U3695" s="107">
        <v>38706</v>
      </c>
      <c r="V3695" s="108">
        <v>2.2060176761918128E-3</v>
      </c>
      <c r="W3695" s="109">
        <f t="shared" si="183"/>
        <v>0.35829916976440446</v>
      </c>
      <c r="X3695" s="108">
        <f t="shared" si="182"/>
        <v>8.1580249582913211E-3</v>
      </c>
    </row>
    <row r="3696" spans="21:24" ht="12" customHeight="1">
      <c r="U3696" s="107">
        <v>38705</v>
      </c>
      <c r="V3696" s="108">
        <v>1.0791726482513669E-3</v>
      </c>
      <c r="W3696" s="109">
        <f t="shared" si="183"/>
        <v>0.35751049529236545</v>
      </c>
      <c r="X3696" s="108">
        <f t="shared" si="182"/>
        <v>8.328175418126138E-3</v>
      </c>
    </row>
    <row r="3697" spans="21:24" ht="12" customHeight="1">
      <c r="U3697" s="107">
        <v>38702</v>
      </c>
      <c r="V3697" s="108">
        <v>3.9446921391116403E-3</v>
      </c>
      <c r="W3697" s="109">
        <f t="shared" si="183"/>
        <v>0.35712509565712813</v>
      </c>
      <c r="X3697" s="108">
        <f t="shared" si="182"/>
        <v>8.1928668188679943E-3</v>
      </c>
    </row>
    <row r="3698" spans="21:24" ht="12" customHeight="1">
      <c r="U3698" s="107">
        <v>38701</v>
      </c>
      <c r="V3698" s="108">
        <v>-4.089443117279771E-4</v>
      </c>
      <c r="W3698" s="109">
        <f t="shared" si="183"/>
        <v>0.35572188234413521</v>
      </c>
      <c r="X3698" s="108">
        <f t="shared" si="182"/>
        <v>1.2601154154354699E-3</v>
      </c>
    </row>
    <row r="3699" spans="21:24" ht="12" customHeight="1">
      <c r="U3699" s="107">
        <v>38700</v>
      </c>
      <c r="V3699" s="108">
        <v>1.3157099007513858E-3</v>
      </c>
      <c r="W3699" s="109">
        <f t="shared" si="183"/>
        <v>0.35586741229812391</v>
      </c>
      <c r="X3699" s="108">
        <f t="shared" si="182"/>
        <v>1.7924385347138916E-3</v>
      </c>
    </row>
    <row r="3700" spans="21:24" ht="12" customHeight="1">
      <c r="U3700" s="107">
        <v>38699</v>
      </c>
      <c r="V3700" s="108">
        <v>2.3751635943267189E-3</v>
      </c>
      <c r="W3700" s="109">
        <f t="shared" si="183"/>
        <v>0.35539980925036802</v>
      </c>
      <c r="X3700" s="108">
        <f t="shared" si="182"/>
        <v>-1.2036292075440214E-3</v>
      </c>
    </row>
    <row r="3701" spans="21:24" ht="12" customHeight="1">
      <c r="U3701" s="107">
        <v>38698</v>
      </c>
      <c r="V3701" s="108">
        <v>9.4483680016174394E-4</v>
      </c>
      <c r="W3701" s="109">
        <f t="shared" si="183"/>
        <v>0.35455767676442806</v>
      </c>
      <c r="X3701" s="108">
        <f t="shared" si="182"/>
        <v>-4.7678202892609267E-4</v>
      </c>
    </row>
    <row r="3702" spans="21:24" ht="12" customHeight="1">
      <c r="U3702" s="107">
        <v>38695</v>
      </c>
      <c r="V3702" s="108">
        <v>-2.958847057071209E-3</v>
      </c>
      <c r="W3702" s="109">
        <f t="shared" si="183"/>
        <v>0.35422299384438044</v>
      </c>
      <c r="X3702" s="108">
        <f t="shared" si="182"/>
        <v>-5.3606138613665477E-3</v>
      </c>
    </row>
    <row r="3703" spans="21:24" ht="12" customHeight="1">
      <c r="U3703" s="107">
        <v>38694</v>
      </c>
      <c r="V3703" s="108">
        <v>1.2249144664726021E-4</v>
      </c>
      <c r="W3703" s="109">
        <f t="shared" si="183"/>
        <v>0.35527419585323411</v>
      </c>
      <c r="X3703" s="108">
        <f t="shared" si="182"/>
        <v>-1.9643250303048587E-3</v>
      </c>
    </row>
    <row r="3704" spans="21:24" ht="12" customHeight="1">
      <c r="U3704" s="107">
        <v>38693</v>
      </c>
      <c r="V3704" s="108">
        <v>-1.6789320858038208E-3</v>
      </c>
      <c r="W3704" s="109">
        <f t="shared" si="183"/>
        <v>0.35523068313296363</v>
      </c>
      <c r="X3704" s="108">
        <f t="shared" si="182"/>
        <v>6.0171461701841178E-3</v>
      </c>
    </row>
    <row r="3705" spans="21:24" ht="12" customHeight="1">
      <c r="U3705" s="107">
        <v>38692</v>
      </c>
      <c r="V3705" s="108">
        <v>3.1046151430915332E-3</v>
      </c>
      <c r="W3705" s="109">
        <f t="shared" si="183"/>
        <v>0.35582809433757745</v>
      </c>
      <c r="X3705" s="108">
        <f t="shared" si="182"/>
        <v>3.9800017028082113E-3</v>
      </c>
    </row>
    <row r="3706" spans="21:24" ht="12" customHeight="1">
      <c r="U3706" s="107">
        <v>38691</v>
      </c>
      <c r="V3706" s="108">
        <v>-3.945941291421391E-3</v>
      </c>
      <c r="W3706" s="109">
        <f t="shared" si="183"/>
        <v>0.35472680412981555</v>
      </c>
      <c r="X3706" s="108">
        <f t="shared" si="182"/>
        <v>-1.5624940854810365E-3</v>
      </c>
    </row>
    <row r="3707" spans="21:24" ht="12" customHeight="1">
      <c r="U3707" s="107">
        <v>38688</v>
      </c>
      <c r="V3707" s="108">
        <v>4.4564283045974269E-4</v>
      </c>
      <c r="W3707" s="109">
        <f t="shared" si="183"/>
        <v>0.35613208041110955</v>
      </c>
      <c r="X3707" s="108">
        <f t="shared" si="182"/>
        <v>1.141462257399084E-3</v>
      </c>
    </row>
    <row r="3708" spans="21:24" ht="12" customHeight="1">
      <c r="U3708" s="107">
        <v>38687</v>
      </c>
      <c r="V3708" s="108">
        <v>8.1206512946759707E-3</v>
      </c>
      <c r="W3708" s="109">
        <f t="shared" si="183"/>
        <v>0.35597344339822506</v>
      </c>
      <c r="X3708" s="108">
        <f t="shared" si="182"/>
        <v>7.6716319089609186E-4</v>
      </c>
    </row>
    <row r="3709" spans="21:24" ht="12" customHeight="1">
      <c r="U3709" s="107">
        <v>38686</v>
      </c>
      <c r="V3709" s="108">
        <v>-3.700492302653461E-3</v>
      </c>
      <c r="W3709" s="109">
        <f t="shared" si="183"/>
        <v>0.353105992760953</v>
      </c>
      <c r="X3709" s="108">
        <f t="shared" si="182"/>
        <v>-5.5660067359692977E-3</v>
      </c>
    </row>
    <row r="3710" spans="21:24" ht="12" customHeight="1">
      <c r="U3710" s="107">
        <v>38685</v>
      </c>
      <c r="V3710" s="108">
        <v>-2.4330480526040953E-3</v>
      </c>
      <c r="W3710" s="109">
        <f t="shared" si="183"/>
        <v>0.35441751203616845</v>
      </c>
      <c r="X3710" s="108">
        <f t="shared" si="182"/>
        <v>8.7656514887468617E-4</v>
      </c>
    </row>
    <row r="3711" spans="21:24" ht="12" customHeight="1">
      <c r="U3711" s="107">
        <v>38684</v>
      </c>
      <c r="V3711" s="108">
        <v>-1.248439771353981E-3</v>
      </c>
      <c r="W3711" s="109">
        <f t="shared" si="183"/>
        <v>0.3552819300441879</v>
      </c>
      <c r="X3711" s="108">
        <f t="shared" si="182"/>
        <v>5.1789020599271041E-3</v>
      </c>
    </row>
    <row r="3712" spans="21:24" ht="12" customHeight="1">
      <c r="U3712" s="107">
        <v>38681</v>
      </c>
      <c r="V3712" s="108">
        <v>7.160391157007104E-5</v>
      </c>
      <c r="W3712" s="109">
        <f t="shared" si="183"/>
        <v>0.35572603257095547</v>
      </c>
      <c r="X3712" s="108">
        <f t="shared" si="182"/>
        <v>8.5189372799889806E-3</v>
      </c>
    </row>
    <row r="3713" spans="21:24" ht="12" customHeight="1">
      <c r="U3713" s="107">
        <v>38680</v>
      </c>
      <c r="V3713" s="108">
        <v>1.740946178178697E-3</v>
      </c>
      <c r="W3713" s="109">
        <f t="shared" si="183"/>
        <v>0.35570056301929565</v>
      </c>
      <c r="X3713" s="108">
        <f t="shared" si="182"/>
        <v>1.0415101003552474E-2</v>
      </c>
    </row>
    <row r="3714" spans="21:24" ht="12" customHeight="1">
      <c r="U3714" s="107">
        <v>38679</v>
      </c>
      <c r="V3714" s="108">
        <v>2.7541655636836282E-3</v>
      </c>
      <c r="W3714" s="109">
        <f t="shared" si="183"/>
        <v>0.35508238370045375</v>
      </c>
      <c r="X3714" s="108">
        <f t="shared" si="182"/>
        <v>1.2848287261402191E-2</v>
      </c>
    </row>
    <row r="3715" spans="21:24" ht="12" customHeight="1">
      <c r="U3715" s="107">
        <v>38678</v>
      </c>
      <c r="V3715" s="108">
        <v>1.8550622579525211E-3</v>
      </c>
      <c r="W3715" s="109">
        <f t="shared" si="183"/>
        <v>0.35410711408099649</v>
      </c>
      <c r="X3715" s="108">
        <f t="shared" si="182"/>
        <v>1.0704513763669432E-2</v>
      </c>
    </row>
    <row r="3716" spans="21:24" ht="12" customHeight="1">
      <c r="U3716" s="107">
        <v>38677</v>
      </c>
      <c r="V3716" s="108">
        <v>2.0702385061340321E-3</v>
      </c>
      <c r="W3716" s="109">
        <f t="shared" si="183"/>
        <v>0.35345143965527304</v>
      </c>
      <c r="X3716" s="108">
        <f t="shared" si="182"/>
        <v>7.7606542113133337E-3</v>
      </c>
    </row>
    <row r="3717" spans="21:24" ht="12" customHeight="1">
      <c r="U3717" s="107">
        <v>38674</v>
      </c>
      <c r="V3717" s="108">
        <v>1.9518854077383891E-3</v>
      </c>
      <c r="W3717" s="109">
        <f t="shared" si="183"/>
        <v>0.35272122259831934</v>
      </c>
      <c r="X3717" s="108">
        <f t="shared" si="182"/>
        <v>4.853265987073474E-3</v>
      </c>
    </row>
    <row r="3718" spans="21:24" ht="12" customHeight="1">
      <c r="U3718" s="107">
        <v>38673</v>
      </c>
      <c r="V3718" s="108">
        <v>4.153244155262744E-3</v>
      </c>
      <c r="W3718" s="109">
        <f t="shared" si="183"/>
        <v>0.35203409239035616</v>
      </c>
      <c r="X3718" s="108">
        <f t="shared" ref="X3718:X3781" si="184">$W3718/VLOOKUP($U3718-7,$U:$W,3,FALSE)-1</f>
        <v>5.6886747826911943E-3</v>
      </c>
    </row>
    <row r="3719" spans="21:24" ht="12" customHeight="1">
      <c r="U3719" s="107">
        <v>38672</v>
      </c>
      <c r="V3719" s="108">
        <v>6.3175707278419159E-4</v>
      </c>
      <c r="W3719" s="109">
        <f t="shared" si="183"/>
        <v>0.35057805612778009</v>
      </c>
      <c r="X3719" s="108">
        <f t="shared" si="184"/>
        <v>2.2954370535455126E-3</v>
      </c>
    </row>
    <row r="3720" spans="21:24" ht="12" customHeight="1">
      <c r="U3720" s="107">
        <v>38671</v>
      </c>
      <c r="V3720" s="108">
        <v>-1.0630216676071531E-3</v>
      </c>
      <c r="W3720" s="109">
        <f t="shared" si="183"/>
        <v>0.35035671579457939</v>
      </c>
      <c r="X3720" s="108">
        <f t="shared" si="184"/>
        <v>3.4837957037434641E-3</v>
      </c>
    </row>
    <row r="3721" spans="21:24" ht="12" customHeight="1">
      <c r="U3721" s="107">
        <v>38670</v>
      </c>
      <c r="V3721" s="108">
        <v>-8.2073287592902128E-4</v>
      </c>
      <c r="W3721" s="109">
        <f t="shared" si="183"/>
        <v>0.350729548904535</v>
      </c>
      <c r="X3721" s="108">
        <f t="shared" si="184"/>
        <v>3.9472756622140892E-3</v>
      </c>
    </row>
    <row r="3722" spans="21:24" ht="12" customHeight="1">
      <c r="U3722" s="107">
        <v>38667</v>
      </c>
      <c r="V3722" s="108">
        <v>2.7848820712194221E-3</v>
      </c>
      <c r="W3722" s="109">
        <f t="shared" si="183"/>
        <v>0.35101764062222468</v>
      </c>
      <c r="X3722" s="108">
        <f t="shared" si="184"/>
        <v>4.9555701493586568E-3</v>
      </c>
    </row>
    <row r="3723" spans="21:24" ht="12" customHeight="1">
      <c r="U3723" s="107">
        <v>38666</v>
      </c>
      <c r="V3723" s="108">
        <v>7.651870364450608E-4</v>
      </c>
      <c r="W3723" s="109">
        <f t="shared" si="183"/>
        <v>0.35004281266906334</v>
      </c>
      <c r="X3723" s="108">
        <f t="shared" si="184"/>
        <v>1.4425186383939526E-3</v>
      </c>
    </row>
    <row r="3724" spans="21:24" ht="12" customHeight="1">
      <c r="U3724" s="107">
        <v>38665</v>
      </c>
      <c r="V3724" s="108">
        <v>1.8181432022831001E-3</v>
      </c>
      <c r="W3724" s="109">
        <f t="shared" si="183"/>
        <v>0.34977516924388752</v>
      </c>
      <c r="X3724" s="108">
        <f t="shared" si="184"/>
        <v>2.3314673105456762E-3</v>
      </c>
    </row>
    <row r="3725" spans="21:24" ht="12" customHeight="1">
      <c r="U3725" s="107">
        <v>38664</v>
      </c>
      <c r="V3725" s="108">
        <v>-6.0164175174373875E-4</v>
      </c>
      <c r="W3725" s="109">
        <f t="shared" si="183"/>
        <v>0.34914038203165415</v>
      </c>
      <c r="X3725" s="108">
        <f t="shared" si="184"/>
        <v>2.3607298944632316E-3</v>
      </c>
    </row>
    <row r="3726" spans="21:24" ht="12" customHeight="1">
      <c r="U3726" s="107">
        <v>38663</v>
      </c>
      <c r="V3726" s="108">
        <v>1.8277295663168312E-4</v>
      </c>
      <c r="W3726" s="109">
        <f t="shared" si="183"/>
        <v>0.34935056591810576</v>
      </c>
      <c r="X3726" s="108">
        <f t="shared" si="184"/>
        <v>3.698527110211236E-3</v>
      </c>
    </row>
    <row r="3727" spans="21:24" ht="12" customHeight="1">
      <c r="U3727" s="107">
        <v>38660</v>
      </c>
      <c r="V3727" s="108">
        <v>-7.205813042503688E-4</v>
      </c>
      <c r="W3727" s="109">
        <f t="shared" si="183"/>
        <v>0.3492867257505281</v>
      </c>
      <c r="X3727" s="108">
        <f t="shared" si="184"/>
        <v>6.1362659696209132E-3</v>
      </c>
    </row>
    <row r="3728" spans="21:24" ht="12" customHeight="1">
      <c r="U3728" s="107">
        <v>38659</v>
      </c>
      <c r="V3728" s="108">
        <v>1.653534462876657E-3</v>
      </c>
      <c r="W3728" s="109">
        <f t="shared" si="183"/>
        <v>0.34953859672844451</v>
      </c>
      <c r="X3728" s="108">
        <f t="shared" si="184"/>
        <v>7.9761013539656478E-3</v>
      </c>
    </row>
    <row r="3729" spans="21:24" ht="12" customHeight="1">
      <c r="U3729" s="107">
        <v>38658</v>
      </c>
      <c r="V3729" s="108">
        <v>1.847390799950926E-3</v>
      </c>
      <c r="W3729" s="109">
        <f t="shared" ref="W3729:W3792" si="185">$W3728/(1+$V3728)</f>
        <v>0.3489615767350932</v>
      </c>
      <c r="X3729" s="108">
        <f t="shared" si="184"/>
        <v>3.4952219842101506E-3</v>
      </c>
    </row>
    <row r="3730" spans="21:24" ht="12" customHeight="1">
      <c r="U3730" s="107">
        <v>38657</v>
      </c>
      <c r="V3730" s="108">
        <v>7.3220174512625327E-4</v>
      </c>
      <c r="W3730" s="109">
        <f t="shared" si="185"/>
        <v>0.34831809708707812</v>
      </c>
      <c r="X3730" s="108">
        <f t="shared" si="184"/>
        <v>1.6944270753733726E-3</v>
      </c>
    </row>
    <row r="3731" spans="21:24" ht="12" customHeight="1">
      <c r="U3731" s="107">
        <v>38656</v>
      </c>
      <c r="V3731" s="108">
        <v>2.611972906907976E-3</v>
      </c>
      <c r="W3731" s="109">
        <f t="shared" si="185"/>
        <v>0.34806324457198817</v>
      </c>
      <c r="X3731" s="108">
        <f t="shared" si="184"/>
        <v>-2.9795508800984916E-3</v>
      </c>
    </row>
    <row r="3732" spans="21:24" ht="12" customHeight="1">
      <c r="U3732" s="107">
        <v>38653</v>
      </c>
      <c r="V3732" s="108">
        <v>1.1067155496127181E-3</v>
      </c>
      <c r="W3732" s="109">
        <f t="shared" si="185"/>
        <v>0.34715648124850951</v>
      </c>
      <c r="X3732" s="108">
        <f t="shared" si="184"/>
        <v>-1.7878760483280853E-3</v>
      </c>
    </row>
    <row r="3733" spans="21:24" ht="12" customHeight="1">
      <c r="U3733" s="107">
        <v>38652</v>
      </c>
      <c r="V3733" s="108">
        <v>-2.7992384274611632E-3</v>
      </c>
      <c r="W3733" s="109">
        <f t="shared" si="185"/>
        <v>0.34677270250646436</v>
      </c>
      <c r="X3733" s="108">
        <f t="shared" si="184"/>
        <v>2.7132560451885723E-3</v>
      </c>
    </row>
    <row r="3734" spans="21:24" ht="12" customHeight="1">
      <c r="U3734" s="107">
        <v>38651</v>
      </c>
      <c r="V3734" s="108">
        <v>4.955296150406797E-5</v>
      </c>
      <c r="W3734" s="109">
        <f t="shared" si="185"/>
        <v>0.34774612682768119</v>
      </c>
      <c r="X3734" s="108">
        <f t="shared" si="184"/>
        <v>-3.2533620971996191E-3</v>
      </c>
    </row>
    <row r="3735" spans="21:24" ht="12" customHeight="1">
      <c r="U3735" s="107">
        <v>38650</v>
      </c>
      <c r="V3735" s="108">
        <v>-3.9372863980233139E-3</v>
      </c>
      <c r="W3735" s="109">
        <f t="shared" si="185"/>
        <v>0.34772889583109223</v>
      </c>
      <c r="X3735" s="108">
        <f t="shared" si="184"/>
        <v>-2.8025233433944807E-3</v>
      </c>
    </row>
    <row r="3736" spans="21:24" ht="12" customHeight="1">
      <c r="U3736" s="107">
        <v>38649</v>
      </c>
      <c r="V3736" s="108">
        <v>3.8103309297545266E-3</v>
      </c>
      <c r="W3736" s="109">
        <f t="shared" si="185"/>
        <v>0.34910341596226391</v>
      </c>
      <c r="X3736" s="108">
        <f t="shared" si="184"/>
        <v>-3.0559003968791965E-3</v>
      </c>
    </row>
    <row r="3737" spans="21:24" ht="12" customHeight="1">
      <c r="U3737" s="107">
        <v>38646</v>
      </c>
      <c r="V3737" s="108">
        <v>5.6208999181184428E-3</v>
      </c>
      <c r="W3737" s="109">
        <f t="shared" si="185"/>
        <v>0.3477782656798476</v>
      </c>
      <c r="X3737" s="108">
        <f t="shared" si="184"/>
        <v>-7.0928775641324604E-3</v>
      </c>
    </row>
    <row r="3738" spans="21:24" ht="12" customHeight="1">
      <c r="U3738" s="107">
        <v>38645</v>
      </c>
      <c r="V3738" s="108">
        <v>-8.7330546204066831E-3</v>
      </c>
      <c r="W3738" s="109">
        <f t="shared" si="185"/>
        <v>0.34583436532411477</v>
      </c>
      <c r="X3738" s="108">
        <f t="shared" si="184"/>
        <v>-1.0813503816319625E-2</v>
      </c>
    </row>
    <row r="3739" spans="21:24" ht="12" customHeight="1">
      <c r="U3739" s="107">
        <v>38644</v>
      </c>
      <c r="V3739" s="108">
        <v>5.018856577539264E-4</v>
      </c>
      <c r="W3739" s="109">
        <f t="shared" si="185"/>
        <v>0.34888116358170479</v>
      </c>
      <c r="X3739" s="108">
        <f t="shared" si="184"/>
        <v>-9.2451689459157604E-3</v>
      </c>
    </row>
    <row r="3740" spans="21:24" ht="12" customHeight="1">
      <c r="U3740" s="107">
        <v>38643</v>
      </c>
      <c r="V3740" s="108">
        <v>-4.1903751205345516E-3</v>
      </c>
      <c r="W3740" s="109">
        <f t="shared" si="185"/>
        <v>0.34870615296476126</v>
      </c>
      <c r="X3740" s="108">
        <f t="shared" si="184"/>
        <v>-2.2188822005843489E-2</v>
      </c>
    </row>
    <row r="3741" spans="21:24" ht="12" customHeight="1">
      <c r="U3741" s="107">
        <v>38642</v>
      </c>
      <c r="V3741" s="108">
        <v>-2.5445002218618668E-4</v>
      </c>
      <c r="W3741" s="109">
        <f t="shared" si="185"/>
        <v>0.35017351133452768</v>
      </c>
      <c r="X3741" s="108">
        <f t="shared" si="184"/>
        <v>-1.8983769923379801E-2</v>
      </c>
    </row>
    <row r="3742" spans="21:24" ht="12" customHeight="1">
      <c r="U3742" s="107">
        <v>38639</v>
      </c>
      <c r="V3742" s="108">
        <v>1.852632538985804E-3</v>
      </c>
      <c r="W3742" s="109">
        <f t="shared" si="185"/>
        <v>0.35026263566994487</v>
      </c>
      <c r="X3742" s="108">
        <f t="shared" si="184"/>
        <v>-1.8482812535829618E-2</v>
      </c>
    </row>
    <row r="3743" spans="21:24" ht="12" customHeight="1">
      <c r="U3743" s="107">
        <v>38638</v>
      </c>
      <c r="V3743" s="108">
        <v>-7.1614212405380351E-3</v>
      </c>
      <c r="W3743" s="109">
        <f t="shared" si="185"/>
        <v>0.34961492767881192</v>
      </c>
      <c r="X3743" s="108">
        <f t="shared" si="184"/>
        <v>-1.8305477664897429E-2</v>
      </c>
    </row>
    <row r="3744" spans="21:24" ht="12" customHeight="1">
      <c r="U3744" s="107">
        <v>38637</v>
      </c>
      <c r="V3744" s="108">
        <v>-1.25691071730148E-2</v>
      </c>
      <c r="W3744" s="109">
        <f t="shared" si="185"/>
        <v>0.35213672711595362</v>
      </c>
      <c r="X3744" s="108">
        <f t="shared" si="184"/>
        <v>-2.2476547221845999E-2</v>
      </c>
    </row>
    <row r="3745" spans="21:24" ht="12" customHeight="1">
      <c r="U3745" s="107">
        <v>38636</v>
      </c>
      <c r="V3745" s="108">
        <v>-9.2632804909029034E-4</v>
      </c>
      <c r="W3745" s="109">
        <f t="shared" si="185"/>
        <v>0.35661911094132037</v>
      </c>
      <c r="X3745" s="108">
        <f t="shared" si="184"/>
        <v>-1.8341904339681081E-2</v>
      </c>
    </row>
    <row r="3746" spans="21:24" ht="12" customHeight="1">
      <c r="U3746" s="107">
        <v>38635</v>
      </c>
      <c r="V3746" s="108">
        <v>2.5607152024827574E-4</v>
      </c>
      <c r="W3746" s="109">
        <f t="shared" si="185"/>
        <v>0.35694976351938451</v>
      </c>
      <c r="X3746" s="108">
        <f t="shared" si="184"/>
        <v>-1.9674988435018581E-2</v>
      </c>
    </row>
    <row r="3747" spans="21:24" ht="12" customHeight="1">
      <c r="U3747" s="107">
        <v>38632</v>
      </c>
      <c r="V3747" s="108">
        <v>2.0336415009820749E-3</v>
      </c>
      <c r="W3747" s="109">
        <f t="shared" si="185"/>
        <v>0.3568583822509282</v>
      </c>
      <c r="X3747" s="108">
        <f t="shared" si="184"/>
        <v>-2.2209673993159096E-2</v>
      </c>
    </row>
    <row r="3748" spans="21:24" ht="12" customHeight="1">
      <c r="U3748" s="107">
        <v>38631</v>
      </c>
      <c r="V3748" s="108">
        <v>-1.1379840185137E-2</v>
      </c>
      <c r="W3748" s="109">
        <f t="shared" si="185"/>
        <v>0.35613413309794395</v>
      </c>
      <c r="X3748" s="108">
        <f t="shared" si="184"/>
        <v>-2.7232351876872896E-2</v>
      </c>
    </row>
    <row r="3749" spans="21:24" ht="12" customHeight="1">
      <c r="U3749" s="107">
        <v>38630</v>
      </c>
      <c r="V3749" s="108">
        <v>-8.3925586707221146E-3</v>
      </c>
      <c r="W3749" s="109">
        <f t="shared" si="185"/>
        <v>0.36023353313434003</v>
      </c>
      <c r="X3749" s="108">
        <f t="shared" si="184"/>
        <v>-1.214478111324957E-2</v>
      </c>
    </row>
    <row r="3750" spans="21:24" ht="12" customHeight="1">
      <c r="U3750" s="107">
        <v>38629</v>
      </c>
      <c r="V3750" s="108">
        <v>-2.2830623622243349E-3</v>
      </c>
      <c r="W3750" s="109">
        <f t="shared" si="185"/>
        <v>0.3632824020072265</v>
      </c>
      <c r="X3750" s="108">
        <f t="shared" si="184"/>
        <v>-2.1426790789738082E-3</v>
      </c>
    </row>
    <row r="3751" spans="21:24" ht="12" customHeight="1">
      <c r="U3751" s="107">
        <v>38628</v>
      </c>
      <c r="V3751" s="108">
        <v>-2.3301469165101949E-3</v>
      </c>
      <c r="W3751" s="109">
        <f t="shared" si="185"/>
        <v>0.36411369628278006</v>
      </c>
      <c r="X3751" s="108">
        <f t="shared" si="184"/>
        <v>-8.0178209099823761E-4</v>
      </c>
    </row>
    <row r="3752" spans="21:24" ht="12" customHeight="1">
      <c r="U3752" s="107">
        <v>38625</v>
      </c>
      <c r="V3752" s="108">
        <v>-3.1135685664949804E-3</v>
      </c>
      <c r="W3752" s="109">
        <f t="shared" si="185"/>
        <v>0.36496411629299708</v>
      </c>
      <c r="X3752" s="108">
        <f t="shared" si="184"/>
        <v>1.223393284531582E-3</v>
      </c>
    </row>
    <row r="3753" spans="21:24" ht="12" customHeight="1">
      <c r="U3753" s="107">
        <v>38624</v>
      </c>
      <c r="V3753" s="108">
        <v>3.9536021310525036E-3</v>
      </c>
      <c r="W3753" s="109">
        <f t="shared" si="185"/>
        <v>0.36610400621882794</v>
      </c>
      <c r="X3753" s="108">
        <f t="shared" si="184"/>
        <v>1.9927456878474636E-3</v>
      </c>
    </row>
    <row r="3754" spans="21:24" ht="12" customHeight="1">
      <c r="U3754" s="107">
        <v>38623</v>
      </c>
      <c r="V3754" s="108">
        <v>1.647534873856083E-3</v>
      </c>
      <c r="W3754" s="109">
        <f t="shared" si="185"/>
        <v>0.36466227666469198</v>
      </c>
      <c r="X3754" s="108">
        <f t="shared" si="184"/>
        <v>-1.4515380546020751E-4</v>
      </c>
    </row>
    <row r="3755" spans="21:24" ht="12" customHeight="1">
      <c r="U3755" s="107">
        <v>38622</v>
      </c>
      <c r="V3755" s="108">
        <v>-9.4235401797340343E-4</v>
      </c>
      <c r="W3755" s="109">
        <f t="shared" si="185"/>
        <v>0.36406247104737921</v>
      </c>
      <c r="X3755" s="108">
        <f t="shared" si="184"/>
        <v>-1.0227056672241774E-3</v>
      </c>
    </row>
    <row r="3756" spans="21:24" ht="12" customHeight="1">
      <c r="U3756" s="107">
        <v>38621</v>
      </c>
      <c r="V3756" s="108">
        <v>-3.0806923146266848E-4</v>
      </c>
      <c r="W3756" s="109">
        <f t="shared" si="185"/>
        <v>0.36440587038350819</v>
      </c>
      <c r="X3756" s="108">
        <f t="shared" si="184"/>
        <v>-4.2667171383292679E-4</v>
      </c>
    </row>
    <row r="3757" spans="21:24" ht="12" customHeight="1">
      <c r="U3757" s="107">
        <v>38618</v>
      </c>
      <c r="V3757" s="108">
        <v>-2.3475487381525318E-3</v>
      </c>
      <c r="W3757" s="109">
        <f t="shared" si="185"/>
        <v>0.36451816721513636</v>
      </c>
      <c r="X3757" s="108">
        <f t="shared" si="184"/>
        <v>2.3299010076442972E-3</v>
      </c>
    </row>
    <row r="3758" spans="21:24" ht="12" customHeight="1">
      <c r="U3758" s="107">
        <v>38617</v>
      </c>
      <c r="V3758" s="108">
        <v>1.8115188609516162E-3</v>
      </c>
      <c r="W3758" s="109">
        <f t="shared" si="185"/>
        <v>0.36537590495977601</v>
      </c>
      <c r="X3758" s="108">
        <f t="shared" si="184"/>
        <v>4.0874612696928381E-3</v>
      </c>
    </row>
    <row r="3759" spans="21:24" ht="12" customHeight="1">
      <c r="U3759" s="107">
        <v>38616</v>
      </c>
      <c r="V3759" s="108">
        <v>7.6840960641818266E-4</v>
      </c>
      <c r="W3759" s="109">
        <f t="shared" si="185"/>
        <v>0.36471521646627131</v>
      </c>
      <c r="X3759" s="108">
        <f t="shared" si="184"/>
        <v>2.5806880027519075E-3</v>
      </c>
    </row>
    <row r="3760" spans="21:24" ht="12" customHeight="1">
      <c r="U3760" s="107">
        <v>38615</v>
      </c>
      <c r="V3760" s="108">
        <v>-3.4627212324111117E-4</v>
      </c>
      <c r="W3760" s="109">
        <f t="shared" si="185"/>
        <v>0.36443518097229544</v>
      </c>
      <c r="X3760" s="108">
        <f t="shared" si="184"/>
        <v>2.7190547539912568E-3</v>
      </c>
    </row>
    <row r="3761" spans="21:24" ht="12" customHeight="1">
      <c r="U3761" s="107">
        <v>38614</v>
      </c>
      <c r="V3761" s="108">
        <v>2.4488305659360172E-3</v>
      </c>
      <c r="W3761" s="109">
        <f t="shared" si="185"/>
        <v>0.36456141842870654</v>
      </c>
      <c r="X3761" s="108">
        <f t="shared" si="184"/>
        <v>-4.6630681125314766E-4</v>
      </c>
    </row>
    <row r="3762" spans="21:24" ht="12" customHeight="1">
      <c r="U3762" s="107">
        <v>38611</v>
      </c>
      <c r="V3762" s="108">
        <v>-5.9819026654499004E-4</v>
      </c>
      <c r="W3762" s="109">
        <f t="shared" si="185"/>
        <v>0.36367085013495609</v>
      </c>
      <c r="X3762" s="108">
        <f t="shared" si="184"/>
        <v>-7.0212125701044625E-3</v>
      </c>
    </row>
    <row r="3763" spans="21:24" ht="12" customHeight="1">
      <c r="U3763" s="107">
        <v>38610</v>
      </c>
      <c r="V3763" s="108">
        <v>3.0816096300058398E-4</v>
      </c>
      <c r="W3763" s="109">
        <f t="shared" si="185"/>
        <v>0.36388852470854416</v>
      </c>
      <c r="X3763" s="108">
        <f t="shared" si="184"/>
        <v>7.4090582767083468E-4</v>
      </c>
    </row>
    <row r="3764" spans="21:24" ht="12" customHeight="1">
      <c r="U3764" s="107">
        <v>38609</v>
      </c>
      <c r="V3764" s="108">
        <v>9.0652624404888803E-4</v>
      </c>
      <c r="W3764" s="109">
        <f t="shared" si="185"/>
        <v>0.36377642301571067</v>
      </c>
      <c r="X3764" s="108">
        <f t="shared" si="184"/>
        <v>-1.74699991448235E-3</v>
      </c>
    </row>
    <row r="3765" spans="21:24" ht="12" customHeight="1">
      <c r="U3765" s="107">
        <v>38608</v>
      </c>
      <c r="V3765" s="108">
        <v>-3.5218959913974599E-3</v>
      </c>
      <c r="W3765" s="109">
        <f t="shared" si="185"/>
        <v>0.36344694881828743</v>
      </c>
      <c r="X3765" s="108">
        <f t="shared" si="184"/>
        <v>-7.0342297236499762E-3</v>
      </c>
    </row>
    <row r="3766" spans="21:24" ht="12" customHeight="1">
      <c r="U3766" s="107">
        <v>38607</v>
      </c>
      <c r="V3766" s="108">
        <v>-4.1251925582546064E-3</v>
      </c>
      <c r="W3766" s="109">
        <f t="shared" si="185"/>
        <v>0.36473149520920112</v>
      </c>
      <c r="X3766" s="108">
        <f t="shared" si="184"/>
        <v>-3.1194079657888008E-3</v>
      </c>
    </row>
    <row r="3767" spans="21:24" ht="12" customHeight="1">
      <c r="U3767" s="107">
        <v>38604</v>
      </c>
      <c r="V3767" s="108">
        <v>7.2141369173824932E-3</v>
      </c>
      <c r="W3767" s="109">
        <f t="shared" si="185"/>
        <v>0.36624231528272333</v>
      </c>
      <c r="X3767" s="108">
        <f t="shared" si="184"/>
        <v>1.7200121667970691E-3</v>
      </c>
    </row>
    <row r="3768" spans="21:24" ht="12" customHeight="1">
      <c r="U3768" s="107">
        <v>38603</v>
      </c>
      <c r="V3768" s="108">
        <v>-2.1786689478084831E-3</v>
      </c>
      <c r="W3768" s="109">
        <f t="shared" si="185"/>
        <v>0.36361911718556883</v>
      </c>
      <c r="X3768" s="108">
        <f t="shared" si="184"/>
        <v>-5.1027549713849041E-3</v>
      </c>
    </row>
    <row r="3769" spans="21:24" ht="12" customHeight="1">
      <c r="U3769" s="107">
        <v>38602</v>
      </c>
      <c r="V3769" s="108">
        <v>-4.3947579206815267E-3</v>
      </c>
      <c r="W3769" s="109">
        <f t="shared" si="185"/>
        <v>0.36441305258741713</v>
      </c>
      <c r="X3769" s="108">
        <f t="shared" si="184"/>
        <v>6.5899657443422299E-3</v>
      </c>
    </row>
    <row r="3770" spans="21:24" ht="12" customHeight="1">
      <c r="U3770" s="107">
        <v>38601</v>
      </c>
      <c r="V3770" s="108">
        <v>4.0677333395034278E-4</v>
      </c>
      <c r="W3770" s="109">
        <f t="shared" si="185"/>
        <v>0.36602162904078489</v>
      </c>
      <c r="X3770" s="108">
        <f t="shared" si="184"/>
        <v>2.1110310187465897E-2</v>
      </c>
    </row>
    <row r="3771" spans="21:24" ht="12" customHeight="1">
      <c r="U3771" s="107">
        <v>38600</v>
      </c>
      <c r="V3771" s="108">
        <v>7.0934492916340474E-4</v>
      </c>
      <c r="W3771" s="109">
        <f t="shared" si="185"/>
        <v>0.36587280174141878</v>
      </c>
      <c r="X3771" s="108">
        <f t="shared" si="184"/>
        <v>2.3477791543860205E-2</v>
      </c>
    </row>
    <row r="3772" spans="21:24" ht="12" customHeight="1">
      <c r="U3772" s="107">
        <v>38597</v>
      </c>
      <c r="V3772" s="108">
        <v>3.5394900957836566E-4</v>
      </c>
      <c r="W3772" s="109">
        <f t="shared" si="185"/>
        <v>0.36561345569059078</v>
      </c>
      <c r="X3772" s="108">
        <f t="shared" si="184"/>
        <v>2.7662342268697682E-2</v>
      </c>
    </row>
    <row r="3773" spans="21:24" ht="12" customHeight="1">
      <c r="U3773" s="107">
        <v>38596</v>
      </c>
      <c r="V3773" s="108">
        <v>9.5484176498157863E-3</v>
      </c>
      <c r="W3773" s="109">
        <f t="shared" si="185"/>
        <v>0.36548409295787171</v>
      </c>
      <c r="X3773" s="108">
        <f t="shared" si="184"/>
        <v>2.339905535090292E-2</v>
      </c>
    </row>
    <row r="3774" spans="21:24" ht="12" customHeight="1">
      <c r="U3774" s="107">
        <v>38595</v>
      </c>
      <c r="V3774" s="108">
        <v>9.9671287822927831E-3</v>
      </c>
      <c r="W3774" s="109">
        <f t="shared" si="185"/>
        <v>0.36202730504863012</v>
      </c>
      <c r="X3774" s="108">
        <f t="shared" si="184"/>
        <v>1.5168907844890001E-2</v>
      </c>
    </row>
    <row r="3775" spans="21:24" ht="12" customHeight="1">
      <c r="U3775" s="107">
        <v>38594</v>
      </c>
      <c r="V3775" s="108">
        <v>2.7262527878830988E-3</v>
      </c>
      <c r="W3775" s="109">
        <f t="shared" si="185"/>
        <v>0.35845454246132025</v>
      </c>
      <c r="X3775" s="108">
        <f t="shared" si="184"/>
        <v>4.3069318147925806E-3</v>
      </c>
    </row>
    <row r="3776" spans="21:24" ht="12" customHeight="1">
      <c r="U3776" s="107">
        <v>38593</v>
      </c>
      <c r="V3776" s="108">
        <v>4.8008054857803014E-3</v>
      </c>
      <c r="W3776" s="109">
        <f t="shared" si="185"/>
        <v>0.35747996171907132</v>
      </c>
      <c r="X3776" s="108">
        <f t="shared" si="184"/>
        <v>-2.8085840671622231E-3</v>
      </c>
    </row>
    <row r="3777" spans="21:24" ht="12" customHeight="1">
      <c r="U3777" s="107">
        <v>38590</v>
      </c>
      <c r="V3777" s="108">
        <v>-3.7960482497954701E-3</v>
      </c>
      <c r="W3777" s="109">
        <f t="shared" si="185"/>
        <v>0.35577196969527142</v>
      </c>
      <c r="X3777" s="108">
        <f t="shared" si="184"/>
        <v>-4.7757935289755027E-3</v>
      </c>
    </row>
    <row r="3778" spans="21:24" ht="12" customHeight="1">
      <c r="U3778" s="107">
        <v>38589</v>
      </c>
      <c r="V3778" s="108">
        <v>1.4296565973433688E-3</v>
      </c>
      <c r="W3778" s="109">
        <f t="shared" si="185"/>
        <v>0.35712764346118586</v>
      </c>
      <c r="X3778" s="108">
        <f t="shared" si="184"/>
        <v>3.4382159519934508E-3</v>
      </c>
    </row>
    <row r="3779" spans="21:24" ht="12" customHeight="1">
      <c r="U3779" s="107">
        <v>38588</v>
      </c>
      <c r="V3779" s="108">
        <v>-8.3918990935050121E-4</v>
      </c>
      <c r="W3779" s="109">
        <f t="shared" si="185"/>
        <v>0.35661780246715863</v>
      </c>
      <c r="X3779" s="108">
        <f t="shared" si="184"/>
        <v>3.6902031377739064E-5</v>
      </c>
    </row>
    <row r="3780" spans="21:24" ht="12" customHeight="1">
      <c r="U3780" s="107">
        <v>38587</v>
      </c>
      <c r="V3780" s="108">
        <v>-4.3780639811671664E-3</v>
      </c>
      <c r="W3780" s="109">
        <f t="shared" si="185"/>
        <v>0.35691732388383435</v>
      </c>
      <c r="X3780" s="108">
        <f t="shared" si="184"/>
        <v>2.1686436130892162E-3</v>
      </c>
    </row>
    <row r="3781" spans="21:24" ht="12" customHeight="1">
      <c r="U3781" s="107">
        <v>38586</v>
      </c>
      <c r="V3781" s="108">
        <v>2.8185845999935712E-3</v>
      </c>
      <c r="W3781" s="109">
        <f t="shared" si="185"/>
        <v>0.35848680203956756</v>
      </c>
      <c r="X3781" s="108">
        <f t="shared" si="184"/>
        <v>4.0953467903594998E-3</v>
      </c>
    </row>
    <row r="3782" spans="21:24" ht="12" customHeight="1">
      <c r="U3782" s="107">
        <v>38583</v>
      </c>
      <c r="V3782" s="108">
        <v>4.4260474864712164E-3</v>
      </c>
      <c r="W3782" s="109">
        <f t="shared" si="185"/>
        <v>0.35747921662477122</v>
      </c>
      <c r="X3782" s="108">
        <f t="shared" ref="X3782:X3845" si="186">$W3782/VLOOKUP($U3782-7,$U:$W,3,FALSE)-1</f>
        <v>3.378230907566504E-3</v>
      </c>
    </row>
    <row r="3783" spans="21:24" ht="12" customHeight="1">
      <c r="U3783" s="107">
        <v>38582</v>
      </c>
      <c r="V3783" s="108">
        <v>-1.9648489908961298E-3</v>
      </c>
      <c r="W3783" s="109">
        <f t="shared" si="185"/>
        <v>0.35590396875842284</v>
      </c>
      <c r="X3783" s="108">
        <f t="shared" si="186"/>
        <v>2.7838739074868002E-3</v>
      </c>
    </row>
    <row r="3784" spans="21:24" ht="12" customHeight="1">
      <c r="U3784" s="107">
        <v>38581</v>
      </c>
      <c r="V3784" s="108">
        <v>1.2906841396570581E-3</v>
      </c>
      <c r="W3784" s="109">
        <f t="shared" si="185"/>
        <v>0.35660464303143202</v>
      </c>
      <c r="X3784" s="108">
        <f t="shared" si="186"/>
        <v>8.4416066509969134E-3</v>
      </c>
    </row>
    <row r="3785" spans="21:24" ht="12" customHeight="1">
      <c r="U3785" s="107">
        <v>38580</v>
      </c>
      <c r="V3785" s="108">
        <v>-2.4639470710914311E-3</v>
      </c>
      <c r="W3785" s="109">
        <f t="shared" si="185"/>
        <v>0.35614497236418291</v>
      </c>
      <c r="X3785" s="108">
        <f t="shared" si="186"/>
        <v>1.4065762224059419E-2</v>
      </c>
    </row>
    <row r="3786" spans="21:24" ht="12" customHeight="1">
      <c r="U3786" s="107">
        <v>38579</v>
      </c>
      <c r="V3786" s="108">
        <v>2.102380569295164E-3</v>
      </c>
      <c r="W3786" s="109">
        <f t="shared" si="185"/>
        <v>0.35702466223500423</v>
      </c>
      <c r="X3786" s="108">
        <f t="shared" si="186"/>
        <v>2.1252134626124963E-2</v>
      </c>
    </row>
    <row r="3787" spans="21:24" ht="12" customHeight="1">
      <c r="U3787" s="107">
        <v>38576</v>
      </c>
      <c r="V3787" s="108">
        <v>3.8310698060745629E-3</v>
      </c>
      <c r="W3787" s="109">
        <f t="shared" si="185"/>
        <v>0.35627563526211586</v>
      </c>
      <c r="X3787" s="108">
        <f t="shared" si="186"/>
        <v>2.0240828916294751E-2</v>
      </c>
    </row>
    <row r="3788" spans="21:24" ht="12" customHeight="1">
      <c r="U3788" s="107">
        <v>38575</v>
      </c>
      <c r="V3788" s="108">
        <v>3.6660913342961799E-3</v>
      </c>
      <c r="W3788" s="109">
        <f t="shared" si="185"/>
        <v>0.35491592756831392</v>
      </c>
      <c r="X3788" s="108">
        <f t="shared" si="186"/>
        <v>6.6799814419626902E-3</v>
      </c>
    </row>
    <row r="3789" spans="21:24" ht="12" customHeight="1">
      <c r="U3789" s="107">
        <v>38574</v>
      </c>
      <c r="V3789" s="108">
        <v>6.874958473757401E-3</v>
      </c>
      <c r="W3789" s="109">
        <f t="shared" si="185"/>
        <v>0.3536195260880845</v>
      </c>
      <c r="X3789" s="108">
        <f t="shared" si="186"/>
        <v>-6.7349676700079186E-4</v>
      </c>
    </row>
    <row r="3790" spans="21:24" ht="12" customHeight="1">
      <c r="U3790" s="107">
        <v>38573</v>
      </c>
      <c r="V3790" s="108">
        <v>4.6052843613072761E-3</v>
      </c>
      <c r="W3790" s="109">
        <f t="shared" si="185"/>
        <v>0.35120500625431045</v>
      </c>
      <c r="X3790" s="108">
        <f t="shared" si="186"/>
        <v>-7.7261705878636233E-3</v>
      </c>
    </row>
    <row r="3791" spans="21:24" ht="12" customHeight="1">
      <c r="U3791" s="107">
        <v>38572</v>
      </c>
      <c r="V3791" s="108">
        <v>1.1100381056242321E-3</v>
      </c>
      <c r="W3791" s="109">
        <f t="shared" si="185"/>
        <v>0.34959502176777241</v>
      </c>
      <c r="X3791" s="108">
        <f t="shared" si="186"/>
        <v>-1.0997297058874866E-2</v>
      </c>
    </row>
    <row r="3792" spans="21:24" ht="12" customHeight="1">
      <c r="U3792" s="107">
        <v>38569</v>
      </c>
      <c r="V3792" s="108">
        <v>-9.5116622644458408E-3</v>
      </c>
      <c r="W3792" s="109">
        <f t="shared" si="185"/>
        <v>0.34920738826003828</v>
      </c>
      <c r="X3792" s="108">
        <f t="shared" si="186"/>
        <v>-1.488756365238042E-2</v>
      </c>
    </row>
    <row r="3793" spans="21:24" ht="12" customHeight="1">
      <c r="U3793" s="107">
        <v>38568</v>
      </c>
      <c r="V3793" s="108">
        <v>-3.6653713626479821E-3</v>
      </c>
      <c r="W3793" s="109">
        <f t="shared" ref="W3793:W3856" si="187">$W3792/(1+$V3792)</f>
        <v>0.35256082778157005</v>
      </c>
      <c r="X3793" s="108">
        <f t="shared" si="186"/>
        <v>-9.087183324016701E-3</v>
      </c>
    </row>
    <row r="3794" spans="21:24" ht="12" customHeight="1">
      <c r="U3794" s="107">
        <v>38567</v>
      </c>
      <c r="V3794" s="108">
        <v>-2.3098801874225569E-4</v>
      </c>
      <c r="W3794" s="109">
        <f t="shared" si="187"/>
        <v>0.3538578482048283</v>
      </c>
      <c r="X3794" s="108">
        <f t="shared" si="186"/>
        <v>-1.3021203900467349E-3</v>
      </c>
    </row>
    <row r="3795" spans="21:24" ht="12" customHeight="1">
      <c r="U3795" s="107">
        <v>38566</v>
      </c>
      <c r="V3795" s="108">
        <v>1.2935060585994159E-3</v>
      </c>
      <c r="W3795" s="109">
        <f t="shared" si="187"/>
        <v>0.35393960401271357</v>
      </c>
      <c r="X3795" s="108">
        <f t="shared" si="186"/>
        <v>2.033990863379076E-3</v>
      </c>
    </row>
    <row r="3796" spans="21:24" ht="12" customHeight="1">
      <c r="U3796" s="107">
        <v>38565</v>
      </c>
      <c r="V3796" s="108">
        <v>-2.8278529902076373E-3</v>
      </c>
      <c r="W3796" s="109">
        <f t="shared" si="187"/>
        <v>0.35348237242237712</v>
      </c>
      <c r="X3796" s="108">
        <f t="shared" si="186"/>
        <v>-6.995056384866416E-4</v>
      </c>
    </row>
    <row r="3797" spans="21:24" ht="12" customHeight="1">
      <c r="U3797" s="107">
        <v>38562</v>
      </c>
      <c r="V3797" s="108">
        <v>-3.6796284196841337E-3</v>
      </c>
      <c r="W3797" s="109">
        <f t="shared" si="187"/>
        <v>0.35448480333346682</v>
      </c>
      <c r="X3797" s="108">
        <f t="shared" si="186"/>
        <v>4.9947762390609718E-3</v>
      </c>
    </row>
    <row r="3798" spans="21:24" ht="12" customHeight="1">
      <c r="U3798" s="107">
        <v>38561</v>
      </c>
      <c r="V3798" s="108">
        <v>4.1622877983812836E-3</v>
      </c>
      <c r="W3798" s="109">
        <f t="shared" si="187"/>
        <v>0.35579399302174253</v>
      </c>
      <c r="X3798" s="108">
        <f t="shared" si="186"/>
        <v>1.5417410840732115E-2</v>
      </c>
    </row>
    <row r="3799" spans="21:24" ht="12" customHeight="1">
      <c r="U3799" s="107">
        <v>38560</v>
      </c>
      <c r="V3799" s="108">
        <v>3.1087013105270222E-3</v>
      </c>
      <c r="W3799" s="109">
        <f t="shared" si="187"/>
        <v>0.35431921447858622</v>
      </c>
      <c r="X3799" s="108">
        <f t="shared" si="186"/>
        <v>6.8782889404364056E-3</v>
      </c>
    </row>
    <row r="3800" spans="21:24" ht="12" customHeight="1">
      <c r="U3800" s="107">
        <v>38559</v>
      </c>
      <c r="V3800" s="108">
        <v>-1.4379704393122929E-3</v>
      </c>
      <c r="W3800" s="109">
        <f t="shared" si="187"/>
        <v>0.35322115540985771</v>
      </c>
      <c r="X3800" s="108">
        <f t="shared" si="186"/>
        <v>5.3094784547880192E-3</v>
      </c>
    </row>
    <row r="3801" spans="21:24" ht="12" customHeight="1">
      <c r="U3801" s="107">
        <v>38558</v>
      </c>
      <c r="V3801" s="108">
        <v>2.8543009940562298E-3</v>
      </c>
      <c r="W3801" s="109">
        <f t="shared" si="187"/>
        <v>0.35372980841786622</v>
      </c>
      <c r="X3801" s="108">
        <f t="shared" si="186"/>
        <v>1.0601688360951433E-2</v>
      </c>
    </row>
    <row r="3802" spans="21:24" ht="12" customHeight="1">
      <c r="U3802" s="107">
        <v>38555</v>
      </c>
      <c r="V3802" s="108">
        <v>6.6530453659879238E-3</v>
      </c>
      <c r="W3802" s="109">
        <f t="shared" si="187"/>
        <v>0.3527230307206537</v>
      </c>
      <c r="X3802" s="108">
        <f t="shared" si="186"/>
        <v>6.2549423673763371E-3</v>
      </c>
    </row>
    <row r="3803" spans="21:24" ht="12" customHeight="1">
      <c r="U3803" s="107">
        <v>38554</v>
      </c>
      <c r="V3803" s="108">
        <v>-4.28218448626315E-3</v>
      </c>
      <c r="W3803" s="109">
        <f t="shared" si="187"/>
        <v>0.35039185779487164</v>
      </c>
      <c r="X3803" s="108">
        <f t="shared" si="186"/>
        <v>-2.6767814230677089E-4</v>
      </c>
    </row>
    <row r="3804" spans="21:24" ht="12" customHeight="1">
      <c r="U3804" s="107">
        <v>38553</v>
      </c>
      <c r="V3804" s="108">
        <v>1.545764194744167E-3</v>
      </c>
      <c r="W3804" s="109">
        <f t="shared" si="187"/>
        <v>0.35189875317645924</v>
      </c>
      <c r="X3804" s="108">
        <f t="shared" si="186"/>
        <v>6.6243486362747017E-3</v>
      </c>
    </row>
    <row r="3805" spans="21:24" ht="12" customHeight="1">
      <c r="U3805" s="107">
        <v>38552</v>
      </c>
      <c r="V3805" s="108">
        <v>3.8187191453542143E-3</v>
      </c>
      <c r="W3805" s="109">
        <f t="shared" si="187"/>
        <v>0.35135564020820403</v>
      </c>
      <c r="X3805" s="108">
        <f t="shared" si="186"/>
        <v>5.1191997368058573E-3</v>
      </c>
    </row>
    <row r="3806" spans="21:24" ht="12" customHeight="1">
      <c r="U3806" s="107">
        <v>38551</v>
      </c>
      <c r="V3806" s="108">
        <v>-1.4591223508576632E-3</v>
      </c>
      <c r="W3806" s="109">
        <f t="shared" si="187"/>
        <v>0.35001901589098311</v>
      </c>
      <c r="X3806" s="108">
        <f t="shared" si="186"/>
        <v>-2.0736086522814556E-3</v>
      </c>
    </row>
    <row r="3807" spans="21:24" ht="12" customHeight="1">
      <c r="U3807" s="107">
        <v>38548</v>
      </c>
      <c r="V3807" s="108">
        <v>1.2784432261075731E-4</v>
      </c>
      <c r="W3807" s="109">
        <f t="shared" si="187"/>
        <v>0.35053048275302495</v>
      </c>
      <c r="X3807" s="108">
        <f t="shared" si="186"/>
        <v>-2.8884897403091969E-4</v>
      </c>
    </row>
    <row r="3808" spans="21:24" ht="12" customHeight="1">
      <c r="U3808" s="107">
        <v>38547</v>
      </c>
      <c r="V3808" s="108">
        <v>2.5821667989683462E-3</v>
      </c>
      <c r="W3808" s="109">
        <f t="shared" si="187"/>
        <v>0.35048567514930073</v>
      </c>
      <c r="X3808" s="108">
        <f t="shared" si="186"/>
        <v>4.287839897658019E-3</v>
      </c>
    </row>
    <row r="3809" spans="21:24" ht="12" customHeight="1">
      <c r="U3809" s="107">
        <v>38546</v>
      </c>
      <c r="V3809" s="108">
        <v>4.8209017594149138E-5</v>
      </c>
      <c r="W3809" s="109">
        <f t="shared" si="187"/>
        <v>0.34958299354987232</v>
      </c>
      <c r="X3809" s="108">
        <f t="shared" si="186"/>
        <v>6.0745487490576622E-4</v>
      </c>
    </row>
    <row r="3810" spans="21:24" ht="12" customHeight="1">
      <c r="U3810" s="107">
        <v>38545</v>
      </c>
      <c r="V3810" s="108">
        <v>-3.364782777683551E-3</v>
      </c>
      <c r="W3810" s="109">
        <f t="shared" si="187"/>
        <v>0.34956614130961561</v>
      </c>
      <c r="X3810" s="108">
        <f t="shared" si="186"/>
        <v>1.6850415458113943E-3</v>
      </c>
    </row>
    <row r="3811" spans="21:24" ht="12" customHeight="1">
      <c r="U3811" s="107">
        <v>38544</v>
      </c>
      <c r="V3811" s="108">
        <v>3.2673631664008877E-4</v>
      </c>
      <c r="W3811" s="109">
        <f t="shared" si="187"/>
        <v>0.35074632650838683</v>
      </c>
      <c r="X3811" s="108">
        <f t="shared" si="186"/>
        <v>3.0067191484963729E-3</v>
      </c>
    </row>
    <row r="3812" spans="21:24" ht="12" customHeight="1">
      <c r="U3812" s="107">
        <v>38541</v>
      </c>
      <c r="V3812" s="108">
        <v>4.7064408208892482E-3</v>
      </c>
      <c r="W3812" s="109">
        <f t="shared" si="187"/>
        <v>0.35063176237785043</v>
      </c>
      <c r="X3812" s="108">
        <f t="shared" si="186"/>
        <v>-1.6758999880434056E-3</v>
      </c>
    </row>
    <row r="3813" spans="21:24" ht="12" customHeight="1">
      <c r="U3813" s="107">
        <v>38540</v>
      </c>
      <c r="V3813" s="108">
        <v>-1.0919674921943041E-3</v>
      </c>
      <c r="W3813" s="109">
        <f t="shared" si="187"/>
        <v>0.34898926505474465</v>
      </c>
      <c r="X3813" s="108">
        <f t="shared" si="186"/>
        <v>-5.1202201779340095E-3</v>
      </c>
    </row>
    <row r="3814" spans="21:24" ht="12" customHeight="1">
      <c r="U3814" s="107">
        <v>38539</v>
      </c>
      <c r="V3814" s="108">
        <v>1.1251934184702771E-3</v>
      </c>
      <c r="W3814" s="109">
        <f t="shared" si="187"/>
        <v>0.34937076657456706</v>
      </c>
      <c r="X3814" s="108">
        <f t="shared" si="186"/>
        <v>-3.1419072128801018E-3</v>
      </c>
    </row>
    <row r="3815" spans="21:24" ht="12" customHeight="1">
      <c r="U3815" s="107">
        <v>38538</v>
      </c>
      <c r="V3815" s="108">
        <v>-2.049768187252068E-3</v>
      </c>
      <c r="W3815" s="109">
        <f t="shared" si="187"/>
        <v>0.34897809871470303</v>
      </c>
      <c r="X3815" s="108">
        <f t="shared" si="186"/>
        <v>-5.8099952893484463E-3</v>
      </c>
    </row>
    <row r="3816" spans="21:24" ht="12" customHeight="1">
      <c r="U3816" s="107">
        <v>38537</v>
      </c>
      <c r="V3816" s="108">
        <v>-4.3433711002324963E-3</v>
      </c>
      <c r="W3816" s="109">
        <f t="shared" si="187"/>
        <v>0.34969489217993804</v>
      </c>
      <c r="X3816" s="108">
        <f t="shared" si="186"/>
        <v>-2.769809447634497E-3</v>
      </c>
    </row>
    <row r="3817" spans="21:24" ht="12" customHeight="1">
      <c r="U3817" s="107">
        <v>38534</v>
      </c>
      <c r="V3817" s="108">
        <v>1.2401009028293471E-3</v>
      </c>
      <c r="W3817" s="109">
        <f t="shared" si="187"/>
        <v>0.3512203725960848</v>
      </c>
      <c r="X3817" s="108">
        <f t="shared" si="186"/>
        <v>1.9224670299498037E-3</v>
      </c>
    </row>
    <row r="3818" spans="21:24" ht="12" customHeight="1">
      <c r="U3818" s="107">
        <v>38533</v>
      </c>
      <c r="V3818" s="108">
        <v>8.9435563114841576E-4</v>
      </c>
      <c r="W3818" s="109">
        <f t="shared" si="187"/>
        <v>0.35078536335029475</v>
      </c>
      <c r="X3818" s="108">
        <f t="shared" si="186"/>
        <v>2.1363305297394941E-3</v>
      </c>
    </row>
    <row r="3819" spans="21:24" ht="12" customHeight="1">
      <c r="U3819" s="107">
        <v>38532</v>
      </c>
      <c r="V3819" s="108">
        <v>-1.5543155416706108E-3</v>
      </c>
      <c r="W3819" s="109">
        <f t="shared" si="187"/>
        <v>0.35047191681792922</v>
      </c>
      <c r="X3819" s="108">
        <f t="shared" si="186"/>
        <v>1.3410295838209851E-3</v>
      </c>
    </row>
    <row r="3820" spans="21:24" ht="12" customHeight="1">
      <c r="U3820" s="107">
        <v>38531</v>
      </c>
      <c r="V3820" s="108">
        <v>1.0019162504477511E-3</v>
      </c>
      <c r="W3820" s="109">
        <f t="shared" si="187"/>
        <v>0.3510175087872357</v>
      </c>
      <c r="X3820" s="108">
        <f t="shared" si="186"/>
        <v>1.3720582942547299E-2</v>
      </c>
    </row>
    <row r="3821" spans="21:24" ht="12" customHeight="1">
      <c r="U3821" s="107">
        <v>38530</v>
      </c>
      <c r="V3821" s="108">
        <v>3.4150128309292369E-4</v>
      </c>
      <c r="W3821" s="109">
        <f t="shared" si="187"/>
        <v>0.35066617065237682</v>
      </c>
      <c r="X3821" s="108">
        <f t="shared" si="186"/>
        <v>1.7873217185197854E-2</v>
      </c>
    </row>
    <row r="3822" spans="21:24" ht="12" customHeight="1">
      <c r="U3822" s="107">
        <v>38527</v>
      </c>
      <c r="V3822" s="108">
        <v>1.4538187494244638E-3</v>
      </c>
      <c r="W3822" s="109">
        <f t="shared" si="187"/>
        <v>0.35054645858698569</v>
      </c>
      <c r="X3822" s="108">
        <f t="shared" si="186"/>
        <v>1.7224723958636723E-2</v>
      </c>
    </row>
    <row r="3823" spans="21:24" ht="12" customHeight="1">
      <c r="U3823" s="107">
        <v>38526</v>
      </c>
      <c r="V3823" s="108">
        <v>1.000403233928848E-4</v>
      </c>
      <c r="W3823" s="109">
        <f t="shared" si="187"/>
        <v>0.3500375674084843</v>
      </c>
      <c r="X3823" s="108">
        <f t="shared" si="186"/>
        <v>1.9477437464169745E-2</v>
      </c>
    </row>
    <row r="3824" spans="21:24" ht="12" customHeight="1">
      <c r="U3824" s="107">
        <v>38525</v>
      </c>
      <c r="V3824" s="108">
        <v>1.0789442739840229E-2</v>
      </c>
      <c r="W3824" s="109">
        <f t="shared" si="187"/>
        <v>0.35000255303988986</v>
      </c>
      <c r="X3824" s="108">
        <f t="shared" si="186"/>
        <v>2.104846157367346E-2</v>
      </c>
    </row>
    <row r="3825" spans="21:24" ht="12" customHeight="1">
      <c r="U3825" s="107">
        <v>38524</v>
      </c>
      <c r="V3825" s="108">
        <v>5.1024493799168543E-3</v>
      </c>
      <c r="W3825" s="109">
        <f t="shared" si="187"/>
        <v>0.3462665301402188</v>
      </c>
      <c r="X3825" s="108">
        <f t="shared" si="186"/>
        <v>5.2513322957183917E-3</v>
      </c>
    </row>
    <row r="3826" spans="21:24" ht="12" customHeight="1">
      <c r="U3826" s="107">
        <v>38523</v>
      </c>
      <c r="V3826" s="108">
        <v>-2.9582238048073009E-4</v>
      </c>
      <c r="W3826" s="109">
        <f t="shared" si="187"/>
        <v>0.3445086919784574</v>
      </c>
      <c r="X3826" s="108">
        <f t="shared" si="186"/>
        <v>-3.2193947832398484E-3</v>
      </c>
    </row>
    <row r="3827" spans="21:24" ht="12" customHeight="1">
      <c r="U3827" s="107">
        <v>38520</v>
      </c>
      <c r="V3827" s="108">
        <v>3.6716065101121921E-3</v>
      </c>
      <c r="W3827" s="109">
        <f t="shared" si="187"/>
        <v>0.34461063551699506</v>
      </c>
      <c r="X3827" s="108">
        <f t="shared" si="186"/>
        <v>-4.6405612124560403E-3</v>
      </c>
    </row>
    <row r="3828" spans="21:24" ht="12" customHeight="1">
      <c r="U3828" s="107">
        <v>38519</v>
      </c>
      <c r="V3828" s="108">
        <v>1.6412036856462749E-3</v>
      </c>
      <c r="W3828" s="109">
        <f t="shared" si="187"/>
        <v>0.34334998946044515</v>
      </c>
      <c r="X3828" s="108">
        <f t="shared" si="186"/>
        <v>-1.0433329684758852E-2</v>
      </c>
    </row>
    <row r="3829" spans="21:24" ht="12" customHeight="1">
      <c r="U3829" s="107">
        <v>38518</v>
      </c>
      <c r="V3829" s="108">
        <v>-4.8489643492254939E-3</v>
      </c>
      <c r="W3829" s="109">
        <f t="shared" si="187"/>
        <v>0.34278740550713371</v>
      </c>
      <c r="X3829" s="108">
        <f t="shared" si="186"/>
        <v>-1.273943891036855E-2</v>
      </c>
    </row>
    <row r="3830" spans="21:24" ht="12" customHeight="1">
      <c r="U3830" s="107">
        <v>38517</v>
      </c>
      <c r="V3830" s="108">
        <v>-3.3670231405983644E-3</v>
      </c>
      <c r="W3830" s="109">
        <f t="shared" si="187"/>
        <v>0.34445766846132003</v>
      </c>
      <c r="X3830" s="108">
        <f t="shared" si="186"/>
        <v>-7.1511620121810227E-3</v>
      </c>
    </row>
    <row r="3831" spans="21:24" ht="12" customHeight="1">
      <c r="U3831" s="107">
        <v>38516</v>
      </c>
      <c r="V3831" s="108">
        <v>-1.721157112060051E-3</v>
      </c>
      <c r="W3831" s="109">
        <f t="shared" si="187"/>
        <v>0.34562138365798206</v>
      </c>
      <c r="X3831" s="108">
        <f t="shared" si="186"/>
        <v>3.2685931250722167E-3</v>
      </c>
    </row>
    <row r="3832" spans="21:24" ht="12" customHeight="1">
      <c r="U3832" s="107">
        <v>38513</v>
      </c>
      <c r="V3832" s="108">
        <v>-2.1695369122273749E-3</v>
      </c>
      <c r="W3832" s="109">
        <f t="shared" si="187"/>
        <v>0.3462172779883097</v>
      </c>
      <c r="X3832" s="108">
        <f t="shared" si="186"/>
        <v>5.0386711116610083E-3</v>
      </c>
    </row>
    <row r="3833" spans="21:24" ht="12" customHeight="1">
      <c r="U3833" s="107">
        <v>38512</v>
      </c>
      <c r="V3833" s="108">
        <v>-6.9304431386883053E-4</v>
      </c>
      <c r="W3833" s="109">
        <f t="shared" si="187"/>
        <v>0.3469700423025221</v>
      </c>
      <c r="X3833" s="108">
        <f t="shared" si="186"/>
        <v>2.6420614182451896E-3</v>
      </c>
    </row>
    <row r="3834" spans="21:24" ht="12" customHeight="1">
      <c r="U3834" s="107">
        <v>38511</v>
      </c>
      <c r="V3834" s="108">
        <v>7.8397568901190776E-4</v>
      </c>
      <c r="W3834" s="109">
        <f t="shared" si="187"/>
        <v>0.34721067468632805</v>
      </c>
      <c r="X3834" s="108">
        <f t="shared" si="186"/>
        <v>4.3106665025609558E-3</v>
      </c>
    </row>
    <row r="3835" spans="21:24" ht="12" customHeight="1">
      <c r="U3835" s="107">
        <v>38510</v>
      </c>
      <c r="V3835" s="108">
        <v>7.0924457969219522E-3</v>
      </c>
      <c r="W3835" s="109">
        <f t="shared" si="187"/>
        <v>0.34693868319312682</v>
      </c>
      <c r="X3835" s="108">
        <f t="shared" si="186"/>
        <v>1.4309477021385852E-2</v>
      </c>
    </row>
    <row r="3836" spans="21:24" ht="12" customHeight="1">
      <c r="U3836" s="107">
        <v>38509</v>
      </c>
      <c r="V3836" s="108">
        <v>4.0117402443734319E-5</v>
      </c>
      <c r="W3836" s="109">
        <f t="shared" si="187"/>
        <v>0.34449536846499818</v>
      </c>
      <c r="X3836" s="108">
        <f t="shared" si="186"/>
        <v>1.0472833887805955E-2</v>
      </c>
    </row>
    <row r="3837" spans="21:24" ht="12" customHeight="1">
      <c r="U3837" s="107">
        <v>38506</v>
      </c>
      <c r="V3837" s="108">
        <v>-4.5489579523915998E-3</v>
      </c>
      <c r="W3837" s="109">
        <f t="shared" si="187"/>
        <v>0.34448154876007209</v>
      </c>
      <c r="X3837" s="108">
        <f t="shared" si="186"/>
        <v>1.2721406436803973E-2</v>
      </c>
    </row>
    <row r="3838" spans="21:24" ht="12" customHeight="1">
      <c r="U3838" s="107">
        <v>38505</v>
      </c>
      <c r="V3838" s="108">
        <v>9.7001046032588092E-4</v>
      </c>
      <c r="W3838" s="109">
        <f t="shared" si="187"/>
        <v>0.34605574177860665</v>
      </c>
      <c r="X3838" s="108">
        <f t="shared" si="186"/>
        <v>1.9953864427354917E-2</v>
      </c>
    </row>
    <row r="3839" spans="21:24" ht="12" customHeight="1">
      <c r="U3839" s="107">
        <v>38504</v>
      </c>
      <c r="V3839" s="108">
        <v>1.0747674847996181E-2</v>
      </c>
      <c r="W3839" s="109">
        <f t="shared" si="187"/>
        <v>0.34572038938455568</v>
      </c>
      <c r="X3839" s="108">
        <f t="shared" si="186"/>
        <v>2.070259306164246E-2</v>
      </c>
    </row>
    <row r="3840" spans="21:24" ht="12" customHeight="1">
      <c r="U3840" s="107">
        <v>38503</v>
      </c>
      <c r="V3840" s="108">
        <v>3.2831012087261818E-3</v>
      </c>
      <c r="W3840" s="109">
        <f t="shared" si="187"/>
        <v>0.34204420943787744</v>
      </c>
      <c r="X3840" s="108">
        <f t="shared" si="186"/>
        <v>8.0186954479939399E-3</v>
      </c>
    </row>
    <row r="3841" spans="21:24" ht="12" customHeight="1">
      <c r="U3841" s="107">
        <v>38502</v>
      </c>
      <c r="V3841" s="108">
        <v>2.265474364526635E-3</v>
      </c>
      <c r="W3841" s="109">
        <f t="shared" si="187"/>
        <v>0.34092491842610778</v>
      </c>
      <c r="X3841" s="108">
        <f t="shared" si="186"/>
        <v>1.0704410094199757E-2</v>
      </c>
    </row>
    <row r="3842" spans="21:24" ht="12" customHeight="1">
      <c r="U3842" s="107">
        <v>38499</v>
      </c>
      <c r="V3842" s="108">
        <v>2.5601618879706888E-3</v>
      </c>
      <c r="W3842" s="109">
        <f t="shared" si="187"/>
        <v>0.34015430756234194</v>
      </c>
      <c r="X3842" s="108">
        <f t="shared" si="186"/>
        <v>1.2211472631022069E-2</v>
      </c>
    </row>
    <row r="3843" spans="21:24" ht="12" customHeight="1">
      <c r="U3843" s="107">
        <v>38498</v>
      </c>
      <c r="V3843" s="108">
        <v>1.7048034103143712E-3</v>
      </c>
      <c r="W3843" s="109">
        <f t="shared" si="187"/>
        <v>0.33928568129196407</v>
      </c>
      <c r="X3843" s="108">
        <f t="shared" si="186"/>
        <v>6.8732214348392606E-3</v>
      </c>
    </row>
    <row r="3844" spans="21:24" ht="12" customHeight="1">
      <c r="U3844" s="107">
        <v>38497</v>
      </c>
      <c r="V3844" s="108">
        <v>-1.8125166398595069E-3</v>
      </c>
      <c r="W3844" s="109">
        <f t="shared" si="187"/>
        <v>0.33870825031173102</v>
      </c>
      <c r="X3844" s="108">
        <f t="shared" si="186"/>
        <v>5.7360842353444408E-3</v>
      </c>
    </row>
    <row r="3845" spans="21:24" ht="12" customHeight="1">
      <c r="U3845" s="107">
        <v>38496</v>
      </c>
      <c r="V3845" s="108">
        <v>5.9561985742564308E-3</v>
      </c>
      <c r="W3845" s="109">
        <f t="shared" si="187"/>
        <v>0.33932327940193874</v>
      </c>
      <c r="X3845" s="108">
        <f t="shared" si="186"/>
        <v>1.415423138269789E-2</v>
      </c>
    </row>
    <row r="3846" spans="21:24" ht="12" customHeight="1">
      <c r="U3846" s="107">
        <v>38495</v>
      </c>
      <c r="V3846" s="108">
        <v>3.759953594338714E-3</v>
      </c>
      <c r="W3846" s="109">
        <f t="shared" si="187"/>
        <v>0.33731416922810581</v>
      </c>
      <c r="X3846" s="108">
        <f t="shared" ref="X3846:X3909" si="188">$W3846/VLOOKUP($U3846-7,$U:$W,3,FALSE)-1</f>
        <v>8.7495490912483653E-3</v>
      </c>
    </row>
    <row r="3847" spans="21:24" ht="12" customHeight="1">
      <c r="U3847" s="107">
        <v>38492</v>
      </c>
      <c r="V3847" s="108">
        <v>-2.7271897457077387E-3</v>
      </c>
      <c r="W3847" s="109">
        <f t="shared" si="187"/>
        <v>0.33605063443727357</v>
      </c>
      <c r="X3847" s="108">
        <f t="shared" si="188"/>
        <v>5.0962569959838167E-3</v>
      </c>
    </row>
    <row r="3848" spans="21:24" ht="12" customHeight="1">
      <c r="U3848" s="107">
        <v>38491</v>
      </c>
      <c r="V3848" s="108">
        <v>5.7350329166849128E-4</v>
      </c>
      <c r="W3848" s="109">
        <f t="shared" si="187"/>
        <v>0.33696961451459284</v>
      </c>
      <c r="X3848" s="108">
        <f t="shared" si="188"/>
        <v>1.0677298774178112E-2</v>
      </c>
    </row>
    <row r="3849" spans="21:24" ht="12" customHeight="1">
      <c r="U3849" s="107">
        <v>38490</v>
      </c>
      <c r="V3849" s="108">
        <v>6.5424476964959189E-3</v>
      </c>
      <c r="W3849" s="109">
        <f t="shared" si="187"/>
        <v>0.33677647209928741</v>
      </c>
      <c r="X3849" s="108">
        <f t="shared" si="188"/>
        <v>1.0462289932127389E-2</v>
      </c>
    </row>
    <row r="3850" spans="21:24" ht="12" customHeight="1">
      <c r="U3850" s="107">
        <v>38489</v>
      </c>
      <c r="V3850" s="108">
        <v>5.9520565605373241E-4</v>
      </c>
      <c r="W3850" s="109">
        <f t="shared" si="187"/>
        <v>0.33458745119990813</v>
      </c>
      <c r="X3850" s="108">
        <f t="shared" si="188"/>
        <v>8.0269910738377526E-3</v>
      </c>
    </row>
    <row r="3851" spans="21:24" ht="12" customHeight="1">
      <c r="U3851" s="107">
        <v>38488</v>
      </c>
      <c r="V3851" s="108">
        <v>1.2473184151345399E-4</v>
      </c>
      <c r="W3851" s="109">
        <f t="shared" si="187"/>
        <v>0.33438842132021951</v>
      </c>
      <c r="X3851" s="108">
        <f t="shared" si="188"/>
        <v>9.9560216715848249E-3</v>
      </c>
    </row>
    <row r="3852" spans="21:24" ht="12" customHeight="1">
      <c r="U3852" s="107">
        <v>38485</v>
      </c>
      <c r="V3852" s="108">
        <v>2.8104104388967997E-3</v>
      </c>
      <c r="W3852" s="109">
        <f t="shared" si="187"/>
        <v>0.3343467176384245</v>
      </c>
      <c r="X3852" s="108">
        <f t="shared" si="188"/>
        <v>8.2172749826812108E-3</v>
      </c>
    </row>
    <row r="3853" spans="21:24" ht="12" customHeight="1">
      <c r="U3853" s="107">
        <v>38484</v>
      </c>
      <c r="V3853" s="108">
        <v>3.6064390461153944E-4</v>
      </c>
      <c r="W3853" s="109">
        <f t="shared" si="187"/>
        <v>0.33340969953841226</v>
      </c>
      <c r="X3853" s="108">
        <f t="shared" si="188"/>
        <v>-1.3083696824622848E-4</v>
      </c>
    </row>
    <row r="3854" spans="21:24" ht="12" customHeight="1">
      <c r="U3854" s="107">
        <v>38483</v>
      </c>
      <c r="V3854" s="108">
        <v>4.1165959867206182E-3</v>
      </c>
      <c r="W3854" s="109">
        <f t="shared" si="187"/>
        <v>0.33328950071150965</v>
      </c>
      <c r="X3854" s="108">
        <f t="shared" si="188"/>
        <v>7.5745889910239228E-4</v>
      </c>
    </row>
    <row r="3855" spans="21:24" ht="12" customHeight="1">
      <c r="U3855" s="107">
        <v>38482</v>
      </c>
      <c r="V3855" s="108">
        <v>2.5100142720542429E-3</v>
      </c>
      <c r="W3855" s="109">
        <f t="shared" si="187"/>
        <v>0.33192310737977021</v>
      </c>
      <c r="X3855" s="108">
        <f t="shared" si="188"/>
        <v>-3.0774319719940602E-3</v>
      </c>
    </row>
    <row r="3856" spans="21:24" ht="12" customHeight="1">
      <c r="U3856" s="107">
        <v>38481</v>
      </c>
      <c r="V3856" s="108">
        <v>-1.5970892364991702E-3</v>
      </c>
      <c r="W3856" s="109">
        <f t="shared" si="187"/>
        <v>0.33109206157984095</v>
      </c>
      <c r="X3856" s="108">
        <f t="shared" si="188"/>
        <v>-4.5159664646410302E-3</v>
      </c>
    </row>
    <row r="3857" spans="21:24" ht="12" customHeight="1">
      <c r="U3857" s="107">
        <v>38478</v>
      </c>
      <c r="V3857" s="108">
        <v>-5.4929322825847185E-3</v>
      </c>
      <c r="W3857" s="109">
        <f t="shared" ref="W3857:W3920" si="189">$W3856/(1+$V3856)</f>
        <v>0.3316216910131477</v>
      </c>
      <c r="X3857" s="108">
        <f t="shared" si="188"/>
        <v>-1.4697714749323243E-3</v>
      </c>
    </row>
    <row r="3858" spans="21:24" ht="12" customHeight="1">
      <c r="U3858" s="107">
        <v>38477</v>
      </c>
      <c r="V3858" s="108">
        <v>1.24937640951669E-3</v>
      </c>
      <c r="W3858" s="109">
        <f t="shared" si="189"/>
        <v>0.33345332756084195</v>
      </c>
      <c r="X3858" s="108">
        <f t="shared" si="188"/>
        <v>3.7392517751395626E-3</v>
      </c>
    </row>
    <row r="3859" spans="21:24" ht="12" customHeight="1">
      <c r="U3859" s="107">
        <v>38476</v>
      </c>
      <c r="V3859" s="108">
        <v>2.6883294161485102E-4</v>
      </c>
      <c r="W3859" s="109">
        <f t="shared" si="189"/>
        <v>0.3330372386913304</v>
      </c>
      <c r="X3859" s="108">
        <f t="shared" si="188"/>
        <v>4.9113525697634941E-3</v>
      </c>
    </row>
    <row r="3860" spans="21:24" ht="12" customHeight="1">
      <c r="U3860" s="107">
        <v>38475</v>
      </c>
      <c r="V3860" s="108">
        <v>1.0634172333224669E-3</v>
      </c>
      <c r="W3860" s="109">
        <f t="shared" si="189"/>
        <v>0.3329477313733013</v>
      </c>
      <c r="X3860" s="108">
        <f t="shared" si="188"/>
        <v>4.3333619673389112E-3</v>
      </c>
    </row>
    <row r="3861" spans="21:24" ht="12" customHeight="1">
      <c r="U3861" s="107">
        <v>38474</v>
      </c>
      <c r="V3861" s="108">
        <v>1.458037558129119E-3</v>
      </c>
      <c r="W3861" s="109">
        <f t="shared" si="189"/>
        <v>0.33259404513400542</v>
      </c>
      <c r="X3861" s="108">
        <f t="shared" si="188"/>
        <v>2.8744032083936055E-3</v>
      </c>
    </row>
    <row r="3862" spans="21:24" ht="12" customHeight="1">
      <c r="U3862" s="107">
        <v>38471</v>
      </c>
      <c r="V3862" s="108">
        <v>-3.0489661765266852E-4</v>
      </c>
      <c r="W3862" s="109">
        <f t="shared" si="189"/>
        <v>0.33210981654805505</v>
      </c>
      <c r="X3862" s="108">
        <f t="shared" si="188"/>
        <v>4.7877663013211613E-3</v>
      </c>
    </row>
    <row r="3863" spans="21:24" ht="12" customHeight="1">
      <c r="U3863" s="107">
        <v>38470</v>
      </c>
      <c r="V3863" s="108">
        <v>2.4185696911691377E-3</v>
      </c>
      <c r="W3863" s="109">
        <f t="shared" si="189"/>
        <v>0.33221110659080122</v>
      </c>
      <c r="X3863" s="108">
        <f t="shared" si="188"/>
        <v>5.0478023603175437E-3</v>
      </c>
    </row>
    <row r="3864" spans="21:24" ht="12" customHeight="1">
      <c r="U3864" s="107">
        <v>38469</v>
      </c>
      <c r="V3864" s="108">
        <v>-3.0648744247687261E-4</v>
      </c>
      <c r="W3864" s="109">
        <f t="shared" si="189"/>
        <v>0.33140956945076416</v>
      </c>
      <c r="X3864" s="108">
        <f t="shared" si="188"/>
        <v>5.9186331557570249E-3</v>
      </c>
    </row>
    <row r="3865" spans="21:24" ht="12" customHeight="1">
      <c r="U3865" s="107">
        <v>38468</v>
      </c>
      <c r="V3865" s="108">
        <v>-3.9079139514662292E-4</v>
      </c>
      <c r="W3865" s="109">
        <f t="shared" si="189"/>
        <v>0.33151117346247116</v>
      </c>
      <c r="X3865" s="108">
        <f t="shared" si="188"/>
        <v>1.3345575902088402E-3</v>
      </c>
    </row>
    <row r="3866" spans="21:24" ht="12" customHeight="1">
      <c r="U3866" s="107">
        <v>38467</v>
      </c>
      <c r="V3866" s="108">
        <v>3.3686983966639073E-3</v>
      </c>
      <c r="W3866" s="109">
        <f t="shared" si="189"/>
        <v>0.33164077582394291</v>
      </c>
      <c r="X3866" s="108">
        <f t="shared" si="188"/>
        <v>7.1817855826958876E-3</v>
      </c>
    </row>
    <row r="3867" spans="21:24" ht="12" customHeight="1">
      <c r="U3867" s="107">
        <v>38464</v>
      </c>
      <c r="V3867" s="108">
        <v>-4.6178524538859041E-5</v>
      </c>
      <c r="W3867" s="109">
        <f t="shared" si="189"/>
        <v>0.33052732894088616</v>
      </c>
      <c r="X3867" s="108">
        <f t="shared" si="188"/>
        <v>9.8981308997281303E-4</v>
      </c>
    </row>
    <row r="3868" spans="21:24" ht="12" customHeight="1">
      <c r="U3868" s="107">
        <v>38463</v>
      </c>
      <c r="V3868" s="108">
        <v>3.2871223693178311E-3</v>
      </c>
      <c r="W3868" s="109">
        <f t="shared" si="189"/>
        <v>0.330542592910124</v>
      </c>
      <c r="X3868" s="108">
        <f t="shared" si="188"/>
        <v>-5.3087432883370811E-3</v>
      </c>
    </row>
    <row r="3869" spans="21:24" ht="12" customHeight="1">
      <c r="U3869" s="107">
        <v>38462</v>
      </c>
      <c r="V3869" s="108">
        <v>-4.8621944876630742E-3</v>
      </c>
      <c r="W3869" s="109">
        <f t="shared" si="189"/>
        <v>0.32945961882728991</v>
      </c>
      <c r="X3869" s="108">
        <f t="shared" si="188"/>
        <v>-1.1365127619894277E-2</v>
      </c>
    </row>
    <row r="3870" spans="21:24" ht="12" customHeight="1">
      <c r="U3870" s="107">
        <v>38461</v>
      </c>
      <c r="V3870" s="108">
        <v>5.4463615342084659E-3</v>
      </c>
      <c r="W3870" s="109">
        <f t="shared" si="189"/>
        <v>0.33106934235874086</v>
      </c>
      <c r="X3870" s="108">
        <f t="shared" si="188"/>
        <v>-7.4527825920177593E-3</v>
      </c>
    </row>
    <row r="3871" spans="21:24" ht="12" customHeight="1">
      <c r="U3871" s="107">
        <v>38460</v>
      </c>
      <c r="V3871" s="108">
        <v>-2.7998319217602207E-3</v>
      </c>
      <c r="W3871" s="109">
        <f t="shared" si="189"/>
        <v>0.32927598629285693</v>
      </c>
      <c r="X3871" s="108">
        <f t="shared" si="188"/>
        <v>-1.1876569296856543E-2</v>
      </c>
    </row>
    <row r="3872" spans="21:24" ht="12" customHeight="1">
      <c r="U3872" s="107">
        <v>38457</v>
      </c>
      <c r="V3872" s="108">
        <v>-6.3382161036502618E-3</v>
      </c>
      <c r="W3872" s="109">
        <f t="shared" si="189"/>
        <v>0.33020049217141939</v>
      </c>
      <c r="X3872" s="108">
        <f t="shared" si="188"/>
        <v>-8.6451342696026723E-3</v>
      </c>
    </row>
    <row r="3873" spans="21:24" ht="12" customHeight="1">
      <c r="U3873" s="107">
        <v>38456</v>
      </c>
      <c r="V3873" s="108">
        <v>-2.8215996758102109E-3</v>
      </c>
      <c r="W3873" s="109">
        <f t="shared" si="189"/>
        <v>0.33230672400083272</v>
      </c>
      <c r="X3873" s="108">
        <f t="shared" si="188"/>
        <v>-3.9142934500449034E-3</v>
      </c>
    </row>
    <row r="3874" spans="21:24" ht="12" customHeight="1">
      <c r="U3874" s="107">
        <v>38455</v>
      </c>
      <c r="V3874" s="108">
        <v>-9.2411526932132477E-4</v>
      </c>
      <c r="W3874" s="109">
        <f t="shared" si="189"/>
        <v>0.33324701366655901</v>
      </c>
      <c r="X3874" s="108">
        <f t="shared" si="188"/>
        <v>5.2863106113099079E-4</v>
      </c>
    </row>
    <row r="3875" spans="21:24" ht="12" customHeight="1">
      <c r="U3875" s="107">
        <v>38454</v>
      </c>
      <c r="V3875" s="108">
        <v>9.650832951750922E-4</v>
      </c>
      <c r="W3875" s="109">
        <f t="shared" si="189"/>
        <v>0.33355525717287487</v>
      </c>
      <c r="X3875" s="108">
        <f t="shared" si="188"/>
        <v>5.0387912958651526E-3</v>
      </c>
    </row>
    <row r="3876" spans="21:24" ht="12" customHeight="1">
      <c r="U3876" s="107">
        <v>38453</v>
      </c>
      <c r="V3876" s="108">
        <v>4.6128652982689816E-4</v>
      </c>
      <c r="W3876" s="109">
        <f t="shared" si="189"/>
        <v>0.33323365893524642</v>
      </c>
      <c r="X3876" s="108">
        <f t="shared" si="188"/>
        <v>6.5073195214810919E-3</v>
      </c>
    </row>
    <row r="3877" spans="21:24" ht="12" customHeight="1">
      <c r="U3877" s="107">
        <v>38450</v>
      </c>
      <c r="V3877" s="108">
        <v>-1.5963664486047119E-3</v>
      </c>
      <c r="W3877" s="109">
        <f t="shared" si="189"/>
        <v>0.33308001361161288</v>
      </c>
      <c r="X3877" s="108">
        <f t="shared" si="188"/>
        <v>6.8164739435296884E-3</v>
      </c>
    </row>
    <row r="3878" spans="21:24" ht="12" customHeight="1">
      <c r="U3878" s="107">
        <v>38449</v>
      </c>
      <c r="V3878" s="108">
        <v>1.6261986689331859E-3</v>
      </c>
      <c r="W3878" s="109">
        <f t="shared" si="189"/>
        <v>0.3336125815436215</v>
      </c>
      <c r="X3878" s="108">
        <f t="shared" si="188"/>
        <v>8.9914530562964501E-3</v>
      </c>
    </row>
    <row r="3879" spans="21:24" ht="12" customHeight="1">
      <c r="U3879" s="107">
        <v>38448</v>
      </c>
      <c r="V3879" s="108">
        <v>3.5794963085057341E-3</v>
      </c>
      <c r="W3879" s="109">
        <f t="shared" si="189"/>
        <v>0.33307094202104653</v>
      </c>
      <c r="X3879" s="108">
        <f t="shared" si="188"/>
        <v>8.2301388666214947E-3</v>
      </c>
    </row>
    <row r="3880" spans="21:24" ht="12" customHeight="1">
      <c r="U3880" s="107">
        <v>38447</v>
      </c>
      <c r="V3880" s="108">
        <v>2.4276591583212172E-3</v>
      </c>
      <c r="W3880" s="109">
        <f t="shared" si="189"/>
        <v>0.33188296816165602</v>
      </c>
      <c r="X3880" s="108">
        <f t="shared" si="188"/>
        <v>8.1681218534672695E-3</v>
      </c>
    </row>
    <row r="3881" spans="21:24" ht="12" customHeight="1">
      <c r="U3881" s="107">
        <v>38446</v>
      </c>
      <c r="V3881" s="108">
        <v>7.6858387860903089E-4</v>
      </c>
      <c r="W3881" s="109">
        <f t="shared" si="189"/>
        <v>0.33107922065949213</v>
      </c>
      <c r="X3881" s="108">
        <f t="shared" si="188"/>
        <v>7.3385188796404321E-5</v>
      </c>
    </row>
    <row r="3882" spans="21:24" ht="12" customHeight="1">
      <c r="U3882" s="107">
        <v>38443</v>
      </c>
      <c r="V3882" s="108">
        <v>5.6043879374458126E-4</v>
      </c>
      <c r="W3882" s="109">
        <f t="shared" si="189"/>
        <v>0.33082495393325745</v>
      </c>
      <c r="X3882" s="108">
        <f t="shared" si="188"/>
        <v>-3.2937244084474404E-4</v>
      </c>
    </row>
    <row r="3883" spans="21:24" ht="12" customHeight="1">
      <c r="U3883" s="107">
        <v>38442</v>
      </c>
      <c r="V3883" s="108">
        <v>8.7044178369210005E-4</v>
      </c>
      <c r="W3883" s="109">
        <f t="shared" si="189"/>
        <v>0.33063965064628514</v>
      </c>
      <c r="X3883" s="108">
        <f t="shared" si="188"/>
        <v>-8.893128291800334E-4</v>
      </c>
    </row>
    <row r="3884" spans="21:24" ht="12" customHeight="1">
      <c r="U3884" s="107">
        <v>38441</v>
      </c>
      <c r="V3884" s="108">
        <v>3.5177653599605639E-3</v>
      </c>
      <c r="W3884" s="109">
        <f t="shared" si="189"/>
        <v>0.3303520983765279</v>
      </c>
      <c r="X3884" s="108">
        <f t="shared" si="188"/>
        <v>-8.9882084187475897E-5</v>
      </c>
    </row>
    <row r="3885" spans="21:24" ht="12" customHeight="1">
      <c r="U3885" s="107">
        <v>38440</v>
      </c>
      <c r="V3885" s="108">
        <v>-5.6209864498648222E-3</v>
      </c>
      <c r="W3885" s="109">
        <f t="shared" si="189"/>
        <v>0.32919407087729136</v>
      </c>
      <c r="X3885" s="108">
        <f t="shared" si="188"/>
        <v>-8.2766908932088157E-3</v>
      </c>
    </row>
    <row r="3886" spans="21:24" ht="12" customHeight="1">
      <c r="U3886" s="107">
        <v>38439</v>
      </c>
      <c r="V3886" s="108">
        <v>3.6554627293777808E-4</v>
      </c>
      <c r="W3886" s="109">
        <f t="shared" si="189"/>
        <v>0.33105492613123605</v>
      </c>
      <c r="X3886" s="108">
        <f t="shared" si="188"/>
        <v>-4.9717980458019451E-3</v>
      </c>
    </row>
    <row r="3887" spans="21:24" ht="12" customHeight="1">
      <c r="U3887" s="107">
        <v>38436</v>
      </c>
      <c r="V3887" s="108">
        <v>0</v>
      </c>
      <c r="W3887" s="109">
        <f t="shared" si="189"/>
        <v>0.33093395445759555</v>
      </c>
      <c r="X3887" s="108">
        <f t="shared" si="188"/>
        <v>-7.4201693920527001E-3</v>
      </c>
    </row>
    <row r="3888" spans="21:24" ht="12" customHeight="1">
      <c r="U3888" s="107">
        <v>38435</v>
      </c>
      <c r="V3888" s="108">
        <v>1.671280582826323E-3</v>
      </c>
      <c r="W3888" s="109">
        <f t="shared" si="189"/>
        <v>0.33093395445759555</v>
      </c>
      <c r="X3888" s="108">
        <f t="shared" si="188"/>
        <v>-8.5204554867608362E-3</v>
      </c>
    </row>
    <row r="3889" spans="21:24" ht="12" customHeight="1">
      <c r="U3889" s="107">
        <v>38434</v>
      </c>
      <c r="V3889" s="108">
        <v>-4.6985812238530492E-3</v>
      </c>
      <c r="W3889" s="109">
        <f t="shared" si="189"/>
        <v>0.33038179378073051</v>
      </c>
      <c r="X3889" s="108">
        <f t="shared" si="188"/>
        <v>-6.3549796016806326E-3</v>
      </c>
    </row>
    <row r="3890" spans="21:24" ht="12" customHeight="1">
      <c r="U3890" s="107">
        <v>38433</v>
      </c>
      <c r="V3890" s="108">
        <v>-2.307243534562132E-3</v>
      </c>
      <c r="W3890" s="109">
        <f t="shared" si="189"/>
        <v>0.33194144763400224</v>
      </c>
      <c r="X3890" s="108">
        <f t="shared" si="188"/>
        <v>-4.2775863806854275E-3</v>
      </c>
    </row>
    <row r="3891" spans="21:24" ht="12" customHeight="1">
      <c r="U3891" s="107">
        <v>38432</v>
      </c>
      <c r="V3891" s="108">
        <v>-2.0959581693091888E-3</v>
      </c>
      <c r="W3891" s="109">
        <f t="shared" si="189"/>
        <v>0.33270908852739711</v>
      </c>
      <c r="X3891" s="108">
        <f t="shared" si="188"/>
        <v>-1.5854184427932516E-4</v>
      </c>
    </row>
    <row r="3892" spans="21:24" ht="12" customHeight="1">
      <c r="U3892" s="107">
        <v>38429</v>
      </c>
      <c r="V3892" s="108">
        <v>-1.108511437346377E-3</v>
      </c>
      <c r="W3892" s="109">
        <f t="shared" si="189"/>
        <v>0.33340789753394556</v>
      </c>
      <c r="X3892" s="108">
        <f t="shared" si="188"/>
        <v>3.0351338623544333E-3</v>
      </c>
    </row>
    <row r="3893" spans="21:24" ht="12" customHeight="1">
      <c r="U3893" s="107">
        <v>38428</v>
      </c>
      <c r="V3893" s="108">
        <v>3.8590160887004448E-3</v>
      </c>
      <c r="W3893" s="109">
        <f t="shared" si="189"/>
        <v>0.33377789414714104</v>
      </c>
      <c r="X3893" s="108">
        <f t="shared" si="188"/>
        <v>1.2750104049952249E-3</v>
      </c>
    </row>
    <row r="3894" spans="21:24" ht="12" customHeight="1">
      <c r="U3894" s="107">
        <v>38427</v>
      </c>
      <c r="V3894" s="108">
        <v>-2.6177250048145528E-3</v>
      </c>
      <c r="W3894" s="109">
        <f t="shared" si="189"/>
        <v>0.33249479139772814</v>
      </c>
      <c r="X3894" s="108">
        <f t="shared" si="188"/>
        <v>-6.1113896522374533E-3</v>
      </c>
    </row>
    <row r="3895" spans="21:24" ht="12" customHeight="1">
      <c r="U3895" s="107">
        <v>38426</v>
      </c>
      <c r="V3895" s="108">
        <v>1.819951797511603E-3</v>
      </c>
      <c r="W3895" s="109">
        <f t="shared" si="189"/>
        <v>0.33336745572236398</v>
      </c>
      <c r="X3895" s="108">
        <f t="shared" si="188"/>
        <v>-1.2976555178558002E-2</v>
      </c>
    </row>
    <row r="3896" spans="21:24" ht="12" customHeight="1">
      <c r="U3896" s="107">
        <v>38425</v>
      </c>
      <c r="V3896" s="108">
        <v>1.0915290767437289E-3</v>
      </c>
      <c r="W3896" s="109">
        <f t="shared" si="189"/>
        <v>0.33276184520404156</v>
      </c>
      <c r="X3896" s="108">
        <f t="shared" si="188"/>
        <v>-1.8885279296621316E-2</v>
      </c>
    </row>
    <row r="3897" spans="21:24" ht="12" customHeight="1">
      <c r="U3897" s="107">
        <v>38422</v>
      </c>
      <c r="V3897" s="108">
        <v>-2.8613636366560218E-3</v>
      </c>
      <c r="W3897" s="109">
        <f t="shared" si="189"/>
        <v>0.33239902200644034</v>
      </c>
      <c r="X3897" s="108">
        <f t="shared" si="188"/>
        <v>-1.9076235692122245E-2</v>
      </c>
    </row>
    <row r="3898" spans="21:24" ht="12" customHeight="1">
      <c r="U3898" s="107">
        <v>38421</v>
      </c>
      <c r="V3898" s="108">
        <v>-3.546446163765074E-3</v>
      </c>
      <c r="W3898" s="109">
        <f t="shared" si="189"/>
        <v>0.33335286577474327</v>
      </c>
      <c r="X3898" s="108">
        <f t="shared" si="188"/>
        <v>-8.0278206877537617E-3</v>
      </c>
    </row>
    <row r="3899" spans="21:24" ht="12" customHeight="1">
      <c r="U3899" s="107">
        <v>38420</v>
      </c>
      <c r="V3899" s="108">
        <v>-9.5070225976949391E-3</v>
      </c>
      <c r="W3899" s="109">
        <f t="shared" si="189"/>
        <v>0.33453929136121996</v>
      </c>
      <c r="X3899" s="108">
        <f t="shared" si="188"/>
        <v>-1.8331282288195361E-3</v>
      </c>
    </row>
    <row r="3900" spans="21:24" ht="12" customHeight="1">
      <c r="U3900" s="107">
        <v>38419</v>
      </c>
      <c r="V3900" s="108">
        <v>-4.1773502343703476E-3</v>
      </c>
      <c r="W3900" s="109">
        <f t="shared" si="189"/>
        <v>0.3377502910102323</v>
      </c>
      <c r="X3900" s="108">
        <f t="shared" si="188"/>
        <v>5.0091707300079502E-3</v>
      </c>
    </row>
    <row r="3901" spans="21:24" ht="12" customHeight="1">
      <c r="U3901" s="107">
        <v>38418</v>
      </c>
      <c r="V3901" s="108">
        <v>8.966845535447991E-4</v>
      </c>
      <c r="W3901" s="109">
        <f t="shared" si="189"/>
        <v>0.33916711082010742</v>
      </c>
      <c r="X3901" s="108">
        <f t="shared" si="188"/>
        <v>9.5532215204332527E-3</v>
      </c>
    </row>
    <row r="3902" spans="21:24" ht="12" customHeight="1">
      <c r="U3902" s="107">
        <v>38415</v>
      </c>
      <c r="V3902" s="108">
        <v>8.3696839455234245E-3</v>
      </c>
      <c r="W3902" s="109">
        <f t="shared" si="189"/>
        <v>0.33886325737145856</v>
      </c>
      <c r="X3902" s="108">
        <f t="shared" si="188"/>
        <v>1.8550433161006463E-3</v>
      </c>
    </row>
    <row r="3903" spans="21:24" ht="12" customHeight="1">
      <c r="U3903" s="107">
        <v>38414</v>
      </c>
      <c r="V3903" s="108">
        <v>2.6762316939012861E-3</v>
      </c>
      <c r="W3903" s="109">
        <f t="shared" si="189"/>
        <v>0.3360506198932548</v>
      </c>
      <c r="X3903" s="108">
        <f t="shared" si="188"/>
        <v>1.0450259898904246E-3</v>
      </c>
    </row>
    <row r="3904" spans="21:24" ht="12" customHeight="1">
      <c r="U3904" s="107">
        <v>38413</v>
      </c>
      <c r="V3904" s="108">
        <v>-2.7173271472940657E-3</v>
      </c>
      <c r="W3904" s="109">
        <f t="shared" si="189"/>
        <v>0.33515367101655291</v>
      </c>
      <c r="X3904" s="108">
        <f t="shared" si="188"/>
        <v>-3.4540340188815577E-3</v>
      </c>
    </row>
    <row r="3905" spans="21:24" ht="12" customHeight="1">
      <c r="U3905" s="107">
        <v>38412</v>
      </c>
      <c r="V3905" s="108">
        <v>3.2516459890625821E-4</v>
      </c>
      <c r="W3905" s="109">
        <f t="shared" si="189"/>
        <v>0.33606687465836838</v>
      </c>
      <c r="X3905" s="108">
        <f t="shared" si="188"/>
        <v>-1.7666098995008372E-3</v>
      </c>
    </row>
    <row r="3906" spans="21:24" ht="12" customHeight="1">
      <c r="U3906" s="107">
        <v>38411</v>
      </c>
      <c r="V3906" s="108">
        <v>-6.7354846848579454E-3</v>
      </c>
      <c r="W3906" s="109">
        <f t="shared" si="189"/>
        <v>0.3359576331293424</v>
      </c>
      <c r="X3906" s="108">
        <f t="shared" si="188"/>
        <v>-7.5754784491351979E-3</v>
      </c>
    </row>
    <row r="3907" spans="21:24" ht="12" customHeight="1">
      <c r="U3907" s="107">
        <v>38408</v>
      </c>
      <c r="V3907" s="108">
        <v>7.5543994184150264E-3</v>
      </c>
      <c r="W3907" s="109">
        <f t="shared" si="189"/>
        <v>0.33823581528305185</v>
      </c>
      <c r="X3907" s="108">
        <f t="shared" si="188"/>
        <v>-3.5492148094448117E-3</v>
      </c>
    </row>
    <row r="3908" spans="21:24" ht="12" customHeight="1">
      <c r="U3908" s="107">
        <v>38407</v>
      </c>
      <c r="V3908" s="108">
        <v>-1.8301595458928119E-3</v>
      </c>
      <c r="W3908" s="109">
        <f t="shared" si="189"/>
        <v>0.33569980487236201</v>
      </c>
      <c r="X3908" s="108">
        <f t="shared" si="188"/>
        <v>-1.4234245377643395E-2</v>
      </c>
    </row>
    <row r="3909" spans="21:24" ht="12" customHeight="1">
      <c r="U3909" s="107">
        <v>38406</v>
      </c>
      <c r="V3909" s="108">
        <v>-1.0286555822496659E-3</v>
      </c>
      <c r="W3909" s="109">
        <f t="shared" si="189"/>
        <v>0.33631531555755961</v>
      </c>
      <c r="X3909" s="108">
        <f t="shared" si="188"/>
        <v>-1.5979386200076995E-2</v>
      </c>
    </row>
    <row r="3910" spans="21:24" ht="12" customHeight="1">
      <c r="U3910" s="107">
        <v>38405</v>
      </c>
      <c r="V3910" s="108">
        <v>-5.4958762976133465E-3</v>
      </c>
      <c r="W3910" s="109">
        <f t="shared" si="189"/>
        <v>0.33666162441684522</v>
      </c>
      <c r="X3910" s="108">
        <f t="shared" ref="X3910:X3973" si="190">$W3910/VLOOKUP($U3910-7,$U:$W,3,FALSE)-1</f>
        <v>-1.7166684393207232E-2</v>
      </c>
    </row>
    <row r="3911" spans="21:24" ht="12" customHeight="1">
      <c r="U3911" s="107">
        <v>38404</v>
      </c>
      <c r="V3911" s="108">
        <v>-2.705813192704052E-3</v>
      </c>
      <c r="W3911" s="109">
        <f t="shared" si="189"/>
        <v>0.33852210000246707</v>
      </c>
      <c r="X3911" s="108">
        <f t="shared" si="190"/>
        <v>-1.2359493800100818E-2</v>
      </c>
    </row>
    <row r="3912" spans="21:24" ht="12" customHeight="1">
      <c r="U3912" s="107">
        <v>38401</v>
      </c>
      <c r="V3912" s="108">
        <v>-3.2496961946462382E-3</v>
      </c>
      <c r="W3912" s="109">
        <f t="shared" si="189"/>
        <v>0.33944056275530926</v>
      </c>
      <c r="X3912" s="108">
        <f t="shared" si="190"/>
        <v>-1.0898286913043731E-2</v>
      </c>
    </row>
    <row r="3913" spans="21:24" ht="12" customHeight="1">
      <c r="U3913" s="107">
        <v>38400</v>
      </c>
      <c r="V3913" s="108">
        <v>-3.5972598211155686E-3</v>
      </c>
      <c r="W3913" s="109">
        <f t="shared" si="189"/>
        <v>0.34054723781814417</v>
      </c>
      <c r="X3913" s="108">
        <f t="shared" si="190"/>
        <v>-5.6390047295900025E-3</v>
      </c>
    </row>
    <row r="3914" spans="21:24" ht="12" customHeight="1">
      <c r="U3914" s="107">
        <v>38399</v>
      </c>
      <c r="V3914" s="108">
        <v>-2.2339930066718038E-3</v>
      </c>
      <c r="W3914" s="109">
        <f t="shared" si="189"/>
        <v>0.34177669739949296</v>
      </c>
      <c r="X3914" s="108">
        <f t="shared" si="190"/>
        <v>-1.9939296609349233E-3</v>
      </c>
    </row>
    <row r="3915" spans="21:24" ht="12" customHeight="1">
      <c r="U3915" s="107">
        <v>38398</v>
      </c>
      <c r="V3915" s="108">
        <v>-6.3160196711209708E-4</v>
      </c>
      <c r="W3915" s="109">
        <f t="shared" si="189"/>
        <v>0.34254193368383451</v>
      </c>
      <c r="X3915" s="108">
        <f t="shared" si="190"/>
        <v>9.1387754926164355E-4</v>
      </c>
    </row>
    <row r="3916" spans="21:24" ht="12" customHeight="1">
      <c r="U3916" s="107">
        <v>38397</v>
      </c>
      <c r="V3916" s="108">
        <v>-1.2303237559737549E-3</v>
      </c>
      <c r="W3916" s="109">
        <f t="shared" si="189"/>
        <v>0.34275842057651484</v>
      </c>
      <c r="X3916" s="108">
        <f t="shared" si="190"/>
        <v>3.8202841679064736E-3</v>
      </c>
    </row>
    <row r="3917" spans="21:24" ht="12" customHeight="1">
      <c r="U3917" s="107">
        <v>38394</v>
      </c>
      <c r="V3917" s="108">
        <v>2.0502553116501791E-3</v>
      </c>
      <c r="W3917" s="109">
        <f t="shared" si="189"/>
        <v>0.34318064387526498</v>
      </c>
      <c r="X3917" s="108">
        <f t="shared" si="190"/>
        <v>1.0314891935784276E-2</v>
      </c>
    </row>
    <row r="3918" spans="21:24" ht="12" customHeight="1">
      <c r="U3918" s="107">
        <v>38393</v>
      </c>
      <c r="V3918" s="108">
        <v>5.5299766238268175E-5</v>
      </c>
      <c r="W3918" s="109">
        <f t="shared" si="189"/>
        <v>0.34247847556161892</v>
      </c>
      <c r="X3918" s="108">
        <f t="shared" si="190"/>
        <v>1.8815617643514804E-2</v>
      </c>
    </row>
    <row r="3919" spans="21:24" ht="12" customHeight="1">
      <c r="U3919" s="107">
        <v>38392</v>
      </c>
      <c r="V3919" s="108">
        <v>6.7311475093774584E-4</v>
      </c>
      <c r="W3919" s="109">
        <f t="shared" si="189"/>
        <v>0.34245953762924197</v>
      </c>
      <c r="X3919" s="108">
        <f t="shared" si="190"/>
        <v>1.4995756551424266E-2</v>
      </c>
    </row>
    <row r="3920" spans="21:24" ht="12" customHeight="1">
      <c r="U3920" s="107">
        <v>38391</v>
      </c>
      <c r="V3920" s="108">
        <v>2.270316960837424E-3</v>
      </c>
      <c r="W3920" s="109">
        <f t="shared" si="189"/>
        <v>0.34222917812124726</v>
      </c>
      <c r="X3920" s="108">
        <f t="shared" si="190"/>
        <v>1.5936435308041119E-2</v>
      </c>
    </row>
    <row r="3921" spans="21:24" ht="12" customHeight="1">
      <c r="U3921" s="107">
        <v>38390</v>
      </c>
      <c r="V3921" s="108">
        <v>5.2316071294257385E-3</v>
      </c>
      <c r="W3921" s="109">
        <f t="shared" ref="W3921:W3984" si="191">$W3920/(1+$V3920)</f>
        <v>0.34145396938321132</v>
      </c>
      <c r="X3921" s="108">
        <f t="shared" si="190"/>
        <v>1.833104716477485E-2</v>
      </c>
    </row>
    <row r="3922" spans="21:24" ht="12" customHeight="1">
      <c r="U3922" s="107">
        <v>38387</v>
      </c>
      <c r="V3922" s="108">
        <v>1.04814428886685E-2</v>
      </c>
      <c r="W3922" s="109">
        <f t="shared" si="191"/>
        <v>0.33967691322229621</v>
      </c>
      <c r="X3922" s="108">
        <f t="shared" si="190"/>
        <v>1.6049479276732947E-2</v>
      </c>
    </row>
    <row r="3923" spans="21:24" ht="12" customHeight="1">
      <c r="U3923" s="107">
        <v>38386</v>
      </c>
      <c r="V3923" s="108">
        <v>-3.6942229769952712E-3</v>
      </c>
      <c r="W3923" s="109">
        <f t="shared" si="191"/>
        <v>0.33615353910039164</v>
      </c>
      <c r="X3923" s="108">
        <f t="shared" si="190"/>
        <v>8.1630437332231853E-3</v>
      </c>
    </row>
    <row r="3924" spans="21:24" ht="12" customHeight="1">
      <c r="U3924" s="107">
        <v>38385</v>
      </c>
      <c r="V3924" s="108">
        <v>1.6005195556255711E-3</v>
      </c>
      <c r="W3924" s="109">
        <f t="shared" si="191"/>
        <v>0.33739996982134318</v>
      </c>
      <c r="X3924" s="108">
        <f t="shared" si="190"/>
        <v>1.0274514347583974E-2</v>
      </c>
    </row>
    <row r="3925" spans="21:24" ht="12" customHeight="1">
      <c r="U3925" s="107">
        <v>38384</v>
      </c>
      <c r="V3925" s="108">
        <v>4.6327171083613127E-3</v>
      </c>
      <c r="W3925" s="109">
        <f t="shared" si="191"/>
        <v>0.33686081749541769</v>
      </c>
      <c r="X3925" s="108">
        <f t="shared" si="190"/>
        <v>9.5222289452121522E-3</v>
      </c>
    </row>
    <row r="3926" spans="21:24" ht="12" customHeight="1">
      <c r="U3926" s="107">
        <v>38383</v>
      </c>
      <c r="V3926" s="108">
        <v>2.9793885004674031E-3</v>
      </c>
      <c r="W3926" s="109">
        <f t="shared" si="191"/>
        <v>0.33530743301393334</v>
      </c>
      <c r="X3926" s="108">
        <f t="shared" si="190"/>
        <v>7.6713875223115569E-3</v>
      </c>
    </row>
    <row r="3927" spans="21:24" ht="12" customHeight="1">
      <c r="U3927" s="107">
        <v>38380</v>
      </c>
      <c r="V3927" s="108">
        <v>2.6382256735711916E-3</v>
      </c>
      <c r="W3927" s="109">
        <f t="shared" si="191"/>
        <v>0.33431138950446843</v>
      </c>
      <c r="X3927" s="108">
        <f t="shared" si="190"/>
        <v>5.1041564134508555E-3</v>
      </c>
    </row>
    <row r="3928" spans="21:24" ht="12" customHeight="1">
      <c r="U3928" s="107">
        <v>38379</v>
      </c>
      <c r="V3928" s="108">
        <v>-1.6075859154819649E-3</v>
      </c>
      <c r="W3928" s="109">
        <f t="shared" si="191"/>
        <v>0.33343172137674931</v>
      </c>
      <c r="X3928" s="108">
        <f t="shared" si="190"/>
        <v>2.2165255008392837E-3</v>
      </c>
    </row>
    <row r="3929" spans="21:24" ht="12" customHeight="1">
      <c r="U3929" s="107">
        <v>38378</v>
      </c>
      <c r="V3929" s="108">
        <v>8.5469311026946935E-4</v>
      </c>
      <c r="W3929" s="109">
        <f t="shared" si="191"/>
        <v>0.33396860460172018</v>
      </c>
      <c r="X3929" s="108">
        <f t="shared" si="190"/>
        <v>-1.5233971272419211E-3</v>
      </c>
    </row>
    <row r="3930" spans="21:24" ht="12" customHeight="1">
      <c r="U3930" s="107">
        <v>38377</v>
      </c>
      <c r="V3930" s="108">
        <v>2.7908400359088581E-3</v>
      </c>
      <c r="W3930" s="109">
        <f t="shared" si="191"/>
        <v>0.33368340769215443</v>
      </c>
      <c r="X3930" s="108">
        <f t="shared" si="190"/>
        <v>-5.7597277590121232E-3</v>
      </c>
    </row>
    <row r="3931" spans="21:24" ht="12" customHeight="1">
      <c r="U3931" s="107">
        <v>38376</v>
      </c>
      <c r="V3931" s="108">
        <v>4.2411113565530922E-4</v>
      </c>
      <c r="W3931" s="109">
        <f t="shared" si="191"/>
        <v>0.33275474243482878</v>
      </c>
      <c r="X3931" s="108">
        <f t="shared" si="190"/>
        <v>-7.9707948085383507E-3</v>
      </c>
    </row>
    <row r="3932" spans="21:24" ht="12" customHeight="1">
      <c r="U3932" s="107">
        <v>38373</v>
      </c>
      <c r="V3932" s="108">
        <v>-2.4232070179402458E-4</v>
      </c>
      <c r="W3932" s="109">
        <f t="shared" si="191"/>
        <v>0.33261367727042712</v>
      </c>
      <c r="X3932" s="108">
        <f t="shared" si="190"/>
        <v>-6.356045705935176E-3</v>
      </c>
    </row>
    <row r="3933" spans="21:24" ht="12" customHeight="1">
      <c r="U3933" s="107">
        <v>38372</v>
      </c>
      <c r="V3933" s="108">
        <v>-5.3332382931189429E-3</v>
      </c>
      <c r="W3933" s="109">
        <f t="shared" si="191"/>
        <v>0.33269429598571321</v>
      </c>
      <c r="X3933" s="108">
        <f t="shared" si="190"/>
        <v>-3.4775392066643818E-3</v>
      </c>
    </row>
    <row r="3934" spans="21:24" ht="12" customHeight="1">
      <c r="U3934" s="107">
        <v>38371</v>
      </c>
      <c r="V3934" s="108">
        <v>-3.3917272687107817E-3</v>
      </c>
      <c r="W3934" s="109">
        <f t="shared" si="191"/>
        <v>0.33447814765097689</v>
      </c>
      <c r="X3934" s="108">
        <f t="shared" si="190"/>
        <v>4.6537424980939157E-3</v>
      </c>
    </row>
    <row r="3935" spans="21:24" ht="12" customHeight="1">
      <c r="U3935" s="107">
        <v>38370</v>
      </c>
      <c r="V3935" s="108">
        <v>5.6075758413648045E-4</v>
      </c>
      <c r="W3935" s="109">
        <f t="shared" si="191"/>
        <v>0.33561646717452109</v>
      </c>
      <c r="X3935" s="108">
        <f t="shared" si="190"/>
        <v>8.5097648085423749E-3</v>
      </c>
    </row>
    <row r="3936" spans="21:24" ht="12" customHeight="1">
      <c r="U3936" s="107">
        <v>38369</v>
      </c>
      <c r="V3936" s="108">
        <v>2.0525248226969739E-3</v>
      </c>
      <c r="W3936" s="109">
        <f t="shared" si="191"/>
        <v>0.33542837317033131</v>
      </c>
      <c r="X3936" s="108">
        <f t="shared" si="190"/>
        <v>7.9595049991836309E-3</v>
      </c>
    </row>
    <row r="3937" spans="21:24" ht="12" customHeight="1">
      <c r="U3937" s="107">
        <v>38366</v>
      </c>
      <c r="V3937" s="108">
        <v>2.6538967663637843E-3</v>
      </c>
      <c r="W3937" s="109">
        <f t="shared" si="191"/>
        <v>0.3347413083258105</v>
      </c>
      <c r="X3937" s="108">
        <f t="shared" si="190"/>
        <v>7.2994867664870622E-3</v>
      </c>
    </row>
    <row r="3938" spans="21:24" ht="12" customHeight="1">
      <c r="U3938" s="107">
        <v>38365</v>
      </c>
      <c r="V3938" s="108">
        <v>2.782901543166883E-3</v>
      </c>
      <c r="W3938" s="109">
        <f t="shared" si="191"/>
        <v>0.3338552908489929</v>
      </c>
      <c r="X3938" s="108">
        <f t="shared" si="190"/>
        <v>3.1951281714590607E-3</v>
      </c>
    </row>
    <row r="3939" spans="21:24" ht="12" customHeight="1">
      <c r="U3939" s="107">
        <v>38364</v>
      </c>
      <c r="V3939" s="108">
        <v>4.3341523747613997E-4</v>
      </c>
      <c r="W3939" s="109">
        <f t="shared" si="191"/>
        <v>0.33292878282550314</v>
      </c>
      <c r="X3939" s="108">
        <f t="shared" si="190"/>
        <v>4.3750436050542518E-3</v>
      </c>
    </row>
    <row r="3940" spans="21:24" ht="12" customHeight="1">
      <c r="U3940" s="107">
        <v>38363</v>
      </c>
      <c r="V3940" s="108">
        <v>1.4834886179673421E-5</v>
      </c>
      <c r="W3940" s="109">
        <f t="shared" si="191"/>
        <v>0.33278454893119974</v>
      </c>
      <c r="X3940" s="108">
        <f t="shared" si="190"/>
        <v>-2.0584848511128184E-3</v>
      </c>
    </row>
    <row r="3941" spans="21:24" ht="12" customHeight="1">
      <c r="U3941" s="107">
        <v>38362</v>
      </c>
      <c r="V3941" s="108">
        <v>1.3963745178260862E-3</v>
      </c>
      <c r="W3941" s="109">
        <f t="shared" si="191"/>
        <v>0.33277961218353008</v>
      </c>
      <c r="X3941" s="108">
        <f t="shared" si="190"/>
        <v>-9.3751193588229587E-3</v>
      </c>
    </row>
    <row r="3942" spans="21:24" ht="12" customHeight="1">
      <c r="U3942" s="107">
        <v>38359</v>
      </c>
      <c r="V3942" s="108">
        <v>-1.4315328333687799E-3</v>
      </c>
      <c r="W3942" s="109">
        <f t="shared" si="191"/>
        <v>0.33231557518246857</v>
      </c>
      <c r="X3942" s="108">
        <f t="shared" si="190"/>
        <v>-1.0133840109813996E-2</v>
      </c>
    </row>
    <row r="3943" spans="21:24" ht="12" customHeight="1">
      <c r="U3943" s="107">
        <v>38358</v>
      </c>
      <c r="V3943" s="108">
        <v>3.9623321333380618E-3</v>
      </c>
      <c r="W3943" s="109">
        <f t="shared" si="191"/>
        <v>0.33279197782540737</v>
      </c>
      <c r="X3943" s="108">
        <f t="shared" si="190"/>
        <v>-5.6196530914142118E-3</v>
      </c>
    </row>
    <row r="3944" spans="21:24" ht="12" customHeight="1">
      <c r="U3944" s="107">
        <v>38357</v>
      </c>
      <c r="V3944" s="108">
        <v>-5.9748651020356588E-3</v>
      </c>
      <c r="W3944" s="109">
        <f t="shared" si="191"/>
        <v>0.33147854971635399</v>
      </c>
      <c r="X3944" s="108">
        <f t="shared" si="190"/>
        <v>-7.8494264196404817E-3</v>
      </c>
    </row>
    <row r="3945" spans="21:24" ht="12" customHeight="1">
      <c r="U3945" s="107">
        <v>38356</v>
      </c>
      <c r="V3945" s="108">
        <v>-7.3170006353225235E-3</v>
      </c>
      <c r="W3945" s="109">
        <f t="shared" si="191"/>
        <v>0.33347099392047058</v>
      </c>
      <c r="X3945" s="108">
        <f t="shared" si="190"/>
        <v>-9.2969892102344742E-3</v>
      </c>
    </row>
    <row r="3946" spans="21:24" ht="12" customHeight="1">
      <c r="U3946" s="107">
        <v>38355</v>
      </c>
      <c r="V3946" s="108">
        <v>6.2940386711712393E-4</v>
      </c>
      <c r="W3946" s="109">
        <f t="shared" si="191"/>
        <v>0.33592898652832154</v>
      </c>
      <c r="X3946" s="108">
        <f t="shared" si="190"/>
        <v>-1.6514238280668225E-3</v>
      </c>
    </row>
    <row r="3947" spans="21:24" ht="12" customHeight="1">
      <c r="U3947" s="107">
        <v>38352</v>
      </c>
      <c r="V3947" s="108">
        <v>3.1223401992916872E-3</v>
      </c>
      <c r="W3947" s="109">
        <f t="shared" si="191"/>
        <v>0.33571768451942541</v>
      </c>
      <c r="X3947" s="108">
        <f t="shared" si="190"/>
        <v>-4.6418851582673559E-3</v>
      </c>
    </row>
    <row r="3948" spans="21:24" ht="12" customHeight="1">
      <c r="U3948" s="107">
        <v>38351</v>
      </c>
      <c r="V3948" s="108">
        <v>1.7110724039052039E-3</v>
      </c>
      <c r="W3948" s="109">
        <f t="shared" si="191"/>
        <v>0.33467272242459273</v>
      </c>
      <c r="X3948" s="108">
        <f t="shared" si="190"/>
        <v>-7.1994215171351517E-3</v>
      </c>
    </row>
    <row r="3949" spans="21:24" ht="12" customHeight="1">
      <c r="U3949" s="107">
        <v>38350</v>
      </c>
      <c r="V3949" s="108">
        <v>-7.4251629061290285E-3</v>
      </c>
      <c r="W3949" s="109">
        <f t="shared" si="191"/>
        <v>0.3341010513355368</v>
      </c>
      <c r="X3949" s="108">
        <f t="shared" si="190"/>
        <v>-6.1724666084532753E-3</v>
      </c>
    </row>
    <row r="3950" spans="21:24" ht="12" customHeight="1">
      <c r="U3950" s="107">
        <v>38349</v>
      </c>
      <c r="V3950" s="108">
        <v>3.4384493872975137E-4</v>
      </c>
      <c r="W3950" s="109">
        <f t="shared" si="191"/>
        <v>0.33660036387154535</v>
      </c>
      <c r="X3950" s="108">
        <f t="shared" si="190"/>
        <v>2.9502977766957539E-3</v>
      </c>
    </row>
    <row r="3951" spans="21:24" ht="12" customHeight="1">
      <c r="U3951" s="107">
        <v>38348</v>
      </c>
      <c r="V3951" s="108">
        <v>-2.367889472650125E-3</v>
      </c>
      <c r="W3951" s="109">
        <f t="shared" si="191"/>
        <v>0.33648466532241406</v>
      </c>
      <c r="X3951" s="108">
        <f t="shared" si="190"/>
        <v>4.3393165716525406E-3</v>
      </c>
    </row>
    <row r="3952" spans="21:24" ht="12" customHeight="1">
      <c r="U3952" s="107">
        <v>38345</v>
      </c>
      <c r="V3952" s="108">
        <v>5.4485394665766467E-4</v>
      </c>
      <c r="W3952" s="109">
        <f t="shared" si="191"/>
        <v>0.33728331493314478</v>
      </c>
      <c r="X3952" s="108">
        <f t="shared" si="190"/>
        <v>1.1797755066762061E-2</v>
      </c>
    </row>
    <row r="3953" spans="21:24" ht="12" customHeight="1">
      <c r="U3953" s="107">
        <v>38344</v>
      </c>
      <c r="V3953" s="108">
        <v>2.7472443453620231E-3</v>
      </c>
      <c r="W3953" s="109">
        <f t="shared" si="191"/>
        <v>0.33709964486122523</v>
      </c>
      <c r="X3953" s="108">
        <f t="shared" si="190"/>
        <v>4.7337585772586621E-3</v>
      </c>
    </row>
    <row r="3954" spans="21:24" ht="12" customHeight="1">
      <c r="U3954" s="107">
        <v>38343</v>
      </c>
      <c r="V3954" s="108">
        <v>1.6861024484680208E-3</v>
      </c>
      <c r="W3954" s="109">
        <f t="shared" si="191"/>
        <v>0.3361760870071489</v>
      </c>
      <c r="X3954" s="108">
        <f t="shared" si="190"/>
        <v>-1.484751935981854E-3</v>
      </c>
    </row>
    <row r="3955" spans="21:24" ht="12" customHeight="1">
      <c r="U3955" s="107">
        <v>38342</v>
      </c>
      <c r="V3955" s="108">
        <v>1.7292539715796302E-3</v>
      </c>
      <c r="W3955" s="109">
        <f t="shared" si="191"/>
        <v>0.33561021380392325</v>
      </c>
      <c r="X3955" s="108">
        <f t="shared" si="190"/>
        <v>3.8226992621126499E-5</v>
      </c>
    </row>
    <row r="3956" spans="21:24" ht="12" customHeight="1">
      <c r="U3956" s="107">
        <v>38341</v>
      </c>
      <c r="V3956" s="108">
        <v>5.0407398763570102E-3</v>
      </c>
      <c r="W3956" s="109">
        <f t="shared" si="191"/>
        <v>0.33503086035804736</v>
      </c>
      <c r="X3956" s="108">
        <f t="shared" si="190"/>
        <v>2.4287694851856667E-3</v>
      </c>
    </row>
    <row r="3957" spans="21:24" ht="12" customHeight="1">
      <c r="U3957" s="107">
        <v>38338</v>
      </c>
      <c r="V3957" s="108">
        <v>-6.440578962712086E-3</v>
      </c>
      <c r="W3957" s="109">
        <f t="shared" si="191"/>
        <v>0.3333505270634739</v>
      </c>
      <c r="X3957" s="108">
        <f t="shared" si="190"/>
        <v>3.2995968149724941E-3</v>
      </c>
    </row>
    <row r="3958" spans="21:24" ht="12" customHeight="1">
      <c r="U3958" s="107">
        <v>38337</v>
      </c>
      <c r="V3958" s="108">
        <v>-3.4589712096068032E-3</v>
      </c>
      <c r="W3958" s="109">
        <f t="shared" si="191"/>
        <v>0.33551141482353614</v>
      </c>
      <c r="X3958" s="108">
        <f t="shared" si="190"/>
        <v>8.2179356518528035E-3</v>
      </c>
    </row>
    <row r="3959" spans="21:24" ht="12" customHeight="1">
      <c r="U3959" s="107">
        <v>38336</v>
      </c>
      <c r="V3959" s="108">
        <v>3.213917702227293E-3</v>
      </c>
      <c r="W3959" s="109">
        <f t="shared" si="191"/>
        <v>0.3366759673013982</v>
      </c>
      <c r="X3959" s="108">
        <f t="shared" si="190"/>
        <v>1.1298916089065525E-2</v>
      </c>
    </row>
    <row r="3960" spans="21:24" ht="12" customHeight="1">
      <c r="U3960" s="107">
        <v>38335</v>
      </c>
      <c r="V3960" s="108">
        <v>4.1238387814679315E-3</v>
      </c>
      <c r="W3960" s="109">
        <f t="shared" si="191"/>
        <v>0.33559738492516605</v>
      </c>
      <c r="X3960" s="108">
        <f t="shared" si="190"/>
        <v>1.2181331957928032E-2</v>
      </c>
    </row>
    <row r="3961" spans="21:24" ht="12" customHeight="1">
      <c r="U3961" s="107">
        <v>38334</v>
      </c>
      <c r="V3961" s="108">
        <v>5.9138362703110257E-3</v>
      </c>
      <c r="W3961" s="109">
        <f t="shared" si="191"/>
        <v>0.33421911916006575</v>
      </c>
      <c r="X3961" s="108">
        <f t="shared" si="190"/>
        <v>7.4906417707274464E-3</v>
      </c>
    </row>
    <row r="3962" spans="21:24" ht="12" customHeight="1">
      <c r="U3962" s="107">
        <v>38331</v>
      </c>
      <c r="V3962" s="108">
        <v>-1.569988061700065E-3</v>
      </c>
      <c r="W3962" s="109">
        <f t="shared" si="191"/>
        <v>0.33225422209050293</v>
      </c>
      <c r="X3962" s="108">
        <f t="shared" si="190"/>
        <v>6.1523622567734026E-3</v>
      </c>
    </row>
    <row r="3963" spans="21:24" ht="12" customHeight="1">
      <c r="U3963" s="107">
        <v>38330</v>
      </c>
      <c r="V3963" s="108">
        <v>-4.1367385274315743E-4</v>
      </c>
      <c r="W3963" s="109">
        <f t="shared" si="191"/>
        <v>0.33277667750139234</v>
      </c>
      <c r="X3963" s="108">
        <f t="shared" si="190"/>
        <v>1.1551714153399839E-2</v>
      </c>
    </row>
    <row r="3964" spans="21:24" ht="12" customHeight="1">
      <c r="U3964" s="107">
        <v>38329</v>
      </c>
      <c r="V3964" s="108">
        <v>4.089278949787418E-3</v>
      </c>
      <c r="W3964" s="109">
        <f t="shared" si="191"/>
        <v>0.33291439548200502</v>
      </c>
      <c r="X3964" s="108">
        <f t="shared" si="190"/>
        <v>1.0149678027373321E-2</v>
      </c>
    </row>
    <row r="3965" spans="21:24" ht="12" customHeight="1">
      <c r="U3965" s="107">
        <v>38328</v>
      </c>
      <c r="V3965" s="108">
        <v>-5.2951105674286028E-4</v>
      </c>
      <c r="W3965" s="109">
        <f t="shared" si="191"/>
        <v>0.33155856004180423</v>
      </c>
      <c r="X3965" s="108">
        <f t="shared" si="190"/>
        <v>1.314949182810099E-2</v>
      </c>
    </row>
    <row r="3966" spans="21:24" ht="12" customHeight="1">
      <c r="U3966" s="107">
        <v>38327</v>
      </c>
      <c r="V3966" s="108">
        <v>4.5776512735775585E-3</v>
      </c>
      <c r="W3966" s="109">
        <f t="shared" si="191"/>
        <v>0.33173421697759381</v>
      </c>
      <c r="X3966" s="108">
        <f t="shared" si="190"/>
        <v>1.1069608675407627E-2</v>
      </c>
    </row>
    <row r="3967" spans="21:24" ht="12" customHeight="1">
      <c r="U3967" s="107">
        <v>38324</v>
      </c>
      <c r="V3967" s="108">
        <v>3.787923106461645E-3</v>
      </c>
      <c r="W3967" s="109">
        <f t="shared" si="191"/>
        <v>0.33022257319484438</v>
      </c>
      <c r="X3967" s="108">
        <f t="shared" si="190"/>
        <v>3.9213083713627306E-3</v>
      </c>
    </row>
    <row r="3968" spans="21:24" ht="12" customHeight="1">
      <c r="U3968" s="107">
        <v>38323</v>
      </c>
      <c r="V3968" s="108">
        <v>-1.7991256499490648E-3</v>
      </c>
      <c r="W3968" s="109">
        <f t="shared" si="191"/>
        <v>0.32897643575237656</v>
      </c>
      <c r="X3968" s="108">
        <f t="shared" si="190"/>
        <v>-1.8375210394958597E-3</v>
      </c>
    </row>
    <row r="3969" spans="21:24" ht="12" customHeight="1">
      <c r="U3969" s="107">
        <v>38322</v>
      </c>
      <c r="V3969" s="108">
        <v>7.0710953495493455E-3</v>
      </c>
      <c r="W3969" s="109">
        <f t="shared" si="191"/>
        <v>0.32956937246381385</v>
      </c>
      <c r="X3969" s="108">
        <f t="shared" si="190"/>
        <v>6.1415410841432205E-3</v>
      </c>
    </row>
    <row r="3970" spans="21:24" ht="12" customHeight="1">
      <c r="U3970" s="107">
        <v>38321</v>
      </c>
      <c r="V3970" s="108">
        <v>-2.5813127388581709E-3</v>
      </c>
      <c r="W3970" s="109">
        <f t="shared" si="191"/>
        <v>0.32725531890022319</v>
      </c>
      <c r="X3970" s="108">
        <f t="shared" si="190"/>
        <v>-2.8738894389790381E-4</v>
      </c>
    </row>
    <row r="3971" spans="21:24" ht="12" customHeight="1">
      <c r="U3971" s="107">
        <v>38320</v>
      </c>
      <c r="V3971" s="108">
        <v>-2.5247506465468162E-3</v>
      </c>
      <c r="W3971" s="109">
        <f t="shared" si="191"/>
        <v>0.32810225342664145</v>
      </c>
      <c r="X3971" s="108">
        <f t="shared" si="190"/>
        <v>4.5335236308856608E-3</v>
      </c>
    </row>
    <row r="3972" spans="21:24" ht="12" customHeight="1">
      <c r="U3972" s="107">
        <v>38317</v>
      </c>
      <c r="V3972" s="108">
        <v>-1.9701411617707551E-3</v>
      </c>
      <c r="W3972" s="109">
        <f t="shared" si="191"/>
        <v>0.32893272654064537</v>
      </c>
      <c r="X3972" s="108">
        <f t="shared" si="190"/>
        <v>9.2755798316885851E-3</v>
      </c>
    </row>
    <row r="3973" spans="21:24" ht="12" customHeight="1">
      <c r="U3973" s="107">
        <v>38316</v>
      </c>
      <c r="V3973" s="108">
        <v>6.1802433968663577E-3</v>
      </c>
      <c r="W3973" s="109">
        <f t="shared" si="191"/>
        <v>0.32958204970294591</v>
      </c>
      <c r="X3973" s="108">
        <f t="shared" si="190"/>
        <v>5.8114221308664948E-3</v>
      </c>
    </row>
    <row r="3974" spans="21:24" ht="12" customHeight="1">
      <c r="U3974" s="107">
        <v>38315</v>
      </c>
      <c r="V3974" s="108">
        <v>6.3622576023823351E-4</v>
      </c>
      <c r="W3974" s="109">
        <f t="shared" si="191"/>
        <v>0.32755766361529454</v>
      </c>
      <c r="X3974" s="108">
        <f t="shared" ref="X3974:X4037" si="192">$W3974/VLOOKUP($U3974-7,$U:$W,3,FALSE)-1</f>
        <v>-1.0167721503691052E-3</v>
      </c>
    </row>
    <row r="3975" spans="21:24" ht="12" customHeight="1">
      <c r="U3975" s="107">
        <v>38314</v>
      </c>
      <c r="V3975" s="108">
        <v>2.2285378507644498E-3</v>
      </c>
      <c r="W3975" s="109">
        <f t="shared" si="191"/>
        <v>0.32734939549728076</v>
      </c>
      <c r="X3975" s="108">
        <f t="shared" si="192"/>
        <v>4.4603547662154241E-3</v>
      </c>
    </row>
    <row r="3976" spans="21:24" ht="12" customHeight="1">
      <c r="U3976" s="107">
        <v>38313</v>
      </c>
      <c r="V3976" s="108">
        <v>2.1839858764982202E-3</v>
      </c>
      <c r="W3976" s="109">
        <f t="shared" si="191"/>
        <v>0.32662150710582172</v>
      </c>
      <c r="X3976" s="108">
        <f t="shared" si="192"/>
        <v>-1.4405507674388751E-3</v>
      </c>
    </row>
    <row r="3977" spans="21:24" ht="12" customHeight="1">
      <c r="U3977" s="107">
        <v>38310</v>
      </c>
      <c r="V3977" s="108">
        <v>-5.3956999390090445E-3</v>
      </c>
      <c r="W3977" s="109">
        <f t="shared" si="191"/>
        <v>0.32590972486969289</v>
      </c>
      <c r="X3977" s="108">
        <f t="shared" si="192"/>
        <v>-3.2190277031152181E-4</v>
      </c>
    </row>
    <row r="3978" spans="21:24" ht="12" customHeight="1">
      <c r="U3978" s="107">
        <v>38309</v>
      </c>
      <c r="V3978" s="108">
        <v>-6.5045471680142243E-4</v>
      </c>
      <c r="W3978" s="109">
        <f t="shared" si="191"/>
        <v>0.32767777582472496</v>
      </c>
      <c r="X3978" s="108">
        <f t="shared" si="192"/>
        <v>1.3059861256237593E-2</v>
      </c>
    </row>
    <row r="3979" spans="21:24" ht="12" customHeight="1">
      <c r="U3979" s="107">
        <v>38308</v>
      </c>
      <c r="V3979" s="108">
        <v>6.1224155710703377E-3</v>
      </c>
      <c r="W3979" s="109">
        <f t="shared" si="191"/>
        <v>0.32789105410746616</v>
      </c>
      <c r="X3979" s="108">
        <f t="shared" si="192"/>
        <v>1.8296350009253892E-2</v>
      </c>
    </row>
    <row r="3980" spans="21:24" ht="12" customHeight="1">
      <c r="U3980" s="107">
        <v>38307</v>
      </c>
      <c r="V3980" s="108">
        <v>-3.6592564229740486E-3</v>
      </c>
      <c r="W3980" s="109">
        <f t="shared" si="191"/>
        <v>0.32589578468079028</v>
      </c>
      <c r="X3980" s="108">
        <f t="shared" si="192"/>
        <v>1.3073699072445821E-2</v>
      </c>
    </row>
    <row r="3981" spans="21:24" ht="12" customHeight="1">
      <c r="U3981" s="107">
        <v>38306</v>
      </c>
      <c r="V3981" s="108">
        <v>3.3066943035383327E-3</v>
      </c>
      <c r="W3981" s="109">
        <f t="shared" si="191"/>
        <v>0.32709270074690633</v>
      </c>
      <c r="X3981" s="108">
        <f t="shared" si="192"/>
        <v>1.8237296845893924E-2</v>
      </c>
    </row>
    <row r="3982" spans="21:24" ht="12" customHeight="1">
      <c r="U3982" s="107">
        <v>38303</v>
      </c>
      <c r="V3982" s="108">
        <v>7.9181458680469621E-3</v>
      </c>
      <c r="W3982" s="109">
        <f t="shared" si="191"/>
        <v>0.32601466989509431</v>
      </c>
      <c r="X3982" s="108">
        <f t="shared" si="192"/>
        <v>1.197110699006676E-2</v>
      </c>
    </row>
    <row r="3983" spans="21:24" ht="12" customHeight="1">
      <c r="U3983" s="107">
        <v>38302</v>
      </c>
      <c r="V3983" s="108">
        <v>4.5151656520860065E-3</v>
      </c>
      <c r="W3983" s="109">
        <f t="shared" si="191"/>
        <v>0.32345351775993819</v>
      </c>
      <c r="X3983" s="108">
        <f t="shared" si="192"/>
        <v>-1.0050102381610193E-3</v>
      </c>
    </row>
    <row r="3984" spans="21:24" ht="12" customHeight="1">
      <c r="U3984" s="107">
        <v>38301</v>
      </c>
      <c r="V3984" s="108">
        <v>9.6220246004587802E-4</v>
      </c>
      <c r="W3984" s="109">
        <f t="shared" si="191"/>
        <v>0.32199963606320142</v>
      </c>
      <c r="X3984" s="108">
        <f t="shared" si="192"/>
        <v>3.5424887118806758E-4</v>
      </c>
    </row>
    <row r="3985" spans="21:24" ht="12" customHeight="1">
      <c r="U3985" s="107">
        <v>38300</v>
      </c>
      <c r="V3985" s="108">
        <v>1.4190541183423699E-3</v>
      </c>
      <c r="W3985" s="109">
        <f t="shared" ref="W3985:W4048" si="193">$W3984/(1+$V3984)</f>
        <v>0.3216901050527472</v>
      </c>
      <c r="X3985" s="108">
        <f t="shared" si="192"/>
        <v>2.2634462831023772E-3</v>
      </c>
    </row>
    <row r="3986" spans="21:24" ht="12" customHeight="1">
      <c r="U3986" s="107">
        <v>38299</v>
      </c>
      <c r="V3986" s="108">
        <v>-2.8676132469734701E-3</v>
      </c>
      <c r="W3986" s="109">
        <f t="shared" si="193"/>
        <v>0.32123425625845103</v>
      </c>
      <c r="X3986" s="108">
        <f t="shared" si="192"/>
        <v>2.5479593883155349E-3</v>
      </c>
    </row>
    <row r="3987" spans="21:24" ht="12" customHeight="1">
      <c r="U3987" s="107">
        <v>38296</v>
      </c>
      <c r="V3987" s="108">
        <v>-5.0060017947678257E-3</v>
      </c>
      <c r="W3987" s="109">
        <f t="shared" si="193"/>
        <v>0.32215808103925875</v>
      </c>
      <c r="X3987" s="108">
        <f t="shared" si="192"/>
        <v>5.7593298333473708E-3</v>
      </c>
    </row>
    <row r="3988" spans="21:24" ht="12" customHeight="1">
      <c r="U3988" s="107">
        <v>38295</v>
      </c>
      <c r="V3988" s="108">
        <v>5.8819356593281811E-3</v>
      </c>
      <c r="W3988" s="109">
        <f t="shared" si="193"/>
        <v>0.32377891888832167</v>
      </c>
      <c r="X3988" s="108">
        <f t="shared" si="192"/>
        <v>1.2816724293952086E-2</v>
      </c>
    </row>
    <row r="3989" spans="21:24" ht="12" customHeight="1">
      <c r="U3989" s="107">
        <v>38294</v>
      </c>
      <c r="V3989" s="108">
        <v>2.872560164346664E-3</v>
      </c>
      <c r="W3989" s="109">
        <f t="shared" si="193"/>
        <v>0.32188560844975644</v>
      </c>
      <c r="X3989" s="108">
        <f t="shared" si="192"/>
        <v>7.7049082705880068E-3</v>
      </c>
    </row>
    <row r="3990" spans="21:24" ht="12" customHeight="1">
      <c r="U3990" s="107">
        <v>38293</v>
      </c>
      <c r="V3990" s="108">
        <v>1.7033275254625261E-3</v>
      </c>
      <c r="W3990" s="109">
        <f t="shared" si="193"/>
        <v>0.32096362113747251</v>
      </c>
      <c r="X3990" s="108">
        <f t="shared" si="192"/>
        <v>5.6775427144661883E-3</v>
      </c>
    </row>
    <row r="3991" spans="21:24" ht="12" customHeight="1">
      <c r="U3991" s="107">
        <v>38292</v>
      </c>
      <c r="V3991" s="108">
        <v>3.2640998814092748E-4</v>
      </c>
      <c r="W3991" s="109">
        <f t="shared" si="193"/>
        <v>0.32041784460311068</v>
      </c>
      <c r="X3991" s="108">
        <f t="shared" si="192"/>
        <v>6.1616419707977155E-3</v>
      </c>
    </row>
    <row r="3992" spans="21:24" ht="12" customHeight="1">
      <c r="U3992" s="107">
        <v>38289</v>
      </c>
      <c r="V3992" s="108">
        <v>1.9758525345696608E-3</v>
      </c>
      <c r="W3992" s="109">
        <f t="shared" si="193"/>
        <v>0.32031329114554652</v>
      </c>
      <c r="X3992" s="108">
        <f t="shared" si="192"/>
        <v>4.577811928754727E-3</v>
      </c>
    </row>
    <row r="3993" spans="21:24" ht="12" customHeight="1">
      <c r="U3993" s="107">
        <v>38288</v>
      </c>
      <c r="V3993" s="108">
        <v>8.0512040442582312E-4</v>
      </c>
      <c r="W3993" s="109">
        <f t="shared" si="193"/>
        <v>0.31968164735236992</v>
      </c>
      <c r="X3993" s="108">
        <f t="shared" si="192"/>
        <v>-1.0089494889397033E-3</v>
      </c>
    </row>
    <row r="3994" spans="21:24" ht="12" customHeight="1">
      <c r="U3994" s="107">
        <v>38287</v>
      </c>
      <c r="V3994" s="108">
        <v>8.5491663699063217E-4</v>
      </c>
      <c r="W3994" s="109">
        <f t="shared" si="193"/>
        <v>0.31942447219213504</v>
      </c>
      <c r="X3994" s="108">
        <f t="shared" si="192"/>
        <v>1.0783421393378845E-4</v>
      </c>
    </row>
    <row r="3995" spans="21:24" ht="12" customHeight="1">
      <c r="U3995" s="107">
        <v>38286</v>
      </c>
      <c r="V3995" s="108">
        <v>2.1855137286177989E-3</v>
      </c>
      <c r="W3995" s="109">
        <f t="shared" si="193"/>
        <v>0.31915162415891901</v>
      </c>
      <c r="X3995" s="108">
        <f t="shared" si="192"/>
        <v>8.9266613426119967E-4</v>
      </c>
    </row>
    <row r="3996" spans="21:24" ht="12" customHeight="1">
      <c r="U3996" s="107">
        <v>38285</v>
      </c>
      <c r="V3996" s="108">
        <v>-1.248234635445592E-3</v>
      </c>
      <c r="W3996" s="109">
        <f t="shared" si="193"/>
        <v>0.31845563499667812</v>
      </c>
      <c r="X3996" s="108">
        <f t="shared" si="192"/>
        <v>-2.0381320845691553E-3</v>
      </c>
    </row>
    <row r="3997" spans="21:24" ht="12" customHeight="1">
      <c r="U3997" s="107">
        <v>38282</v>
      </c>
      <c r="V3997" s="108">
        <v>-3.596438599010239E-3</v>
      </c>
      <c r="W3997" s="109">
        <f t="shared" si="193"/>
        <v>0.31885363915270637</v>
      </c>
      <c r="X3997" s="108">
        <f t="shared" si="192"/>
        <v>-2.4792151599095646E-4</v>
      </c>
    </row>
    <row r="3998" spans="21:24" ht="12" customHeight="1">
      <c r="U3998" s="107">
        <v>38281</v>
      </c>
      <c r="V3998" s="108">
        <v>1.9239320771111909E-3</v>
      </c>
      <c r="W3998" s="109">
        <f t="shared" si="193"/>
        <v>0.32000451574498923</v>
      </c>
      <c r="X3998" s="108">
        <f t="shared" si="192"/>
        <v>4.5613338926917546E-3</v>
      </c>
    </row>
    <row r="3999" spans="21:24" ht="12" customHeight="1">
      <c r="U3999" s="107">
        <v>38280</v>
      </c>
      <c r="V3999" s="108">
        <v>1.6403348282308138E-3</v>
      </c>
      <c r="W3999" s="109">
        <f t="shared" si="193"/>
        <v>0.31939003101920183</v>
      </c>
      <c r="X3999" s="108">
        <f t="shared" si="192"/>
        <v>4.6053192471688931E-3</v>
      </c>
    </row>
    <row r="4000" spans="21:24" ht="12" customHeight="1">
      <c r="U4000" s="107">
        <v>38279</v>
      </c>
      <c r="V4000" s="108">
        <v>-7.4907018627683067E-4</v>
      </c>
      <c r="W4000" s="109">
        <f t="shared" si="193"/>
        <v>0.31886698240239431</v>
      </c>
      <c r="X4000" s="108">
        <f t="shared" si="192"/>
        <v>-2.5412653816359043E-4</v>
      </c>
    </row>
    <row r="4001" spans="21:24" ht="12" customHeight="1">
      <c r="U4001" s="107">
        <v>38278</v>
      </c>
      <c r="V4001" s="108">
        <v>5.4339290386759857E-4</v>
      </c>
      <c r="W4001" s="109">
        <f t="shared" si="193"/>
        <v>0.31910601520464571</v>
      </c>
      <c r="X4001" s="108">
        <f t="shared" si="192"/>
        <v>2.4432727675118837E-3</v>
      </c>
    </row>
    <row r="4002" spans="21:24" ht="12" customHeight="1">
      <c r="U4002" s="107">
        <v>38275</v>
      </c>
      <c r="V4002" s="108">
        <v>1.196708942293062E-3</v>
      </c>
      <c r="W4002" s="109">
        <f t="shared" si="193"/>
        <v>0.31893270943352825</v>
      </c>
      <c r="X4002" s="108">
        <f t="shared" si="192"/>
        <v>3.3507719160719152E-3</v>
      </c>
    </row>
    <row r="4003" spans="21:24" ht="12" customHeight="1">
      <c r="U4003" s="107">
        <v>38274</v>
      </c>
      <c r="V4003" s="108">
        <v>1.9678019512789778E-3</v>
      </c>
      <c r="W4003" s="109">
        <f t="shared" si="193"/>
        <v>0.31855149600967264</v>
      </c>
      <c r="X4003" s="108">
        <f t="shared" si="192"/>
        <v>5.4214933053666758E-3</v>
      </c>
    </row>
    <row r="4004" spans="21:24" ht="12" customHeight="1">
      <c r="U4004" s="107">
        <v>38273</v>
      </c>
      <c r="V4004" s="108">
        <v>-3.2047688261551549E-3</v>
      </c>
      <c r="W4004" s="109">
        <f t="shared" si="193"/>
        <v>0.31792588084099166</v>
      </c>
      <c r="X4004" s="108">
        <f t="shared" si="192"/>
        <v>-7.1119113652007293E-4</v>
      </c>
    </row>
    <row r="4005" spans="21:24" ht="12" customHeight="1">
      <c r="U4005" s="107">
        <v>38272</v>
      </c>
      <c r="V4005" s="108">
        <v>1.9469937193851488E-3</v>
      </c>
      <c r="W4005" s="109">
        <f t="shared" si="193"/>
        <v>0.31894803556252588</v>
      </c>
      <c r="X4005" s="108">
        <f t="shared" si="192"/>
        <v>3.7207603854247928E-3</v>
      </c>
    </row>
    <row r="4006" spans="21:24" ht="12" customHeight="1">
      <c r="U4006" s="107">
        <v>38271</v>
      </c>
      <c r="V4006" s="108">
        <v>1.449172115344416E-3</v>
      </c>
      <c r="W4006" s="109">
        <f t="shared" si="193"/>
        <v>0.31832825245429447</v>
      </c>
      <c r="X4006" s="108">
        <f t="shared" si="192"/>
        <v>3.5036292070480535E-3</v>
      </c>
    </row>
    <row r="4007" spans="21:24" ht="12" customHeight="1">
      <c r="U4007" s="107">
        <v>38268</v>
      </c>
      <c r="V4007" s="108">
        <v>3.2629847633992431E-3</v>
      </c>
      <c r="W4007" s="109">
        <f t="shared" si="193"/>
        <v>0.31786760758101679</v>
      </c>
      <c r="X4007" s="108">
        <f t="shared" si="192"/>
        <v>5.4815335712536939E-3</v>
      </c>
    </row>
    <row r="4008" spans="21:24" ht="12" customHeight="1">
      <c r="U4008" s="107">
        <v>38267</v>
      </c>
      <c r="V4008" s="108">
        <v>-4.1438163015764954E-3</v>
      </c>
      <c r="W4008" s="109">
        <f t="shared" si="193"/>
        <v>0.31683378377203852</v>
      </c>
      <c r="X4008" s="108">
        <f t="shared" si="192"/>
        <v>6.2308427345030282E-3</v>
      </c>
    </row>
    <row r="4009" spans="21:24" ht="12" customHeight="1">
      <c r="U4009" s="107">
        <v>38266</v>
      </c>
      <c r="V4009" s="108">
        <v>1.216123415090612E-3</v>
      </c>
      <c r="W4009" s="109">
        <f t="shared" si="193"/>
        <v>0.31815214782859219</v>
      </c>
      <c r="X4009" s="108">
        <f t="shared" si="192"/>
        <v>8.7554942092022969E-3</v>
      </c>
    </row>
    <row r="4010" spans="21:24" ht="12" customHeight="1">
      <c r="U4010" s="107">
        <v>38265</v>
      </c>
      <c r="V4010" s="108">
        <v>1.730246253352972E-3</v>
      </c>
      <c r="W4010" s="109">
        <f t="shared" si="193"/>
        <v>0.31776570551360428</v>
      </c>
      <c r="X4010" s="108">
        <f t="shared" si="192"/>
        <v>5.7319272675633304E-3</v>
      </c>
    </row>
    <row r="4011" spans="21:24" ht="12" customHeight="1">
      <c r="U4011" s="107">
        <v>38264</v>
      </c>
      <c r="V4011" s="108">
        <v>3.4230271472612691E-3</v>
      </c>
      <c r="W4011" s="109">
        <f t="shared" si="193"/>
        <v>0.31721684226078206</v>
      </c>
      <c r="X4011" s="108">
        <f t="shared" si="192"/>
        <v>6.7757000578896331E-3</v>
      </c>
    </row>
    <row r="4012" spans="21:24" ht="12" customHeight="1">
      <c r="U4012" s="107">
        <v>38261</v>
      </c>
      <c r="V4012" s="108">
        <v>4.0106406104060324E-3</v>
      </c>
      <c r="W4012" s="109">
        <f t="shared" si="193"/>
        <v>0.31613470458479687</v>
      </c>
      <c r="X4012" s="108">
        <f t="shared" si="192"/>
        <v>8.5528271066603878E-4</v>
      </c>
    </row>
    <row r="4013" spans="21:24" ht="12" customHeight="1">
      <c r="U4013" s="107">
        <v>38260</v>
      </c>
      <c r="V4013" s="108">
        <v>-1.645195034978896E-3</v>
      </c>
      <c r="W4013" s="109">
        <f t="shared" si="193"/>
        <v>0.31487186668917888</v>
      </c>
      <c r="X4013" s="108">
        <f t="shared" si="192"/>
        <v>-3.2144847493512652E-3</v>
      </c>
    </row>
    <row r="4014" spans="21:24" ht="12" customHeight="1">
      <c r="U4014" s="107">
        <v>38259</v>
      </c>
      <c r="V4014" s="108">
        <v>-1.7848455903538361E-3</v>
      </c>
      <c r="W4014" s="109">
        <f t="shared" si="193"/>
        <v>0.31539074597854105</v>
      </c>
      <c r="X4014" s="108">
        <f t="shared" si="192"/>
        <v>-3.6564894167308015E-3</v>
      </c>
    </row>
    <row r="4015" spans="21:24" ht="12" customHeight="1">
      <c r="U4015" s="107">
        <v>38258</v>
      </c>
      <c r="V4015" s="108">
        <v>2.769866002849234E-3</v>
      </c>
      <c r="W4015" s="109">
        <f t="shared" si="193"/>
        <v>0.31595467628926766</v>
      </c>
      <c r="X4015" s="108">
        <f t="shared" si="192"/>
        <v>-4.0537878144292216E-3</v>
      </c>
    </row>
    <row r="4016" spans="21:24" ht="12" customHeight="1">
      <c r="U4016" s="107">
        <v>38257</v>
      </c>
      <c r="V4016" s="108">
        <v>-2.4776745643360892E-3</v>
      </c>
      <c r="W4016" s="109">
        <f t="shared" si="193"/>
        <v>0.31508194153130836</v>
      </c>
      <c r="X4016" s="108">
        <f t="shared" si="192"/>
        <v>-3.0272556332817668E-3</v>
      </c>
    </row>
    <row r="4017" spans="21:24" ht="12" customHeight="1">
      <c r="U4017" s="107">
        <v>38254</v>
      </c>
      <c r="V4017" s="108">
        <v>-7.195744872667103E-5</v>
      </c>
      <c r="W4017" s="109">
        <f t="shared" si="193"/>
        <v>0.31586455109533274</v>
      </c>
      <c r="X4017" s="108">
        <f t="shared" si="192"/>
        <v>-1.6439551951086262E-4</v>
      </c>
    </row>
    <row r="4018" spans="21:24" ht="12" customHeight="1">
      <c r="U4018" s="107">
        <v>38253</v>
      </c>
      <c r="V4018" s="108">
        <v>-2.0878955726008151E-3</v>
      </c>
      <c r="W4018" s="109">
        <f t="shared" si="193"/>
        <v>0.31588728153819745</v>
      </c>
      <c r="X4018" s="108">
        <f t="shared" si="192"/>
        <v>3.0996592523382382E-3</v>
      </c>
    </row>
    <row r="4019" spans="21:24" ht="12" customHeight="1">
      <c r="U4019" s="107">
        <v>38252</v>
      </c>
      <c r="V4019" s="108">
        <v>-2.1828903180935973E-3</v>
      </c>
      <c r="W4019" s="109">
        <f t="shared" si="193"/>
        <v>0.31654820112584287</v>
      </c>
      <c r="X4019" s="108">
        <f t="shared" si="192"/>
        <v>7.9744311215173003E-3</v>
      </c>
    </row>
    <row r="4020" spans="21:24" ht="12" customHeight="1">
      <c r="U4020" s="107">
        <v>38251</v>
      </c>
      <c r="V4020" s="108">
        <v>3.8034313953795966E-3</v>
      </c>
      <c r="W4020" s="109">
        <f t="shared" si="193"/>
        <v>0.31724070278445626</v>
      </c>
      <c r="X4020" s="108">
        <f t="shared" si="192"/>
        <v>7.9411491574847837E-3</v>
      </c>
    </row>
    <row r="4021" spans="21:24" ht="12" customHeight="1">
      <c r="U4021" s="107">
        <v>38250</v>
      </c>
      <c r="V4021" s="108">
        <v>3.8676370062347323E-4</v>
      </c>
      <c r="W4021" s="109">
        <f t="shared" si="193"/>
        <v>0.31603867137957709</v>
      </c>
      <c r="X4021" s="108">
        <f t="shared" si="192"/>
        <v>4.9543535504319447E-3</v>
      </c>
    </row>
    <row r="4022" spans="21:24" ht="12" customHeight="1">
      <c r="U4022" s="107">
        <v>38247</v>
      </c>
      <c r="V4022" s="108">
        <v>3.1923990956585217E-3</v>
      </c>
      <c r="W4022" s="109">
        <f t="shared" si="193"/>
        <v>0.31591648635022834</v>
      </c>
      <c r="X4022" s="108">
        <f t="shared" si="192"/>
        <v>9.3188136943849198E-3</v>
      </c>
    </row>
    <row r="4023" spans="21:24" ht="12" customHeight="1">
      <c r="U4023" s="107">
        <v>38246</v>
      </c>
      <c r="V4023" s="108">
        <v>2.7616662926693908E-3</v>
      </c>
      <c r="W4023" s="109">
        <f t="shared" si="193"/>
        <v>0.31491116423431392</v>
      </c>
      <c r="X4023" s="108">
        <f t="shared" si="192"/>
        <v>9.5459302794291823E-3</v>
      </c>
    </row>
    <row r="4024" spans="21:24" ht="12" customHeight="1">
      <c r="U4024" s="107">
        <v>38245</v>
      </c>
      <c r="V4024" s="108">
        <v>-2.2158369009929097E-3</v>
      </c>
      <c r="W4024" s="109">
        <f t="shared" si="193"/>
        <v>0.31404387983694909</v>
      </c>
      <c r="X4024" s="108">
        <f t="shared" si="192"/>
        <v>9.0845101404268824E-3</v>
      </c>
    </row>
    <row r="4025" spans="21:24" ht="12" customHeight="1">
      <c r="U4025" s="107">
        <v>38244</v>
      </c>
      <c r="V4025" s="108">
        <v>8.2889693794389635E-4</v>
      </c>
      <c r="W4025" s="109">
        <f t="shared" si="193"/>
        <v>0.3147412952131487</v>
      </c>
      <c r="X4025" s="108">
        <f t="shared" si="192"/>
        <v>1.2368103235478545E-2</v>
      </c>
    </row>
    <row r="4026" spans="21:24" ht="12" customHeight="1">
      <c r="U4026" s="107">
        <v>38243</v>
      </c>
      <c r="V4026" s="108">
        <v>4.7313870591712201E-3</v>
      </c>
      <c r="W4026" s="109">
        <f t="shared" si="193"/>
        <v>0.31448062318754583</v>
      </c>
      <c r="X4026" s="108">
        <f t="shared" si="192"/>
        <v>1.4110453812983259E-2</v>
      </c>
    </row>
    <row r="4027" spans="21:24" ht="12" customHeight="1">
      <c r="U4027" s="107">
        <v>38240</v>
      </c>
      <c r="V4027" s="108">
        <v>3.418137116919706E-3</v>
      </c>
      <c r="W4027" s="109">
        <f t="shared" si="193"/>
        <v>0.31299970045528724</v>
      </c>
      <c r="X4027" s="108">
        <f t="shared" si="192"/>
        <v>9.0547787478039155E-3</v>
      </c>
    </row>
    <row r="4028" spans="21:24" ht="12" customHeight="1">
      <c r="U4028" s="107">
        <v>38239</v>
      </c>
      <c r="V4028" s="108">
        <v>2.303346949715773E-3</v>
      </c>
      <c r="W4028" s="109">
        <f t="shared" si="193"/>
        <v>0.31193346908659281</v>
      </c>
      <c r="X4028" s="108">
        <f t="shared" si="192"/>
        <v>-2.6391587173169029E-4</v>
      </c>
    </row>
    <row r="4029" spans="21:24" ht="12" customHeight="1">
      <c r="U4029" s="107">
        <v>38238</v>
      </c>
      <c r="V4029" s="108">
        <v>1.030984505321112E-3</v>
      </c>
      <c r="W4029" s="109">
        <f t="shared" si="193"/>
        <v>0.3112166292129942</v>
      </c>
      <c r="X4029" s="108">
        <f t="shared" si="192"/>
        <v>-1.6533316051069447E-3</v>
      </c>
    </row>
    <row r="4030" spans="21:24" ht="12" customHeight="1">
      <c r="U4030" s="107">
        <v>38237</v>
      </c>
      <c r="V4030" s="108">
        <v>2.5513877997070029E-3</v>
      </c>
      <c r="W4030" s="109">
        <f t="shared" si="193"/>
        <v>0.3108961001509738</v>
      </c>
      <c r="X4030" s="108">
        <f t="shared" si="192"/>
        <v>1.1124868970657786E-3</v>
      </c>
    </row>
    <row r="4031" spans="21:24" ht="12" customHeight="1">
      <c r="U4031" s="107">
        <v>38236</v>
      </c>
      <c r="V4031" s="108">
        <v>-2.775302650308233E-4</v>
      </c>
      <c r="W4031" s="109">
        <f t="shared" si="193"/>
        <v>0.31010490228665033</v>
      </c>
      <c r="X4031" s="108">
        <f t="shared" si="192"/>
        <v>1.420164626178666E-3</v>
      </c>
    </row>
    <row r="4032" spans="21:24" ht="12" customHeight="1">
      <c r="U4032" s="107">
        <v>38233</v>
      </c>
      <c r="V4032" s="108">
        <v>-5.8485027052507512E-3</v>
      </c>
      <c r="W4032" s="109">
        <f t="shared" si="193"/>
        <v>0.31019098967422482</v>
      </c>
      <c r="X4032" s="108">
        <f t="shared" si="192"/>
        <v>1.9655868443724245E-4</v>
      </c>
    </row>
    <row r="4033" spans="21:24" ht="12" customHeight="1">
      <c r="U4033" s="107">
        <v>38232</v>
      </c>
      <c r="V4033" s="108">
        <v>9.1036327934975489E-4</v>
      </c>
      <c r="W4033" s="109">
        <f t="shared" si="193"/>
        <v>0.31201581501240588</v>
      </c>
      <c r="X4033" s="108">
        <f t="shared" si="192"/>
        <v>1.0107487392463144E-2</v>
      </c>
    </row>
    <row r="4034" spans="21:24" ht="12" customHeight="1">
      <c r="U4034" s="107">
        <v>38231</v>
      </c>
      <c r="V4034" s="108">
        <v>3.804239633867103E-3</v>
      </c>
      <c r="W4034" s="109">
        <f t="shared" si="193"/>
        <v>0.31173202562328117</v>
      </c>
      <c r="X4034" s="108">
        <f t="shared" si="192"/>
        <v>1.0825549271463064E-2</v>
      </c>
    </row>
    <row r="4035" spans="21:24" ht="12" customHeight="1">
      <c r="U4035" s="107">
        <v>38230</v>
      </c>
      <c r="V4035" s="108">
        <v>2.8595077546114678E-3</v>
      </c>
      <c r="W4035" s="109">
        <f t="shared" si="193"/>
        <v>0.31055061665906486</v>
      </c>
      <c r="X4035" s="108">
        <f t="shared" si="192"/>
        <v>1.1927777289889363E-2</v>
      </c>
    </row>
    <row r="4036" spans="21:24" ht="12" customHeight="1">
      <c r="U4036" s="107">
        <v>38229</v>
      </c>
      <c r="V4036" s="108">
        <v>-1.4990618431540432E-3</v>
      </c>
      <c r="W4036" s="109">
        <f t="shared" si="193"/>
        <v>0.30966512682756869</v>
      </c>
      <c r="X4036" s="108">
        <f t="shared" si="192"/>
        <v>9.8801433009170214E-3</v>
      </c>
    </row>
    <row r="4037" spans="21:24" ht="12" customHeight="1">
      <c r="U4037" s="107">
        <v>38226</v>
      </c>
      <c r="V4037" s="108">
        <v>4.0025256042498791E-3</v>
      </c>
      <c r="W4037" s="109">
        <f t="shared" si="193"/>
        <v>0.31013003092334207</v>
      </c>
      <c r="X4037" s="108">
        <f t="shared" si="192"/>
        <v>8.1830928887174359E-3</v>
      </c>
    </row>
    <row r="4038" spans="21:24" ht="12" customHeight="1">
      <c r="U4038" s="107">
        <v>38225</v>
      </c>
      <c r="V4038" s="108">
        <v>1.6218871370950461E-3</v>
      </c>
      <c r="W4038" s="109">
        <f t="shared" si="193"/>
        <v>0.30889367607585755</v>
      </c>
      <c r="X4038" s="108">
        <f t="shared" ref="X4038:X4101" si="194">$W4038/VLOOKUP($U4038-7,$U:$W,3,FALSE)-1</f>
        <v>8.4037330334527649E-3</v>
      </c>
    </row>
    <row r="4039" spans="21:24" ht="12" customHeight="1">
      <c r="U4039" s="107">
        <v>38224</v>
      </c>
      <c r="V4039" s="108">
        <v>4.8988114506727668E-3</v>
      </c>
      <c r="W4039" s="109">
        <f t="shared" si="193"/>
        <v>0.3083934966305088</v>
      </c>
      <c r="X4039" s="108">
        <f t="shared" si="194"/>
        <v>8.205833085932257E-3</v>
      </c>
    </row>
    <row r="4040" spans="21:24" ht="12" customHeight="1">
      <c r="U4040" s="107">
        <v>38223</v>
      </c>
      <c r="V4040" s="108">
        <v>8.3022339230023532E-4</v>
      </c>
      <c r="W4040" s="109">
        <f t="shared" si="193"/>
        <v>0.30689009989504484</v>
      </c>
      <c r="X4040" s="108">
        <f t="shared" si="194"/>
        <v>5.5798791510182078E-3</v>
      </c>
    </row>
    <row r="4041" spans="21:24" ht="12" customHeight="1">
      <c r="U4041" s="107">
        <v>38222</v>
      </c>
      <c r="V4041" s="108">
        <v>-3.176990100206356E-3</v>
      </c>
      <c r="W4041" s="109">
        <f t="shared" si="193"/>
        <v>0.30663552391018434</v>
      </c>
      <c r="X4041" s="108">
        <f t="shared" si="194"/>
        <v>5.8998332432835809E-3</v>
      </c>
    </row>
    <row r="4042" spans="21:24" ht="12" customHeight="1">
      <c r="U4042" s="107">
        <v>38219</v>
      </c>
      <c r="V4042" s="108">
        <v>4.2222508348421462E-3</v>
      </c>
      <c r="W4042" s="109">
        <f t="shared" si="193"/>
        <v>0.30761280675193192</v>
      </c>
      <c r="X4042" s="108">
        <f t="shared" si="194"/>
        <v>9.8160535358378098E-3</v>
      </c>
    </row>
    <row r="4043" spans="21:24" ht="12" customHeight="1">
      <c r="U4043" s="107">
        <v>38218</v>
      </c>
      <c r="V4043" s="108">
        <v>1.4253181316394939E-3</v>
      </c>
      <c r="W4043" s="109">
        <f t="shared" si="193"/>
        <v>0.3063194492018112</v>
      </c>
      <c r="X4043" s="108">
        <f t="shared" si="194"/>
        <v>6.9378461908293776E-3</v>
      </c>
    </row>
    <row r="4044" spans="21:24" ht="12" customHeight="1">
      <c r="U4044" s="107">
        <v>38217</v>
      </c>
      <c r="V4044" s="108">
        <v>2.281470922060303E-3</v>
      </c>
      <c r="W4044" s="109">
        <f t="shared" si="193"/>
        <v>0.30588346794877502</v>
      </c>
      <c r="X4044" s="108">
        <f t="shared" si="194"/>
        <v>5.8582750636788639E-3</v>
      </c>
    </row>
    <row r="4045" spans="21:24" ht="12" customHeight="1">
      <c r="U4045" s="107">
        <v>38216</v>
      </c>
      <c r="V4045" s="108">
        <v>1.1486662453012799E-3</v>
      </c>
      <c r="W4045" s="109">
        <f t="shared" si="193"/>
        <v>0.30518719224388541</v>
      </c>
      <c r="X4045" s="108">
        <f t="shared" si="194"/>
        <v>1.1201580379924803E-3</v>
      </c>
    </row>
    <row r="4046" spans="21:24" ht="12" customHeight="1">
      <c r="U4046" s="107">
        <v>38215</v>
      </c>
      <c r="V4046" s="108">
        <v>7.038918429468949E-4</v>
      </c>
      <c r="W4046" s="109">
        <f t="shared" si="193"/>
        <v>0.30483703623005026</v>
      </c>
      <c r="X4046" s="108">
        <f t="shared" si="194"/>
        <v>2.3053073744052632E-3</v>
      </c>
    </row>
    <row r="4047" spans="21:24" ht="12" customHeight="1">
      <c r="U4047" s="107">
        <v>38212</v>
      </c>
      <c r="V4047" s="108">
        <v>1.3599871104207869E-3</v>
      </c>
      <c r="W4047" s="109">
        <f t="shared" si="193"/>
        <v>0.30462261485627579</v>
      </c>
      <c r="X4047" s="108">
        <f t="shared" si="194"/>
        <v>1.0090685848946901E-3</v>
      </c>
    </row>
    <row r="4048" spans="21:24" ht="12" customHeight="1">
      <c r="U4048" s="107">
        <v>38211</v>
      </c>
      <c r="V4048" s="108">
        <v>3.516571668220725E-4</v>
      </c>
      <c r="W4048" s="109">
        <f t="shared" si="193"/>
        <v>0.30420889468063472</v>
      </c>
      <c r="X4048" s="108">
        <f t="shared" si="194"/>
        <v>1.5382812554054492E-3</v>
      </c>
    </row>
    <row r="4049" spans="21:24" ht="12" customHeight="1">
      <c r="U4049" s="107">
        <v>38210</v>
      </c>
      <c r="V4049" s="108">
        <v>-2.4397974908334313E-3</v>
      </c>
      <c r="W4049" s="109">
        <f t="shared" ref="W4049:W4112" si="195">$W4048/(1+$V4048)</f>
        <v>0.30410195504869725</v>
      </c>
      <c r="X4049" s="108">
        <f t="shared" si="194"/>
        <v>1.2987955584158328E-3</v>
      </c>
    </row>
    <row r="4050" spans="21:24" ht="12" customHeight="1">
      <c r="U4050" s="107">
        <v>38209</v>
      </c>
      <c r="V4050" s="108">
        <v>2.333849330393269E-3</v>
      </c>
      <c r="W4050" s="109">
        <f t="shared" si="195"/>
        <v>0.30484571686379286</v>
      </c>
      <c r="X4050" s="108">
        <f t="shared" si="194"/>
        <v>4.2011775304264809E-3</v>
      </c>
    </row>
    <row r="4051" spans="21:24" ht="12" customHeight="1">
      <c r="U4051" s="107">
        <v>38208</v>
      </c>
      <c r="V4051" s="108">
        <v>-5.9027590402337506E-4</v>
      </c>
      <c r="W4051" s="109">
        <f t="shared" si="195"/>
        <v>0.30413590947511582</v>
      </c>
      <c r="X4051" s="108">
        <f t="shared" si="194"/>
        <v>2.9000959509462021E-3</v>
      </c>
    </row>
    <row r="4052" spans="21:24" ht="12" customHeight="1">
      <c r="U4052" s="107">
        <v>38205</v>
      </c>
      <c r="V4052" s="108">
        <v>1.8893853042560168E-3</v>
      </c>
      <c r="W4052" s="109">
        <f t="shared" si="195"/>
        <v>0.30431553960536473</v>
      </c>
      <c r="X4052" s="108">
        <f t="shared" si="194"/>
        <v>4.7728491947580665E-3</v>
      </c>
    </row>
    <row r="4053" spans="21:24" ht="12" customHeight="1">
      <c r="U4053" s="107">
        <v>38204</v>
      </c>
      <c r="V4053" s="108">
        <v>1.124552128526024E-4</v>
      </c>
      <c r="W4053" s="109">
        <f t="shared" si="195"/>
        <v>0.30374165458689784</v>
      </c>
      <c r="X4053" s="108">
        <f t="shared" si="194"/>
        <v>7.0812723477224893E-3</v>
      </c>
    </row>
    <row r="4054" spans="21:24" ht="12" customHeight="1">
      <c r="U4054" s="107">
        <v>38203</v>
      </c>
      <c r="V4054" s="108">
        <v>4.5174773083369652E-4</v>
      </c>
      <c r="W4054" s="109">
        <f t="shared" si="195"/>
        <v>0.30370750109521721</v>
      </c>
      <c r="X4054" s="108">
        <f t="shared" si="194"/>
        <v>1.1482399502765306E-2</v>
      </c>
    </row>
    <row r="4055" spans="21:24" ht="12" customHeight="1">
      <c r="U4055" s="107">
        <v>38202</v>
      </c>
      <c r="V4055" s="108">
        <v>1.03518713298324E-3</v>
      </c>
      <c r="W4055" s="109">
        <f t="shared" si="195"/>
        <v>0.30357036387218961</v>
      </c>
      <c r="X4055" s="108">
        <f t="shared" si="194"/>
        <v>1.150741683215073E-2</v>
      </c>
    </row>
    <row r="4056" spans="21:24" ht="12" customHeight="1">
      <c r="U4056" s="107">
        <v>38201</v>
      </c>
      <c r="V4056" s="108">
        <v>1.2759596365399719E-3</v>
      </c>
      <c r="W4056" s="109">
        <f t="shared" si="195"/>
        <v>0.30325643671091213</v>
      </c>
      <c r="X4056" s="108">
        <f t="shared" si="194"/>
        <v>9.4678081117325341E-3</v>
      </c>
    </row>
    <row r="4057" spans="21:24" ht="12" customHeight="1">
      <c r="U4057" s="107">
        <v>38198</v>
      </c>
      <c r="V4057" s="108">
        <v>4.1911838208053363E-3</v>
      </c>
      <c r="W4057" s="109">
        <f t="shared" si="195"/>
        <v>0.30286998683259436</v>
      </c>
      <c r="X4057" s="108">
        <f t="shared" si="194"/>
        <v>3.7612709165832925E-3</v>
      </c>
    </row>
    <row r="4058" spans="21:24" ht="12" customHeight="1">
      <c r="U4058" s="107">
        <v>38197</v>
      </c>
      <c r="V4058" s="108">
        <v>4.4831273776451304E-3</v>
      </c>
      <c r="W4058" s="109">
        <f t="shared" si="195"/>
        <v>0.30160590105981305</v>
      </c>
      <c r="X4058" s="108">
        <f t="shared" si="194"/>
        <v>-2.2667406928358336E-3</v>
      </c>
    </row>
    <row r="4059" spans="21:24" ht="12" customHeight="1">
      <c r="U4059" s="107">
        <v>38196</v>
      </c>
      <c r="V4059" s="108">
        <v>4.7649223545328839E-4</v>
      </c>
      <c r="W4059" s="109">
        <f t="shared" si="195"/>
        <v>0.30025979813837272</v>
      </c>
      <c r="X4059" s="108">
        <f t="shared" si="194"/>
        <v>-7.0791087970992761E-3</v>
      </c>
    </row>
    <row r="4060" spans="21:24" ht="12" customHeight="1">
      <c r="U4060" s="107">
        <v>38195</v>
      </c>
      <c r="V4060" s="108">
        <v>-9.8330532999467294E-4</v>
      </c>
      <c r="W4060" s="109">
        <f t="shared" si="195"/>
        <v>0.30011679481591386</v>
      </c>
      <c r="X4060" s="108">
        <f t="shared" si="194"/>
        <v>-1.2555521452968454E-2</v>
      </c>
    </row>
    <row r="4061" spans="21:24" ht="12" customHeight="1">
      <c r="U4061" s="107">
        <v>38194</v>
      </c>
      <c r="V4061" s="108">
        <v>-4.3842689119687108E-3</v>
      </c>
      <c r="W4061" s="109">
        <f t="shared" si="195"/>
        <v>0.30041219172523265</v>
      </c>
      <c r="X4061" s="108">
        <f t="shared" si="194"/>
        <v>-1.0846821174729571E-2</v>
      </c>
    </row>
    <row r="4062" spans="21:24" ht="12" customHeight="1">
      <c r="U4062" s="107">
        <v>38191</v>
      </c>
      <c r="V4062" s="108">
        <v>-1.8394095977079742E-3</v>
      </c>
      <c r="W4062" s="109">
        <f t="shared" si="195"/>
        <v>0.30173507945373207</v>
      </c>
      <c r="X4062" s="108">
        <f t="shared" si="194"/>
        <v>-5.7711550265712175E-3</v>
      </c>
    </row>
    <row r="4063" spans="21:24" ht="12" customHeight="1">
      <c r="U4063" s="107">
        <v>38190</v>
      </c>
      <c r="V4063" s="108">
        <v>-3.6179737390603604E-4</v>
      </c>
      <c r="W4063" s="109">
        <f t="shared" si="195"/>
        <v>0.30229111663497232</v>
      </c>
      <c r="X4063" s="108">
        <f t="shared" si="194"/>
        <v>6.1791497966257047E-4</v>
      </c>
    </row>
    <row r="4064" spans="21:24" ht="12" customHeight="1">
      <c r="U4064" s="107">
        <v>38189</v>
      </c>
      <c r="V4064" s="108">
        <v>-5.0415930143598046E-3</v>
      </c>
      <c r="W4064" s="109">
        <f t="shared" si="195"/>
        <v>0.30240052435055015</v>
      </c>
      <c r="X4064" s="108">
        <f t="shared" si="194"/>
        <v>-2.1058951744868937E-3</v>
      </c>
    </row>
    <row r="4065" spans="21:24" ht="12" customHeight="1">
      <c r="U4065" s="107">
        <v>38188</v>
      </c>
      <c r="V4065" s="108">
        <v>7.4541981985856113E-4</v>
      </c>
      <c r="W4065" s="109">
        <f t="shared" si="195"/>
        <v>0.30393282998302718</v>
      </c>
      <c r="X4065" s="108">
        <f t="shared" si="194"/>
        <v>7.3397006686937161E-4</v>
      </c>
    </row>
    <row r="4066" spans="21:24" ht="12" customHeight="1">
      <c r="U4066" s="107">
        <v>38187</v>
      </c>
      <c r="V4066" s="108">
        <v>7.2455869030305347E-4</v>
      </c>
      <c r="W4066" s="109">
        <f t="shared" si="195"/>
        <v>0.30370644118235113</v>
      </c>
      <c r="X4066" s="108">
        <f t="shared" si="194"/>
        <v>-1.9551560705349802E-3</v>
      </c>
    </row>
    <row r="4067" spans="21:24" ht="12" customHeight="1">
      <c r="U4067" s="107">
        <v>38184</v>
      </c>
      <c r="V4067" s="108">
        <v>4.5749264193829919E-3</v>
      </c>
      <c r="W4067" s="109">
        <f t="shared" si="195"/>
        <v>0.30348654736706626</v>
      </c>
      <c r="X4067" s="108">
        <f t="shared" si="194"/>
        <v>-2.2126922280246708E-3</v>
      </c>
    </row>
    <row r="4068" spans="21:24" ht="12" customHeight="1">
      <c r="U4068" s="107">
        <v>38183</v>
      </c>
      <c r="V4068" s="108">
        <v>-3.0829406255176066E-3</v>
      </c>
      <c r="W4068" s="109">
        <f t="shared" si="195"/>
        <v>0.30210444177497697</v>
      </c>
      <c r="X4068" s="108">
        <f t="shared" si="194"/>
        <v>-5.3598313442789758E-3</v>
      </c>
    </row>
    <row r="4069" spans="21:24" ht="12" customHeight="1">
      <c r="U4069" s="107">
        <v>38182</v>
      </c>
      <c r="V4069" s="108">
        <v>-2.210082353127983E-3</v>
      </c>
      <c r="W4069" s="109">
        <f t="shared" si="195"/>
        <v>0.30303869206986289</v>
      </c>
      <c r="X4069" s="108">
        <f t="shared" si="194"/>
        <v>-2.7057529529530555E-3</v>
      </c>
    </row>
    <row r="4070" spans="21:24" ht="12" customHeight="1">
      <c r="U4070" s="107">
        <v>38181</v>
      </c>
      <c r="V4070" s="108">
        <v>-1.9437370847936132E-3</v>
      </c>
      <c r="W4070" s="109">
        <f t="shared" si="195"/>
        <v>0.30370991599567493</v>
      </c>
      <c r="X4070" s="108">
        <f t="shared" si="194"/>
        <v>7.7681221380676568E-4</v>
      </c>
    </row>
    <row r="4071" spans="21:24" ht="12" customHeight="1">
      <c r="U4071" s="107">
        <v>38180</v>
      </c>
      <c r="V4071" s="108">
        <v>4.6633105742853486E-4</v>
      </c>
      <c r="W4071" s="109">
        <f t="shared" si="195"/>
        <v>0.30430139790774274</v>
      </c>
      <c r="X4071" s="108">
        <f t="shared" si="194"/>
        <v>-7.1975737821361463E-5</v>
      </c>
    </row>
    <row r="4072" spans="21:24" ht="12" customHeight="1">
      <c r="U4072" s="107">
        <v>38177</v>
      </c>
      <c r="V4072" s="108">
        <v>1.406378351556535E-3</v>
      </c>
      <c r="W4072" s="109">
        <f t="shared" si="195"/>
        <v>0.30415955885903306</v>
      </c>
      <c r="X4072" s="108">
        <f t="shared" si="194"/>
        <v>1.4175936462246241E-4</v>
      </c>
    </row>
    <row r="4073" spans="21:24" ht="12" customHeight="1">
      <c r="U4073" s="107">
        <v>38176</v>
      </c>
      <c r="V4073" s="108">
        <v>-4.2278662348701671E-4</v>
      </c>
      <c r="W4073" s="109">
        <f t="shared" si="195"/>
        <v>0.30373239619236175</v>
      </c>
      <c r="X4073" s="108">
        <f t="shared" si="194"/>
        <v>2.4517953054457031E-3</v>
      </c>
    </row>
    <row r="4074" spans="21:24" ht="12" customHeight="1">
      <c r="U4074" s="107">
        <v>38175</v>
      </c>
      <c r="V4074" s="108">
        <v>1.2742137021538038E-3</v>
      </c>
      <c r="W4074" s="109">
        <f t="shared" si="195"/>
        <v>0.30386086450127409</v>
      </c>
      <c r="X4074" s="108">
        <f t="shared" si="194"/>
        <v>3.0931806993894639E-4</v>
      </c>
    </row>
    <row r="4075" spans="21:24" ht="12" customHeight="1">
      <c r="U4075" s="107">
        <v>38174</v>
      </c>
      <c r="V4075" s="108">
        <v>-2.7902176593539089E-3</v>
      </c>
      <c r="W4075" s="109">
        <f t="shared" si="195"/>
        <v>0.30347417355108552</v>
      </c>
      <c r="X4075" s="108">
        <f t="shared" si="194"/>
        <v>3.2619411638379336E-3</v>
      </c>
    </row>
    <row r="4076" spans="21:24" ht="12" customHeight="1">
      <c r="U4076" s="107">
        <v>38173</v>
      </c>
      <c r="V4076" s="108">
        <v>6.8018122321205829E-4</v>
      </c>
      <c r="W4076" s="109">
        <f t="shared" si="195"/>
        <v>0.30432330180192618</v>
      </c>
      <c r="X4076" s="108">
        <f t="shared" si="194"/>
        <v>7.076834227681017E-3</v>
      </c>
    </row>
    <row r="4077" spans="21:24" ht="12" customHeight="1">
      <c r="U4077" s="107">
        <v>38170</v>
      </c>
      <c r="V4077" s="108">
        <v>3.7193351936257979E-3</v>
      </c>
      <c r="W4077" s="109">
        <f t="shared" si="195"/>
        <v>0.30411644750466355</v>
      </c>
      <c r="X4077" s="108">
        <f t="shared" si="194"/>
        <v>3.6227785743476737E-3</v>
      </c>
    </row>
    <row r="4078" spans="21:24" ht="12" customHeight="1">
      <c r="U4078" s="107">
        <v>38169</v>
      </c>
      <c r="V4078" s="108">
        <v>-2.5591201956542044E-3</v>
      </c>
      <c r="W4078" s="109">
        <f t="shared" si="195"/>
        <v>0.30298952789028116</v>
      </c>
      <c r="X4078" s="108">
        <f t="shared" si="194"/>
        <v>1.3155360114236458E-4</v>
      </c>
    </row>
    <row r="4079" spans="21:24" ht="12" customHeight="1">
      <c r="U4079" s="107">
        <v>38168</v>
      </c>
      <c r="V4079" s="108">
        <v>4.2296848882130101E-3</v>
      </c>
      <c r="W4079" s="109">
        <f t="shared" si="195"/>
        <v>0.30376690390884564</v>
      </c>
      <c r="X4079" s="108">
        <f t="shared" si="194"/>
        <v>6.723144876239262E-3</v>
      </c>
    </row>
    <row r="4080" spans="21:24" ht="12" customHeight="1">
      <c r="U4080" s="107">
        <v>38167</v>
      </c>
      <c r="V4080" s="108">
        <v>1.001662133708341E-3</v>
      </c>
      <c r="W4080" s="109">
        <f t="shared" si="195"/>
        <v>0.30248747719766894</v>
      </c>
      <c r="X4080" s="108">
        <f t="shared" si="194"/>
        <v>4.6073396614365603E-3</v>
      </c>
    </row>
    <row r="4081" spans="21:24" ht="12" customHeight="1">
      <c r="U4081" s="107">
        <v>38166</v>
      </c>
      <c r="V4081" s="108">
        <v>-2.7519352942762336E-3</v>
      </c>
      <c r="W4081" s="109">
        <f t="shared" si="195"/>
        <v>0.30218479013600708</v>
      </c>
      <c r="X4081" s="108">
        <f t="shared" si="194"/>
        <v>2.7450321252113774E-3</v>
      </c>
    </row>
    <row r="4082" spans="21:24" ht="12" customHeight="1">
      <c r="U4082" s="107">
        <v>38163</v>
      </c>
      <c r="V4082" s="108">
        <v>2.2777433637343028E-4</v>
      </c>
      <c r="W4082" s="109">
        <f t="shared" si="195"/>
        <v>0.30301867793062931</v>
      </c>
      <c r="X4082" s="108">
        <f t="shared" si="194"/>
        <v>6.2866441704247933E-3</v>
      </c>
    </row>
    <row r="4083" spans="21:24" ht="12" customHeight="1">
      <c r="U4083" s="107">
        <v>38162</v>
      </c>
      <c r="V4083" s="108">
        <v>4.0147375904238444E-3</v>
      </c>
      <c r="W4083" s="109">
        <f t="shared" si="195"/>
        <v>0.30294967376973186</v>
      </c>
      <c r="X4083" s="108">
        <f t="shared" si="194"/>
        <v>8.486992446994801E-3</v>
      </c>
    </row>
    <row r="4084" spans="21:24" ht="12" customHeight="1">
      <c r="U4084" s="107">
        <v>38161</v>
      </c>
      <c r="V4084" s="108">
        <v>2.1191201167959379E-3</v>
      </c>
      <c r="W4084" s="109">
        <f t="shared" si="195"/>
        <v>0.30173827377951962</v>
      </c>
      <c r="X4084" s="108">
        <f t="shared" si="194"/>
        <v>3.3483100695792523E-3</v>
      </c>
    </row>
    <row r="4085" spans="21:24" ht="12" customHeight="1">
      <c r="U4085" s="107">
        <v>38160</v>
      </c>
      <c r="V4085" s="108">
        <v>-8.5396131793158262E-4</v>
      </c>
      <c r="W4085" s="109">
        <f t="shared" si="195"/>
        <v>0.30110020627523032</v>
      </c>
      <c r="X4085" s="108">
        <f t="shared" si="194"/>
        <v>2.3055645425751337E-4</v>
      </c>
    </row>
    <row r="4086" spans="21:24" ht="12" customHeight="1">
      <c r="U4086" s="107">
        <v>38159</v>
      </c>
      <c r="V4086" s="108">
        <v>7.7026191924857738E-4</v>
      </c>
      <c r="W4086" s="109">
        <f t="shared" si="195"/>
        <v>0.30135755396918651</v>
      </c>
      <c r="X4086" s="108">
        <f t="shared" si="194"/>
        <v>1.1214134885375815E-2</v>
      </c>
    </row>
    <row r="4087" spans="21:24" ht="12" customHeight="1">
      <c r="U4087" s="107">
        <v>38156</v>
      </c>
      <c r="V4087" s="108">
        <v>2.4148742767217592E-3</v>
      </c>
      <c r="W4087" s="109">
        <f t="shared" si="195"/>
        <v>0.30112560838014069</v>
      </c>
      <c r="X4087" s="108">
        <f t="shared" si="194"/>
        <v>4.0890732213654246E-3</v>
      </c>
    </row>
    <row r="4088" spans="21:24" ht="12" customHeight="1">
      <c r="U4088" s="107">
        <v>38155</v>
      </c>
      <c r="V4088" s="108">
        <v>-1.101156692161386E-3</v>
      </c>
      <c r="W4088" s="109">
        <f t="shared" si="195"/>
        <v>0.30040017971342814</v>
      </c>
      <c r="X4088" s="108">
        <f t="shared" si="194"/>
        <v>-5.3813594013574217E-5</v>
      </c>
    </row>
    <row r="4089" spans="21:24" ht="12" customHeight="1">
      <c r="U4089" s="107">
        <v>38154</v>
      </c>
      <c r="V4089" s="108">
        <v>-9.9481397605209309E-4</v>
      </c>
      <c r="W4089" s="109">
        <f t="shared" si="195"/>
        <v>0.30073133203223806</v>
      </c>
      <c r="X4089" s="108">
        <f t="shared" si="194"/>
        <v>2.7275990626836055E-3</v>
      </c>
    </row>
    <row r="4090" spans="21:24" ht="12" customHeight="1">
      <c r="U4090" s="107">
        <v>38153</v>
      </c>
      <c r="V4090" s="108">
        <v>1.0117707972904939E-2</v>
      </c>
      <c r="W4090" s="109">
        <f t="shared" si="195"/>
        <v>0.30103080168097246</v>
      </c>
      <c r="X4090" s="108">
        <f t="shared" si="194"/>
        <v>-1.2145606168674217E-3</v>
      </c>
    </row>
    <row r="4091" spans="21:24" ht="12" customHeight="1">
      <c r="U4091" s="107">
        <v>38152</v>
      </c>
      <c r="V4091" s="108">
        <v>-6.2812117317706398E-3</v>
      </c>
      <c r="W4091" s="109">
        <f t="shared" si="195"/>
        <v>0.29801556720065658</v>
      </c>
      <c r="X4091" s="108">
        <f t="shared" si="194"/>
        <v>-1.039502161285899E-2</v>
      </c>
    </row>
    <row r="4092" spans="21:24" ht="12" customHeight="1">
      <c r="U4092" s="107">
        <v>38149</v>
      </c>
      <c r="V4092" s="108">
        <v>-1.721104768301983E-3</v>
      </c>
      <c r="W4092" s="109">
        <f t="shared" si="195"/>
        <v>0.29989929819080241</v>
      </c>
      <c r="X4092" s="108">
        <f t="shared" si="194"/>
        <v>-1.0691490714207497E-3</v>
      </c>
    </row>
    <row r="4093" spans="21:24" ht="12" customHeight="1">
      <c r="U4093" s="107">
        <v>38148</v>
      </c>
      <c r="V4093" s="108">
        <v>1.6773427144140081E-3</v>
      </c>
      <c r="W4093" s="109">
        <f t="shared" si="195"/>
        <v>0.30041634619671742</v>
      </c>
      <c r="X4093" s="108">
        <f t="shared" si="194"/>
        <v>1.2350184969533995E-3</v>
      </c>
    </row>
    <row r="4094" spans="21:24" ht="12" customHeight="1">
      <c r="U4094" s="107">
        <v>38147</v>
      </c>
      <c r="V4094" s="108">
        <v>-4.9223392258679662E-3</v>
      </c>
      <c r="W4094" s="109">
        <f t="shared" si="195"/>
        <v>0.29991328882674789</v>
      </c>
      <c r="X4094" s="108">
        <f t="shared" si="194"/>
        <v>-2.1905915699375056E-3</v>
      </c>
    </row>
    <row r="4095" spans="21:24" ht="12" customHeight="1">
      <c r="U4095" s="107">
        <v>38146</v>
      </c>
      <c r="V4095" s="108">
        <v>8.3308501611362097E-4</v>
      </c>
      <c r="W4095" s="109">
        <f t="shared" si="195"/>
        <v>0.3013968664450038</v>
      </c>
      <c r="X4095" s="108">
        <f t="shared" si="194"/>
        <v>3.0437123745079564E-3</v>
      </c>
    </row>
    <row r="4096" spans="21:24" ht="12" customHeight="1">
      <c r="U4096" s="107">
        <v>38145</v>
      </c>
      <c r="V4096" s="108">
        <v>3.0834286690141523E-3</v>
      </c>
      <c r="W4096" s="109">
        <f t="shared" si="195"/>
        <v>0.3011459862362077</v>
      </c>
      <c r="X4096" s="108">
        <f t="shared" si="194"/>
        <v>1.5138033632520198E-3</v>
      </c>
    </row>
    <row r="4097" spans="21:24" ht="12" customHeight="1">
      <c r="U4097" s="107">
        <v>38142</v>
      </c>
      <c r="V4097" s="108">
        <v>5.815589770884654E-4</v>
      </c>
      <c r="W4097" s="109">
        <f t="shared" si="195"/>
        <v>0.30022027842269972</v>
      </c>
      <c r="X4097" s="108">
        <f t="shared" si="194"/>
        <v>-1.4971267900317775E-3</v>
      </c>
    </row>
    <row r="4098" spans="21:24" ht="12" customHeight="1">
      <c r="U4098" s="107">
        <v>38141</v>
      </c>
      <c r="V4098" s="108">
        <v>-1.7497807137398368E-3</v>
      </c>
      <c r="W4098" s="109">
        <f t="shared" si="195"/>
        <v>0.30004578410341681</v>
      </c>
      <c r="X4098" s="108">
        <f t="shared" si="194"/>
        <v>-2.3895527310651143E-3</v>
      </c>
    </row>
    <row r="4099" spans="21:24" ht="12" customHeight="1">
      <c r="U4099" s="107">
        <v>38140</v>
      </c>
      <c r="V4099" s="108">
        <v>2.9763452945562882E-4</v>
      </c>
      <c r="W4099" s="109">
        <f t="shared" si="195"/>
        <v>0.30057171869989352</v>
      </c>
      <c r="X4099" s="108">
        <f t="shared" si="194"/>
        <v>-3.6332557716212133E-4</v>
      </c>
    </row>
    <row r="4100" spans="21:24" ht="12" customHeight="1">
      <c r="U4100" s="107">
        <v>38139</v>
      </c>
      <c r="V4100" s="108">
        <v>-6.9345219920344888E-4</v>
      </c>
      <c r="W4100" s="109">
        <f t="shared" si="195"/>
        <v>0.3004822847964484</v>
      </c>
      <c r="X4100" s="108">
        <f t="shared" si="194"/>
        <v>-6.5743407561169587E-4</v>
      </c>
    </row>
    <row r="4101" spans="21:24" ht="12" customHeight="1">
      <c r="U4101" s="107">
        <v>38138</v>
      </c>
      <c r="V4101" s="108">
        <v>6.7779627037579035E-5</v>
      </c>
      <c r="W4101" s="109">
        <f t="shared" si="195"/>
        <v>0.30069079949263683</v>
      </c>
      <c r="X4101" s="108">
        <f t="shared" si="194"/>
        <v>2.3764578740204101E-5</v>
      </c>
    </row>
    <row r="4102" spans="21:24" ht="12" customHeight="1">
      <c r="U4102" s="107">
        <v>38135</v>
      </c>
      <c r="V4102" s="108">
        <v>-3.1272481849040036E-4</v>
      </c>
      <c r="W4102" s="109">
        <f t="shared" si="195"/>
        <v>0.30067042016369688</v>
      </c>
      <c r="X4102" s="108">
        <f t="shared" ref="X4102:X4165" si="196">$W4102/VLOOKUP($U4102-7,$U:$W,3,FALSE)-1</f>
        <v>-4.4012065176013415E-5</v>
      </c>
    </row>
    <row r="4103" spans="21:24" ht="12" customHeight="1">
      <c r="U4103" s="107">
        <v>38134</v>
      </c>
      <c r="V4103" s="108">
        <v>2.7774586864976109E-4</v>
      </c>
      <c r="W4103" s="109">
        <f t="shared" si="195"/>
        <v>0.30076447668007505</v>
      </c>
      <c r="X4103" s="108">
        <f t="shared" si="196"/>
        <v>5.455832926690718E-4</v>
      </c>
    </row>
    <row r="4104" spans="21:24" ht="12" customHeight="1">
      <c r="U4104" s="107">
        <v>38133</v>
      </c>
      <c r="V4104" s="108">
        <v>3.3315663676106431E-6</v>
      </c>
      <c r="W4104" s="109">
        <f t="shared" si="195"/>
        <v>0.30068096378460224</v>
      </c>
      <c r="X4104" s="108">
        <f t="shared" si="196"/>
        <v>-5.8755784546282719E-5</v>
      </c>
    </row>
    <row r="4105" spans="21:24" ht="12" customHeight="1">
      <c r="U4105" s="107">
        <v>38132</v>
      </c>
      <c r="V4105" s="108">
        <v>-1.2278096490077621E-5</v>
      </c>
      <c r="W4105" s="109">
        <f t="shared" si="195"/>
        <v>0.30067996204935327</v>
      </c>
      <c r="X4105" s="108">
        <f t="shared" si="196"/>
        <v>7.8725711358296202E-4</v>
      </c>
    </row>
    <row r="4106" spans="21:24" ht="12" customHeight="1">
      <c r="U4106" s="107">
        <v>38131</v>
      </c>
      <c r="V4106" s="108">
        <v>0</v>
      </c>
      <c r="W4106" s="109">
        <f t="shared" si="195"/>
        <v>0.30068365387226847</v>
      </c>
      <c r="X4106" s="108">
        <f t="shared" si="196"/>
        <v>6.4069136803257543E-4</v>
      </c>
    </row>
    <row r="4107" spans="21:24" ht="12" customHeight="1">
      <c r="U4107" s="107">
        <v>38128</v>
      </c>
      <c r="V4107" s="108">
        <v>2.7671210058964483E-4</v>
      </c>
      <c r="W4107" s="109">
        <f t="shared" si="195"/>
        <v>0.30068365387226847</v>
      </c>
      <c r="X4107" s="108">
        <f t="shared" si="196"/>
        <v>5.3308674663998801E-4</v>
      </c>
    </row>
    <row r="4108" spans="21:24" ht="12" customHeight="1">
      <c r="U4108" s="107">
        <v>38127</v>
      </c>
      <c r="V4108" s="108">
        <v>-3.264314322064067E-4</v>
      </c>
      <c r="W4108" s="109">
        <f t="shared" si="195"/>
        <v>0.3006004740836466</v>
      </c>
      <c r="X4108" s="108">
        <f t="shared" si="196"/>
        <v>7.4179909852301051E-4</v>
      </c>
    </row>
    <row r="4109" spans="21:24" ht="12" customHeight="1">
      <c r="U4109" s="107">
        <v>38126</v>
      </c>
      <c r="V4109" s="108">
        <v>8.4939699428306851E-4</v>
      </c>
      <c r="W4109" s="109">
        <f t="shared" si="195"/>
        <v>0.30069863156861204</v>
      </c>
      <c r="X4109" s="108">
        <f t="shared" si="196"/>
        <v>-2.7237810679470176E-4</v>
      </c>
    </row>
    <row r="4110" spans="21:24" ht="12" customHeight="1">
      <c r="U4110" s="107">
        <v>38125</v>
      </c>
      <c r="V4110" s="108">
        <v>-1.587267497480709E-4</v>
      </c>
      <c r="W4110" s="109">
        <f t="shared" si="195"/>
        <v>0.30044343581727678</v>
      </c>
      <c r="X4110" s="108">
        <f t="shared" si="196"/>
        <v>-3.7813124157924927E-3</v>
      </c>
    </row>
    <row r="4111" spans="21:24" ht="12" customHeight="1">
      <c r="U4111" s="107">
        <v>38124</v>
      </c>
      <c r="V4111" s="108">
        <v>-1.075357241822914E-4</v>
      </c>
      <c r="W4111" s="109">
        <f t="shared" si="195"/>
        <v>0.30049113179795517</v>
      </c>
      <c r="X4111" s="108">
        <f t="shared" si="196"/>
        <v>1.613760292391353E-3</v>
      </c>
    </row>
    <row r="4112" spans="21:24" ht="12" customHeight="1">
      <c r="U4112" s="107">
        <v>38121</v>
      </c>
      <c r="V4112" s="108">
        <v>4.8537097242665298E-4</v>
      </c>
      <c r="W4112" s="109">
        <f t="shared" si="195"/>
        <v>0.30052344880465615</v>
      </c>
      <c r="X4112" s="108">
        <f t="shared" si="196"/>
        <v>-1.1923824051307763E-2</v>
      </c>
    </row>
    <row r="4113" spans="21:24" ht="12" customHeight="1">
      <c r="U4113" s="107">
        <v>38120</v>
      </c>
      <c r="V4113" s="108">
        <v>-1.3395260655207639E-3</v>
      </c>
      <c r="W4113" s="109">
        <f t="shared" ref="W4113:W4176" si="197">$W4112/(1+$V4112)</f>
        <v>0.30037765421053675</v>
      </c>
      <c r="X4113" s="108">
        <f t="shared" si="196"/>
        <v>-2.536025425167876E-2</v>
      </c>
    </row>
    <row r="4114" spans="21:24" ht="12" customHeight="1">
      <c r="U4114" s="107">
        <v>38119</v>
      </c>
      <c r="V4114" s="108">
        <v>-2.6634746222902973E-3</v>
      </c>
      <c r="W4114" s="109">
        <f t="shared" si="197"/>
        <v>0.30078055760745381</v>
      </c>
      <c r="X4114" s="108">
        <f t="shared" si="196"/>
        <v>-3.1768948289246368E-2</v>
      </c>
    </row>
    <row r="4115" spans="21:24" ht="12" customHeight="1">
      <c r="U4115" s="107">
        <v>38118</v>
      </c>
      <c r="V4115" s="108">
        <v>5.2559642544017923E-3</v>
      </c>
      <c r="W4115" s="109">
        <f t="shared" si="197"/>
        <v>0.30158381845440052</v>
      </c>
      <c r="X4115" s="108">
        <f t="shared" si="196"/>
        <v>-2.7787204394129184E-2</v>
      </c>
    </row>
    <row r="4116" spans="21:24" ht="12" customHeight="1">
      <c r="U4116" s="107">
        <v>38117</v>
      </c>
      <c r="V4116" s="108">
        <v>-1.3621855421439299E-2</v>
      </c>
      <c r="W4116" s="109">
        <f t="shared" si="197"/>
        <v>0.3000069924261381</v>
      </c>
      <c r="X4116" s="108">
        <f t="shared" si="196"/>
        <v>-2.7902779175184245E-2</v>
      </c>
    </row>
    <row r="4117" spans="21:24" ht="12" customHeight="1">
      <c r="U4117" s="107">
        <v>38114</v>
      </c>
      <c r="V4117" s="108">
        <v>-1.3119806624994989E-2</v>
      </c>
      <c r="W4117" s="109">
        <f t="shared" si="197"/>
        <v>0.30415008085394968</v>
      </c>
      <c r="X4117" s="108">
        <f t="shared" si="196"/>
        <v>-1.1143830439297897E-2</v>
      </c>
    </row>
    <row r="4118" spans="21:24" ht="12" customHeight="1">
      <c r="U4118" s="107">
        <v>38113</v>
      </c>
      <c r="V4118" s="108">
        <v>-7.9061671785860699E-3</v>
      </c>
      <c r="W4118" s="109">
        <f t="shared" si="197"/>
        <v>0.30819352024260921</v>
      </c>
      <c r="X4118" s="108">
        <f t="shared" si="196"/>
        <v>1.7224400969328979E-3</v>
      </c>
    </row>
    <row r="4119" spans="21:24" ht="12" customHeight="1">
      <c r="U4119" s="107">
        <v>38112</v>
      </c>
      <c r="V4119" s="108">
        <v>1.4379623377033348E-3</v>
      </c>
      <c r="W4119" s="109">
        <f t="shared" si="197"/>
        <v>0.31064956765847257</v>
      </c>
      <c r="X4119" s="108">
        <f t="shared" si="196"/>
        <v>2.4091072058238794E-3</v>
      </c>
    </row>
    <row r="4120" spans="21:24" ht="12" customHeight="1">
      <c r="U4120" s="107">
        <v>38111</v>
      </c>
      <c r="V4120" s="108">
        <v>5.1364613652217124E-3</v>
      </c>
      <c r="W4120" s="109">
        <f t="shared" si="197"/>
        <v>0.31020350669881613</v>
      </c>
      <c r="X4120" s="108">
        <f t="shared" si="196"/>
        <v>-1.0460948556353489E-2</v>
      </c>
    </row>
    <row r="4121" spans="21:24" ht="12" customHeight="1">
      <c r="U4121" s="107">
        <v>38110</v>
      </c>
      <c r="V4121" s="108">
        <v>3.3832963319673399E-3</v>
      </c>
      <c r="W4121" s="109">
        <f t="shared" si="197"/>
        <v>0.30861830072056462</v>
      </c>
      <c r="X4121" s="108">
        <f t="shared" si="196"/>
        <v>-1.3970754425911447E-2</v>
      </c>
    </row>
    <row r="4122" spans="21:24" ht="12" customHeight="1">
      <c r="U4122" s="107">
        <v>38107</v>
      </c>
      <c r="V4122" s="108">
        <v>-2.792460402829981E-4</v>
      </c>
      <c r="W4122" s="109">
        <f t="shared" si="197"/>
        <v>0.30757767430329924</v>
      </c>
      <c r="X4122" s="108">
        <f t="shared" si="196"/>
        <v>-2.1357165073675799E-2</v>
      </c>
    </row>
    <row r="4123" spans="21:24" ht="12" customHeight="1">
      <c r="U4123" s="107">
        <v>38106</v>
      </c>
      <c r="V4123" s="108">
        <v>-7.2261003490297878E-3</v>
      </c>
      <c r="W4123" s="109">
        <f t="shared" si="197"/>
        <v>0.30766358814202716</v>
      </c>
      <c r="X4123" s="108">
        <f t="shared" si="196"/>
        <v>-2.1231978366155424E-2</v>
      </c>
    </row>
    <row r="4124" spans="21:24" ht="12" customHeight="1">
      <c r="U4124" s="107">
        <v>38105</v>
      </c>
      <c r="V4124" s="108">
        <v>-1.141962477418325E-2</v>
      </c>
      <c r="W4124" s="109">
        <f t="shared" si="197"/>
        <v>0.30990297816067941</v>
      </c>
      <c r="X4124" s="108">
        <f t="shared" si="196"/>
        <v>-5.52994219790226E-3</v>
      </c>
    </row>
    <row r="4125" spans="21:24" ht="12" customHeight="1">
      <c r="U4125" s="107">
        <v>38104</v>
      </c>
      <c r="V4125" s="108">
        <v>1.571332887816184E-3</v>
      </c>
      <c r="W4125" s="109">
        <f t="shared" si="197"/>
        <v>0.31348283450386089</v>
      </c>
      <c r="X4125" s="108">
        <f t="shared" si="196"/>
        <v>4.0520706593443201E-3</v>
      </c>
    </row>
    <row r="4126" spans="21:24" ht="12" customHeight="1">
      <c r="U4126" s="107">
        <v>38103</v>
      </c>
      <c r="V4126" s="108">
        <v>-4.1331146640374858E-3</v>
      </c>
      <c r="W4126" s="109">
        <f t="shared" si="197"/>
        <v>0.31299102141831509</v>
      </c>
      <c r="X4126" s="108">
        <f t="shared" si="196"/>
        <v>-3.2530678214541808E-3</v>
      </c>
    </row>
    <row r="4127" spans="21:24" ht="12" customHeight="1">
      <c r="U4127" s="107">
        <v>38100</v>
      </c>
      <c r="V4127" s="108">
        <v>-1.513630730127473E-4</v>
      </c>
      <c r="W4127" s="109">
        <f t="shared" si="197"/>
        <v>0.31429001810088847</v>
      </c>
      <c r="X4127" s="108">
        <f t="shared" si="196"/>
        <v>-6.0112336770390407E-5</v>
      </c>
    </row>
    <row r="4128" spans="21:24" ht="12" customHeight="1">
      <c r="U4128" s="107">
        <v>38099</v>
      </c>
      <c r="V4128" s="108">
        <v>8.7006272663610103E-3</v>
      </c>
      <c r="W4128" s="109">
        <f t="shared" si="197"/>
        <v>0.31433759720556498</v>
      </c>
      <c r="X4128" s="108">
        <f t="shared" si="196"/>
        <v>7.0103112548831614E-3</v>
      </c>
    </row>
    <row r="4129" spans="21:24" ht="12" customHeight="1">
      <c r="U4129" s="107">
        <v>38098</v>
      </c>
      <c r="V4129" s="108">
        <v>-1.8943607488680751E-3</v>
      </c>
      <c r="W4129" s="109">
        <f t="shared" si="197"/>
        <v>0.31162625332893729</v>
      </c>
      <c r="X4129" s="108">
        <f t="shared" si="196"/>
        <v>-3.8531367239273973E-3</v>
      </c>
    </row>
    <row r="4130" spans="21:24" ht="12" customHeight="1">
      <c r="U4130" s="107">
        <v>38097</v>
      </c>
      <c r="V4130" s="108">
        <v>-5.7157565958385068E-3</v>
      </c>
      <c r="W4130" s="109">
        <f t="shared" si="197"/>
        <v>0.31221770629684764</v>
      </c>
      <c r="X4130" s="108">
        <f t="shared" si="196"/>
        <v>-1.0754467985122584E-2</v>
      </c>
    </row>
    <row r="4131" spans="21:24" ht="12" customHeight="1">
      <c r="U4131" s="107">
        <v>38096</v>
      </c>
      <c r="V4131" s="108">
        <v>-9.4297830053877889E-4</v>
      </c>
      <c r="W4131" s="109">
        <f t="shared" si="197"/>
        <v>0.31401252546042396</v>
      </c>
      <c r="X4131" s="108">
        <f t="shared" si="196"/>
        <v>-1.3080183817685276E-2</v>
      </c>
    </row>
    <row r="4132" spans="21:24" ht="12" customHeight="1">
      <c r="U4132" s="107">
        <v>38093</v>
      </c>
      <c r="V4132" s="108">
        <v>6.918415298496702E-3</v>
      </c>
      <c r="W4132" s="109">
        <f t="shared" si="197"/>
        <v>0.31430891194405319</v>
      </c>
      <c r="X4132" s="108">
        <f t="shared" si="196"/>
        <v>-1.1628691184401907E-2</v>
      </c>
    </row>
    <row r="4133" spans="21:24" ht="12" customHeight="1">
      <c r="U4133" s="107">
        <v>38092</v>
      </c>
      <c r="V4133" s="108">
        <v>-2.1810555406862461E-3</v>
      </c>
      <c r="W4133" s="109">
        <f t="shared" si="197"/>
        <v>0.31214933322167682</v>
      </c>
      <c r="X4133" s="108">
        <f t="shared" si="196"/>
        <v>-1.8164879489694696E-2</v>
      </c>
    </row>
    <row r="4134" spans="21:24" ht="12" customHeight="1">
      <c r="U4134" s="107">
        <v>38091</v>
      </c>
      <c r="V4134" s="108">
        <v>-8.8092624607355955E-3</v>
      </c>
      <c r="W4134" s="109">
        <f t="shared" si="197"/>
        <v>0.31283163639553924</v>
      </c>
      <c r="X4134" s="108">
        <f t="shared" si="196"/>
        <v>-1.5933685026437328E-2</v>
      </c>
    </row>
    <row r="4135" spans="21:24" ht="12" customHeight="1">
      <c r="U4135" s="107">
        <v>38090</v>
      </c>
      <c r="V4135" s="108">
        <v>-8.0533184367726947E-3</v>
      </c>
      <c r="W4135" s="109">
        <f t="shared" si="197"/>
        <v>0.31561194485349686</v>
      </c>
      <c r="X4135" s="108">
        <f t="shared" si="196"/>
        <v>-5.4945428706074662E-3</v>
      </c>
    </row>
    <row r="4136" spans="21:24" ht="12" customHeight="1">
      <c r="U4136" s="107">
        <v>38089</v>
      </c>
      <c r="V4136" s="108">
        <v>5.2636488565463674E-4</v>
      </c>
      <c r="W4136" s="109">
        <f t="shared" si="197"/>
        <v>0.3181743038407247</v>
      </c>
      <c r="X4136" s="108">
        <f t="shared" si="196"/>
        <v>2.9714913163048084E-3</v>
      </c>
    </row>
    <row r="4137" spans="21:24" ht="12" customHeight="1">
      <c r="U4137" s="107">
        <v>38086</v>
      </c>
      <c r="V4137" s="108">
        <v>2.5957331091935859E-4</v>
      </c>
      <c r="W4137" s="109">
        <f t="shared" si="197"/>
        <v>0.31800691616665927</v>
      </c>
      <c r="X4137" s="108">
        <f t="shared" si="196"/>
        <v>-2.8738326881174725E-3</v>
      </c>
    </row>
    <row r="4138" spans="21:24" ht="12" customHeight="1">
      <c r="U4138" s="107">
        <v>38085</v>
      </c>
      <c r="V4138" s="108">
        <v>8.6461741699993914E-5</v>
      </c>
      <c r="W4138" s="109">
        <f t="shared" si="197"/>
        <v>0.31792439147974083</v>
      </c>
      <c r="X4138" s="108">
        <f t="shared" si="196"/>
        <v>-6.3631334837134235E-3</v>
      </c>
    </row>
    <row r="4139" spans="21:24" ht="12" customHeight="1">
      <c r="U4139" s="107">
        <v>38084</v>
      </c>
      <c r="V4139" s="108">
        <v>1.7054567764453478E-3</v>
      </c>
      <c r="W4139" s="109">
        <f t="shared" si="197"/>
        <v>0.31789690555960509</v>
      </c>
      <c r="X4139" s="108">
        <f t="shared" si="196"/>
        <v>-3.1116310073500131E-3</v>
      </c>
    </row>
    <row r="4140" spans="21:24" ht="12" customHeight="1">
      <c r="U4140" s="107">
        <v>38083</v>
      </c>
      <c r="V4140" s="108">
        <v>3.9093338457831526E-4</v>
      </c>
      <c r="W4140" s="109">
        <f t="shared" si="197"/>
        <v>0.31735566918305347</v>
      </c>
      <c r="X4140" s="108">
        <f t="shared" si="196"/>
        <v>-3.7870300146820579E-3</v>
      </c>
    </row>
    <row r="4141" spans="21:24" ht="12" customHeight="1">
      <c r="U4141" s="107">
        <v>38082</v>
      </c>
      <c r="V4141" s="108">
        <v>-5.304708906929639E-3</v>
      </c>
      <c r="W4141" s="109">
        <f t="shared" si="197"/>
        <v>0.31723165273935267</v>
      </c>
      <c r="X4141" s="108">
        <f t="shared" si="196"/>
        <v>-2.8945684278539607E-3</v>
      </c>
    </row>
    <row r="4142" spans="21:24" ht="12" customHeight="1">
      <c r="U4142" s="107">
        <v>38079</v>
      </c>
      <c r="V4142" s="108">
        <v>-3.2406923920309371E-3</v>
      </c>
      <c r="W4142" s="109">
        <f t="shared" si="197"/>
        <v>0.3189234487988245</v>
      </c>
      <c r="X4142" s="108">
        <f t="shared" si="196"/>
        <v>-8.1404450362199121E-5</v>
      </c>
    </row>
    <row r="4143" spans="21:24" ht="12" customHeight="1">
      <c r="U4143" s="107">
        <v>38078</v>
      </c>
      <c r="V4143" s="108">
        <v>3.3590693879235771E-3</v>
      </c>
      <c r="W4143" s="109">
        <f t="shared" si="197"/>
        <v>0.31996034184439126</v>
      </c>
      <c r="X4143" s="108">
        <f t="shared" si="196"/>
        <v>-2.5003521357970238E-3</v>
      </c>
    </row>
    <row r="4144" spans="21:24" ht="12" customHeight="1">
      <c r="U4144" s="107">
        <v>38077</v>
      </c>
      <c r="V4144" s="108">
        <v>1.026794157651383E-3</v>
      </c>
      <c r="W4144" s="109">
        <f t="shared" si="197"/>
        <v>0.31888917099197184</v>
      </c>
      <c r="X4144" s="108">
        <f t="shared" si="196"/>
        <v>3.0849274940791815E-4</v>
      </c>
    </row>
    <row r="4145" spans="21:24" ht="12" customHeight="1">
      <c r="U4145" s="107">
        <v>38076</v>
      </c>
      <c r="V4145" s="108">
        <v>1.2871378175220772E-3</v>
      </c>
      <c r="W4145" s="109">
        <f t="shared" si="197"/>
        <v>0.31856207331624142</v>
      </c>
      <c r="X4145" s="108">
        <f t="shared" si="196"/>
        <v>1.6178127981107959E-3</v>
      </c>
    </row>
    <row r="4146" spans="21:24" ht="12" customHeight="1">
      <c r="U4146" s="107">
        <v>38075</v>
      </c>
      <c r="V4146" s="108">
        <v>-2.4983447323088772E-3</v>
      </c>
      <c r="W4146" s="109">
        <f t="shared" si="197"/>
        <v>0.31815256711536549</v>
      </c>
      <c r="X4146" s="108">
        <f t="shared" si="196"/>
        <v>1.735873107207242E-3</v>
      </c>
    </row>
    <row r="4147" spans="21:24" ht="12" customHeight="1">
      <c r="U4147" s="107">
        <v>38072</v>
      </c>
      <c r="V4147" s="108">
        <v>-5.6519973030558337E-3</v>
      </c>
      <c r="W4147" s="109">
        <f t="shared" si="197"/>
        <v>0.31894941270045873</v>
      </c>
      <c r="X4147" s="108">
        <f t="shared" si="196"/>
        <v>-2.1083796233077878E-3</v>
      </c>
    </row>
    <row r="4148" spans="21:24" ht="12" customHeight="1">
      <c r="U4148" s="107">
        <v>38071</v>
      </c>
      <c r="V4148" s="108">
        <v>6.1844137337671587E-3</v>
      </c>
      <c r="W4148" s="109">
        <f t="shared" si="197"/>
        <v>0.32076236069804592</v>
      </c>
      <c r="X4148" s="108">
        <f t="shared" si="196"/>
        <v>-1.270070964637493E-3</v>
      </c>
    </row>
    <row r="4149" spans="21:24" ht="12" customHeight="1">
      <c r="U4149" s="107">
        <v>38070</v>
      </c>
      <c r="V4149" s="108">
        <v>2.3370544027455122E-3</v>
      </c>
      <c r="W4149" s="109">
        <f t="shared" si="197"/>
        <v>0.31879082633347022</v>
      </c>
      <c r="X4149" s="108">
        <f t="shared" si="196"/>
        <v>-1.4148669637203848E-2</v>
      </c>
    </row>
    <row r="4150" spans="21:24" ht="12" customHeight="1">
      <c r="U4150" s="107">
        <v>38069</v>
      </c>
      <c r="V4150" s="108">
        <v>1.405159150084691E-3</v>
      </c>
      <c r="W4150" s="109">
        <f t="shared" si="197"/>
        <v>0.31804753194864732</v>
      </c>
      <c r="X4150" s="108">
        <f t="shared" si="196"/>
        <v>-7.606500161713714E-3</v>
      </c>
    </row>
    <row r="4151" spans="21:24" ht="12" customHeight="1">
      <c r="U4151" s="107">
        <v>38068</v>
      </c>
      <c r="V4151" s="108">
        <v>-6.3263482658768386E-3</v>
      </c>
      <c r="W4151" s="109">
        <f t="shared" si="197"/>
        <v>0.31760125164382164</v>
      </c>
      <c r="X4151" s="108">
        <f t="shared" si="196"/>
        <v>-6.3035088036539344E-3</v>
      </c>
    </row>
    <row r="4152" spans="21:24" ht="12" customHeight="1">
      <c r="U4152" s="107">
        <v>38065</v>
      </c>
      <c r="V4152" s="108">
        <v>-4.8166655662508998E-3</v>
      </c>
      <c r="W4152" s="109">
        <f t="shared" si="197"/>
        <v>0.31962329995321448</v>
      </c>
      <c r="X4152" s="108">
        <f t="shared" si="196"/>
        <v>-8.2139255063852223E-3</v>
      </c>
    </row>
    <row r="4153" spans="21:24" ht="12" customHeight="1">
      <c r="U4153" s="107">
        <v>38064</v>
      </c>
      <c r="V4153" s="108">
        <v>-6.7903103416238142E-3</v>
      </c>
      <c r="W4153" s="109">
        <f t="shared" si="197"/>
        <v>0.32117026973233775</v>
      </c>
      <c r="X4153" s="108">
        <f t="shared" si="196"/>
        <v>2.4046117551304036E-3</v>
      </c>
    </row>
    <row r="4154" spans="21:24" ht="12" customHeight="1">
      <c r="U4154" s="107">
        <v>38063</v>
      </c>
      <c r="V4154" s="108">
        <v>8.988624147093293E-3</v>
      </c>
      <c r="W4154" s="109">
        <f t="shared" si="197"/>
        <v>0.32336602539873255</v>
      </c>
      <c r="X4154" s="108">
        <f t="shared" si="196"/>
        <v>4.880425782232134E-4</v>
      </c>
    </row>
    <row r="4155" spans="21:24" ht="12" customHeight="1">
      <c r="U4155" s="107">
        <v>38062</v>
      </c>
      <c r="V4155" s="108">
        <v>2.7199826233356341E-3</v>
      </c>
      <c r="W4155" s="109">
        <f t="shared" si="197"/>
        <v>0.3204853034612522</v>
      </c>
      <c r="X4155" s="108">
        <f t="shared" si="196"/>
        <v>-1.4535217638981801E-2</v>
      </c>
    </row>
    <row r="4156" spans="21:24" ht="12" customHeight="1">
      <c r="U4156" s="107">
        <v>38061</v>
      </c>
      <c r="V4156" s="108">
        <v>-8.2367210589330483E-3</v>
      </c>
      <c r="W4156" s="109">
        <f t="shared" si="197"/>
        <v>0.31961595362126149</v>
      </c>
      <c r="X4156" s="108">
        <f t="shared" si="196"/>
        <v>-1.855472163381422E-2</v>
      </c>
    </row>
    <row r="4157" spans="21:24" ht="12" customHeight="1">
      <c r="U4157" s="107">
        <v>38058</v>
      </c>
      <c r="V4157" s="108">
        <v>5.8382443891237708E-3</v>
      </c>
      <c r="W4157" s="109">
        <f t="shared" si="197"/>
        <v>0.32227040505323434</v>
      </c>
      <c r="X4157" s="108">
        <f t="shared" si="196"/>
        <v>-6.2926557224072255E-3</v>
      </c>
    </row>
    <row r="4158" spans="21:24" ht="12" customHeight="1">
      <c r="U4158" s="107">
        <v>38057</v>
      </c>
      <c r="V4158" s="108">
        <v>-8.6892990883652328E-3</v>
      </c>
      <c r="W4158" s="109">
        <f t="shared" si="197"/>
        <v>0.32039983252869747</v>
      </c>
      <c r="X4158" s="108">
        <f t="shared" si="196"/>
        <v>-2.7791593543831095E-3</v>
      </c>
    </row>
    <row r="4159" spans="21:24" ht="12" customHeight="1">
      <c r="U4159" s="107">
        <v>38056</v>
      </c>
      <c r="V4159" s="108">
        <v>-6.1622802232367E-3</v>
      </c>
      <c r="W4159" s="109">
        <f t="shared" si="197"/>
        <v>0.32320828599353318</v>
      </c>
      <c r="X4159" s="108">
        <f t="shared" si="196"/>
        <v>1.0673351993360392E-2</v>
      </c>
    </row>
    <row r="4160" spans="21:24" ht="12" customHeight="1">
      <c r="U4160" s="107">
        <v>38055</v>
      </c>
      <c r="V4160" s="108">
        <v>-1.3699017114413689E-3</v>
      </c>
      <c r="W4160" s="109">
        <f t="shared" si="197"/>
        <v>0.3252123355371665</v>
      </c>
      <c r="X4160" s="108">
        <f t="shared" si="196"/>
        <v>9.5328560340455226E-3</v>
      </c>
    </row>
    <row r="4161" spans="21:24" ht="12" customHeight="1">
      <c r="U4161" s="107">
        <v>38054</v>
      </c>
      <c r="V4161" s="108">
        <v>4.1542567805377016E-3</v>
      </c>
      <c r="W4161" s="109">
        <f t="shared" si="197"/>
        <v>0.32565845561285589</v>
      </c>
      <c r="X4161" s="108">
        <f t="shared" si="196"/>
        <v>5.0575308494713589E-3</v>
      </c>
    </row>
    <row r="4162" spans="21:24" ht="12" customHeight="1">
      <c r="U4162" s="107">
        <v>38051</v>
      </c>
      <c r="V4162" s="108">
        <v>9.3946325338146296E-3</v>
      </c>
      <c r="W4162" s="109">
        <f t="shared" si="197"/>
        <v>0.32431118367905298</v>
      </c>
      <c r="X4162" s="108">
        <f t="shared" si="196"/>
        <v>6.2503232364912176E-3</v>
      </c>
    </row>
    <row r="4163" spans="21:24" ht="12" customHeight="1">
      <c r="U4163" s="107">
        <v>38050</v>
      </c>
      <c r="V4163" s="108">
        <v>4.6834844612841271E-3</v>
      </c>
      <c r="W4163" s="109">
        <f t="shared" si="197"/>
        <v>0.3212927562978582</v>
      </c>
      <c r="X4163" s="108">
        <f t="shared" si="196"/>
        <v>3.4621129377168103E-3</v>
      </c>
    </row>
    <row r="4164" spans="21:24" ht="12" customHeight="1">
      <c r="U4164" s="107">
        <v>38049</v>
      </c>
      <c r="V4164" s="108">
        <v>-7.2837779864700688E-3</v>
      </c>
      <c r="W4164" s="109">
        <f t="shared" si="197"/>
        <v>0.31979500137810746</v>
      </c>
      <c r="X4164" s="108">
        <f t="shared" si="196"/>
        <v>1.2119836846373744E-3</v>
      </c>
    </row>
    <row r="4165" spans="21:24" ht="12" customHeight="1">
      <c r="U4165" s="107">
        <v>38048</v>
      </c>
      <c r="V4165" s="108">
        <v>-5.7968942577778619E-3</v>
      </c>
      <c r="W4165" s="109">
        <f t="shared" si="197"/>
        <v>0.32214140787330553</v>
      </c>
      <c r="X4165" s="108">
        <f t="shared" si="196"/>
        <v>1.1146064404865319E-2</v>
      </c>
    </row>
    <row r="4166" spans="21:24" ht="12" customHeight="1">
      <c r="U4166" s="107">
        <v>38047</v>
      </c>
      <c r="V4166" s="108">
        <v>5.3459771707812277E-3</v>
      </c>
      <c r="W4166" s="109">
        <f t="shared" si="197"/>
        <v>0.32401971590383527</v>
      </c>
      <c r="X4166" s="108">
        <f t="shared" ref="X4166:X4229" si="198">$W4166/VLOOKUP($U4166-7,$U:$W,3,FALSE)-1</f>
        <v>1.7807847389804676E-2</v>
      </c>
    </row>
    <row r="4167" spans="21:24" ht="12" customHeight="1">
      <c r="U4167" s="107">
        <v>38044</v>
      </c>
      <c r="V4167" s="108">
        <v>6.5977096956621357E-3</v>
      </c>
      <c r="W4167" s="109">
        <f t="shared" si="197"/>
        <v>0.32229672496992845</v>
      </c>
      <c r="X4167" s="108">
        <f t="shared" si="198"/>
        <v>1.1167792364140228E-2</v>
      </c>
    </row>
    <row r="4168" spans="21:24" ht="12" customHeight="1">
      <c r="U4168" s="107">
        <v>38043</v>
      </c>
      <c r="V4168" s="108">
        <v>2.4306164463136141E-3</v>
      </c>
      <c r="W4168" s="109">
        <f t="shared" si="197"/>
        <v>0.32018424229017234</v>
      </c>
      <c r="X4168" s="108">
        <f t="shared" si="198"/>
        <v>1.3298703741331241E-3</v>
      </c>
    </row>
    <row r="4169" spans="21:24" ht="12" customHeight="1">
      <c r="U4169" s="107">
        <v>38042</v>
      </c>
      <c r="V4169" s="108">
        <v>2.5660073162079226E-3</v>
      </c>
      <c r="W4169" s="109">
        <f t="shared" si="197"/>
        <v>0.31940788423367172</v>
      </c>
      <c r="X4169" s="108">
        <f t="shared" si="198"/>
        <v>-1.0628882837666609E-3</v>
      </c>
    </row>
    <row r="4170" spans="21:24" ht="12" customHeight="1">
      <c r="U4170" s="107">
        <v>38041</v>
      </c>
      <c r="V4170" s="108">
        <v>7.5326260537102966E-4</v>
      </c>
      <c r="W4170" s="109">
        <f t="shared" si="197"/>
        <v>0.31859037899030912</v>
      </c>
      <c r="X4170" s="108">
        <f t="shared" si="198"/>
        <v>-4.1798886072204056E-3</v>
      </c>
    </row>
    <row r="4171" spans="21:24" ht="12" customHeight="1">
      <c r="U4171" s="107">
        <v>38040</v>
      </c>
      <c r="V4171" s="108">
        <v>-1.212778124104732E-3</v>
      </c>
      <c r="W4171" s="109">
        <f t="shared" si="197"/>
        <v>0.31835057740495171</v>
      </c>
      <c r="X4171" s="108">
        <f t="shared" si="198"/>
        <v>-4.5861324586959906E-4</v>
      </c>
    </row>
    <row r="4172" spans="21:24" ht="12" customHeight="1">
      <c r="U4172" s="107">
        <v>38037</v>
      </c>
      <c r="V4172" s="108">
        <v>-3.1957487373369033E-3</v>
      </c>
      <c r="W4172" s="109">
        <f t="shared" si="197"/>
        <v>0.31873713482941263</v>
      </c>
      <c r="X4172" s="108">
        <f t="shared" si="198"/>
        <v>2.4171360717568646E-3</v>
      </c>
    </row>
    <row r="4173" spans="21:24" ht="12" customHeight="1">
      <c r="U4173" s="107">
        <v>38036</v>
      </c>
      <c r="V4173" s="108">
        <v>3.5227466706279234E-5</v>
      </c>
      <c r="W4173" s="109">
        <f t="shared" si="197"/>
        <v>0.31975900426353993</v>
      </c>
      <c r="X4173" s="108">
        <f t="shared" si="198"/>
        <v>6.1504557063325471E-3</v>
      </c>
    </row>
    <row r="4174" spans="21:24" ht="12" customHeight="1">
      <c r="U4174" s="107">
        <v>38035</v>
      </c>
      <c r="V4174" s="108">
        <v>-5.623163114119921E-4</v>
      </c>
      <c r="W4174" s="109">
        <f t="shared" si="197"/>
        <v>0.31974774036066195</v>
      </c>
      <c r="X4174" s="108">
        <f t="shared" si="198"/>
        <v>5.1191748022116901E-3</v>
      </c>
    </row>
    <row r="4175" spans="21:24" ht="12" customHeight="1">
      <c r="U4175" s="107">
        <v>38034</v>
      </c>
      <c r="V4175" s="108">
        <v>4.4929726356457752E-3</v>
      </c>
      <c r="W4175" s="109">
        <f t="shared" si="197"/>
        <v>0.31992764089160686</v>
      </c>
      <c r="X4175" s="108">
        <f t="shared" si="198"/>
        <v>9.6587331703923418E-3</v>
      </c>
    </row>
    <row r="4176" spans="21:24" ht="12" customHeight="1">
      <c r="U4176" s="107">
        <v>38033</v>
      </c>
      <c r="V4176" s="108">
        <v>1.660801409295992E-3</v>
      </c>
      <c r="W4176" s="109">
        <f t="shared" si="197"/>
        <v>0.31849664418473983</v>
      </c>
      <c r="X4176" s="108">
        <f t="shared" si="198"/>
        <v>5.8548458736746856E-3</v>
      </c>
    </row>
    <row r="4177" spans="21:24" ht="12" customHeight="1">
      <c r="U4177" s="107">
        <v>38030</v>
      </c>
      <c r="V4177" s="108">
        <v>5.1666673238534003E-4</v>
      </c>
      <c r="W4177" s="109">
        <f t="shared" ref="W4177:W4240" si="199">$W4176/(1+$V4176)</f>
        <v>0.3179685615496064</v>
      </c>
      <c r="X4177" s="108">
        <f t="shared" si="198"/>
        <v>1.1346005891991195E-2</v>
      </c>
    </row>
    <row r="4178" spans="21:24" ht="12" customHeight="1">
      <c r="U4178" s="107">
        <v>38029</v>
      </c>
      <c r="V4178" s="108">
        <v>-9.8978547016154292E-4</v>
      </c>
      <c r="W4178" s="109">
        <f t="shared" si="199"/>
        <v>0.3178043626080399</v>
      </c>
      <c r="X4178" s="108">
        <f t="shared" si="198"/>
        <v>1.9881457523360568E-2</v>
      </c>
    </row>
    <row r="4179" spans="21:24" ht="12" customHeight="1">
      <c r="U4179" s="107">
        <v>38028</v>
      </c>
      <c r="V4179" s="108">
        <v>3.951581954787565E-3</v>
      </c>
      <c r="W4179" s="109">
        <f t="shared" si="199"/>
        <v>0.31811923240205042</v>
      </c>
      <c r="X4179" s="108">
        <f t="shared" si="198"/>
        <v>2.2071307645802563E-2</v>
      </c>
    </row>
    <row r="4180" spans="21:24" ht="12" customHeight="1">
      <c r="U4180" s="107">
        <v>38027</v>
      </c>
      <c r="V4180" s="108">
        <v>7.085473316098351E-4</v>
      </c>
      <c r="W4180" s="109">
        <f t="shared" si="199"/>
        <v>0.31686710606366353</v>
      </c>
      <c r="X4180" s="108">
        <f t="shared" si="198"/>
        <v>1.3715439101796401E-2</v>
      </c>
    </row>
    <row r="4181" spans="21:24" ht="12" customHeight="1">
      <c r="U4181" s="107">
        <v>38026</v>
      </c>
      <c r="V4181" s="108">
        <v>7.1290653115654527E-3</v>
      </c>
      <c r="W4181" s="109">
        <f t="shared" si="199"/>
        <v>0.31664274968829831</v>
      </c>
      <c r="X4181" s="108">
        <f t="shared" si="198"/>
        <v>1.4347680117396067E-2</v>
      </c>
    </row>
    <row r="4182" spans="21:24" ht="12" customHeight="1">
      <c r="U4182" s="107">
        <v>38023</v>
      </c>
      <c r="V4182" s="108">
        <v>8.960722046314297E-3</v>
      </c>
      <c r="W4182" s="109">
        <f t="shared" si="199"/>
        <v>0.31440136184565554</v>
      </c>
      <c r="X4182" s="108">
        <f t="shared" si="198"/>
        <v>9.528265116775847E-3</v>
      </c>
    </row>
    <row r="4183" spans="21:24" ht="12" customHeight="1">
      <c r="U4183" s="107">
        <v>38022</v>
      </c>
      <c r="V4183" s="108">
        <v>1.1552507244579199E-3</v>
      </c>
      <c r="W4183" s="109">
        <f t="shared" si="199"/>
        <v>0.31160911914192785</v>
      </c>
      <c r="X4183" s="108">
        <f t="shared" si="198"/>
        <v>5.7670004937022679E-3</v>
      </c>
    </row>
    <row r="4184" spans="21:24" ht="12" customHeight="1">
      <c r="U4184" s="107">
        <v>38021</v>
      </c>
      <c r="V4184" s="108">
        <v>-4.2561501091169466E-3</v>
      </c>
      <c r="W4184" s="109">
        <f t="shared" si="199"/>
        <v>0.31124954787625664</v>
      </c>
      <c r="X4184" s="108">
        <f t="shared" si="198"/>
        <v>-7.5971846025814083E-3</v>
      </c>
    </row>
    <row r="4185" spans="21:24" ht="12" customHeight="1">
      <c r="U4185" s="107">
        <v>38020</v>
      </c>
      <c r="V4185" s="108">
        <v>1.3326761195120061E-3</v>
      </c>
      <c r="W4185" s="109">
        <f t="shared" si="199"/>
        <v>0.31257993500071773</v>
      </c>
      <c r="X4185" s="108">
        <f t="shared" si="198"/>
        <v>-1.0246912396636776E-2</v>
      </c>
    </row>
    <row r="4186" spans="21:24" ht="12" customHeight="1">
      <c r="U4186" s="107">
        <v>38019</v>
      </c>
      <c r="V4186" s="108">
        <v>2.3439477231253212E-3</v>
      </c>
      <c r="W4186" s="109">
        <f t="shared" si="199"/>
        <v>0.31216392159703216</v>
      </c>
      <c r="X4186" s="108">
        <f t="shared" si="198"/>
        <v>-1.3884914375433599E-2</v>
      </c>
    </row>
    <row r="4187" spans="21:24" ht="12" customHeight="1">
      <c r="U4187" s="107">
        <v>38016</v>
      </c>
      <c r="V4187" s="108">
        <v>5.2015719550934335E-3</v>
      </c>
      <c r="W4187" s="109">
        <f t="shared" si="199"/>
        <v>0.31143393673012965</v>
      </c>
      <c r="X4187" s="108">
        <f t="shared" si="198"/>
        <v>-1.9981498842670753E-2</v>
      </c>
    </row>
    <row r="4188" spans="21:24" ht="12" customHeight="1">
      <c r="U4188" s="107">
        <v>38015</v>
      </c>
      <c r="V4188" s="108">
        <v>-1.2147655489635749E-2</v>
      </c>
      <c r="W4188" s="109">
        <f t="shared" si="199"/>
        <v>0.30982237336179042</v>
      </c>
      <c r="X4188" s="108">
        <f t="shared" si="198"/>
        <v>-2.8098753857394798E-2</v>
      </c>
    </row>
    <row r="4189" spans="21:24" ht="12" customHeight="1">
      <c r="U4189" s="107">
        <v>38014</v>
      </c>
      <c r="V4189" s="108">
        <v>-6.9147985066017516E-3</v>
      </c>
      <c r="W4189" s="109">
        <f t="shared" si="199"/>
        <v>0.31363227012975908</v>
      </c>
      <c r="X4189" s="108">
        <f t="shared" si="198"/>
        <v>-1.4146265956059279E-2</v>
      </c>
    </row>
    <row r="4190" spans="21:24" ht="12" customHeight="1">
      <c r="U4190" s="107">
        <v>38013</v>
      </c>
      <c r="V4190" s="108">
        <v>-2.3478885615012641E-3</v>
      </c>
      <c r="W4190" s="109">
        <f t="shared" si="199"/>
        <v>0.31581607465111744</v>
      </c>
      <c r="X4190" s="108">
        <f t="shared" si="198"/>
        <v>-3.9852233313188989E-3</v>
      </c>
    </row>
    <row r="4191" spans="21:24" ht="12" customHeight="1">
      <c r="U4191" s="107">
        <v>38012</v>
      </c>
      <c r="V4191" s="108">
        <v>-3.8529704982885483E-3</v>
      </c>
      <c r="W4191" s="109">
        <f t="shared" si="199"/>
        <v>0.31655932065912962</v>
      </c>
      <c r="X4191" s="108">
        <f t="shared" si="198"/>
        <v>1.6956990433167896E-3</v>
      </c>
    </row>
    <row r="4192" spans="21:24" ht="12" customHeight="1">
      <c r="U4192" s="107">
        <v>38009</v>
      </c>
      <c r="V4192" s="108">
        <v>-3.124268313355669E-3</v>
      </c>
      <c r="W4192" s="109">
        <f t="shared" si="199"/>
        <v>0.31778373200337467</v>
      </c>
      <c r="X4192" s="108">
        <f t="shared" si="198"/>
        <v>6.4394650991046465E-3</v>
      </c>
    </row>
    <row r="4193" spans="21:24" ht="12" customHeight="1">
      <c r="U4193" s="107">
        <v>38008</v>
      </c>
      <c r="V4193" s="108">
        <v>2.0338243055498572E-3</v>
      </c>
      <c r="W4193" s="109">
        <f t="shared" si="199"/>
        <v>0.31877968527301465</v>
      </c>
      <c r="X4193" s="108">
        <f t="shared" si="198"/>
        <v>1.1129287454306303E-2</v>
      </c>
    </row>
    <row r="4194" spans="21:24" ht="12" customHeight="1">
      <c r="U4194" s="107">
        <v>38007</v>
      </c>
      <c r="V4194" s="108">
        <v>3.3207777395634691E-3</v>
      </c>
      <c r="W4194" s="109">
        <f t="shared" si="199"/>
        <v>0.31813265933806373</v>
      </c>
      <c r="X4194" s="108">
        <f t="shared" si="198"/>
        <v>8.7260487208831172E-3</v>
      </c>
    </row>
    <row r="4195" spans="21:24" ht="12" customHeight="1">
      <c r="U4195" s="107">
        <v>38006</v>
      </c>
      <c r="V4195" s="108">
        <v>3.3423726020222312E-3</v>
      </c>
      <c r="W4195" s="109">
        <f t="shared" si="199"/>
        <v>0.31707970810173225</v>
      </c>
      <c r="X4195" s="108">
        <f t="shared" si="198"/>
        <v>1.0889372503535943E-2</v>
      </c>
    </row>
    <row r="4196" spans="21:24" ht="12" customHeight="1">
      <c r="U4196" s="107">
        <v>38005</v>
      </c>
      <c r="V4196" s="108">
        <v>8.6451852521167948E-4</v>
      </c>
      <c r="W4196" s="109">
        <f t="shared" si="199"/>
        <v>0.31602344001423183</v>
      </c>
      <c r="X4196" s="108">
        <f t="shared" si="198"/>
        <v>6.4523883790685854E-3</v>
      </c>
    </row>
    <row r="4197" spans="21:24" ht="12" customHeight="1">
      <c r="U4197" s="107">
        <v>38002</v>
      </c>
      <c r="V4197" s="108">
        <v>1.5209888073610639E-3</v>
      </c>
      <c r="W4197" s="109">
        <f t="shared" si="199"/>
        <v>0.31575046788540068</v>
      </c>
      <c r="X4197" s="108">
        <f t="shared" si="198"/>
        <v>1.2120803559914073E-2</v>
      </c>
    </row>
    <row r="4198" spans="21:24" ht="12" customHeight="1">
      <c r="U4198" s="107">
        <v>38001</v>
      </c>
      <c r="V4198" s="108">
        <v>-3.4779645121228589E-4</v>
      </c>
      <c r="W4198" s="109">
        <f t="shared" si="199"/>
        <v>0.31527094430782232</v>
      </c>
      <c r="X4198" s="108">
        <f t="shared" si="198"/>
        <v>1.6998890924778687E-2</v>
      </c>
    </row>
    <row r="4199" spans="21:24" ht="12" customHeight="1">
      <c r="U4199" s="107">
        <v>38000</v>
      </c>
      <c r="V4199" s="108">
        <v>5.4725093250281819E-3</v>
      </c>
      <c r="W4199" s="109">
        <f t="shared" si="199"/>
        <v>0.31538063257261217</v>
      </c>
      <c r="X4199" s="108">
        <f t="shared" si="198"/>
        <v>1.9281138904983175E-2</v>
      </c>
    </row>
    <row r="4200" spans="21:24" ht="12" customHeight="1">
      <c r="U4200" s="107">
        <v>37999</v>
      </c>
      <c r="V4200" s="108">
        <v>-1.0614863164024649E-3</v>
      </c>
      <c r="W4200" s="109">
        <f t="shared" si="199"/>
        <v>0.31366410284486707</v>
      </c>
      <c r="X4200" s="108">
        <f t="shared" si="198"/>
        <v>1.6748805280662582E-2</v>
      </c>
    </row>
    <row r="4201" spans="21:24" ht="12" customHeight="1">
      <c r="U4201" s="107">
        <v>37998</v>
      </c>
      <c r="V4201" s="108">
        <v>6.5014624048071613E-3</v>
      </c>
      <c r="W4201" s="109">
        <f t="shared" si="199"/>
        <v>0.31399740679556642</v>
      </c>
      <c r="X4201" s="108">
        <f t="shared" si="198"/>
        <v>2.2748427062305954E-2</v>
      </c>
    </row>
    <row r="4202" spans="21:24" ht="12" customHeight="1">
      <c r="U4202" s="107">
        <v>37995</v>
      </c>
      <c r="V4202" s="108">
        <v>6.3479885725711309E-3</v>
      </c>
      <c r="W4202" s="109">
        <f t="shared" si="199"/>
        <v>0.3119691510883062</v>
      </c>
      <c r="X4202" s="108">
        <f t="shared" si="198"/>
        <v>1.8197771628830406E-2</v>
      </c>
    </row>
    <row r="4203" spans="21:24" ht="12" customHeight="1">
      <c r="U4203" s="107">
        <v>37994</v>
      </c>
      <c r="V4203" s="108">
        <v>1.8955238147334822E-3</v>
      </c>
      <c r="W4203" s="109">
        <f t="shared" si="199"/>
        <v>0.31000126659050703</v>
      </c>
      <c r="X4203" s="108" t="e">
        <f t="shared" si="198"/>
        <v>#N/A</v>
      </c>
    </row>
    <row r="4204" spans="21:24" ht="12" customHeight="1">
      <c r="U4204" s="107">
        <v>37993</v>
      </c>
      <c r="V4204" s="108">
        <v>2.9744822876306459E-3</v>
      </c>
      <c r="W4204" s="109">
        <f t="shared" si="199"/>
        <v>0.30941476353759134</v>
      </c>
      <c r="X4204" s="108">
        <f t="shared" si="198"/>
        <v>8.8003776973699654E-3</v>
      </c>
    </row>
    <row r="4205" spans="21:24" ht="12" customHeight="1">
      <c r="U4205" s="107">
        <v>37992</v>
      </c>
      <c r="V4205" s="108">
        <v>4.8330406641964143E-3</v>
      </c>
      <c r="W4205" s="109">
        <f t="shared" si="199"/>
        <v>0.30849714424624619</v>
      </c>
      <c r="X4205" s="108">
        <f t="shared" si="198"/>
        <v>8.0049518425555632E-3</v>
      </c>
    </row>
    <row r="4206" spans="21:24" ht="12" customHeight="1">
      <c r="U4206" s="107">
        <v>37991</v>
      </c>
      <c r="V4206" s="108">
        <v>2.0230968287782312E-3</v>
      </c>
      <c r="W4206" s="109">
        <f t="shared" si="199"/>
        <v>0.30701333630742184</v>
      </c>
      <c r="X4206" s="108">
        <f t="shared" si="198"/>
        <v>7.8228284278480942E-4</v>
      </c>
    </row>
    <row r="4207" spans="21:24" ht="12" customHeight="1">
      <c r="U4207" s="107">
        <v>37988</v>
      </c>
      <c r="V4207" s="108">
        <v>-1.0500876106859531E-3</v>
      </c>
      <c r="W4207" s="109">
        <f t="shared" si="199"/>
        <v>0.3063934726445563</v>
      </c>
      <c r="X4207" s="108">
        <f t="shared" si="198"/>
        <v>3.4128643907673784E-3</v>
      </c>
    </row>
    <row r="4208" spans="21:24" ht="12" customHeight="1">
      <c r="U4208" s="107">
        <v>37986</v>
      </c>
      <c r="V4208" s="108">
        <v>2.1836500748677427E-3</v>
      </c>
      <c r="W4208" s="109">
        <f t="shared" si="199"/>
        <v>0.3067155508445028</v>
      </c>
      <c r="X4208" s="108">
        <f t="shared" si="198"/>
        <v>5.430923303013202E-3</v>
      </c>
    </row>
    <row r="4209" spans="21:24" ht="12" customHeight="1">
      <c r="U4209" s="107">
        <v>37985</v>
      </c>
      <c r="V4209" s="108">
        <v>-2.3669006054219169E-3</v>
      </c>
      <c r="W4209" s="109">
        <f t="shared" si="199"/>
        <v>0.30604725074250588</v>
      </c>
      <c r="X4209" s="108">
        <f t="shared" si="198"/>
        <v>4.8785887406415096E-3</v>
      </c>
    </row>
    <row r="4210" spans="21:24" ht="12" customHeight="1">
      <c r="U4210" s="107">
        <v>37984</v>
      </c>
      <c r="V4210" s="108">
        <v>4.6569398877126774E-3</v>
      </c>
      <c r="W4210" s="109">
        <f t="shared" si="199"/>
        <v>0.30677335277692086</v>
      </c>
      <c r="X4210" s="108">
        <f t="shared" si="198"/>
        <v>6.6891346362634163E-3</v>
      </c>
    </row>
    <row r="4211" spans="21:24" ht="12" customHeight="1">
      <c r="U4211" s="107">
        <v>37981</v>
      </c>
      <c r="V4211" s="108">
        <v>5.7235464603723463E-4</v>
      </c>
      <c r="W4211" s="109">
        <f t="shared" si="199"/>
        <v>0.30535134989582408</v>
      </c>
      <c r="X4211" s="108">
        <f t="shared" si="198"/>
        <v>5.3883630104691882E-3</v>
      </c>
    </row>
    <row r="4212" spans="21:24" ht="12" customHeight="1">
      <c r="U4212" s="107">
        <v>37980</v>
      </c>
      <c r="V4212" s="108">
        <v>3.8641961981212571E-4</v>
      </c>
      <c r="W4212" s="109">
        <f t="shared" si="199"/>
        <v>0.30517668060481767</v>
      </c>
      <c r="X4212" s="108">
        <f t="shared" si="198"/>
        <v>4.6396776491575142E-3</v>
      </c>
    </row>
    <row r="4213" spans="21:24" ht="12" customHeight="1">
      <c r="U4213" s="107">
        <v>37979</v>
      </c>
      <c r="V4213" s="108">
        <v>1.6330994055469561E-3</v>
      </c>
      <c r="W4213" s="109">
        <f t="shared" si="199"/>
        <v>0.30505879989934021</v>
      </c>
      <c r="X4213" s="108">
        <f t="shared" si="198"/>
        <v>1.0975772914566306E-2</v>
      </c>
    </row>
    <row r="4214" spans="21:24" ht="12" customHeight="1">
      <c r="U4214" s="107">
        <v>37978</v>
      </c>
      <c r="V4214" s="108">
        <v>-5.6940931275814425E-4</v>
      </c>
      <c r="W4214" s="109">
        <f t="shared" si="199"/>
        <v>0.30456142082403992</v>
      </c>
      <c r="X4214" s="108">
        <f t="shared" si="198"/>
        <v>1.4353484059064892E-2</v>
      </c>
    </row>
    <row r="4215" spans="21:24" ht="12" customHeight="1">
      <c r="U4215" s="107">
        <v>37977</v>
      </c>
      <c r="V4215" s="108">
        <v>3.3587941184774562E-3</v>
      </c>
      <c r="W4215" s="109">
        <f t="shared" si="199"/>
        <v>0.30473493973664878</v>
      </c>
      <c r="X4215" s="108">
        <f t="shared" si="198"/>
        <v>1.8801553926426573E-2</v>
      </c>
    </row>
    <row r="4216" spans="21:24" ht="12" customHeight="1">
      <c r="U4216" s="107">
        <v>37974</v>
      </c>
      <c r="V4216" s="108">
        <v>-1.7274436486985662E-4</v>
      </c>
      <c r="W4216" s="109">
        <f t="shared" si="199"/>
        <v>0.30371482417152706</v>
      </c>
      <c r="X4216" s="108">
        <f t="shared" si="198"/>
        <v>1.2461656938387078E-2</v>
      </c>
    </row>
    <row r="4217" spans="21:24" ht="12" customHeight="1">
      <c r="U4217" s="107">
        <v>37973</v>
      </c>
      <c r="V4217" s="108">
        <v>6.69569029461214E-3</v>
      </c>
      <c r="W4217" s="109">
        <f t="shared" si="199"/>
        <v>0.30376729826053328</v>
      </c>
      <c r="X4217" s="108">
        <f t="shared" si="198"/>
        <v>1.8541122760952877E-2</v>
      </c>
    </row>
    <row r="4218" spans="21:24" ht="12" customHeight="1">
      <c r="U4218" s="107">
        <v>37972</v>
      </c>
      <c r="V4218" s="108">
        <v>4.9795962981552325E-3</v>
      </c>
      <c r="W4218" s="109">
        <f t="shared" si="199"/>
        <v>0.30174689450754977</v>
      </c>
      <c r="X4218" s="108">
        <f t="shared" si="198"/>
        <v>1.8449765394989992E-2</v>
      </c>
    </row>
    <row r="4219" spans="21:24" ht="12" customHeight="1">
      <c r="U4219" s="107">
        <v>37971</v>
      </c>
      <c r="V4219" s="108">
        <v>3.8132217570005411E-3</v>
      </c>
      <c r="W4219" s="109">
        <f t="shared" si="199"/>
        <v>0.3002517619452526</v>
      </c>
      <c r="X4219" s="108">
        <f t="shared" si="198"/>
        <v>1.094581866633626E-2</v>
      </c>
    </row>
    <row r="4220" spans="21:24" ht="12" customHeight="1">
      <c r="U4220" s="107">
        <v>37970</v>
      </c>
      <c r="V4220" s="108">
        <v>-2.8850041680865517E-3</v>
      </c>
      <c r="W4220" s="109">
        <f t="shared" si="199"/>
        <v>0.29911118466811393</v>
      </c>
      <c r="X4220" s="108">
        <f t="shared" si="198"/>
        <v>6.0269747656691575E-3</v>
      </c>
    </row>
    <row r="4221" spans="21:24" ht="12" customHeight="1">
      <c r="U4221" s="107">
        <v>37967</v>
      </c>
      <c r="V4221" s="108">
        <v>5.8308564504779238E-3</v>
      </c>
      <c r="W4221" s="109">
        <f t="shared" si="199"/>
        <v>0.29997661846270735</v>
      </c>
      <c r="X4221" s="108">
        <f t="shared" si="198"/>
        <v>7.5200661779644129E-3</v>
      </c>
    </row>
    <row r="4222" spans="21:24" ht="12" customHeight="1">
      <c r="U4222" s="107">
        <v>37966</v>
      </c>
      <c r="V4222" s="108">
        <v>6.6053953968053334E-3</v>
      </c>
      <c r="W4222" s="109">
        <f t="shared" si="199"/>
        <v>0.2982376376096757</v>
      </c>
      <c r="X4222" s="108">
        <f t="shared" si="198"/>
        <v>9.4959916378840603E-3</v>
      </c>
    </row>
    <row r="4223" spans="21:24" ht="12" customHeight="1">
      <c r="U4223" s="107">
        <v>37965</v>
      </c>
      <c r="V4223" s="108">
        <v>-2.425102107445861E-3</v>
      </c>
      <c r="W4223" s="109">
        <f t="shared" si="199"/>
        <v>0.29628058718293476</v>
      </c>
      <c r="X4223" s="108">
        <f t="shared" si="198"/>
        <v>5.3860380324404211E-3</v>
      </c>
    </row>
    <row r="4224" spans="21:24" ht="12" customHeight="1">
      <c r="U4224" s="107">
        <v>37964</v>
      </c>
      <c r="V4224" s="108">
        <v>-1.070917879446281E-3</v>
      </c>
      <c r="W4224" s="109">
        <f t="shared" si="199"/>
        <v>0.29700084455698311</v>
      </c>
      <c r="X4224" s="108">
        <f t="shared" si="198"/>
        <v>8.7331381830675348E-3</v>
      </c>
    </row>
    <row r="4225" spans="21:24" ht="12" customHeight="1">
      <c r="U4225" s="107">
        <v>37963</v>
      </c>
      <c r="V4225" s="108">
        <v>-1.4051394381231618E-3</v>
      </c>
      <c r="W4225" s="109">
        <f t="shared" si="199"/>
        <v>0.29731924905670148</v>
      </c>
      <c r="X4225" s="108">
        <f t="shared" si="198"/>
        <v>7.8188892413750821E-3</v>
      </c>
    </row>
    <row r="4226" spans="21:24" ht="12" customHeight="1">
      <c r="U4226" s="107">
        <v>37960</v>
      </c>
      <c r="V4226" s="108">
        <v>7.8034690706637842E-3</v>
      </c>
      <c r="W4226" s="109">
        <f t="shared" si="199"/>
        <v>0.29773761191741926</v>
      </c>
      <c r="X4226" s="108">
        <f t="shared" si="198"/>
        <v>1.3597313644641451E-2</v>
      </c>
    </row>
    <row r="4227" spans="21:24" ht="12" customHeight="1">
      <c r="U4227" s="107">
        <v>37959</v>
      </c>
      <c r="V4227" s="108">
        <v>2.5072102545763341E-3</v>
      </c>
      <c r="W4227" s="109">
        <f t="shared" si="199"/>
        <v>0.29543221575926415</v>
      </c>
      <c r="X4227" s="108">
        <f t="shared" si="198"/>
        <v>5.9910364732409516E-3</v>
      </c>
    </row>
    <row r="4228" spans="21:24" ht="12" customHeight="1">
      <c r="U4228" s="107">
        <v>37958</v>
      </c>
      <c r="V4228" s="108">
        <v>8.9599343664234195E-4</v>
      </c>
      <c r="W4228" s="109">
        <f t="shared" si="199"/>
        <v>0.29469335755125614</v>
      </c>
      <c r="X4228" s="108">
        <f t="shared" si="198"/>
        <v>-2.0079891106528081E-5</v>
      </c>
    </row>
    <row r="4229" spans="21:24" ht="12" customHeight="1">
      <c r="U4229" s="107">
        <v>37957</v>
      </c>
      <c r="V4229" s="108">
        <v>-1.9762810737193309E-3</v>
      </c>
      <c r="W4229" s="109">
        <f t="shared" si="199"/>
        <v>0.29442955060635928</v>
      </c>
      <c r="X4229" s="108">
        <f t="shared" si="198"/>
        <v>1.9899380144399181E-3</v>
      </c>
    </row>
    <row r="4230" spans="21:24" ht="12" customHeight="1">
      <c r="U4230" s="107">
        <v>37956</v>
      </c>
      <c r="V4230" s="108">
        <v>4.3203981290389085E-3</v>
      </c>
      <c r="W4230" s="109">
        <f t="shared" si="199"/>
        <v>0.29501257838152384</v>
      </c>
      <c r="X4230" s="108">
        <f t="shared" ref="X4230:X4293" si="200">$W4230/VLOOKUP($U4230-7,$U:$W,3,FALSE)-1</f>
        <v>4.227152435369419E-3</v>
      </c>
    </row>
    <row r="4231" spans="21:24" ht="12" customHeight="1">
      <c r="U4231" s="107">
        <v>37953</v>
      </c>
      <c r="V4231" s="108">
        <v>2.406702975625532E-4</v>
      </c>
      <c r="W4231" s="109">
        <f t="shared" si="199"/>
        <v>0.29374348955881657</v>
      </c>
      <c r="X4231" s="108">
        <f t="shared" si="200"/>
        <v>1.5652127978864616E-3</v>
      </c>
    </row>
    <row r="4232" spans="21:24" ht="12" customHeight="1">
      <c r="U4232" s="107">
        <v>37952</v>
      </c>
      <c r="V4232" s="108">
        <v>-3.4830891402016341E-3</v>
      </c>
      <c r="W4232" s="109">
        <f t="shared" si="199"/>
        <v>0.29367281123595035</v>
      </c>
      <c r="X4232" s="108">
        <f t="shared" si="200"/>
        <v>4.8948795041070525E-3</v>
      </c>
    </row>
    <row r="4233" spans="21:24" ht="12" customHeight="1">
      <c r="U4233" s="107">
        <v>37951</v>
      </c>
      <c r="V4233" s="108">
        <v>2.907852702954601E-3</v>
      </c>
      <c r="W4233" s="109">
        <f t="shared" si="199"/>
        <v>0.29469927508060895</v>
      </c>
      <c r="X4233" s="108">
        <f t="shared" si="200"/>
        <v>6.9431260122294614E-3</v>
      </c>
    </row>
    <row r="4234" spans="21:24" ht="12" customHeight="1">
      <c r="U4234" s="107">
        <v>37950</v>
      </c>
      <c r="V4234" s="108">
        <v>2.5207768688474257E-4</v>
      </c>
      <c r="W4234" s="109">
        <f t="shared" si="199"/>
        <v>0.29384481763340442</v>
      </c>
      <c r="X4234" s="108">
        <f t="shared" si="200"/>
        <v>4.5494041844993394E-3</v>
      </c>
    </row>
    <row r="4235" spans="21:24" ht="12" customHeight="1">
      <c r="U4235" s="107">
        <v>37949</v>
      </c>
      <c r="V4235" s="108">
        <v>1.658211321971434E-3</v>
      </c>
      <c r="W4235" s="109">
        <f t="shared" si="199"/>
        <v>0.29377076457859508</v>
      </c>
      <c r="X4235" s="108">
        <f t="shared" si="200"/>
        <v>2.2820328468919904E-3</v>
      </c>
    </row>
    <row r="4236" spans="21:24" ht="12" customHeight="1">
      <c r="U4236" s="107">
        <v>37946</v>
      </c>
      <c r="V4236" s="108">
        <v>3.5659336109657791E-3</v>
      </c>
      <c r="W4236" s="109">
        <f t="shared" si="199"/>
        <v>0.29328443700459605</v>
      </c>
      <c r="X4236" s="108">
        <f t="shared" si="200"/>
        <v>-2.0658766538227402E-3</v>
      </c>
    </row>
    <row r="4237" spans="21:24" ht="12" customHeight="1">
      <c r="U4237" s="107">
        <v>37945</v>
      </c>
      <c r="V4237" s="108">
        <v>-1.4519191894095829E-3</v>
      </c>
      <c r="W4237" s="109">
        <f t="shared" si="199"/>
        <v>0.29224232029211977</v>
      </c>
      <c r="X4237" s="108">
        <f t="shared" si="200"/>
        <v>-3.7756240344665182E-3</v>
      </c>
    </row>
    <row r="4238" spans="21:24" ht="12" customHeight="1">
      <c r="U4238" s="107">
        <v>37944</v>
      </c>
      <c r="V4238" s="108">
        <v>5.2372359357323627E-4</v>
      </c>
      <c r="W4238" s="109">
        <f t="shared" si="199"/>
        <v>0.29266724948776279</v>
      </c>
      <c r="X4238" s="108">
        <f t="shared" si="200"/>
        <v>3.3398506461141952E-3</v>
      </c>
    </row>
    <row r="4239" spans="21:24" ht="12" customHeight="1">
      <c r="U4239" s="107">
        <v>37943</v>
      </c>
      <c r="V4239" s="108">
        <v>-2.005594142775484E-3</v>
      </c>
      <c r="W4239" s="109">
        <f t="shared" si="199"/>
        <v>0.29251405297676708</v>
      </c>
      <c r="X4239" s="108">
        <f t="shared" si="200"/>
        <v>8.1134779968639048E-3</v>
      </c>
    </row>
    <row r="4240" spans="21:24" ht="12" customHeight="1">
      <c r="U4240" s="107">
        <v>37942</v>
      </c>
      <c r="V4240" s="108">
        <v>-2.6869920347178827E-3</v>
      </c>
      <c r="W4240" s="109">
        <f t="shared" si="199"/>
        <v>0.2931018964234704</v>
      </c>
      <c r="X4240" s="108">
        <f t="shared" si="200"/>
        <v>9.4114548836878864E-3</v>
      </c>
    </row>
    <row r="4241" spans="21:24" ht="12" customHeight="1">
      <c r="U4241" s="107">
        <v>37939</v>
      </c>
      <c r="V4241" s="108">
        <v>1.8465373240231819E-3</v>
      </c>
      <c r="W4241" s="109">
        <f t="shared" ref="W4241:W4304" si="201">$W4240/(1+$V4240)</f>
        <v>0.29389158076004329</v>
      </c>
      <c r="X4241" s="108">
        <f t="shared" si="200"/>
        <v>9.1188062454621299E-3</v>
      </c>
    </row>
    <row r="4242" spans="21:24" ht="12" customHeight="1">
      <c r="U4242" s="107">
        <v>37938</v>
      </c>
      <c r="V4242" s="108">
        <v>5.6801524179165685E-3</v>
      </c>
      <c r="W4242" s="109">
        <f t="shared" si="201"/>
        <v>0.29334989922213117</v>
      </c>
      <c r="X4242" s="108">
        <f t="shared" si="200"/>
        <v>5.3892918157090186E-3</v>
      </c>
    </row>
    <row r="4243" spans="21:24" ht="12" customHeight="1">
      <c r="U4243" s="107">
        <v>37937</v>
      </c>
      <c r="V4243" s="108">
        <v>5.2839525518317164E-3</v>
      </c>
      <c r="W4243" s="109">
        <f t="shared" si="201"/>
        <v>0.29169303830531179</v>
      </c>
      <c r="X4243" s="108">
        <f t="shared" si="200"/>
        <v>-8.3417624356840747E-3</v>
      </c>
    </row>
    <row r="4244" spans="21:24" ht="12" customHeight="1">
      <c r="U4244" s="107">
        <v>37936</v>
      </c>
      <c r="V4244" s="108">
        <v>-7.2064587032899096E-4</v>
      </c>
      <c r="W4244" s="109">
        <f t="shared" si="201"/>
        <v>0.29015984743899736</v>
      </c>
      <c r="X4244" s="108">
        <f t="shared" si="200"/>
        <v>-1.4647388930451588E-2</v>
      </c>
    </row>
    <row r="4245" spans="21:24" ht="12" customHeight="1">
      <c r="U4245" s="107">
        <v>37935</v>
      </c>
      <c r="V4245" s="108">
        <v>-2.9761330903833091E-3</v>
      </c>
      <c r="W4245" s="109">
        <f t="shared" si="201"/>
        <v>0.29036910073231126</v>
      </c>
      <c r="X4245" s="108">
        <f t="shared" si="200"/>
        <v>-1.1411418578465726E-2</v>
      </c>
    </row>
    <row r="4246" spans="21:24" ht="12" customHeight="1">
      <c r="U4246" s="107">
        <v>37932</v>
      </c>
      <c r="V4246" s="108">
        <v>-1.8561001595154001E-3</v>
      </c>
      <c r="W4246" s="109">
        <f t="shared" si="201"/>
        <v>0.29123585740463936</v>
      </c>
      <c r="X4246" s="108">
        <f t="shared" si="200"/>
        <v>-6.7224088134838489E-3</v>
      </c>
    </row>
    <row r="4247" spans="21:24" ht="12" customHeight="1">
      <c r="U4247" s="107">
        <v>37931</v>
      </c>
      <c r="V4247" s="108">
        <v>-8.0548742476854313E-3</v>
      </c>
      <c r="W4247" s="109">
        <f t="shared" si="201"/>
        <v>0.2917774255307099</v>
      </c>
      <c r="X4247" s="108">
        <f t="shared" si="200"/>
        <v>-3.5781309634429492E-3</v>
      </c>
    </row>
    <row r="4248" spans="21:24" ht="12" customHeight="1">
      <c r="U4248" s="107">
        <v>37930</v>
      </c>
      <c r="V4248" s="108">
        <v>-1.1083153544431499E-3</v>
      </c>
      <c r="W4248" s="109">
        <f t="shared" si="201"/>
        <v>0.29414674053609469</v>
      </c>
      <c r="X4248" s="108">
        <f t="shared" si="200"/>
        <v>1.9294074972924236E-3</v>
      </c>
    </row>
    <row r="4249" spans="21:24" ht="12" customHeight="1">
      <c r="U4249" s="107">
        <v>37929</v>
      </c>
      <c r="V4249" s="108">
        <v>2.5610609288291382E-3</v>
      </c>
      <c r="W4249" s="109">
        <f t="shared" si="201"/>
        <v>0.29447310960494044</v>
      </c>
      <c r="X4249" s="108">
        <f t="shared" si="200"/>
        <v>3.1897125321418418E-3</v>
      </c>
    </row>
    <row r="4250" spans="21:24" ht="12" customHeight="1">
      <c r="U4250" s="107">
        <v>37928</v>
      </c>
      <c r="V4250" s="108">
        <v>1.7528863780965401E-3</v>
      </c>
      <c r="W4250" s="109">
        <f t="shared" si="201"/>
        <v>0.2937208725542601</v>
      </c>
      <c r="X4250" s="108">
        <f t="shared" si="200"/>
        <v>7.6809342931924984E-3</v>
      </c>
    </row>
    <row r="4251" spans="21:24" ht="12" customHeight="1">
      <c r="U4251" s="107">
        <v>37925</v>
      </c>
      <c r="V4251" s="108">
        <v>1.3035822729380762E-3</v>
      </c>
      <c r="W4251" s="109">
        <f t="shared" si="201"/>
        <v>0.29320691414848554</v>
      </c>
      <c r="X4251" s="108">
        <f t="shared" si="200"/>
        <v>6.4324710870113933E-3</v>
      </c>
    </row>
    <row r="4252" spans="21:24" ht="12" customHeight="1">
      <c r="U4252" s="107">
        <v>37924</v>
      </c>
      <c r="V4252" s="108">
        <v>-2.572080161379105E-3</v>
      </c>
      <c r="W4252" s="109">
        <f t="shared" si="201"/>
        <v>0.29282519241857896</v>
      </c>
      <c r="X4252" s="108">
        <f t="shared" si="200"/>
        <v>4.8256062531626398E-3</v>
      </c>
    </row>
    <row r="4253" spans="21:24" ht="12" customHeight="1">
      <c r="U4253" s="107">
        <v>37923</v>
      </c>
      <c r="V4253" s="108">
        <v>1.4816859543162849E-4</v>
      </c>
      <c r="W4253" s="109">
        <f t="shared" si="201"/>
        <v>0.29358030449554356</v>
      </c>
      <c r="X4253" s="108">
        <f t="shared" si="200"/>
        <v>-5.9059045215525963E-5</v>
      </c>
    </row>
    <row r="4254" spans="21:24" ht="12" customHeight="1">
      <c r="U4254" s="107">
        <v>37922</v>
      </c>
      <c r="V4254" s="108">
        <v>7.0494682533624262E-3</v>
      </c>
      <c r="W4254" s="109">
        <f t="shared" si="201"/>
        <v>0.29353681155846745</v>
      </c>
      <c r="X4254" s="108">
        <f t="shared" si="200"/>
        <v>-4.1091262727497302E-3</v>
      </c>
    </row>
    <row r="4255" spans="21:24" ht="12" customHeight="1">
      <c r="U4255" s="107">
        <v>37921</v>
      </c>
      <c r="V4255" s="108">
        <v>5.1176770871717684E-4</v>
      </c>
      <c r="W4255" s="109">
        <f t="shared" si="201"/>
        <v>0.29148201832386733</v>
      </c>
      <c r="X4255" s="108">
        <f t="shared" si="200"/>
        <v>-8.3513646694436394E-3</v>
      </c>
    </row>
    <row r="4256" spans="21:24" ht="12" customHeight="1">
      <c r="U4256" s="107">
        <v>37918</v>
      </c>
      <c r="V4256" s="108">
        <v>-2.9509380378181288E-4</v>
      </c>
      <c r="W4256" s="109">
        <f t="shared" si="201"/>
        <v>0.29133292354111284</v>
      </c>
      <c r="X4256" s="108">
        <f t="shared" si="200"/>
        <v>-4.258647875130972E-3</v>
      </c>
    </row>
    <row r="4257" spans="21:24" ht="12" customHeight="1">
      <c r="U4257" s="107">
        <v>37917</v>
      </c>
      <c r="V4257" s="108">
        <v>-7.4207837745728237E-3</v>
      </c>
      <c r="W4257" s="109">
        <f t="shared" si="201"/>
        <v>0.29141891945854986</v>
      </c>
      <c r="X4257" s="108">
        <f t="shared" si="200"/>
        <v>-6.3346939362813881E-3</v>
      </c>
    </row>
    <row r="4258" spans="21:24" ht="12" customHeight="1">
      <c r="U4258" s="107">
        <v>37916</v>
      </c>
      <c r="V4258" s="108">
        <v>-3.9027379675489349E-3</v>
      </c>
      <c r="W4258" s="109">
        <f t="shared" si="201"/>
        <v>0.29359764409208117</v>
      </c>
      <c r="X4258" s="108">
        <f t="shared" si="200"/>
        <v>-3.1025273899421002E-4</v>
      </c>
    </row>
    <row r="4259" spans="21:24" ht="12" customHeight="1">
      <c r="U4259" s="107">
        <v>37915</v>
      </c>
      <c r="V4259" s="108">
        <v>2.7596971205018149E-3</v>
      </c>
      <c r="W4259" s="109">
        <f t="shared" si="201"/>
        <v>0.2947479681783487</v>
      </c>
      <c r="X4259" s="108">
        <f t="shared" si="200"/>
        <v>2.2605040450229819E-3</v>
      </c>
    </row>
    <row r="4260" spans="21:24" ht="12" customHeight="1">
      <c r="U4260" s="107">
        <v>37914</v>
      </c>
      <c r="V4260" s="108">
        <v>4.641064284861756E-3</v>
      </c>
      <c r="W4260" s="109">
        <f t="shared" si="201"/>
        <v>0.2939367916607929</v>
      </c>
      <c r="X4260" s="108">
        <f t="shared" si="200"/>
        <v>-3.2275007121205235E-3</v>
      </c>
    </row>
    <row r="4261" spans="21:24" ht="12" customHeight="1">
      <c r="U4261" s="107">
        <v>37911</v>
      </c>
      <c r="V4261" s="108">
        <v>-2.3794035779942761E-3</v>
      </c>
      <c r="W4261" s="109">
        <f t="shared" si="201"/>
        <v>0.29257891411200404</v>
      </c>
      <c r="X4261" s="108">
        <f t="shared" si="200"/>
        <v>-7.0509961911440211E-3</v>
      </c>
    </row>
    <row r="4262" spans="21:24" ht="12" customHeight="1">
      <c r="U4262" s="107">
        <v>37910</v>
      </c>
      <c r="V4262" s="108">
        <v>-1.4029273743252119E-3</v>
      </c>
      <c r="W4262" s="109">
        <f t="shared" si="201"/>
        <v>0.29327673783134245</v>
      </c>
      <c r="X4262" s="108">
        <f t="shared" si="200"/>
        <v>-1.5856022499188827E-3</v>
      </c>
    </row>
    <row r="4263" spans="21:24" ht="12" customHeight="1">
      <c r="U4263" s="107">
        <v>37909</v>
      </c>
      <c r="V4263" s="108">
        <v>-1.3412194555035251E-3</v>
      </c>
      <c r="W4263" s="109">
        <f t="shared" si="201"/>
        <v>0.29368876183485226</v>
      </c>
      <c r="X4263" s="108">
        <f t="shared" si="200"/>
        <v>1.0449164711867631E-3</v>
      </c>
    </row>
    <row r="4264" spans="21:24" ht="12" customHeight="1">
      <c r="U4264" s="107">
        <v>37908</v>
      </c>
      <c r="V4264" s="108">
        <v>-2.7310410317641061E-3</v>
      </c>
      <c r="W4264" s="109">
        <f t="shared" si="201"/>
        <v>0.29408319193340993</v>
      </c>
      <c r="X4264" s="108">
        <f t="shared" si="200"/>
        <v>1.5304815225256618E-3</v>
      </c>
    </row>
    <row r="4265" spans="21:24" ht="12" customHeight="1">
      <c r="U4265" s="107">
        <v>37907</v>
      </c>
      <c r="V4265" s="108">
        <v>7.8738596801527009E-4</v>
      </c>
      <c r="W4265" s="109">
        <f t="shared" si="201"/>
        <v>0.29488854464864256</v>
      </c>
      <c r="X4265" s="108">
        <f t="shared" si="200"/>
        <v>1.4570244897536E-3</v>
      </c>
    </row>
    <row r="4266" spans="21:24" ht="12" customHeight="1">
      <c r="U4266" s="107">
        <v>37904</v>
      </c>
      <c r="V4266" s="108">
        <v>3.1117037622731044E-3</v>
      </c>
      <c r="W4266" s="109">
        <f t="shared" si="201"/>
        <v>0.29465653622663374</v>
      </c>
      <c r="X4266" s="108">
        <f t="shared" si="200"/>
        <v>9.6053291847320033E-4</v>
      </c>
    </row>
    <row r="4267" spans="21:24" ht="12" customHeight="1">
      <c r="U4267" s="107">
        <v>37903</v>
      </c>
      <c r="V4267" s="108">
        <v>1.2280726395993819E-3</v>
      </c>
      <c r="W4267" s="109">
        <f t="shared" si="201"/>
        <v>0.29374249659484003</v>
      </c>
      <c r="X4267" s="108">
        <f t="shared" si="200"/>
        <v>-4.2059194320106519E-3</v>
      </c>
    </row>
    <row r="4268" spans="21:24" ht="12" customHeight="1">
      <c r="U4268" s="107">
        <v>37902</v>
      </c>
      <c r="V4268" s="108">
        <v>-8.5681181897658042E-4</v>
      </c>
      <c r="W4268" s="109">
        <f t="shared" si="201"/>
        <v>0.29338220193969244</v>
      </c>
      <c r="X4268" s="108">
        <f t="shared" si="200"/>
        <v>-5.2098092860520806E-3</v>
      </c>
    </row>
    <row r="4269" spans="21:24" ht="12" customHeight="1">
      <c r="U4269" s="107">
        <v>37901</v>
      </c>
      <c r="V4269" s="108">
        <v>-2.8041855041021253E-3</v>
      </c>
      <c r="W4269" s="109">
        <f t="shared" si="201"/>
        <v>0.29363379084213687</v>
      </c>
      <c r="X4269" s="108">
        <f t="shared" si="200"/>
        <v>4.2948191074179132E-3</v>
      </c>
    </row>
    <row r="4270" spans="21:24" ht="12" customHeight="1">
      <c r="U4270" s="107">
        <v>37900</v>
      </c>
      <c r="V4270" s="108">
        <v>2.9122638290465233E-4</v>
      </c>
      <c r="W4270" s="109">
        <f t="shared" si="201"/>
        <v>0.29445950993143161</v>
      </c>
      <c r="X4270" s="108">
        <f t="shared" si="200"/>
        <v>7.1168037477051804E-3</v>
      </c>
    </row>
    <row r="4271" spans="21:24" ht="12" customHeight="1">
      <c r="U4271" s="107">
        <v>37897</v>
      </c>
      <c r="V4271" s="108">
        <v>-2.0658518448294009E-3</v>
      </c>
      <c r="W4271" s="109">
        <f t="shared" si="201"/>
        <v>0.29437378052010876</v>
      </c>
      <c r="X4271" s="108">
        <f t="shared" si="200"/>
        <v>6.3963853340429644E-3</v>
      </c>
    </row>
    <row r="4272" spans="21:24" ht="12" customHeight="1">
      <c r="U4272" s="107">
        <v>37896</v>
      </c>
      <c r="V4272" s="108">
        <v>2.187046153077472E-4</v>
      </c>
      <c r="W4272" s="109">
        <f t="shared" si="201"/>
        <v>0.29498317205028246</v>
      </c>
      <c r="X4272" s="108">
        <f t="shared" si="200"/>
        <v>9.0702026340161446E-3</v>
      </c>
    </row>
    <row r="4273" spans="21:24" ht="12" customHeight="1">
      <c r="U4273" s="107">
        <v>37895</v>
      </c>
      <c r="V4273" s="108">
        <v>8.6894068753512865E-3</v>
      </c>
      <c r="W4273" s="109">
        <f t="shared" si="201"/>
        <v>0.29491867197558097</v>
      </c>
      <c r="X4273" s="108">
        <f t="shared" si="200"/>
        <v>6.2857389725512469E-3</v>
      </c>
    </row>
    <row r="4274" spans="21:24" ht="12" customHeight="1">
      <c r="U4274" s="107">
        <v>37894</v>
      </c>
      <c r="V4274" s="108">
        <v>-2.148474410723314E-6</v>
      </c>
      <c r="W4274" s="109">
        <f t="shared" si="201"/>
        <v>0.29237807987808628</v>
      </c>
      <c r="X4274" s="108">
        <f t="shared" si="200"/>
        <v>-2.7828341269187096E-3</v>
      </c>
    </row>
    <row r="4275" spans="21:24" ht="12" customHeight="1">
      <c r="U4275" s="107">
        <v>37893</v>
      </c>
      <c r="V4275" s="108">
        <v>-4.243095071028488E-4</v>
      </c>
      <c r="W4275" s="109">
        <f t="shared" si="201"/>
        <v>0.29237870804625876</v>
      </c>
      <c r="X4275" s="108">
        <f t="shared" si="200"/>
        <v>8.6304533623748902E-4</v>
      </c>
    </row>
    <row r="4276" spans="21:24" ht="12" customHeight="1">
      <c r="U4276" s="107">
        <v>37890</v>
      </c>
      <c r="V4276" s="108">
        <v>5.8548278678846838E-4</v>
      </c>
      <c r="W4276" s="109">
        <f t="shared" si="201"/>
        <v>0.29250281977354303</v>
      </c>
      <c r="X4276" s="108">
        <f t="shared" si="200"/>
        <v>-3.3869015803266178E-3</v>
      </c>
    </row>
    <row r="4277" spans="21:24" ht="12" customHeight="1">
      <c r="U4277" s="107">
        <v>37889</v>
      </c>
      <c r="V4277" s="108">
        <v>-2.5413339124862426E-3</v>
      </c>
      <c r="W4277" s="109">
        <f t="shared" si="201"/>
        <v>0.29233166461587723</v>
      </c>
      <c r="X4277" s="108">
        <f t="shared" si="200"/>
        <v>-6.8846324715186036E-3</v>
      </c>
    </row>
    <row r="4278" spans="21:24" ht="12" customHeight="1">
      <c r="U4278" s="107">
        <v>37888</v>
      </c>
      <c r="V4278" s="108">
        <v>-4.0082790254558317E-4</v>
      </c>
      <c r="W4278" s="109">
        <f t="shared" si="201"/>
        <v>0.29307646978749996</v>
      </c>
      <c r="X4278" s="108">
        <f t="shared" si="200"/>
        <v>-1.3829410512002926E-3</v>
      </c>
    </row>
    <row r="4279" spans="21:24" ht="12" customHeight="1">
      <c r="U4279" s="107">
        <v>37887</v>
      </c>
      <c r="V4279" s="108">
        <v>3.6538973246860377E-3</v>
      </c>
      <c r="W4279" s="109">
        <f t="shared" si="201"/>
        <v>0.29319399011959857</v>
      </c>
      <c r="X4279" s="108">
        <f t="shared" si="200"/>
        <v>-9.8402426529820008E-4</v>
      </c>
    </row>
    <row r="4280" spans="21:24" ht="12" customHeight="1">
      <c r="U4280" s="107">
        <v>37886</v>
      </c>
      <c r="V4280" s="108">
        <v>-4.6687899517330374E-3</v>
      </c>
      <c r="W4280" s="109">
        <f t="shared" si="201"/>
        <v>0.29212658955555187</v>
      </c>
      <c r="X4280" s="108">
        <f t="shared" si="200"/>
        <v>-3.1791828970262337E-4</v>
      </c>
    </row>
    <row r="4281" spans="21:24" ht="12" customHeight="1">
      <c r="U4281" s="107">
        <v>37883</v>
      </c>
      <c r="V4281" s="108">
        <v>-2.9261896545742273E-3</v>
      </c>
      <c r="W4281" s="109">
        <f t="shared" si="201"/>
        <v>0.29349686476864889</v>
      </c>
      <c r="X4281" s="108">
        <f t="shared" si="200"/>
        <v>6.0357667656951719E-3</v>
      </c>
    </row>
    <row r="4282" spans="21:24" ht="12" customHeight="1">
      <c r="U4282" s="107">
        <v>37882</v>
      </c>
      <c r="V4282" s="108">
        <v>2.9844186483596841E-3</v>
      </c>
      <c r="W4282" s="109">
        <f t="shared" si="201"/>
        <v>0.29435821272546514</v>
      </c>
      <c r="X4282" s="108">
        <f t="shared" si="200"/>
        <v>9.9031149136621366E-3</v>
      </c>
    </row>
    <row r="4283" spans="21:24" ht="12" customHeight="1">
      <c r="U4283" s="107">
        <v>37881</v>
      </c>
      <c r="V4283" s="108">
        <v>-1.5187926620025769E-6</v>
      </c>
      <c r="W4283" s="109">
        <f t="shared" si="201"/>
        <v>0.29348233856129863</v>
      </c>
      <c r="X4283" s="108">
        <f t="shared" si="200"/>
        <v>6.796107715359101E-3</v>
      </c>
    </row>
    <row r="4284" spans="21:24" ht="12" customHeight="1">
      <c r="U4284" s="107">
        <v>37880</v>
      </c>
      <c r="V4284" s="108">
        <v>4.3230956905542621E-3</v>
      </c>
      <c r="W4284" s="109">
        <f t="shared" si="201"/>
        <v>0.29348278430079783</v>
      </c>
      <c r="X4284" s="108">
        <f t="shared" si="200"/>
        <v>3.7257655034048653E-3</v>
      </c>
    </row>
    <row r="4285" spans="21:24" ht="12" customHeight="1">
      <c r="U4285" s="107">
        <v>37879</v>
      </c>
      <c r="V4285" s="108">
        <v>1.6572422440578329E-3</v>
      </c>
      <c r="W4285" s="109">
        <f t="shared" si="201"/>
        <v>0.29221949147649984</v>
      </c>
      <c r="X4285" s="108">
        <f t="shared" si="200"/>
        <v>-2.9800040509834202E-3</v>
      </c>
    </row>
    <row r="4286" spans="21:24" ht="12" customHeight="1">
      <c r="U4286" s="107">
        <v>37876</v>
      </c>
      <c r="V4286" s="108">
        <v>9.0670742643329024E-4</v>
      </c>
      <c r="W4286" s="109">
        <f t="shared" si="201"/>
        <v>0.29173601422960543</v>
      </c>
      <c r="X4286" s="108">
        <f t="shared" si="200"/>
        <v>-2.1094612472313257E-3</v>
      </c>
    </row>
    <row r="4287" spans="21:24" ht="12" customHeight="1">
      <c r="U4287" s="107">
        <v>37875</v>
      </c>
      <c r="V4287" s="108">
        <v>-1.0130290503175851E-4</v>
      </c>
      <c r="W4287" s="109">
        <f t="shared" si="201"/>
        <v>0.29147173464320902</v>
      </c>
      <c r="X4287" s="108">
        <f t="shared" si="200"/>
        <v>-4.646030678367552E-3</v>
      </c>
    </row>
    <row r="4288" spans="21:24" ht="12" customHeight="1">
      <c r="U4288" s="107">
        <v>37874</v>
      </c>
      <c r="V4288" s="108">
        <v>-3.051130849375641E-3</v>
      </c>
      <c r="W4288" s="109">
        <f t="shared" si="201"/>
        <v>0.29150126456813019</v>
      </c>
      <c r="X4288" s="108">
        <f t="shared" si="200"/>
        <v>-4.0809724269744718E-3</v>
      </c>
    </row>
    <row r="4289" spans="21:24" ht="12" customHeight="1">
      <c r="U4289" s="107">
        <v>37873</v>
      </c>
      <c r="V4289" s="108">
        <v>-2.3866645540409361E-3</v>
      </c>
      <c r="W4289" s="109">
        <f t="shared" si="201"/>
        <v>0.29239339507600026</v>
      </c>
      <c r="X4289" s="108">
        <f t="shared" si="200"/>
        <v>1.770546288235364E-3</v>
      </c>
    </row>
    <row r="4290" spans="21:24" ht="12" customHeight="1">
      <c r="U4290" s="107">
        <v>37872</v>
      </c>
      <c r="V4290" s="108">
        <v>2.5318340352002409E-3</v>
      </c>
      <c r="W4290" s="109">
        <f t="shared" si="201"/>
        <v>0.29309290953422634</v>
      </c>
      <c r="X4290" s="108">
        <f t="shared" si="200"/>
        <v>8.1849767228476811E-3</v>
      </c>
    </row>
    <row r="4291" spans="21:24" ht="12" customHeight="1">
      <c r="U4291" s="107">
        <v>37869</v>
      </c>
      <c r="V4291" s="108">
        <v>-1.6375288989758979E-3</v>
      </c>
      <c r="W4291" s="109">
        <f t="shared" si="201"/>
        <v>0.29235272096500375</v>
      </c>
      <c r="X4291" s="108">
        <f t="shared" si="200"/>
        <v>7.0175740804911957E-3</v>
      </c>
    </row>
    <row r="4292" spans="21:24" ht="12" customHeight="1">
      <c r="U4292" s="107">
        <v>37868</v>
      </c>
      <c r="V4292" s="108">
        <v>4.6633536915487714E-4</v>
      </c>
      <c r="W4292" s="109">
        <f t="shared" si="201"/>
        <v>0.29283224222419779</v>
      </c>
      <c r="X4292" s="108">
        <f t="shared" si="200"/>
        <v>9.8875498138988327E-3</v>
      </c>
    </row>
    <row r="4293" spans="21:24" ht="12" customHeight="1">
      <c r="U4293" s="107">
        <v>37867</v>
      </c>
      <c r="V4293" s="108">
        <v>2.8064386963716557E-3</v>
      </c>
      <c r="W4293" s="109">
        <f t="shared" si="201"/>
        <v>0.29269574784457658</v>
      </c>
      <c r="X4293" s="108">
        <f t="shared" si="200"/>
        <v>1.0536170212485318E-2</v>
      </c>
    </row>
    <row r="4294" spans="21:24" ht="12" customHeight="1">
      <c r="U4294" s="107">
        <v>37866</v>
      </c>
      <c r="V4294" s="108">
        <v>4.0011468710100936E-3</v>
      </c>
      <c r="W4294" s="109">
        <f t="shared" si="201"/>
        <v>0.2918766140204237</v>
      </c>
      <c r="X4294" s="108">
        <f t="shared" ref="X4294:X4357" si="202">$W4294/VLOOKUP($U4294-7,$U:$W,3,FALSE)-1</f>
        <v>8.4286599726257627E-3</v>
      </c>
    </row>
    <row r="4295" spans="21:24" ht="12" customHeight="1">
      <c r="U4295" s="107">
        <v>37865</v>
      </c>
      <c r="V4295" s="108">
        <v>1.3709773083886009E-3</v>
      </c>
      <c r="W4295" s="109">
        <f t="shared" si="201"/>
        <v>0.29071342690201407</v>
      </c>
      <c r="X4295" s="108">
        <f t="shared" si="202"/>
        <v>4.6292329791506326E-3</v>
      </c>
    </row>
    <row r="4296" spans="21:24" ht="12" customHeight="1">
      <c r="U4296" s="107">
        <v>37862</v>
      </c>
      <c r="V4296" s="108">
        <v>1.2077800002468029E-3</v>
      </c>
      <c r="W4296" s="109">
        <f t="shared" si="201"/>
        <v>0.2903154110611737</v>
      </c>
      <c r="X4296" s="108">
        <f t="shared" si="202"/>
        <v>2.1200932214198165E-3</v>
      </c>
    </row>
    <row r="4297" spans="21:24" ht="12" customHeight="1">
      <c r="U4297" s="107">
        <v>37861</v>
      </c>
      <c r="V4297" s="108">
        <v>1.108904805068079E-3</v>
      </c>
      <c r="W4297" s="109">
        <f t="shared" si="201"/>
        <v>0.28996519689559558</v>
      </c>
      <c r="X4297" s="108">
        <f t="shared" si="202"/>
        <v>-7.5156081107974337E-5</v>
      </c>
    </row>
    <row r="4298" spans="21:24" ht="12" customHeight="1">
      <c r="U4298" s="107">
        <v>37860</v>
      </c>
      <c r="V4298" s="108">
        <v>7.150490950422185E-4</v>
      </c>
      <c r="W4298" s="109">
        <f t="shared" si="201"/>
        <v>0.28964400926196582</v>
      </c>
      <c r="X4298" s="108">
        <f t="shared" si="202"/>
        <v>1.608809871302519E-3</v>
      </c>
    </row>
    <row r="4299" spans="21:24" ht="12" customHeight="1">
      <c r="U4299" s="107">
        <v>37859</v>
      </c>
      <c r="V4299" s="108">
        <v>2.1840128838717079E-4</v>
      </c>
      <c r="W4299" s="109">
        <f t="shared" si="201"/>
        <v>0.28943704756303418</v>
      </c>
      <c r="X4299" s="108">
        <f t="shared" si="202"/>
        <v>3.6171308649435296E-4</v>
      </c>
    </row>
    <row r="4300" spans="21:24" ht="12" customHeight="1">
      <c r="U4300" s="107">
        <v>37858</v>
      </c>
      <c r="V4300" s="108">
        <v>-1.1300247020261591E-3</v>
      </c>
      <c r="W4300" s="109">
        <f t="shared" si="201"/>
        <v>0.28937384794181809</v>
      </c>
      <c r="X4300" s="108">
        <f t="shared" si="202"/>
        <v>1.4907340202754416E-3</v>
      </c>
    </row>
    <row r="4301" spans="21:24" ht="12" customHeight="1">
      <c r="U4301" s="107">
        <v>37855</v>
      </c>
      <c r="V4301" s="108">
        <v>-9.8547078436286438E-4</v>
      </c>
      <c r="W4301" s="109">
        <f t="shared" si="201"/>
        <v>0.28970121747377048</v>
      </c>
      <c r="X4301" s="108">
        <f t="shared" si="202"/>
        <v>6.7641915408993558E-3</v>
      </c>
    </row>
    <row r="4302" spans="21:24" ht="12" customHeight="1">
      <c r="U4302" s="107">
        <v>37854</v>
      </c>
      <c r="V4302" s="108">
        <v>2.794864825562932E-3</v>
      </c>
      <c r="W4302" s="109">
        <f t="shared" si="201"/>
        <v>0.28998699118142507</v>
      </c>
      <c r="X4302" s="108">
        <f t="shared" si="202"/>
        <v>8.4026760429765091E-3</v>
      </c>
    </row>
    <row r="4303" spans="21:24" ht="12" customHeight="1">
      <c r="U4303" s="107">
        <v>37853</v>
      </c>
      <c r="V4303" s="108">
        <v>-5.3093487388467409E-4</v>
      </c>
      <c r="W4303" s="109">
        <f t="shared" si="201"/>
        <v>0.28917877559322025</v>
      </c>
      <c r="X4303" s="108">
        <f t="shared" si="202"/>
        <v>9.0970126740943513E-3</v>
      </c>
    </row>
    <row r="4304" spans="21:24" ht="12" customHeight="1">
      <c r="U4304" s="107">
        <v>37852</v>
      </c>
      <c r="V4304" s="108">
        <v>1.3472604786530608E-3</v>
      </c>
      <c r="W4304" s="109">
        <f t="shared" si="201"/>
        <v>0.28933239225041046</v>
      </c>
      <c r="X4304" s="108">
        <f t="shared" si="202"/>
        <v>1.1809019779116081E-2</v>
      </c>
    </row>
    <row r="4305" spans="21:24" ht="12" customHeight="1">
      <c r="U4305" s="107">
        <v>37851</v>
      </c>
      <c r="V4305" s="108">
        <v>4.129632930766302E-3</v>
      </c>
      <c r="W4305" s="109">
        <f t="shared" ref="W4305:W4368" si="203">$W4304/(1+$V4304)</f>
        <v>0.28894311061689726</v>
      </c>
      <c r="X4305" s="108">
        <f t="shared" si="202"/>
        <v>1.2522270009425407E-2</v>
      </c>
    </row>
    <row r="4306" spans="21:24" ht="12" customHeight="1">
      <c r="U4306" s="107">
        <v>37848</v>
      </c>
      <c r="V4306" s="108">
        <v>6.4040132871285487E-4</v>
      </c>
      <c r="W4306" s="109">
        <f t="shared" si="203"/>
        <v>0.28775478896440415</v>
      </c>
      <c r="X4306" s="108">
        <f t="shared" si="202"/>
        <v>1.3046944598976262E-2</v>
      </c>
    </row>
    <row r="4307" spans="21:24" ht="12" customHeight="1">
      <c r="U4307" s="107">
        <v>37847</v>
      </c>
      <c r="V4307" s="108">
        <v>3.4853401928807135E-3</v>
      </c>
      <c r="W4307" s="109">
        <f t="shared" si="203"/>
        <v>0.28757062835190877</v>
      </c>
      <c r="X4307" s="108">
        <f t="shared" si="202"/>
        <v>1.4786776352367914E-2</v>
      </c>
    </row>
    <row r="4308" spans="21:24" ht="12" customHeight="1">
      <c r="U4308" s="107">
        <v>37846</v>
      </c>
      <c r="V4308" s="108">
        <v>2.1551965602858471E-3</v>
      </c>
      <c r="W4308" s="109">
        <f t="shared" si="203"/>
        <v>0.28657182804148845</v>
      </c>
      <c r="X4308" s="108">
        <f t="shared" si="202"/>
        <v>1.2789283015769426E-2</v>
      </c>
    </row>
    <row r="4309" spans="21:24" ht="12" customHeight="1">
      <c r="U4309" s="107">
        <v>37845</v>
      </c>
      <c r="V4309" s="108">
        <v>2.0531359454598859E-3</v>
      </c>
      <c r="W4309" s="109">
        <f t="shared" si="203"/>
        <v>0.2859555376503497</v>
      </c>
      <c r="X4309" s="108">
        <f t="shared" si="202"/>
        <v>8.2676967121446676E-3</v>
      </c>
    </row>
    <row r="4310" spans="21:24" ht="12" customHeight="1">
      <c r="U4310" s="107">
        <v>37844</v>
      </c>
      <c r="V4310" s="108">
        <v>4.6499585755633678E-3</v>
      </c>
      <c r="W4310" s="109">
        <f t="shared" si="203"/>
        <v>0.28536963499499873</v>
      </c>
      <c r="X4310" s="108">
        <f t="shared" si="202"/>
        <v>2.7056590195113639E-3</v>
      </c>
    </row>
    <row r="4311" spans="21:24" ht="12" customHeight="1">
      <c r="U4311" s="107">
        <v>37841</v>
      </c>
      <c r="V4311" s="108">
        <v>2.35892577937136E-3</v>
      </c>
      <c r="W4311" s="109">
        <f t="shared" si="203"/>
        <v>0.2840488197497249</v>
      </c>
      <c r="X4311" s="108">
        <f t="shared" si="202"/>
        <v>-3.4714358829306402E-3</v>
      </c>
    </row>
    <row r="4312" spans="21:24" ht="12" customHeight="1">
      <c r="U4312" s="107">
        <v>37840</v>
      </c>
      <c r="V4312" s="108">
        <v>1.5100924589535941E-3</v>
      </c>
      <c r="W4312" s="109">
        <f t="shared" si="203"/>
        <v>0.28338034654489291</v>
      </c>
      <c r="X4312" s="108">
        <f t="shared" si="202"/>
        <v>-7.7706739340882569E-3</v>
      </c>
    </row>
    <row r="4313" spans="21:24" ht="12" customHeight="1">
      <c r="U4313" s="107">
        <v>37839</v>
      </c>
      <c r="V4313" s="108">
        <v>-2.3189139845852399E-3</v>
      </c>
      <c r="W4313" s="109">
        <f t="shared" si="203"/>
        <v>0.28295306126084513</v>
      </c>
      <c r="X4313" s="108">
        <f t="shared" si="202"/>
        <v>-7.1314394693360317E-3</v>
      </c>
    </row>
    <row r="4314" spans="21:24" ht="12" customHeight="1">
      <c r="U4314" s="107">
        <v>37838</v>
      </c>
      <c r="V4314" s="108">
        <v>-3.4746195606667652E-3</v>
      </c>
      <c r="W4314" s="109">
        <f t="shared" si="203"/>
        <v>0.28361073014916649</v>
      </c>
      <c r="X4314" s="108">
        <f t="shared" si="202"/>
        <v>-7.1943771744393814E-3</v>
      </c>
    </row>
    <row r="4315" spans="21:24" ht="12" customHeight="1">
      <c r="U4315" s="107">
        <v>37837</v>
      </c>
      <c r="V4315" s="108">
        <v>-1.5391140421419742E-3</v>
      </c>
      <c r="W4315" s="109">
        <f t="shared" si="203"/>
        <v>0.28459960550541363</v>
      </c>
      <c r="X4315" s="108">
        <f t="shared" si="202"/>
        <v>-5.2685543243667921E-3</v>
      </c>
    </row>
    <row r="4316" spans="21:24" ht="12" customHeight="1">
      <c r="U4316" s="107">
        <v>37834</v>
      </c>
      <c r="V4316" s="108">
        <v>-1.9654657030203342E-3</v>
      </c>
      <c r="W4316" s="109">
        <f t="shared" si="203"/>
        <v>0.28503831197392115</v>
      </c>
      <c r="X4316" s="108">
        <f t="shared" si="202"/>
        <v>-5.0797857630857646E-4</v>
      </c>
    </row>
    <row r="4317" spans="21:24" ht="12" customHeight="1">
      <c r="U4317" s="107">
        <v>37833</v>
      </c>
      <c r="V4317" s="108">
        <v>2.1553059706677178E-3</v>
      </c>
      <c r="W4317" s="109">
        <f t="shared" si="203"/>
        <v>0.28559964828742479</v>
      </c>
      <c r="X4317" s="108">
        <f t="shared" si="202"/>
        <v>2.9985937442551513E-3</v>
      </c>
    </row>
    <row r="4318" spans="21:24" ht="12" customHeight="1">
      <c r="U4318" s="107">
        <v>37832</v>
      </c>
      <c r="V4318" s="108">
        <v>-2.3821567545500959E-3</v>
      </c>
      <c r="W4318" s="109">
        <f t="shared" si="203"/>
        <v>0.28498541751550038</v>
      </c>
      <c r="X4318" s="108">
        <f t="shared" si="202"/>
        <v>2.3371973437005256E-3</v>
      </c>
    </row>
    <row r="4319" spans="21:24" ht="12" customHeight="1">
      <c r="U4319" s="107">
        <v>37831</v>
      </c>
      <c r="V4319" s="108">
        <v>-1.5415812053182079E-3</v>
      </c>
      <c r="W4319" s="109">
        <f t="shared" si="203"/>
        <v>0.28566591851283046</v>
      </c>
      <c r="X4319" s="108">
        <f t="shared" si="202"/>
        <v>4.8135290692883359E-3</v>
      </c>
    </row>
    <row r="4320" spans="21:24" ht="12" customHeight="1">
      <c r="U4320" s="107">
        <v>37830</v>
      </c>
      <c r="V4320" s="108">
        <v>3.2393100237095712E-3</v>
      </c>
      <c r="W4320" s="109">
        <f t="shared" si="203"/>
        <v>0.28610697564920173</v>
      </c>
      <c r="X4320" s="108">
        <f t="shared" si="202"/>
        <v>8.2019325361444295E-3</v>
      </c>
    </row>
    <row r="4321" spans="21:24" ht="12" customHeight="1">
      <c r="U4321" s="107">
        <v>37827</v>
      </c>
      <c r="V4321" s="108">
        <v>1.535993236038709E-3</v>
      </c>
      <c r="W4321" s="109">
        <f t="shared" si="203"/>
        <v>0.28518317891913564</v>
      </c>
      <c r="X4321" s="108">
        <f t="shared" si="202"/>
        <v>2.3951030413629226E-3</v>
      </c>
    </row>
    <row r="4322" spans="21:24" ht="12" customHeight="1">
      <c r="U4322" s="107">
        <v>37826</v>
      </c>
      <c r="V4322" s="108">
        <v>1.4944656501529319E-3</v>
      </c>
      <c r="W4322" s="109">
        <f t="shared" si="203"/>
        <v>0.28474581127902066</v>
      </c>
      <c r="X4322" s="108">
        <f t="shared" si="202"/>
        <v>4.1270607954224658E-3</v>
      </c>
    </row>
    <row r="4323" spans="21:24" ht="12" customHeight="1">
      <c r="U4323" s="107">
        <v>37825</v>
      </c>
      <c r="V4323" s="108">
        <v>8.2515535162492085E-5</v>
      </c>
      <c r="W4323" s="109">
        <f t="shared" si="203"/>
        <v>0.2843209034551864</v>
      </c>
      <c r="X4323" s="108">
        <f t="shared" si="202"/>
        <v>-2.4713286188097205E-3</v>
      </c>
    </row>
    <row r="4324" spans="21:24" ht="12" customHeight="1">
      <c r="U4324" s="107">
        <v>37824</v>
      </c>
      <c r="V4324" s="108">
        <v>1.8253917402882669E-3</v>
      </c>
      <c r="W4324" s="109">
        <f t="shared" si="203"/>
        <v>0.28429744449940819</v>
      </c>
      <c r="X4324" s="108">
        <f t="shared" si="202"/>
        <v>-3.8891003337291341E-3</v>
      </c>
    </row>
    <row r="4325" spans="21:24" ht="12" customHeight="1">
      <c r="U4325" s="107">
        <v>37823</v>
      </c>
      <c r="V4325" s="108">
        <v>-2.5389368014235342E-3</v>
      </c>
      <c r="W4325" s="109">
        <f t="shared" si="203"/>
        <v>0.28377943586112364</v>
      </c>
      <c r="X4325" s="108">
        <f t="shared" si="202"/>
        <v>-8.9763661895060354E-3</v>
      </c>
    </row>
    <row r="4326" spans="21:24" ht="12" customHeight="1">
      <c r="U4326" s="107">
        <v>37820</v>
      </c>
      <c r="V4326" s="108">
        <v>3.2664666034683959E-3</v>
      </c>
      <c r="W4326" s="109">
        <f t="shared" si="203"/>
        <v>0.28450176786963793</v>
      </c>
      <c r="X4326" s="108">
        <f t="shared" si="202"/>
        <v>-2.2113014194202751E-3</v>
      </c>
    </row>
    <row r="4327" spans="21:24" ht="12" customHeight="1">
      <c r="U4327" s="107">
        <v>37819</v>
      </c>
      <c r="V4327" s="108">
        <v>-5.0866242721951723E-3</v>
      </c>
      <c r="W4327" s="109">
        <f t="shared" si="203"/>
        <v>0.28357547804105426</v>
      </c>
      <c r="X4327" s="108">
        <f t="shared" si="202"/>
        <v>-4.4678585946245075E-3</v>
      </c>
    </row>
    <row r="4328" spans="21:24" ht="12" customHeight="1">
      <c r="U4328" s="107">
        <v>37818</v>
      </c>
      <c r="V4328" s="108">
        <v>-1.3388859180387361E-3</v>
      </c>
      <c r="W4328" s="109">
        <f t="shared" si="203"/>
        <v>0.28502529462287257</v>
      </c>
      <c r="X4328" s="108">
        <f t="shared" si="202"/>
        <v>-8.454838794035302E-4</v>
      </c>
    </row>
    <row r="4329" spans="21:24" ht="12" customHeight="1">
      <c r="U4329" s="107">
        <v>37817</v>
      </c>
      <c r="V4329" s="108">
        <v>-3.2910587579026039E-3</v>
      </c>
      <c r="W4329" s="109">
        <f t="shared" si="203"/>
        <v>0.285407422601898</v>
      </c>
      <c r="X4329" s="108">
        <f t="shared" si="202"/>
        <v>2.3611312201232693E-3</v>
      </c>
    </row>
    <row r="4330" spans="21:24" ht="12" customHeight="1">
      <c r="U4330" s="107">
        <v>37816</v>
      </c>
      <c r="V4330" s="108">
        <v>4.2700720536240399E-3</v>
      </c>
      <c r="W4330" s="109">
        <f t="shared" si="203"/>
        <v>0.28634981667388637</v>
      </c>
      <c r="X4330" s="108">
        <f t="shared" si="202"/>
        <v>4.5176902065036106E-3</v>
      </c>
    </row>
    <row r="4331" spans="21:24" ht="12" customHeight="1">
      <c r="U4331" s="107">
        <v>37813</v>
      </c>
      <c r="V4331" s="108">
        <v>9.9752113728248087E-4</v>
      </c>
      <c r="W4331" s="109">
        <f t="shared" si="203"/>
        <v>0.28513228128797258</v>
      </c>
      <c r="X4331" s="108">
        <f t="shared" si="202"/>
        <v>6.4964073254767385E-3</v>
      </c>
    </row>
    <row r="4332" spans="21:24" ht="12" customHeight="1">
      <c r="U4332" s="107">
        <v>37812</v>
      </c>
      <c r="V4332" s="108">
        <v>-1.4665010173258919E-3</v>
      </c>
      <c r="W4332" s="109">
        <f t="shared" si="203"/>
        <v>0.28484813924815694</v>
      </c>
      <c r="X4332" s="108">
        <f t="shared" si="202"/>
        <v>7.731656734099257E-3</v>
      </c>
    </row>
    <row r="4333" spans="21:24" ht="12" customHeight="1">
      <c r="U4333" s="107">
        <v>37811</v>
      </c>
      <c r="V4333" s="108">
        <v>1.8661456922462092E-3</v>
      </c>
      <c r="W4333" s="109">
        <f t="shared" si="203"/>
        <v>0.28526648283544409</v>
      </c>
      <c r="X4333" s="108">
        <f t="shared" si="202"/>
        <v>6.97266141887809E-4</v>
      </c>
    </row>
    <row r="4334" spans="21:24" ht="12" customHeight="1">
      <c r="U4334" s="107">
        <v>37810</v>
      </c>
      <c r="V4334" s="108">
        <v>-1.146660339914334E-3</v>
      </c>
      <c r="W4334" s="109">
        <f t="shared" si="203"/>
        <v>0.28473512560736075</v>
      </c>
      <c r="X4334" s="108">
        <f t="shared" si="202"/>
        <v>8.7616950441726793E-4</v>
      </c>
    </row>
    <row r="4335" spans="21:24" ht="12" customHeight="1">
      <c r="U4335" s="107">
        <v>37809</v>
      </c>
      <c r="V4335" s="108">
        <v>6.2483014098797373E-3</v>
      </c>
      <c r="W4335" s="109">
        <f t="shared" si="203"/>
        <v>0.28506199489131945</v>
      </c>
      <c r="X4335" s="108">
        <f t="shared" si="202"/>
        <v>2.4791229861549358E-3</v>
      </c>
    </row>
    <row r="4336" spans="21:24" ht="12" customHeight="1">
      <c r="U4336" s="107">
        <v>37806</v>
      </c>
      <c r="V4336" s="108">
        <v>2.2260218919976961E-3</v>
      </c>
      <c r="W4336" s="109">
        <f t="shared" si="203"/>
        <v>0.28329190170250418</v>
      </c>
      <c r="X4336" s="108">
        <f t="shared" si="202"/>
        <v>-6.0617399385243242E-4</v>
      </c>
    </row>
    <row r="4337" spans="21:24" ht="12" customHeight="1">
      <c r="U4337" s="107">
        <v>37805</v>
      </c>
      <c r="V4337" s="108">
        <v>-8.4366846017292565E-3</v>
      </c>
      <c r="W4337" s="109">
        <f t="shared" si="203"/>
        <v>0.28266268837014136</v>
      </c>
      <c r="X4337" s="108">
        <f t="shared" si="202"/>
        <v>-9.5722875960307929E-3</v>
      </c>
    </row>
    <row r="4338" spans="21:24" ht="12" customHeight="1">
      <c r="U4338" s="107">
        <v>37804</v>
      </c>
      <c r="V4338" s="108">
        <v>2.0452580255494192E-3</v>
      </c>
      <c r="W4338" s="109">
        <f t="shared" si="203"/>
        <v>0.28506771476978982</v>
      </c>
      <c r="X4338" s="108">
        <f t="shared" si="202"/>
        <v>-1.1414236001179412E-2</v>
      </c>
    </row>
    <row r="4339" spans="21:24" ht="12" customHeight="1">
      <c r="U4339" s="107">
        <v>37803</v>
      </c>
      <c r="V4339" s="108">
        <v>4.5305347817611191E-4</v>
      </c>
      <c r="W4339" s="109">
        <f t="shared" si="203"/>
        <v>0.28448586776558688</v>
      </c>
      <c r="X4339" s="108">
        <f t="shared" si="202"/>
        <v>-1.5642735880425529E-2</v>
      </c>
    </row>
    <row r="4340" spans="21:24" ht="12" customHeight="1">
      <c r="U4340" s="107">
        <v>37802</v>
      </c>
      <c r="V4340" s="108">
        <v>3.1514041535759779E-3</v>
      </c>
      <c r="W4340" s="109">
        <f t="shared" si="203"/>
        <v>0.28435703882010555</v>
      </c>
      <c r="X4340" s="108">
        <f t="shared" si="202"/>
        <v>-1.7400492445734606E-2</v>
      </c>
    </row>
    <row r="4341" spans="21:24" ht="12" customHeight="1">
      <c r="U4341" s="107">
        <v>37799</v>
      </c>
      <c r="V4341" s="108">
        <v>-6.7655009026286028E-3</v>
      </c>
      <c r="W4341" s="109">
        <f t="shared" si="203"/>
        <v>0.28346373004385716</v>
      </c>
      <c r="X4341" s="108">
        <f t="shared" si="202"/>
        <v>-2.2887071188071095E-2</v>
      </c>
    </row>
    <row r="4342" spans="21:24" ht="12" customHeight="1">
      <c r="U4342" s="107">
        <v>37798</v>
      </c>
      <c r="V4342" s="108">
        <v>-1.028074494508203E-2</v>
      </c>
      <c r="W4342" s="109">
        <f t="shared" si="203"/>
        <v>0.28539456724616641</v>
      </c>
      <c r="X4342" s="108">
        <f t="shared" si="202"/>
        <v>-1.8904827058310092E-2</v>
      </c>
    </row>
    <row r="4343" spans="21:24" ht="12" customHeight="1">
      <c r="U4343" s="107">
        <v>37797</v>
      </c>
      <c r="V4343" s="108">
        <v>-2.2408124469009442E-3</v>
      </c>
      <c r="W4343" s="109">
        <f t="shared" si="203"/>
        <v>0.2883591137471912</v>
      </c>
      <c r="X4343" s="108">
        <f t="shared" si="202"/>
        <v>-1.3921112591213092E-2</v>
      </c>
    </row>
    <row r="4344" spans="21:24" ht="12" customHeight="1">
      <c r="U4344" s="107">
        <v>37796</v>
      </c>
      <c r="V4344" s="108">
        <v>-1.3334451713845131E-3</v>
      </c>
      <c r="W4344" s="109">
        <f t="shared" si="203"/>
        <v>0.28900672361069613</v>
      </c>
      <c r="X4344" s="108">
        <f t="shared" si="202"/>
        <v>-2.0002794411277836E-2</v>
      </c>
    </row>
    <row r="4345" spans="21:24" ht="12" customHeight="1">
      <c r="U4345" s="107">
        <v>37795</v>
      </c>
      <c r="V4345" s="108">
        <v>-2.44993100592667E-3</v>
      </c>
      <c r="W4345" s="109">
        <f t="shared" si="203"/>
        <v>0.28939261279285911</v>
      </c>
      <c r="X4345" s="108">
        <f t="shared" si="202"/>
        <v>-2.5343581382001545E-2</v>
      </c>
    </row>
    <row r="4346" spans="21:24" ht="12" customHeight="1">
      <c r="U4346" s="107">
        <v>37792</v>
      </c>
      <c r="V4346" s="108">
        <v>-2.7175529767774443E-3</v>
      </c>
      <c r="W4346" s="109">
        <f t="shared" si="203"/>
        <v>0.29010334597508658</v>
      </c>
      <c r="X4346" s="108">
        <f t="shared" si="202"/>
        <v>-2.2716326220289962E-2</v>
      </c>
    </row>
    <row r="4347" spans="21:24" ht="12" customHeight="1">
      <c r="U4347" s="107">
        <v>37791</v>
      </c>
      <c r="V4347" s="108">
        <v>-5.2532223297253166E-3</v>
      </c>
      <c r="W4347" s="109">
        <f t="shared" si="203"/>
        <v>0.29089386546510759</v>
      </c>
      <c r="X4347" s="108">
        <f t="shared" si="202"/>
        <v>-1.6780294226149906E-2</v>
      </c>
    </row>
    <row r="4348" spans="21:24" ht="12" customHeight="1">
      <c r="U4348" s="107">
        <v>37790</v>
      </c>
      <c r="V4348" s="108">
        <v>-8.3945329952536778E-3</v>
      </c>
      <c r="W4348" s="109">
        <f t="shared" si="203"/>
        <v>0.29243006561568297</v>
      </c>
      <c r="X4348" s="108">
        <f t="shared" si="202"/>
        <v>-8.7877539257397164E-3</v>
      </c>
    </row>
    <row r="4349" spans="21:24" ht="12" customHeight="1">
      <c r="U4349" s="107">
        <v>37789</v>
      </c>
      <c r="V4349" s="108">
        <v>-6.7759763272994319E-3</v>
      </c>
      <c r="W4349" s="109">
        <f t="shared" si="203"/>
        <v>0.29490566091673559</v>
      </c>
      <c r="X4349" s="108">
        <f t="shared" si="202"/>
        <v>4.7878006318566868E-3</v>
      </c>
    </row>
    <row r="4350" spans="21:24" ht="12" customHeight="1">
      <c r="U4350" s="107">
        <v>37788</v>
      </c>
      <c r="V4350" s="108">
        <v>2.3903560606824471E-4</v>
      </c>
      <c r="W4350" s="109">
        <f t="shared" si="203"/>
        <v>0.29691756732408292</v>
      </c>
      <c r="X4350" s="108">
        <f t="shared" si="202"/>
        <v>2.249011050868166E-2</v>
      </c>
    </row>
    <row r="4351" spans="21:24" ht="12" customHeight="1">
      <c r="U4351" s="107">
        <v>37785</v>
      </c>
      <c r="V4351" s="108">
        <v>3.3399517903169979E-3</v>
      </c>
      <c r="W4351" s="109">
        <f t="shared" si="203"/>
        <v>0.29684661041465316</v>
      </c>
      <c r="X4351" s="108">
        <f t="shared" si="202"/>
        <v>2.6251054797593598E-2</v>
      </c>
    </row>
    <row r="4352" spans="21:24" ht="12" customHeight="1">
      <c r="U4352" s="107">
        <v>37784</v>
      </c>
      <c r="V4352" s="108">
        <v>2.8330209204292826E-3</v>
      </c>
      <c r="W4352" s="109">
        <f t="shared" si="203"/>
        <v>0.29585845743007916</v>
      </c>
      <c r="X4352" s="108">
        <f t="shared" si="202"/>
        <v>2.6575294299952423E-2</v>
      </c>
    </row>
    <row r="4353" spans="21:24" ht="12" customHeight="1">
      <c r="U4353" s="107">
        <v>37783</v>
      </c>
      <c r="V4353" s="108">
        <v>5.1864070811517889E-3</v>
      </c>
      <c r="W4353" s="109">
        <f t="shared" si="203"/>
        <v>0.29502265208472261</v>
      </c>
      <c r="X4353" s="108">
        <f t="shared" si="202"/>
        <v>2.5401795901703661E-2</v>
      </c>
    </row>
    <row r="4354" spans="21:24" ht="12" customHeight="1">
      <c r="U4354" s="107">
        <v>37782</v>
      </c>
      <c r="V4354" s="108">
        <v>1.0722603405759151E-2</v>
      </c>
      <c r="W4354" s="109">
        <f t="shared" si="203"/>
        <v>0.2935004393278714</v>
      </c>
      <c r="X4354" s="108">
        <f t="shared" si="202"/>
        <v>2.3938576883174134E-2</v>
      </c>
    </row>
    <row r="4355" spans="21:24" ht="12" customHeight="1">
      <c r="U4355" s="107">
        <v>37781</v>
      </c>
      <c r="V4355" s="108">
        <v>3.9181355306999932E-3</v>
      </c>
      <c r="W4355" s="109">
        <f t="shared" si="203"/>
        <v>0.29038673750728844</v>
      </c>
      <c r="X4355" s="108">
        <f t="shared" si="202"/>
        <v>2.2755821758698502E-2</v>
      </c>
    </row>
    <row r="4356" spans="21:24" ht="12" customHeight="1">
      <c r="U4356" s="107">
        <v>37778</v>
      </c>
      <c r="V4356" s="108">
        <v>3.6569526305543494E-3</v>
      </c>
      <c r="W4356" s="109">
        <f t="shared" si="203"/>
        <v>0.28925340346977757</v>
      </c>
      <c r="X4356" s="108">
        <f t="shared" si="202"/>
        <v>1.8350719640344515E-2</v>
      </c>
    </row>
    <row r="4357" spans="21:24" ht="12" customHeight="1">
      <c r="U4357" s="107">
        <v>37777</v>
      </c>
      <c r="V4357" s="108">
        <v>1.686662781580943E-3</v>
      </c>
      <c r="W4357" s="109">
        <f t="shared" si="203"/>
        <v>0.2881994716537889</v>
      </c>
      <c r="X4357" s="108">
        <f t="shared" si="202"/>
        <v>1.7901492419574394E-2</v>
      </c>
    </row>
    <row r="4358" spans="21:24" ht="12" customHeight="1">
      <c r="U4358" s="107">
        <v>37776</v>
      </c>
      <c r="V4358" s="108">
        <v>3.7520348439594141E-3</v>
      </c>
      <c r="W4358" s="109">
        <f t="shared" si="203"/>
        <v>0.28771419482963717</v>
      </c>
      <c r="X4358" s="108">
        <f t="shared" ref="X4358:X4421" si="204">$W4358/VLOOKUP($U4358-7,$U:$W,3,FALSE)-1</f>
        <v>2.4290100831573236E-2</v>
      </c>
    </row>
    <row r="4359" spans="21:24" ht="12" customHeight="1">
      <c r="U4359" s="107">
        <v>37775</v>
      </c>
      <c r="V4359" s="108">
        <v>9.555114099671717E-3</v>
      </c>
      <c r="W4359" s="109">
        <f t="shared" si="203"/>
        <v>0.28663871637815852</v>
      </c>
      <c r="X4359" s="108">
        <f t="shared" si="204"/>
        <v>1.6066609818107258E-2</v>
      </c>
    </row>
    <row r="4360" spans="21:24" ht="12" customHeight="1">
      <c r="U4360" s="107">
        <v>37774</v>
      </c>
      <c r="V4360" s="108">
        <v>-4.0583096393756696E-4</v>
      </c>
      <c r="W4360" s="109">
        <f t="shared" si="203"/>
        <v>0.28392577321921142</v>
      </c>
      <c r="X4360" s="108">
        <f t="shared" si="204"/>
        <v>6.5818848865188961E-3</v>
      </c>
    </row>
    <row r="4361" spans="21:24" ht="12" customHeight="1">
      <c r="U4361" s="107">
        <v>37771</v>
      </c>
      <c r="V4361" s="108">
        <v>3.2142073025042189E-3</v>
      </c>
      <c r="W4361" s="109">
        <f t="shared" si="203"/>
        <v>0.28404104587065493</v>
      </c>
      <c r="X4361" s="108">
        <f t="shared" si="204"/>
        <v>1.0046521372585104E-2</v>
      </c>
    </row>
    <row r="4362" spans="21:24" ht="12" customHeight="1">
      <c r="U4362" s="107">
        <v>37770</v>
      </c>
      <c r="V4362" s="108">
        <v>7.9735028026346553E-3</v>
      </c>
      <c r="W4362" s="109">
        <f t="shared" si="203"/>
        <v>0.28313100412961612</v>
      </c>
      <c r="X4362" s="108">
        <f t="shared" si="204"/>
        <v>1.3525287136353148E-2</v>
      </c>
    </row>
    <row r="4363" spans="21:24" ht="12" customHeight="1">
      <c r="U4363" s="107">
        <v>37769</v>
      </c>
      <c r="V4363" s="108">
        <v>-4.3065667490719021E-3</v>
      </c>
      <c r="W4363" s="109">
        <f t="shared" si="203"/>
        <v>0.28089131643081922</v>
      </c>
      <c r="X4363" s="108">
        <f t="shared" si="204"/>
        <v>1.4392155706755672E-2</v>
      </c>
    </row>
    <row r="4364" spans="21:24" ht="12" customHeight="1">
      <c r="U4364" s="107">
        <v>37768</v>
      </c>
      <c r="V4364" s="108">
        <v>1.311723344483201E-4</v>
      </c>
      <c r="W4364" s="109">
        <f t="shared" si="203"/>
        <v>0.28210622572222072</v>
      </c>
      <c r="X4364" s="108">
        <f t="shared" si="204"/>
        <v>1.8789887144909923E-2</v>
      </c>
    </row>
    <row r="4365" spans="21:24" ht="12" customHeight="1">
      <c r="U4365" s="107">
        <v>37767</v>
      </c>
      <c r="V4365" s="108">
        <v>3.034753931639201E-3</v>
      </c>
      <c r="W4365" s="109">
        <f t="shared" si="203"/>
        <v>0.28206922604336454</v>
      </c>
      <c r="X4365" s="108">
        <f t="shared" si="204"/>
        <v>2.4042629690208983E-2</v>
      </c>
    </row>
    <row r="4366" spans="21:24" ht="12" customHeight="1">
      <c r="U4366" s="107">
        <v>37764</v>
      </c>
      <c r="V4366" s="108">
        <v>6.6694414568156382E-3</v>
      </c>
      <c r="W4366" s="109">
        <f t="shared" si="203"/>
        <v>0.28121580527267426</v>
      </c>
      <c r="X4366" s="108">
        <f t="shared" si="204"/>
        <v>1.8878394287152656E-2</v>
      </c>
    </row>
    <row r="4367" spans="21:24" ht="12" customHeight="1">
      <c r="U4367" s="107">
        <v>37763</v>
      </c>
      <c r="V4367" s="108">
        <v>8.8356229297474002E-3</v>
      </c>
      <c r="W4367" s="109">
        <f t="shared" si="203"/>
        <v>0.2793526789347146</v>
      </c>
      <c r="X4367" s="108">
        <f t="shared" si="204"/>
        <v>1.5717989751366845E-2</v>
      </c>
    </row>
    <row r="4368" spans="21:24" ht="12" customHeight="1">
      <c r="U4368" s="107">
        <v>37762</v>
      </c>
      <c r="V4368" s="108">
        <v>1.0099433269030521E-5</v>
      </c>
      <c r="W4368" s="109">
        <f t="shared" si="203"/>
        <v>0.27690604156448184</v>
      </c>
      <c r="X4368" s="108">
        <f t="shared" si="204"/>
        <v>1.0620625018742835E-2</v>
      </c>
    </row>
    <row r="4369" spans="21:24" ht="12" customHeight="1">
      <c r="U4369" s="107">
        <v>37761</v>
      </c>
      <c r="V4369" s="108">
        <v>5.2877130756639077E-3</v>
      </c>
      <c r="W4369" s="109">
        <f t="shared" ref="W4369:W4432" si="205">$W4368/(1+$V4368)</f>
        <v>0.276903244998637</v>
      </c>
      <c r="X4369" s="108">
        <f t="shared" si="204"/>
        <v>1.2806241333318091E-2</v>
      </c>
    </row>
    <row r="4370" spans="21:24" ht="12" customHeight="1">
      <c r="U4370" s="107">
        <v>37760</v>
      </c>
      <c r="V4370" s="108">
        <v>-2.0235389914951131E-3</v>
      </c>
      <c r="W4370" s="109">
        <f t="shared" si="205"/>
        <v>0.27544676155590853</v>
      </c>
      <c r="X4370" s="108">
        <f t="shared" si="204"/>
        <v>7.9131822513043293E-3</v>
      </c>
    </row>
    <row r="4371" spans="21:24" ht="12" customHeight="1">
      <c r="U4371" s="107">
        <v>37757</v>
      </c>
      <c r="V4371" s="108">
        <v>3.5469072204869479E-3</v>
      </c>
      <c r="W4371" s="109">
        <f t="shared" si="205"/>
        <v>0.27600526897954675</v>
      </c>
      <c r="X4371" s="108">
        <f t="shared" si="204"/>
        <v>1.6499287816691188E-2</v>
      </c>
    </row>
    <row r="4372" spans="21:24" ht="12" customHeight="1">
      <c r="U4372" s="107">
        <v>37756</v>
      </c>
      <c r="V4372" s="108">
        <v>3.7727972466110996E-3</v>
      </c>
      <c r="W4372" s="109">
        <f t="shared" si="205"/>
        <v>0.27502976392403577</v>
      </c>
      <c r="X4372" s="108">
        <f t="shared" si="204"/>
        <v>1.9818700119698329E-2</v>
      </c>
    </row>
    <row r="4373" spans="21:24" ht="12" customHeight="1">
      <c r="U4373" s="107">
        <v>37755</v>
      </c>
      <c r="V4373" s="108">
        <v>2.1727689196757872E-3</v>
      </c>
      <c r="W4373" s="109">
        <f t="shared" si="205"/>
        <v>0.27399603244723647</v>
      </c>
      <c r="X4373" s="108">
        <f t="shared" si="204"/>
        <v>1.5251423195011826E-2</v>
      </c>
    </row>
    <row r="4374" spans="21:24" ht="12" customHeight="1">
      <c r="U4374" s="107">
        <v>37754</v>
      </c>
      <c r="V4374" s="108">
        <v>4.309774299337489E-4</v>
      </c>
      <c r="W4374" s="109">
        <f t="shared" si="205"/>
        <v>0.27340199309406427</v>
      </c>
      <c r="X4374" s="108">
        <f t="shared" si="204"/>
        <v>2.1058502367962362E-2</v>
      </c>
    </row>
    <row r="4375" spans="21:24" ht="12" customHeight="1">
      <c r="U4375" s="107">
        <v>37753</v>
      </c>
      <c r="V4375" s="108">
        <v>6.4779186706130617E-3</v>
      </c>
      <c r="W4375" s="109">
        <f t="shared" si="205"/>
        <v>0.27328421376597395</v>
      </c>
      <c r="X4375" s="108">
        <f t="shared" si="204"/>
        <v>2.8882846768184312E-2</v>
      </c>
    </row>
    <row r="4376" spans="21:24" ht="12" customHeight="1">
      <c r="U4376" s="107">
        <v>37750</v>
      </c>
      <c r="V4376" s="108">
        <v>6.8240230929705178E-3</v>
      </c>
      <c r="W4376" s="109">
        <f t="shared" si="205"/>
        <v>0.2715252949880273</v>
      </c>
      <c r="X4376" s="108">
        <f t="shared" si="204"/>
        <v>2.4679626858793879E-2</v>
      </c>
    </row>
    <row r="4377" spans="21:24" ht="12" customHeight="1">
      <c r="U4377" s="107">
        <v>37749</v>
      </c>
      <c r="V4377" s="108">
        <v>-7.2261780505873587E-4</v>
      </c>
      <c r="W4377" s="109">
        <f t="shared" si="205"/>
        <v>0.2696849586026957</v>
      </c>
      <c r="X4377" s="108">
        <f t="shared" si="204"/>
        <v>1.9654266157731914E-2</v>
      </c>
    </row>
    <row r="4378" spans="21:24" ht="12" customHeight="1">
      <c r="U4378" s="107">
        <v>37748</v>
      </c>
      <c r="V4378" s="108">
        <v>7.9050402380227529E-3</v>
      </c>
      <c r="W4378" s="109">
        <f t="shared" si="205"/>
        <v>0.26987997868051911</v>
      </c>
      <c r="X4378" s="108">
        <f t="shared" si="204"/>
        <v>2.3711145509037523E-2</v>
      </c>
    </row>
    <row r="4379" spans="21:24" ht="12" customHeight="1">
      <c r="U4379" s="107">
        <v>37747</v>
      </c>
      <c r="V4379" s="108">
        <v>8.0972536500609933E-3</v>
      </c>
      <c r="W4379" s="109">
        <f t="shared" si="205"/>
        <v>0.26776329902744145</v>
      </c>
      <c r="X4379" s="108">
        <f t="shared" si="204"/>
        <v>2.0851099676546303E-2</v>
      </c>
    </row>
    <row r="4380" spans="21:24" ht="12" customHeight="1">
      <c r="U4380" s="107">
        <v>37746</v>
      </c>
      <c r="V4380" s="108">
        <v>2.3662279767634308E-3</v>
      </c>
      <c r="W4380" s="109">
        <f t="shared" si="205"/>
        <v>0.2656125667022099</v>
      </c>
      <c r="X4380" s="108">
        <f t="shared" si="204"/>
        <v>1.1147138828294878E-2</v>
      </c>
    </row>
    <row r="4381" spans="21:24" ht="12" customHeight="1">
      <c r="U4381" s="107">
        <v>37743</v>
      </c>
      <c r="V4381" s="108">
        <v>1.8862320547637409E-3</v>
      </c>
      <c r="W4381" s="109">
        <f t="shared" si="205"/>
        <v>0.26498555047922789</v>
      </c>
      <c r="X4381" s="108">
        <f t="shared" si="204"/>
        <v>1.7377826872114532E-2</v>
      </c>
    </row>
    <row r="4382" spans="21:24" ht="12" customHeight="1">
      <c r="U4382" s="107">
        <v>37742</v>
      </c>
      <c r="V4382" s="108">
        <v>3.2531884192702211E-3</v>
      </c>
      <c r="W4382" s="109">
        <f t="shared" si="205"/>
        <v>0.26448666724940445</v>
      </c>
      <c r="X4382" s="108">
        <f t="shared" si="204"/>
        <v>1.2493989896791069E-2</v>
      </c>
    </row>
    <row r="4383" spans="21:24" ht="12" customHeight="1">
      <c r="U4383" s="107">
        <v>37741</v>
      </c>
      <c r="V4383" s="108">
        <v>5.0891535276693378E-3</v>
      </c>
      <c r="W4383" s="109">
        <f t="shared" si="205"/>
        <v>0.26362903233443069</v>
      </c>
      <c r="X4383" s="108">
        <f t="shared" si="204"/>
        <v>1.3025017422244822E-2</v>
      </c>
    </row>
    <row r="4384" spans="21:24" ht="12" customHeight="1">
      <c r="U4384" s="107">
        <v>37740</v>
      </c>
      <c r="V4384" s="108">
        <v>-1.4854722575169609E-3</v>
      </c>
      <c r="W4384" s="109">
        <f t="shared" si="205"/>
        <v>0.26229417699827279</v>
      </c>
      <c r="X4384" s="108">
        <f t="shared" si="204"/>
        <v>4.8996455595058386E-3</v>
      </c>
    </row>
    <row r="4385" spans="21:24" ht="12" customHeight="1">
      <c r="U4385" s="107">
        <v>37739</v>
      </c>
      <c r="V4385" s="108">
        <v>8.5428080533489804E-3</v>
      </c>
      <c r="W4385" s="109">
        <f t="shared" si="205"/>
        <v>0.26268438736819105</v>
      </c>
      <c r="X4385" s="108">
        <f t="shared" si="204"/>
        <v>9.3549979299116792E-3</v>
      </c>
    </row>
    <row r="4386" spans="21:24" ht="12" customHeight="1">
      <c r="U4386" s="107">
        <v>37736</v>
      </c>
      <c r="V4386" s="108">
        <v>-2.9232388182354753E-3</v>
      </c>
      <c r="W4386" s="109">
        <f t="shared" si="205"/>
        <v>0.26045933327829135</v>
      </c>
      <c r="X4386" s="108">
        <f t="shared" si="204"/>
        <v>2.9897714591284874E-3</v>
      </c>
    </row>
    <row r="4387" spans="21:24" ht="12" customHeight="1">
      <c r="U4387" s="107">
        <v>37735</v>
      </c>
      <c r="V4387" s="108">
        <v>3.779369377741031E-3</v>
      </c>
      <c r="W4387" s="109">
        <f t="shared" si="205"/>
        <v>0.26122295034695958</v>
      </c>
      <c r="X4387" s="108">
        <f t="shared" si="204"/>
        <v>6.0187550498151943E-3</v>
      </c>
    </row>
    <row r="4388" spans="21:24" ht="12" customHeight="1">
      <c r="U4388" s="107">
        <v>37734</v>
      </c>
      <c r="V4388" s="108">
        <v>-2.9725655682707607E-3</v>
      </c>
      <c r="W4388" s="109">
        <f t="shared" si="205"/>
        <v>0.26023940949184471</v>
      </c>
      <c r="X4388" s="108">
        <f t="shared" si="204"/>
        <v>7.6892593038726531E-3</v>
      </c>
    </row>
    <row r="4389" spans="21:24" ht="12" customHeight="1">
      <c r="U4389" s="107">
        <v>37733</v>
      </c>
      <c r="V4389" s="108">
        <v>2.9415708683521156E-3</v>
      </c>
      <c r="W4389" s="109">
        <f t="shared" si="205"/>
        <v>0.26101529456927336</v>
      </c>
      <c r="X4389" s="108">
        <f t="shared" si="204"/>
        <v>1.1022697326718678E-2</v>
      </c>
    </row>
    <row r="4390" spans="21:24" ht="12" customHeight="1">
      <c r="U4390" s="107">
        <v>37732</v>
      </c>
      <c r="V4390" s="108">
        <v>2.1827034401010552E-3</v>
      </c>
      <c r="W4390" s="109">
        <f t="shared" si="205"/>
        <v>0.26024975148181861</v>
      </c>
      <c r="X4390" s="108">
        <f t="shared" si="204"/>
        <v>1.4397979833019159E-2</v>
      </c>
    </row>
    <row r="4391" spans="21:24" ht="12" customHeight="1">
      <c r="U4391" s="107">
        <v>37729</v>
      </c>
      <c r="V4391" s="108">
        <v>8.7887749765981364E-5</v>
      </c>
      <c r="W4391" s="109">
        <f t="shared" si="205"/>
        <v>0.25968294063396136</v>
      </c>
      <c r="X4391" s="108">
        <f t="shared" si="204"/>
        <v>9.8232688591100015E-3</v>
      </c>
    </row>
    <row r="4392" spans="21:24" ht="12" customHeight="1">
      <c r="U4392" s="107">
        <v>37728</v>
      </c>
      <c r="V4392" s="108">
        <v>5.4461551093825424E-3</v>
      </c>
      <c r="W4392" s="109">
        <f t="shared" si="205"/>
        <v>0.25966011969033775</v>
      </c>
      <c r="X4392" s="108">
        <f t="shared" si="204"/>
        <v>4.9093587670363537E-3</v>
      </c>
    </row>
    <row r="4393" spans="21:24" ht="12" customHeight="1">
      <c r="U4393" s="107">
        <v>37727</v>
      </c>
      <c r="V4393" s="108">
        <v>3.2560311723376745E-4</v>
      </c>
      <c r="W4393" s="109">
        <f t="shared" si="205"/>
        <v>0.25825363036182614</v>
      </c>
      <c r="X4393" s="108">
        <f t="shared" si="204"/>
        <v>1.2576958783683256E-3</v>
      </c>
    </row>
    <row r="4394" spans="21:24" ht="12" customHeight="1">
      <c r="U4394" s="107">
        <v>37726</v>
      </c>
      <c r="V4394" s="108">
        <v>6.2898746680040384E-3</v>
      </c>
      <c r="W4394" s="109">
        <f t="shared" si="205"/>
        <v>0.25816956954520731</v>
      </c>
      <c r="X4394" s="108">
        <f t="shared" si="204"/>
        <v>2.3748216131080913E-3</v>
      </c>
    </row>
    <row r="4395" spans="21:24" ht="12" customHeight="1">
      <c r="U4395" s="107">
        <v>37725</v>
      </c>
      <c r="V4395" s="108">
        <v>-2.3369193336393881E-3</v>
      </c>
      <c r="W4395" s="109">
        <f t="shared" si="205"/>
        <v>0.25655586530708441</v>
      </c>
      <c r="X4395" s="108">
        <f t="shared" si="204"/>
        <v>-1.3710491775452693E-3</v>
      </c>
    </row>
    <row r="4396" spans="21:24" ht="12" customHeight="1">
      <c r="U4396" s="107">
        <v>37722</v>
      </c>
      <c r="V4396" s="108">
        <v>-4.7786489167205935E-3</v>
      </c>
      <c r="W4396" s="109">
        <f t="shared" si="205"/>
        <v>0.25715682005164031</v>
      </c>
      <c r="X4396" s="108">
        <f t="shared" si="204"/>
        <v>4.1209430484778764E-4</v>
      </c>
    </row>
    <row r="4397" spans="21:24" ht="12" customHeight="1">
      <c r="U4397" s="107">
        <v>37721</v>
      </c>
      <c r="V4397" s="108">
        <v>1.7925415977402431E-3</v>
      </c>
      <c r="W4397" s="109">
        <f t="shared" si="205"/>
        <v>0.2583915827084397</v>
      </c>
      <c r="X4397" s="108">
        <f t="shared" si="204"/>
        <v>8.6932140162403471E-3</v>
      </c>
    </row>
    <row r="4398" spans="21:24" ht="12" customHeight="1">
      <c r="U4398" s="107">
        <v>37720</v>
      </c>
      <c r="V4398" s="108">
        <v>1.4416888951125589E-3</v>
      </c>
      <c r="W4398" s="109">
        <f t="shared" si="205"/>
        <v>0.25792923382753058</v>
      </c>
      <c r="X4398" s="108">
        <f t="shared" si="204"/>
        <v>3.4696781950522837E-3</v>
      </c>
    </row>
    <row r="4399" spans="21:24" ht="12" customHeight="1">
      <c r="U4399" s="107">
        <v>37719</v>
      </c>
      <c r="V4399" s="108">
        <v>2.5293733393863789E-3</v>
      </c>
      <c r="W4399" s="109">
        <f t="shared" si="205"/>
        <v>0.25755791544099099</v>
      </c>
      <c r="X4399" s="108">
        <f t="shared" si="204"/>
        <v>-1.2860083604138151E-4</v>
      </c>
    </row>
    <row r="4400" spans="21:24" ht="12" customHeight="1">
      <c r="U4400" s="107">
        <v>37718</v>
      </c>
      <c r="V4400" s="108">
        <v>-5.5550050089963427E-4</v>
      </c>
      <c r="W4400" s="109">
        <f t="shared" si="205"/>
        <v>0.25690809894484745</v>
      </c>
      <c r="X4400" s="108">
        <f t="shared" si="204"/>
        <v>1.6848518122649647E-3</v>
      </c>
    </row>
    <row r="4401" spans="21:24" ht="12" customHeight="1">
      <c r="U4401" s="107">
        <v>37715</v>
      </c>
      <c r="V4401" s="108">
        <v>3.4595033353084642E-3</v>
      </c>
      <c r="W4401" s="109">
        <f t="shared" si="205"/>
        <v>0.25705089084346766</v>
      </c>
      <c r="X4401" s="108">
        <f t="shared" si="204"/>
        <v>-6.7235531012521665E-4</v>
      </c>
    </row>
    <row r="4402" spans="21:24" ht="12" customHeight="1">
      <c r="U4402" s="107">
        <v>37714</v>
      </c>
      <c r="V4402" s="108">
        <v>-3.395258968102216E-3</v>
      </c>
      <c r="W4402" s="109">
        <f t="shared" si="205"/>
        <v>0.25616468825007827</v>
      </c>
      <c r="X4402" s="108">
        <f t="shared" si="204"/>
        <v>-1.1706969860320049E-3</v>
      </c>
    </row>
    <row r="4403" spans="21:24" ht="12" customHeight="1">
      <c r="U4403" s="107">
        <v>37713</v>
      </c>
      <c r="V4403" s="108">
        <v>-2.149318096245717E-3</v>
      </c>
      <c r="W4403" s="109">
        <f t="shared" si="205"/>
        <v>0.25703739677662174</v>
      </c>
      <c r="X4403" s="108">
        <f t="shared" si="204"/>
        <v>1.2039024972887447E-3</v>
      </c>
    </row>
    <row r="4404" spans="21:24" ht="12" customHeight="1">
      <c r="U4404" s="107">
        <v>37712</v>
      </c>
      <c r="V4404" s="108">
        <v>4.3476467179501595E-3</v>
      </c>
      <c r="W4404" s="109">
        <f t="shared" si="205"/>
        <v>0.25759104186433152</v>
      </c>
      <c r="X4404" s="108">
        <f t="shared" si="204"/>
        <v>3.099610180048451E-3</v>
      </c>
    </row>
    <row r="4405" spans="21:24" ht="12" customHeight="1">
      <c r="U4405" s="107">
        <v>37711</v>
      </c>
      <c r="V4405" s="108">
        <v>-2.9074355315537831E-3</v>
      </c>
      <c r="W4405" s="109">
        <f t="shared" si="205"/>
        <v>0.25647597493367802</v>
      </c>
      <c r="X4405" s="108">
        <f t="shared" si="204"/>
        <v>3.3512497142096365E-3</v>
      </c>
    </row>
    <row r="4406" spans="21:24" ht="12" customHeight="1">
      <c r="U4406" s="107">
        <v>37708</v>
      </c>
      <c r="V4406" s="108">
        <v>2.9591011966767621E-3</v>
      </c>
      <c r="W4406" s="109">
        <f t="shared" si="205"/>
        <v>0.25722383665593407</v>
      </c>
      <c r="X4406" s="108">
        <f t="shared" si="204"/>
        <v>3.1574789977877327E-3</v>
      </c>
    </row>
    <row r="4407" spans="21:24" ht="12" customHeight="1">
      <c r="U4407" s="107">
        <v>37707</v>
      </c>
      <c r="V4407" s="108">
        <v>-1.0259481199039221E-3</v>
      </c>
      <c r="W4407" s="109">
        <f t="shared" si="205"/>
        <v>0.25646493097178985</v>
      </c>
      <c r="X4407" s="108">
        <f t="shared" si="204"/>
        <v>7.2477182355279446E-4</v>
      </c>
    </row>
    <row r="4408" spans="21:24" ht="12" customHeight="1">
      <c r="U4408" s="107">
        <v>37706</v>
      </c>
      <c r="V4408" s="108">
        <v>-2.599594958507386E-4</v>
      </c>
      <c r="W4408" s="109">
        <f t="shared" si="205"/>
        <v>0.25672832090995351</v>
      </c>
      <c r="X4408" s="108">
        <f t="shared" si="204"/>
        <v>-1.5344675384001416E-3</v>
      </c>
    </row>
    <row r="4409" spans="21:24" ht="12" customHeight="1">
      <c r="U4409" s="107">
        <v>37705</v>
      </c>
      <c r="V4409" s="108">
        <v>4.5995993370032354E-3</v>
      </c>
      <c r="W4409" s="109">
        <f t="shared" si="205"/>
        <v>0.25679507722876688</v>
      </c>
      <c r="X4409" s="108">
        <f t="shared" si="204"/>
        <v>-5.3180301239512673E-3</v>
      </c>
    </row>
    <row r="4410" spans="21:24" ht="12" customHeight="1">
      <c r="U4410" s="107">
        <v>37704</v>
      </c>
      <c r="V4410" s="108">
        <v>-3.099997548704778E-3</v>
      </c>
      <c r="W4410" s="109">
        <f t="shared" si="205"/>
        <v>0.2556193307246406</v>
      </c>
      <c r="X4410" s="108">
        <f t="shared" si="204"/>
        <v>-1.2561638728669888E-2</v>
      </c>
    </row>
    <row r="4411" spans="21:24" ht="12" customHeight="1">
      <c r="U4411" s="107">
        <v>37701</v>
      </c>
      <c r="V4411" s="108">
        <v>5.2687509855417665E-4</v>
      </c>
      <c r="W4411" s="109">
        <f t="shared" si="205"/>
        <v>0.25641421415998966</v>
      </c>
      <c r="X4411" s="108">
        <f t="shared" si="204"/>
        <v>-1.3628625584880871E-2</v>
      </c>
    </row>
    <row r="4412" spans="21:24" ht="12" customHeight="1">
      <c r="U4412" s="107">
        <v>37700</v>
      </c>
      <c r="V4412" s="108">
        <v>-3.2812350510595277E-3</v>
      </c>
      <c r="W4412" s="109">
        <f t="shared" si="205"/>
        <v>0.25627918703806163</v>
      </c>
      <c r="X4412" s="108">
        <f t="shared" si="204"/>
        <v>-1.4490551920110062E-2</v>
      </c>
    </row>
    <row r="4413" spans="21:24" ht="12" customHeight="1">
      <c r="U4413" s="107">
        <v>37699</v>
      </c>
      <c r="V4413" s="108">
        <v>-4.048351673198591E-3</v>
      </c>
      <c r="W4413" s="109">
        <f t="shared" si="205"/>
        <v>0.2571228676036717</v>
      </c>
      <c r="X4413" s="108">
        <f t="shared" si="204"/>
        <v>-1.9013674674346892E-2</v>
      </c>
    </row>
    <row r="4414" spans="21:24" ht="12" customHeight="1">
      <c r="U4414" s="107">
        <v>37698</v>
      </c>
      <c r="V4414" s="108">
        <v>-2.7162327806344788E-3</v>
      </c>
      <c r="W4414" s="109">
        <f t="shared" si="205"/>
        <v>0.25816802254972726</v>
      </c>
      <c r="X4414" s="108">
        <f t="shared" si="204"/>
        <v>-2.2739099556820408E-2</v>
      </c>
    </row>
    <row r="4415" spans="21:24" ht="12" customHeight="1">
      <c r="U4415" s="107">
        <v>37697</v>
      </c>
      <c r="V4415" s="108">
        <v>-4.1772082803223061E-3</v>
      </c>
      <c r="W4415" s="109">
        <f t="shared" si="205"/>
        <v>0.25887117692645634</v>
      </c>
      <c r="X4415" s="108">
        <f t="shared" si="204"/>
        <v>-2.1113941101003397E-2</v>
      </c>
    </row>
    <row r="4416" spans="21:24" ht="12" customHeight="1">
      <c r="U4416" s="107">
        <v>37694</v>
      </c>
      <c r="V4416" s="108">
        <v>-3.4742081586592552E-4</v>
      </c>
      <c r="W4416" s="109">
        <f t="shared" si="205"/>
        <v>0.25995707175913696</v>
      </c>
      <c r="X4416" s="108">
        <f t="shared" si="204"/>
        <v>-1.7516647331312973E-2</v>
      </c>
    </row>
    <row r="4417" spans="21:24" ht="12" customHeight="1">
      <c r="U4417" s="107">
        <v>37693</v>
      </c>
      <c r="V4417" s="108">
        <v>-7.8558044112000611E-3</v>
      </c>
      <c r="W4417" s="109">
        <f t="shared" si="205"/>
        <v>0.26004741764513906</v>
      </c>
      <c r="X4417" s="108">
        <f t="shared" si="204"/>
        <v>-1.8045177096594922E-2</v>
      </c>
    </row>
    <row r="4418" spans="21:24" ht="12" customHeight="1">
      <c r="U4418" s="107">
        <v>37692</v>
      </c>
      <c r="V4418" s="108">
        <v>-7.8306093424738397E-3</v>
      </c>
      <c r="W4418" s="109">
        <f t="shared" si="205"/>
        <v>0.26210647484644184</v>
      </c>
      <c r="X4418" s="108">
        <f t="shared" si="204"/>
        <v>-1.7462564839950345E-2</v>
      </c>
    </row>
    <row r="4419" spans="21:24" ht="12" customHeight="1">
      <c r="U4419" s="107">
        <v>37691</v>
      </c>
      <c r="V4419" s="108">
        <v>-1.05777683871502E-3</v>
      </c>
      <c r="W4419" s="109">
        <f t="shared" si="205"/>
        <v>0.26417512706448221</v>
      </c>
      <c r="X4419" s="108">
        <f t="shared" si="204"/>
        <v>-8.1889179204541751E-3</v>
      </c>
    </row>
    <row r="4420" spans="21:24" ht="12" customHeight="1">
      <c r="U4420" s="107">
        <v>37690</v>
      </c>
      <c r="V4420" s="108">
        <v>-5.1767396394029582E-4</v>
      </c>
      <c r="W4420" s="109">
        <f t="shared" si="205"/>
        <v>0.26445486129164208</v>
      </c>
      <c r="X4420" s="108">
        <f t="shared" si="204"/>
        <v>-9.8228415410825942E-3</v>
      </c>
    </row>
    <row r="4421" spans="21:24" ht="12" customHeight="1">
      <c r="U4421" s="107">
        <v>37687</v>
      </c>
      <c r="V4421" s="108">
        <v>-8.8518681628161624E-4</v>
      </c>
      <c r="W4421" s="109">
        <f t="shared" si="205"/>
        <v>0.26459183359496541</v>
      </c>
      <c r="X4421" s="108">
        <f t="shared" si="204"/>
        <v>-6.2925213069280339E-3</v>
      </c>
    </row>
    <row r="4422" spans="21:24" ht="12" customHeight="1">
      <c r="U4422" s="107">
        <v>37686</v>
      </c>
      <c r="V4422" s="108">
        <v>-7.2671466081866551E-3</v>
      </c>
      <c r="W4422" s="109">
        <f t="shared" si="205"/>
        <v>0.26482625430388046</v>
      </c>
      <c r="X4422" s="108">
        <f t="shared" ref="X4422:X4485" si="206">$W4422/VLOOKUP($U4422-7,$U:$W,3,FALSE)-1</f>
        <v>7.1796123674428003E-4</v>
      </c>
    </row>
    <row r="4423" spans="21:24" ht="12" customHeight="1">
      <c r="U4423" s="107">
        <v>37685</v>
      </c>
      <c r="V4423" s="108">
        <v>1.5339484687924149E-3</v>
      </c>
      <c r="W4423" s="109">
        <f t="shared" si="205"/>
        <v>0.26676487375134589</v>
      </c>
      <c r="X4423" s="108">
        <f t="shared" si="206"/>
        <v>1.0915921630546999E-2</v>
      </c>
    </row>
    <row r="4424" spans="21:24" ht="12" customHeight="1">
      <c r="U4424" s="107">
        <v>37684</v>
      </c>
      <c r="V4424" s="108">
        <v>-2.7034484021381229E-3</v>
      </c>
      <c r="W4424" s="109">
        <f t="shared" si="205"/>
        <v>0.26635629691753604</v>
      </c>
      <c r="X4424" s="108">
        <f t="shared" si="206"/>
        <v>6.8796152853967119E-3</v>
      </c>
    </row>
    <row r="4425" spans="21:24" ht="12" customHeight="1">
      <c r="U4425" s="107">
        <v>37683</v>
      </c>
      <c r="V4425" s="108">
        <v>3.0458223752166543E-3</v>
      </c>
      <c r="W4425" s="109">
        <f t="shared" si="205"/>
        <v>0.26707832940039927</v>
      </c>
      <c r="X4425" s="108">
        <f t="shared" si="206"/>
        <v>8.2941351574230548E-3</v>
      </c>
    </row>
    <row r="4426" spans="21:24" ht="12" customHeight="1">
      <c r="U4426" s="107">
        <v>37680</v>
      </c>
      <c r="V4426" s="108">
        <v>6.1634437989984718E-3</v>
      </c>
      <c r="W4426" s="109">
        <f t="shared" si="205"/>
        <v>0.26626732641980078</v>
      </c>
      <c r="X4426" s="108">
        <f t="shared" si="206"/>
        <v>4.0479784927425211E-3</v>
      </c>
    </row>
    <row r="4427" spans="21:24" ht="12" customHeight="1">
      <c r="U4427" s="107">
        <v>37679</v>
      </c>
      <c r="V4427" s="108">
        <v>2.8494403950134924E-3</v>
      </c>
      <c r="W4427" s="109">
        <f t="shared" si="205"/>
        <v>0.26463625573042887</v>
      </c>
      <c r="X4427" s="108">
        <f t="shared" si="206"/>
        <v>-4.3805148851772113E-3</v>
      </c>
    </row>
    <row r="4428" spans="21:24" ht="12" customHeight="1">
      <c r="U4428" s="107">
        <v>37678</v>
      </c>
      <c r="V4428" s="108">
        <v>-2.46489826473999E-3</v>
      </c>
      <c r="W4428" s="109">
        <f t="shared" si="205"/>
        <v>0.2638843330522187</v>
      </c>
      <c r="X4428" s="108">
        <f t="shared" si="206"/>
        <v>-4.0254489411138961E-3</v>
      </c>
    </row>
    <row r="4429" spans="21:24" ht="12" customHeight="1">
      <c r="U4429" s="107">
        <v>37677</v>
      </c>
      <c r="V4429" s="108">
        <v>-1.30239134514466E-3</v>
      </c>
      <c r="W4429" s="109">
        <f t="shared" si="205"/>
        <v>0.26453638833679061</v>
      </c>
      <c r="X4429" s="108">
        <f t="shared" si="206"/>
        <v>-9.7112884251970844E-4</v>
      </c>
    </row>
    <row r="4430" spans="21:24" ht="12" customHeight="1">
      <c r="U4430" s="107">
        <v>37676</v>
      </c>
      <c r="V4430" s="108">
        <v>-1.178232446835502E-3</v>
      </c>
      <c r="W4430" s="109">
        <f t="shared" si="205"/>
        <v>0.26488136753736136</v>
      </c>
      <c r="X4430" s="108">
        <f t="shared" si="206"/>
        <v>5.5805626491181037E-3</v>
      </c>
    </row>
    <row r="4431" spans="21:24" ht="12" customHeight="1">
      <c r="U4431" s="107">
        <v>37673</v>
      </c>
      <c r="V4431" s="108">
        <v>-2.2828078790291307E-3</v>
      </c>
      <c r="W4431" s="109">
        <f t="shared" si="205"/>
        <v>0.26519382750963372</v>
      </c>
      <c r="X4431" s="108">
        <f t="shared" si="206"/>
        <v>7.3945523778091715E-3</v>
      </c>
    </row>
    <row r="4432" spans="21:24" ht="12" customHeight="1">
      <c r="U4432" s="107">
        <v>37672</v>
      </c>
      <c r="V4432" s="108">
        <v>3.2070847447180379E-3</v>
      </c>
      <c r="W4432" s="109">
        <f t="shared" si="205"/>
        <v>0.26580059921176502</v>
      </c>
      <c r="X4432" s="108">
        <f t="shared" si="206"/>
        <v>9.3649993167035372E-3</v>
      </c>
    </row>
    <row r="4433" spans="21:24" ht="12" customHeight="1">
      <c r="U4433" s="107">
        <v>37671</v>
      </c>
      <c r="V4433" s="108">
        <v>5.9420751968402696E-4</v>
      </c>
      <c r="W4433" s="109">
        <f t="shared" ref="W4433:W4496" si="207">$W4432/(1+$V4432)</f>
        <v>0.26495087928869859</v>
      </c>
      <c r="X4433" s="108">
        <f t="shared" si="206"/>
        <v>9.6786630777183635E-3</v>
      </c>
    </row>
    <row r="4434" spans="21:24" ht="12" customHeight="1">
      <c r="U4434" s="107">
        <v>37670</v>
      </c>
      <c r="V4434" s="108">
        <v>5.247127707054473E-3</v>
      </c>
      <c r="W4434" s="109">
        <f t="shared" si="207"/>
        <v>0.26479353697786262</v>
      </c>
      <c r="X4434" s="108">
        <f t="shared" si="206"/>
        <v>1.4409228702580323E-2</v>
      </c>
    </row>
    <row r="4435" spans="21:24" ht="12" customHeight="1">
      <c r="U4435" s="107">
        <v>37669</v>
      </c>
      <c r="V4435" s="108">
        <v>6.2356493711674895E-4</v>
      </c>
      <c r="W4435" s="109">
        <f t="shared" si="207"/>
        <v>0.26341138380753254</v>
      </c>
      <c r="X4435" s="108">
        <f t="shared" si="206"/>
        <v>1.1836317574574373E-2</v>
      </c>
    </row>
    <row r="4436" spans="21:24" ht="12" customHeight="1">
      <c r="U4436" s="107">
        <v>37666</v>
      </c>
      <c r="V4436" s="108">
        <v>-3.3128969535740639E-4</v>
      </c>
      <c r="W4436" s="109">
        <f t="shared" si="207"/>
        <v>0.2632472320638245</v>
      </c>
      <c r="X4436" s="108">
        <f t="shared" si="206"/>
        <v>7.2012698951973153E-3</v>
      </c>
    </row>
    <row r="4437" spans="21:24" ht="12" customHeight="1">
      <c r="U4437" s="107">
        <v>37665</v>
      </c>
      <c r="V4437" s="108">
        <v>3.5188349118931901E-3</v>
      </c>
      <c r="W4437" s="109">
        <f t="shared" si="207"/>
        <v>0.26333447206085064</v>
      </c>
      <c r="X4437" s="108">
        <f t="shared" si="206"/>
        <v>7.8406025456059236E-3</v>
      </c>
    </row>
    <row r="4438" spans="21:24" ht="12" customHeight="1">
      <c r="U4438" s="107">
        <v>37664</v>
      </c>
      <c r="V4438" s="108">
        <v>5.2822104810423022E-3</v>
      </c>
      <c r="W4438" s="109">
        <f t="shared" si="207"/>
        <v>0.26241109075343949</v>
      </c>
      <c r="X4438" s="108">
        <f t="shared" si="206"/>
        <v>5.0402016345181266E-3</v>
      </c>
    </row>
    <row r="4439" spans="21:24" ht="12" customHeight="1">
      <c r="U4439" s="107">
        <v>37663</v>
      </c>
      <c r="V4439" s="108">
        <v>2.697455002892115E-3</v>
      </c>
      <c r="W4439" s="109">
        <f t="shared" si="207"/>
        <v>0.26103226339583979</v>
      </c>
      <c r="X4439" s="108">
        <f t="shared" si="206"/>
        <v>-3.1813452576828771E-3</v>
      </c>
    </row>
    <row r="4440" spans="21:24" ht="12" customHeight="1">
      <c r="U4440" s="107">
        <v>37662</v>
      </c>
      <c r="V4440" s="108">
        <v>-3.9601190560704302E-3</v>
      </c>
      <c r="W4440" s="109">
        <f t="shared" si="207"/>
        <v>0.26033003484095496</v>
      </c>
      <c r="X4440" s="108">
        <f t="shared" si="206"/>
        <v>-4.381550437313253E-3</v>
      </c>
    </row>
    <row r="4441" spans="21:24" ht="12" customHeight="1">
      <c r="U4441" s="107">
        <v>37659</v>
      </c>
      <c r="V4441" s="108">
        <v>3.0326157576658402E-4</v>
      </c>
      <c r="W4441" s="109">
        <f t="shared" si="207"/>
        <v>0.26136507164175465</v>
      </c>
      <c r="X4441" s="108">
        <f t="shared" si="206"/>
        <v>-4.3847561858267881E-5</v>
      </c>
    </row>
    <row r="4442" spans="21:24" ht="12" customHeight="1">
      <c r="U4442" s="107">
        <v>37658</v>
      </c>
      <c r="V4442" s="108">
        <v>7.3044252872988202E-4</v>
      </c>
      <c r="W4442" s="109">
        <f t="shared" si="207"/>
        <v>0.26128583368810493</v>
      </c>
      <c r="X4442" s="108">
        <f t="shared" si="206"/>
        <v>6.2102426928636323E-3</v>
      </c>
    </row>
    <row r="4443" spans="21:24" ht="12" customHeight="1">
      <c r="U4443" s="107">
        <v>37657</v>
      </c>
      <c r="V4443" s="108">
        <v>-2.9413161201065708E-3</v>
      </c>
      <c r="W4443" s="109">
        <f t="shared" si="207"/>
        <v>0.26109511870935587</v>
      </c>
      <c r="X4443" s="108">
        <f t="shared" si="206"/>
        <v>3.7794099423948957E-4</v>
      </c>
    </row>
    <row r="4444" spans="21:24" ht="12" customHeight="1">
      <c r="U4444" s="107">
        <v>37656</v>
      </c>
      <c r="V4444" s="108">
        <v>1.4901715382705911E-3</v>
      </c>
      <c r="W4444" s="109">
        <f t="shared" si="207"/>
        <v>0.26186534747718782</v>
      </c>
      <c r="X4444" s="108">
        <f t="shared" si="206"/>
        <v>4.0896335937912198E-4</v>
      </c>
    </row>
    <row r="4445" spans="21:24" ht="12" customHeight="1">
      <c r="U4445" s="107">
        <v>37655</v>
      </c>
      <c r="V4445" s="108">
        <v>3.7941990841547591E-4</v>
      </c>
      <c r="W4445" s="109">
        <f t="shared" si="207"/>
        <v>0.26147570382539792</v>
      </c>
      <c r="X4445" s="108">
        <f t="shared" si="206"/>
        <v>-2.5609164603115353E-3</v>
      </c>
    </row>
    <row r="4446" spans="21:24" ht="12" customHeight="1">
      <c r="U4446" s="107">
        <v>37652</v>
      </c>
      <c r="V4446" s="108">
        <v>6.5595227775541365E-3</v>
      </c>
      <c r="W4446" s="109">
        <f t="shared" si="207"/>
        <v>0.26137653236542585</v>
      </c>
      <c r="X4446" s="108">
        <f t="shared" si="206"/>
        <v>-1.3309727443095221E-2</v>
      </c>
    </row>
    <row r="4447" spans="21:24" ht="12" customHeight="1">
      <c r="U4447" s="107">
        <v>37651</v>
      </c>
      <c r="V4447" s="108">
        <v>-5.0700965755087393E-3</v>
      </c>
      <c r="W4447" s="109">
        <f t="shared" si="207"/>
        <v>0.25967320009468442</v>
      </c>
      <c r="X4447" s="108">
        <f t="shared" si="206"/>
        <v>-1.9427882569730381E-2</v>
      </c>
    </row>
    <row r="4448" spans="21:24" ht="12" customHeight="1">
      <c r="U4448" s="107">
        <v>37650</v>
      </c>
      <c r="V4448" s="108">
        <v>-2.9103966872706249E-3</v>
      </c>
      <c r="W4448" s="109">
        <f t="shared" si="207"/>
        <v>0.26099647744117876</v>
      </c>
      <c r="X4448" s="108">
        <f t="shared" si="206"/>
        <v>-1.1960483468852923E-2</v>
      </c>
    </row>
    <row r="4449" spans="21:24" ht="12" customHeight="1">
      <c r="U4449" s="107">
        <v>37649</v>
      </c>
      <c r="V4449" s="108">
        <v>-1.4829180271029921E-3</v>
      </c>
      <c r="W4449" s="109">
        <f t="shared" si="207"/>
        <v>0.26175829792432331</v>
      </c>
      <c r="X4449" s="108">
        <f t="shared" si="206"/>
        <v>-9.7609600885750769E-3</v>
      </c>
    </row>
    <row r="4450" spans="21:24" ht="12" customHeight="1">
      <c r="U4450" s="107">
        <v>37648</v>
      </c>
      <c r="V4450" s="108">
        <v>-1.040107734010093E-2</v>
      </c>
      <c r="W4450" s="109">
        <f t="shared" si="207"/>
        <v>0.26214704049642717</v>
      </c>
      <c r="X4450" s="108">
        <f t="shared" si="206"/>
        <v>-1.0087158523535811E-2</v>
      </c>
    </row>
    <row r="4451" spans="21:24" ht="12" customHeight="1">
      <c r="U4451" s="107">
        <v>37645</v>
      </c>
      <c r="V4451" s="108">
        <v>3.1816469809672123E-4</v>
      </c>
      <c r="W4451" s="109">
        <f t="shared" si="207"/>
        <v>0.26490230990936586</v>
      </c>
      <c r="X4451" s="108">
        <f t="shared" si="206"/>
        <v>3.2712096602034446E-3</v>
      </c>
    </row>
    <row r="4452" spans="21:24" ht="12" customHeight="1">
      <c r="U4452" s="107">
        <v>37644</v>
      </c>
      <c r="V4452" s="108">
        <v>2.5066420796128071E-3</v>
      </c>
      <c r="W4452" s="109">
        <f t="shared" si="207"/>
        <v>0.26481805415311566</v>
      </c>
      <c r="X4452" s="108">
        <f t="shared" si="206"/>
        <v>4.4345581622509123E-3</v>
      </c>
    </row>
    <row r="4453" spans="21:24" ht="12" customHeight="1">
      <c r="U4453" s="107">
        <v>37643</v>
      </c>
      <c r="V4453" s="108">
        <v>-6.9072646353504077E-4</v>
      </c>
      <c r="W4453" s="109">
        <f t="shared" si="207"/>
        <v>0.26415590983394749</v>
      </c>
      <c r="X4453" s="108">
        <f t="shared" si="206"/>
        <v>8.5458500876600674E-4</v>
      </c>
    </row>
    <row r="4454" spans="21:24" ht="12" customHeight="1">
      <c r="U4454" s="107">
        <v>37642</v>
      </c>
      <c r="V4454" s="108">
        <v>-1.8118433636059789E-3</v>
      </c>
      <c r="W4454" s="109">
        <f t="shared" si="207"/>
        <v>0.2643384954280707</v>
      </c>
      <c r="X4454" s="108">
        <f t="shared" si="206"/>
        <v>2.2682654505281619E-3</v>
      </c>
    </row>
    <row r="4455" spans="21:24" ht="12" customHeight="1">
      <c r="U4455" s="107">
        <v>37641</v>
      </c>
      <c r="V4455" s="108">
        <v>2.9530546695473183E-3</v>
      </c>
      <c r="W4455" s="109">
        <f t="shared" si="207"/>
        <v>0.26481830471603179</v>
      </c>
      <c r="X4455" s="108">
        <f t="shared" si="206"/>
        <v>9.6572013928171163E-3</v>
      </c>
    </row>
    <row r="4456" spans="21:24" ht="12" customHeight="1">
      <c r="U4456" s="107">
        <v>37638</v>
      </c>
      <c r="V4456" s="108">
        <v>1.478088981049455E-3</v>
      </c>
      <c r="W4456" s="109">
        <f t="shared" si="207"/>
        <v>0.26403858434160116</v>
      </c>
      <c r="X4456" s="108">
        <f t="shared" si="206"/>
        <v>5.1181078799569235E-3</v>
      </c>
    </row>
    <row r="4457" spans="21:24" ht="12" customHeight="1">
      <c r="U4457" s="107">
        <v>37637</v>
      </c>
      <c r="V4457" s="108">
        <v>-1.0664596577485371E-3</v>
      </c>
      <c r="W4457" s="109">
        <f t="shared" si="207"/>
        <v>0.26364888782564011</v>
      </c>
      <c r="X4457" s="108">
        <f t="shared" si="206"/>
        <v>7.4104702425858981E-4</v>
      </c>
    </row>
    <row r="4458" spans="21:24" ht="12" customHeight="1">
      <c r="U4458" s="107">
        <v>37636</v>
      </c>
      <c r="V4458" s="108">
        <v>7.2077126693468978E-4</v>
      </c>
      <c r="W4458" s="109">
        <f t="shared" si="207"/>
        <v>0.2639303589058683</v>
      </c>
      <c r="X4458" s="108">
        <f t="shared" si="206"/>
        <v>-2.9900143211998298E-3</v>
      </c>
    </row>
    <row r="4459" spans="21:24" ht="12" customHeight="1">
      <c r="U4459" s="107">
        <v>37635</v>
      </c>
      <c r="V4459" s="108">
        <v>5.5470131441600172E-3</v>
      </c>
      <c r="W4459" s="109">
        <f t="shared" si="207"/>
        <v>0.26374026250272253</v>
      </c>
      <c r="X4459" s="108">
        <f t="shared" si="206"/>
        <v>-2.2747120562273127E-3</v>
      </c>
    </row>
    <row r="4460" spans="21:24" ht="12" customHeight="1">
      <c r="U4460" s="107">
        <v>37634</v>
      </c>
      <c r="V4460" s="108">
        <v>-1.5558991594096189E-3</v>
      </c>
      <c r="W4460" s="109">
        <f t="shared" si="207"/>
        <v>0.26228536215134823</v>
      </c>
      <c r="X4460" s="108">
        <f t="shared" si="206"/>
        <v>-5.5628569539156736E-3</v>
      </c>
    </row>
    <row r="4461" spans="21:24" ht="12" customHeight="1">
      <c r="U4461" s="107">
        <v>37631</v>
      </c>
      <c r="V4461" s="108">
        <v>-2.8831204198679311E-3</v>
      </c>
      <c r="W4461" s="109">
        <f t="shared" si="207"/>
        <v>0.26269408766152264</v>
      </c>
      <c r="X4461" s="108">
        <f t="shared" si="206"/>
        <v>-4.1201359772280455E-4</v>
      </c>
    </row>
    <row r="4462" spans="21:24" ht="12" customHeight="1">
      <c r="U4462" s="107">
        <v>37630</v>
      </c>
      <c r="V4462" s="108">
        <v>-4.7907820787539933E-3</v>
      </c>
      <c r="W4462" s="109">
        <f t="shared" si="207"/>
        <v>0.26345365627762551</v>
      </c>
      <c r="X4462" s="108">
        <f t="shared" si="206"/>
        <v>-1.3235315249242596E-3</v>
      </c>
    </row>
    <row r="4463" spans="21:24" ht="12" customHeight="1">
      <c r="U4463" s="107">
        <v>37629</v>
      </c>
      <c r="V4463" s="108">
        <v>1.4387358255392611E-3</v>
      </c>
      <c r="W4463" s="109">
        <f t="shared" si="207"/>
        <v>0.2647218811215567</v>
      </c>
      <c r="X4463" s="108" t="e">
        <f t="shared" si="206"/>
        <v>#N/A</v>
      </c>
    </row>
    <row r="4464" spans="21:24" ht="12" customHeight="1">
      <c r="U4464" s="107">
        <v>37628</v>
      </c>
      <c r="V4464" s="108">
        <v>2.2330906440396481E-3</v>
      </c>
      <c r="W4464" s="109">
        <f t="shared" si="207"/>
        <v>0.26434156344405069</v>
      </c>
      <c r="X4464" s="108">
        <f t="shared" si="206"/>
        <v>-1.0543889248010307E-3</v>
      </c>
    </row>
    <row r="4465" spans="21:24" ht="12" customHeight="1">
      <c r="U4465" s="107">
        <v>37627</v>
      </c>
      <c r="V4465" s="108">
        <v>3.6156988639623701E-3</v>
      </c>
      <c r="W4465" s="109">
        <f t="shared" si="207"/>
        <v>0.26375258002525492</v>
      </c>
      <c r="X4465" s="108">
        <f t="shared" si="206"/>
        <v>-3.318531098826738E-3</v>
      </c>
    </row>
    <row r="4466" spans="21:24" ht="12" customHeight="1">
      <c r="U4466" s="107">
        <v>37624</v>
      </c>
      <c r="V4466" s="108">
        <v>-3.7923849604751246E-3</v>
      </c>
      <c r="W4466" s="109">
        <f t="shared" si="207"/>
        <v>0.26280236580974997</v>
      </c>
      <c r="X4466" s="108">
        <f t="shared" si="206"/>
        <v>-4.3547181422464165E-3</v>
      </c>
    </row>
    <row r="4467" spans="21:24" ht="12" customHeight="1">
      <c r="U4467" s="107">
        <v>37623</v>
      </c>
      <c r="V4467" s="108">
        <v>-3.0903448637511701E-3</v>
      </c>
      <c r="W4467" s="109">
        <f t="shared" si="207"/>
        <v>0.26380280760986069</v>
      </c>
      <c r="X4467" s="108">
        <f t="shared" si="206"/>
        <v>2.8164532999213066E-3</v>
      </c>
    </row>
    <row r="4468" spans="21:24" ht="12" customHeight="1">
      <c r="U4468" s="107">
        <v>37621</v>
      </c>
      <c r="V4468" s="108">
        <v>-3.8502707563018726E-5</v>
      </c>
      <c r="W4468" s="109">
        <f t="shared" si="207"/>
        <v>0.26462057644913312</v>
      </c>
      <c r="X4468" s="108">
        <f t="shared" si="206"/>
        <v>7.1692794428188655E-3</v>
      </c>
    </row>
    <row r="4469" spans="21:24" ht="12" customHeight="1">
      <c r="U4469" s="107">
        <v>37620</v>
      </c>
      <c r="V4469" s="108">
        <v>2.572302737733771E-3</v>
      </c>
      <c r="W4469" s="109">
        <f t="shared" si="207"/>
        <v>0.26463076545010744</v>
      </c>
      <c r="X4469" s="108">
        <f t="shared" si="206"/>
        <v>8.7149129705901274E-3</v>
      </c>
    </row>
    <row r="4470" spans="21:24" ht="12" customHeight="1">
      <c r="U4470" s="107">
        <v>37617</v>
      </c>
      <c r="V4470" s="108">
        <v>3.3828367069362398E-3</v>
      </c>
      <c r="W4470" s="109">
        <f t="shared" si="207"/>
        <v>0.26395180150845748</v>
      </c>
      <c r="X4470" s="108">
        <f t="shared" si="206"/>
        <v>6.9066145309095717E-3</v>
      </c>
    </row>
    <row r="4471" spans="21:24" ht="12" customHeight="1">
      <c r="U4471" s="107">
        <v>37616</v>
      </c>
      <c r="V4471" s="108">
        <v>9.5217100875729006E-4</v>
      </c>
      <c r="W4471" s="109">
        <f t="shared" si="207"/>
        <v>0.26306190603652052</v>
      </c>
      <c r="X4471" s="108">
        <f t="shared" si="206"/>
        <v>8.3123124438229112E-3</v>
      </c>
    </row>
    <row r="4472" spans="21:24" ht="12" customHeight="1">
      <c r="U4472" s="107">
        <v>37615</v>
      </c>
      <c r="V4472" s="108">
        <v>2.8440041828743673E-4</v>
      </c>
      <c r="W4472" s="109">
        <f t="shared" si="207"/>
        <v>0.26281166438892617</v>
      </c>
      <c r="X4472" s="108">
        <f t="shared" si="206"/>
        <v>1.2399361827047706E-2</v>
      </c>
    </row>
    <row r="4473" spans="21:24" ht="12" customHeight="1">
      <c r="U4473" s="107">
        <v>37614</v>
      </c>
      <c r="V4473" s="108">
        <v>1.496069531922474E-3</v>
      </c>
      <c r="W4473" s="109">
        <f t="shared" si="207"/>
        <v>0.26273694189275232</v>
      </c>
      <c r="X4473" s="108">
        <f t="shared" si="206"/>
        <v>1.2428755985898876E-2</v>
      </c>
    </row>
    <row r="4474" spans="21:24" ht="12" customHeight="1">
      <c r="U4474" s="107">
        <v>37613</v>
      </c>
      <c r="V4474" s="108">
        <v>7.75016004489376E-4</v>
      </c>
      <c r="W4474" s="109">
        <f t="shared" si="207"/>
        <v>0.26234445634474618</v>
      </c>
      <c r="X4474" s="108">
        <f t="shared" si="206"/>
        <v>7.8743210256448926E-3</v>
      </c>
    </row>
    <row r="4475" spans="21:24" ht="12" customHeight="1">
      <c r="U4475" s="107">
        <v>37610</v>
      </c>
      <c r="V4475" s="108">
        <v>4.7836152290528138E-3</v>
      </c>
      <c r="W4475" s="109">
        <f t="shared" si="207"/>
        <v>0.2621412926475068</v>
      </c>
      <c r="X4475" s="108">
        <f t="shared" si="206"/>
        <v>1.0997812253358275E-2</v>
      </c>
    </row>
    <row r="4476" spans="21:24" ht="12" customHeight="1">
      <c r="U4476" s="107">
        <v>37609</v>
      </c>
      <c r="V4476" s="108">
        <v>5.0093871139974015E-3</v>
      </c>
      <c r="W4476" s="109">
        <f t="shared" si="207"/>
        <v>0.26089327958214015</v>
      </c>
      <c r="X4476" s="108">
        <f t="shared" si="206"/>
        <v>1.6756537172277763E-3</v>
      </c>
    </row>
    <row r="4477" spans="21:24" ht="12" customHeight="1">
      <c r="U4477" s="107">
        <v>37608</v>
      </c>
      <c r="V4477" s="108">
        <v>3.1344282948489926E-4</v>
      </c>
      <c r="W4477" s="109">
        <f t="shared" si="207"/>
        <v>0.25959287836238615</v>
      </c>
      <c r="X4477" s="108">
        <f t="shared" si="206"/>
        <v>-2.026829889253845E-3</v>
      </c>
    </row>
    <row r="4478" spans="21:24" ht="12" customHeight="1">
      <c r="U4478" s="107">
        <v>37607</v>
      </c>
      <c r="V4478" s="108">
        <v>-3.0091844769795299E-3</v>
      </c>
      <c r="W4478" s="109">
        <f t="shared" si="207"/>
        <v>0.25951153633215424</v>
      </c>
      <c r="X4478" s="108">
        <f t="shared" si="206"/>
        <v>2.3813493332291991E-4</v>
      </c>
    </row>
    <row r="4479" spans="21:24" ht="12" customHeight="1">
      <c r="U4479" s="107">
        <v>37606</v>
      </c>
      <c r="V4479" s="108">
        <v>3.876505861105526E-3</v>
      </c>
      <c r="W4479" s="109">
        <f t="shared" si="207"/>
        <v>0.26029481143817229</v>
      </c>
      <c r="X4479" s="108">
        <f t="shared" si="206"/>
        <v>6.3810471396419377E-3</v>
      </c>
    </row>
    <row r="4480" spans="21:24" ht="12" customHeight="1">
      <c r="U4480" s="107">
        <v>37603</v>
      </c>
      <c r="V4480" s="108">
        <v>-4.4812437470458646E-3</v>
      </c>
      <c r="W4480" s="109">
        <f t="shared" si="207"/>
        <v>0.25928967349912879</v>
      </c>
      <c r="X4480" s="108">
        <f t="shared" si="206"/>
        <v>-4.5010177789606143E-4</v>
      </c>
    </row>
    <row r="4481" spans="21:24" ht="12" customHeight="1">
      <c r="U4481" s="107">
        <v>37602</v>
      </c>
      <c r="V4481" s="108">
        <v>1.294581062416473E-3</v>
      </c>
      <c r="W4481" s="109">
        <f t="shared" si="207"/>
        <v>0.26045684410314129</v>
      </c>
      <c r="X4481" s="108">
        <f t="shared" si="206"/>
        <v>7.9075838356725825E-3</v>
      </c>
    </row>
    <row r="4482" spans="21:24" ht="12" customHeight="1">
      <c r="U4482" s="107">
        <v>37601</v>
      </c>
      <c r="V4482" s="108">
        <v>2.5837190527504212E-3</v>
      </c>
      <c r="W4482" s="109">
        <f t="shared" si="207"/>
        <v>0.26012009755089793</v>
      </c>
      <c r="X4482" s="108">
        <f t="shared" si="206"/>
        <v>7.5609443880348959E-3</v>
      </c>
    </row>
    <row r="4483" spans="21:24" ht="12" customHeight="1">
      <c r="U4483" s="107">
        <v>37600</v>
      </c>
      <c r="V4483" s="108">
        <v>3.1137844804804619E-3</v>
      </c>
      <c r="W4483" s="109">
        <f t="shared" si="207"/>
        <v>0.25944975228269374</v>
      </c>
      <c r="X4483" s="108">
        <f t="shared" si="206"/>
        <v>6.0743257177389154E-3</v>
      </c>
    </row>
    <row r="4484" spans="21:24" ht="12" customHeight="1">
      <c r="U4484" s="107">
        <v>37599</v>
      </c>
      <c r="V4484" s="108">
        <v>-2.937642642431953E-3</v>
      </c>
      <c r="W4484" s="109">
        <f t="shared" si="207"/>
        <v>0.25864438939702594</v>
      </c>
      <c r="X4484" s="108">
        <f t="shared" si="206"/>
        <v>2.2373089922991252E-3</v>
      </c>
    </row>
    <row r="4485" spans="21:24" ht="12" customHeight="1">
      <c r="U4485" s="107">
        <v>37596</v>
      </c>
      <c r="V4485" s="108">
        <v>3.8427356780655919E-3</v>
      </c>
      <c r="W4485" s="109">
        <f t="shared" si="207"/>
        <v>0.25940643279572784</v>
      </c>
      <c r="X4485" s="108">
        <f t="shared" si="206"/>
        <v>3.5472320275748981E-3</v>
      </c>
    </row>
    <row r="4486" spans="21:24" ht="12" customHeight="1">
      <c r="U4486" s="107">
        <v>37595</v>
      </c>
      <c r="V4486" s="108">
        <v>9.5021595784886307E-4</v>
      </c>
      <c r="W4486" s="109">
        <f t="shared" si="207"/>
        <v>0.25841341833340714</v>
      </c>
      <c r="X4486" s="108">
        <f t="shared" ref="X4486:X4549" si="208">$W4486/VLOOKUP($U4486-7,$U:$W,3,FALSE)-1</f>
        <v>-1.6426215010734158E-4</v>
      </c>
    </row>
    <row r="4487" spans="21:24" ht="12" customHeight="1">
      <c r="U4487" s="107">
        <v>37594</v>
      </c>
      <c r="V4487" s="108">
        <v>1.1044440931758681E-3</v>
      </c>
      <c r="W4487" s="109">
        <f t="shared" si="207"/>
        <v>0.25816810288224085</v>
      </c>
      <c r="X4487" s="108">
        <f t="shared" si="208"/>
        <v>-1.1957004144325101E-4</v>
      </c>
    </row>
    <row r="4488" spans="21:24" ht="12" customHeight="1">
      <c r="U4488" s="107">
        <v>37593</v>
      </c>
      <c r="V4488" s="108">
        <v>-7.1194118429571238E-4</v>
      </c>
      <c r="W4488" s="109">
        <f t="shared" si="207"/>
        <v>0.25788328521116061</v>
      </c>
      <c r="X4488" s="108">
        <f t="shared" si="208"/>
        <v>-8.142934452609607E-4</v>
      </c>
    </row>
    <row r="4489" spans="21:24" ht="12" customHeight="1">
      <c r="U4489" s="107">
        <v>37592</v>
      </c>
      <c r="V4489" s="108">
        <v>-1.6344832631207101E-3</v>
      </c>
      <c r="W4489" s="109">
        <f t="shared" si="207"/>
        <v>0.258067013746555</v>
      </c>
      <c r="X4489" s="108">
        <f t="shared" si="208"/>
        <v>2.037873499199927E-3</v>
      </c>
    </row>
    <row r="4490" spans="21:24" ht="12" customHeight="1">
      <c r="U4490" s="107">
        <v>37589</v>
      </c>
      <c r="V4490" s="108">
        <v>1.301486170162058E-4</v>
      </c>
      <c r="W4490" s="109">
        <f t="shared" si="207"/>
        <v>0.25848951052520069</v>
      </c>
      <c r="X4490" s="108">
        <f t="shared" si="208"/>
        <v>2.8904619012353194E-3</v>
      </c>
    </row>
    <row r="4491" spans="21:24" ht="12" customHeight="1">
      <c r="U4491" s="107">
        <v>37588</v>
      </c>
      <c r="V4491" s="108">
        <v>9.9495788307278816E-4</v>
      </c>
      <c r="W4491" s="109">
        <f t="shared" si="207"/>
        <v>0.25845587285078947</v>
      </c>
      <c r="X4491" s="108">
        <f t="shared" si="208"/>
        <v>-9.2141295864378581E-4</v>
      </c>
    </row>
    <row r="4492" spans="21:24" ht="12" customHeight="1">
      <c r="U4492" s="107">
        <v>37587</v>
      </c>
      <c r="V4492" s="108">
        <v>4.0887023640339353E-4</v>
      </c>
      <c r="W4492" s="109">
        <f t="shared" si="207"/>
        <v>0.2581989757444712</v>
      </c>
      <c r="X4492" s="108">
        <f t="shared" si="208"/>
        <v>-5.2183321792935722E-3</v>
      </c>
    </row>
    <row r="4493" spans="21:24" ht="12" customHeight="1">
      <c r="U4493" s="107">
        <v>37586</v>
      </c>
      <c r="V4493" s="108">
        <v>2.1405179238073949E-3</v>
      </c>
      <c r="W4493" s="109">
        <f t="shared" si="207"/>
        <v>0.25809344901495829</v>
      </c>
      <c r="X4493" s="108">
        <f t="shared" si="208"/>
        <v>-4.6668759150968464E-3</v>
      </c>
    </row>
    <row r="4494" spans="21:24" ht="12" customHeight="1">
      <c r="U4494" s="107">
        <v>37585</v>
      </c>
      <c r="V4494" s="108">
        <v>-7.8501950224536506E-4</v>
      </c>
      <c r="W4494" s="109">
        <f t="shared" si="207"/>
        <v>0.25754217537243723</v>
      </c>
      <c r="X4494" s="108">
        <f t="shared" si="208"/>
        <v>-3.6128231533124611E-3</v>
      </c>
    </row>
    <row r="4495" spans="21:24" ht="12" customHeight="1">
      <c r="U4495" s="107">
        <v>37582</v>
      </c>
      <c r="V4495" s="108">
        <v>-3.6712345997443056E-3</v>
      </c>
      <c r="W4495" s="109">
        <f t="shared" si="207"/>
        <v>0.25774450983925773</v>
      </c>
      <c r="X4495" s="108">
        <f t="shared" si="208"/>
        <v>-2.0670637880126908E-3</v>
      </c>
    </row>
    <row r="4496" spans="21:24" ht="12" customHeight="1">
      <c r="U4496" s="107">
        <v>37581</v>
      </c>
      <c r="V4496" s="108">
        <v>-3.3102034226446279E-3</v>
      </c>
      <c r="W4496" s="109">
        <f t="shared" si="207"/>
        <v>0.25869423707315514</v>
      </c>
      <c r="X4496" s="108">
        <f t="shared" si="208"/>
        <v>2.5969032971202566E-3</v>
      </c>
    </row>
    <row r="4497" spans="21:24" ht="12" customHeight="1">
      <c r="U4497" s="107">
        <v>37580</v>
      </c>
      <c r="V4497" s="108">
        <v>9.6344593486632514E-4</v>
      </c>
      <c r="W4497" s="109">
        <f t="shared" ref="W4497:W4560" si="209">$W4496/(1+$V4496)</f>
        <v>0.25955341166480711</v>
      </c>
      <c r="X4497" s="108">
        <f t="shared" si="208"/>
        <v>9.3492629670066663E-5</v>
      </c>
    </row>
    <row r="4498" spans="21:24" ht="12" customHeight="1">
      <c r="U4498" s="107">
        <v>37579</v>
      </c>
      <c r="V4498" s="108">
        <v>3.2017796813570087E-3</v>
      </c>
      <c r="W4498" s="109">
        <f t="shared" si="209"/>
        <v>0.25930358667832559</v>
      </c>
      <c r="X4498" s="108">
        <f t="shared" si="208"/>
        <v>-2.7515948569991622E-3</v>
      </c>
    </row>
    <row r="4499" spans="21:24" ht="12" customHeight="1">
      <c r="U4499" s="107">
        <v>37578</v>
      </c>
      <c r="V4499" s="108">
        <v>7.6512681631747269E-4</v>
      </c>
      <c r="W4499" s="109">
        <f t="shared" si="209"/>
        <v>0.25847600346232158</v>
      </c>
      <c r="X4499" s="108">
        <f t="shared" si="208"/>
        <v>-4.4863409210427196E-4</v>
      </c>
    </row>
    <row r="4500" spans="21:24" ht="12" customHeight="1">
      <c r="U4500" s="107">
        <v>37575</v>
      </c>
      <c r="V4500" s="108">
        <v>9.8523518813219352E-4</v>
      </c>
      <c r="W4500" s="109">
        <f t="shared" si="209"/>
        <v>0.25827838774178508</v>
      </c>
      <c r="X4500" s="108">
        <f t="shared" si="208"/>
        <v>-2.519028457345085E-4</v>
      </c>
    </row>
    <row r="4501" spans="21:24" ht="12" customHeight="1">
      <c r="U4501" s="107">
        <v>37574</v>
      </c>
      <c r="V4501" s="108">
        <v>-5.7988644794314814E-3</v>
      </c>
      <c r="W4501" s="109">
        <f t="shared" si="209"/>
        <v>0.25802417324691351</v>
      </c>
      <c r="X4501" s="108">
        <f t="shared" si="208"/>
        <v>1.4966512054408465E-3</v>
      </c>
    </row>
    <row r="4502" spans="21:24" ht="12" customHeight="1">
      <c r="U4502" s="107">
        <v>37573</v>
      </c>
      <c r="V4502" s="108">
        <v>-1.8841164136839481E-3</v>
      </c>
      <c r="W4502" s="109">
        <f t="shared" si="209"/>
        <v>0.25952914760232176</v>
      </c>
      <c r="X4502" s="108">
        <f t="shared" si="208"/>
        <v>1.3104493203761391E-2</v>
      </c>
    </row>
    <row r="4503" spans="21:24" ht="12" customHeight="1">
      <c r="U4503" s="107">
        <v>37572</v>
      </c>
      <c r="V4503" s="108">
        <v>5.5184886637571805E-3</v>
      </c>
      <c r="W4503" s="109">
        <f t="shared" si="209"/>
        <v>0.26001905376939927</v>
      </c>
      <c r="X4503" s="108">
        <f t="shared" si="208"/>
        <v>1.6570490728633702E-2</v>
      </c>
    </row>
    <row r="4504" spans="21:24" ht="12" customHeight="1">
      <c r="U4504" s="107">
        <v>37571</v>
      </c>
      <c r="V4504" s="108">
        <v>9.6209695455843475E-4</v>
      </c>
      <c r="W4504" s="109">
        <f t="shared" si="209"/>
        <v>0.25859201665693987</v>
      </c>
      <c r="X4504" s="108">
        <f t="shared" si="208"/>
        <v>7.3086664319603756E-3</v>
      </c>
    </row>
    <row r="4505" spans="21:24" ht="12" customHeight="1">
      <c r="U4505" s="107">
        <v>37568</v>
      </c>
      <c r="V4505" s="108">
        <v>2.7359529870828146E-3</v>
      </c>
      <c r="W4505" s="109">
        <f t="shared" si="209"/>
        <v>0.25834346519584483</v>
      </c>
      <c r="X4505" s="108">
        <f t="shared" si="208"/>
        <v>8.8528056898453666E-3</v>
      </c>
    </row>
    <row r="4506" spans="21:24" ht="12" customHeight="1">
      <c r="U4506" s="107">
        <v>37567</v>
      </c>
      <c r="V4506" s="108">
        <v>5.7244188803111237E-3</v>
      </c>
      <c r="W4506" s="109">
        <f t="shared" si="209"/>
        <v>0.25763857815834479</v>
      </c>
      <c r="X4506" s="108">
        <f t="shared" si="208"/>
        <v>6.4728834549963032E-3</v>
      </c>
    </row>
    <row r="4507" spans="21:24" ht="12" customHeight="1">
      <c r="U4507" s="107">
        <v>37566</v>
      </c>
      <c r="V4507" s="108">
        <v>1.5306026061734871E-3</v>
      </c>
      <c r="W4507" s="109">
        <f t="shared" si="209"/>
        <v>0.25617214151484746</v>
      </c>
      <c r="X4507" s="108">
        <f t="shared" si="208"/>
        <v>6.9411051868151219E-3</v>
      </c>
    </row>
    <row r="4508" spans="21:24" ht="12" customHeight="1">
      <c r="U4508" s="107">
        <v>37565</v>
      </c>
      <c r="V4508" s="108">
        <v>-3.6426424668397489E-3</v>
      </c>
      <c r="W4508" s="109">
        <f t="shared" si="209"/>
        <v>0.25578064299606895</v>
      </c>
      <c r="X4508" s="108">
        <f t="shared" si="208"/>
        <v>6.8450990219883767E-3</v>
      </c>
    </row>
    <row r="4509" spans="21:24" ht="12" customHeight="1">
      <c r="U4509" s="107">
        <v>37564</v>
      </c>
      <c r="V4509" s="108">
        <v>2.49650733051351E-3</v>
      </c>
      <c r="W4509" s="109">
        <f t="shared" si="209"/>
        <v>0.25671576674993962</v>
      </c>
      <c r="X4509" s="108">
        <f t="shared" si="208"/>
        <v>1.2018287083265244E-2</v>
      </c>
    </row>
    <row r="4510" spans="21:24" ht="12" customHeight="1">
      <c r="U4510" s="107">
        <v>37561</v>
      </c>
      <c r="V4510" s="108">
        <v>3.704606409871906E-4</v>
      </c>
      <c r="W4510" s="109">
        <f t="shared" si="209"/>
        <v>0.25607646996549877</v>
      </c>
      <c r="X4510" s="108">
        <f t="shared" si="208"/>
        <v>1.5725577664873036E-2</v>
      </c>
    </row>
    <row r="4511" spans="21:24" ht="12" customHeight="1">
      <c r="U4511" s="107">
        <v>37560</v>
      </c>
      <c r="V4511" s="108">
        <v>6.1922924185669297E-3</v>
      </c>
      <c r="W4511" s="109">
        <f t="shared" si="209"/>
        <v>0.2559816388434919</v>
      </c>
      <c r="X4511" s="108">
        <f t="shared" si="208"/>
        <v>2.2700789688751888E-2</v>
      </c>
    </row>
    <row r="4512" spans="21:24" ht="12" customHeight="1">
      <c r="U4512" s="107">
        <v>37559</v>
      </c>
      <c r="V4512" s="108">
        <v>1.4351123023039741E-3</v>
      </c>
      <c r="W4512" s="109">
        <f t="shared" si="209"/>
        <v>0.25440628075990651</v>
      </c>
      <c r="X4512" s="108">
        <f t="shared" si="208"/>
        <v>1.790955759958246E-2</v>
      </c>
    </row>
    <row r="4513" spans="21:24" ht="12" customHeight="1">
      <c r="U4513" s="107">
        <v>37558</v>
      </c>
      <c r="V4513" s="108">
        <v>1.476659391770612E-3</v>
      </c>
      <c r="W4513" s="109">
        <f t="shared" si="209"/>
        <v>0.25404170238751195</v>
      </c>
      <c r="X4513" s="108">
        <f t="shared" si="208"/>
        <v>2.1369153112651418E-2</v>
      </c>
    </row>
    <row r="4514" spans="21:24" ht="12" customHeight="1">
      <c r="U4514" s="107">
        <v>37557</v>
      </c>
      <c r="V4514" s="108">
        <v>6.1689171151552182E-3</v>
      </c>
      <c r="W4514" s="109">
        <f t="shared" si="209"/>
        <v>0.25366712244876455</v>
      </c>
      <c r="X4514" s="108">
        <f t="shared" si="208"/>
        <v>9.968833602477023E-3</v>
      </c>
    </row>
    <row r="4515" spans="21:24" ht="12" customHeight="1">
      <c r="U4515" s="107">
        <v>37554</v>
      </c>
      <c r="V4515" s="108">
        <v>7.2402256826804247E-3</v>
      </c>
      <c r="W4515" s="109">
        <f t="shared" si="209"/>
        <v>0.25211186524830059</v>
      </c>
      <c r="X4515" s="108">
        <f t="shared" si="208"/>
        <v>3.6212650481626252E-3</v>
      </c>
    </row>
    <row r="4516" spans="21:24" ht="12" customHeight="1">
      <c r="U4516" s="107">
        <v>37553</v>
      </c>
      <c r="V4516" s="108">
        <v>1.478400684135151E-3</v>
      </c>
      <c r="W4516" s="109">
        <f t="shared" si="209"/>
        <v>0.25029963937096128</v>
      </c>
      <c r="X4516" s="108">
        <f t="shared" si="208"/>
        <v>-4.2150029025607161E-3</v>
      </c>
    </row>
    <row r="4517" spans="21:24" ht="12" customHeight="1">
      <c r="U4517" s="107">
        <v>37552</v>
      </c>
      <c r="V4517" s="108">
        <v>4.8387156924920511E-3</v>
      </c>
      <c r="W4517" s="109">
        <f t="shared" si="209"/>
        <v>0.2499301424773368</v>
      </c>
      <c r="X4517" s="108">
        <f t="shared" si="208"/>
        <v>-2.216591611373997E-3</v>
      </c>
    </row>
    <row r="4518" spans="21:24" ht="12" customHeight="1">
      <c r="U4518" s="107">
        <v>37551</v>
      </c>
      <c r="V4518" s="108">
        <v>-9.7016240567298975E-3</v>
      </c>
      <c r="W4518" s="109">
        <f t="shared" si="209"/>
        <v>0.24872662505354962</v>
      </c>
      <c r="X4518" s="108">
        <f t="shared" si="208"/>
        <v>-1.4735610546705802E-2</v>
      </c>
    </row>
    <row r="4519" spans="21:24" ht="12" customHeight="1">
      <c r="U4519" s="107">
        <v>37550</v>
      </c>
      <c r="V4519" s="108">
        <v>-1.5476928596654419E-4</v>
      </c>
      <c r="W4519" s="109">
        <f t="shared" si="209"/>
        <v>0.25116331713321732</v>
      </c>
      <c r="X4519" s="108">
        <f t="shared" si="208"/>
        <v>-5.3920248467472787E-3</v>
      </c>
    </row>
    <row r="4520" spans="21:24" ht="12" customHeight="1">
      <c r="U4520" s="107">
        <v>37547</v>
      </c>
      <c r="V4520" s="108">
        <v>-6.242990878441364E-4</v>
      </c>
      <c r="W4520" s="109">
        <f t="shared" si="209"/>
        <v>0.25120219551765083</v>
      </c>
      <c r="X4520" s="108">
        <f t="shared" si="208"/>
        <v>-8.2394454810129636E-3</v>
      </c>
    </row>
    <row r="4521" spans="21:24" ht="12" customHeight="1">
      <c r="U4521" s="107">
        <v>37546</v>
      </c>
      <c r="V4521" s="108">
        <v>3.4882378976303259E-3</v>
      </c>
      <c r="W4521" s="109">
        <f t="shared" si="209"/>
        <v>0.25135911878623035</v>
      </c>
      <c r="X4521" s="108">
        <f t="shared" si="208"/>
        <v>-8.1909767726524585E-3</v>
      </c>
    </row>
    <row r="4522" spans="21:24" ht="12" customHeight="1">
      <c r="U4522" s="107">
        <v>37545</v>
      </c>
      <c r="V4522" s="108">
        <v>-7.7688249851228632E-3</v>
      </c>
      <c r="W4522" s="109">
        <f t="shared" si="209"/>
        <v>0.25048536623891393</v>
      </c>
      <c r="X4522" s="108">
        <f t="shared" si="208"/>
        <v>-8.7667231537233992E-3</v>
      </c>
    </row>
    <row r="4523" spans="21:24" ht="12" customHeight="1">
      <c r="U4523" s="107">
        <v>37544</v>
      </c>
      <c r="V4523" s="108">
        <v>-3.1029941006311583E-4</v>
      </c>
      <c r="W4523" s="109">
        <f t="shared" si="209"/>
        <v>0.25244657953340183</v>
      </c>
      <c r="X4523" s="108">
        <f t="shared" si="208"/>
        <v>-5.5091919754126639E-3</v>
      </c>
    </row>
    <row r="4524" spans="21:24" ht="12" customHeight="1">
      <c r="U4524" s="107">
        <v>37543</v>
      </c>
      <c r="V4524" s="108">
        <v>-3.0171834351883247E-3</v>
      </c>
      <c r="W4524" s="109">
        <f t="shared" si="209"/>
        <v>0.25252493787264996</v>
      </c>
      <c r="X4524" s="108">
        <f t="shared" si="208"/>
        <v>-4.497771545765028E-3</v>
      </c>
    </row>
    <row r="4525" spans="21:24" ht="12" customHeight="1">
      <c r="U4525" s="107">
        <v>37540</v>
      </c>
      <c r="V4525" s="108">
        <v>-5.7545821675939845E-4</v>
      </c>
      <c r="W4525" s="109">
        <f t="shared" si="209"/>
        <v>0.25328915772364652</v>
      </c>
      <c r="X4525" s="108">
        <f t="shared" si="208"/>
        <v>-3.4178661608773586E-3</v>
      </c>
    </row>
    <row r="4526" spans="21:24" ht="12" customHeight="1">
      <c r="U4526" s="107">
        <v>37539</v>
      </c>
      <c r="V4526" s="108">
        <v>2.9057117178052888E-3</v>
      </c>
      <c r="W4526" s="109">
        <f t="shared" si="209"/>
        <v>0.25343499897622179</v>
      </c>
      <c r="X4526" s="108">
        <f t="shared" si="208"/>
        <v>-8.335433649883317E-3</v>
      </c>
    </row>
    <row r="4527" spans="21:24" ht="12" customHeight="1">
      <c r="U4527" s="107">
        <v>37538</v>
      </c>
      <c r="V4527" s="108">
        <v>-4.5080143725224828E-3</v>
      </c>
      <c r="W4527" s="109">
        <f t="shared" si="209"/>
        <v>0.25270072352278378</v>
      </c>
      <c r="X4527" s="108">
        <f t="shared" si="208"/>
        <v>-1.524017594869187E-2</v>
      </c>
    </row>
    <row r="4528" spans="21:24" ht="12" customHeight="1">
      <c r="U4528" s="107">
        <v>37537</v>
      </c>
      <c r="V4528" s="108">
        <v>7.0640841501308103E-4</v>
      </c>
      <c r="W4528" s="109">
        <f t="shared" si="209"/>
        <v>0.25384506070483503</v>
      </c>
      <c r="X4528" s="108">
        <f t="shared" si="208"/>
        <v>-1.8711374915050927E-2</v>
      </c>
    </row>
    <row r="4529" spans="21:24" ht="12" customHeight="1">
      <c r="U4529" s="107">
        <v>37536</v>
      </c>
      <c r="V4529" s="108">
        <v>-1.9356719312706549E-3</v>
      </c>
      <c r="W4529" s="109">
        <f t="shared" si="209"/>
        <v>0.25366586900037158</v>
      </c>
      <c r="X4529" s="108">
        <f t="shared" si="208"/>
        <v>-1.8174355030341149E-2</v>
      </c>
    </row>
    <row r="4530" spans="21:24" ht="12" customHeight="1">
      <c r="U4530" s="107">
        <v>37533</v>
      </c>
      <c r="V4530" s="108">
        <v>-5.5070513765274332E-3</v>
      </c>
      <c r="W4530" s="109">
        <f t="shared" si="209"/>
        <v>0.25415783518805762</v>
      </c>
      <c r="X4530" s="108">
        <f t="shared" si="208"/>
        <v>-1.3821648408408937E-2</v>
      </c>
    </row>
    <row r="4531" spans="21:24" ht="12" customHeight="1">
      <c r="U4531" s="107">
        <v>37532</v>
      </c>
      <c r="V4531" s="108">
        <v>-4.0773002041613032E-3</v>
      </c>
      <c r="W4531" s="109">
        <f t="shared" si="209"/>
        <v>0.25556524612854237</v>
      </c>
      <c r="X4531" s="108">
        <f t="shared" si="208"/>
        <v>-1.0331722461819348E-2</v>
      </c>
    </row>
    <row r="4532" spans="21:24" ht="12" customHeight="1">
      <c r="U4532" s="107">
        <v>37531</v>
      </c>
      <c r="V4532" s="108">
        <v>-8.0170433429700098E-3</v>
      </c>
      <c r="W4532" s="109">
        <f t="shared" si="209"/>
        <v>0.2566115283655373</v>
      </c>
      <c r="X4532" s="108">
        <f t="shared" si="208"/>
        <v>-4.3930255812444363E-3</v>
      </c>
    </row>
    <row r="4533" spans="21:24" ht="12" customHeight="1">
      <c r="U4533" s="107">
        <v>37530</v>
      </c>
      <c r="V4533" s="108">
        <v>1.2540548732901979E-3</v>
      </c>
      <c r="W4533" s="109">
        <f t="shared" si="209"/>
        <v>0.25868542059463895</v>
      </c>
      <c r="X4533" s="108">
        <f t="shared" si="208"/>
        <v>3.3389163279393674E-3</v>
      </c>
    </row>
    <row r="4534" spans="21:24" ht="12" customHeight="1">
      <c r="U4534" s="107">
        <v>37529</v>
      </c>
      <c r="V4534" s="108">
        <v>2.4890252969558251E-3</v>
      </c>
      <c r="W4534" s="109">
        <f t="shared" si="209"/>
        <v>0.2583614211953188</v>
      </c>
      <c r="X4534" s="108">
        <f t="shared" si="208"/>
        <v>-1.1972329233077561E-3</v>
      </c>
    </row>
    <row r="4535" spans="21:24" ht="12" customHeight="1">
      <c r="U4535" s="107">
        <v>37526</v>
      </c>
      <c r="V4535" s="108">
        <v>-1.9877014136123312E-3</v>
      </c>
      <c r="W4535" s="109">
        <f t="shared" si="209"/>
        <v>0.25771994972093321</v>
      </c>
      <c r="X4535" s="108">
        <f t="shared" si="208"/>
        <v>-3.6466203509194495E-3</v>
      </c>
    </row>
    <row r="4536" spans="21:24" ht="12" customHeight="1">
      <c r="U4536" s="107">
        <v>37525</v>
      </c>
      <c r="V4536" s="108">
        <v>1.8989275529652529E-3</v>
      </c>
      <c r="W4536" s="109">
        <f t="shared" si="209"/>
        <v>0.25823324029771466</v>
      </c>
      <c r="X4536" s="108">
        <f t="shared" si="208"/>
        <v>-3.5694237987405897E-3</v>
      </c>
    </row>
    <row r="4537" spans="21:24" ht="12" customHeight="1">
      <c r="U4537" s="107">
        <v>37524</v>
      </c>
      <c r="V4537" s="108">
        <v>-3.1324576737520773E-4</v>
      </c>
      <c r="W4537" s="109">
        <f t="shared" si="209"/>
        <v>0.25774380348766585</v>
      </c>
      <c r="X4537" s="108">
        <f t="shared" si="208"/>
        <v>-5.9145554279421697E-3</v>
      </c>
    </row>
    <row r="4538" spans="21:24" ht="12" customHeight="1">
      <c r="U4538" s="107">
        <v>37523</v>
      </c>
      <c r="V4538" s="108">
        <v>-3.2726686070908787E-3</v>
      </c>
      <c r="W4538" s="109">
        <f t="shared" si="209"/>
        <v>0.25782456594167241</v>
      </c>
      <c r="X4538" s="108">
        <f t="shared" si="208"/>
        <v>-1.0309921055464244E-2</v>
      </c>
    </row>
    <row r="4539" spans="21:24" ht="12" customHeight="1">
      <c r="U4539" s="107">
        <v>37522</v>
      </c>
      <c r="V4539" s="108">
        <v>3.0597971941806218E-5</v>
      </c>
      <c r="W4539" s="109">
        <f t="shared" si="209"/>
        <v>0.25867111076543575</v>
      </c>
      <c r="X4539" s="108">
        <f t="shared" si="208"/>
        <v>-1.0542650218121175E-2</v>
      </c>
    </row>
    <row r="4540" spans="21:24" ht="12" customHeight="1">
      <c r="U4540" s="107">
        <v>37519</v>
      </c>
      <c r="V4540" s="108">
        <v>-1.9103763299054811E-3</v>
      </c>
      <c r="W4540" s="109">
        <f t="shared" si="209"/>
        <v>0.25866319619621619</v>
      </c>
      <c r="X4540" s="108">
        <f t="shared" si="208"/>
        <v>-7.104120563348193E-3</v>
      </c>
    </row>
    <row r="4541" spans="21:24" ht="12" customHeight="1">
      <c r="U4541" s="107">
        <v>37518</v>
      </c>
      <c r="V4541" s="108">
        <v>-4.5907401822788211E-4</v>
      </c>
      <c r="W4541" s="109">
        <f t="shared" si="209"/>
        <v>0.25915828605158803</v>
      </c>
      <c r="X4541" s="108">
        <f t="shared" si="208"/>
        <v>-4.5680433177155422E-3</v>
      </c>
    </row>
    <row r="4542" spans="21:24" ht="12" customHeight="1">
      <c r="U4542" s="107">
        <v>37517</v>
      </c>
      <c r="V4542" s="108">
        <v>-4.733377680416667E-3</v>
      </c>
      <c r="W4542" s="109">
        <f t="shared" si="209"/>
        <v>0.25927731352974548</v>
      </c>
      <c r="X4542" s="108">
        <f t="shared" si="208"/>
        <v>-4.4924085954161086E-3</v>
      </c>
    </row>
    <row r="4543" spans="21:24" ht="12" customHeight="1">
      <c r="U4543" s="107">
        <v>37516</v>
      </c>
      <c r="V4543" s="108">
        <v>-3.5070526048366513E-3</v>
      </c>
      <c r="W4543" s="109">
        <f t="shared" si="209"/>
        <v>0.26051040767896938</v>
      </c>
      <c r="X4543" s="108">
        <f t="shared" si="208"/>
        <v>-3.9612585397100775E-3</v>
      </c>
    </row>
    <row r="4544" spans="21:24" ht="12" customHeight="1">
      <c r="U4544" s="107">
        <v>37515</v>
      </c>
      <c r="V4544" s="108">
        <v>3.5058714312422527E-3</v>
      </c>
      <c r="W4544" s="109">
        <f t="shared" si="209"/>
        <v>0.26142724678578472</v>
      </c>
      <c r="X4544" s="108">
        <f t="shared" si="208"/>
        <v>3.8214515671957106E-3</v>
      </c>
    </row>
    <row r="4545" spans="21:24" ht="12" customHeight="1">
      <c r="U4545" s="107">
        <v>37512</v>
      </c>
      <c r="V4545" s="108">
        <v>6.3896689541635687E-4</v>
      </c>
      <c r="W4545" s="109">
        <f t="shared" si="209"/>
        <v>0.26051391848153932</v>
      </c>
      <c r="X4545" s="108">
        <f t="shared" si="208"/>
        <v>-1.8842106563210503E-3</v>
      </c>
    </row>
    <row r="4546" spans="21:24" ht="12" customHeight="1">
      <c r="U4546" s="107">
        <v>37511</v>
      </c>
      <c r="V4546" s="108">
        <v>-3.8312708900202491E-4</v>
      </c>
      <c r="W4546" s="109">
        <f t="shared" si="209"/>
        <v>0.2603475650061981</v>
      </c>
      <c r="X4546" s="108">
        <f t="shared" si="208"/>
        <v>-4.0201101077719237E-5</v>
      </c>
    </row>
    <row r="4547" spans="21:24" ht="12" customHeight="1">
      <c r="U4547" s="107">
        <v>37510</v>
      </c>
      <c r="V4547" s="108">
        <v>-4.2023561930350055E-3</v>
      </c>
      <c r="W4547" s="109">
        <f t="shared" si="209"/>
        <v>0.26044734944102771</v>
      </c>
      <c r="X4547" s="108">
        <f t="shared" si="208"/>
        <v>6.8206051739583273E-4</v>
      </c>
    </row>
    <row r="4548" spans="21:24" ht="12" customHeight="1">
      <c r="U4548" s="107">
        <v>37509</v>
      </c>
      <c r="V4548" s="108">
        <v>4.2792065137421146E-3</v>
      </c>
      <c r="W4548" s="109">
        <f t="shared" si="209"/>
        <v>0.26154646083046501</v>
      </c>
      <c r="X4548" s="108">
        <f t="shared" si="208"/>
        <v>1.0297519552213474E-2</v>
      </c>
    </row>
    <row r="4549" spans="21:24" ht="12" customHeight="1">
      <c r="U4549" s="107">
        <v>37508</v>
      </c>
      <c r="V4549" s="108">
        <v>-2.1979970533009523E-3</v>
      </c>
      <c r="W4549" s="109">
        <f t="shared" si="209"/>
        <v>0.2604320184407663</v>
      </c>
      <c r="X4549" s="108">
        <f t="shared" si="208"/>
        <v>4.9018173691810496E-3</v>
      </c>
    </row>
    <row r="4550" spans="21:24" ht="12" customHeight="1">
      <c r="U4550" s="107">
        <v>37505</v>
      </c>
      <c r="V4550" s="108">
        <v>2.4876379975108881E-3</v>
      </c>
      <c r="W4550" s="109">
        <f t="shared" si="209"/>
        <v>0.26100570821832492</v>
      </c>
      <c r="X4550" s="108">
        <f t="shared" ref="X4550:X4613" si="210">$W4550/VLOOKUP($U4550-7,$U:$W,3,FALSE)-1</f>
        <v>8.035493253361059E-3</v>
      </c>
    </row>
    <row r="4551" spans="21:24" ht="12" customHeight="1">
      <c r="U4551" s="107">
        <v>37504</v>
      </c>
      <c r="V4551" s="108">
        <v>3.3888683723515311E-4</v>
      </c>
      <c r="W4551" s="109">
        <f t="shared" si="209"/>
        <v>0.26035803168574628</v>
      </c>
      <c r="X4551" s="108">
        <f t="shared" si="210"/>
        <v>9.3466283120620108E-3</v>
      </c>
    </row>
    <row r="4552" spans="21:24" ht="12" customHeight="1">
      <c r="U4552" s="107">
        <v>37503</v>
      </c>
      <c r="V4552" s="108">
        <v>5.3661689447524648E-3</v>
      </c>
      <c r="W4552" s="109">
        <f t="shared" si="209"/>
        <v>0.26026982966634293</v>
      </c>
      <c r="X4552" s="108">
        <f t="shared" si="210"/>
        <v>1.020282367590486E-2</v>
      </c>
    </row>
    <row r="4553" spans="21:24" ht="12" customHeight="1">
      <c r="U4553" s="107">
        <v>37502</v>
      </c>
      <c r="V4553" s="108">
        <v>-1.0843536277911239E-3</v>
      </c>
      <c r="W4553" s="109">
        <f t="shared" si="209"/>
        <v>0.25888063245605936</v>
      </c>
      <c r="X4553" s="108">
        <f t="shared" si="210"/>
        <v>1.2725141284264385E-3</v>
      </c>
    </row>
    <row r="4554" spans="21:24" ht="12" customHeight="1">
      <c r="U4554" s="107">
        <v>37501</v>
      </c>
      <c r="V4554" s="108">
        <v>9.1353883983357267E-4</v>
      </c>
      <c r="W4554" s="109">
        <f t="shared" si="209"/>
        <v>0.25916165533720864</v>
      </c>
      <c r="X4554" s="108">
        <f t="shared" si="210"/>
        <v>-5.9646849762773346E-4</v>
      </c>
    </row>
    <row r="4555" spans="21:24" ht="12" customHeight="1">
      <c r="U4555" s="107">
        <v>37498</v>
      </c>
      <c r="V4555" s="108">
        <v>3.7915570528319399E-3</v>
      </c>
      <c r="W4555" s="109">
        <f t="shared" si="209"/>
        <v>0.25892511718605071</v>
      </c>
      <c r="X4555" s="108">
        <f t="shared" si="210"/>
        <v>4.4020385517906657E-3</v>
      </c>
    </row>
    <row r="4556" spans="21:24" ht="12" customHeight="1">
      <c r="U4556" s="107">
        <v>37497</v>
      </c>
      <c r="V4556" s="108">
        <v>1.1874412318875511E-3</v>
      </c>
      <c r="W4556" s="109">
        <f t="shared" si="209"/>
        <v>0.25794709605474681</v>
      </c>
      <c r="X4556" s="108">
        <f t="shared" si="210"/>
        <v>-2.7865544909244644E-3</v>
      </c>
    </row>
    <row r="4557" spans="21:24" ht="12" customHeight="1">
      <c r="U4557" s="107">
        <v>37496</v>
      </c>
      <c r="V4557" s="108">
        <v>-3.5213840167106279E-3</v>
      </c>
      <c r="W4557" s="109">
        <f t="shared" si="209"/>
        <v>0.25764116231558187</v>
      </c>
      <c r="X4557" s="108">
        <f t="shared" si="210"/>
        <v>-4.7946074529224836E-3</v>
      </c>
    </row>
    <row r="4558" spans="21:24" ht="12" customHeight="1">
      <c r="U4558" s="107">
        <v>37495</v>
      </c>
      <c r="V4558" s="108">
        <v>-2.9489369071879329E-3</v>
      </c>
      <c r="W4558" s="109">
        <f t="shared" si="209"/>
        <v>0.25855162186430947</v>
      </c>
      <c r="X4558" s="108">
        <f t="shared" si="210"/>
        <v>-2.3215130495496394E-3</v>
      </c>
    </row>
    <row r="4559" spans="21:24" ht="12" customHeight="1">
      <c r="U4559" s="107">
        <v>37494</v>
      </c>
      <c r="V4559" s="108">
        <v>5.9195981762743041E-3</v>
      </c>
      <c r="W4559" s="109">
        <f t="shared" si="209"/>
        <v>0.2593163293585915</v>
      </c>
      <c r="X4559" s="108">
        <f t="shared" si="210"/>
        <v>4.6749120567681768E-3</v>
      </c>
    </row>
    <row r="4560" spans="21:24" ht="12" customHeight="1">
      <c r="U4560" s="107">
        <v>37491</v>
      </c>
      <c r="V4560" s="108">
        <v>-3.3926667205193117E-3</v>
      </c>
      <c r="W4560" s="109">
        <f t="shared" si="209"/>
        <v>0.257790314284293</v>
      </c>
      <c r="X4560" s="108">
        <f t="shared" si="210"/>
        <v>2.2584074407674404E-3</v>
      </c>
    </row>
    <row r="4561" spans="21:24" ht="12" customHeight="1">
      <c r="U4561" s="107">
        <v>37490</v>
      </c>
      <c r="V4561" s="108">
        <v>-8.2861402281731778E-4</v>
      </c>
      <c r="W4561" s="109">
        <f t="shared" ref="W4561:W4624" si="211">$W4560/(1+$V4560)</f>
        <v>0.2586678882203251</v>
      </c>
      <c r="X4561" s="108">
        <f t="shared" si="210"/>
        <v>-7.5882163612217557E-4</v>
      </c>
    </row>
    <row r="4562" spans="21:24" ht="12" customHeight="1">
      <c r="U4562" s="107">
        <v>37489</v>
      </c>
      <c r="V4562" s="108">
        <v>-1.0451256415809811E-3</v>
      </c>
      <c r="W4562" s="109">
        <f t="shared" si="211"/>
        <v>0.25888240180872446</v>
      </c>
      <c r="X4562" s="108">
        <f t="shared" si="210"/>
        <v>-1.9717374761103468E-3</v>
      </c>
    </row>
    <row r="4563" spans="21:24" ht="12" customHeight="1">
      <c r="U4563" s="107">
        <v>37488</v>
      </c>
      <c r="V4563" s="108">
        <v>4.0430882605854267E-3</v>
      </c>
      <c r="W4563" s="109">
        <f t="shared" si="211"/>
        <v>0.25915324951489149</v>
      </c>
      <c r="X4563" s="108">
        <f t="shared" si="210"/>
        <v>2.7117439966619639E-3</v>
      </c>
    </row>
    <row r="4564" spans="21:24" ht="12" customHeight="1">
      <c r="U4564" s="107">
        <v>37487</v>
      </c>
      <c r="V4564" s="108">
        <v>3.5000997662441953E-3</v>
      </c>
      <c r="W4564" s="109">
        <f t="shared" si="211"/>
        <v>0.25810968926029981</v>
      </c>
      <c r="X4564" s="108">
        <f t="shared" si="210"/>
        <v>3.3444851998987168E-3</v>
      </c>
    </row>
    <row r="4565" spans="21:24" ht="12" customHeight="1">
      <c r="U4565" s="107">
        <v>37484</v>
      </c>
      <c r="V4565" s="108">
        <v>-6.3928836325336273E-3</v>
      </c>
      <c r="W4565" s="109">
        <f t="shared" si="211"/>
        <v>0.25720943059240753</v>
      </c>
      <c r="X4565" s="108">
        <f t="shared" si="210"/>
        <v>-3.0231026342858458E-3</v>
      </c>
    </row>
    <row r="4566" spans="21:24" ht="12" customHeight="1">
      <c r="U4566" s="107">
        <v>37483</v>
      </c>
      <c r="V4566" s="108">
        <v>-2.0414451462293639E-3</v>
      </c>
      <c r="W4566" s="109">
        <f t="shared" si="211"/>
        <v>0.25886432006721216</v>
      </c>
      <c r="X4566" s="108">
        <f t="shared" si="210"/>
        <v>1.1141172008211964E-2</v>
      </c>
    </row>
    <row r="4567" spans="21:24" ht="12" customHeight="1">
      <c r="U4567" s="107">
        <v>37482</v>
      </c>
      <c r="V4567" s="108">
        <v>3.6427041743419407E-3</v>
      </c>
      <c r="W4567" s="109">
        <f t="shared" si="211"/>
        <v>0.25939385840040541</v>
      </c>
      <c r="X4567" s="108">
        <f t="shared" si="210"/>
        <v>1.7351661133022001E-2</v>
      </c>
    </row>
    <row r="4568" spans="21:24" ht="12" customHeight="1">
      <c r="U4568" s="107">
        <v>37481</v>
      </c>
      <c r="V4568" s="108">
        <v>4.6766695820084523E-3</v>
      </c>
      <c r="W4568" s="109">
        <f t="shared" si="211"/>
        <v>0.25845239279031945</v>
      </c>
      <c r="X4568" s="108">
        <f t="shared" si="210"/>
        <v>2.1140298692705395E-2</v>
      </c>
    </row>
    <row r="4569" spans="21:24" ht="12" customHeight="1">
      <c r="U4569" s="107">
        <v>37480</v>
      </c>
      <c r="V4569" s="108">
        <v>-2.8684756543916816E-3</v>
      </c>
      <c r="W4569" s="109">
        <f t="shared" si="211"/>
        <v>0.25724932270781953</v>
      </c>
      <c r="X4569" s="108">
        <f t="shared" si="210"/>
        <v>1.7354972803264479E-2</v>
      </c>
    </row>
    <row r="4570" spans="21:24" ht="12" customHeight="1">
      <c r="U4570" s="107">
        <v>37477</v>
      </c>
      <c r="V4570" s="108">
        <v>7.7235157746700801E-3</v>
      </c>
      <c r="W4570" s="109">
        <f t="shared" si="211"/>
        <v>0.25798935890292468</v>
      </c>
      <c r="X4570" s="108">
        <f t="shared" si="210"/>
        <v>2.1953991944605677E-2</v>
      </c>
    </row>
    <row r="4571" spans="21:24" ht="12" customHeight="1">
      <c r="U4571" s="107">
        <v>37476</v>
      </c>
      <c r="V4571" s="108">
        <v>4.0880755611719432E-3</v>
      </c>
      <c r="W4571" s="109">
        <f t="shared" si="211"/>
        <v>0.25601204582846299</v>
      </c>
      <c r="X4571" s="108">
        <f t="shared" si="210"/>
        <v>2.0345075736155627E-2</v>
      </c>
    </row>
    <row r="4572" spans="21:24" ht="12" customHeight="1">
      <c r="U4572" s="107">
        <v>37475</v>
      </c>
      <c r="V4572" s="108">
        <v>7.3802893091639617E-3</v>
      </c>
      <c r="W4572" s="109">
        <f t="shared" si="211"/>
        <v>0.2549697103865925</v>
      </c>
      <c r="X4572" s="108">
        <f t="shared" si="210"/>
        <v>1.6785872378833E-2</v>
      </c>
    </row>
    <row r="4573" spans="21:24" ht="12" customHeight="1">
      <c r="U4573" s="107">
        <v>37474</v>
      </c>
      <c r="V4573" s="108">
        <v>9.523737014572514E-4</v>
      </c>
      <c r="W4573" s="109">
        <f t="shared" si="211"/>
        <v>0.2531017462744326</v>
      </c>
      <c r="X4573" s="108">
        <f t="shared" si="210"/>
        <v>1.6263970713373155E-2</v>
      </c>
    </row>
    <row r="4574" spans="21:24" ht="12" customHeight="1">
      <c r="U4574" s="107">
        <v>37473</v>
      </c>
      <c r="V4574" s="108">
        <v>1.639122076481001E-3</v>
      </c>
      <c r="W4574" s="109">
        <f t="shared" si="211"/>
        <v>0.25286092817631145</v>
      </c>
      <c r="X4574" s="108">
        <f t="shared" si="210"/>
        <v>1.4080441172822145E-2</v>
      </c>
    </row>
    <row r="4575" spans="21:24" ht="12" customHeight="1">
      <c r="U4575" s="107">
        <v>37470</v>
      </c>
      <c r="V4575" s="108">
        <v>6.1370033573339986E-3</v>
      </c>
      <c r="W4575" s="109">
        <f t="shared" si="211"/>
        <v>0.25244713650172701</v>
      </c>
      <c r="X4575" s="108">
        <f t="shared" si="210"/>
        <v>1.0523037996351681E-2</v>
      </c>
    </row>
    <row r="4576" spans="21:24" ht="12" customHeight="1">
      <c r="U4576" s="107">
        <v>37469</v>
      </c>
      <c r="V4576" s="108">
        <v>5.8558044009087633E-4</v>
      </c>
      <c r="W4576" s="109">
        <f t="shared" si="211"/>
        <v>0.25090731745214351</v>
      </c>
      <c r="X4576" s="108">
        <f t="shared" si="210"/>
        <v>8.2918960026572286E-3</v>
      </c>
    </row>
    <row r="4577" spans="21:24" ht="12" customHeight="1">
      <c r="U4577" s="107">
        <v>37468</v>
      </c>
      <c r="V4577" s="108">
        <v>6.8632153951529136E-3</v>
      </c>
      <c r="W4577" s="109">
        <f t="shared" si="211"/>
        <v>0.25076047702165177</v>
      </c>
      <c r="X4577" s="108">
        <f t="shared" si="210"/>
        <v>5.9466619195069903E-3</v>
      </c>
    </row>
    <row r="4578" spans="21:24" ht="12" customHeight="1">
      <c r="U4578" s="107">
        <v>37467</v>
      </c>
      <c r="V4578" s="108">
        <v>-1.198257571171343E-3</v>
      </c>
      <c r="W4578" s="109">
        <f t="shared" si="211"/>
        <v>0.24905118509393401</v>
      </c>
      <c r="X4578" s="108">
        <f t="shared" si="210"/>
        <v>6.8087719373042255E-3</v>
      </c>
    </row>
    <row r="4579" spans="21:24" ht="12" customHeight="1">
      <c r="U4579" s="107">
        <v>37466</v>
      </c>
      <c r="V4579" s="108">
        <v>-1.874636842319147E-3</v>
      </c>
      <c r="W4579" s="109">
        <f t="shared" si="211"/>
        <v>0.2493499705840577</v>
      </c>
      <c r="X4579" s="108">
        <f t="shared" si="210"/>
        <v>2.5910253782808201E-3</v>
      </c>
    </row>
    <row r="4580" spans="21:24" ht="12" customHeight="1">
      <c r="U4580" s="107">
        <v>37463</v>
      </c>
      <c r="V4580" s="108">
        <v>3.9155453250150022E-3</v>
      </c>
      <c r="W4580" s="109">
        <f t="shared" si="211"/>
        <v>0.24981828915278864</v>
      </c>
      <c r="X4580" s="108">
        <f t="shared" si="210"/>
        <v>2.8511826820620811E-5</v>
      </c>
    </row>
    <row r="4581" spans="21:24" ht="12" customHeight="1">
      <c r="U4581" s="107">
        <v>37462</v>
      </c>
      <c r="V4581" s="108">
        <v>-1.7417291571200631E-3</v>
      </c>
      <c r="W4581" s="109">
        <f t="shared" si="211"/>
        <v>0.24884392946810144</v>
      </c>
      <c r="X4581" s="108">
        <f t="shared" si="210"/>
        <v>-1.1469595657274012E-2</v>
      </c>
    </row>
    <row r="4582" spans="21:24" ht="12" customHeight="1">
      <c r="U4582" s="107">
        <v>37461</v>
      </c>
      <c r="V4582" s="108">
        <v>7.7261109117873882E-3</v>
      </c>
      <c r="W4582" s="109">
        <f t="shared" si="211"/>
        <v>0.2492781044107853</v>
      </c>
      <c r="X4582" s="108">
        <f t="shared" si="210"/>
        <v>-6.6455265042791867E-3</v>
      </c>
    </row>
    <row r="4583" spans="21:24" ht="12" customHeight="1">
      <c r="U4583" s="107">
        <v>37460</v>
      </c>
      <c r="V4583" s="108">
        <v>-5.382460897260479E-3</v>
      </c>
      <c r="W4583" s="109">
        <f t="shared" si="211"/>
        <v>0.24736692014980066</v>
      </c>
      <c r="X4583" s="108">
        <f t="shared" si="210"/>
        <v>-8.7992921846175021E-3</v>
      </c>
    </row>
    <row r="4584" spans="21:24" ht="12" customHeight="1">
      <c r="U4584" s="107">
        <v>37459</v>
      </c>
      <c r="V4584" s="108">
        <v>-4.4257366471301103E-3</v>
      </c>
      <c r="W4584" s="109">
        <f t="shared" si="211"/>
        <v>0.24870556814527353</v>
      </c>
      <c r="X4584" s="108">
        <f t="shared" si="210"/>
        <v>-1.2568105492246628E-2</v>
      </c>
    </row>
    <row r="4585" spans="21:24" ht="12" customHeight="1">
      <c r="U4585" s="107">
        <v>37456</v>
      </c>
      <c r="V4585" s="108">
        <v>-7.6272544137782382E-3</v>
      </c>
      <c r="W4585" s="109">
        <f t="shared" si="211"/>
        <v>0.24981116658006927</v>
      </c>
      <c r="X4585" s="108">
        <f t="shared" si="210"/>
        <v>-9.637374526603959E-3</v>
      </c>
    </row>
    <row r="4586" spans="21:24" ht="12" customHeight="1">
      <c r="U4586" s="107">
        <v>37455</v>
      </c>
      <c r="V4586" s="108">
        <v>3.1298123856987807E-3</v>
      </c>
      <c r="W4586" s="109">
        <f t="shared" si="211"/>
        <v>0.251731184367119</v>
      </c>
      <c r="X4586" s="108">
        <f t="shared" si="210"/>
        <v>-2.1766228679866995E-3</v>
      </c>
    </row>
    <row r="4587" spans="21:24" ht="12" customHeight="1">
      <c r="U4587" s="107">
        <v>37454</v>
      </c>
      <c r="V4587" s="108">
        <v>5.5411850159743066E-3</v>
      </c>
      <c r="W4587" s="109">
        <f t="shared" si="211"/>
        <v>0.25094577118432754</v>
      </c>
      <c r="X4587" s="108">
        <f t="shared" si="210"/>
        <v>-1.2874298336864598E-3</v>
      </c>
    </row>
    <row r="4588" spans="21:24" ht="12" customHeight="1">
      <c r="U4588" s="107">
        <v>37453</v>
      </c>
      <c r="V4588" s="108">
        <v>-9.1642659220303214E-3</v>
      </c>
      <c r="W4588" s="109">
        <f t="shared" si="211"/>
        <v>0.24956289699893389</v>
      </c>
      <c r="X4588" s="108">
        <f t="shared" si="210"/>
        <v>-1.3309586950646102E-3</v>
      </c>
    </row>
    <row r="4589" spans="21:24" ht="12" customHeight="1">
      <c r="U4589" s="107">
        <v>37452</v>
      </c>
      <c r="V4589" s="108">
        <v>-1.470838857789769E-3</v>
      </c>
      <c r="W4589" s="109">
        <f t="shared" si="211"/>
        <v>0.25187111083671876</v>
      </c>
      <c r="X4589" s="108">
        <f t="shared" si="210"/>
        <v>1.0319093963799597E-2</v>
      </c>
    </row>
    <row r="4590" spans="21:24" ht="12" customHeight="1">
      <c r="U4590" s="107">
        <v>37449</v>
      </c>
      <c r="V4590" s="108">
        <v>-1.513598099609795E-4</v>
      </c>
      <c r="W4590" s="109">
        <f t="shared" si="211"/>
        <v>0.25224211834595317</v>
      </c>
      <c r="X4590" s="108">
        <f t="shared" si="210"/>
        <v>1.2601800256212048E-2</v>
      </c>
    </row>
    <row r="4591" spans="21:24" ht="12" customHeight="1">
      <c r="U4591" s="107">
        <v>37448</v>
      </c>
      <c r="V4591" s="108">
        <v>4.0237341579427511E-3</v>
      </c>
      <c r="W4591" s="109">
        <f t="shared" si="211"/>
        <v>0.25228030344473945</v>
      </c>
      <c r="X4591" s="108">
        <f t="shared" si="210"/>
        <v>5.718895762546472E-3</v>
      </c>
    </row>
    <row r="4592" spans="21:24" ht="12" customHeight="1">
      <c r="U4592" s="107">
        <v>37447</v>
      </c>
      <c r="V4592" s="108">
        <v>5.4973585295956147E-3</v>
      </c>
      <c r="W4592" s="109">
        <f t="shared" si="211"/>
        <v>0.25126926272945382</v>
      </c>
      <c r="X4592" s="108">
        <f t="shared" si="210"/>
        <v>-2.1754726407408054E-4</v>
      </c>
    </row>
    <row r="4593" spans="21:24" ht="12" customHeight="1">
      <c r="U4593" s="107">
        <v>37446</v>
      </c>
      <c r="V4593" s="108">
        <v>2.394406672054962E-3</v>
      </c>
      <c r="W4593" s="109">
        <f t="shared" si="211"/>
        <v>0.24989549758430121</v>
      </c>
      <c r="X4593" s="108">
        <f t="shared" si="210"/>
        <v>-6.0386008184505346E-3</v>
      </c>
    </row>
    <row r="4594" spans="21:24" ht="12" customHeight="1">
      <c r="U4594" s="107">
        <v>37445</v>
      </c>
      <c r="V4594" s="108">
        <v>7.8522936156262459E-4</v>
      </c>
      <c r="W4594" s="109">
        <f t="shared" si="211"/>
        <v>0.24929857541200093</v>
      </c>
      <c r="X4594" s="108">
        <f t="shared" si="210"/>
        <v>-3.0034833657143212E-3</v>
      </c>
    </row>
    <row r="4595" spans="21:24" ht="12" customHeight="1">
      <c r="U4595" s="107">
        <v>37442</v>
      </c>
      <c r="V4595" s="108">
        <v>-6.9475779253229007E-3</v>
      </c>
      <c r="W4595" s="109">
        <f t="shared" si="211"/>
        <v>0.24910297244398538</v>
      </c>
      <c r="X4595" s="108">
        <f t="shared" si="210"/>
        <v>-5.5682642384723424E-3</v>
      </c>
    </row>
    <row r="4596" spans="21:24" ht="12" customHeight="1">
      <c r="U4596" s="107">
        <v>37441</v>
      </c>
      <c r="V4596" s="108">
        <v>-1.902702861701836E-3</v>
      </c>
      <c r="W4596" s="109">
        <f t="shared" si="211"/>
        <v>0.2508457427892492</v>
      </c>
      <c r="X4596" s="108">
        <f t="shared" si="210"/>
        <v>-1.4899122165464851E-3</v>
      </c>
    </row>
    <row r="4597" spans="21:24" ht="12" customHeight="1">
      <c r="U4597" s="107">
        <v>37440</v>
      </c>
      <c r="V4597" s="108">
        <v>-3.5696903613409865E-4</v>
      </c>
      <c r="W4597" s="109">
        <f t="shared" si="211"/>
        <v>0.2513239375644673</v>
      </c>
      <c r="X4597" s="108">
        <f t="shared" si="210"/>
        <v>-6.602610896591754E-3</v>
      </c>
    </row>
    <row r="4598" spans="21:24" ht="12" customHeight="1">
      <c r="U4598" s="107">
        <v>37439</v>
      </c>
      <c r="V4598" s="108">
        <v>5.4552747909986411E-3</v>
      </c>
      <c r="W4598" s="109">
        <f t="shared" si="211"/>
        <v>0.25141368446508172</v>
      </c>
      <c r="X4598" s="108">
        <f t="shared" si="210"/>
        <v>2.9303351047353932E-3</v>
      </c>
    </row>
    <row r="4599" spans="21:24" ht="12" customHeight="1">
      <c r="U4599" s="107">
        <v>37438</v>
      </c>
      <c r="V4599" s="108">
        <v>-1.789298002555363E-3</v>
      </c>
      <c r="W4599" s="109">
        <f t="shared" si="211"/>
        <v>0.25004959521182324</v>
      </c>
      <c r="X4599" s="108">
        <f t="shared" si="210"/>
        <v>-4.8596373234995882E-3</v>
      </c>
    </row>
    <row r="4600" spans="21:24" ht="12" customHeight="1">
      <c r="U4600" s="107">
        <v>37435</v>
      </c>
      <c r="V4600" s="108">
        <v>-2.8748827288597161E-3</v>
      </c>
      <c r="W4600" s="109">
        <f t="shared" si="211"/>
        <v>0.25049781044369462</v>
      </c>
      <c r="X4600" s="108">
        <f t="shared" si="210"/>
        <v>-4.6084459491537721E-3</v>
      </c>
    </row>
    <row r="4601" spans="21:24" ht="12" customHeight="1">
      <c r="U4601" s="107">
        <v>37434</v>
      </c>
      <c r="V4601" s="108">
        <v>-7.0132879184472176E-3</v>
      </c>
      <c r="W4601" s="109">
        <f t="shared" si="211"/>
        <v>0.25122003859379138</v>
      </c>
      <c r="X4601" s="108">
        <f t="shared" si="210"/>
        <v>-1.8887133040446091E-3</v>
      </c>
    </row>
    <row r="4602" spans="21:24" ht="12" customHeight="1">
      <c r="U4602" s="107">
        <v>37433</v>
      </c>
      <c r="V4602" s="108">
        <v>9.2359120599019053E-3</v>
      </c>
      <c r="W4602" s="109">
        <f t="shared" si="211"/>
        <v>0.25299436088844562</v>
      </c>
      <c r="X4602" s="108">
        <f t="shared" si="210"/>
        <v>-1.7068722113289247E-3</v>
      </c>
    </row>
    <row r="4603" spans="21:24" ht="12" customHeight="1">
      <c r="U4603" s="107">
        <v>37432</v>
      </c>
      <c r="V4603" s="108">
        <v>-2.354309378800554E-3</v>
      </c>
      <c r="W4603" s="109">
        <f t="shared" si="211"/>
        <v>0.25067911066707016</v>
      </c>
      <c r="X4603" s="108">
        <f t="shared" si="210"/>
        <v>-1.3138403969550572E-2</v>
      </c>
    </row>
    <row r="4604" spans="21:24" ht="12" customHeight="1">
      <c r="U4604" s="107">
        <v>37431</v>
      </c>
      <c r="V4604" s="108">
        <v>-1.5373316191929201E-3</v>
      </c>
      <c r="W4604" s="109">
        <f t="shared" si="211"/>
        <v>0.25127067958463384</v>
      </c>
      <c r="X4604" s="108">
        <f t="shared" si="210"/>
        <v>-1.2377743263101482E-2</v>
      </c>
    </row>
    <row r="4605" spans="21:24" ht="12" customHeight="1">
      <c r="U4605" s="107">
        <v>37428</v>
      </c>
      <c r="V4605" s="108">
        <v>-1.504134266397946E-4</v>
      </c>
      <c r="W4605" s="109">
        <f t="shared" si="211"/>
        <v>0.25165756070992218</v>
      </c>
      <c r="X4605" s="108">
        <f t="shared" si="210"/>
        <v>-4.2094491343981355E-3</v>
      </c>
    </row>
    <row r="4606" spans="21:24" ht="12" customHeight="1">
      <c r="U4606" s="107">
        <v>37427</v>
      </c>
      <c r="V4606" s="108">
        <v>-6.8323804473228566E-3</v>
      </c>
      <c r="W4606" s="109">
        <f t="shared" si="211"/>
        <v>0.25169541908037557</v>
      </c>
      <c r="X4606" s="108">
        <f t="shared" si="210"/>
        <v>-2.8663473311295595E-3</v>
      </c>
    </row>
    <row r="4607" spans="21:24" ht="12" customHeight="1">
      <c r="U4607" s="107">
        <v>37426</v>
      </c>
      <c r="V4607" s="108">
        <v>-2.32092636670986E-3</v>
      </c>
      <c r="W4607" s="109">
        <f t="shared" si="211"/>
        <v>0.25342692826991198</v>
      </c>
      <c r="X4607" s="108">
        <f t="shared" si="210"/>
        <v>4.4982856528330561E-3</v>
      </c>
    </row>
    <row r="4608" spans="21:24" ht="12" customHeight="1">
      <c r="U4608" s="107">
        <v>37425</v>
      </c>
      <c r="V4608" s="108">
        <v>-1.5853364256869359E-3</v>
      </c>
      <c r="W4608" s="109">
        <f t="shared" si="211"/>
        <v>0.25401648182014724</v>
      </c>
      <c r="X4608" s="108">
        <f t="shared" si="210"/>
        <v>6.9799386475708491E-3</v>
      </c>
    </row>
    <row r="4609" spans="21:24" ht="12" customHeight="1">
      <c r="U4609" s="107">
        <v>37424</v>
      </c>
      <c r="V4609" s="108">
        <v>6.7206199369119687E-3</v>
      </c>
      <c r="W4609" s="109">
        <f t="shared" si="211"/>
        <v>0.25441982283270076</v>
      </c>
      <c r="X4609" s="108">
        <f t="shared" si="210"/>
        <v>8.8172251530658219E-3</v>
      </c>
    </row>
    <row r="4610" spans="21:24" ht="12" customHeight="1">
      <c r="U4610" s="107">
        <v>37421</v>
      </c>
      <c r="V4610" s="108">
        <v>1.1981631204631478E-3</v>
      </c>
      <c r="W4610" s="109">
        <f t="shared" si="211"/>
        <v>0.25272137849788401</v>
      </c>
      <c r="X4610" s="108">
        <f t="shared" si="210"/>
        <v>2.3083948449009739E-3</v>
      </c>
    </row>
    <row r="4611" spans="21:24" ht="12" customHeight="1">
      <c r="U4611" s="107">
        <v>37420</v>
      </c>
      <c r="V4611" s="108">
        <v>5.0296019631530851E-4</v>
      </c>
      <c r="W4611" s="109">
        <f t="shared" si="211"/>
        <v>0.25241893943374805</v>
      </c>
      <c r="X4611" s="108">
        <f t="shared" si="210"/>
        <v>-1.0314338631802755E-3</v>
      </c>
    </row>
    <row r="4612" spans="21:24" ht="12" customHeight="1">
      <c r="U4612" s="107">
        <v>37419</v>
      </c>
      <c r="V4612" s="108">
        <v>1.438794933221256E-4</v>
      </c>
      <c r="W4612" s="109">
        <f t="shared" si="211"/>
        <v>0.25229204657647314</v>
      </c>
      <c r="X4612" s="108">
        <f t="shared" si="210"/>
        <v>-3.2535327057755525E-3</v>
      </c>
    </row>
    <row r="4613" spans="21:24" ht="12" customHeight="1">
      <c r="U4613" s="107">
        <v>37418</v>
      </c>
      <c r="V4613" s="108">
        <v>2.363222964689169E-4</v>
      </c>
      <c r="W4613" s="109">
        <f t="shared" si="211"/>
        <v>0.25225575214666668</v>
      </c>
      <c r="X4613" s="108">
        <f t="shared" si="210"/>
        <v>-4.9430940889818586E-3</v>
      </c>
    </row>
    <row r="4614" spans="21:24" ht="12" customHeight="1">
      <c r="U4614" s="107">
        <v>37417</v>
      </c>
      <c r="V4614" s="108">
        <v>2.2531680417081979E-4</v>
      </c>
      <c r="W4614" s="109">
        <f t="shared" si="211"/>
        <v>0.25219615257273004</v>
      </c>
      <c r="X4614" s="108">
        <f t="shared" ref="X4614:X4677" si="212">$W4614/VLOOKUP($U4614-7,$U:$W,3,FALSE)-1</f>
        <v>-5.3040797410900398E-3</v>
      </c>
    </row>
    <row r="4615" spans="21:24" ht="12" customHeight="1">
      <c r="U4615" s="107">
        <v>37414</v>
      </c>
      <c r="V4615" s="108">
        <v>-2.1379661436094623E-3</v>
      </c>
      <c r="W4615" s="109">
        <f t="shared" si="211"/>
        <v>0.25213934134213312</v>
      </c>
      <c r="X4615" s="108">
        <f t="shared" si="212"/>
        <v>-9.8735661641869976E-3</v>
      </c>
    </row>
    <row r="4616" spans="21:24" ht="12" customHeight="1">
      <c r="U4616" s="107">
        <v>37413</v>
      </c>
      <c r="V4616" s="108">
        <v>-1.7225517419258978E-3</v>
      </c>
      <c r="W4616" s="109">
        <f t="shared" si="211"/>
        <v>0.25267956169020889</v>
      </c>
      <c r="X4616" s="108">
        <f t="shared" si="212"/>
        <v>-7.4714719086486081E-3</v>
      </c>
    </row>
    <row r="4617" spans="21:24" ht="12" customHeight="1">
      <c r="U4617" s="107">
        <v>37412</v>
      </c>
      <c r="V4617" s="108">
        <v>-1.5514407630208241E-3</v>
      </c>
      <c r="W4617" s="109">
        <f t="shared" si="211"/>
        <v>0.25311556634993354</v>
      </c>
      <c r="X4617" s="108">
        <f t="shared" si="212"/>
        <v>-5.233747842895764E-3</v>
      </c>
    </row>
    <row r="4618" spans="21:24" ht="12" customHeight="1">
      <c r="U4618" s="107">
        <v>37411</v>
      </c>
      <c r="V4618" s="108">
        <v>-1.2654233863024691E-4</v>
      </c>
      <c r="W4618" s="109">
        <f t="shared" si="211"/>
        <v>0.25350887034517439</v>
      </c>
      <c r="X4618" s="108">
        <f t="shared" si="212"/>
        <v>-2.3064967932961977E-3</v>
      </c>
    </row>
    <row r="4619" spans="21:24" ht="12" customHeight="1">
      <c r="U4619" s="107">
        <v>37410</v>
      </c>
      <c r="V4619" s="108">
        <v>-4.3695708515309436E-3</v>
      </c>
      <c r="W4619" s="109">
        <f t="shared" si="211"/>
        <v>0.25354095401043342</v>
      </c>
      <c r="X4619" s="108">
        <f t="shared" si="212"/>
        <v>-4.3120144769461799E-3</v>
      </c>
    </row>
    <row r="4620" spans="21:24" ht="12" customHeight="1">
      <c r="U4620" s="107">
        <v>37407</v>
      </c>
      <c r="V4620" s="108">
        <v>2.828950488953747E-4</v>
      </c>
      <c r="W4620" s="109">
        <f t="shared" si="211"/>
        <v>0.25465368131353611</v>
      </c>
      <c r="X4620" s="108">
        <f t="shared" si="212"/>
        <v>-2.662352796011791E-3</v>
      </c>
    </row>
    <row r="4621" spans="21:24" ht="12" customHeight="1">
      <c r="U4621" s="107">
        <v>37406</v>
      </c>
      <c r="V4621" s="108">
        <v>5.2813366110330716E-4</v>
      </c>
      <c r="W4621" s="109">
        <f t="shared" si="211"/>
        <v>0.2545816614219803</v>
      </c>
      <c r="X4621" s="108">
        <f t="shared" si="212"/>
        <v>-3.583934621492757E-3</v>
      </c>
    </row>
    <row r="4622" spans="21:24" ht="12" customHeight="1">
      <c r="U4622" s="107">
        <v>37405</v>
      </c>
      <c r="V4622" s="108">
        <v>1.3866460354204841E-3</v>
      </c>
      <c r="W4622" s="109">
        <f t="shared" si="211"/>
        <v>0.25444727924883281</v>
      </c>
      <c r="X4622" s="108">
        <f t="shared" si="212"/>
        <v>-3.9885778751143075E-3</v>
      </c>
    </row>
    <row r="4623" spans="21:24" ht="12" customHeight="1">
      <c r="U4623" s="107">
        <v>37404</v>
      </c>
      <c r="V4623" s="108">
        <v>-2.1364420666598839E-3</v>
      </c>
      <c r="W4623" s="109">
        <f t="shared" si="211"/>
        <v>0.25409493950834317</v>
      </c>
      <c r="X4623" s="108">
        <f t="shared" si="212"/>
        <v>-1.6029187519519539E-3</v>
      </c>
    </row>
    <row r="4624" spans="21:24" ht="12" customHeight="1">
      <c r="U4624" s="107">
        <v>37403</v>
      </c>
      <c r="V4624" s="108">
        <v>-2.7200045303349663E-3</v>
      </c>
      <c r="W4624" s="109">
        <f t="shared" si="211"/>
        <v>0.25463896089621241</v>
      </c>
      <c r="X4624" s="108">
        <f t="shared" si="212"/>
        <v>-1.5121458690557921E-3</v>
      </c>
    </row>
    <row r="4625" spans="21:24" ht="12" customHeight="1">
      <c r="U4625" s="107">
        <v>37400</v>
      </c>
      <c r="V4625" s="108">
        <v>-6.4140830915096795E-4</v>
      </c>
      <c r="W4625" s="109">
        <f t="shared" ref="W4625:W4688" si="213">$W4624/(1+$V4624)</f>
        <v>0.25533346908888027</v>
      </c>
      <c r="X4625" s="108">
        <f t="shared" si="212"/>
        <v>2.3381618581892472E-3</v>
      </c>
    </row>
    <row r="4626" spans="21:24" ht="12" customHeight="1">
      <c r="U4626" s="107">
        <v>37399</v>
      </c>
      <c r="V4626" s="108">
        <v>1.2182050196072859E-4</v>
      </c>
      <c r="W4626" s="109">
        <f t="shared" si="213"/>
        <v>0.255497347210347</v>
      </c>
      <c r="X4626" s="108">
        <f t="shared" si="212"/>
        <v>3.6773212286396184E-3</v>
      </c>
    </row>
    <row r="4627" spans="21:24" ht="12" customHeight="1">
      <c r="U4627" s="107">
        <v>37398</v>
      </c>
      <c r="V4627" s="108">
        <v>3.785179962702999E-3</v>
      </c>
      <c r="W4627" s="109">
        <f t="shared" si="213"/>
        <v>0.25546622618643899</v>
      </c>
      <c r="X4627" s="108">
        <f t="shared" si="212"/>
        <v>6.5926474980773087E-3</v>
      </c>
    </row>
    <row r="4628" spans="21:24" ht="12" customHeight="1">
      <c r="U4628" s="107">
        <v>37397</v>
      </c>
      <c r="V4628" s="108">
        <v>-2.0457176909661379E-3</v>
      </c>
      <c r="W4628" s="109">
        <f t="shared" si="213"/>
        <v>0.2545028869582745</v>
      </c>
      <c r="X4628" s="108">
        <f t="shared" si="212"/>
        <v>5.1974177629361407E-3</v>
      </c>
    </row>
    <row r="4629" spans="21:24" ht="12" customHeight="1">
      <c r="U4629" s="107">
        <v>37396</v>
      </c>
      <c r="V4629" s="108">
        <v>1.1256455262959599E-3</v>
      </c>
      <c r="W4629" s="109">
        <f t="shared" si="213"/>
        <v>0.25502459528447946</v>
      </c>
      <c r="X4629" s="108">
        <f t="shared" si="212"/>
        <v>4.8863582240969983E-3</v>
      </c>
    </row>
    <row r="4630" spans="21:24" ht="12" customHeight="1">
      <c r="U4630" s="107">
        <v>37393</v>
      </c>
      <c r="V4630" s="108">
        <v>6.9377024977162929E-4</v>
      </c>
      <c r="W4630" s="109">
        <f t="shared" si="213"/>
        <v>0.25473785076239053</v>
      </c>
      <c r="X4630" s="108">
        <f t="shared" si="212"/>
        <v>5.9952681163299992E-3</v>
      </c>
    </row>
    <row r="4631" spans="21:24" ht="12" customHeight="1">
      <c r="U4631" s="107">
        <v>37392</v>
      </c>
      <c r="V4631" s="108">
        <v>3.0268193041434539E-3</v>
      </c>
      <c r="W4631" s="109">
        <f t="shared" si="213"/>
        <v>0.2545612437447356</v>
      </c>
      <c r="X4631" s="108">
        <f t="shared" si="212"/>
        <v>2.562974161107956E-3</v>
      </c>
    </row>
    <row r="4632" spans="21:24" ht="12" customHeight="1">
      <c r="U4632" s="107">
        <v>37391</v>
      </c>
      <c r="V4632" s="108">
        <v>2.39384163506946E-3</v>
      </c>
      <c r="W4632" s="109">
        <f t="shared" si="213"/>
        <v>0.25379305801747071</v>
      </c>
      <c r="X4632" s="108">
        <f t="shared" si="212"/>
        <v>-7.5608274362551908E-3</v>
      </c>
    </row>
    <row r="4633" spans="21:24" ht="12" customHeight="1">
      <c r="U4633" s="107">
        <v>37390</v>
      </c>
      <c r="V4633" s="108">
        <v>-2.3545358329074128E-3</v>
      </c>
      <c r="W4633" s="109">
        <f t="shared" si="213"/>
        <v>0.25318696851079253</v>
      </c>
      <c r="X4633" s="108">
        <f t="shared" si="212"/>
        <v>-5.9296843069832628E-3</v>
      </c>
    </row>
    <row r="4634" spans="21:24" ht="12" customHeight="1">
      <c r="U4634" s="107">
        <v>37389</v>
      </c>
      <c r="V4634" s="108">
        <v>2.2304054054669269E-3</v>
      </c>
      <c r="W4634" s="109">
        <f t="shared" si="213"/>
        <v>0.25378451324105555</v>
      </c>
      <c r="X4634" s="108">
        <f t="shared" si="212"/>
        <v>-5.0346845604821722E-3</v>
      </c>
    </row>
    <row r="4635" spans="21:24" ht="12" customHeight="1">
      <c r="U4635" s="107">
        <v>37386</v>
      </c>
      <c r="V4635" s="108">
        <v>-2.7204358479250928E-3</v>
      </c>
      <c r="W4635" s="109">
        <f t="shared" si="213"/>
        <v>0.25321973058518749</v>
      </c>
      <c r="X4635" s="108">
        <f t="shared" si="212"/>
        <v>-9.7926082636152767E-3</v>
      </c>
    </row>
    <row r="4636" spans="21:24" ht="12" customHeight="1">
      <c r="U4636" s="107">
        <v>37385</v>
      </c>
      <c r="V4636" s="108">
        <v>-7.1016661647776433E-3</v>
      </c>
      <c r="W4636" s="109">
        <f t="shared" si="213"/>
        <v>0.25391047775102515</v>
      </c>
      <c r="X4636" s="108">
        <f t="shared" si="212"/>
        <v>-4.9446590187953721E-3</v>
      </c>
    </row>
    <row r="4637" spans="21:24" ht="12" customHeight="1">
      <c r="U4637" s="107">
        <v>37384</v>
      </c>
      <c r="V4637" s="108">
        <v>4.0413459585674659E-3</v>
      </c>
      <c r="W4637" s="109">
        <f t="shared" si="213"/>
        <v>0.25572656242684683</v>
      </c>
      <c r="X4637" s="108">
        <f t="shared" si="212"/>
        <v>9.2728180852619246E-4</v>
      </c>
    </row>
    <row r="4638" spans="21:24" ht="12" customHeight="1">
      <c r="U4638" s="107">
        <v>37383</v>
      </c>
      <c r="V4638" s="108">
        <v>-1.456317242701195E-3</v>
      </c>
      <c r="W4638" s="109">
        <f t="shared" si="213"/>
        <v>0.25469724275418393</v>
      </c>
      <c r="X4638" s="108">
        <f t="shared" si="212"/>
        <v>-2.7749826535439226E-4</v>
      </c>
    </row>
    <row r="4639" spans="21:24" ht="12" customHeight="1">
      <c r="U4639" s="107">
        <v>37382</v>
      </c>
      <c r="V4639" s="108">
        <v>-2.5622599547049461E-3</v>
      </c>
      <c r="W4639" s="109">
        <f t="shared" si="213"/>
        <v>0.25506870370546364</v>
      </c>
      <c r="X4639" s="108">
        <f t="shared" si="212"/>
        <v>5.618059003606346E-3</v>
      </c>
    </row>
    <row r="4640" spans="21:24" ht="12" customHeight="1">
      <c r="U4640" s="107">
        <v>37379</v>
      </c>
      <c r="V4640" s="108">
        <v>2.1621379949416861E-3</v>
      </c>
      <c r="W4640" s="109">
        <f t="shared" si="213"/>
        <v>0.25572393490332601</v>
      </c>
      <c r="X4640" s="108">
        <f t="shared" si="212"/>
        <v>6.0512287676930399E-3</v>
      </c>
    </row>
    <row r="4641" spans="21:24" ht="12" customHeight="1">
      <c r="U4641" s="107">
        <v>37378</v>
      </c>
      <c r="V4641" s="108">
        <v>-1.242454095148165E-3</v>
      </c>
      <c r="W4641" s="109">
        <f t="shared" si="213"/>
        <v>0.25517221735692508</v>
      </c>
      <c r="X4641" s="108">
        <f t="shared" si="212"/>
        <v>4.0643141571576891E-3</v>
      </c>
    </row>
    <row r="4642" spans="21:24" ht="12" customHeight="1">
      <c r="U4642" s="107">
        <v>37377</v>
      </c>
      <c r="V4642" s="108">
        <v>2.832817597968208E-3</v>
      </c>
      <c r="W4642" s="109">
        <f t="shared" si="213"/>
        <v>0.25548965152072495</v>
      </c>
      <c r="X4642" s="108">
        <f t="shared" si="212"/>
        <v>6.4634779491898886E-3</v>
      </c>
    </row>
    <row r="4643" spans="21:24" ht="12" customHeight="1">
      <c r="U4643" s="107">
        <v>37376</v>
      </c>
      <c r="V4643" s="108">
        <v>4.4322883023776164E-3</v>
      </c>
      <c r="W4643" s="109">
        <f t="shared" si="213"/>
        <v>0.25476794041571721</v>
      </c>
      <c r="X4643" s="108">
        <f t="shared" si="212"/>
        <v>5.5946788008816029E-3</v>
      </c>
    </row>
    <row r="4644" spans="21:24" ht="12" customHeight="1">
      <c r="U4644" s="107">
        <v>37375</v>
      </c>
      <c r="V4644" s="108">
        <v>-2.1326138612620389E-3</v>
      </c>
      <c r="W4644" s="109">
        <f t="shared" si="213"/>
        <v>0.25364371832999166</v>
      </c>
      <c r="X4644" s="108">
        <f t="shared" si="212"/>
        <v>-9.2618773186592396E-4</v>
      </c>
    </row>
    <row r="4645" spans="21:24" ht="12" customHeight="1">
      <c r="U4645" s="107">
        <v>37372</v>
      </c>
      <c r="V4645" s="108">
        <v>1.829041973285211E-4</v>
      </c>
      <c r="W4645" s="109">
        <f t="shared" si="213"/>
        <v>0.25418579848718137</v>
      </c>
      <c r="X4645" s="108">
        <f t="shared" si="212"/>
        <v>2.6218415262957429E-4</v>
      </c>
    </row>
    <row r="4646" spans="21:24" ht="12" customHeight="1">
      <c r="U4646" s="107">
        <v>37371</v>
      </c>
      <c r="V4646" s="108">
        <v>1.1440294272397581E-3</v>
      </c>
      <c r="W4646" s="109">
        <f t="shared" si="213"/>
        <v>0.25413931533969958</v>
      </c>
      <c r="X4646" s="108">
        <f t="shared" si="212"/>
        <v>2.3914540509115678E-3</v>
      </c>
    </row>
    <row r="4647" spans="21:24" ht="12" customHeight="1">
      <c r="U4647" s="107">
        <v>37370</v>
      </c>
      <c r="V4647" s="108">
        <v>1.9671525073678389E-3</v>
      </c>
      <c r="W4647" s="109">
        <f t="shared" si="213"/>
        <v>0.25384890472262428</v>
      </c>
      <c r="X4647" s="108">
        <f t="shared" si="212"/>
        <v>8.7861485672302564E-5</v>
      </c>
    </row>
    <row r="4648" spans="21:24" ht="12" customHeight="1">
      <c r="U4648" s="107">
        <v>37369</v>
      </c>
      <c r="V4648" s="108">
        <v>-2.0810406076484439E-3</v>
      </c>
      <c r="W4648" s="109">
        <f t="shared" si="213"/>
        <v>0.2533505256009454</v>
      </c>
      <c r="X4648" s="108">
        <f t="shared" si="212"/>
        <v>-2.6952383005636182E-3</v>
      </c>
    </row>
    <row r="4649" spans="21:24" ht="12" customHeight="1">
      <c r="U4649" s="107">
        <v>37368</v>
      </c>
      <c r="V4649" s="108">
        <v>-9.4567698874995876E-4</v>
      </c>
      <c r="W4649" s="109">
        <f t="shared" si="213"/>
        <v>0.25387885781347863</v>
      </c>
      <c r="X4649" s="108">
        <f t="shared" si="212"/>
        <v>1.3724275686355369E-3</v>
      </c>
    </row>
    <row r="4650" spans="21:24" ht="12" customHeight="1">
      <c r="U4650" s="107">
        <v>37365</v>
      </c>
      <c r="V4650" s="108">
        <v>2.3120053314353299E-3</v>
      </c>
      <c r="W4650" s="109">
        <f t="shared" si="213"/>
        <v>0.25411917246728111</v>
      </c>
      <c r="X4650" s="108">
        <f t="shared" si="212"/>
        <v>7.8891059937991059E-3</v>
      </c>
    </row>
    <row r="4651" spans="21:24" ht="12" customHeight="1">
      <c r="U4651" s="107">
        <v>37364</v>
      </c>
      <c r="V4651" s="108">
        <v>-1.1566964354980159E-3</v>
      </c>
      <c r="W4651" s="109">
        <f t="shared" si="213"/>
        <v>0.25353300281308244</v>
      </c>
      <c r="X4651" s="108">
        <f t="shared" si="212"/>
        <v>7.5053289294746417E-3</v>
      </c>
    </row>
    <row r="4652" spans="21:24" ht="12" customHeight="1">
      <c r="U4652" s="107">
        <v>37363</v>
      </c>
      <c r="V4652" s="108">
        <v>-8.2117707381113253E-4</v>
      </c>
      <c r="W4652" s="109">
        <f t="shared" si="213"/>
        <v>0.25382660314016925</v>
      </c>
      <c r="X4652" s="108">
        <f t="shared" si="212"/>
        <v>4.4688525148883773E-3</v>
      </c>
    </row>
    <row r="4653" spans="21:24" ht="12" customHeight="1">
      <c r="U4653" s="107">
        <v>37362</v>
      </c>
      <c r="V4653" s="108">
        <v>1.9891303643924142E-3</v>
      </c>
      <c r="W4653" s="109">
        <f t="shared" si="213"/>
        <v>0.25403521103140903</v>
      </c>
      <c r="X4653" s="108">
        <f t="shared" si="212"/>
        <v>9.5713278642597377E-3</v>
      </c>
    </row>
    <row r="4654" spans="21:24" ht="12" customHeight="1">
      <c r="U4654" s="107">
        <v>37361</v>
      </c>
      <c r="V4654" s="108">
        <v>5.5559157984027933E-3</v>
      </c>
      <c r="W4654" s="109">
        <f t="shared" si="213"/>
        <v>0.25353090500994185</v>
      </c>
      <c r="X4654" s="108">
        <f t="shared" si="212"/>
        <v>5.5876090125235311E-3</v>
      </c>
    </row>
    <row r="4655" spans="21:24" ht="12" customHeight="1">
      <c r="U4655" s="107">
        <v>37358</v>
      </c>
      <c r="V4655" s="108">
        <v>1.9303518770466721E-3</v>
      </c>
      <c r="W4655" s="109">
        <f t="shared" si="213"/>
        <v>0.25213009145159321</v>
      </c>
      <c r="X4655" s="108">
        <f t="shared" si="212"/>
        <v>-4.1271206576585229E-3</v>
      </c>
    </row>
    <row r="4656" spans="21:24" ht="12" customHeight="1">
      <c r="U4656" s="107">
        <v>37357</v>
      </c>
      <c r="V4656" s="108">
        <v>-4.1670667492349697E-3</v>
      </c>
      <c r="W4656" s="109">
        <f t="shared" si="213"/>
        <v>0.251644329348088</v>
      </c>
      <c r="X4656" s="108">
        <f t="shared" si="212"/>
        <v>-5.2616736869942615E-3</v>
      </c>
    </row>
    <row r="4657" spans="21:24" ht="12" customHeight="1">
      <c r="U4657" s="107">
        <v>37356</v>
      </c>
      <c r="V4657" s="108">
        <v>4.254426117696654E-3</v>
      </c>
      <c r="W4657" s="109">
        <f t="shared" si="213"/>
        <v>0.25269733601461475</v>
      </c>
      <c r="X4657" s="108">
        <f t="shared" si="212"/>
        <v>6.8951081411294801E-4</v>
      </c>
    </row>
    <row r="4658" spans="21:24" ht="12" customHeight="1">
      <c r="U4658" s="107">
        <v>37355</v>
      </c>
      <c r="V4658" s="108">
        <v>-1.964669508581051E-3</v>
      </c>
      <c r="W4658" s="109">
        <f t="shared" si="213"/>
        <v>0.25162680834926099</v>
      </c>
      <c r="X4658" s="108">
        <f t="shared" si="212"/>
        <v>1.5761815220756148E-3</v>
      </c>
    </row>
    <row r="4659" spans="21:24" ht="12" customHeight="1">
      <c r="U4659" s="107">
        <v>37354</v>
      </c>
      <c r="V4659" s="108">
        <v>-4.1585076915869072E-3</v>
      </c>
      <c r="W4659" s="109">
        <f t="shared" si="213"/>
        <v>0.25212214504005925</v>
      </c>
      <c r="X4659" s="108">
        <f t="shared" si="212"/>
        <v>3.0017020135804096E-3</v>
      </c>
    </row>
    <row r="4660" spans="21:24" ht="12" customHeight="1">
      <c r="U4660" s="107">
        <v>37351</v>
      </c>
      <c r="V4660" s="108">
        <v>7.8889784261591952E-4</v>
      </c>
      <c r="W4660" s="109">
        <f t="shared" si="213"/>
        <v>0.25317497512141901</v>
      </c>
      <c r="X4660" s="108">
        <f t="shared" si="212"/>
        <v>6.2652025175971016E-3</v>
      </c>
    </row>
    <row r="4661" spans="21:24" ht="12" customHeight="1">
      <c r="U4661" s="107">
        <v>37350</v>
      </c>
      <c r="V4661" s="108">
        <v>1.7906664166522951E-3</v>
      </c>
      <c r="W4661" s="109">
        <f t="shared" si="213"/>
        <v>0.2529754033714644</v>
      </c>
      <c r="X4661" s="108">
        <f t="shared" si="212"/>
        <v>5.3324424998828501E-3</v>
      </c>
    </row>
    <row r="4662" spans="21:24" ht="12" customHeight="1">
      <c r="U4662" s="107">
        <v>37349</v>
      </c>
      <c r="V4662" s="108">
        <v>5.1442555536582594E-3</v>
      </c>
      <c r="W4662" s="109">
        <f t="shared" si="213"/>
        <v>0.25252321852462739</v>
      </c>
      <c r="X4662" s="108">
        <f t="shared" si="212"/>
        <v>2.4556846899053131E-3</v>
      </c>
    </row>
    <row r="4663" spans="21:24" ht="12" customHeight="1">
      <c r="U4663" s="107">
        <v>37348</v>
      </c>
      <c r="V4663" s="108">
        <v>-5.4418862943406555E-4</v>
      </c>
      <c r="W4663" s="109">
        <f t="shared" si="213"/>
        <v>0.25123082296832244</v>
      </c>
      <c r="X4663" s="108">
        <f t="shared" si="212"/>
        <v>2.9447860946472115E-3</v>
      </c>
    </row>
    <row r="4664" spans="21:24" ht="12" customHeight="1">
      <c r="U4664" s="107">
        <v>37347</v>
      </c>
      <c r="V4664" s="108">
        <v>-9.183046036512749E-4</v>
      </c>
      <c r="W4664" s="109">
        <f t="shared" si="213"/>
        <v>0.2513676143658683</v>
      </c>
      <c r="X4664" s="108">
        <f t="shared" si="212"/>
        <v>7.83070482925452E-3</v>
      </c>
    </row>
    <row r="4665" spans="21:24" ht="12" customHeight="1">
      <c r="U4665" s="107">
        <v>37344</v>
      </c>
      <c r="V4665" s="108">
        <v>-1.3878590093857572E-4</v>
      </c>
      <c r="W4665" s="109">
        <f t="shared" si="213"/>
        <v>0.25159865857230773</v>
      </c>
      <c r="X4665" s="108">
        <f t="shared" si="212"/>
        <v>2.9676000367482303E-3</v>
      </c>
    </row>
    <row r="4666" spans="21:24" ht="12" customHeight="1">
      <c r="U4666" s="107">
        <v>37343</v>
      </c>
      <c r="V4666" s="108">
        <v>-1.075956604494949E-3</v>
      </c>
      <c r="W4666" s="109">
        <f t="shared" si="213"/>
        <v>0.25163358176565948</v>
      </c>
      <c r="X4666" s="108">
        <f t="shared" si="212"/>
        <v>1.4136745463890765E-3</v>
      </c>
    </row>
    <row r="4667" spans="21:24" ht="12" customHeight="1">
      <c r="U4667" s="107">
        <v>37342</v>
      </c>
      <c r="V4667" s="108">
        <v>5.6346687209111292E-3</v>
      </c>
      <c r="W4667" s="109">
        <f t="shared" si="213"/>
        <v>0.25190462020547238</v>
      </c>
      <c r="X4667" s="108">
        <f t="shared" si="212"/>
        <v>-3.0797189236353439E-4</v>
      </c>
    </row>
    <row r="4668" spans="21:24" ht="12" customHeight="1">
      <c r="U4668" s="107">
        <v>37341</v>
      </c>
      <c r="V4668" s="108">
        <v>4.3247333101299754E-3</v>
      </c>
      <c r="W4668" s="109">
        <f t="shared" si="213"/>
        <v>0.25049317415227479</v>
      </c>
      <c r="X4668" s="108">
        <f t="shared" si="212"/>
        <v>-1.359786427649623E-2</v>
      </c>
    </row>
    <row r="4669" spans="21:24" ht="12" customHeight="1">
      <c r="U4669" s="107">
        <v>37340</v>
      </c>
      <c r="V4669" s="108">
        <v>-5.7391926334620803E-3</v>
      </c>
      <c r="W4669" s="109">
        <f t="shared" si="213"/>
        <v>0.24941452285724389</v>
      </c>
      <c r="X4669" s="108">
        <f t="shared" si="212"/>
        <v>-1.582997197925895E-2</v>
      </c>
    </row>
    <row r="4670" spans="21:24" ht="12" customHeight="1">
      <c r="U4670" s="107">
        <v>37337</v>
      </c>
      <c r="V4670" s="108">
        <v>-1.68789858150078E-3</v>
      </c>
      <c r="W4670" s="109">
        <f t="shared" si="213"/>
        <v>0.25085422356922527</v>
      </c>
      <c r="X4670" s="108">
        <f t="shared" si="212"/>
        <v>-7.0592713482616753E-3</v>
      </c>
    </row>
    <row r="4671" spans="21:24" ht="12" customHeight="1">
      <c r="U4671" s="107">
        <v>37336</v>
      </c>
      <c r="V4671" s="108">
        <v>-2.7933228294723029E-3</v>
      </c>
      <c r="W4671" s="109">
        <f t="shared" si="213"/>
        <v>0.25127835594979475</v>
      </c>
      <c r="X4671" s="108">
        <f t="shared" si="212"/>
        <v>-2.665713022538041E-3</v>
      </c>
    </row>
    <row r="4672" spans="21:24" ht="12" customHeight="1">
      <c r="U4672" s="107">
        <v>37335</v>
      </c>
      <c r="V4672" s="108">
        <v>-7.7342250476552556E-3</v>
      </c>
      <c r="W4672" s="109">
        <f t="shared" si="213"/>
        <v>0.25198222364773115</v>
      </c>
      <c r="X4672" s="108">
        <f t="shared" si="212"/>
        <v>-2.2249661185449465E-3</v>
      </c>
    </row>
    <row r="4673" spans="21:24" ht="12" customHeight="1">
      <c r="U4673" s="107">
        <v>37334</v>
      </c>
      <c r="V4673" s="108">
        <v>2.0520689553915113E-3</v>
      </c>
      <c r="W4673" s="109">
        <f t="shared" si="213"/>
        <v>0.25394630149350161</v>
      </c>
      <c r="X4673" s="108">
        <f t="shared" si="212"/>
        <v>2.7975308086893858E-3</v>
      </c>
    </row>
    <row r="4674" spans="21:24" ht="12" customHeight="1">
      <c r="U4674" s="107">
        <v>37333</v>
      </c>
      <c r="V4674" s="108">
        <v>3.1214347401259611E-3</v>
      </c>
      <c r="W4674" s="109">
        <f t="shared" si="213"/>
        <v>0.25342625334652802</v>
      </c>
      <c r="X4674" s="108">
        <f t="shared" si="212"/>
        <v>-5.2281571521328729E-4</v>
      </c>
    </row>
    <row r="4675" spans="21:24" ht="12" customHeight="1">
      <c r="U4675" s="107">
        <v>37330</v>
      </c>
      <c r="V4675" s="108">
        <v>2.7294269630094791E-3</v>
      </c>
      <c r="W4675" s="109">
        <f t="shared" si="213"/>
        <v>0.25263766137365212</v>
      </c>
      <c r="X4675" s="108">
        <f t="shared" si="212"/>
        <v>-3.4387393185818516E-3</v>
      </c>
    </row>
    <row r="4676" spans="21:24" ht="12" customHeight="1">
      <c r="U4676" s="107">
        <v>37329</v>
      </c>
      <c r="V4676" s="108">
        <v>-2.3526323194366029E-3</v>
      </c>
      <c r="W4676" s="109">
        <f t="shared" si="213"/>
        <v>0.25194998229863647</v>
      </c>
      <c r="X4676" s="108">
        <f t="shared" si="212"/>
        <v>-9.123670842560716E-3</v>
      </c>
    </row>
    <row r="4677" spans="21:24" ht="12" customHeight="1">
      <c r="U4677" s="107">
        <v>37328</v>
      </c>
      <c r="V4677" s="108">
        <v>-2.7394600590877022E-3</v>
      </c>
      <c r="W4677" s="109">
        <f t="shared" si="213"/>
        <v>0.25254412577100921</v>
      </c>
      <c r="X4677" s="108">
        <f t="shared" si="212"/>
        <v>-1.1068499237087193E-2</v>
      </c>
    </row>
    <row r="4678" spans="21:24" ht="12" customHeight="1">
      <c r="U4678" s="107">
        <v>37327</v>
      </c>
      <c r="V4678" s="108">
        <v>-1.2658092819455759E-3</v>
      </c>
      <c r="W4678" s="109">
        <f t="shared" si="213"/>
        <v>0.25323786077605404</v>
      </c>
      <c r="X4678" s="108">
        <f t="shared" ref="X4678:X4741" si="214">$W4678/VLOOKUP($U4678-7,$U:$W,3,FALSE)-1</f>
        <v>-6.7861213903475104E-3</v>
      </c>
    </row>
    <row r="4679" spans="21:24" ht="12" customHeight="1">
      <c r="U4679" s="107">
        <v>37326</v>
      </c>
      <c r="V4679" s="108">
        <v>1.9487922230617579E-4</v>
      </c>
      <c r="W4679" s="109">
        <f t="shared" si="213"/>
        <v>0.25355881788124723</v>
      </c>
      <c r="X4679" s="108">
        <f t="shared" si="214"/>
        <v>-7.6334903362795803E-3</v>
      </c>
    </row>
    <row r="4680" spans="21:24" ht="12" customHeight="1">
      <c r="U4680" s="107">
        <v>37323</v>
      </c>
      <c r="V4680" s="108">
        <v>-2.990691161455361E-3</v>
      </c>
      <c r="W4680" s="109">
        <f t="shared" si="213"/>
        <v>0.25350941416376771</v>
      </c>
      <c r="X4680" s="108">
        <f t="shared" si="214"/>
        <v>-1.9338937941336676E-3</v>
      </c>
    </row>
    <row r="4681" spans="21:24" ht="12" customHeight="1">
      <c r="U4681" s="107">
        <v>37322</v>
      </c>
      <c r="V4681" s="108">
        <v>-4.3107504733334171E-3</v>
      </c>
      <c r="W4681" s="109">
        <f t="shared" si="213"/>
        <v>0.25426985677705538</v>
      </c>
      <c r="X4681" s="108">
        <f t="shared" si="214"/>
        <v>1.9470715162897001E-3</v>
      </c>
    </row>
    <row r="4682" spans="21:24" ht="12" customHeight="1">
      <c r="U4682" s="107">
        <v>37321</v>
      </c>
      <c r="V4682" s="108">
        <v>1.5789850914370322E-3</v>
      </c>
      <c r="W4682" s="109">
        <f t="shared" si="213"/>
        <v>0.25537069612625712</v>
      </c>
      <c r="X4682" s="108">
        <f t="shared" si="214"/>
        <v>5.1534222687421583E-3</v>
      </c>
    </row>
    <row r="4683" spans="21:24" ht="12" customHeight="1">
      <c r="U4683" s="107">
        <v>37320</v>
      </c>
      <c r="V4683" s="108">
        <v>-2.117887929537108E-3</v>
      </c>
      <c r="W4683" s="109">
        <f t="shared" si="213"/>
        <v>0.25496810528921354</v>
      </c>
      <c r="X4683" s="108">
        <f t="shared" si="214"/>
        <v>9.0589392031514837E-3</v>
      </c>
    </row>
    <row r="4684" spans="21:24" ht="12" customHeight="1">
      <c r="U4684" s="107">
        <v>37319</v>
      </c>
      <c r="V4684" s="108">
        <v>5.9394375277041049E-3</v>
      </c>
      <c r="W4684" s="109">
        <f t="shared" si="213"/>
        <v>0.25550924523558316</v>
      </c>
      <c r="X4684" s="108">
        <f t="shared" si="214"/>
        <v>8.2288337804088396E-3</v>
      </c>
    </row>
    <row r="4685" spans="21:24" ht="12" customHeight="1">
      <c r="U4685" s="107">
        <v>37316</v>
      </c>
      <c r="V4685" s="108">
        <v>8.8616480801638573E-4</v>
      </c>
      <c r="W4685" s="109">
        <f t="shared" si="213"/>
        <v>0.25400062439499127</v>
      </c>
      <c r="X4685" s="108">
        <f t="shared" si="214"/>
        <v>4.5395011281550435E-3</v>
      </c>
    </row>
    <row r="4686" spans="21:24" ht="12" customHeight="1">
      <c r="U4686" s="107">
        <v>37315</v>
      </c>
      <c r="V4686" s="108">
        <v>-1.124425501499052E-3</v>
      </c>
      <c r="W4686" s="109">
        <f t="shared" si="213"/>
        <v>0.25377573726749642</v>
      </c>
      <c r="X4686" s="108">
        <f t="shared" si="214"/>
        <v>7.4040645335402555E-3</v>
      </c>
    </row>
    <row r="4687" spans="21:24" ht="12" customHeight="1">
      <c r="U4687" s="107">
        <v>37314</v>
      </c>
      <c r="V4687" s="108">
        <v>5.4706135739763647E-3</v>
      </c>
      <c r="W4687" s="109">
        <f t="shared" si="213"/>
        <v>0.25406141039629282</v>
      </c>
      <c r="X4687" s="108">
        <f t="shared" si="214"/>
        <v>8.8347213620396658E-3</v>
      </c>
    </row>
    <row r="4688" spans="21:24" ht="12" customHeight="1">
      <c r="U4688" s="107">
        <v>37313</v>
      </c>
      <c r="V4688" s="108">
        <v>-2.9387987012526812E-3</v>
      </c>
      <c r="W4688" s="109">
        <f t="shared" si="213"/>
        <v>0.25267910067826216</v>
      </c>
      <c r="X4688" s="108">
        <f t="shared" si="214"/>
        <v>4.8784581556555739E-3</v>
      </c>
    </row>
    <row r="4689" spans="21:24" ht="12" customHeight="1">
      <c r="U4689" s="107">
        <v>37312</v>
      </c>
      <c r="V4689" s="108">
        <v>2.258482283501108E-3</v>
      </c>
      <c r="W4689" s="109">
        <f t="shared" ref="W4689:W4752" si="215">$W4688/(1+$V4688)</f>
        <v>0.25342386239593778</v>
      </c>
      <c r="X4689" s="108">
        <f t="shared" si="214"/>
        <v>-1.0041934891391602E-4</v>
      </c>
    </row>
    <row r="4690" spans="21:24" ht="12" customHeight="1">
      <c r="U4690" s="107">
        <v>37309</v>
      </c>
      <c r="V4690" s="108">
        <v>3.740310292037005E-3</v>
      </c>
      <c r="W4690" s="109">
        <f t="shared" si="215"/>
        <v>0.25285279882944783</v>
      </c>
      <c r="X4690" s="108">
        <f t="shared" si="214"/>
        <v>-1.980775363716325E-3</v>
      </c>
    </row>
    <row r="4691" spans="21:24" ht="12" customHeight="1">
      <c r="U4691" s="107">
        <v>37308</v>
      </c>
      <c r="V4691" s="108">
        <v>2.9411966005858859E-4</v>
      </c>
      <c r="W4691" s="109">
        <f t="shared" si="215"/>
        <v>0.25191057511268089</v>
      </c>
      <c r="X4691" s="108">
        <f t="shared" si="214"/>
        <v>-1.1910554748807423E-3</v>
      </c>
    </row>
    <row r="4692" spans="21:24" ht="12" customHeight="1">
      <c r="U4692" s="107">
        <v>37307</v>
      </c>
      <c r="V4692" s="108">
        <v>1.5275431092600469E-3</v>
      </c>
      <c r="W4692" s="109">
        <f t="shared" si="215"/>
        <v>0.2518365050454266</v>
      </c>
      <c r="X4692" s="108">
        <f t="shared" si="214"/>
        <v>-5.5524140534324307E-4</v>
      </c>
    </row>
    <row r="4693" spans="21:24" ht="12" customHeight="1">
      <c r="U4693" s="107">
        <v>37306</v>
      </c>
      <c r="V4693" s="108">
        <v>-7.8789439949798305E-3</v>
      </c>
      <c r="W4693" s="109">
        <f t="shared" si="215"/>
        <v>0.25145240066348618</v>
      </c>
      <c r="X4693" s="108">
        <f t="shared" si="214"/>
        <v>-1.8928485940750139E-3</v>
      </c>
    </row>
    <row r="4694" spans="21:24" ht="12" customHeight="1">
      <c r="U4694" s="107">
        <v>37305</v>
      </c>
      <c r="V4694" s="108">
        <v>3.7369024836329953E-4</v>
      </c>
      <c r="W4694" s="109">
        <f t="shared" si="215"/>
        <v>0.25344931361099327</v>
      </c>
      <c r="X4694" s="108">
        <f t="shared" si="214"/>
        <v>1.4855313739763343E-3</v>
      </c>
    </row>
    <row r="4695" spans="21:24" ht="12" customHeight="1">
      <c r="U4695" s="107">
        <v>37302</v>
      </c>
      <c r="V4695" s="108">
        <v>4.5345572030145729E-3</v>
      </c>
      <c r="W4695" s="109">
        <f t="shared" si="215"/>
        <v>0.25335463745359921</v>
      </c>
      <c r="X4695" s="108">
        <f t="shared" si="214"/>
        <v>3.6776958552118266E-3</v>
      </c>
    </row>
    <row r="4696" spans="21:24" ht="12" customHeight="1">
      <c r="U4696" s="107">
        <v>37301</v>
      </c>
      <c r="V4696" s="108">
        <v>9.3087915089166344E-4</v>
      </c>
      <c r="W4696" s="109">
        <f t="shared" si="215"/>
        <v>0.25221097237214973</v>
      </c>
      <c r="X4696" s="108">
        <f t="shared" si="214"/>
        <v>4.6518735365534969E-3</v>
      </c>
    </row>
    <row r="4697" spans="21:24" ht="12" customHeight="1">
      <c r="U4697" s="107">
        <v>37300</v>
      </c>
      <c r="V4697" s="108">
        <v>1.8714842525613751E-4</v>
      </c>
      <c r="W4697" s="109">
        <f t="shared" si="215"/>
        <v>0.25197641278297356</v>
      </c>
      <c r="X4697" s="108">
        <f t="shared" si="214"/>
        <v>9.4874029081948308E-4</v>
      </c>
    </row>
    <row r="4698" spans="21:24" ht="12" customHeight="1">
      <c r="U4698" s="107">
        <v>37299</v>
      </c>
      <c r="V4698" s="108">
        <v>-4.5208256839666984E-3</v>
      </c>
      <c r="W4698" s="109">
        <f t="shared" si="215"/>
        <v>0.25192926461782439</v>
      </c>
      <c r="X4698" s="108">
        <f t="shared" si="214"/>
        <v>-3.8263837246832466E-4</v>
      </c>
    </row>
    <row r="4699" spans="21:24" ht="12" customHeight="1">
      <c r="U4699" s="107">
        <v>37298</v>
      </c>
      <c r="V4699" s="108">
        <v>2.5634210063468282E-3</v>
      </c>
      <c r="W4699" s="109">
        <f t="shared" si="215"/>
        <v>0.25307336518709006</v>
      </c>
      <c r="X4699" s="108">
        <f t="shared" si="214"/>
        <v>6.370681204932449E-4</v>
      </c>
    </row>
    <row r="4700" spans="21:24" ht="12" customHeight="1">
      <c r="U4700" s="107">
        <v>37295</v>
      </c>
      <c r="V4700" s="108">
        <v>5.509566560903895E-3</v>
      </c>
      <c r="W4700" s="109">
        <f t="shared" si="215"/>
        <v>0.25242629033189906</v>
      </c>
      <c r="X4700" s="108">
        <f t="shared" si="214"/>
        <v>-3.8484157746021541E-4</v>
      </c>
    </row>
    <row r="4701" spans="21:24" ht="12" customHeight="1">
      <c r="U4701" s="107">
        <v>37294</v>
      </c>
      <c r="V4701" s="108">
        <v>-2.7585385597602859E-3</v>
      </c>
      <c r="W4701" s="109">
        <f t="shared" si="215"/>
        <v>0.25104315137971345</v>
      </c>
      <c r="X4701" s="108">
        <f t="shared" si="214"/>
        <v>-6.0664461603210373E-3</v>
      </c>
    </row>
    <row r="4702" spans="21:24" ht="12" customHeight="1">
      <c r="U4702" s="107">
        <v>37293</v>
      </c>
      <c r="V4702" s="108">
        <v>-1.143217231951368E-3</v>
      </c>
      <c r="W4702" s="109">
        <f t="shared" si="215"/>
        <v>0.25173757919887424</v>
      </c>
      <c r="X4702" s="108">
        <f t="shared" si="214"/>
        <v>-1.7705308149900123E-3</v>
      </c>
    </row>
    <row r="4703" spans="21:24" ht="12" customHeight="1">
      <c r="U4703" s="107">
        <v>37292</v>
      </c>
      <c r="V4703" s="108">
        <v>-3.5053405427267299E-3</v>
      </c>
      <c r="W4703" s="109">
        <f t="shared" si="215"/>
        <v>0.25202569932123287</v>
      </c>
      <c r="X4703" s="108">
        <f t="shared" si="214"/>
        <v>-8.384330622438485E-4</v>
      </c>
    </row>
    <row r="4704" spans="21:24" ht="12" customHeight="1">
      <c r="U4704" s="107">
        <v>37291</v>
      </c>
      <c r="V4704" s="108">
        <v>1.539544003004982E-3</v>
      </c>
      <c r="W4704" s="109">
        <f t="shared" si="215"/>
        <v>0.25291224285988156</v>
      </c>
      <c r="X4704" s="108">
        <f t="shared" si="214"/>
        <v>5.9759117336044554E-4</v>
      </c>
    </row>
    <row r="4705" spans="21:24" ht="12" customHeight="1">
      <c r="U4705" s="107">
        <v>37288</v>
      </c>
      <c r="V4705" s="108">
        <v>-2.0554061143847449E-4</v>
      </c>
      <c r="W4705" s="109">
        <f t="shared" si="215"/>
        <v>0.2525234718631566</v>
      </c>
      <c r="X4705" s="108">
        <f t="shared" si="214"/>
        <v>6.7264016323309583E-4</v>
      </c>
    </row>
    <row r="4706" spans="21:24" ht="12" customHeight="1">
      <c r="U4706" s="107">
        <v>37287</v>
      </c>
      <c r="V4706" s="108">
        <v>1.5516740099347571E-3</v>
      </c>
      <c r="W4706" s="109">
        <f t="shared" si="215"/>
        <v>0.25257538636250387</v>
      </c>
      <c r="X4706" s="108">
        <f t="shared" si="214"/>
        <v>-2.5673702802863074E-3</v>
      </c>
    </row>
    <row r="4707" spans="21:24" ht="12" customHeight="1">
      <c r="U4707" s="107">
        <v>37286</v>
      </c>
      <c r="V4707" s="108">
        <v>-2.1053372452752801E-4</v>
      </c>
      <c r="W4707" s="109">
        <f t="shared" si="215"/>
        <v>0.25218407888158395</v>
      </c>
      <c r="X4707" s="108">
        <f t="shared" si="214"/>
        <v>-7.2657205666745162E-3</v>
      </c>
    </row>
    <row r="4708" spans="21:24" ht="12" customHeight="1">
      <c r="U4708" s="107">
        <v>37285</v>
      </c>
      <c r="V4708" s="108">
        <v>-2.0731492645768039E-3</v>
      </c>
      <c r="W4708" s="109">
        <f t="shared" si="215"/>
        <v>0.25223718331525163</v>
      </c>
      <c r="X4708" s="108">
        <f t="shared" si="214"/>
        <v>-6.5787876588815353E-3</v>
      </c>
    </row>
    <row r="4709" spans="21:24" ht="12" customHeight="1">
      <c r="U4709" s="107">
        <v>37284</v>
      </c>
      <c r="V4709" s="108">
        <v>1.6146636432660579E-3</v>
      </c>
      <c r="W4709" s="109">
        <f t="shared" si="215"/>
        <v>0.25276119500078104</v>
      </c>
      <c r="X4709" s="108">
        <f t="shared" si="214"/>
        <v>-8.0665385023473979E-3</v>
      </c>
    </row>
    <row r="4710" spans="21:24" ht="12" customHeight="1">
      <c r="U4710" s="107">
        <v>37281</v>
      </c>
      <c r="V4710" s="108">
        <v>-3.4427076526632561E-3</v>
      </c>
      <c r="W4710" s="109">
        <f t="shared" si="215"/>
        <v>0.25235372860995192</v>
      </c>
      <c r="X4710" s="108">
        <f t="shared" si="214"/>
        <v>-1.0302925636999083E-2</v>
      </c>
    </row>
    <row r="4711" spans="21:24" ht="12" customHeight="1">
      <c r="U4711" s="107">
        <v>37280</v>
      </c>
      <c r="V4711" s="108">
        <v>-3.1660788028435249E-3</v>
      </c>
      <c r="W4711" s="109">
        <f t="shared" si="215"/>
        <v>0.25322551001111676</v>
      </c>
      <c r="X4711" s="108">
        <f t="shared" si="214"/>
        <v>-8.2580121616907531E-3</v>
      </c>
    </row>
    <row r="4712" spans="21:24" ht="12" customHeight="1">
      <c r="U4712" s="107">
        <v>37279</v>
      </c>
      <c r="V4712" s="108">
        <v>4.8128109387630675E-4</v>
      </c>
      <c r="W4712" s="109">
        <f t="shared" si="215"/>
        <v>0.25402978833926854</v>
      </c>
      <c r="X4712" s="108">
        <f t="shared" si="214"/>
        <v>-6.8188263535159388E-3</v>
      </c>
    </row>
    <row r="4713" spans="21:24" ht="12" customHeight="1">
      <c r="U4713" s="107">
        <v>37278</v>
      </c>
      <c r="V4713" s="108">
        <v>-3.5676477667781407E-3</v>
      </c>
      <c r="W4713" s="109">
        <f t="shared" si="215"/>
        <v>0.25390758741785258</v>
      </c>
      <c r="X4713" s="108">
        <f t="shared" si="214"/>
        <v>-1.0161457701384324E-2</v>
      </c>
    </row>
    <row r="4714" spans="21:24" ht="12" customHeight="1">
      <c r="U4714" s="107">
        <v>37277</v>
      </c>
      <c r="V4714" s="108">
        <v>-6.4355047552001746E-4</v>
      </c>
      <c r="W4714" s="109">
        <f t="shared" si="215"/>
        <v>0.25481668359000026</v>
      </c>
      <c r="X4714" s="108">
        <f t="shared" si="214"/>
        <v>-6.9020189991020331E-3</v>
      </c>
    </row>
    <row r="4715" spans="21:24" ht="12" customHeight="1">
      <c r="U4715" s="107">
        <v>37274</v>
      </c>
      <c r="V4715" s="108">
        <v>-1.3836195853882431E-3</v>
      </c>
      <c r="W4715" s="109">
        <f t="shared" si="215"/>
        <v>0.25498077659002322</v>
      </c>
      <c r="X4715" s="108">
        <f t="shared" si="214"/>
        <v>-6.1242129658760636E-3</v>
      </c>
    </row>
    <row r="4716" spans="21:24" ht="12" customHeight="1">
      <c r="U4716" s="107">
        <v>37273</v>
      </c>
      <c r="V4716" s="108">
        <v>-1.7195037358533861E-3</v>
      </c>
      <c r="W4716" s="109">
        <f t="shared" si="215"/>
        <v>0.25533406179874468</v>
      </c>
      <c r="X4716" s="108">
        <f t="shared" si="214"/>
        <v>-2.7425332778898692E-3</v>
      </c>
    </row>
    <row r="4717" spans="21:24" ht="12" customHeight="1">
      <c r="U4717" s="107">
        <v>37272</v>
      </c>
      <c r="V4717" s="108">
        <v>-2.8859193544179718E-3</v>
      </c>
      <c r="W4717" s="109">
        <f t="shared" si="215"/>
        <v>0.25577386591672213</v>
      </c>
      <c r="X4717" s="108">
        <f t="shared" si="214"/>
        <v>1.8816917845021486E-4</v>
      </c>
    </row>
    <row r="4718" spans="21:24" ht="12" customHeight="1">
      <c r="U4718" s="107">
        <v>37271</v>
      </c>
      <c r="V4718" s="108">
        <v>-2.8649631198331653E-4</v>
      </c>
      <c r="W4718" s="109">
        <f t="shared" si="215"/>
        <v>0.25651414505261144</v>
      </c>
      <c r="X4718" s="108">
        <f t="shared" si="214"/>
        <v>8.299370366711134E-4</v>
      </c>
    </row>
    <row r="4719" spans="21:24" ht="12" customHeight="1">
      <c r="U4719" s="107">
        <v>37270</v>
      </c>
      <c r="V4719" s="108">
        <v>1.3915726395203099E-4</v>
      </c>
      <c r="W4719" s="109">
        <f t="shared" si="215"/>
        <v>0.25658765646989051</v>
      </c>
      <c r="X4719" s="108">
        <f t="shared" si="214"/>
        <v>-9.759684814877323E-4</v>
      </c>
    </row>
    <row r="4720" spans="21:24" ht="12" customHeight="1">
      <c r="U4720" s="107">
        <v>37267</v>
      </c>
      <c r="V4720" s="108">
        <v>2.0141900542005303E-3</v>
      </c>
      <c r="W4720" s="109">
        <f t="shared" si="215"/>
        <v>0.25655195540171527</v>
      </c>
      <c r="X4720" s="108">
        <f t="shared" si="214"/>
        <v>3.0142381454465461E-3</v>
      </c>
    </row>
    <row r="4721" spans="21:24" ht="12" customHeight="1">
      <c r="U4721" s="107">
        <v>37266</v>
      </c>
      <c r="V4721" s="108">
        <v>1.2142051609414541E-3</v>
      </c>
      <c r="W4721" s="109">
        <f t="shared" si="215"/>
        <v>0.25603624973398625</v>
      </c>
      <c r="X4721" s="108">
        <f t="shared" si="214"/>
        <v>9.37734114226485E-4</v>
      </c>
    </row>
    <row r="4722" spans="21:24" ht="12" customHeight="1">
      <c r="U4722" s="107">
        <v>37265</v>
      </c>
      <c r="V4722" s="108">
        <v>-2.2461239762508411E-3</v>
      </c>
      <c r="W4722" s="109">
        <f t="shared" si="215"/>
        <v>0.25572574621314864</v>
      </c>
      <c r="X4722" s="108">
        <f t="shared" si="214"/>
        <v>5.9135653154935852E-3</v>
      </c>
    </row>
    <row r="4723" spans="21:24" ht="12" customHeight="1">
      <c r="U4723" s="107">
        <v>37264</v>
      </c>
      <c r="V4723" s="108">
        <v>-2.0903873289064229E-3</v>
      </c>
      <c r="W4723" s="109">
        <f t="shared" si="215"/>
        <v>0.25630143100247066</v>
      </c>
      <c r="X4723" s="108" t="e">
        <f t="shared" si="214"/>
        <v>#N/A</v>
      </c>
    </row>
    <row r="4724" spans="21:24" ht="12" customHeight="1">
      <c r="U4724" s="107">
        <v>37263</v>
      </c>
      <c r="V4724" s="108">
        <v>4.1338178199200153E-3</v>
      </c>
      <c r="W4724" s="109">
        <f t="shared" si="215"/>
        <v>0.25683832257756439</v>
      </c>
      <c r="X4724" s="108">
        <f t="shared" si="214"/>
        <v>1.034117126883749E-2</v>
      </c>
    </row>
    <row r="4725" spans="21:24" ht="12" customHeight="1">
      <c r="U4725" s="107">
        <v>37260</v>
      </c>
      <c r="V4725" s="108">
        <v>-6.024361369463756E-5</v>
      </c>
      <c r="W4725" s="109">
        <f t="shared" si="215"/>
        <v>0.25578097064312344</v>
      </c>
      <c r="X4725" s="108">
        <f t="shared" si="214"/>
        <v>5.717127058989302E-3</v>
      </c>
    </row>
    <row r="4726" spans="21:24" ht="12" customHeight="1">
      <c r="U4726" s="107">
        <v>37259</v>
      </c>
      <c r="V4726" s="108">
        <v>6.191410746661772E-3</v>
      </c>
      <c r="W4726" s="109">
        <f t="shared" si="215"/>
        <v>0.25579638074146932</v>
      </c>
      <c r="X4726" s="108">
        <f t="shared" si="214"/>
        <v>5.4516975292049352E-3</v>
      </c>
    </row>
    <row r="4727" spans="21:24" ht="12" customHeight="1">
      <c r="U4727" s="107">
        <v>37258</v>
      </c>
      <c r="V4727" s="108">
        <v>5.06940829810651E-5</v>
      </c>
      <c r="W4727" s="109">
        <f t="shared" si="215"/>
        <v>0.25422238553164667</v>
      </c>
      <c r="X4727" s="108">
        <f t="shared" si="214"/>
        <v>-8.2353263102186158E-4</v>
      </c>
    </row>
    <row r="4728" spans="21:24" ht="12" customHeight="1">
      <c r="U4728" s="107">
        <v>37256</v>
      </c>
      <c r="V4728" s="108">
        <v>-4.6181709850260261E-4</v>
      </c>
      <c r="W4728" s="109">
        <f t="shared" si="215"/>
        <v>0.25420949861422937</v>
      </c>
      <c r="X4728" s="108">
        <f t="shared" si="214"/>
        <v>-1.8029520056840331E-3</v>
      </c>
    </row>
    <row r="4729" spans="21:24" ht="12" customHeight="1">
      <c r="U4729" s="107">
        <v>37253</v>
      </c>
      <c r="V4729" s="108">
        <v>-3.2414837598743521E-4</v>
      </c>
      <c r="W4729" s="109">
        <f t="shared" si="215"/>
        <v>0.25432695114887993</v>
      </c>
      <c r="X4729" s="108">
        <f t="shared" si="214"/>
        <v>-1.7240183620147453E-3</v>
      </c>
    </row>
    <row r="4730" spans="21:24" ht="12" customHeight="1">
      <c r="U4730" s="107">
        <v>37252</v>
      </c>
      <c r="V4730" s="108">
        <v>-8.8436115395140266E-5</v>
      </c>
      <c r="W4730" s="109">
        <f t="shared" si="215"/>
        <v>0.25440941754841417</v>
      </c>
      <c r="X4730" s="108">
        <f t="shared" si="214"/>
        <v>-2.4818128949550822E-3</v>
      </c>
    </row>
    <row r="4731" spans="21:24" ht="12" customHeight="1">
      <c r="U4731" s="107">
        <v>37251</v>
      </c>
      <c r="V4731" s="108">
        <v>-7.6885144627897122E-4</v>
      </c>
      <c r="W4731" s="109">
        <f t="shared" si="215"/>
        <v>0.2544319185189205</v>
      </c>
      <c r="X4731" s="108">
        <f t="shared" si="214"/>
        <v>-4.6460721822902951E-3</v>
      </c>
    </row>
    <row r="4732" spans="21:24" ht="12" customHeight="1">
      <c r="U4732" s="107">
        <v>37250</v>
      </c>
      <c r="V4732" s="108">
        <v>-1.6085445888556829E-4</v>
      </c>
      <c r="W4732" s="109">
        <f t="shared" si="215"/>
        <v>0.2546276893861677</v>
      </c>
      <c r="X4732" s="108">
        <f t="shared" si="214"/>
        <v>-1.491430322998033E-3</v>
      </c>
    </row>
    <row r="4733" spans="21:24" ht="12" customHeight="1">
      <c r="U4733" s="107">
        <v>37249</v>
      </c>
      <c r="V4733" s="108">
        <v>-3.8277740296204177E-4</v>
      </c>
      <c r="W4733" s="109">
        <f t="shared" si="215"/>
        <v>0.2546686539746979</v>
      </c>
      <c r="X4733" s="108">
        <f t="shared" si="214"/>
        <v>2.571266332261013E-3</v>
      </c>
    </row>
    <row r="4734" spans="21:24" ht="12" customHeight="1">
      <c r="U4734" s="107">
        <v>37246</v>
      </c>
      <c r="V4734" s="108">
        <v>-1.0830055547709919E-3</v>
      </c>
      <c r="W4734" s="109">
        <f t="shared" si="215"/>
        <v>0.25476617270864987</v>
      </c>
      <c r="X4734" s="108">
        <f t="shared" si="214"/>
        <v>2.6462166176992596E-3</v>
      </c>
    </row>
    <row r="4735" spans="21:24" ht="12" customHeight="1">
      <c r="U4735" s="107">
        <v>37245</v>
      </c>
      <c r="V4735" s="108">
        <v>-2.2578881781505468E-3</v>
      </c>
      <c r="W4735" s="109">
        <f t="shared" si="215"/>
        <v>0.25504238502833759</v>
      </c>
      <c r="X4735" s="108">
        <f t="shared" si="214"/>
        <v>2.1057847638683569E-3</v>
      </c>
    </row>
    <row r="4736" spans="21:24" ht="12" customHeight="1">
      <c r="U4736" s="107">
        <v>37244</v>
      </c>
      <c r="V4736" s="108">
        <v>2.3980787483378289E-3</v>
      </c>
      <c r="W4736" s="109">
        <f t="shared" si="215"/>
        <v>0.25561954537795067</v>
      </c>
      <c r="X4736" s="108">
        <f t="shared" si="214"/>
        <v>-3.2700047662903575E-3</v>
      </c>
    </row>
    <row r="4737" spans="21:24" ht="12" customHeight="1">
      <c r="U4737" s="107">
        <v>37243</v>
      </c>
      <c r="V4737" s="108">
        <v>3.9072559967925566E-3</v>
      </c>
      <c r="W4737" s="109">
        <f t="shared" si="215"/>
        <v>0.25500801607394796</v>
      </c>
      <c r="X4737" s="108">
        <f t="shared" si="214"/>
        <v>-1.6113712086200938E-3</v>
      </c>
    </row>
    <row r="4738" spans="21:24" ht="12" customHeight="1">
      <c r="U4738" s="107">
        <v>37242</v>
      </c>
      <c r="V4738" s="108">
        <v>-3.080479561101053E-4</v>
      </c>
      <c r="W4738" s="109">
        <f t="shared" si="215"/>
        <v>0.25401551243968967</v>
      </c>
      <c r="X4738" s="108">
        <f t="shared" si="214"/>
        <v>-3.2239834117636645E-3</v>
      </c>
    </row>
    <row r="4739" spans="21:24" ht="12" customHeight="1">
      <c r="U4739" s="107">
        <v>37239</v>
      </c>
      <c r="V4739" s="108">
        <v>-1.6214273372341789E-3</v>
      </c>
      <c r="W4739" s="109">
        <f t="shared" si="215"/>
        <v>0.25409378551097661</v>
      </c>
      <c r="X4739" s="108">
        <f t="shared" si="214"/>
        <v>-5.8579474489988126E-3</v>
      </c>
    </row>
    <row r="4740" spans="21:24" ht="12" customHeight="1">
      <c r="U4740" s="107">
        <v>37238</v>
      </c>
      <c r="V4740" s="108">
        <v>-7.6102688150850974E-3</v>
      </c>
      <c r="W4740" s="109">
        <f t="shared" si="215"/>
        <v>0.25450644922525284</v>
      </c>
      <c r="X4740" s="108">
        <f t="shared" si="214"/>
        <v>-8.6036342644161268E-3</v>
      </c>
    </row>
    <row r="4741" spans="21:24" ht="12" customHeight="1">
      <c r="U4741" s="107">
        <v>37237</v>
      </c>
      <c r="V4741" s="108">
        <v>4.0661444225993911E-3</v>
      </c>
      <c r="W4741" s="109">
        <f t="shared" si="215"/>
        <v>0.25645816479919814</v>
      </c>
      <c r="X4741" s="108">
        <f t="shared" si="214"/>
        <v>-4.5622103215967602E-3</v>
      </c>
    </row>
    <row r="4742" spans="21:24" ht="12" customHeight="1">
      <c r="U4742" s="107">
        <v>37236</v>
      </c>
      <c r="V4742" s="108">
        <v>2.2857300246824481E-3</v>
      </c>
      <c r="W4742" s="109">
        <f t="shared" si="215"/>
        <v>0.25541959185037316</v>
      </c>
      <c r="X4742" s="108">
        <f t="shared" ref="X4742:X4805" si="216">$W4742/VLOOKUP($U4742-7,$U:$W,3,FALSE)-1</f>
        <v>-8.5486638324143716E-3</v>
      </c>
    </row>
    <row r="4743" spans="21:24" ht="12" customHeight="1">
      <c r="U4743" s="107">
        <v>37235</v>
      </c>
      <c r="V4743" s="108">
        <v>-2.9497173042651141E-3</v>
      </c>
      <c r="W4743" s="109">
        <f t="shared" si="215"/>
        <v>0.25483710303256857</v>
      </c>
      <c r="X4743" s="108">
        <f t="shared" si="216"/>
        <v>-5.8193471050690393E-3</v>
      </c>
    </row>
    <row r="4744" spans="21:24" ht="12" customHeight="1">
      <c r="U4744" s="107">
        <v>37232</v>
      </c>
      <c r="V4744" s="108">
        <v>-4.3788148521484733E-3</v>
      </c>
      <c r="W4744" s="109">
        <f t="shared" si="215"/>
        <v>0.25559102429976038</v>
      </c>
      <c r="X4744" s="108">
        <f t="shared" si="216"/>
        <v>-4.9914751888934239E-3</v>
      </c>
    </row>
    <row r="4745" spans="21:24" ht="12" customHeight="1">
      <c r="U4745" s="107">
        <v>37231</v>
      </c>
      <c r="V4745" s="108">
        <v>-3.5647954213602279E-3</v>
      </c>
      <c r="W4745" s="109">
        <f t="shared" si="215"/>
        <v>0.25671513233399573</v>
      </c>
      <c r="X4745" s="108">
        <f t="shared" si="216"/>
        <v>2.4256461295262266E-3</v>
      </c>
    </row>
    <row r="4746" spans="21:24" ht="12" customHeight="1">
      <c r="U4746" s="107">
        <v>37230</v>
      </c>
      <c r="V4746" s="108">
        <v>4.5136733289240462E-5</v>
      </c>
      <c r="W4746" s="109">
        <f t="shared" si="215"/>
        <v>0.25763354320921678</v>
      </c>
      <c r="X4746" s="108">
        <f t="shared" si="216"/>
        <v>1.020022425357503E-2</v>
      </c>
    </row>
    <row r="4747" spans="21:24" ht="12" customHeight="1">
      <c r="U4747" s="107">
        <v>37229</v>
      </c>
      <c r="V4747" s="108">
        <v>5.0448722122456626E-3</v>
      </c>
      <c r="W4747" s="109">
        <f t="shared" si="215"/>
        <v>0.25762191499755005</v>
      </c>
      <c r="X4747" s="108">
        <f t="shared" si="216"/>
        <v>1.1080469115760883E-2</v>
      </c>
    </row>
    <row r="4748" spans="21:24" ht="12" customHeight="1">
      <c r="U4748" s="107">
        <v>37228</v>
      </c>
      <c r="V4748" s="108">
        <v>-2.1194557963034369E-3</v>
      </c>
      <c r="W4748" s="109">
        <f t="shared" si="215"/>
        <v>0.25632876911305252</v>
      </c>
      <c r="X4748" s="108">
        <f t="shared" si="216"/>
        <v>3.7173662403922059E-4</v>
      </c>
    </row>
    <row r="4749" spans="21:24" ht="12" customHeight="1">
      <c r="U4749" s="107">
        <v>37225</v>
      </c>
      <c r="V4749" s="108">
        <v>3.0428734382430302E-3</v>
      </c>
      <c r="W4749" s="109">
        <f t="shared" si="215"/>
        <v>0.25687320050678164</v>
      </c>
      <c r="X4749" s="108">
        <f t="shared" si="216"/>
        <v>5.3003719007567174E-3</v>
      </c>
    </row>
    <row r="4750" spans="21:24" ht="12" customHeight="1">
      <c r="U4750" s="107">
        <v>37224</v>
      </c>
      <c r="V4750" s="108">
        <v>4.1633222434864078E-3</v>
      </c>
      <c r="W4750" s="109">
        <f t="shared" si="215"/>
        <v>0.25609393906191508</v>
      </c>
      <c r="X4750" s="108">
        <f t="shared" si="216"/>
        <v>3.2697930783240903E-3</v>
      </c>
    </row>
    <row r="4751" spans="21:24" ht="12" customHeight="1">
      <c r="U4751" s="107">
        <v>37223</v>
      </c>
      <c r="V4751" s="108">
        <v>9.1653289063421933E-4</v>
      </c>
      <c r="W4751" s="109">
        <f t="shared" si="215"/>
        <v>0.25503215800568563</v>
      </c>
      <c r="X4751" s="108">
        <f t="shared" si="216"/>
        <v>-4.7974064449030074E-4</v>
      </c>
    </row>
    <row r="4752" spans="21:24" ht="12" customHeight="1">
      <c r="U4752" s="107">
        <v>37222</v>
      </c>
      <c r="V4752" s="108">
        <v>-5.5999350087962314E-3</v>
      </c>
      <c r="W4752" s="109">
        <f t="shared" si="215"/>
        <v>0.25479862668384146</v>
      </c>
      <c r="X4752" s="108">
        <f t="shared" si="216"/>
        <v>-7.5524552882221263E-3</v>
      </c>
    </row>
    <row r="4753" spans="21:24" ht="12" customHeight="1">
      <c r="U4753" s="107">
        <v>37221</v>
      </c>
      <c r="V4753" s="108">
        <v>2.7969058641226256E-3</v>
      </c>
      <c r="W4753" s="109">
        <f t="shared" ref="W4753:W4816" si="217">$W4752/(1+$V4752)</f>
        <v>0.25623351773020581</v>
      </c>
      <c r="X4753" s="108">
        <f t="shared" si="216"/>
        <v>-5.9200837643039739E-3</v>
      </c>
    </row>
    <row r="4754" spans="21:24" ht="12" customHeight="1">
      <c r="U4754" s="107">
        <v>37218</v>
      </c>
      <c r="V4754" s="108">
        <v>1.016854475428442E-3</v>
      </c>
      <c r="W4754" s="109">
        <f t="shared" si="217"/>
        <v>0.2555188555447388</v>
      </c>
      <c r="X4754" s="108">
        <f t="shared" si="216"/>
        <v>-2.3016798144842587E-3</v>
      </c>
    </row>
    <row r="4755" spans="21:24" ht="12" customHeight="1">
      <c r="U4755" s="107">
        <v>37217</v>
      </c>
      <c r="V4755" s="108">
        <v>4.1044912207742685E-4</v>
      </c>
      <c r="W4755" s="109">
        <f t="shared" si="217"/>
        <v>0.25525929398925112</v>
      </c>
      <c r="X4755" s="108">
        <f t="shared" si="216"/>
        <v>-9.8099807368258185E-3</v>
      </c>
    </row>
    <row r="4756" spans="21:24" ht="12" customHeight="1">
      <c r="U4756" s="107">
        <v>37216</v>
      </c>
      <c r="V4756" s="108">
        <v>-6.166061937301924E-3</v>
      </c>
      <c r="W4756" s="109">
        <f t="shared" si="217"/>
        <v>0.2551545660216335</v>
      </c>
      <c r="X4756" s="108">
        <f t="shared" si="216"/>
        <v>-2.0118217794787174E-2</v>
      </c>
    </row>
    <row r="4757" spans="21:24" ht="12" customHeight="1">
      <c r="U4757" s="107">
        <v>37215</v>
      </c>
      <c r="V4757" s="108">
        <v>-3.9643519917154559E-3</v>
      </c>
      <c r="W4757" s="109">
        <f t="shared" si="217"/>
        <v>0.25673762612596207</v>
      </c>
      <c r="X4757" s="108">
        <f t="shared" si="216"/>
        <v>-2.2019932425117794E-2</v>
      </c>
    </row>
    <row r="4758" spans="21:24" ht="12" customHeight="1">
      <c r="U4758" s="107">
        <v>37214</v>
      </c>
      <c r="V4758" s="108">
        <v>6.4470392445315069E-3</v>
      </c>
      <c r="W4758" s="109">
        <f t="shared" si="217"/>
        <v>0.25775947541570987</v>
      </c>
      <c r="X4758" s="108">
        <f t="shared" si="216"/>
        <v>-1.911755354648137E-2</v>
      </c>
    </row>
    <row r="4759" spans="21:24" ht="12" customHeight="1">
      <c r="U4759" s="107">
        <v>37211</v>
      </c>
      <c r="V4759" s="108">
        <v>-6.5164204832181749E-3</v>
      </c>
      <c r="W4759" s="109">
        <f t="shared" si="217"/>
        <v>0.25610833492956736</v>
      </c>
      <c r="X4759" s="108">
        <f t="shared" si="216"/>
        <v>-2.8200648949229579E-2</v>
      </c>
    </row>
    <row r="4760" spans="21:24" ht="12" customHeight="1">
      <c r="U4760" s="107">
        <v>37210</v>
      </c>
      <c r="V4760" s="108">
        <v>-1.0004186315760879E-2</v>
      </c>
      <c r="W4760" s="109">
        <f t="shared" si="217"/>
        <v>0.25778819117889729</v>
      </c>
      <c r="X4760" s="108">
        <f t="shared" si="216"/>
        <v>-2.4159093681088151E-2</v>
      </c>
    </row>
    <row r="4761" spans="21:24" ht="12" customHeight="1">
      <c r="U4761" s="107">
        <v>37209</v>
      </c>
      <c r="V4761" s="108">
        <v>-8.0948543431363876E-3</v>
      </c>
      <c r="W4761" s="109">
        <f t="shared" si="217"/>
        <v>0.26039321340112176</v>
      </c>
      <c r="X4761" s="108">
        <f t="shared" si="216"/>
        <v>-1.5382206575055846E-2</v>
      </c>
    </row>
    <row r="4762" spans="21:24" ht="12" customHeight="1">
      <c r="U4762" s="107">
        <v>37208</v>
      </c>
      <c r="V4762" s="108">
        <v>-1.008389060572334E-3</v>
      </c>
      <c r="W4762" s="109">
        <f t="shared" si="217"/>
        <v>0.26251826048213822</v>
      </c>
      <c r="X4762" s="108">
        <f t="shared" si="216"/>
        <v>-3.8238793482447964E-3</v>
      </c>
    </row>
    <row r="4763" spans="21:24" ht="12" customHeight="1">
      <c r="U4763" s="107">
        <v>37207</v>
      </c>
      <c r="V4763" s="108">
        <v>-2.8727875179151842E-3</v>
      </c>
      <c r="W4763" s="109">
        <f t="shared" si="217"/>
        <v>0.26278324823496002</v>
      </c>
      <c r="X4763" s="108">
        <f t="shared" si="216"/>
        <v>-1.647129283720572E-4</v>
      </c>
    </row>
    <row r="4764" spans="21:24" ht="12" customHeight="1">
      <c r="U4764" s="107">
        <v>37204</v>
      </c>
      <c r="V4764" s="108">
        <v>-2.3846840396132499E-3</v>
      </c>
      <c r="W4764" s="109">
        <f t="shared" si="217"/>
        <v>0.26354034364464946</v>
      </c>
      <c r="X4764" s="108">
        <f t="shared" si="216"/>
        <v>9.1022348516605067E-3</v>
      </c>
    </row>
    <row r="4765" spans="21:24" ht="12" customHeight="1">
      <c r="U4765" s="107">
        <v>37203</v>
      </c>
      <c r="V4765" s="108">
        <v>-1.09998744903333E-3</v>
      </c>
      <c r="W4765" s="109">
        <f t="shared" si="217"/>
        <v>0.26417030635796102</v>
      </c>
      <c r="X4765" s="108">
        <f t="shared" si="216"/>
        <v>7.1451728180236262E-3</v>
      </c>
    </row>
    <row r="4766" spans="21:24" ht="12" customHeight="1">
      <c r="U4766" s="107">
        <v>37202</v>
      </c>
      <c r="V4766" s="108">
        <v>3.5490183636325001E-3</v>
      </c>
      <c r="W4766" s="109">
        <f t="shared" si="217"/>
        <v>0.26446121037012432</v>
      </c>
      <c r="X4766" s="108">
        <f t="shared" si="216"/>
        <v>1.4765398056741486E-2</v>
      </c>
    </row>
    <row r="4767" spans="21:24" ht="12" customHeight="1">
      <c r="U4767" s="107">
        <v>37201</v>
      </c>
      <c r="V4767" s="108">
        <v>2.6611192529701227E-3</v>
      </c>
      <c r="W4767" s="109">
        <f t="shared" si="217"/>
        <v>0.26352595192744011</v>
      </c>
      <c r="X4767" s="108">
        <f t="shared" si="216"/>
        <v>1.753040085912394E-2</v>
      </c>
    </row>
    <row r="4768" spans="21:24" ht="12" customHeight="1">
      <c r="U4768" s="107">
        <v>37200</v>
      </c>
      <c r="V4768" s="108">
        <v>6.369060542063318E-3</v>
      </c>
      <c r="W4768" s="109">
        <f t="shared" si="217"/>
        <v>0.2628265391638796</v>
      </c>
      <c r="X4768" s="108">
        <f t="shared" si="216"/>
        <v>1.7004683391522724E-2</v>
      </c>
    </row>
    <row r="4769" spans="21:24" ht="12" customHeight="1">
      <c r="U4769" s="107">
        <v>37197</v>
      </c>
      <c r="V4769" s="108">
        <v>-4.319468238488367E-3</v>
      </c>
      <c r="W4769" s="109">
        <f t="shared" si="217"/>
        <v>0.26116317509037157</v>
      </c>
      <c r="X4769" s="108">
        <f t="shared" si="216"/>
        <v>1.0929911314230489E-2</v>
      </c>
    </row>
    <row r="4770" spans="21:24" ht="12" customHeight="1">
      <c r="U4770" s="107">
        <v>37196</v>
      </c>
      <c r="V4770" s="108">
        <v>6.4578535574406869E-3</v>
      </c>
      <c r="W4770" s="109">
        <f t="shared" si="217"/>
        <v>0.26229615500097592</v>
      </c>
      <c r="X4770" s="108">
        <f t="shared" si="216"/>
        <v>1.7719493916944273E-2</v>
      </c>
    </row>
    <row r="4771" spans="21:24" ht="12" customHeight="1">
      <c r="U4771" s="107">
        <v>37195</v>
      </c>
      <c r="V4771" s="108">
        <v>6.2834591057165171E-3</v>
      </c>
      <c r="W4771" s="109">
        <f t="shared" si="217"/>
        <v>0.26061315342104002</v>
      </c>
      <c r="X4771" s="108">
        <f t="shared" si="216"/>
        <v>1.6667893286936186E-2</v>
      </c>
    </row>
    <row r="4772" spans="21:24" ht="12" customHeight="1">
      <c r="U4772" s="107">
        <v>37194</v>
      </c>
      <c r="V4772" s="108">
        <v>2.1430841514825071E-3</v>
      </c>
      <c r="W4772" s="109">
        <f t="shared" si="217"/>
        <v>0.25898582657082203</v>
      </c>
      <c r="X4772" s="108">
        <f t="shared" si="216"/>
        <v>1.5242875564835057E-2</v>
      </c>
    </row>
    <row r="4773" spans="21:24" ht="12" customHeight="1">
      <c r="U4773" s="107">
        <v>37193</v>
      </c>
      <c r="V4773" s="108">
        <v>3.5781716406379068E-4</v>
      </c>
      <c r="W4773" s="109">
        <f t="shared" si="217"/>
        <v>0.25843198507936233</v>
      </c>
      <c r="X4773" s="108">
        <f t="shared" si="216"/>
        <v>1.4171730409287875E-2</v>
      </c>
    </row>
    <row r="4774" spans="21:24" ht="12" customHeight="1">
      <c r="U4774" s="107">
        <v>37190</v>
      </c>
      <c r="V4774" s="108">
        <v>2.3676968563898222E-3</v>
      </c>
      <c r="W4774" s="109">
        <f t="shared" si="217"/>
        <v>0.25833954675537679</v>
      </c>
      <c r="X4774" s="108">
        <f t="shared" si="216"/>
        <v>1.6284291577278509E-2</v>
      </c>
    </row>
    <row r="4775" spans="21:24" ht="12" customHeight="1">
      <c r="U4775" s="107">
        <v>37189</v>
      </c>
      <c r="V4775" s="108">
        <v>5.4178894816776461E-3</v>
      </c>
      <c r="W4775" s="109">
        <f t="shared" si="217"/>
        <v>0.25772932185023256</v>
      </c>
      <c r="X4775" s="108">
        <f t="shared" si="216"/>
        <v>1.0975556215299109E-2</v>
      </c>
    </row>
    <row r="4776" spans="21:24" ht="12" customHeight="1">
      <c r="U4776" s="107">
        <v>37188</v>
      </c>
      <c r="V4776" s="108">
        <v>4.8729967785876623E-3</v>
      </c>
      <c r="W4776" s="109">
        <f t="shared" si="217"/>
        <v>0.25634049736582626</v>
      </c>
      <c r="X4776" s="108">
        <f t="shared" si="216"/>
        <v>4.2218181788620246E-3</v>
      </c>
    </row>
    <row r="4777" spans="21:24" ht="12" customHeight="1">
      <c r="U4777" s="107">
        <v>37187</v>
      </c>
      <c r="V4777" s="108">
        <v>1.085760100666918E-3</v>
      </c>
      <c r="W4777" s="109">
        <f t="shared" si="217"/>
        <v>0.25509740851590224</v>
      </c>
      <c r="X4777" s="108">
        <f t="shared" si="216"/>
        <v>2.1616540508739845E-4</v>
      </c>
    </row>
    <row r="4778" spans="21:24" ht="12" customHeight="1">
      <c r="U4778" s="107">
        <v>37186</v>
      </c>
      <c r="V4778" s="108">
        <v>2.4416033861305269E-3</v>
      </c>
      <c r="W4778" s="109">
        <f t="shared" si="217"/>
        <v>0.25482073432974439</v>
      </c>
      <c r="X4778" s="108">
        <f t="shared" si="216"/>
        <v>3.3961239848678826E-3</v>
      </c>
    </row>
    <row r="4779" spans="21:24" ht="12" customHeight="1">
      <c r="U4779" s="107">
        <v>37183</v>
      </c>
      <c r="V4779" s="108">
        <v>-2.8683427853807703E-3</v>
      </c>
      <c r="W4779" s="109">
        <f t="shared" si="217"/>
        <v>0.25420007855718452</v>
      </c>
      <c r="X4779" s="108">
        <f t="shared" si="216"/>
        <v>3.0997967290684603E-3</v>
      </c>
    </row>
    <row r="4780" spans="21:24" ht="12" customHeight="1">
      <c r="U4780" s="107">
        <v>37182</v>
      </c>
      <c r="V4780" s="108">
        <v>-1.2987210248386529E-3</v>
      </c>
      <c r="W4780" s="109">
        <f t="shared" si="217"/>
        <v>0.25493130893794436</v>
      </c>
      <c r="X4780" s="108">
        <f t="shared" si="216"/>
        <v>4.7557093866861244E-3</v>
      </c>
    </row>
    <row r="4781" spans="21:24" ht="12" customHeight="1">
      <c r="U4781" s="107">
        <v>37181</v>
      </c>
      <c r="V4781" s="108">
        <v>8.6474657532350379E-4</v>
      </c>
      <c r="W4781" s="109">
        <f t="shared" si="217"/>
        <v>0.25526282413450752</v>
      </c>
      <c r="X4781" s="108">
        <f t="shared" si="216"/>
        <v>4.9276771371702388E-3</v>
      </c>
    </row>
    <row r="4782" spans="21:24" ht="12" customHeight="1">
      <c r="U4782" s="107">
        <v>37180</v>
      </c>
      <c r="V4782" s="108">
        <v>4.2684833579329715E-3</v>
      </c>
      <c r="W4782" s="109">
        <f t="shared" si="217"/>
        <v>0.25504227719873718</v>
      </c>
      <c r="X4782" s="108">
        <f t="shared" si="216"/>
        <v>6.5317579363743938E-3</v>
      </c>
    </row>
    <row r="4783" spans="21:24" ht="12" customHeight="1">
      <c r="U4783" s="107">
        <v>37179</v>
      </c>
      <c r="V4783" s="108">
        <v>2.1455580234566881E-3</v>
      </c>
      <c r="W4783" s="109">
        <f t="shared" si="217"/>
        <v>0.25395826058980003</v>
      </c>
      <c r="X4783" s="108">
        <f t="shared" si="216"/>
        <v>-1.612264407093611E-3</v>
      </c>
    </row>
    <row r="4784" spans="21:24" ht="12" customHeight="1">
      <c r="U4784" s="107">
        <v>37176</v>
      </c>
      <c r="V4784" s="108">
        <v>-1.2222823057783201E-3</v>
      </c>
      <c r="W4784" s="109">
        <f t="shared" si="217"/>
        <v>0.25341454497955851</v>
      </c>
      <c r="X4784" s="108">
        <f t="shared" si="216"/>
        <v>-3.7223260655651069E-3</v>
      </c>
    </row>
    <row r="4785" spans="21:24" ht="12" customHeight="1">
      <c r="U4785" s="107">
        <v>37175</v>
      </c>
      <c r="V4785" s="108">
        <v>-1.1277895130826351E-3</v>
      </c>
      <c r="W4785" s="109">
        <f t="shared" si="217"/>
        <v>0.25372466815198014</v>
      </c>
      <c r="X4785" s="108">
        <f t="shared" si="216"/>
        <v>-1.3611755694240557E-3</v>
      </c>
    </row>
    <row r="4786" spans="21:24" ht="12" customHeight="1">
      <c r="U4786" s="107">
        <v>37174</v>
      </c>
      <c r="V4786" s="108">
        <v>2.4623420631456512E-3</v>
      </c>
      <c r="W4786" s="109">
        <f t="shared" si="217"/>
        <v>0.25401113925103364</v>
      </c>
      <c r="X4786" s="108">
        <f t="shared" si="216"/>
        <v>6.2135672610663661E-4</v>
      </c>
    </row>
    <row r="4787" spans="21:24" ht="12" customHeight="1">
      <c r="U4787" s="107">
        <v>37173</v>
      </c>
      <c r="V4787" s="108">
        <v>-3.8572264399138788E-3</v>
      </c>
      <c r="W4787" s="109">
        <f t="shared" si="217"/>
        <v>0.2533872132575663</v>
      </c>
      <c r="X4787" s="108">
        <f t="shared" si="216"/>
        <v>2.0272115017294645E-3</v>
      </c>
    </row>
    <row r="4788" spans="21:24" ht="12" customHeight="1">
      <c r="U4788" s="107">
        <v>37172</v>
      </c>
      <c r="V4788" s="108">
        <v>2.7554323284049779E-5</v>
      </c>
      <c r="W4788" s="109">
        <f t="shared" si="217"/>
        <v>0.25436836965849086</v>
      </c>
      <c r="X4788" s="108">
        <f t="shared" si="216"/>
        <v>1.2811216523274105E-2</v>
      </c>
    </row>
    <row r="4789" spans="21:24" ht="12" customHeight="1">
      <c r="U4789" s="107">
        <v>37169</v>
      </c>
      <c r="V4789" s="108">
        <v>1.1447932248370369E-3</v>
      </c>
      <c r="W4789" s="109">
        <f t="shared" si="217"/>
        <v>0.25436136090332157</v>
      </c>
      <c r="X4789" s="108">
        <f t="shared" si="216"/>
        <v>1.3620276256371078E-2</v>
      </c>
    </row>
    <row r="4790" spans="21:24" ht="12" customHeight="1">
      <c r="U4790" s="107">
        <v>37168</v>
      </c>
      <c r="V4790" s="108">
        <v>8.5520610851003837E-4</v>
      </c>
      <c r="W4790" s="109">
        <f t="shared" si="217"/>
        <v>0.2540705027131846</v>
      </c>
      <c r="X4790" s="108">
        <f t="shared" si="216"/>
        <v>1.2948556203627559E-2</v>
      </c>
    </row>
    <row r="4791" spans="21:24" ht="12" customHeight="1">
      <c r="U4791" s="107">
        <v>37167</v>
      </c>
      <c r="V4791" s="108">
        <v>3.8707833896257232E-3</v>
      </c>
      <c r="W4791" s="109">
        <f t="shared" si="217"/>
        <v>0.25385340572993825</v>
      </c>
      <c r="X4791" s="108">
        <f t="shared" si="216"/>
        <v>1.5934403816085796E-2</v>
      </c>
    </row>
    <row r="4792" spans="21:24" ht="12" customHeight="1">
      <c r="U4792" s="107">
        <v>37166</v>
      </c>
      <c r="V4792" s="108">
        <v>6.8634491554599971E-3</v>
      </c>
      <c r="W4792" s="109">
        <f t="shared" si="217"/>
        <v>0.25287458299442495</v>
      </c>
      <c r="X4792" s="108">
        <f t="shared" si="216"/>
        <v>1.5128380526092888E-2</v>
      </c>
    </row>
    <row r="4793" spans="21:24" ht="12" customHeight="1">
      <c r="U4793" s="107">
        <v>37165</v>
      </c>
      <c r="V4793" s="108">
        <v>8.2640213716186721E-4</v>
      </c>
      <c r="W4793" s="109">
        <f t="shared" si="217"/>
        <v>0.25115082209661288</v>
      </c>
      <c r="X4793" s="108">
        <f t="shared" si="216"/>
        <v>1.0477766322172233E-2</v>
      </c>
    </row>
    <row r="4794" spans="21:24" ht="12" customHeight="1">
      <c r="U4794" s="107">
        <v>37162</v>
      </c>
      <c r="V4794" s="108">
        <v>4.8134059956710877E-4</v>
      </c>
      <c r="W4794" s="109">
        <f t="shared" si="217"/>
        <v>0.25094344189992007</v>
      </c>
      <c r="X4794" s="108">
        <f t="shared" si="216"/>
        <v>7.0554379328533479E-3</v>
      </c>
    </row>
    <row r="4795" spans="21:24" ht="12" customHeight="1">
      <c r="U4795" s="107">
        <v>37161</v>
      </c>
      <c r="V4795" s="108">
        <v>3.8054064017762203E-3</v>
      </c>
      <c r="W4795" s="109">
        <f t="shared" si="217"/>
        <v>0.25082271074594453</v>
      </c>
      <c r="X4795" s="108">
        <f t="shared" si="216"/>
        <v>6.1905088447531398E-3</v>
      </c>
    </row>
    <row r="4796" spans="21:24" ht="12" customHeight="1">
      <c r="U4796" s="107">
        <v>37160</v>
      </c>
      <c r="V4796" s="108">
        <v>3.0743311496817484E-3</v>
      </c>
      <c r="W4796" s="109">
        <f t="shared" si="217"/>
        <v>0.2498718468204304</v>
      </c>
      <c r="X4796" s="108">
        <f t="shared" si="216"/>
        <v>-2.1926764152487843E-3</v>
      </c>
    </row>
    <row r="4797" spans="21:24" ht="12" customHeight="1">
      <c r="U4797" s="107">
        <v>37159</v>
      </c>
      <c r="V4797" s="108">
        <v>2.250699134990518E-3</v>
      </c>
      <c r="W4797" s="109">
        <f t="shared" si="217"/>
        <v>0.24910601244679223</v>
      </c>
      <c r="X4797" s="108">
        <f t="shared" si="216"/>
        <v>-7.7999709068196088E-3</v>
      </c>
    </row>
    <row r="4798" spans="21:24" ht="12" customHeight="1">
      <c r="U4798" s="107">
        <v>37158</v>
      </c>
      <c r="V4798" s="108">
        <v>-2.5632386080082499E-3</v>
      </c>
      <c r="W4798" s="109">
        <f t="shared" si="217"/>
        <v>0.24854660880934024</v>
      </c>
      <c r="X4798" s="108">
        <f t="shared" si="216"/>
        <v>-1.4688158422191178E-2</v>
      </c>
    </row>
    <row r="4799" spans="21:24" ht="12" customHeight="1">
      <c r="U4799" s="107">
        <v>37155</v>
      </c>
      <c r="V4799" s="108">
        <v>-3.7794219757680749E-4</v>
      </c>
      <c r="W4799" s="109">
        <f t="shared" si="217"/>
        <v>0.24918533026843356</v>
      </c>
      <c r="X4799" s="108">
        <f t="shared" si="216"/>
        <v>-1.560735364193333E-2</v>
      </c>
    </row>
    <row r="4800" spans="21:24" ht="12" customHeight="1">
      <c r="U4800" s="107">
        <v>37154</v>
      </c>
      <c r="V4800" s="108">
        <v>-4.5579071187609845E-3</v>
      </c>
      <c r="W4800" s="109">
        <f t="shared" si="217"/>
        <v>0.24927954352692508</v>
      </c>
      <c r="X4800" s="108">
        <f t="shared" si="216"/>
        <v>-1.2829909066374601E-2</v>
      </c>
    </row>
    <row r="4801" spans="21:24" ht="12" customHeight="1">
      <c r="U4801" s="107">
        <v>37153</v>
      </c>
      <c r="V4801" s="108">
        <v>-2.562561904465111E-3</v>
      </c>
      <c r="W4801" s="109">
        <f t="shared" si="217"/>
        <v>0.25042093890705636</v>
      </c>
      <c r="X4801" s="108">
        <f t="shared" si="216"/>
        <v>-8.6236717624893489E-3</v>
      </c>
    </row>
    <row r="4802" spans="21:24" ht="12" customHeight="1">
      <c r="U4802" s="107">
        <v>37152</v>
      </c>
      <c r="V4802" s="108">
        <v>-4.7072635243774761E-3</v>
      </c>
      <c r="W4802" s="109">
        <f t="shared" si="217"/>
        <v>0.25106430673506658</v>
      </c>
      <c r="X4802" s="108">
        <f t="shared" si="216"/>
        <v>-6.9703798571604247E-3</v>
      </c>
    </row>
    <row r="4803" spans="21:24" ht="12" customHeight="1">
      <c r="U4803" s="107">
        <v>37151</v>
      </c>
      <c r="V4803" s="108">
        <v>-3.4937451384061467E-3</v>
      </c>
      <c r="W4803" s="109">
        <f t="shared" si="217"/>
        <v>0.25225172206530599</v>
      </c>
      <c r="X4803" s="108">
        <f t="shared" si="216"/>
        <v>-5.9474050884373852E-3</v>
      </c>
    </row>
    <row r="4804" spans="21:24" ht="12" customHeight="1">
      <c r="U4804" s="107">
        <v>37148</v>
      </c>
      <c r="V4804" s="108">
        <v>2.4424718641536869E-3</v>
      </c>
      <c r="W4804" s="109">
        <f t="shared" si="217"/>
        <v>0.25313611513692064</v>
      </c>
      <c r="X4804" s="108">
        <f t="shared" si="216"/>
        <v>-2.6272875469304235E-3</v>
      </c>
    </row>
    <row r="4805" spans="21:24" ht="12" customHeight="1">
      <c r="U4805" s="107">
        <v>37147</v>
      </c>
      <c r="V4805" s="108">
        <v>-3.1642360605167291E-4</v>
      </c>
      <c r="W4805" s="109">
        <f t="shared" si="217"/>
        <v>0.25251934374466978</v>
      </c>
      <c r="X4805" s="108">
        <f t="shared" si="216"/>
        <v>-5.1544573982721387E-3</v>
      </c>
    </row>
    <row r="4806" spans="21:24" ht="12" customHeight="1">
      <c r="U4806" s="107">
        <v>37146</v>
      </c>
      <c r="V4806" s="108">
        <v>-8.9916204761468987E-4</v>
      </c>
      <c r="W4806" s="109">
        <f t="shared" si="217"/>
        <v>0.25259927211723915</v>
      </c>
      <c r="X4806" s="108">
        <f t="shared" ref="X4806:X4869" si="218">$W4806/VLOOKUP($U4806-7,$U:$W,3,FALSE)-1</f>
        <v>-6.2315793566201094E-3</v>
      </c>
    </row>
    <row r="4807" spans="21:24" ht="12" customHeight="1">
      <c r="U4807" s="107">
        <v>37145</v>
      </c>
      <c r="V4807" s="108">
        <v>-3.6819573942729229E-3</v>
      </c>
      <c r="W4807" s="109">
        <f t="shared" si="217"/>
        <v>0.25282660420436698</v>
      </c>
      <c r="X4807" s="108">
        <f t="shared" si="218"/>
        <v>-1.1334175560235304E-2</v>
      </c>
    </row>
    <row r="4808" spans="21:24" ht="12" customHeight="1">
      <c r="U4808" s="107">
        <v>37144</v>
      </c>
      <c r="V4808" s="108">
        <v>-1.6543241740596688E-4</v>
      </c>
      <c r="W4808" s="109">
        <f t="shared" si="217"/>
        <v>0.25376094117811537</v>
      </c>
      <c r="X4808" s="108">
        <f t="shared" si="218"/>
        <v>-1.6708296559567959E-2</v>
      </c>
    </row>
    <row r="4809" spans="21:24" ht="12" customHeight="1">
      <c r="U4809" s="107">
        <v>37141</v>
      </c>
      <c r="V4809" s="108">
        <v>-9.7543880180138868E-5</v>
      </c>
      <c r="W4809" s="109">
        <f t="shared" si="217"/>
        <v>0.25380292841010699</v>
      </c>
      <c r="X4809" s="108">
        <f t="shared" si="218"/>
        <v>-1.8956586753820948E-2</v>
      </c>
    </row>
    <row r="4810" spans="21:24" ht="12" customHeight="1">
      <c r="U4810" s="107">
        <v>37140</v>
      </c>
      <c r="V4810" s="108">
        <v>-1.3987837166652582E-3</v>
      </c>
      <c r="W4810" s="109">
        <f t="shared" si="217"/>
        <v>0.25382768774766706</v>
      </c>
      <c r="X4810" s="108">
        <f t="shared" si="218"/>
        <v>-2.1877772180281196E-2</v>
      </c>
    </row>
    <row r="4811" spans="21:24" ht="12" customHeight="1">
      <c r="U4811" s="107">
        <v>37139</v>
      </c>
      <c r="V4811" s="108">
        <v>-6.0291380428912885E-3</v>
      </c>
      <c r="W4811" s="109">
        <f t="shared" si="217"/>
        <v>0.2541832351179994</v>
      </c>
      <c r="X4811" s="108">
        <f t="shared" si="218"/>
        <v>-2.38202865661441E-2</v>
      </c>
    </row>
    <row r="4812" spans="21:24" ht="12" customHeight="1">
      <c r="U4812" s="107">
        <v>37138</v>
      </c>
      <c r="V4812" s="108">
        <v>-9.0976737894618645E-3</v>
      </c>
      <c r="W4812" s="109">
        <f t="shared" si="217"/>
        <v>0.25572503666507657</v>
      </c>
      <c r="X4812" s="108">
        <f t="shared" si="218"/>
        <v>-1.7638074664142911E-2</v>
      </c>
    </row>
    <row r="4813" spans="21:24" ht="12" customHeight="1">
      <c r="U4813" s="107">
        <v>37137</v>
      </c>
      <c r="V4813" s="108">
        <v>-2.4515477647701987E-3</v>
      </c>
      <c r="W4813" s="109">
        <f t="shared" si="217"/>
        <v>0.25807289972063541</v>
      </c>
      <c r="X4813" s="108">
        <f t="shared" si="218"/>
        <v>-5.0483801341679735E-3</v>
      </c>
    </row>
    <row r="4814" spans="21:24" ht="12" customHeight="1">
      <c r="U4814" s="107">
        <v>37134</v>
      </c>
      <c r="V4814" s="108">
        <v>-3.0748845801538212E-3</v>
      </c>
      <c r="W4814" s="109">
        <f t="shared" si="217"/>
        <v>0.25870713261332373</v>
      </c>
      <c r="X4814" s="108">
        <f t="shared" si="218"/>
        <v>-2.7230427086617492E-3</v>
      </c>
    </row>
    <row r="4815" spans="21:24" ht="12" customHeight="1">
      <c r="U4815" s="107">
        <v>37133</v>
      </c>
      <c r="V4815" s="108">
        <v>-3.3819686123755812E-3</v>
      </c>
      <c r="W4815" s="109">
        <f t="shared" si="217"/>
        <v>0.25950508078470019</v>
      </c>
      <c r="X4815" s="108">
        <f t="shared" si="218"/>
        <v>3.8616902814423426E-3</v>
      </c>
    </row>
    <row r="4816" spans="21:24" ht="12" customHeight="1">
      <c r="U4816" s="107">
        <v>37132</v>
      </c>
      <c r="V4816" s="108">
        <v>2.6574640150877471E-4</v>
      </c>
      <c r="W4816" s="109">
        <f t="shared" si="217"/>
        <v>0.26038569703919828</v>
      </c>
      <c r="X4816" s="108">
        <f t="shared" si="218"/>
        <v>4.828101767778481E-3</v>
      </c>
    </row>
    <row r="4817" spans="21:24" ht="12" customHeight="1">
      <c r="U4817" s="107">
        <v>37131</v>
      </c>
      <c r="V4817" s="108">
        <v>3.601472293349998E-3</v>
      </c>
      <c r="W4817" s="109">
        <f t="shared" ref="W4817:W4880" si="219">$W4816/(1+$V4816)</f>
        <v>0.26031651886105767</v>
      </c>
      <c r="X4817" s="108">
        <f t="shared" si="218"/>
        <v>6.8100160603119519E-3</v>
      </c>
    </row>
    <row r="4818" spans="21:24" ht="12" customHeight="1">
      <c r="U4818" s="107">
        <v>37130</v>
      </c>
      <c r="V4818" s="108">
        <v>-1.201411883868655E-4</v>
      </c>
      <c r="W4818" s="109">
        <f t="shared" si="219"/>
        <v>0.25938236047641816</v>
      </c>
      <c r="X4818" s="108">
        <f t="shared" si="218"/>
        <v>9.0545316813073207E-4</v>
      </c>
    </row>
    <row r="4819" spans="21:24" ht="12" customHeight="1">
      <c r="U4819" s="107">
        <v>37127</v>
      </c>
      <c r="V4819" s="108">
        <v>3.507525299241782E-3</v>
      </c>
      <c r="W4819" s="109">
        <f t="shared" si="219"/>
        <v>0.25941352672580265</v>
      </c>
      <c r="X4819" s="108">
        <f t="shared" si="218"/>
        <v>-8.7578296483725726E-4</v>
      </c>
    </row>
    <row r="4820" spans="21:24" ht="12" customHeight="1">
      <c r="U4820" s="107">
        <v>37126</v>
      </c>
      <c r="V4820" s="108">
        <v>-2.4225305519862219E-3</v>
      </c>
      <c r="W4820" s="109">
        <f t="shared" si="219"/>
        <v>0.25850680755826577</v>
      </c>
      <c r="X4820" s="108">
        <f t="shared" si="218"/>
        <v>-4.6239777714943697E-3</v>
      </c>
    </row>
    <row r="4821" spans="21:24" ht="12" customHeight="1">
      <c r="U4821" s="107">
        <v>37125</v>
      </c>
      <c r="V4821" s="108">
        <v>2.2386619436171023E-3</v>
      </c>
      <c r="W4821" s="109">
        <f t="shared" si="219"/>
        <v>0.25913456896866816</v>
      </c>
      <c r="X4821" s="108">
        <f t="shared" si="218"/>
        <v>-2.2318472420699287E-3</v>
      </c>
    </row>
    <row r="4822" spans="21:24" ht="12" customHeight="1">
      <c r="U4822" s="107">
        <v>37124</v>
      </c>
      <c r="V4822" s="108">
        <v>-2.2842736937925849E-3</v>
      </c>
      <c r="W4822" s="109">
        <f t="shared" si="219"/>
        <v>0.25855575005072623</v>
      </c>
      <c r="X4822" s="108">
        <f t="shared" si="218"/>
        <v>-9.2746483514887235E-3</v>
      </c>
    </row>
    <row r="4823" spans="21:24" ht="12" customHeight="1">
      <c r="U4823" s="107">
        <v>37123</v>
      </c>
      <c r="V4823" s="108">
        <v>-1.8995521482381489E-3</v>
      </c>
      <c r="W4823" s="109">
        <f t="shared" si="219"/>
        <v>0.25914771435743938</v>
      </c>
      <c r="X4823" s="108">
        <f t="shared" si="218"/>
        <v>-4.6564734863685509E-3</v>
      </c>
    </row>
    <row r="4824" spans="21:24" ht="12" customHeight="1">
      <c r="U4824" s="107">
        <v>37120</v>
      </c>
      <c r="V4824" s="108">
        <v>-2.5711340196933342E-4</v>
      </c>
      <c r="W4824" s="109">
        <f t="shared" si="219"/>
        <v>0.25964091581684978</v>
      </c>
      <c r="X4824" s="108">
        <f t="shared" si="218"/>
        <v>-1.6330137358790964E-3</v>
      </c>
    </row>
    <row r="4825" spans="21:24" ht="12" customHeight="1">
      <c r="U4825" s="107">
        <v>37119</v>
      </c>
      <c r="V4825" s="108">
        <v>-2.510940978316656E-5</v>
      </c>
      <c r="W4825" s="109">
        <f t="shared" si="219"/>
        <v>0.25970769014458045</v>
      </c>
      <c r="X4825" s="108">
        <f t="shared" si="218"/>
        <v>9.0694030775995138E-4</v>
      </c>
    </row>
    <row r="4826" spans="21:24" ht="12" customHeight="1">
      <c r="U4826" s="107">
        <v>37118</v>
      </c>
      <c r="V4826" s="108">
        <v>-4.8356944995389109E-3</v>
      </c>
      <c r="W4826" s="109">
        <f t="shared" si="219"/>
        <v>0.25971421141514139</v>
      </c>
      <c r="X4826" s="108">
        <f t="shared" si="218"/>
        <v>5.7887293040985721E-3</v>
      </c>
    </row>
    <row r="4827" spans="21:24" ht="12" customHeight="1">
      <c r="U4827" s="107">
        <v>37117</v>
      </c>
      <c r="V4827" s="108">
        <v>2.3664861581640371E-3</v>
      </c>
      <c r="W4827" s="109">
        <f t="shared" si="219"/>
        <v>0.26097621265116916</v>
      </c>
      <c r="X4827" s="108">
        <f t="shared" si="218"/>
        <v>1.2961749964772729E-2</v>
      </c>
    </row>
    <row r="4828" spans="21:24" ht="12" customHeight="1">
      <c r="U4828" s="107">
        <v>37116</v>
      </c>
      <c r="V4828" s="108">
        <v>1.132282038291826E-3</v>
      </c>
      <c r="W4828" s="109">
        <f t="shared" si="219"/>
        <v>0.26036007413957929</v>
      </c>
      <c r="X4828" s="108">
        <f t="shared" si="218"/>
        <v>1.1573693490124048E-2</v>
      </c>
    </row>
    <row r="4829" spans="21:24" ht="12" customHeight="1">
      <c r="U4829" s="107">
        <v>37113</v>
      </c>
      <c r="V4829" s="108">
        <v>2.2863410815527397E-3</v>
      </c>
      <c r="W4829" s="109">
        <f t="shared" si="219"/>
        <v>0.26006560652453409</v>
      </c>
      <c r="X4829" s="108">
        <f t="shared" si="218"/>
        <v>1.0133590728344188E-2</v>
      </c>
    </row>
    <row r="4830" spans="21:24" ht="12" customHeight="1">
      <c r="U4830" s="107">
        <v>37112</v>
      </c>
      <c r="V4830" s="108">
        <v>4.8521336394032185E-3</v>
      </c>
      <c r="W4830" s="109">
        <f t="shared" si="219"/>
        <v>0.25947236419873887</v>
      </c>
      <c r="X4830" s="108">
        <f t="shared" si="218"/>
        <v>5.986826578682436E-3</v>
      </c>
    </row>
    <row r="4831" spans="21:24" ht="12" customHeight="1">
      <c r="U4831" s="107">
        <v>37111</v>
      </c>
      <c r="V4831" s="108">
        <v>2.261555565153318E-3</v>
      </c>
      <c r="W4831" s="109">
        <f t="shared" si="219"/>
        <v>0.25821944892426529</v>
      </c>
      <c r="X4831" s="108">
        <f t="shared" si="218"/>
        <v>-1.2523269610945631E-3</v>
      </c>
    </row>
    <row r="4832" spans="21:24" ht="12" customHeight="1">
      <c r="U4832" s="107">
        <v>37110</v>
      </c>
      <c r="V4832" s="108">
        <v>9.9294832109264814E-4</v>
      </c>
      <c r="W4832" s="109">
        <f t="shared" si="219"/>
        <v>0.25763678901029086</v>
      </c>
      <c r="X4832" s="108">
        <f t="shared" si="218"/>
        <v>-4.0075499025651329E-3</v>
      </c>
    </row>
    <row r="4833" spans="21:24" ht="12" customHeight="1">
      <c r="U4833" s="107">
        <v>37109</v>
      </c>
      <c r="V4833" s="108">
        <v>-2.9295605711189809E-4</v>
      </c>
      <c r="W4833" s="109">
        <f t="shared" si="219"/>
        <v>0.25738122275727326</v>
      </c>
      <c r="X4833" s="108">
        <f t="shared" si="218"/>
        <v>-6.5654123074465609E-5</v>
      </c>
    </row>
    <row r="4834" spans="21:24" ht="12" customHeight="1">
      <c r="U4834" s="107">
        <v>37106</v>
      </c>
      <c r="V4834" s="108">
        <v>-1.828208820599925E-3</v>
      </c>
      <c r="W4834" s="109">
        <f t="shared" si="219"/>
        <v>0.25745664624123332</v>
      </c>
      <c r="X4834" s="108">
        <f t="shared" si="218"/>
        <v>6.6470602235813026E-4</v>
      </c>
    </row>
    <row r="4835" spans="21:24" ht="12" customHeight="1">
      <c r="U4835" s="107">
        <v>37105</v>
      </c>
      <c r="V4835" s="108">
        <v>-2.3788545683925601E-3</v>
      </c>
      <c r="W4835" s="109">
        <f t="shared" si="219"/>
        <v>0.25792819283846202</v>
      </c>
      <c r="X4835" s="108">
        <f t="shared" si="218"/>
        <v>1.1291167241380462E-2</v>
      </c>
    </row>
    <row r="4836" spans="21:24" ht="12" customHeight="1">
      <c r="U4836" s="107">
        <v>37104</v>
      </c>
      <c r="V4836" s="108">
        <v>-5.033610457107077E-4</v>
      </c>
      <c r="W4836" s="109">
        <f t="shared" si="219"/>
        <v>0.2585432295812784</v>
      </c>
      <c r="X4836" s="108">
        <f t="shared" si="218"/>
        <v>1.4701886882211079E-2</v>
      </c>
    </row>
    <row r="4837" spans="21:24" ht="12" customHeight="1">
      <c r="U4837" s="107">
        <v>37103</v>
      </c>
      <c r="V4837" s="108">
        <v>4.9546348558658611E-3</v>
      </c>
      <c r="W4837" s="109">
        <f t="shared" si="219"/>
        <v>0.25867343571237617</v>
      </c>
      <c r="X4837" s="108">
        <f t="shared" si="218"/>
        <v>1.2315906112072339E-2</v>
      </c>
    </row>
    <row r="4838" spans="21:24" ht="12" customHeight="1">
      <c r="U4838" s="107">
        <v>37102</v>
      </c>
      <c r="V4838" s="108">
        <v>4.372380651471913E-4</v>
      </c>
      <c r="W4838" s="109">
        <f t="shared" si="219"/>
        <v>0.25739812200525453</v>
      </c>
      <c r="X4838" s="108">
        <f t="shared" si="218"/>
        <v>5.3491059963524101E-3</v>
      </c>
    </row>
    <row r="4839" spans="21:24" ht="12" customHeight="1">
      <c r="U4839" s="107">
        <v>37099</v>
      </c>
      <c r="V4839" s="108">
        <v>8.7717791324603677E-3</v>
      </c>
      <c r="W4839" s="109">
        <f t="shared" si="219"/>
        <v>0.25728562693554308</v>
      </c>
      <c r="X4839" s="108">
        <f t="shared" si="218"/>
        <v>3.1520944152101382E-3</v>
      </c>
    </row>
    <row r="4840" spans="21:24" ht="12" customHeight="1">
      <c r="U4840" s="107">
        <v>37098</v>
      </c>
      <c r="V4840" s="108">
        <v>9.8576102902566071E-4</v>
      </c>
      <c r="W4840" s="109">
        <f t="shared" si="219"/>
        <v>0.2550483987139367</v>
      </c>
      <c r="X4840" s="108">
        <f t="shared" si="218"/>
        <v>-3.5802152293027412E-3</v>
      </c>
    </row>
    <row r="4841" spans="21:24" ht="12" customHeight="1">
      <c r="U4841" s="107">
        <v>37097</v>
      </c>
      <c r="V4841" s="108">
        <v>-2.8535880347337777E-3</v>
      </c>
      <c r="W4841" s="109">
        <f t="shared" si="219"/>
        <v>0.25479722953475764</v>
      </c>
      <c r="X4841" s="108">
        <f t="shared" si="218"/>
        <v>-3.8846007564992124E-3</v>
      </c>
    </row>
    <row r="4842" spans="21:24" ht="12" customHeight="1">
      <c r="U4842" s="107">
        <v>37096</v>
      </c>
      <c r="V4842" s="108">
        <v>-1.9615046852942729E-3</v>
      </c>
      <c r="W4842" s="109">
        <f t="shared" si="219"/>
        <v>0.25552639660266163</v>
      </c>
      <c r="X4842" s="108">
        <f t="shared" si="218"/>
        <v>3.7716284350297613E-4</v>
      </c>
    </row>
    <row r="4843" spans="21:24" ht="12" customHeight="1">
      <c r="U4843" s="107">
        <v>37095</v>
      </c>
      <c r="V4843" s="108">
        <v>-1.749039502640477E-3</v>
      </c>
      <c r="W4843" s="109">
        <f t="shared" si="219"/>
        <v>0.25602859789700594</v>
      </c>
      <c r="X4843" s="108">
        <f t="shared" si="218"/>
        <v>2.1870639601375697E-3</v>
      </c>
    </row>
    <row r="4844" spans="21:24" ht="12" customHeight="1">
      <c r="U4844" s="107">
        <v>37092</v>
      </c>
      <c r="V4844" s="108">
        <v>2.001754910236415E-3</v>
      </c>
      <c r="W4844" s="109">
        <f t="shared" si="219"/>
        <v>0.25647718662794433</v>
      </c>
      <c r="X4844" s="108">
        <f t="shared" si="218"/>
        <v>3.1706954308843294E-3</v>
      </c>
    </row>
    <row r="4845" spans="21:24" ht="12" customHeight="1">
      <c r="U4845" s="107">
        <v>37091</v>
      </c>
      <c r="V4845" s="108">
        <v>6.7998069101567844E-4</v>
      </c>
      <c r="W4845" s="109">
        <f t="shared" si="219"/>
        <v>0.25596480781704883</v>
      </c>
      <c r="X4845" s="108">
        <f t="shared" si="218"/>
        <v>9.6358022902554019E-4</v>
      </c>
    </row>
    <row r="4846" spans="21:24" ht="12" customHeight="1">
      <c r="U4846" s="107">
        <v>37090</v>
      </c>
      <c r="V4846" s="108">
        <v>1.412586632994123E-3</v>
      </c>
      <c r="W4846" s="109">
        <f t="shared" si="219"/>
        <v>0.25579087496113728</v>
      </c>
      <c r="X4846" s="108">
        <f t="shared" si="218"/>
        <v>6.2318423310010473E-3</v>
      </c>
    </row>
    <row r="4847" spans="21:24" ht="12" customHeight="1">
      <c r="U4847" s="107">
        <v>37089</v>
      </c>
      <c r="V4847" s="108">
        <v>-1.5583472979482861E-4</v>
      </c>
      <c r="W4847" s="109">
        <f t="shared" si="219"/>
        <v>0.2554300578757171</v>
      </c>
      <c r="X4847" s="108">
        <f t="shared" si="218"/>
        <v>5.9221308838555142E-3</v>
      </c>
    </row>
    <row r="4848" spans="21:24" ht="12" customHeight="1">
      <c r="U4848" s="107">
        <v>37088</v>
      </c>
      <c r="V4848" s="108">
        <v>-7.6927125800918756E-4</v>
      </c>
      <c r="W4848" s="109">
        <f t="shared" si="219"/>
        <v>0.25546986895371621</v>
      </c>
      <c r="X4848" s="108">
        <f t="shared" si="218"/>
        <v>6.7279168447553772E-3</v>
      </c>
    </row>
    <row r="4849" spans="21:24" ht="12" customHeight="1">
      <c r="U4849" s="107">
        <v>37085</v>
      </c>
      <c r="V4849" s="108">
        <v>-2.0278845972492208E-4</v>
      </c>
      <c r="W4849" s="109">
        <f t="shared" si="219"/>
        <v>0.25566654587909549</v>
      </c>
      <c r="X4849" s="108">
        <f t="shared" si="218"/>
        <v>4.3463398543244214E-3</v>
      </c>
    </row>
    <row r="4850" spans="21:24" ht="12" customHeight="1">
      <c r="U4850" s="107">
        <v>37084</v>
      </c>
      <c r="V4850" s="108">
        <v>5.9467501545696867E-3</v>
      </c>
      <c r="W4850" s="109">
        <f t="shared" si="219"/>
        <v>0.2557184026200861</v>
      </c>
      <c r="X4850" s="108">
        <f t="shared" si="218"/>
        <v>3.9634111438324737E-3</v>
      </c>
    </row>
    <row r="4851" spans="21:24" ht="12" customHeight="1">
      <c r="U4851" s="107">
        <v>37083</v>
      </c>
      <c r="V4851" s="108">
        <v>1.104358520596893E-3</v>
      </c>
      <c r="W4851" s="109">
        <f t="shared" si="219"/>
        <v>0.25420669889414471</v>
      </c>
      <c r="X4851" s="108">
        <f t="shared" si="218"/>
        <v>-6.7407411638560344E-3</v>
      </c>
    </row>
    <row r="4852" spans="21:24" ht="12" customHeight="1">
      <c r="U4852" s="107">
        <v>37082</v>
      </c>
      <c r="V4852" s="108">
        <v>6.4508252485828059E-4</v>
      </c>
      <c r="W4852" s="109">
        <f t="shared" si="219"/>
        <v>0.2539262732506769</v>
      </c>
      <c r="X4852" s="108">
        <f t="shared" si="218"/>
        <v>-8.0903509466415668E-3</v>
      </c>
    </row>
    <row r="4853" spans="21:24" ht="12" customHeight="1">
      <c r="U4853" s="107">
        <v>37081</v>
      </c>
      <c r="V4853" s="108">
        <v>-3.1331124427870101E-3</v>
      </c>
      <c r="W4853" s="109">
        <f t="shared" si="219"/>
        <v>0.25376257544779252</v>
      </c>
      <c r="X4853" s="108">
        <f t="shared" si="218"/>
        <v>-1.2026436724204226E-2</v>
      </c>
    </row>
    <row r="4854" spans="21:24" ht="12" customHeight="1">
      <c r="U4854" s="107">
        <v>37078</v>
      </c>
      <c r="V4854" s="108">
        <v>-5.8398271690140611E-4</v>
      </c>
      <c r="W4854" s="109">
        <f t="shared" si="219"/>
        <v>0.25456014099297525</v>
      </c>
      <c r="X4854" s="108">
        <f t="shared" si="218"/>
        <v>-7.6370742501041811E-3</v>
      </c>
    </row>
    <row r="4855" spans="21:24" ht="12" customHeight="1">
      <c r="U4855" s="107">
        <v>37077</v>
      </c>
      <c r="V4855" s="108">
        <v>-4.7785483050732068E-3</v>
      </c>
      <c r="W4855" s="109">
        <f t="shared" si="219"/>
        <v>0.2547088865805795</v>
      </c>
      <c r="X4855" s="108">
        <f t="shared" si="218"/>
        <v>-1.0128543383107536E-2</v>
      </c>
    </row>
    <row r="4856" spans="21:24" ht="12" customHeight="1">
      <c r="U4856" s="107">
        <v>37076</v>
      </c>
      <c r="V4856" s="108">
        <v>-2.5591093959594492E-4</v>
      </c>
      <c r="W4856" s="109">
        <f t="shared" si="219"/>
        <v>0.25593186938122536</v>
      </c>
      <c r="X4856" s="108">
        <f t="shared" si="218"/>
        <v>-1.1980276128213951E-2</v>
      </c>
    </row>
    <row r="4857" spans="21:24" ht="12" customHeight="1">
      <c r="U4857" s="107">
        <v>37075</v>
      </c>
      <c r="V4857" s="108">
        <v>-3.3256671109307763E-3</v>
      </c>
      <c r="W4857" s="109">
        <f t="shared" si="219"/>
        <v>0.25599738191176452</v>
      </c>
      <c r="X4857" s="108">
        <f t="shared" si="218"/>
        <v>-1.4159915606933082E-2</v>
      </c>
    </row>
    <row r="4858" spans="21:24" ht="12" customHeight="1">
      <c r="U4858" s="107">
        <v>37074</v>
      </c>
      <c r="V4858" s="108">
        <v>1.2957612341649709E-3</v>
      </c>
      <c r="W4858" s="109">
        <f t="shared" si="219"/>
        <v>0.25685158477965664</v>
      </c>
      <c r="X4858" s="108">
        <f t="shared" si="218"/>
        <v>-1.8508196712365255E-2</v>
      </c>
    </row>
    <row r="4859" spans="21:24" ht="12" customHeight="1">
      <c r="U4859" s="107">
        <v>37071</v>
      </c>
      <c r="V4859" s="108">
        <v>-3.0931596455016381E-3</v>
      </c>
      <c r="W4859" s="109">
        <f t="shared" si="219"/>
        <v>0.25651919714817295</v>
      </c>
      <c r="X4859" s="108">
        <f t="shared" si="218"/>
        <v>-2.0138685090844488E-2</v>
      </c>
    </row>
    <row r="4860" spans="21:24" ht="12" customHeight="1">
      <c r="U4860" s="107">
        <v>37070</v>
      </c>
      <c r="V4860" s="108">
        <v>-6.6402891790188559E-3</v>
      </c>
      <c r="W4860" s="109">
        <f t="shared" si="219"/>
        <v>0.2573151138745875</v>
      </c>
      <c r="X4860" s="108">
        <f t="shared" si="218"/>
        <v>-1.2744388662410122E-2</v>
      </c>
    </row>
    <row r="4861" spans="21:24" ht="12" customHeight="1">
      <c r="U4861" s="107">
        <v>37069</v>
      </c>
      <c r="V4861" s="108">
        <v>-2.4614151744639071E-3</v>
      </c>
      <c r="W4861" s="109">
        <f t="shared" si="219"/>
        <v>0.25903518239321838</v>
      </c>
      <c r="X4861" s="108">
        <f t="shared" si="218"/>
        <v>-2.370323539583441E-3</v>
      </c>
    </row>
    <row r="4862" spans="21:24" ht="12" customHeight="1">
      <c r="U4862" s="107">
        <v>37068</v>
      </c>
      <c r="V4862" s="108">
        <v>-7.7217352345340263E-3</v>
      </c>
      <c r="W4862" s="109">
        <f t="shared" si="219"/>
        <v>0.25967434877571394</v>
      </c>
      <c r="X4862" s="108">
        <f t="shared" si="218"/>
        <v>7.8697082846312938E-4</v>
      </c>
    </row>
    <row r="4863" spans="21:24" ht="12" customHeight="1">
      <c r="U4863" s="107">
        <v>37067</v>
      </c>
      <c r="V4863" s="108">
        <v>-3.676261692187322E-4</v>
      </c>
      <c r="W4863" s="109">
        <f t="shared" si="219"/>
        <v>0.26169508896487853</v>
      </c>
      <c r="X4863" s="108">
        <f t="shared" si="218"/>
        <v>7.9482417461964605E-3</v>
      </c>
    </row>
    <row r="4864" spans="21:24" ht="12" customHeight="1">
      <c r="U4864" s="107">
        <v>37064</v>
      </c>
      <c r="V4864" s="108">
        <v>4.4297668921158516E-3</v>
      </c>
      <c r="W4864" s="109">
        <f t="shared" si="219"/>
        <v>0.26179133030877461</v>
      </c>
      <c r="X4864" s="108">
        <f t="shared" si="218"/>
        <v>6.3919902450122468E-3</v>
      </c>
    </row>
    <row r="4865" spans="21:24" ht="12" customHeight="1">
      <c r="U4865" s="107">
        <v>37063</v>
      </c>
      <c r="V4865" s="108">
        <v>3.7979177170523459E-3</v>
      </c>
      <c r="W4865" s="109">
        <f t="shared" si="219"/>
        <v>0.26063677017339248</v>
      </c>
      <c r="X4865" s="108">
        <f t="shared" si="218"/>
        <v>3.4879760631123524E-4</v>
      </c>
    </row>
    <row r="4866" spans="21:24" ht="12" customHeight="1">
      <c r="U4866" s="107">
        <v>37062</v>
      </c>
      <c r="V4866" s="108">
        <v>6.9559090714479586E-4</v>
      </c>
      <c r="W4866" s="109">
        <f t="shared" si="219"/>
        <v>0.25965063841351782</v>
      </c>
      <c r="X4866" s="108">
        <f t="shared" si="218"/>
        <v>-5.9440192420151527E-3</v>
      </c>
    </row>
    <row r="4867" spans="21:24" ht="12" customHeight="1">
      <c r="U4867" s="107">
        <v>37061</v>
      </c>
      <c r="V4867" s="108">
        <v>-6.213495511739126E-4</v>
      </c>
      <c r="W4867" s="109">
        <f t="shared" si="219"/>
        <v>0.25947015333418305</v>
      </c>
      <c r="X4867" s="108">
        <f t="shared" si="218"/>
        <v>-6.5279769668958876E-3</v>
      </c>
    </row>
    <row r="4868" spans="21:24" ht="12" customHeight="1">
      <c r="U4868" s="107">
        <v>37060</v>
      </c>
      <c r="V4868" s="108">
        <v>-1.9110381401661681E-3</v>
      </c>
      <c r="W4868" s="109">
        <f t="shared" si="219"/>
        <v>0.2596314752347908</v>
      </c>
      <c r="X4868" s="108">
        <f t="shared" si="218"/>
        <v>-9.4873084956264009E-3</v>
      </c>
    </row>
    <row r="4869" spans="21:24" ht="12" customHeight="1">
      <c r="U4869" s="107">
        <v>37057</v>
      </c>
      <c r="V4869" s="108">
        <v>-1.6016429682673941E-3</v>
      </c>
      <c r="W4869" s="109">
        <f t="shared" si="219"/>
        <v>0.26012859089333562</v>
      </c>
      <c r="X4869" s="108">
        <f t="shared" si="218"/>
        <v>-8.5157643469101485E-3</v>
      </c>
    </row>
    <row r="4870" spans="21:24" ht="12" customHeight="1">
      <c r="U4870" s="107">
        <v>37056</v>
      </c>
      <c r="V4870" s="108">
        <v>-2.5165962445176933E-3</v>
      </c>
      <c r="W4870" s="109">
        <f t="shared" si="219"/>
        <v>0.2605458923897927</v>
      </c>
      <c r="X4870" s="108">
        <f t="shared" ref="X4870:X4933" si="220">$W4870/VLOOKUP($U4870-7,$U:$W,3,FALSE)-1</f>
        <v>-8.4354267055685161E-3</v>
      </c>
    </row>
    <row r="4871" spans="21:24" ht="12" customHeight="1">
      <c r="U4871" s="107">
        <v>37055</v>
      </c>
      <c r="V4871" s="108">
        <v>1.07732746361441E-4</v>
      </c>
      <c r="W4871" s="109">
        <f t="shared" si="219"/>
        <v>0.26120323547123547</v>
      </c>
      <c r="X4871" s="108">
        <f t="shared" si="220"/>
        <v>-4.9406133942059283E-3</v>
      </c>
    </row>
    <row r="4872" spans="21:24" ht="12" customHeight="1">
      <c r="U4872" s="107">
        <v>37054</v>
      </c>
      <c r="V4872" s="108">
        <v>-3.5982756053007758E-3</v>
      </c>
      <c r="W4872" s="109">
        <f t="shared" si="219"/>
        <v>0.26117509836060787</v>
      </c>
      <c r="X4872" s="108">
        <f t="shared" si="220"/>
        <v>-7.5937798045958571E-3</v>
      </c>
    </row>
    <row r="4873" spans="21:24" ht="12" customHeight="1">
      <c r="U4873" s="107">
        <v>37053</v>
      </c>
      <c r="V4873" s="108">
        <v>-9.320628083907068E-4</v>
      </c>
      <c r="W4873" s="109">
        <f t="shared" si="219"/>
        <v>0.26211827214497069</v>
      </c>
      <c r="X4873" s="108">
        <f t="shared" si="220"/>
        <v>-3.5142298032819763E-4</v>
      </c>
    </row>
    <row r="4874" spans="21:24" ht="12" customHeight="1">
      <c r="U4874" s="107">
        <v>37050</v>
      </c>
      <c r="V4874" s="108">
        <v>-1.520745091892741E-3</v>
      </c>
      <c r="W4874" s="109">
        <f t="shared" si="219"/>
        <v>0.2623628107631879</v>
      </c>
      <c r="X4874" s="108">
        <f t="shared" si="220"/>
        <v>2.2516060216819511E-3</v>
      </c>
    </row>
    <row r="4875" spans="21:24" ht="12" customHeight="1">
      <c r="U4875" s="107">
        <v>37049</v>
      </c>
      <c r="V4875" s="108">
        <v>9.9907824728630626E-4</v>
      </c>
      <c r="W4875" s="109">
        <f t="shared" si="219"/>
        <v>0.26276240540153623</v>
      </c>
      <c r="X4875" s="108">
        <f t="shared" si="220"/>
        <v>4.5376223237505453E-3</v>
      </c>
    </row>
    <row r="4876" spans="21:24" ht="12" customHeight="1">
      <c r="U4876" s="107">
        <v>37048</v>
      </c>
      <c r="V4876" s="108">
        <v>-2.5588942700872541E-3</v>
      </c>
      <c r="W4876" s="109">
        <f t="shared" si="219"/>
        <v>0.26250014721454468</v>
      </c>
      <c r="X4876" s="108">
        <f t="shared" si="220"/>
        <v>3.4477043276612829E-3</v>
      </c>
    </row>
    <row r="4877" spans="21:24" ht="12" customHeight="1">
      <c r="U4877" s="107">
        <v>37047</v>
      </c>
      <c r="V4877" s="108">
        <v>3.6732395076951203E-3</v>
      </c>
      <c r="W4877" s="109">
        <f t="shared" si="219"/>
        <v>0.26317358058193413</v>
      </c>
      <c r="X4877" s="108">
        <f t="shared" si="220"/>
        <v>9.335079743979513E-4</v>
      </c>
    </row>
    <row r="4878" spans="21:24" ht="12" customHeight="1">
      <c r="U4878" s="107">
        <v>37046</v>
      </c>
      <c r="V4878" s="108">
        <v>1.6694542399719619E-3</v>
      </c>
      <c r="W4878" s="109">
        <f t="shared" si="219"/>
        <v>0.26221041891185781</v>
      </c>
      <c r="X4878" s="108">
        <f t="shared" si="220"/>
        <v>-5.5017525213281182E-3</v>
      </c>
    </row>
    <row r="4879" spans="21:24" ht="12" customHeight="1">
      <c r="U4879" s="107">
        <v>37043</v>
      </c>
      <c r="V4879" s="108">
        <v>7.5666692748757407E-4</v>
      </c>
      <c r="W4879" s="109">
        <f t="shared" si="219"/>
        <v>0.26177340019898371</v>
      </c>
      <c r="X4879" s="108">
        <f t="shared" si="220"/>
        <v>-7.2867322091889619E-3</v>
      </c>
    </row>
    <row r="4880" spans="21:24" ht="12" customHeight="1">
      <c r="U4880" s="107">
        <v>37042</v>
      </c>
      <c r="V4880" s="108">
        <v>-8.7000447234421006E-5</v>
      </c>
      <c r="W4880" s="109">
        <f t="shared" si="219"/>
        <v>0.26157547468824521</v>
      </c>
      <c r="X4880" s="108">
        <f t="shared" si="220"/>
        <v>-1.0610338593674329E-2</v>
      </c>
    </row>
    <row r="4881" spans="21:24" ht="12" customHeight="1">
      <c r="U4881" s="107">
        <v>37041</v>
      </c>
      <c r="V4881" s="108">
        <v>-5.0580407425996543E-3</v>
      </c>
      <c r="W4881" s="109">
        <f t="shared" ref="W4881:W4944" si="221">$W4880/(1+$V4880)</f>
        <v>0.26159823385158604</v>
      </c>
      <c r="X4881" s="108">
        <f t="shared" si="220"/>
        <v>-1.0208502830871047E-2</v>
      </c>
    </row>
    <row r="4882" spans="21:24" ht="12" customHeight="1">
      <c r="U4882" s="107">
        <v>37040</v>
      </c>
      <c r="V4882" s="108">
        <v>-2.779635430913187E-3</v>
      </c>
      <c r="W4882" s="109">
        <f t="shared" si="221"/>
        <v>0.26292813507115165</v>
      </c>
      <c r="X4882" s="108">
        <f t="shared" si="220"/>
        <v>-8.4469756249910821E-3</v>
      </c>
    </row>
    <row r="4883" spans="21:24" ht="12" customHeight="1">
      <c r="U4883" s="107">
        <v>37039</v>
      </c>
      <c r="V4883" s="108">
        <v>-1.283967208534934E-4</v>
      </c>
      <c r="W4883" s="109">
        <f t="shared" si="221"/>
        <v>0.26366101657457292</v>
      </c>
      <c r="X4883" s="108">
        <f t="shared" si="220"/>
        <v>-4.8206236492648324E-3</v>
      </c>
    </row>
    <row r="4884" spans="21:24" ht="12" customHeight="1">
      <c r="U4884" s="107">
        <v>37036</v>
      </c>
      <c r="V4884" s="108">
        <v>-2.5938687764606987E-3</v>
      </c>
      <c r="W4884" s="109">
        <f t="shared" si="221"/>
        <v>0.26369487413171733</v>
      </c>
      <c r="X4884" s="108">
        <f t="shared" si="220"/>
        <v>-6.7836451447300661E-4</v>
      </c>
    </row>
    <row r="4885" spans="21:24" ht="12" customHeight="1">
      <c r="U4885" s="107">
        <v>37035</v>
      </c>
      <c r="V4885" s="108">
        <v>3.1910931779107718E-4</v>
      </c>
      <c r="W4885" s="109">
        <f t="shared" si="221"/>
        <v>0.26438064282624496</v>
      </c>
      <c r="X4885" s="108">
        <f t="shared" si="220"/>
        <v>2.2528968805612948E-3</v>
      </c>
    </row>
    <row r="4886" spans="21:24" ht="12" customHeight="1">
      <c r="U4886" s="107">
        <v>37034</v>
      </c>
      <c r="V4886" s="108">
        <v>-3.2873472839105222E-3</v>
      </c>
      <c r="W4886" s="109">
        <f t="shared" si="221"/>
        <v>0.26429630341316812</v>
      </c>
      <c r="X4886" s="108">
        <f t="shared" si="220"/>
        <v>5.1801676448894884E-3</v>
      </c>
    </row>
    <row r="4887" spans="21:24" ht="12" customHeight="1">
      <c r="U4887" s="107">
        <v>37033</v>
      </c>
      <c r="V4887" s="108">
        <v>8.6744339431551467E-4</v>
      </c>
      <c r="W4887" s="109">
        <f t="shared" si="221"/>
        <v>0.26516800272671176</v>
      </c>
      <c r="X4887" s="108">
        <f t="shared" si="220"/>
        <v>1.0837216914757253E-2</v>
      </c>
    </row>
    <row r="4888" spans="21:24" ht="12" customHeight="1">
      <c r="U4888" s="107">
        <v>37032</v>
      </c>
      <c r="V4888" s="108">
        <v>4.0333929833195788E-3</v>
      </c>
      <c r="W4888" s="109">
        <f t="shared" si="221"/>
        <v>0.26493818384922979</v>
      </c>
      <c r="X4888" s="108">
        <f t="shared" si="220"/>
        <v>1.1969086014349539E-2</v>
      </c>
    </row>
    <row r="4889" spans="21:24" ht="12" customHeight="1">
      <c r="U4889" s="107">
        <v>37029</v>
      </c>
      <c r="V4889" s="108">
        <v>3.3177396338184852E-4</v>
      </c>
      <c r="W4889" s="109">
        <f t="shared" si="221"/>
        <v>0.26387387680603897</v>
      </c>
      <c r="X4889" s="108">
        <f t="shared" si="220"/>
        <v>3.3786698431057527E-3</v>
      </c>
    </row>
    <row r="4890" spans="21:24" ht="12" customHeight="1">
      <c r="U4890" s="107">
        <v>37028</v>
      </c>
      <c r="V4890" s="108">
        <v>3.2407320866734649E-3</v>
      </c>
      <c r="W4890" s="109">
        <f t="shared" si="221"/>
        <v>0.26378635936010797</v>
      </c>
      <c r="X4890" s="108">
        <f t="shared" si="220"/>
        <v>9.3212583744683997E-4</v>
      </c>
    </row>
    <row r="4891" spans="21:24" ht="12" customHeight="1">
      <c r="U4891" s="107">
        <v>37027</v>
      </c>
      <c r="V4891" s="108">
        <v>2.3220476940327799E-3</v>
      </c>
      <c r="W4891" s="109">
        <f t="shared" si="221"/>
        <v>0.26293425986746971</v>
      </c>
      <c r="X4891" s="108">
        <f t="shared" si="220"/>
        <v>1.1922026808885988E-4</v>
      </c>
    </row>
    <row r="4892" spans="21:24" ht="12" customHeight="1">
      <c r="U4892" s="107">
        <v>37026</v>
      </c>
      <c r="V4892" s="108">
        <v>1.9881489965724018E-3</v>
      </c>
      <c r="W4892" s="109">
        <f t="shared" si="221"/>
        <v>0.26232512840796313</v>
      </c>
      <c r="X4892" s="108">
        <f t="shared" si="220"/>
        <v>-3.4289306583832335E-3</v>
      </c>
    </row>
    <row r="4893" spans="21:24" ht="12" customHeight="1">
      <c r="U4893" s="107">
        <v>37025</v>
      </c>
      <c r="V4893" s="108">
        <v>-4.489658575026468E-3</v>
      </c>
      <c r="W4893" s="109">
        <f t="shared" si="221"/>
        <v>0.26180462181180997</v>
      </c>
      <c r="X4893" s="108">
        <f t="shared" si="220"/>
        <v>-5.4944249610242579E-3</v>
      </c>
    </row>
    <row r="4894" spans="21:24" ht="12" customHeight="1">
      <c r="U4894" s="107">
        <v>37022</v>
      </c>
      <c r="V4894" s="108">
        <v>-2.1073407784562371E-3</v>
      </c>
      <c r="W4894" s="109">
        <f t="shared" si="221"/>
        <v>0.26298533618150349</v>
      </c>
      <c r="X4894" s="108">
        <f t="shared" si="220"/>
        <v>5.2570494576409388E-4</v>
      </c>
    </row>
    <row r="4895" spans="21:24" ht="12" customHeight="1">
      <c r="U4895" s="107">
        <v>37021</v>
      </c>
      <c r="V4895" s="108">
        <v>2.4259515861099127E-3</v>
      </c>
      <c r="W4895" s="109">
        <f t="shared" si="221"/>
        <v>0.26354070625858533</v>
      </c>
      <c r="X4895" s="108">
        <f t="shared" si="220"/>
        <v>4.564549274787888E-3</v>
      </c>
    </row>
    <row r="4896" spans="21:24" ht="12" customHeight="1">
      <c r="U4896" s="107">
        <v>37020</v>
      </c>
      <c r="V4896" s="108">
        <v>-1.2339182649010469E-3</v>
      </c>
      <c r="W4896" s="109">
        <f t="shared" si="221"/>
        <v>0.26290291651128189</v>
      </c>
      <c r="X4896" s="108">
        <f t="shared" si="220"/>
        <v>-3.6180720645128117E-3</v>
      </c>
    </row>
    <row r="4897" spans="21:24" ht="12" customHeight="1">
      <c r="U4897" s="107">
        <v>37019</v>
      </c>
      <c r="V4897" s="108">
        <v>-8.857275136445353E-5</v>
      </c>
      <c r="W4897" s="109">
        <f t="shared" si="221"/>
        <v>0.26322771800035077</v>
      </c>
      <c r="X4897" s="108">
        <f t="shared" si="220"/>
        <v>-1.4926000082521318E-3</v>
      </c>
    </row>
    <row r="4898" spans="21:24" ht="12" customHeight="1">
      <c r="U4898" s="107">
        <v>37018</v>
      </c>
      <c r="V4898" s="108">
        <v>1.536553574356909E-3</v>
      </c>
      <c r="W4898" s="109">
        <f t="shared" si="221"/>
        <v>0.26325103486880863</v>
      </c>
      <c r="X4898" s="108">
        <f t="shared" si="220"/>
        <v>-3.2678741590441707E-4</v>
      </c>
    </row>
    <row r="4899" spans="21:24" ht="12" customHeight="1">
      <c r="U4899" s="107">
        <v>37015</v>
      </c>
      <c r="V4899" s="108">
        <v>1.9208746764281671E-3</v>
      </c>
      <c r="W4899" s="109">
        <f t="shared" si="221"/>
        <v>0.26284715613154513</v>
      </c>
      <c r="X4899" s="108">
        <f t="shared" si="220"/>
        <v>-7.009474005799099E-4</v>
      </c>
    </row>
    <row r="4900" spans="21:24" ht="12" customHeight="1">
      <c r="U4900" s="107">
        <v>37014</v>
      </c>
      <c r="V4900" s="108">
        <v>-5.739249931740545E-3</v>
      </c>
      <c r="W4900" s="109">
        <f t="shared" si="221"/>
        <v>0.26234322766898338</v>
      </c>
      <c r="X4900" s="108">
        <f t="shared" si="220"/>
        <v>1.0921531700731624E-3</v>
      </c>
    </row>
    <row r="4901" spans="21:24" ht="12" customHeight="1">
      <c r="U4901" s="107">
        <v>37013</v>
      </c>
      <c r="V4901" s="108">
        <v>8.9663964462191657E-4</v>
      </c>
      <c r="W4901" s="109">
        <f t="shared" si="221"/>
        <v>0.26385757222234973</v>
      </c>
      <c r="X4901" s="108">
        <f t="shared" si="220"/>
        <v>8.4776071492791427E-3</v>
      </c>
    </row>
    <row r="4902" spans="21:24" ht="12" customHeight="1">
      <c r="U4902" s="107">
        <v>37012</v>
      </c>
      <c r="V4902" s="108">
        <v>1.078879120428007E-3</v>
      </c>
      <c r="W4902" s="109">
        <f t="shared" si="221"/>
        <v>0.26362119900415981</v>
      </c>
      <c r="X4902" s="108">
        <f t="shared" si="220"/>
        <v>8.0854225094262322E-3</v>
      </c>
    </row>
    <row r="4903" spans="21:24" ht="12" customHeight="1">
      <c r="U4903" s="107">
        <v>37011</v>
      </c>
      <c r="V4903" s="108">
        <v>1.1616961741385209E-3</v>
      </c>
      <c r="W4903" s="109">
        <f t="shared" si="221"/>
        <v>0.26333709011599943</v>
      </c>
      <c r="X4903" s="108">
        <f t="shared" si="220"/>
        <v>7.1389113317468222E-3</v>
      </c>
    </row>
    <row r="4904" spans="21:24" ht="12" customHeight="1">
      <c r="U4904" s="107">
        <v>37008</v>
      </c>
      <c r="V4904" s="108">
        <v>3.718679735342385E-3</v>
      </c>
      <c r="W4904" s="109">
        <f t="shared" si="221"/>
        <v>0.26303152739694458</v>
      </c>
      <c r="X4904" s="108">
        <f t="shared" si="220"/>
        <v>4.4223706979658051E-3</v>
      </c>
    </row>
    <row r="4905" spans="21:24" ht="12" customHeight="1">
      <c r="U4905" s="107">
        <v>37007</v>
      </c>
      <c r="V4905" s="108">
        <v>1.5958060765473719E-3</v>
      </c>
      <c r="W4905" s="109">
        <f t="shared" si="221"/>
        <v>0.26205702126247166</v>
      </c>
      <c r="X4905" s="108">
        <f t="shared" si="220"/>
        <v>-2.7748306240880094E-3</v>
      </c>
    </row>
    <row r="4906" spans="21:24" ht="12" customHeight="1">
      <c r="U4906" s="107">
        <v>37006</v>
      </c>
      <c r="V4906" s="108">
        <v>5.0740315055778978E-4</v>
      </c>
      <c r="W4906" s="109">
        <f t="shared" si="221"/>
        <v>0.26163949536590198</v>
      </c>
      <c r="X4906" s="108">
        <f t="shared" si="220"/>
        <v>-3.0327871843237597E-3</v>
      </c>
    </row>
    <row r="4907" spans="21:24" ht="12" customHeight="1">
      <c r="U4907" s="107">
        <v>37005</v>
      </c>
      <c r="V4907" s="108">
        <v>1.3894652377607609E-4</v>
      </c>
      <c r="W4907" s="109">
        <f t="shared" si="221"/>
        <v>0.261506805988651</v>
      </c>
      <c r="X4907" s="108">
        <f t="shared" si="220"/>
        <v>7.308638637700815E-3</v>
      </c>
    </row>
    <row r="4908" spans="21:24" ht="12" customHeight="1">
      <c r="U4908" s="107">
        <v>37004</v>
      </c>
      <c r="V4908" s="108">
        <v>-1.5387222071211201E-3</v>
      </c>
      <c r="W4908" s="109">
        <f t="shared" si="221"/>
        <v>0.26147047557499981</v>
      </c>
      <c r="X4908" s="108">
        <f t="shared" si="220"/>
        <v>4.8115542332127781E-3</v>
      </c>
    </row>
    <row r="4909" spans="21:24" ht="12" customHeight="1">
      <c r="U4909" s="107">
        <v>37001</v>
      </c>
      <c r="V4909" s="108">
        <v>-3.4734792801339258E-3</v>
      </c>
      <c r="W4909" s="109">
        <f t="shared" si="221"/>
        <v>0.26187342603108876</v>
      </c>
      <c r="X4909" s="108">
        <f t="shared" si="220"/>
        <v>3.6609292002176552E-4</v>
      </c>
    </row>
    <row r="4910" spans="21:24" ht="12" customHeight="1">
      <c r="U4910" s="107">
        <v>37000</v>
      </c>
      <c r="V4910" s="108">
        <v>1.3367189447576991E-3</v>
      </c>
      <c r="W4910" s="109">
        <f t="shared" si="221"/>
        <v>0.2627862084813537</v>
      </c>
      <c r="X4910" s="108">
        <f t="shared" si="220"/>
        <v>3.6827963718100154E-3</v>
      </c>
    </row>
    <row r="4911" spans="21:24" ht="12" customHeight="1">
      <c r="U4911" s="107">
        <v>36999</v>
      </c>
      <c r="V4911" s="108">
        <v>1.0885550958293919E-2</v>
      </c>
      <c r="W4911" s="109">
        <f t="shared" si="221"/>
        <v>0.26243540610224164</v>
      </c>
      <c r="X4911" s="108">
        <f t="shared" si="220"/>
        <v>-6.2346842873506336E-4</v>
      </c>
    </row>
    <row r="4912" spans="21:24" ht="12" customHeight="1">
      <c r="U4912" s="107">
        <v>36998</v>
      </c>
      <c r="V4912" s="108">
        <v>-2.3403644539033218E-3</v>
      </c>
      <c r="W4912" s="109">
        <f t="shared" si="221"/>
        <v>0.25960941459046427</v>
      </c>
      <c r="X4912" s="108">
        <f t="shared" si="220"/>
        <v>-1.2200123544346742E-2</v>
      </c>
    </row>
    <row r="4913" spans="21:24" ht="12" customHeight="1">
      <c r="U4913" s="107">
        <v>36997</v>
      </c>
      <c r="V4913" s="108">
        <v>-5.9560887913804716E-3</v>
      </c>
      <c r="W4913" s="109">
        <f t="shared" si="221"/>
        <v>0.26021842053212851</v>
      </c>
      <c r="X4913" s="108">
        <f t="shared" si="220"/>
        <v>-1.5131550096960766E-2</v>
      </c>
    </row>
    <row r="4914" spans="21:24" ht="12" customHeight="1">
      <c r="U4914" s="107">
        <v>36994</v>
      </c>
      <c r="V4914" s="108">
        <v>-1.6950589032971541E-4</v>
      </c>
      <c r="W4914" s="109">
        <f t="shared" si="221"/>
        <v>0.26177759110836363</v>
      </c>
      <c r="X4914" s="108">
        <f t="shared" si="220"/>
        <v>-1.1998928330339331E-2</v>
      </c>
    </row>
    <row r="4915" spans="21:24" ht="12" customHeight="1">
      <c r="U4915" s="107">
        <v>36993</v>
      </c>
      <c r="V4915" s="108">
        <v>-2.9594800952902722E-3</v>
      </c>
      <c r="W4915" s="109">
        <f t="shared" si="221"/>
        <v>0.26182197147474634</v>
      </c>
      <c r="X4915" s="108">
        <f t="shared" si="220"/>
        <v>-8.1679160071026491E-3</v>
      </c>
    </row>
    <row r="4916" spans="21:24" ht="12" customHeight="1">
      <c r="U4916" s="107">
        <v>36992</v>
      </c>
      <c r="V4916" s="108">
        <v>-8.2442322571043376E-4</v>
      </c>
      <c r="W4916" s="109">
        <f t="shared" si="221"/>
        <v>0.26259912836819255</v>
      </c>
      <c r="X4916" s="108">
        <f t="shared" si="220"/>
        <v>-4.6617158994002317E-3</v>
      </c>
    </row>
    <row r="4917" spans="21:24" ht="12" customHeight="1">
      <c r="U4917" s="107">
        <v>36991</v>
      </c>
      <c r="V4917" s="108">
        <v>-5.3010511434024351E-3</v>
      </c>
      <c r="W4917" s="109">
        <f t="shared" si="221"/>
        <v>0.26281579981764586</v>
      </c>
      <c r="X4917" s="108">
        <f t="shared" si="220"/>
        <v>-3.2585242902977152E-3</v>
      </c>
    </row>
    <row r="4918" spans="21:24" ht="12" customHeight="1">
      <c r="U4918" s="107">
        <v>36990</v>
      </c>
      <c r="V4918" s="108">
        <v>-2.7942821627528853E-3</v>
      </c>
      <c r="W4918" s="109">
        <f t="shared" si="221"/>
        <v>0.26421642459736339</v>
      </c>
      <c r="X4918" s="108">
        <f t="shared" si="220"/>
        <v>1.0880894328146873E-4</v>
      </c>
    </row>
    <row r="4919" spans="21:24" ht="12" customHeight="1">
      <c r="U4919" s="107">
        <v>36987</v>
      </c>
      <c r="V4919" s="108">
        <v>3.707375475404796E-3</v>
      </c>
      <c r="W4919" s="109">
        <f t="shared" si="221"/>
        <v>0.26495678862572053</v>
      </c>
      <c r="X4919" s="108">
        <f t="shared" si="220"/>
        <v>-2.2327708153966341E-3</v>
      </c>
    </row>
    <row r="4920" spans="21:24" ht="12" customHeight="1">
      <c r="U4920" s="107">
        <v>36986</v>
      </c>
      <c r="V4920" s="108">
        <v>5.6513222033497106E-4</v>
      </c>
      <c r="W4920" s="109">
        <f t="shared" si="221"/>
        <v>0.26397812260792047</v>
      </c>
      <c r="X4920" s="108">
        <f t="shared" si="220"/>
        <v>-2.8956693771884368E-3</v>
      </c>
    </row>
    <row r="4921" spans="21:24" ht="12" customHeight="1">
      <c r="U4921" s="107">
        <v>36985</v>
      </c>
      <c r="V4921" s="108">
        <v>5.8417805864266557E-4</v>
      </c>
      <c r="W4921" s="109">
        <f t="shared" si="221"/>
        <v>0.2638290243256145</v>
      </c>
      <c r="X4921" s="108">
        <f t="shared" si="220"/>
        <v>-6.0631899804742817E-3</v>
      </c>
    </row>
    <row r="4922" spans="21:24" ht="12" customHeight="1">
      <c r="U4922" s="107">
        <v>36984</v>
      </c>
      <c r="V4922" s="108">
        <v>-1.9406182633457511E-3</v>
      </c>
      <c r="W4922" s="109">
        <f t="shared" si="221"/>
        <v>0.26367499118115367</v>
      </c>
      <c r="X4922" s="108">
        <f t="shared" si="220"/>
        <v>-9.7115526905920957E-3</v>
      </c>
    </row>
    <row r="4923" spans="21:24" ht="12" customHeight="1">
      <c r="U4923" s="107">
        <v>36983</v>
      </c>
      <c r="V4923" s="108">
        <v>-5.1290648416427043E-3</v>
      </c>
      <c r="W4923" s="109">
        <f t="shared" si="221"/>
        <v>0.2641876786152253</v>
      </c>
      <c r="X4923" s="108">
        <f t="shared" si="220"/>
        <v>-1.558224142986786E-2</v>
      </c>
    </row>
    <row r="4924" spans="21:24" ht="12" customHeight="1">
      <c r="U4924" s="107">
        <v>36980</v>
      </c>
      <c r="V4924" s="108">
        <v>3.0405303874919561E-3</v>
      </c>
      <c r="W4924" s="109">
        <f t="shared" si="221"/>
        <v>0.26554970024646818</v>
      </c>
      <c r="X4924" s="108">
        <f t="shared" si="220"/>
        <v>-1.3968802465602281E-2</v>
      </c>
    </row>
    <row r="4925" spans="21:24" ht="12" customHeight="1">
      <c r="U4925" s="107">
        <v>36979</v>
      </c>
      <c r="V4925" s="108">
        <v>-2.6133823782905929E-3</v>
      </c>
      <c r="W4925" s="109">
        <f t="shared" si="221"/>
        <v>0.26474473583224173</v>
      </c>
      <c r="X4925" s="108">
        <f t="shared" si="220"/>
        <v>-2.4017994581354341E-2</v>
      </c>
    </row>
    <row r="4926" spans="21:24" ht="12" customHeight="1">
      <c r="U4926" s="107">
        <v>36978</v>
      </c>
      <c r="V4926" s="108">
        <v>-3.0885846026892871E-3</v>
      </c>
      <c r="W4926" s="109">
        <f t="shared" si="221"/>
        <v>0.2654384279423474</v>
      </c>
      <c r="X4926" s="108">
        <f t="shared" si="220"/>
        <v>-1.9037290123264272E-2</v>
      </c>
    </row>
    <row r="4927" spans="21:24" ht="12" customHeight="1">
      <c r="U4927" s="107">
        <v>36977</v>
      </c>
      <c r="V4927" s="108">
        <v>-7.8573751329320558E-3</v>
      </c>
      <c r="W4927" s="109">
        <f t="shared" si="221"/>
        <v>0.26626079694007626</v>
      </c>
      <c r="X4927" s="108">
        <f t="shared" si="220"/>
        <v>-1.412776057650178E-2</v>
      </c>
    </row>
    <row r="4928" spans="21:24" ht="12" customHeight="1">
      <c r="U4928" s="107">
        <v>36976</v>
      </c>
      <c r="V4928" s="108">
        <v>-3.4984933518196646E-3</v>
      </c>
      <c r="W4928" s="109">
        <f t="shared" si="221"/>
        <v>0.26836947659188737</v>
      </c>
      <c r="X4928" s="108">
        <f t="shared" si="220"/>
        <v>-7.4612683091914711E-3</v>
      </c>
    </row>
    <row r="4929" spans="21:24" ht="12" customHeight="1">
      <c r="U4929" s="107">
        <v>36973</v>
      </c>
      <c r="V4929" s="108">
        <v>-7.1820132956638546E-3</v>
      </c>
      <c r="W4929" s="109">
        <f t="shared" si="221"/>
        <v>0.26931166164973647</v>
      </c>
      <c r="X4929" s="108">
        <f t="shared" si="220"/>
        <v>-4.8637892164000718E-3</v>
      </c>
    </row>
    <row r="4930" spans="21:24" ht="12" customHeight="1">
      <c r="U4930" s="107">
        <v>36972</v>
      </c>
      <c r="V4930" s="108">
        <v>2.476555699714068E-3</v>
      </c>
      <c r="W4930" s="109">
        <f t="shared" si="221"/>
        <v>0.27125985352432802</v>
      </c>
      <c r="X4930" s="108">
        <f t="shared" si="220"/>
        <v>6.0499743650150872E-3</v>
      </c>
    </row>
    <row r="4931" spans="21:24" ht="12" customHeight="1">
      <c r="U4931" s="107">
        <v>36971</v>
      </c>
      <c r="V4931" s="108">
        <v>1.9007651453894869E-3</v>
      </c>
      <c r="W4931" s="109">
        <f t="shared" si="221"/>
        <v>0.27058972300353951</v>
      </c>
      <c r="X4931" s="108">
        <f t="shared" si="220"/>
        <v>5.864595950101581E-3</v>
      </c>
    </row>
    <row r="4932" spans="21:24" ht="12" customHeight="1">
      <c r="U4932" s="107">
        <v>36970</v>
      </c>
      <c r="V4932" s="108">
        <v>-1.148482365434252E-3</v>
      </c>
      <c r="W4932" s="109">
        <f t="shared" si="221"/>
        <v>0.27007637125047335</v>
      </c>
      <c r="X4932" s="108">
        <f t="shared" si="220"/>
        <v>1.0305424297755827E-2</v>
      </c>
    </row>
    <row r="4933" spans="21:24" ht="12" customHeight="1">
      <c r="U4933" s="107">
        <v>36969</v>
      </c>
      <c r="V4933" s="108">
        <v>-8.9064365607593023E-4</v>
      </c>
      <c r="W4933" s="109">
        <f t="shared" si="221"/>
        <v>0.27038690584367914</v>
      </c>
      <c r="X4933" s="108">
        <f t="shared" si="220"/>
        <v>1.1596297757680674E-2</v>
      </c>
    </row>
    <row r="4934" spans="21:24" ht="12" customHeight="1">
      <c r="U4934" s="107">
        <v>36966</v>
      </c>
      <c r="V4934" s="108">
        <v>3.7063260782353919E-3</v>
      </c>
      <c r="W4934" s="109">
        <f t="shared" si="221"/>
        <v>0.27062793890061787</v>
      </c>
      <c r="X4934" s="108">
        <f t="shared" ref="X4934:X4997" si="222">$W4934/VLOOKUP($U4934-7,$U:$W,3,FALSE)-1</f>
        <v>1.4588477466860095E-2</v>
      </c>
    </row>
    <row r="4935" spans="21:24" ht="12" customHeight="1">
      <c r="U4935" s="107">
        <v>36965</v>
      </c>
      <c r="V4935" s="108">
        <v>2.2918357358766329E-3</v>
      </c>
      <c r="W4935" s="109">
        <f t="shared" si="221"/>
        <v>0.2696286073617149</v>
      </c>
      <c r="X4935" s="108">
        <f t="shared" si="222"/>
        <v>9.7540213550673105E-3</v>
      </c>
    </row>
    <row r="4936" spans="21:24" ht="12" customHeight="1">
      <c r="U4936" s="107">
        <v>36964</v>
      </c>
      <c r="V4936" s="108">
        <v>6.3240934316299768E-3</v>
      </c>
      <c r="W4936" s="109">
        <f t="shared" si="221"/>
        <v>0.2690120758728472</v>
      </c>
      <c r="X4936" s="108">
        <f t="shared" si="222"/>
        <v>9.2099804811169861E-3</v>
      </c>
    </row>
    <row r="4937" spans="21:24" ht="12" customHeight="1">
      <c r="U4937" s="107">
        <v>36963</v>
      </c>
      <c r="V4937" s="108">
        <v>1.277563674385488E-4</v>
      </c>
      <c r="W4937" s="109">
        <f t="shared" si="221"/>
        <v>0.26732150966941343</v>
      </c>
      <c r="X4937" s="108">
        <f t="shared" si="222"/>
        <v>5.8067727658308588E-3</v>
      </c>
    </row>
    <row r="4938" spans="21:24" ht="12" customHeight="1">
      <c r="U4938" s="107">
        <v>36962</v>
      </c>
      <c r="V4938" s="108">
        <v>2.0646011880681141E-3</v>
      </c>
      <c r="W4938" s="109">
        <f t="shared" si="221"/>
        <v>0.26728736200698122</v>
      </c>
      <c r="X4938" s="108">
        <f t="shared" si="222"/>
        <v>7.5635864988434776E-3</v>
      </c>
    </row>
    <row r="4939" spans="21:24" ht="12" customHeight="1">
      <c r="U4939" s="107">
        <v>36959</v>
      </c>
      <c r="V4939" s="108">
        <v>-1.0762772041013691E-3</v>
      </c>
      <c r="W4939" s="109">
        <f t="shared" si="221"/>
        <v>0.26673665718765027</v>
      </c>
      <c r="X4939" s="108">
        <f t="shared" si="222"/>
        <v>6.3279857825826458E-3</v>
      </c>
    </row>
    <row r="4940" spans="21:24" ht="12" customHeight="1">
      <c r="U4940" s="107">
        <v>36958</v>
      </c>
      <c r="V4940" s="108">
        <v>1.7518153796957359E-3</v>
      </c>
      <c r="W4940" s="109">
        <f t="shared" si="221"/>
        <v>0.2670240490846269</v>
      </c>
      <c r="X4940" s="108">
        <f t="shared" si="222"/>
        <v>2.4759167696375428E-3</v>
      </c>
    </row>
    <row r="4941" spans="21:24" ht="12" customHeight="1">
      <c r="U4941" s="107">
        <v>36957</v>
      </c>
      <c r="V4941" s="108">
        <v>2.9306173611574979E-3</v>
      </c>
      <c r="W4941" s="109">
        <f t="shared" si="221"/>
        <v>0.2665570902743174</v>
      </c>
      <c r="X4941" s="108">
        <f t="shared" si="222"/>
        <v>2.9875408873514253E-3</v>
      </c>
    </row>
    <row r="4942" spans="21:24" ht="12" customHeight="1">
      <c r="U4942" s="107">
        <v>36956</v>
      </c>
      <c r="V4942" s="108">
        <v>1.8746507260059711E-3</v>
      </c>
      <c r="W4942" s="109">
        <f t="shared" si="221"/>
        <v>0.26577819607867215</v>
      </c>
      <c r="X4942" s="108">
        <f t="shared" si="222"/>
        <v>4.1772889634634769E-3</v>
      </c>
    </row>
    <row r="4943" spans="21:24" ht="12" customHeight="1">
      <c r="U4943" s="107">
        <v>36955</v>
      </c>
      <c r="V4943" s="108">
        <v>8.3574401661167983E-4</v>
      </c>
      <c r="W4943" s="109">
        <f t="shared" si="221"/>
        <v>0.26528088707112879</v>
      </c>
      <c r="X4943" s="108">
        <f t="shared" si="222"/>
        <v>5.5103241510954248E-3</v>
      </c>
    </row>
    <row r="4944" spans="21:24" ht="12" customHeight="1">
      <c r="U4944" s="107">
        <v>36952</v>
      </c>
      <c r="V4944" s="108">
        <v>-4.9000038352210416E-3</v>
      </c>
      <c r="W4944" s="109">
        <f t="shared" si="221"/>
        <v>0.26505936529253871</v>
      </c>
      <c r="X4944" s="108">
        <f t="shared" si="222"/>
        <v>9.2578493070532009E-3</v>
      </c>
    </row>
    <row r="4945" spans="21:24" ht="12" customHeight="1">
      <c r="U4945" s="107">
        <v>36951</v>
      </c>
      <c r="V4945" s="108">
        <v>2.2630699446565317E-3</v>
      </c>
      <c r="W4945" s="109">
        <f t="shared" ref="W4945:W5008" si="223">$W4944/(1+$V4944)</f>
        <v>0.26636455262195319</v>
      </c>
      <c r="X4945" s="108">
        <f t="shared" si="222"/>
        <v>1.5314406964007654E-2</v>
      </c>
    </row>
    <row r="4946" spans="21:24" ht="12" customHeight="1">
      <c r="U4946" s="107">
        <v>36950</v>
      </c>
      <c r="V4946" s="108">
        <v>4.1202979143413086E-3</v>
      </c>
      <c r="W4946" s="109">
        <f t="shared" si="223"/>
        <v>0.26576311211053744</v>
      </c>
      <c r="X4946" s="108">
        <f t="shared" si="222"/>
        <v>1.0602980920864091E-2</v>
      </c>
    </row>
    <row r="4947" spans="21:24" ht="12" customHeight="1">
      <c r="U4947" s="107">
        <v>36949</v>
      </c>
      <c r="V4947" s="108">
        <v>3.2046291846829877E-3</v>
      </c>
      <c r="W4947" s="109">
        <f t="shared" si="223"/>
        <v>0.26467258222202472</v>
      </c>
      <c r="X4947" s="108">
        <f t="shared" si="222"/>
        <v>2.2635166235085435E-3</v>
      </c>
    </row>
    <row r="4948" spans="21:24" ht="12" customHeight="1">
      <c r="U4948" s="107">
        <v>36948</v>
      </c>
      <c r="V4948" s="108">
        <v>4.5658470673688237E-3</v>
      </c>
      <c r="W4948" s="109">
        <f t="shared" si="223"/>
        <v>0.26382711415230153</v>
      </c>
      <c r="X4948" s="108">
        <f t="shared" si="222"/>
        <v>-4.9819786243157083E-3</v>
      </c>
    </row>
    <row r="4949" spans="21:24" ht="12" customHeight="1">
      <c r="U4949" s="107">
        <v>36945</v>
      </c>
      <c r="V4949" s="108">
        <v>1.0715925267446339E-3</v>
      </c>
      <c r="W4949" s="109">
        <f t="shared" si="223"/>
        <v>0.26262799489201488</v>
      </c>
      <c r="X4949" s="108">
        <f t="shared" si="222"/>
        <v>-6.9938200290731167E-3</v>
      </c>
    </row>
    <row r="4950" spans="21:24" ht="12" customHeight="1">
      <c r="U4950" s="107">
        <v>36944</v>
      </c>
      <c r="V4950" s="108">
        <v>-2.3877931746192839E-3</v>
      </c>
      <c r="W4950" s="109">
        <f t="shared" si="223"/>
        <v>0.26234686595104689</v>
      </c>
      <c r="X4950" s="108">
        <f t="shared" si="222"/>
        <v>-1.1054648110741083E-2</v>
      </c>
    </row>
    <row r="4951" spans="21:24" ht="12" customHeight="1">
      <c r="U4951" s="107">
        <v>36943</v>
      </c>
      <c r="V4951" s="108">
        <v>-4.1656714849142677E-3</v>
      </c>
      <c r="W4951" s="109">
        <f t="shared" si="223"/>
        <v>0.26297479537253432</v>
      </c>
      <c r="X4951" s="108">
        <f t="shared" si="222"/>
        <v>-1.4458719878376103E-2</v>
      </c>
    </row>
    <row r="4952" spans="21:24" ht="12" customHeight="1">
      <c r="U4952" s="107">
        <v>36942</v>
      </c>
      <c r="V4952" s="108">
        <v>-4.0476694900608021E-3</v>
      </c>
      <c r="W4952" s="109">
        <f t="shared" si="223"/>
        <v>0.26407484442182549</v>
      </c>
      <c r="X4952" s="108">
        <f t="shared" si="222"/>
        <v>-1.629068360933883E-2</v>
      </c>
    </row>
    <row r="4953" spans="21:24" ht="12" customHeight="1">
      <c r="U4953" s="107">
        <v>36941</v>
      </c>
      <c r="V4953" s="108">
        <v>2.5347007750222872E-3</v>
      </c>
      <c r="W4953" s="109">
        <f t="shared" si="223"/>
        <v>0.26514807620020941</v>
      </c>
      <c r="X4953" s="108">
        <f t="shared" si="222"/>
        <v>-1.4899896025285408E-2</v>
      </c>
    </row>
    <row r="4954" spans="21:24" ht="12" customHeight="1">
      <c r="U4954" s="107">
        <v>36938</v>
      </c>
      <c r="V4954" s="108">
        <v>-3.0222184854001781E-3</v>
      </c>
      <c r="W4954" s="109">
        <f t="shared" si="223"/>
        <v>0.26447770435799711</v>
      </c>
      <c r="X4954" s="108">
        <f t="shared" si="222"/>
        <v>-1.4370387022754616E-2</v>
      </c>
    </row>
    <row r="4955" spans="21:24" ht="12" customHeight="1">
      <c r="U4955" s="107">
        <v>36937</v>
      </c>
      <c r="V4955" s="108">
        <v>-5.8216973249494699E-3</v>
      </c>
      <c r="W4955" s="109">
        <f t="shared" si="223"/>
        <v>0.26527943677561694</v>
      </c>
      <c r="X4955" s="108">
        <f t="shared" si="222"/>
        <v>-8.8399450089414744E-3</v>
      </c>
    </row>
    <row r="4956" spans="21:24" ht="12" customHeight="1">
      <c r="U4956" s="107">
        <v>36936</v>
      </c>
      <c r="V4956" s="108">
        <v>-6.0167683478098873E-3</v>
      </c>
      <c r="W4956" s="109">
        <f t="shared" si="223"/>
        <v>0.26683285690486863</v>
      </c>
      <c r="X4956" s="108">
        <f t="shared" si="222"/>
        <v>-7.735098653245287E-3</v>
      </c>
    </row>
    <row r="4957" spans="21:24" ht="12" customHeight="1">
      <c r="U4957" s="107">
        <v>36935</v>
      </c>
      <c r="V4957" s="108">
        <v>-2.6395724917885298E-3</v>
      </c>
      <c r="W4957" s="109">
        <f t="shared" si="223"/>
        <v>0.26844804661477178</v>
      </c>
      <c r="X4957" s="108">
        <f t="shared" si="222"/>
        <v>-1.4819043524261222E-3</v>
      </c>
    </row>
    <row r="4958" spans="21:24" ht="12" customHeight="1">
      <c r="U4958" s="107">
        <v>36934</v>
      </c>
      <c r="V4958" s="108">
        <v>3.0735811865336333E-3</v>
      </c>
      <c r="W4958" s="109">
        <f t="shared" si="223"/>
        <v>0.26915851001373481</v>
      </c>
      <c r="X4958" s="108">
        <f t="shared" si="222"/>
        <v>-5.3894638526674754E-4</v>
      </c>
    </row>
    <row r="4959" spans="21:24" ht="12" customHeight="1">
      <c r="U4959" s="107">
        <v>36931</v>
      </c>
      <c r="V4959" s="108">
        <v>2.5718989570246518E-3</v>
      </c>
      <c r="W4959" s="109">
        <f t="shared" si="223"/>
        <v>0.26833376440375167</v>
      </c>
      <c r="X4959" s="108">
        <f t="shared" si="222"/>
        <v>-1.5866162775535209E-3</v>
      </c>
    </row>
    <row r="4960" spans="21:24" ht="12" customHeight="1">
      <c r="U4960" s="107">
        <v>36930</v>
      </c>
      <c r="V4960" s="108">
        <v>-4.7134865278217605E-3</v>
      </c>
      <c r="W4960" s="109">
        <f t="shared" si="223"/>
        <v>0.26764540745945425</v>
      </c>
      <c r="X4960" s="108">
        <f t="shared" si="222"/>
        <v>-1.0980394656431303E-2</v>
      </c>
    </row>
    <row r="4961" spans="21:24" ht="12" customHeight="1">
      <c r="U4961" s="107">
        <v>36929</v>
      </c>
      <c r="V4961" s="108">
        <v>2.4725476823615994E-4</v>
      </c>
      <c r="W4961" s="109">
        <f t="shared" si="223"/>
        <v>0.26891292490816604</v>
      </c>
      <c r="X4961" s="108">
        <f t="shared" si="222"/>
        <v>-3.2417901173334984E-3</v>
      </c>
    </row>
    <row r="4962" spans="21:24" ht="12" customHeight="1">
      <c r="U4962" s="107">
        <v>36928</v>
      </c>
      <c r="V4962" s="108">
        <v>-1.6977077771200581E-3</v>
      </c>
      <c r="W4962" s="109">
        <f t="shared" si="223"/>
        <v>0.26884645134114854</v>
      </c>
      <c r="X4962" s="108">
        <f t="shared" si="222"/>
        <v>1.7572082104271303E-3</v>
      </c>
    </row>
    <row r="4963" spans="21:24" ht="12" customHeight="1">
      <c r="U4963" s="107">
        <v>36927</v>
      </c>
      <c r="V4963" s="108">
        <v>2.0221245170051528E-3</v>
      </c>
      <c r="W4963" s="109">
        <f t="shared" si="223"/>
        <v>0.26930365024257219</v>
      </c>
      <c r="X4963" s="108">
        <f t="shared" si="222"/>
        <v>3.538458232874131E-3</v>
      </c>
    </row>
    <row r="4964" spans="21:24" ht="12" customHeight="1">
      <c r="U4964" s="107">
        <v>36924</v>
      </c>
      <c r="V4964" s="108">
        <v>-6.8610056706951018E-3</v>
      </c>
      <c r="W4964" s="109">
        <f t="shared" si="223"/>
        <v>0.26876018368594606</v>
      </c>
      <c r="X4964" s="108">
        <f t="shared" si="222"/>
        <v>3.3326231878914037E-3</v>
      </c>
    </row>
    <row r="4965" spans="21:24" ht="12" customHeight="1">
      <c r="U4965" s="107">
        <v>36923</v>
      </c>
      <c r="V4965" s="108">
        <v>3.0741535646950291E-3</v>
      </c>
      <c r="W4965" s="109">
        <f t="shared" si="223"/>
        <v>0.27061688768695213</v>
      </c>
      <c r="X4965" s="108">
        <f t="shared" si="222"/>
        <v>1.17975175966194E-2</v>
      </c>
    </row>
    <row r="4966" spans="21:24" ht="12" customHeight="1">
      <c r="U4966" s="107">
        <v>36922</v>
      </c>
      <c r="V4966" s="108">
        <v>5.2637515518664368E-3</v>
      </c>
      <c r="W4966" s="109">
        <f t="shared" si="223"/>
        <v>0.26978751942240953</v>
      </c>
      <c r="X4966" s="108">
        <f t="shared" si="222"/>
        <v>1.0376905009783499E-2</v>
      </c>
    </row>
    <row r="4967" spans="21:24" ht="12" customHeight="1">
      <c r="U4967" s="107">
        <v>36921</v>
      </c>
      <c r="V4967" s="108">
        <v>7.7398971158376489E-5</v>
      </c>
      <c r="W4967" s="109">
        <f t="shared" si="223"/>
        <v>0.26837486083222195</v>
      </c>
      <c r="X4967" s="108">
        <f t="shared" si="222"/>
        <v>5.6870705151323975E-3</v>
      </c>
    </row>
    <row r="4968" spans="21:24" ht="12" customHeight="1">
      <c r="U4968" s="107">
        <v>36920</v>
      </c>
      <c r="V4968" s="108">
        <v>1.8166004861304768E-3</v>
      </c>
      <c r="W4968" s="109">
        <f t="shared" si="223"/>
        <v>0.26835409050171094</v>
      </c>
      <c r="X4968" s="108">
        <f t="shared" si="222"/>
        <v>5.0653498717267986E-3</v>
      </c>
    </row>
    <row r="4969" spans="21:24" ht="12" customHeight="1">
      <c r="U4969" s="107">
        <v>36917</v>
      </c>
      <c r="V4969" s="108">
        <v>1.5178873563016779E-3</v>
      </c>
      <c r="W4969" s="109">
        <f t="shared" si="223"/>
        <v>0.2678674823031405</v>
      </c>
      <c r="X4969" s="108">
        <f t="shared" si="222"/>
        <v>-2.8312587665857425E-4</v>
      </c>
    </row>
    <row r="4970" spans="21:24" ht="12" customHeight="1">
      <c r="U4970" s="107">
        <v>36916</v>
      </c>
      <c r="V4970" s="108">
        <v>1.6657890023183499E-3</v>
      </c>
      <c r="W4970" s="109">
        <f t="shared" si="223"/>
        <v>0.26746150586509043</v>
      </c>
      <c r="X4970" s="108">
        <f t="shared" si="222"/>
        <v>-1.7880063739129648E-3</v>
      </c>
    </row>
    <row r="4971" spans="21:24" ht="12" customHeight="1">
      <c r="U4971" s="107">
        <v>36915</v>
      </c>
      <c r="V4971" s="108">
        <v>5.9765061975467686E-4</v>
      </c>
      <c r="W4971" s="109">
        <f t="shared" si="223"/>
        <v>0.26701671236220226</v>
      </c>
      <c r="X4971" s="108">
        <f t="shared" si="222"/>
        <v>4.8772700237480482E-3</v>
      </c>
    </row>
    <row r="4972" spans="21:24" ht="12" customHeight="1">
      <c r="U4972" s="107">
        <v>36914</v>
      </c>
      <c r="V4972" s="108">
        <v>-5.4085374598664008E-4</v>
      </c>
      <c r="W4972" s="109">
        <f t="shared" si="223"/>
        <v>0.26685722497630915</v>
      </c>
      <c r="X4972" s="108">
        <f t="shared" si="222"/>
        <v>8.7006323516156669E-3</v>
      </c>
    </row>
    <row r="4973" spans="21:24" ht="12" customHeight="1">
      <c r="U4973" s="107">
        <v>36913</v>
      </c>
      <c r="V4973" s="108">
        <v>-3.5145869761710603E-3</v>
      </c>
      <c r="W4973" s="109">
        <f t="shared" si="223"/>
        <v>0.26700163381013992</v>
      </c>
      <c r="X4973" s="108">
        <f t="shared" si="222"/>
        <v>7.943339153583695E-3</v>
      </c>
    </row>
    <row r="4974" spans="21:24" ht="12" customHeight="1">
      <c r="U4974" s="107">
        <v>36910</v>
      </c>
      <c r="V4974" s="108">
        <v>1.029578178190772E-5</v>
      </c>
      <c r="W4974" s="109">
        <f t="shared" si="223"/>
        <v>0.26794334399730457</v>
      </c>
      <c r="X4974" s="108">
        <f t="shared" si="222"/>
        <v>9.895293984637954E-3</v>
      </c>
    </row>
    <row r="4975" spans="21:24" ht="12" customHeight="1">
      <c r="U4975" s="107">
        <v>36909</v>
      </c>
      <c r="V4975" s="108">
        <v>8.3541271353126719E-3</v>
      </c>
      <c r="W4975" s="109">
        <f t="shared" si="223"/>
        <v>0.26794058533950743</v>
      </c>
      <c r="X4975" s="108">
        <f t="shared" si="222"/>
        <v>6.9323659820208494E-3</v>
      </c>
    </row>
    <row r="4976" spans="21:24" ht="12" customHeight="1">
      <c r="U4976" s="107">
        <v>36908</v>
      </c>
      <c r="V4976" s="108">
        <v>4.4047298291809475E-3</v>
      </c>
      <c r="W4976" s="109">
        <f t="shared" si="223"/>
        <v>0.26572072065665481</v>
      </c>
      <c r="X4976" s="108">
        <f t="shared" si="222"/>
        <v>-1.1472290910605754E-3</v>
      </c>
    </row>
    <row r="4977" spans="21:24" ht="12" customHeight="1">
      <c r="U4977" s="107">
        <v>36907</v>
      </c>
      <c r="V4977" s="108">
        <v>-1.2912087957345762E-3</v>
      </c>
      <c r="W4977" s="109">
        <f t="shared" si="223"/>
        <v>0.26455542548256011</v>
      </c>
      <c r="X4977" s="108">
        <f t="shared" si="222"/>
        <v>-8.3446819077732659E-3</v>
      </c>
    </row>
    <row r="4978" spans="21:24" ht="12" customHeight="1">
      <c r="U4978" s="107">
        <v>36906</v>
      </c>
      <c r="V4978" s="108">
        <v>-1.5848212438431162E-3</v>
      </c>
      <c r="W4978" s="109">
        <f t="shared" si="223"/>
        <v>0.26489746341729231</v>
      </c>
      <c r="X4978" s="108">
        <f t="shared" si="222"/>
        <v>-1.2190927192037182E-2</v>
      </c>
    </row>
    <row r="4979" spans="21:24" ht="12" customHeight="1">
      <c r="U4979" s="107">
        <v>36903</v>
      </c>
      <c r="V4979" s="108">
        <v>-2.9236306618068268E-3</v>
      </c>
      <c r="W4979" s="109">
        <f t="shared" si="223"/>
        <v>0.26531794493279459</v>
      </c>
      <c r="X4979" s="108">
        <f t="shared" si="222"/>
        <v>-9.8970576174859382E-3</v>
      </c>
    </row>
    <row r="4980" spans="21:24" ht="12" customHeight="1">
      <c r="U4980" s="107">
        <v>36902</v>
      </c>
      <c r="V4980" s="108">
        <v>2.6312389342340008E-4</v>
      </c>
      <c r="W4980" s="109">
        <f t="shared" si="223"/>
        <v>0.26609591109746056</v>
      </c>
      <c r="X4980" s="108">
        <f t="shared" si="222"/>
        <v>-6.1441906544151825E-3</v>
      </c>
    </row>
    <row r="4981" spans="21:24" ht="12" customHeight="1">
      <c r="U4981" s="107">
        <v>36901</v>
      </c>
      <c r="V4981" s="108">
        <v>-2.8327288457850553E-3</v>
      </c>
      <c r="W4981" s="109">
        <f t="shared" si="223"/>
        <v>0.26602591332339537</v>
      </c>
      <c r="X4981" s="108">
        <f t="shared" si="222"/>
        <v>-4.8583966279028834E-3</v>
      </c>
    </row>
    <row r="4982" spans="21:24" ht="12" customHeight="1">
      <c r="U4982" s="107">
        <v>36900</v>
      </c>
      <c r="V4982" s="108">
        <v>-5.1648117588209306E-3</v>
      </c>
      <c r="W4982" s="109">
        <f t="shared" si="223"/>
        <v>0.2667816333517164</v>
      </c>
      <c r="X4982" s="108">
        <f t="shared" si="222"/>
        <v>-1.6252302910572114E-3</v>
      </c>
    </row>
    <row r="4983" spans="21:24" ht="12" customHeight="1">
      <c r="U4983" s="107">
        <v>36899</v>
      </c>
      <c r="V4983" s="108">
        <v>7.336776081754376E-4</v>
      </c>
      <c r="W4983" s="109">
        <f t="shared" si="223"/>
        <v>0.26816666368966452</v>
      </c>
      <c r="X4983" s="108" t="e">
        <f t="shared" si="222"/>
        <v>#N/A</v>
      </c>
    </row>
    <row r="4984" spans="21:24" ht="12" customHeight="1">
      <c r="U4984" s="107">
        <v>36896</v>
      </c>
      <c r="V4984" s="108">
        <v>8.5566824335913403E-4</v>
      </c>
      <c r="W4984" s="109">
        <f t="shared" si="223"/>
        <v>0.2679700600569393</v>
      </c>
      <c r="X4984" s="108">
        <f t="shared" si="222"/>
        <v>8.8837262397978289E-3</v>
      </c>
    </row>
    <row r="4985" spans="21:24" ht="12" customHeight="1">
      <c r="U4985" s="107">
        <v>36895</v>
      </c>
      <c r="V4985" s="108">
        <v>1.5572073384753191E-3</v>
      </c>
      <c r="W4985" s="109">
        <f t="shared" si="223"/>
        <v>0.26774096261778085</v>
      </c>
      <c r="X4985" s="108">
        <f t="shared" si="222"/>
        <v>9.5738176474009506E-3</v>
      </c>
    </row>
    <row r="4986" spans="21:24" ht="12" customHeight="1">
      <c r="U4986" s="107">
        <v>36894</v>
      </c>
      <c r="V4986" s="108">
        <v>4.0701878648708237E-4</v>
      </c>
      <c r="W4986" s="109">
        <f t="shared" si="223"/>
        <v>0.26732468266018683</v>
      </c>
      <c r="X4986" s="108">
        <f t="shared" si="222"/>
        <v>4.5295138845322658E-3</v>
      </c>
    </row>
    <row r="4987" spans="21:24" ht="12" customHeight="1">
      <c r="U4987" s="107">
        <v>36893</v>
      </c>
      <c r="V4987" s="108">
        <v>6.0444580639206135E-3</v>
      </c>
      <c r="W4987" s="109">
        <f t="shared" si="223"/>
        <v>0.26721592076038891</v>
      </c>
      <c r="X4987" s="108">
        <f t="shared" si="222"/>
        <v>4.8307194948054022E-3</v>
      </c>
    </row>
    <row r="4988" spans="21:24" ht="12" customHeight="1">
      <c r="U4988" s="107">
        <v>36889</v>
      </c>
      <c r="V4988" s="108">
        <v>1.5402683404187481E-3</v>
      </c>
      <c r="W4988" s="109">
        <f t="shared" si="223"/>
        <v>0.2656104495368245</v>
      </c>
      <c r="X4988" s="108">
        <f t="shared" si="222"/>
        <v>-4.6043380850613325E-4</v>
      </c>
    </row>
    <row r="4989" spans="21:24" ht="12" customHeight="1">
      <c r="U4989" s="107">
        <v>36888</v>
      </c>
      <c r="V4989" s="108">
        <v>-3.4470416836304201E-3</v>
      </c>
      <c r="W4989" s="109">
        <f t="shared" si="223"/>
        <v>0.26520196734270979</v>
      </c>
      <c r="X4989" s="108">
        <f t="shared" si="222"/>
        <v>2.569780451447734E-3</v>
      </c>
    </row>
    <row r="4990" spans="21:24" ht="12" customHeight="1">
      <c r="U4990" s="107">
        <v>36887</v>
      </c>
      <c r="V4990" s="108">
        <v>7.0698827712924075E-4</v>
      </c>
      <c r="W4990" s="109">
        <f t="shared" si="223"/>
        <v>0.26611929163378967</v>
      </c>
      <c r="X4990" s="108">
        <f t="shared" si="222"/>
        <v>6.8890963515724213E-3</v>
      </c>
    </row>
    <row r="4991" spans="21:24" ht="12" customHeight="1">
      <c r="U4991" s="107">
        <v>36886</v>
      </c>
      <c r="V4991" s="108">
        <v>1.20178261407295E-3</v>
      </c>
      <c r="W4991" s="109">
        <f t="shared" si="223"/>
        <v>0.26593128133536359</v>
      </c>
      <c r="X4991" s="108">
        <f t="shared" si="222"/>
        <v>2.3380352660882231E-3</v>
      </c>
    </row>
    <row r="4992" spans="21:24" ht="12" customHeight="1">
      <c r="U4992" s="107">
        <v>36885</v>
      </c>
      <c r="V4992" s="108">
        <v>-4.5432305864265618E-4</v>
      </c>
      <c r="W4992" s="109">
        <f t="shared" si="223"/>
        <v>0.26561207336350745</v>
      </c>
      <c r="X4992" s="108">
        <f t="shared" si="222"/>
        <v>-3.5506652093635349E-3</v>
      </c>
    </row>
    <row r="4993" spans="21:24" ht="12" customHeight="1">
      <c r="U4993" s="107">
        <v>36882</v>
      </c>
      <c r="V4993" s="108">
        <v>4.57654794924558E-3</v>
      </c>
      <c r="W4993" s="109">
        <f t="shared" si="223"/>
        <v>0.26573280190284965</v>
      </c>
      <c r="X4993" s="108">
        <f t="shared" si="222"/>
        <v>7.3915278453418054E-4</v>
      </c>
    </row>
    <row r="4994" spans="21:24" ht="12" customHeight="1">
      <c r="U4994" s="107">
        <v>36881</v>
      </c>
      <c r="V4994" s="108">
        <v>8.463522746772809E-4</v>
      </c>
      <c r="W4994" s="109">
        <f t="shared" si="223"/>
        <v>0.26452220335555282</v>
      </c>
      <c r="X4994" s="108">
        <f t="shared" si="222"/>
        <v>-7.7577200243293953E-3</v>
      </c>
    </row>
    <row r="4995" spans="21:24" ht="12" customHeight="1">
      <c r="U4995" s="107">
        <v>36880</v>
      </c>
      <c r="V4995" s="108">
        <v>-3.8161301564920342E-3</v>
      </c>
      <c r="W4995" s="109">
        <f t="shared" si="223"/>
        <v>0.2642985137072828</v>
      </c>
      <c r="X4995" s="108">
        <f t="shared" si="222"/>
        <v>-1.0077727160816563E-2</v>
      </c>
    </row>
    <row r="4996" spans="21:24" ht="12" customHeight="1">
      <c r="U4996" s="107">
        <v>36879</v>
      </c>
      <c r="V4996" s="108">
        <v>-4.6802424172704433E-3</v>
      </c>
      <c r="W4996" s="109">
        <f t="shared" si="223"/>
        <v>0.26531097491952149</v>
      </c>
      <c r="X4996" s="108">
        <f t="shared" si="222"/>
        <v>-4.2386560143501395E-3</v>
      </c>
    </row>
    <row r="4997" spans="21:24" ht="12" customHeight="1">
      <c r="U4997" s="107">
        <v>36878</v>
      </c>
      <c r="V4997" s="108">
        <v>3.8488250101615953E-3</v>
      </c>
      <c r="W4997" s="109">
        <f t="shared" si="223"/>
        <v>0.26655853347457459</v>
      </c>
      <c r="X4997" s="108">
        <f t="shared" si="222"/>
        <v>-1.6154016793088477E-3</v>
      </c>
    </row>
    <row r="4998" spans="21:24" ht="12" customHeight="1">
      <c r="U4998" s="107">
        <v>36875</v>
      </c>
      <c r="V4998" s="108">
        <v>-3.9529066353395795E-3</v>
      </c>
      <c r="W4998" s="109">
        <f t="shared" si="223"/>
        <v>0.26553652983742476</v>
      </c>
      <c r="X4998" s="108">
        <f t="shared" ref="X4998:X5061" si="224">$W4998/VLOOKUP($U4998-7,$U:$W,3,FALSE)-1</f>
        <v>-2.3871410819894523E-3</v>
      </c>
    </row>
    <row r="4999" spans="21:24" ht="12" customHeight="1">
      <c r="U4999" s="107">
        <v>36874</v>
      </c>
      <c r="V4999" s="108">
        <v>-1.4937724374656869E-3</v>
      </c>
      <c r="W4999" s="109">
        <f t="shared" si="223"/>
        <v>0.26659033654768149</v>
      </c>
      <c r="X4999" s="108">
        <f t="shared" si="224"/>
        <v>7.7279542555031E-4</v>
      </c>
    </row>
    <row r="5000" spans="21:24" ht="12" customHeight="1">
      <c r="U5000" s="107">
        <v>36873</v>
      </c>
      <c r="V5000" s="108">
        <v>2.0598751123816501E-3</v>
      </c>
      <c r="W5000" s="109">
        <f t="shared" si="223"/>
        <v>0.26698915759239522</v>
      </c>
      <c r="X5000" s="108">
        <f t="shared" si="224"/>
        <v>3.3638685849066707E-3</v>
      </c>
    </row>
    <row r="5001" spans="21:24" ht="12" customHeight="1">
      <c r="U5001" s="107">
        <v>36872</v>
      </c>
      <c r="V5001" s="108">
        <v>-2.0581514066068539E-3</v>
      </c>
      <c r="W5001" s="109">
        <f t="shared" si="223"/>
        <v>0.26644032380046373</v>
      </c>
      <c r="X5001" s="108">
        <f t="shared" si="224"/>
        <v>4.2843201426008282E-3</v>
      </c>
    </row>
    <row r="5002" spans="21:24" ht="12" customHeight="1">
      <c r="U5002" s="107">
        <v>36871</v>
      </c>
      <c r="V5002" s="108">
        <v>3.0728618253348587E-3</v>
      </c>
      <c r="W5002" s="109">
        <f t="shared" si="223"/>
        <v>0.26698982929317316</v>
      </c>
      <c r="X5002" s="108">
        <f t="shared" si="224"/>
        <v>1.6429217309556154E-2</v>
      </c>
    </row>
    <row r="5003" spans="21:24" ht="12" customHeight="1">
      <c r="U5003" s="107">
        <v>36868</v>
      </c>
      <c r="V5003" s="108">
        <v>-7.9792968670089478E-4</v>
      </c>
      <c r="W5003" s="109">
        <f t="shared" si="223"/>
        <v>0.26617191976196053</v>
      </c>
      <c r="X5003" s="108">
        <f t="shared" si="224"/>
        <v>1.3810539496746932E-2</v>
      </c>
    </row>
    <row r="5004" spans="21:24" ht="12" customHeight="1">
      <c r="U5004" s="107">
        <v>36867</v>
      </c>
      <c r="V5004" s="108">
        <v>1.0914324137384559E-3</v>
      </c>
      <c r="W5004" s="109">
        <f t="shared" si="223"/>
        <v>0.26638447584331215</v>
      </c>
      <c r="X5004" s="108">
        <f t="shared" si="224"/>
        <v>1.5554295290673537E-2</v>
      </c>
    </row>
    <row r="5005" spans="21:24" ht="12" customHeight="1">
      <c r="U5005" s="107">
        <v>36866</v>
      </c>
      <c r="V5005" s="108">
        <v>2.9791304312430677E-3</v>
      </c>
      <c r="W5005" s="109">
        <f t="shared" si="223"/>
        <v>0.26609405216967114</v>
      </c>
      <c r="X5005" s="108">
        <f t="shared" si="224"/>
        <v>2.1268978204781019E-2</v>
      </c>
    </row>
    <row r="5006" spans="21:24" ht="12" customHeight="1">
      <c r="U5006" s="107">
        <v>36865</v>
      </c>
      <c r="V5006" s="108">
        <v>1.001004570319898E-2</v>
      </c>
      <c r="W5006" s="109">
        <f t="shared" si="223"/>
        <v>0.26530367790929088</v>
      </c>
      <c r="X5006" s="108">
        <f t="shared" si="224"/>
        <v>1.8640071400292779E-2</v>
      </c>
    </row>
    <row r="5007" spans="21:24" ht="12" customHeight="1">
      <c r="U5007" s="107">
        <v>36864</v>
      </c>
      <c r="V5007" s="108">
        <v>4.8859466421778946E-4</v>
      </c>
      <c r="W5007" s="109">
        <f t="shared" si="223"/>
        <v>0.26267429619928045</v>
      </c>
      <c r="X5007" s="108">
        <f t="shared" si="224"/>
        <v>7.4239075915536468E-3</v>
      </c>
    </row>
    <row r="5008" spans="21:24" ht="12" customHeight="1">
      <c r="U5008" s="107">
        <v>36861</v>
      </c>
      <c r="V5008" s="108">
        <v>9.206995162241295E-4</v>
      </c>
      <c r="W5008" s="109">
        <f t="shared" si="223"/>
        <v>0.26254601761596169</v>
      </c>
      <c r="X5008" s="108">
        <f t="shared" si="224"/>
        <v>9.6221590747365138E-3</v>
      </c>
    </row>
    <row r="5009" spans="21:24" ht="12" customHeight="1">
      <c r="U5009" s="107">
        <v>36860</v>
      </c>
      <c r="V5009" s="108">
        <v>6.7247305355652856E-3</v>
      </c>
      <c r="W5009" s="109">
        <f t="shared" ref="W5009:W5072" si="225">$W5008/(1+$V5008)</f>
        <v>0.26230451397683979</v>
      </c>
      <c r="X5009" s="108">
        <f t="shared" si="224"/>
        <v>1.2090354487475086E-2</v>
      </c>
    </row>
    <row r="5010" spans="21:24" ht="12" customHeight="1">
      <c r="U5010" s="107">
        <v>36859</v>
      </c>
      <c r="V5010" s="108">
        <v>3.9730456849585197E-4</v>
      </c>
      <c r="W5010" s="109">
        <f t="shared" si="225"/>
        <v>0.26055236950153887</v>
      </c>
      <c r="X5010" s="108">
        <f t="shared" si="224"/>
        <v>7.7376482383724188E-3</v>
      </c>
    </row>
    <row r="5011" spans="21:24" ht="12" customHeight="1">
      <c r="U5011" s="107">
        <v>36858</v>
      </c>
      <c r="V5011" s="108">
        <v>-1.111093587449982E-3</v>
      </c>
      <c r="W5011" s="109">
        <f t="shared" si="225"/>
        <v>0.26044889196690069</v>
      </c>
      <c r="X5011" s="108">
        <f t="shared" si="224"/>
        <v>6.0229652048311433E-3</v>
      </c>
    </row>
    <row r="5012" spans="21:24" ht="12" customHeight="1">
      <c r="U5012" s="107">
        <v>36857</v>
      </c>
      <c r="V5012" s="108">
        <v>2.6717129330566304E-3</v>
      </c>
      <c r="W5012" s="109">
        <f t="shared" si="225"/>
        <v>0.26073859694997253</v>
      </c>
      <c r="X5012" s="108">
        <f t="shared" si="224"/>
        <v>9.3421246020073401E-3</v>
      </c>
    </row>
    <row r="5013" spans="21:24" ht="12" customHeight="1">
      <c r="U5013" s="107">
        <v>36854</v>
      </c>
      <c r="V5013" s="108">
        <v>3.367622711060806E-3</v>
      </c>
      <c r="W5013" s="109">
        <f t="shared" si="225"/>
        <v>0.26004383447424606</v>
      </c>
      <c r="X5013" s="108">
        <f t="shared" si="224"/>
        <v>4.8560958825620837E-3</v>
      </c>
    </row>
    <row r="5014" spans="21:24" ht="12" customHeight="1">
      <c r="U5014" s="107">
        <v>36853</v>
      </c>
      <c r="V5014" s="108">
        <v>2.3951002744931711E-3</v>
      </c>
      <c r="W5014" s="109">
        <f t="shared" si="225"/>
        <v>0.25917104417981673</v>
      </c>
      <c r="X5014" s="108">
        <f t="shared" si="224"/>
        <v>4.9424346721038681E-4</v>
      </c>
    </row>
    <row r="5015" spans="21:24" ht="12" customHeight="1">
      <c r="U5015" s="107">
        <v>36852</v>
      </c>
      <c r="V5015" s="108">
        <v>-1.304888743367082E-3</v>
      </c>
      <c r="W5015" s="109">
        <f t="shared" si="225"/>
        <v>0.25855178672446227</v>
      </c>
      <c r="X5015" s="108">
        <f t="shared" si="224"/>
        <v>-1.2243812877992255E-3</v>
      </c>
    </row>
    <row r="5016" spans="21:24" ht="12" customHeight="1">
      <c r="U5016" s="107">
        <v>36851</v>
      </c>
      <c r="V5016" s="108">
        <v>2.184528495868223E-3</v>
      </c>
      <c r="W5016" s="109">
        <f t="shared" si="225"/>
        <v>0.2588896088608395</v>
      </c>
      <c r="X5016" s="108">
        <f t="shared" si="224"/>
        <v>1.5303739288829998E-3</v>
      </c>
    </row>
    <row r="5017" spans="21:24" ht="12" customHeight="1">
      <c r="U5017" s="107">
        <v>36850</v>
      </c>
      <c r="V5017" s="108">
        <v>-1.7846690911916779E-3</v>
      </c>
      <c r="W5017" s="109">
        <f t="shared" si="225"/>
        <v>0.25832528990384118</v>
      </c>
      <c r="X5017" s="108">
        <f t="shared" si="224"/>
        <v>5.2521363828947898E-3</v>
      </c>
    </row>
    <row r="5018" spans="21:24" ht="12" customHeight="1">
      <c r="U5018" s="107">
        <v>36847</v>
      </c>
      <c r="V5018" s="108">
        <v>-9.8776857983260097E-4</v>
      </c>
      <c r="W5018" s="109">
        <f t="shared" si="225"/>
        <v>0.25878713931257025</v>
      </c>
      <c r="X5018" s="108">
        <f t="shared" si="224"/>
        <v>6.2055676481544975E-3</v>
      </c>
    </row>
    <row r="5019" spans="21:24" ht="12" customHeight="1">
      <c r="U5019" s="107">
        <v>36846</v>
      </c>
      <c r="V5019" s="108">
        <v>6.7321027374520146E-4</v>
      </c>
      <c r="W5019" s="109">
        <f t="shared" si="225"/>
        <v>0.25904301386248874</v>
      </c>
      <c r="X5019" s="108">
        <f t="shared" si="224"/>
        <v>5.6720712241733473E-3</v>
      </c>
    </row>
    <row r="5020" spans="21:24" ht="12" customHeight="1">
      <c r="U5020" s="107">
        <v>36845</v>
      </c>
      <c r="V5020" s="108">
        <v>1.4496444231078371E-3</v>
      </c>
      <c r="W5020" s="109">
        <f t="shared" si="225"/>
        <v>0.25886874076665312</v>
      </c>
      <c r="X5020" s="108">
        <f t="shared" si="224"/>
        <v>5.3962534077440782E-3</v>
      </c>
    </row>
    <row r="5021" spans="21:24" ht="12" customHeight="1">
      <c r="U5021" s="107">
        <v>36844</v>
      </c>
      <c r="V5021" s="108">
        <v>5.9087218376193415E-3</v>
      </c>
      <c r="W5021" s="109">
        <f t="shared" si="225"/>
        <v>0.25849401635743385</v>
      </c>
      <c r="X5021" s="108">
        <f t="shared" si="224"/>
        <v>1.9194369825445978E-3</v>
      </c>
    </row>
    <row r="5022" spans="21:24" ht="12" customHeight="1">
      <c r="U5022" s="107">
        <v>36843</v>
      </c>
      <c r="V5022" s="108">
        <v>-8.3791188321932905E-4</v>
      </c>
      <c r="W5022" s="109">
        <f t="shared" si="225"/>
        <v>0.25697561890626669</v>
      </c>
      <c r="X5022" s="108">
        <f t="shared" si="224"/>
        <v>-4.4798825092242645E-3</v>
      </c>
    </row>
    <row r="5023" spans="21:24" ht="12" customHeight="1">
      <c r="U5023" s="107">
        <v>36840</v>
      </c>
      <c r="V5023" s="108">
        <v>-1.5174510523932462E-3</v>
      </c>
      <c r="W5023" s="109">
        <f t="shared" si="225"/>
        <v>0.2571911224039875</v>
      </c>
      <c r="X5023" s="108">
        <f t="shared" si="224"/>
        <v>-3.5092237686756844E-3</v>
      </c>
    </row>
    <row r="5024" spans="21:24" ht="12" customHeight="1">
      <c r="U5024" s="107">
        <v>36839</v>
      </c>
      <c r="V5024" s="108">
        <v>3.9876345582691181E-4</v>
      </c>
      <c r="W5024" s="109">
        <f t="shared" si="225"/>
        <v>0.25758199046649843</v>
      </c>
      <c r="X5024" s="108">
        <f t="shared" si="224"/>
        <v>-2.8479811002549704E-3</v>
      </c>
    </row>
    <row r="5025" spans="21:24" ht="12" customHeight="1">
      <c r="U5025" s="107">
        <v>36838</v>
      </c>
      <c r="V5025" s="108">
        <v>-2.013524015146153E-3</v>
      </c>
      <c r="W5025" s="109">
        <f t="shared" si="225"/>
        <v>0.25747931712419803</v>
      </c>
      <c r="X5025" s="108">
        <f t="shared" si="224"/>
        <v>-2.8720935699020345E-3</v>
      </c>
    </row>
    <row r="5026" spans="21:24" ht="12" customHeight="1">
      <c r="U5026" s="107">
        <v>36837</v>
      </c>
      <c r="V5026" s="108">
        <v>-5.1607745560774152E-4</v>
      </c>
      <c r="W5026" s="109">
        <f t="shared" si="225"/>
        <v>0.25799880391175334</v>
      </c>
      <c r="X5026" s="108">
        <f t="shared" si="224"/>
        <v>1.247222745635046E-3</v>
      </c>
    </row>
    <row r="5027" spans="21:24" ht="12" customHeight="1">
      <c r="U5027" s="107">
        <v>36836</v>
      </c>
      <c r="V5027" s="108">
        <v>1.3629787609695441E-4</v>
      </c>
      <c r="W5027" s="109">
        <f t="shared" si="225"/>
        <v>0.25813202002786023</v>
      </c>
      <c r="X5027" s="108">
        <f t="shared" si="224"/>
        <v>4.8989733681534808E-3</v>
      </c>
    </row>
    <row r="5028" spans="21:24" ht="12" customHeight="1">
      <c r="U5028" s="107">
        <v>36833</v>
      </c>
      <c r="V5028" s="108">
        <v>-8.5488670078474871E-4</v>
      </c>
      <c r="W5028" s="109">
        <f t="shared" si="225"/>
        <v>0.25809684197647148</v>
      </c>
      <c r="X5028" s="108">
        <f t="shared" si="224"/>
        <v>4.0511741200994766E-3</v>
      </c>
    </row>
    <row r="5029" spans="21:24" ht="12" customHeight="1">
      <c r="U5029" s="107">
        <v>36832</v>
      </c>
      <c r="V5029" s="108">
        <v>3.7457247555352011E-4</v>
      </c>
      <c r="W5029" s="109">
        <f t="shared" si="225"/>
        <v>0.25831767432082597</v>
      </c>
      <c r="X5029" s="108">
        <f t="shared" si="224"/>
        <v>3.5810978856654074E-3</v>
      </c>
    </row>
    <row r="5030" spans="21:24" ht="12" customHeight="1">
      <c r="U5030" s="107">
        <v>36831</v>
      </c>
      <c r="V5030" s="108">
        <v>2.1093392070134481E-3</v>
      </c>
      <c r="W5030" s="109">
        <f t="shared" si="225"/>
        <v>0.25822095185964811</v>
      </c>
      <c r="X5030" s="108">
        <f t="shared" si="224"/>
        <v>-1.819306844669244E-4</v>
      </c>
    </row>
    <row r="5031" spans="21:24" ht="12" customHeight="1">
      <c r="U5031" s="107">
        <v>36830</v>
      </c>
      <c r="V5031" s="108">
        <v>3.1292420553317079E-3</v>
      </c>
      <c r="W5031" s="109">
        <f t="shared" si="225"/>
        <v>0.25767742276903915</v>
      </c>
      <c r="X5031" s="108">
        <f t="shared" si="224"/>
        <v>-6.7400475214730582E-3</v>
      </c>
    </row>
    <row r="5032" spans="21:24" ht="12" customHeight="1">
      <c r="U5032" s="107">
        <v>36829</v>
      </c>
      <c r="V5032" s="108">
        <v>-7.0748326386059338E-4</v>
      </c>
      <c r="W5032" s="109">
        <f t="shared" si="225"/>
        <v>0.25687360308735363</v>
      </c>
      <c r="X5032" s="108">
        <f t="shared" si="224"/>
        <v>-1.0192463582625488E-2</v>
      </c>
    </row>
    <row r="5033" spans="21:24" ht="12" customHeight="1">
      <c r="U5033" s="107">
        <v>36826</v>
      </c>
      <c r="V5033" s="108">
        <v>-1.3226660178346039E-3</v>
      </c>
      <c r="W5033" s="109">
        <f t="shared" si="225"/>
        <v>0.25705546552709796</v>
      </c>
      <c r="X5033" s="108">
        <f t="shared" si="224"/>
        <v>-8.6547960342908681E-3</v>
      </c>
    </row>
    <row r="5034" spans="21:24" ht="12" customHeight="1">
      <c r="U5034" s="107">
        <v>36825</v>
      </c>
      <c r="V5034" s="108">
        <v>-3.376432904071787E-3</v>
      </c>
      <c r="W5034" s="109">
        <f t="shared" si="225"/>
        <v>0.25739591435614628</v>
      </c>
      <c r="X5034" s="108">
        <f t="shared" si="224"/>
        <v>-4.5765181665011756E-3</v>
      </c>
    </row>
    <row r="5035" spans="21:24" ht="12" customHeight="1">
      <c r="U5035" s="107">
        <v>36824</v>
      </c>
      <c r="V5035" s="108">
        <v>-4.4638067799096272E-3</v>
      </c>
      <c r="W5035" s="109">
        <f t="shared" si="225"/>
        <v>0.25826793872251574</v>
      </c>
      <c r="X5035" s="108">
        <f t="shared" si="224"/>
        <v>1.214608293049757E-3</v>
      </c>
    </row>
    <row r="5036" spans="21:24" ht="12" customHeight="1">
      <c r="U5036" s="107">
        <v>36823</v>
      </c>
      <c r="V5036" s="108">
        <v>-3.5747811096671861E-4</v>
      </c>
      <c r="W5036" s="109">
        <f t="shared" si="225"/>
        <v>0.25942596610891733</v>
      </c>
      <c r="X5036" s="108">
        <f t="shared" si="224"/>
        <v>3.8883276580865545E-3</v>
      </c>
    </row>
    <row r="5037" spans="21:24" ht="12" customHeight="1">
      <c r="U5037" s="107">
        <v>36822</v>
      </c>
      <c r="V5037" s="108">
        <v>8.4491921616156951E-4</v>
      </c>
      <c r="W5037" s="109">
        <f t="shared" si="225"/>
        <v>0.25951873837727291</v>
      </c>
      <c r="X5037" s="108">
        <f t="shared" si="224"/>
        <v>2.5439907115463178E-3</v>
      </c>
    </row>
    <row r="5038" spans="21:24" ht="12" customHeight="1">
      <c r="U5038" s="107">
        <v>36819</v>
      </c>
      <c r="V5038" s="108">
        <v>2.7857753726616102E-3</v>
      </c>
      <c r="W5038" s="109">
        <f t="shared" si="225"/>
        <v>0.25929965111929826</v>
      </c>
      <c r="X5038" s="108">
        <f t="shared" si="224"/>
        <v>1.9656556995850671E-3</v>
      </c>
    </row>
    <row r="5039" spans="21:24" ht="12" customHeight="1">
      <c r="U5039" s="107">
        <v>36818</v>
      </c>
      <c r="V5039" s="108">
        <v>2.421675353320764E-3</v>
      </c>
      <c r="W5039" s="109">
        <f t="shared" si="225"/>
        <v>0.25857930725327216</v>
      </c>
      <c r="X5039" s="108">
        <f t="shared" si="224"/>
        <v>2.7818689689456111E-3</v>
      </c>
    </row>
    <row r="5040" spans="21:24" ht="12" customHeight="1">
      <c r="U5040" s="107">
        <v>36817</v>
      </c>
      <c r="V5040" s="108">
        <v>-1.805251484810868E-3</v>
      </c>
      <c r="W5040" s="109">
        <f t="shared" si="225"/>
        <v>0.25795462489588666</v>
      </c>
      <c r="X5040" s="108">
        <f t="shared" si="224"/>
        <v>6.0697419488731086E-4</v>
      </c>
    </row>
    <row r="5041" spans="21:24" ht="12" customHeight="1">
      <c r="U5041" s="107">
        <v>36816</v>
      </c>
      <c r="V5041" s="108">
        <v>-1.6961293717529941E-3</v>
      </c>
      <c r="W5041" s="109">
        <f t="shared" si="225"/>
        <v>0.25842114004265521</v>
      </c>
      <c r="X5041" s="108">
        <f t="shared" si="224"/>
        <v>-1.5012427533556139E-3</v>
      </c>
    </row>
    <row r="5042" spans="21:24" ht="12" customHeight="1">
      <c r="U5042" s="107">
        <v>36815</v>
      </c>
      <c r="V5042" s="108">
        <v>2.6756434326911423E-4</v>
      </c>
      <c r="W5042" s="109">
        <f t="shared" si="225"/>
        <v>0.25886020043178543</v>
      </c>
      <c r="X5042" s="108">
        <f t="shared" si="224"/>
        <v>-1.6305094711897006E-3</v>
      </c>
    </row>
    <row r="5043" spans="21:24" ht="12" customHeight="1">
      <c r="U5043" s="107">
        <v>36812</v>
      </c>
      <c r="V5043" s="108">
        <v>3.6026567213681619E-3</v>
      </c>
      <c r="W5043" s="109">
        <f t="shared" si="225"/>
        <v>0.25879095719927842</v>
      </c>
      <c r="X5043" s="108">
        <f t="shared" si="224"/>
        <v>-2.7693487244466741E-3</v>
      </c>
    </row>
    <row r="5044" spans="21:24" ht="12" customHeight="1">
      <c r="U5044" s="107">
        <v>36811</v>
      </c>
      <c r="V5044" s="108">
        <v>2.4756178925092079E-4</v>
      </c>
      <c r="W5044" s="109">
        <f t="shared" si="225"/>
        <v>0.25786196904331932</v>
      </c>
      <c r="X5044" s="108">
        <f t="shared" si="224"/>
        <v>-7.74317751282394E-3</v>
      </c>
    </row>
    <row r="5045" spans="21:24" ht="12" customHeight="1">
      <c r="U5045" s="107">
        <v>36810</v>
      </c>
      <c r="V5045" s="108">
        <v>-3.9083860228849437E-3</v>
      </c>
      <c r="W5045" s="109">
        <f t="shared" si="225"/>
        <v>0.25779814807251689</v>
      </c>
      <c r="X5045" s="108">
        <f t="shared" si="224"/>
        <v>-5.1974542389876532E-3</v>
      </c>
    </row>
    <row r="5046" spans="21:24" ht="12" customHeight="1">
      <c r="U5046" s="107">
        <v>36809</v>
      </c>
      <c r="V5046" s="108">
        <v>-1.82537085935701E-3</v>
      </c>
      <c r="W5046" s="109">
        <f t="shared" si="225"/>
        <v>0.25880967619353906</v>
      </c>
      <c r="X5046" s="108">
        <f t="shared" si="224"/>
        <v>-8.8325021324675568E-4</v>
      </c>
    </row>
    <row r="5047" spans="21:24" ht="12" customHeight="1">
      <c r="U5047" s="107">
        <v>36808</v>
      </c>
      <c r="V5047" s="108">
        <v>-8.7344004122028225E-4</v>
      </c>
      <c r="W5047" s="109">
        <f t="shared" si="225"/>
        <v>0.25928296375991411</v>
      </c>
      <c r="X5047" s="108">
        <f t="shared" si="224"/>
        <v>-4.4796802734681229E-4</v>
      </c>
    </row>
    <row r="5048" spans="21:24" ht="12" customHeight="1">
      <c r="U5048" s="107">
        <v>36805</v>
      </c>
      <c r="V5048" s="108">
        <v>-1.4029533445757312E-3</v>
      </c>
      <c r="W5048" s="109">
        <f t="shared" si="225"/>
        <v>0.25950962986171761</v>
      </c>
      <c r="X5048" s="108">
        <f t="shared" si="224"/>
        <v>2.8600075915690137E-3</v>
      </c>
    </row>
    <row r="5049" spans="21:24" ht="12" customHeight="1">
      <c r="U5049" s="107">
        <v>36804</v>
      </c>
      <c r="V5049" s="108">
        <v>2.813786016626187E-3</v>
      </c>
      <c r="W5049" s="109">
        <f t="shared" si="225"/>
        <v>0.25987422126961685</v>
      </c>
      <c r="X5049" s="108">
        <f t="shared" si="224"/>
        <v>5.8198137528424621E-3</v>
      </c>
    </row>
    <row r="5050" spans="21:24" ht="12" customHeight="1">
      <c r="U5050" s="107">
        <v>36803</v>
      </c>
      <c r="V5050" s="108">
        <v>4.1140836177821707E-4</v>
      </c>
      <c r="W5050" s="109">
        <f t="shared" si="225"/>
        <v>0.25914504257254822</v>
      </c>
      <c r="X5050" s="108">
        <f t="shared" si="224"/>
        <v>5.9993281174652857E-3</v>
      </c>
    </row>
    <row r="5051" spans="21:24" ht="12" customHeight="1">
      <c r="U5051" s="107">
        <v>36802</v>
      </c>
      <c r="V5051" s="108">
        <v>-1.3904991243220979E-3</v>
      </c>
      <c r="W5051" s="109">
        <f t="shared" si="225"/>
        <v>0.25903847197915375</v>
      </c>
      <c r="X5051" s="108">
        <f t="shared" si="224"/>
        <v>4.9603323870073268E-3</v>
      </c>
    </row>
    <row r="5052" spans="21:24" ht="12" customHeight="1">
      <c r="U5052" s="107">
        <v>36801</v>
      </c>
      <c r="V5052" s="108">
        <v>2.4331274958716122E-3</v>
      </c>
      <c r="W5052" s="109">
        <f t="shared" si="225"/>
        <v>0.25939916629273368</v>
      </c>
      <c r="X5052" s="108">
        <f t="shared" si="224"/>
        <v>4.5563165015738427E-3</v>
      </c>
    </row>
    <row r="5053" spans="21:24" ht="12" customHeight="1">
      <c r="U5053" s="107">
        <v>36798</v>
      </c>
      <c r="V5053" s="108">
        <v>1.5442712619953911E-3</v>
      </c>
      <c r="W5053" s="109">
        <f t="shared" si="225"/>
        <v>0.25876954699285115</v>
      </c>
      <c r="X5053" s="108">
        <f t="shared" si="224"/>
        <v>2.4390016422679572E-3</v>
      </c>
    </row>
    <row r="5054" spans="21:24" ht="12" customHeight="1">
      <c r="U5054" s="107">
        <v>36797</v>
      </c>
      <c r="V5054" s="108">
        <v>2.9927638784363018E-3</v>
      </c>
      <c r="W5054" s="109">
        <f t="shared" si="225"/>
        <v>0.25837055277325754</v>
      </c>
      <c r="X5054" s="108">
        <f t="shared" si="224"/>
        <v>3.1178188832925446E-3</v>
      </c>
    </row>
    <row r="5055" spans="21:24" ht="12" customHeight="1">
      <c r="U5055" s="107">
        <v>36796</v>
      </c>
      <c r="V5055" s="108">
        <v>-6.2181616724238983E-4</v>
      </c>
      <c r="W5055" s="109">
        <f t="shared" si="225"/>
        <v>0.25759961794158298</v>
      </c>
      <c r="X5055" s="108">
        <f t="shared" si="224"/>
        <v>-2.4857272949291298E-3</v>
      </c>
    </row>
    <row r="5056" spans="21:24" ht="12" customHeight="1">
      <c r="U5056" s="107">
        <v>36795</v>
      </c>
      <c r="V5056" s="108">
        <v>-1.79196183752233E-3</v>
      </c>
      <c r="W5056" s="109">
        <f t="shared" si="225"/>
        <v>0.25775989721293674</v>
      </c>
      <c r="X5056" s="108">
        <f t="shared" si="224"/>
        <v>-5.4501424241261143E-3</v>
      </c>
    </row>
    <row r="5057" spans="21:24" ht="12" customHeight="1">
      <c r="U5057" s="107">
        <v>36794</v>
      </c>
      <c r="V5057" s="108">
        <v>3.2028770636225611E-4</v>
      </c>
      <c r="W5057" s="109">
        <f t="shared" si="225"/>
        <v>0.25822262229767912</v>
      </c>
      <c r="X5057" s="108">
        <f t="shared" si="224"/>
        <v>-2.7597498897247164E-4</v>
      </c>
    </row>
    <row r="5058" spans="21:24" ht="12" customHeight="1">
      <c r="U5058" s="107">
        <v>36791</v>
      </c>
      <c r="V5058" s="108">
        <v>2.222482622355801E-3</v>
      </c>
      <c r="W5058" s="109">
        <f t="shared" si="225"/>
        <v>0.25813994324733597</v>
      </c>
      <c r="X5058" s="108">
        <f t="shared" si="224"/>
        <v>-7.5847652081418859E-3</v>
      </c>
    </row>
    <row r="5059" spans="21:24" ht="12" customHeight="1">
      <c r="U5059" s="107">
        <v>36790</v>
      </c>
      <c r="V5059" s="108">
        <v>-2.6100837263164163E-3</v>
      </c>
      <c r="W5059" s="109">
        <f t="shared" si="225"/>
        <v>0.25756750394573302</v>
      </c>
      <c r="X5059" s="108">
        <f t="shared" si="224"/>
        <v>-1.3592462421972096E-2</v>
      </c>
    </row>
    <row r="5060" spans="21:24" ht="12" customHeight="1">
      <c r="U5060" s="107">
        <v>36789</v>
      </c>
      <c r="V5060" s="108">
        <v>-3.5917704716649716E-3</v>
      </c>
      <c r="W5060" s="109">
        <f t="shared" si="225"/>
        <v>0.25824153597624355</v>
      </c>
      <c r="X5060" s="108">
        <f t="shared" si="224"/>
        <v>-9.6065185972554756E-3</v>
      </c>
    </row>
    <row r="5061" spans="21:24" ht="12" customHeight="1">
      <c r="U5061" s="107">
        <v>36788</v>
      </c>
      <c r="V5061" s="108">
        <v>3.4012373623226633E-3</v>
      </c>
      <c r="W5061" s="109">
        <f t="shared" si="225"/>
        <v>0.2591724238352448</v>
      </c>
      <c r="X5061" s="108">
        <f t="shared" si="224"/>
        <v>-4.741747963075249E-3</v>
      </c>
    </row>
    <row r="5062" spans="21:24" ht="12" customHeight="1">
      <c r="U5062" s="107">
        <v>36787</v>
      </c>
      <c r="V5062" s="108">
        <v>-6.9928616747827188E-3</v>
      </c>
      <c r="W5062" s="109">
        <f t="shared" si="225"/>
        <v>0.25829390495525079</v>
      </c>
      <c r="X5062" s="108">
        <f t="shared" ref="X5062:X5125" si="226">$W5062/VLOOKUP($U5062-7,$U:$W,3,FALSE)-1</f>
        <v>-1.1463971439716447E-2</v>
      </c>
    </row>
    <row r="5063" spans="21:24" ht="12" customHeight="1">
      <c r="U5063" s="107">
        <v>36784</v>
      </c>
      <c r="V5063" s="108">
        <v>-3.844583868971501E-3</v>
      </c>
      <c r="W5063" s="109">
        <f t="shared" si="225"/>
        <v>0.26011283805158064</v>
      </c>
      <c r="X5063" s="108">
        <f t="shared" si="226"/>
        <v>-7.0457509353640813E-3</v>
      </c>
    </row>
    <row r="5064" spans="21:24" ht="12" customHeight="1">
      <c r="U5064" s="107">
        <v>36783</v>
      </c>
      <c r="V5064" s="108">
        <v>1.420238454074694E-3</v>
      </c>
      <c r="W5064" s="109">
        <f t="shared" si="225"/>
        <v>0.261116723193489</v>
      </c>
      <c r="X5064" s="108">
        <f t="shared" si="226"/>
        <v>-5.4713207550781684E-3</v>
      </c>
    </row>
    <row r="5065" spans="21:24" ht="12" customHeight="1">
      <c r="U5065" s="107">
        <v>36782</v>
      </c>
      <c r="V5065" s="108">
        <v>1.3025443493488789E-3</v>
      </c>
      <c r="W5065" s="109">
        <f t="shared" si="225"/>
        <v>0.26074640112784564</v>
      </c>
      <c r="X5065" s="108">
        <f t="shared" si="226"/>
        <v>-7.0962585317407845E-3</v>
      </c>
    </row>
    <row r="5066" spans="21:24" ht="12" customHeight="1">
      <c r="U5066" s="107">
        <v>36781</v>
      </c>
      <c r="V5066" s="108">
        <v>-3.3759858764528922E-3</v>
      </c>
      <c r="W5066" s="109">
        <f t="shared" si="225"/>
        <v>0.2604072091889868</v>
      </c>
      <c r="X5066" s="108">
        <f t="shared" si="226"/>
        <v>-1.2599260020719649E-2</v>
      </c>
    </row>
    <row r="5067" spans="21:24" ht="12" customHeight="1">
      <c r="U5067" s="107">
        <v>36780</v>
      </c>
      <c r="V5067" s="108">
        <v>-2.5546577320224913E-3</v>
      </c>
      <c r="W5067" s="109">
        <f t="shared" si="225"/>
        <v>0.261289318237023</v>
      </c>
      <c r="X5067" s="108">
        <f t="shared" si="226"/>
        <v>-1.3113462757955774E-2</v>
      </c>
    </row>
    <row r="5068" spans="21:24" ht="12" customHeight="1">
      <c r="U5068" s="107">
        <v>36777</v>
      </c>
      <c r="V5068" s="108">
        <v>-2.2650779119857052E-3</v>
      </c>
      <c r="W5068" s="109">
        <f t="shared" si="225"/>
        <v>0.26195853262787006</v>
      </c>
      <c r="X5068" s="108">
        <f t="shared" si="226"/>
        <v>-7.6673890570491121E-3</v>
      </c>
    </row>
    <row r="5069" spans="21:24" ht="12" customHeight="1">
      <c r="U5069" s="107">
        <v>36776</v>
      </c>
      <c r="V5069" s="108">
        <v>-2.1595928434943757E-4</v>
      </c>
      <c r="W5069" s="109">
        <f t="shared" si="225"/>
        <v>0.26255323616382509</v>
      </c>
      <c r="X5069" s="108">
        <f t="shared" si="226"/>
        <v>1.6734153762429926E-3</v>
      </c>
    </row>
    <row r="5070" spans="21:24" ht="12" customHeight="1">
      <c r="U5070" s="107">
        <v>36775</v>
      </c>
      <c r="V5070" s="108">
        <v>-4.2470060877605707E-3</v>
      </c>
      <c r="W5070" s="109">
        <f t="shared" si="225"/>
        <v>0.26260994922052178</v>
      </c>
      <c r="X5070" s="108">
        <f t="shared" si="226"/>
        <v>6.06015207921895E-3</v>
      </c>
    </row>
    <row r="5071" spans="21:24" ht="12" customHeight="1">
      <c r="U5071" s="107">
        <v>36774</v>
      </c>
      <c r="V5071" s="108">
        <v>-3.8949917626227748E-3</v>
      </c>
      <c r="W5071" s="109">
        <f t="shared" si="225"/>
        <v>0.26373001218780856</v>
      </c>
      <c r="X5071" s="108">
        <f t="shared" si="226"/>
        <v>9.9522322866694157E-3</v>
      </c>
    </row>
    <row r="5072" spans="21:24" ht="12" customHeight="1">
      <c r="U5072" s="107">
        <v>36773</v>
      </c>
      <c r="V5072" s="108">
        <v>2.949684096166061E-3</v>
      </c>
      <c r="W5072" s="109">
        <f t="shared" si="225"/>
        <v>0.26476125509546705</v>
      </c>
      <c r="X5072" s="108">
        <f t="shared" si="226"/>
        <v>1.0570899917190735E-2</v>
      </c>
    </row>
    <row r="5073" spans="21:24" ht="12" customHeight="1">
      <c r="U5073" s="107">
        <v>36770</v>
      </c>
      <c r="V5073" s="108">
        <v>7.1265783539854943E-3</v>
      </c>
      <c r="W5073" s="109">
        <f t="shared" ref="W5073:W5136" si="227">$W5072/(1+$V5072)</f>
        <v>0.26398258984852613</v>
      </c>
      <c r="X5073" s="108">
        <f t="shared" si="226"/>
        <v>6.4919428420027181E-3</v>
      </c>
    </row>
    <row r="5074" spans="21:24" ht="12" customHeight="1">
      <c r="U5074" s="107">
        <v>36769</v>
      </c>
      <c r="V5074" s="108">
        <v>4.1625030758695534E-3</v>
      </c>
      <c r="W5074" s="109">
        <f t="shared" si="227"/>
        <v>0.26211460954587312</v>
      </c>
      <c r="X5074" s="108">
        <f t="shared" si="226"/>
        <v>-1.1520494824234229E-3</v>
      </c>
    </row>
    <row r="5075" spans="21:24" ht="12" customHeight="1">
      <c r="U5075" s="107">
        <v>36768</v>
      </c>
      <c r="V5075" s="108">
        <v>-3.9480052022465085E-4</v>
      </c>
      <c r="W5075" s="109">
        <f t="shared" si="227"/>
        <v>0.26102807936263778</v>
      </c>
      <c r="X5075" s="108">
        <f t="shared" si="226"/>
        <v>-3.8965258005208003E-3</v>
      </c>
    </row>
    <row r="5076" spans="21:24" ht="12" customHeight="1">
      <c r="U5076" s="107">
        <v>36767</v>
      </c>
      <c r="V5076" s="108">
        <v>-3.2848065424748028E-3</v>
      </c>
      <c r="W5076" s="109">
        <f t="shared" si="227"/>
        <v>0.26113117408601383</v>
      </c>
      <c r="X5076" s="108">
        <f t="shared" si="226"/>
        <v>-3.7872856993586002E-3</v>
      </c>
    </row>
    <row r="5077" spans="21:24" ht="12" customHeight="1">
      <c r="U5077" s="107">
        <v>36766</v>
      </c>
      <c r="V5077" s="108">
        <v>-1.0985115428900829E-3</v>
      </c>
      <c r="W5077" s="109">
        <f t="shared" si="227"/>
        <v>0.26199176635420868</v>
      </c>
      <c r="X5077" s="108">
        <f t="shared" si="226"/>
        <v>1.2911137534989958E-3</v>
      </c>
    </row>
    <row r="5078" spans="21:24" ht="12" customHeight="1">
      <c r="U5078" s="107">
        <v>36763</v>
      </c>
      <c r="V5078" s="108">
        <v>-5.2223382917545311E-4</v>
      </c>
      <c r="W5078" s="109">
        <f t="shared" si="227"/>
        <v>0.26227988383406825</v>
      </c>
      <c r="X5078" s="108">
        <f t="shared" si="226"/>
        <v>9.0120355227907289E-4</v>
      </c>
    </row>
    <row r="5079" spans="21:24" ht="12" customHeight="1">
      <c r="U5079" s="107">
        <v>36762</v>
      </c>
      <c r="V5079" s="108">
        <v>1.4034242713479069E-3</v>
      </c>
      <c r="W5079" s="109">
        <f t="shared" si="227"/>
        <v>0.26241692683060747</v>
      </c>
      <c r="X5079" s="108">
        <f t="shared" si="226"/>
        <v>1.7477240202614652E-3</v>
      </c>
    </row>
    <row r="5080" spans="21:24" ht="12" customHeight="1">
      <c r="U5080" s="107">
        <v>36761</v>
      </c>
      <c r="V5080" s="108">
        <v>-2.8517639387454669E-4</v>
      </c>
      <c r="W5080" s="109">
        <f t="shared" si="227"/>
        <v>0.26204916067822531</v>
      </c>
      <c r="X5080" s="108">
        <f t="shared" si="226"/>
        <v>-6.4378175442691976E-5</v>
      </c>
    </row>
    <row r="5081" spans="21:24" ht="12" customHeight="1">
      <c r="U5081" s="107">
        <v>36760</v>
      </c>
      <c r="V5081" s="108">
        <v>1.7961544013562101E-3</v>
      </c>
      <c r="W5081" s="109">
        <f t="shared" si="227"/>
        <v>0.26212391223026343</v>
      </c>
      <c r="X5081" s="108">
        <f t="shared" si="226"/>
        <v>8.4425968991630462E-4</v>
      </c>
    </row>
    <row r="5082" spans="21:24" ht="12" customHeight="1">
      <c r="U5082" s="107">
        <v>36759</v>
      </c>
      <c r="V5082" s="108">
        <v>-1.4874912062601158E-3</v>
      </c>
      <c r="W5082" s="109">
        <f t="shared" si="227"/>
        <v>0.26165394135187203</v>
      </c>
      <c r="X5082" s="108">
        <f t="shared" si="226"/>
        <v>-2.342201226681051E-3</v>
      </c>
    </row>
    <row r="5083" spans="21:24" ht="12" customHeight="1">
      <c r="U5083" s="107">
        <v>36756</v>
      </c>
      <c r="V5083" s="108">
        <v>3.230827548732926E-4</v>
      </c>
      <c r="W5083" s="109">
        <f t="shared" si="227"/>
        <v>0.26204372909455581</v>
      </c>
      <c r="X5083" s="108">
        <f t="shared" si="226"/>
        <v>4.7512809366434539E-4</v>
      </c>
    </row>
    <row r="5084" spans="21:24" ht="12" customHeight="1">
      <c r="U5084" s="107">
        <v>36755</v>
      </c>
      <c r="V5084" s="108">
        <v>-4.0805510653905324E-4</v>
      </c>
      <c r="W5084" s="109">
        <f t="shared" si="227"/>
        <v>0.26195909462859912</v>
      </c>
      <c r="X5084" s="108">
        <f t="shared" si="226"/>
        <v>-6.7259703263611303E-4</v>
      </c>
    </row>
    <row r="5085" spans="21:24" ht="12" customHeight="1">
      <c r="U5085" s="107">
        <v>36754</v>
      </c>
      <c r="V5085" s="108">
        <v>6.2326083294573901E-4</v>
      </c>
      <c r="W5085" s="109">
        <f t="shared" si="227"/>
        <v>0.2620660320112117</v>
      </c>
      <c r="X5085" s="108">
        <f t="shared" si="226"/>
        <v>-3.5417345061194982E-4</v>
      </c>
    </row>
    <row r="5086" spans="21:24" ht="12" customHeight="1">
      <c r="U5086" s="107">
        <v>36753</v>
      </c>
      <c r="V5086" s="108">
        <v>-1.3933371319082672E-3</v>
      </c>
      <c r="W5086" s="109">
        <f t="shared" si="227"/>
        <v>0.26190279825502044</v>
      </c>
      <c r="X5086" s="108">
        <f t="shared" si="226"/>
        <v>-5.2551011967072458E-4</v>
      </c>
    </row>
    <row r="5087" spans="21:24" ht="12" customHeight="1">
      <c r="U5087" s="107">
        <v>36752</v>
      </c>
      <c r="V5087" s="108">
        <v>1.3322517669467149E-3</v>
      </c>
      <c r="W5087" s="109">
        <f t="shared" si="227"/>
        <v>0.26226822631326241</v>
      </c>
      <c r="X5087" s="108">
        <f t="shared" si="226"/>
        <v>1.1638975968453202E-4</v>
      </c>
    </row>
    <row r="5088" spans="21:24" ht="12" customHeight="1">
      <c r="U5088" s="107">
        <v>36749</v>
      </c>
      <c r="V5088" s="108">
        <v>-8.2446794804500801E-4</v>
      </c>
      <c r="W5088" s="109">
        <f t="shared" si="227"/>
        <v>0.26191928388450986</v>
      </c>
      <c r="X5088" s="108">
        <f t="shared" si="226"/>
        <v>1.4823373545072016E-3</v>
      </c>
    </row>
    <row r="5089" spans="21:24" ht="12" customHeight="1">
      <c r="U5089" s="107">
        <v>36748</v>
      </c>
      <c r="V5089" s="108">
        <v>-8.9547231431762794E-5</v>
      </c>
      <c r="W5089" s="109">
        <f t="shared" si="227"/>
        <v>0.2621354061249076</v>
      </c>
      <c r="X5089" s="108">
        <f t="shared" si="226"/>
        <v>5.080826372390268E-3</v>
      </c>
    </row>
    <row r="5090" spans="21:24" ht="12" customHeight="1">
      <c r="U5090" s="107">
        <v>36747</v>
      </c>
      <c r="V5090" s="108">
        <v>4.5175663421822919E-4</v>
      </c>
      <c r="W5090" s="109">
        <f t="shared" si="227"/>
        <v>0.2621588817269615</v>
      </c>
      <c r="X5090" s="108">
        <f t="shared" si="226"/>
        <v>3.9516748011512171E-3</v>
      </c>
    </row>
    <row r="5091" spans="21:24" ht="12" customHeight="1">
      <c r="U5091" s="107">
        <v>36746</v>
      </c>
      <c r="V5091" s="108">
        <v>-7.5199460350110919E-4</v>
      </c>
      <c r="W5091" s="109">
        <f t="shared" si="227"/>
        <v>0.26204050319121103</v>
      </c>
      <c r="X5091" s="108">
        <f t="shared" si="226"/>
        <v>5.5844013097883227E-3</v>
      </c>
    </row>
    <row r="5092" spans="21:24" ht="12" customHeight="1">
      <c r="U5092" s="107">
        <v>36745</v>
      </c>
      <c r="V5092" s="108">
        <v>2.6998599722757397E-3</v>
      </c>
      <c r="W5092" s="109">
        <f t="shared" si="227"/>
        <v>0.26223770452985196</v>
      </c>
      <c r="X5092" s="108">
        <f t="shared" si="226"/>
        <v>8.3478443838378436E-3</v>
      </c>
    </row>
    <row r="5093" spans="21:24" ht="12" customHeight="1">
      <c r="U5093" s="107">
        <v>36742</v>
      </c>
      <c r="V5093" s="108">
        <v>2.7657323429800102E-3</v>
      </c>
      <c r="W5093" s="109">
        <f t="shared" si="227"/>
        <v>0.2615316058158248</v>
      </c>
      <c r="X5093" s="108">
        <f t="shared" si="226"/>
        <v>6.5749968375825585E-3</v>
      </c>
    </row>
    <row r="5094" spans="21:24" ht="12" customHeight="1">
      <c r="U5094" s="107">
        <v>36741</v>
      </c>
      <c r="V5094" s="108">
        <v>-1.212890179796414E-3</v>
      </c>
      <c r="W5094" s="109">
        <f t="shared" si="227"/>
        <v>0.26081027440452276</v>
      </c>
      <c r="X5094" s="108">
        <f t="shared" si="226"/>
        <v>-2.2537646349067852E-3</v>
      </c>
    </row>
    <row r="5095" spans="21:24" ht="12" customHeight="1">
      <c r="U5095" s="107">
        <v>36740</v>
      </c>
      <c r="V5095" s="108">
        <v>2.0787912262890907E-3</v>
      </c>
      <c r="W5095" s="109">
        <f t="shared" si="227"/>
        <v>0.26112699276973295</v>
      </c>
      <c r="X5095" s="108">
        <f t="shared" si="226"/>
        <v>-3.0698055943474412E-3</v>
      </c>
    </row>
    <row r="5096" spans="21:24" ht="12" customHeight="1">
      <c r="U5096" s="107">
        <v>36739</v>
      </c>
      <c r="V5096" s="108">
        <v>1.9940354424844357E-3</v>
      </c>
      <c r="W5096" s="109">
        <f t="shared" si="227"/>
        <v>0.26058529035444411</v>
      </c>
      <c r="X5096" s="108">
        <f t="shared" si="226"/>
        <v>-4.521680477943768E-3</v>
      </c>
    </row>
    <row r="5097" spans="21:24" ht="12" customHeight="1">
      <c r="U5097" s="107">
        <v>36738</v>
      </c>
      <c r="V5097" s="108">
        <v>9.3694254622787691E-4</v>
      </c>
      <c r="W5097" s="109">
        <f t="shared" si="227"/>
        <v>0.26006670812104055</v>
      </c>
      <c r="X5097" s="108">
        <f t="shared" si="226"/>
        <v>-6.2631992801646108E-3</v>
      </c>
    </row>
    <row r="5098" spans="21:24" ht="12" customHeight="1">
      <c r="U5098" s="107">
        <v>36735</v>
      </c>
      <c r="V5098" s="108">
        <v>-6.0296177218009516E-3</v>
      </c>
      <c r="W5098" s="109">
        <f t="shared" si="227"/>
        <v>0.25982326864614602</v>
      </c>
      <c r="X5098" s="108">
        <f t="shared" si="226"/>
        <v>-9.2225721165326568E-3</v>
      </c>
    </row>
    <row r="5099" spans="21:24" ht="12" customHeight="1">
      <c r="U5099" s="107">
        <v>36734</v>
      </c>
      <c r="V5099" s="108">
        <v>-2.029782454089512E-3</v>
      </c>
      <c r="W5099" s="109">
        <f t="shared" si="227"/>
        <v>0.26139940714392934</v>
      </c>
      <c r="X5099" s="108">
        <f t="shared" si="226"/>
        <v>-2.9201760951989009E-3</v>
      </c>
    </row>
    <row r="5100" spans="21:24" ht="12" customHeight="1">
      <c r="U5100" s="107">
        <v>36733</v>
      </c>
      <c r="V5100" s="108">
        <v>6.1941820646276425E-4</v>
      </c>
      <c r="W5100" s="109">
        <f t="shared" si="227"/>
        <v>0.26193107023447215</v>
      </c>
      <c r="X5100" s="108">
        <f t="shared" si="226"/>
        <v>4.8007720173945945E-3</v>
      </c>
    </row>
    <row r="5101" spans="21:24" ht="12" customHeight="1">
      <c r="U5101" s="107">
        <v>36732</v>
      </c>
      <c r="V5101" s="108">
        <v>2.4111785682149459E-4</v>
      </c>
      <c r="W5101" s="109">
        <f t="shared" si="227"/>
        <v>0.26176892579594796</v>
      </c>
      <c r="X5101" s="108">
        <f t="shared" si="226"/>
        <v>3.7603351767117044E-3</v>
      </c>
    </row>
    <row r="5102" spans="21:24" ht="12" customHeight="1">
      <c r="U5102" s="107">
        <v>36731</v>
      </c>
      <c r="V5102" s="108">
        <v>-2.043872491056596E-3</v>
      </c>
      <c r="W5102" s="109">
        <f t="shared" si="227"/>
        <v>0.26170582384858387</v>
      </c>
      <c r="X5102" s="108">
        <f t="shared" si="226"/>
        <v>3.7177144261013595E-4</v>
      </c>
    </row>
    <row r="5103" spans="21:24" ht="12" customHeight="1">
      <c r="U5103" s="107">
        <v>36728</v>
      </c>
      <c r="V5103" s="108">
        <v>2.9308887838457433E-4</v>
      </c>
      <c r="W5103" s="109">
        <f t="shared" si="227"/>
        <v>0.26224181267551622</v>
      </c>
      <c r="X5103" s="108">
        <f t="shared" si="226"/>
        <v>1.9908886545125792E-3</v>
      </c>
    </row>
    <row r="5104" spans="21:24" ht="12" customHeight="1">
      <c r="U5104" s="107">
        <v>36727</v>
      </c>
      <c r="V5104" s="108">
        <v>5.6980604756872496E-3</v>
      </c>
      <c r="W5104" s="109">
        <f t="shared" si="227"/>
        <v>0.2621649750370309</v>
      </c>
      <c r="X5104" s="108">
        <f t="shared" si="226"/>
        <v>-2.0846248148198576E-4</v>
      </c>
    </row>
    <row r="5105" spans="21:24" ht="12" customHeight="1">
      <c r="U5105" s="107">
        <v>36726</v>
      </c>
      <c r="V5105" s="108">
        <v>-4.1668898532866677E-4</v>
      </c>
      <c r="W5105" s="109">
        <f t="shared" si="227"/>
        <v>0.26067960687229419</v>
      </c>
      <c r="X5105" s="108">
        <f t="shared" si="226"/>
        <v>-3.8192180692296906E-3</v>
      </c>
    </row>
    <row r="5106" spans="21:24" ht="12" customHeight="1">
      <c r="U5106" s="107">
        <v>36725</v>
      </c>
      <c r="V5106" s="108">
        <v>-3.1355654594505326E-3</v>
      </c>
      <c r="W5106" s="109">
        <f t="shared" si="227"/>
        <v>0.26078827447377029</v>
      </c>
      <c r="X5106" s="108">
        <f t="shared" si="226"/>
        <v>-3.5833405280178976E-3</v>
      </c>
    </row>
    <row r="5107" spans="21:24" ht="12" customHeight="1">
      <c r="U5107" s="107">
        <v>36724</v>
      </c>
      <c r="V5107" s="108">
        <v>-4.2866503628900159E-4</v>
      </c>
      <c r="W5107" s="109">
        <f t="shared" si="227"/>
        <v>0.26160856525487991</v>
      </c>
      <c r="X5107" s="108">
        <f t="shared" si="226"/>
        <v>-5.9232516599339036E-5</v>
      </c>
    </row>
    <row r="5108" spans="21:24" ht="12" customHeight="1">
      <c r="U5108" s="107">
        <v>36721</v>
      </c>
      <c r="V5108" s="108">
        <v>-1.9025356190660889E-3</v>
      </c>
      <c r="W5108" s="109">
        <f t="shared" si="227"/>
        <v>0.26172075579215914</v>
      </c>
      <c r="X5108" s="108">
        <f t="shared" si="226"/>
        <v>-9.2516410369125612E-4</v>
      </c>
    </row>
    <row r="5109" spans="21:24" ht="12" customHeight="1">
      <c r="U5109" s="107">
        <v>36720</v>
      </c>
      <c r="V5109" s="108">
        <v>2.0659734303592348E-3</v>
      </c>
      <c r="W5109" s="109">
        <f t="shared" si="227"/>
        <v>0.26221963799346032</v>
      </c>
      <c r="X5109" s="108">
        <f t="shared" si="226"/>
        <v>5.2586681567137195E-3</v>
      </c>
    </row>
    <row r="5110" spans="21:24" ht="12" customHeight="1">
      <c r="U5110" s="107">
        <v>36719</v>
      </c>
      <c r="V5110" s="108">
        <v>-1.8000578694231549E-4</v>
      </c>
      <c r="W5110" s="109">
        <f t="shared" si="227"/>
        <v>0.26167901609891742</v>
      </c>
      <c r="X5110" s="108">
        <f t="shared" si="226"/>
        <v>7.9342130464632454E-4</v>
      </c>
    </row>
    <row r="5111" spans="21:24" ht="12" customHeight="1">
      <c r="U5111" s="107">
        <v>36718</v>
      </c>
      <c r="V5111" s="108">
        <v>3.9012623454846314E-4</v>
      </c>
      <c r="W5111" s="109">
        <f t="shared" si="227"/>
        <v>0.26172612831660841</v>
      </c>
      <c r="X5111" s="108">
        <f t="shared" si="226"/>
        <v>4.4857756660787729E-4</v>
      </c>
    </row>
    <row r="5112" spans="21:24" ht="12" customHeight="1">
      <c r="U5112" s="107">
        <v>36717</v>
      </c>
      <c r="V5112" s="108">
        <v>-1.294276701142972E-3</v>
      </c>
      <c r="W5112" s="109">
        <f t="shared" si="227"/>
        <v>0.26162406190646958</v>
      </c>
      <c r="X5112" s="108">
        <f t="shared" si="226"/>
        <v>2.6385452505148788E-3</v>
      </c>
    </row>
    <row r="5113" spans="21:24" ht="12" customHeight="1">
      <c r="U5113" s="107">
        <v>36714</v>
      </c>
      <c r="V5113" s="108">
        <v>4.2752471430529378E-3</v>
      </c>
      <c r="W5113" s="109">
        <f t="shared" si="227"/>
        <v>0.26196311466233591</v>
      </c>
      <c r="X5113" s="108">
        <f t="shared" si="226"/>
        <v>5.0482416747201775E-3</v>
      </c>
    </row>
    <row r="5114" spans="21:24" ht="12" customHeight="1">
      <c r="U5114" s="107">
        <v>36713</v>
      </c>
      <c r="V5114" s="108">
        <v>-2.385091827927256E-3</v>
      </c>
      <c r="W5114" s="109">
        <f t="shared" si="227"/>
        <v>0.26084792531486223</v>
      </c>
      <c r="X5114" s="108">
        <f t="shared" si="226"/>
        <v>2.6301391863510215E-3</v>
      </c>
    </row>
    <row r="5115" spans="21:24" ht="12" customHeight="1">
      <c r="U5115" s="107">
        <v>36712</v>
      </c>
      <c r="V5115" s="108">
        <v>-5.2451411086841602E-4</v>
      </c>
      <c r="W5115" s="109">
        <f t="shared" si="227"/>
        <v>0.26147155899345292</v>
      </c>
      <c r="X5115" s="108">
        <f t="shared" si="226"/>
        <v>5.9882357311642487E-3</v>
      </c>
    </row>
    <row r="5116" spans="21:24" ht="12" customHeight="1">
      <c r="U5116" s="107">
        <v>36711</v>
      </c>
      <c r="V5116" s="108">
        <v>2.5799659693222783E-3</v>
      </c>
      <c r="W5116" s="109">
        <f t="shared" si="227"/>
        <v>0.26160877648824804</v>
      </c>
      <c r="X5116" s="108">
        <f t="shared" si="226"/>
        <v>6.4572614278639584E-3</v>
      </c>
    </row>
    <row r="5117" spans="21:24" ht="12" customHeight="1">
      <c r="U5117" s="107">
        <v>36710</v>
      </c>
      <c r="V5117" s="108">
        <v>1.1059677555123671E-3</v>
      </c>
      <c r="W5117" s="109">
        <f t="shared" si="227"/>
        <v>0.26093557159335157</v>
      </c>
      <c r="X5117" s="108">
        <f t="shared" si="226"/>
        <v>3.9196584371095078E-3</v>
      </c>
    </row>
    <row r="5118" spans="21:24" ht="12" customHeight="1">
      <c r="U5118" s="107">
        <v>36707</v>
      </c>
      <c r="V5118" s="108">
        <v>1.859004446008462E-3</v>
      </c>
      <c r="W5118" s="109">
        <f t="shared" si="227"/>
        <v>0.26064730407947845</v>
      </c>
      <c r="X5118" s="108">
        <f t="shared" si="226"/>
        <v>6.6312618616859442E-3</v>
      </c>
    </row>
    <row r="5119" spans="21:24" ht="12" customHeight="1">
      <c r="U5119" s="107">
        <v>36706</v>
      </c>
      <c r="V5119" s="108">
        <v>9.5620726657756204E-4</v>
      </c>
      <c r="W5119" s="109">
        <f t="shared" si="227"/>
        <v>0.26016365868130009</v>
      </c>
      <c r="X5119" s="108">
        <f t="shared" si="226"/>
        <v>2.9115647538415779E-3</v>
      </c>
    </row>
    <row r="5120" spans="21:24" ht="12" customHeight="1">
      <c r="U5120" s="107">
        <v>36705</v>
      </c>
      <c r="V5120" s="108">
        <v>-5.8524878138700072E-5</v>
      </c>
      <c r="W5120" s="109">
        <f t="shared" si="227"/>
        <v>0.25991512594917404</v>
      </c>
      <c r="X5120" s="108">
        <f t="shared" si="226"/>
        <v>-1.30619430675738E-3</v>
      </c>
    </row>
    <row r="5121" spans="21:24" ht="12" customHeight="1">
      <c r="U5121" s="107">
        <v>36704</v>
      </c>
      <c r="V5121" s="108">
        <v>5.2138889506762397E-5</v>
      </c>
      <c r="W5121" s="109">
        <f t="shared" si="227"/>
        <v>0.25993033834054996</v>
      </c>
      <c r="X5121" s="108">
        <f t="shared" si="226"/>
        <v>-6.9300160213057183E-3</v>
      </c>
    </row>
    <row r="5122" spans="21:24" ht="12" customHeight="1">
      <c r="U5122" s="107">
        <v>36703</v>
      </c>
      <c r="V5122" s="108">
        <v>3.8099713555174099E-3</v>
      </c>
      <c r="W5122" s="109">
        <f t="shared" si="227"/>
        <v>0.25991678656793415</v>
      </c>
      <c r="X5122" s="108">
        <f t="shared" si="226"/>
        <v>-8.7887512875122198E-3</v>
      </c>
    </row>
    <row r="5123" spans="21:24" ht="12" customHeight="1">
      <c r="U5123" s="107">
        <v>36700</v>
      </c>
      <c r="V5123" s="108">
        <v>-1.8430582481440562E-3</v>
      </c>
      <c r="W5123" s="109">
        <f t="shared" si="227"/>
        <v>0.25893026965746285</v>
      </c>
      <c r="X5123" s="108">
        <f t="shared" si="226"/>
        <v>-1.1475432701698818E-2</v>
      </c>
    </row>
    <row r="5124" spans="21:24" ht="12" customHeight="1">
      <c r="U5124" s="107">
        <v>36699</v>
      </c>
      <c r="V5124" s="108">
        <v>-3.253328509886892E-3</v>
      </c>
      <c r="W5124" s="109">
        <f t="shared" si="227"/>
        <v>0.25940837440154124</v>
      </c>
      <c r="X5124" s="108">
        <f t="shared" si="226"/>
        <v>-6.202509706033088E-3</v>
      </c>
    </row>
    <row r="5125" spans="21:24" ht="12" customHeight="1">
      <c r="U5125" s="107">
        <v>36698</v>
      </c>
      <c r="V5125" s="108">
        <v>-5.6893724402343896E-3</v>
      </c>
      <c r="W5125" s="109">
        <f t="shared" si="227"/>
        <v>0.26025506963944184</v>
      </c>
      <c r="X5125" s="108">
        <f t="shared" si="226"/>
        <v>-3.8568753389351951E-3</v>
      </c>
    </row>
    <row r="5126" spans="21:24" ht="12" customHeight="1">
      <c r="U5126" s="107">
        <v>36697</v>
      </c>
      <c r="V5126" s="108">
        <v>-1.8196649194774711E-3</v>
      </c>
      <c r="W5126" s="109">
        <f t="shared" si="227"/>
        <v>0.2617442300482688</v>
      </c>
      <c r="X5126" s="108">
        <f t="shared" ref="X5126:X5189" si="228">$W5126/VLOOKUP($U5126-7,$U:$W,3,FALSE)-1</f>
        <v>2.4714521149697966E-3</v>
      </c>
    </row>
    <row r="5127" spans="21:24" ht="12" customHeight="1">
      <c r="U5127" s="107">
        <v>36696</v>
      </c>
      <c r="V5127" s="108">
        <v>1.0891410613502509E-3</v>
      </c>
      <c r="W5127" s="109">
        <f t="shared" si="227"/>
        <v>0.2622213851038791</v>
      </c>
      <c r="X5127" s="108">
        <f t="shared" si="228"/>
        <v>6.4485240257472487E-3</v>
      </c>
    </row>
    <row r="5128" spans="21:24" ht="12" customHeight="1">
      <c r="U5128" s="107">
        <v>36693</v>
      </c>
      <c r="V5128" s="108">
        <v>3.4812451283834822E-3</v>
      </c>
      <c r="W5128" s="109">
        <f t="shared" si="227"/>
        <v>0.26193609974219995</v>
      </c>
      <c r="X5128" s="108">
        <f t="shared" si="228"/>
        <v>5.4877455043704781E-3</v>
      </c>
    </row>
    <row r="5129" spans="21:24" ht="12" customHeight="1">
      <c r="U5129" s="107">
        <v>36692</v>
      </c>
      <c r="V5129" s="108">
        <v>-9.0073326712164015E-4</v>
      </c>
      <c r="W5129" s="109">
        <f t="shared" si="227"/>
        <v>0.26102739937973463</v>
      </c>
      <c r="X5129" s="108">
        <f t="shared" si="228"/>
        <v>4.5354117898015467E-3</v>
      </c>
    </row>
    <row r="5130" spans="21:24" ht="12" customHeight="1">
      <c r="U5130" s="107">
        <v>36691</v>
      </c>
      <c r="V5130" s="108">
        <v>6.2731347198037937E-4</v>
      </c>
      <c r="W5130" s="109">
        <f t="shared" si="227"/>
        <v>0.26126272740977152</v>
      </c>
      <c r="X5130" s="108">
        <f t="shared" si="228"/>
        <v>3.4046849437934235E-3</v>
      </c>
    </row>
    <row r="5131" spans="21:24" ht="12" customHeight="1">
      <c r="U5131" s="107">
        <v>36690</v>
      </c>
      <c r="V5131" s="108">
        <v>2.1403829842945609E-3</v>
      </c>
      <c r="W5131" s="109">
        <f t="shared" si="227"/>
        <v>0.26109893652936694</v>
      </c>
      <c r="X5131" s="108">
        <f t="shared" si="228"/>
        <v>3.3996035424581628E-3</v>
      </c>
    </row>
    <row r="5132" spans="21:24" ht="12" customHeight="1">
      <c r="U5132" s="107">
        <v>36689</v>
      </c>
      <c r="V5132" s="108">
        <v>1.334787281513889E-4</v>
      </c>
      <c r="W5132" s="109">
        <f t="shared" si="227"/>
        <v>0.26054127841035107</v>
      </c>
      <c r="X5132" s="108">
        <f t="shared" si="228"/>
        <v>-2.9489438660323941E-5</v>
      </c>
    </row>
    <row r="5133" spans="21:24" ht="12" customHeight="1">
      <c r="U5133" s="107">
        <v>36686</v>
      </c>
      <c r="V5133" s="108">
        <v>2.5308118427007907E-3</v>
      </c>
      <c r="W5133" s="109">
        <f t="shared" si="227"/>
        <v>0.2605065063332106</v>
      </c>
      <c r="X5133" s="108">
        <f t="shared" si="228"/>
        <v>-2.5191302755638301E-3</v>
      </c>
    </row>
    <row r="5134" spans="21:24" ht="12" customHeight="1">
      <c r="U5134" s="107">
        <v>36685</v>
      </c>
      <c r="V5134" s="108">
        <v>-2.0253410703536937E-3</v>
      </c>
      <c r="W5134" s="109">
        <f t="shared" si="227"/>
        <v>0.25984887771617399</v>
      </c>
      <c r="X5134" s="108">
        <f t="shared" si="228"/>
        <v>-1.4001712750896234E-3</v>
      </c>
    </row>
    <row r="5135" spans="21:24" ht="12" customHeight="1">
      <c r="U5135" s="107">
        <v>36684</v>
      </c>
      <c r="V5135" s="108">
        <v>6.222461356970053E-4</v>
      </c>
      <c r="W5135" s="109">
        <f t="shared" si="227"/>
        <v>0.26037622838526647</v>
      </c>
      <c r="X5135" s="108">
        <f t="shared" si="228"/>
        <v>5.8433751246473875E-3</v>
      </c>
    </row>
    <row r="5136" spans="21:24" ht="12" customHeight="1">
      <c r="U5136" s="107">
        <v>36683</v>
      </c>
      <c r="V5136" s="108">
        <v>-1.2844066421459899E-3</v>
      </c>
      <c r="W5136" s="109">
        <f t="shared" si="227"/>
        <v>0.26021431103577142</v>
      </c>
      <c r="X5136" s="108">
        <f t="shared" si="228"/>
        <v>9.2718459766261141E-3</v>
      </c>
    </row>
    <row r="5137" spans="21:24" ht="12" customHeight="1">
      <c r="U5137" s="107">
        <v>36682</v>
      </c>
      <c r="V5137" s="108">
        <v>-2.3565678529205263E-3</v>
      </c>
      <c r="W5137" s="109">
        <f t="shared" ref="W5137:W5200" si="229">$W5136/(1+$V5136)</f>
        <v>0.26054896185297965</v>
      </c>
      <c r="X5137" s="108">
        <f t="shared" si="228"/>
        <v>1.1644711449598111E-2</v>
      </c>
    </row>
    <row r="5138" spans="21:24" ht="12" customHeight="1">
      <c r="U5138" s="107">
        <v>36679</v>
      </c>
      <c r="V5138" s="108">
        <v>3.6554357921043828E-3</v>
      </c>
      <c r="W5138" s="109">
        <f t="shared" si="229"/>
        <v>0.26116441351419406</v>
      </c>
      <c r="X5138" s="108">
        <f t="shared" si="228"/>
        <v>1.5658518098684127E-2</v>
      </c>
    </row>
    <row r="5139" spans="21:24" ht="12" customHeight="1">
      <c r="U5139" s="107">
        <v>36678</v>
      </c>
      <c r="V5139" s="108">
        <v>5.2136705334726854E-3</v>
      </c>
      <c r="W5139" s="109">
        <f t="shared" si="229"/>
        <v>0.26021322079332737</v>
      </c>
      <c r="X5139" s="108">
        <f t="shared" si="228"/>
        <v>1.6689223586403124E-2</v>
      </c>
    </row>
    <row r="5140" spans="21:24" ht="12" customHeight="1">
      <c r="U5140" s="107">
        <v>36677</v>
      </c>
      <c r="V5140" s="108">
        <v>4.0329204907303571E-3</v>
      </c>
      <c r="W5140" s="109">
        <f t="shared" si="229"/>
        <v>0.25886359131509895</v>
      </c>
      <c r="X5140" s="108">
        <f t="shared" si="228"/>
        <v>1.4480974740394448E-2</v>
      </c>
    </row>
    <row r="5141" spans="21:24" ht="12" customHeight="1">
      <c r="U5141" s="107">
        <v>36676</v>
      </c>
      <c r="V5141" s="108">
        <v>1.063640376350252E-3</v>
      </c>
      <c r="W5141" s="109">
        <f t="shared" si="229"/>
        <v>0.25782380839522373</v>
      </c>
      <c r="X5141" s="108">
        <f t="shared" si="228"/>
        <v>1.2836991055318769E-2</v>
      </c>
    </row>
    <row r="5142" spans="21:24" ht="12" customHeight="1">
      <c r="U5142" s="107">
        <v>36675</v>
      </c>
      <c r="V5142" s="108">
        <v>1.601687249931911E-3</v>
      </c>
      <c r="W5142" s="109">
        <f t="shared" si="229"/>
        <v>0.25754986795674129</v>
      </c>
      <c r="X5142" s="108">
        <f t="shared" si="228"/>
        <v>8.8747826235102689E-3</v>
      </c>
    </row>
    <row r="5143" spans="21:24" ht="12" customHeight="1">
      <c r="U5143" s="107">
        <v>36672</v>
      </c>
      <c r="V5143" s="108">
        <v>4.6739603719863449E-3</v>
      </c>
      <c r="W5143" s="109">
        <f t="shared" si="229"/>
        <v>0.25713801327939889</v>
      </c>
      <c r="X5143" s="108">
        <f t="shared" si="228"/>
        <v>9.0958686872690819E-3</v>
      </c>
    </row>
    <row r="5144" spans="21:24" ht="12" customHeight="1">
      <c r="U5144" s="107">
        <v>36671</v>
      </c>
      <c r="V5144" s="108">
        <v>3.0303465870284408E-3</v>
      </c>
      <c r="W5144" s="109">
        <f t="shared" si="229"/>
        <v>0.25594175167453537</v>
      </c>
      <c r="X5144" s="108">
        <f t="shared" si="228"/>
        <v>-4.5870621250243548E-4</v>
      </c>
    </row>
    <row r="5145" spans="21:24" ht="12" customHeight="1">
      <c r="U5145" s="107">
        <v>36670</v>
      </c>
      <c r="V5145" s="108">
        <v>2.4058680553822051E-3</v>
      </c>
      <c r="W5145" s="109">
        <f t="shared" si="229"/>
        <v>0.25516850267334201</v>
      </c>
      <c r="X5145" s="108">
        <f t="shared" si="228"/>
        <v>-7.214890029291432E-3</v>
      </c>
    </row>
    <row r="5146" spans="21:24" ht="12" customHeight="1">
      <c r="U5146" s="107">
        <v>36669</v>
      </c>
      <c r="V5146" s="108">
        <v>-2.8525108224159591E-3</v>
      </c>
      <c r="W5146" s="109">
        <f t="shared" si="229"/>
        <v>0.25455607434577004</v>
      </c>
      <c r="X5146" s="108">
        <f t="shared" si="228"/>
        <v>-1.7133809267922628E-2</v>
      </c>
    </row>
    <row r="5147" spans="21:24" ht="12" customHeight="1">
      <c r="U5147" s="107">
        <v>36668</v>
      </c>
      <c r="V5147" s="108">
        <v>1.8211794786032521E-3</v>
      </c>
      <c r="W5147" s="109">
        <f t="shared" si="229"/>
        <v>0.25528427550443911</v>
      </c>
      <c r="X5147" s="108">
        <f t="shared" si="228"/>
        <v>-7.18328577420424E-3</v>
      </c>
    </row>
    <row r="5148" spans="21:24" ht="12" customHeight="1">
      <c r="U5148" s="107">
        <v>36665</v>
      </c>
      <c r="V5148" s="108">
        <v>-4.838745905081307E-3</v>
      </c>
      <c r="W5148" s="109">
        <f t="shared" si="229"/>
        <v>0.25482020218149265</v>
      </c>
      <c r="X5148" s="108">
        <f t="shared" si="228"/>
        <v>-8.3772912851165504E-3</v>
      </c>
    </row>
    <row r="5149" spans="21:24" ht="12" customHeight="1">
      <c r="U5149" s="107">
        <v>36664</v>
      </c>
      <c r="V5149" s="108">
        <v>-3.7494207297185129E-3</v>
      </c>
      <c r="W5149" s="109">
        <f t="shared" si="229"/>
        <v>0.25605920762384088</v>
      </c>
      <c r="X5149" s="108">
        <f t="shared" si="228"/>
        <v>-3.0399220190436838E-3</v>
      </c>
    </row>
    <row r="5150" spans="21:24" ht="12" customHeight="1">
      <c r="U5150" s="107">
        <v>36663</v>
      </c>
      <c r="V5150" s="108">
        <v>-7.6091722083309532E-3</v>
      </c>
      <c r="W5150" s="109">
        <f t="shared" si="229"/>
        <v>0.2570228945928395</v>
      </c>
      <c r="X5150" s="108">
        <f t="shared" si="228"/>
        <v>2.5631202046749735E-3</v>
      </c>
    </row>
    <row r="5151" spans="21:24" ht="12" customHeight="1">
      <c r="U5151" s="107">
        <v>36662</v>
      </c>
      <c r="V5151" s="108">
        <v>7.242596335938347E-3</v>
      </c>
      <c r="W5151" s="109">
        <f t="shared" si="229"/>
        <v>0.25899362166091672</v>
      </c>
      <c r="X5151" s="108">
        <f t="shared" si="228"/>
        <v>8.1735470422239498E-3</v>
      </c>
    </row>
    <row r="5152" spans="21:24" ht="12" customHeight="1">
      <c r="U5152" s="107">
        <v>36661</v>
      </c>
      <c r="V5152" s="108">
        <v>6.1634479753224078E-4</v>
      </c>
      <c r="W5152" s="109">
        <f t="shared" si="229"/>
        <v>0.2571313232810663</v>
      </c>
      <c r="X5152" s="108">
        <f t="shared" si="228"/>
        <v>-1.1974533940817267E-4</v>
      </c>
    </row>
    <row r="5153" spans="21:24" ht="12" customHeight="1">
      <c r="U5153" s="107">
        <v>36658</v>
      </c>
      <c r="V5153" s="108">
        <v>5.1766943889192606E-4</v>
      </c>
      <c r="W5153" s="109">
        <f t="shared" si="229"/>
        <v>0.25697293934679333</v>
      </c>
      <c r="X5153" s="108">
        <f t="shared" si="228"/>
        <v>-4.6726114496077331E-3</v>
      </c>
    </row>
    <row r="5154" spans="21:24" ht="12" customHeight="1">
      <c r="U5154" s="107">
        <v>36657</v>
      </c>
      <c r="V5154" s="108">
        <v>1.8496340211600639E-3</v>
      </c>
      <c r="W5154" s="109">
        <f t="shared" si="229"/>
        <v>0.25683998113787265</v>
      </c>
      <c r="X5154" s="108">
        <f t="shared" si="228"/>
        <v>-3.4931452036243149E-3</v>
      </c>
    </row>
    <row r="5155" spans="21:24" ht="12" customHeight="1">
      <c r="U5155" s="107">
        <v>36656</v>
      </c>
      <c r="V5155" s="108">
        <v>-2.0556703675258759E-3</v>
      </c>
      <c r="W5155" s="109">
        <f t="shared" si="229"/>
        <v>0.25636579823559424</v>
      </c>
      <c r="X5155" s="108">
        <f t="shared" si="228"/>
        <v>-8.4629533352990061E-3</v>
      </c>
    </row>
    <row r="5156" spans="21:24" ht="12" customHeight="1">
      <c r="U5156" s="107">
        <v>36655</v>
      </c>
      <c r="V5156" s="108">
        <v>-1.04303799274972E-3</v>
      </c>
      <c r="W5156" s="109">
        <f t="shared" si="229"/>
        <v>0.25689388738749525</v>
      </c>
      <c r="X5156" s="108">
        <f t="shared" si="228"/>
        <v>-1.4385564611375523E-2</v>
      </c>
    </row>
    <row r="5157" spans="21:24" ht="12" customHeight="1">
      <c r="U5157" s="107">
        <v>36654</v>
      </c>
      <c r="V5157" s="108">
        <v>-3.9398730338587526E-3</v>
      </c>
      <c r="W5157" s="109">
        <f t="shared" si="229"/>
        <v>0.25716211724607885</v>
      </c>
      <c r="X5157" s="108">
        <f t="shared" si="228"/>
        <v>-1.4920345240790889E-2</v>
      </c>
    </row>
    <row r="5158" spans="21:24" ht="12" customHeight="1">
      <c r="U5158" s="107">
        <v>36651</v>
      </c>
      <c r="V5158" s="108">
        <v>1.7032861848872572E-3</v>
      </c>
      <c r="W5158" s="109">
        <f t="shared" si="229"/>
        <v>0.25817931095119573</v>
      </c>
      <c r="X5158" s="108">
        <f t="shared" si="228"/>
        <v>-8.9744662985561385E-3</v>
      </c>
    </row>
    <row r="5159" spans="21:24" ht="12" customHeight="1">
      <c r="U5159" s="107">
        <v>36650</v>
      </c>
      <c r="V5159" s="108">
        <v>-3.146819775327981E-3</v>
      </c>
      <c r="W5159" s="109">
        <f t="shared" si="229"/>
        <v>0.25774030544963472</v>
      </c>
      <c r="X5159" s="108">
        <f t="shared" si="228"/>
        <v>-6.3173778605492004E-3</v>
      </c>
    </row>
    <row r="5160" spans="21:24" ht="12" customHeight="1">
      <c r="U5160" s="107">
        <v>36649</v>
      </c>
      <c r="V5160" s="108">
        <v>-8.0165533818915904E-3</v>
      </c>
      <c r="W5160" s="109">
        <f t="shared" si="229"/>
        <v>0.25855392806345351</v>
      </c>
      <c r="X5160" s="108">
        <f t="shared" si="228"/>
        <v>-7.8538147791744617E-3</v>
      </c>
    </row>
    <row r="5161" spans="21:24" ht="12" customHeight="1">
      <c r="U5161" s="107">
        <v>36648</v>
      </c>
      <c r="V5161" s="108">
        <v>-1.585058090791649E-3</v>
      </c>
      <c r="W5161" s="109">
        <f t="shared" si="229"/>
        <v>0.26064338971070655</v>
      </c>
      <c r="X5161" s="108">
        <f t="shared" si="228"/>
        <v>1.6756582546162413E-4</v>
      </c>
    </row>
    <row r="5162" spans="21:24" ht="12" customHeight="1">
      <c r="U5162" s="107">
        <v>36647</v>
      </c>
      <c r="V5162" s="108">
        <v>2.0722833491447902E-3</v>
      </c>
      <c r="W5162" s="109">
        <f t="shared" si="229"/>
        <v>0.26105718050682819</v>
      </c>
      <c r="X5162" s="108">
        <f t="shared" si="228"/>
        <v>3.7867571847505221E-3</v>
      </c>
    </row>
    <row r="5163" spans="21:24" ht="12" customHeight="1">
      <c r="U5163" s="107">
        <v>36644</v>
      </c>
      <c r="V5163" s="108">
        <v>4.3890032825026635E-3</v>
      </c>
      <c r="W5163" s="109">
        <f t="shared" si="229"/>
        <v>0.26051731481317691</v>
      </c>
      <c r="X5163" s="108">
        <f t="shared" si="228"/>
        <v>-2.0305333012855531E-3</v>
      </c>
    </row>
    <row r="5164" spans="21:24" ht="12" customHeight="1">
      <c r="U5164" s="107">
        <v>36643</v>
      </c>
      <c r="V5164" s="108">
        <v>-4.6881590263340165E-3</v>
      </c>
      <c r="W5164" s="109">
        <f t="shared" si="229"/>
        <v>0.25937889996979752</v>
      </c>
      <c r="X5164" s="108">
        <f t="shared" si="228"/>
        <v>-6.4038449282525223E-3</v>
      </c>
    </row>
    <row r="5165" spans="21:24" ht="12" customHeight="1">
      <c r="U5165" s="107">
        <v>36642</v>
      </c>
      <c r="V5165" s="108">
        <v>3.5115010385353391E-6</v>
      </c>
      <c r="W5165" s="109">
        <f t="shared" si="229"/>
        <v>0.26060063719935206</v>
      </c>
      <c r="X5165" s="108">
        <f t="shared" si="228"/>
        <v>-1.5855212848017164E-3</v>
      </c>
    </row>
    <row r="5166" spans="21:24" ht="12" customHeight="1">
      <c r="U5166" s="107">
        <v>36641</v>
      </c>
      <c r="V5166" s="108">
        <v>2.0277912498686342E-3</v>
      </c>
      <c r="W5166" s="109">
        <f t="shared" si="229"/>
        <v>0.26059972210315724</v>
      </c>
      <c r="X5166" s="108">
        <f t="shared" si="228"/>
        <v>-2.2468966729721762E-3</v>
      </c>
    </row>
    <row r="5167" spans="21:24" ht="12" customHeight="1">
      <c r="U5167" s="107">
        <v>36640</v>
      </c>
      <c r="V5167" s="108">
        <v>-3.7350711696539801E-3</v>
      </c>
      <c r="W5167" s="109">
        <f t="shared" si="229"/>
        <v>0.26007234966816734</v>
      </c>
      <c r="X5167" s="108">
        <f t="shared" si="228"/>
        <v>-7.6001826264493477E-4</v>
      </c>
    </row>
    <row r="5168" spans="21:24" ht="12" customHeight="1">
      <c r="U5168" s="107">
        <v>36637</v>
      </c>
      <c r="V5168" s="108">
        <v>-1.2440100914087301E-5</v>
      </c>
      <c r="W5168" s="109">
        <f t="shared" si="229"/>
        <v>0.26104738021191054</v>
      </c>
      <c r="X5168" s="108">
        <f t="shared" si="228"/>
        <v>-1.6013256376901097E-4</v>
      </c>
    </row>
    <row r="5169" spans="21:24" ht="12" customHeight="1">
      <c r="U5169" s="107">
        <v>36636</v>
      </c>
      <c r="V5169" s="108">
        <v>1.3848462711657712E-4</v>
      </c>
      <c r="W5169" s="109">
        <f t="shared" si="229"/>
        <v>0.26105062770806292</v>
      </c>
      <c r="X5169" s="108">
        <f t="shared" si="228"/>
        <v>-1.0257702464507634E-2</v>
      </c>
    </row>
    <row r="5170" spans="21:24" ht="12" customHeight="1">
      <c r="U5170" s="107">
        <v>36635</v>
      </c>
      <c r="V5170" s="108">
        <v>-6.5891650325281784E-4</v>
      </c>
      <c r="W5170" s="109">
        <f t="shared" si="229"/>
        <v>0.26101448121495985</v>
      </c>
      <c r="X5170" s="108">
        <f t="shared" si="228"/>
        <v>-1.2617226824062189E-2</v>
      </c>
    </row>
    <row r="5171" spans="21:24" ht="12" customHeight="1">
      <c r="U5171" s="107">
        <v>36634</v>
      </c>
      <c r="V5171" s="108">
        <v>3.5210399146827619E-3</v>
      </c>
      <c r="W5171" s="109">
        <f t="shared" si="229"/>
        <v>0.26118658136384865</v>
      </c>
      <c r="X5171" s="108">
        <f t="shared" si="228"/>
        <v>-1.7087861843008256E-2</v>
      </c>
    </row>
    <row r="5172" spans="21:24" ht="12" customHeight="1">
      <c r="U5172" s="107">
        <v>36633</v>
      </c>
      <c r="V5172" s="108">
        <v>-3.1369715199001751E-3</v>
      </c>
      <c r="W5172" s="109">
        <f t="shared" si="229"/>
        <v>0.26027015974279338</v>
      </c>
      <c r="X5172" s="108">
        <f t="shared" si="228"/>
        <v>-2.4793750192649955E-2</v>
      </c>
    </row>
    <row r="5173" spans="21:24" ht="12" customHeight="1">
      <c r="U5173" s="107">
        <v>36630</v>
      </c>
      <c r="V5173" s="108">
        <v>-1.011150157546982E-2</v>
      </c>
      <c r="W5173" s="109">
        <f t="shared" si="229"/>
        <v>0.26108918909313239</v>
      </c>
      <c r="X5173" s="108">
        <f t="shared" si="228"/>
        <v>-2.1241789271918998E-2</v>
      </c>
    </row>
    <row r="5174" spans="21:24" ht="12" customHeight="1">
      <c r="U5174" s="107">
        <v>36629</v>
      </c>
      <c r="V5174" s="108">
        <v>-2.2458240189641349E-3</v>
      </c>
      <c r="W5174" s="109">
        <f t="shared" si="229"/>
        <v>0.26375615991970031</v>
      </c>
      <c r="X5174" s="108">
        <f t="shared" si="228"/>
        <v>-6.3525547604242893E-3</v>
      </c>
    </row>
    <row r="5175" spans="21:24" ht="12" customHeight="1">
      <c r="U5175" s="107">
        <v>36628</v>
      </c>
      <c r="V5175" s="108">
        <v>-5.1836959151739638E-3</v>
      </c>
      <c r="W5175" s="109">
        <f t="shared" si="229"/>
        <v>0.2643498431468489</v>
      </c>
      <c r="X5175" s="108">
        <f t="shared" si="228"/>
        <v>-1.6462926547382573E-3</v>
      </c>
    </row>
    <row r="5176" spans="21:24" ht="12" customHeight="1">
      <c r="U5176" s="107">
        <v>36627</v>
      </c>
      <c r="V5176" s="108">
        <v>-4.3464192303417706E-3</v>
      </c>
      <c r="W5176" s="109">
        <f t="shared" si="229"/>
        <v>0.26572729262819589</v>
      </c>
      <c r="X5176" s="108">
        <f t="shared" si="228"/>
        <v>4.4415113974638487E-4</v>
      </c>
    </row>
    <row r="5177" spans="21:24" ht="12" customHeight="1">
      <c r="U5177" s="107">
        <v>36626</v>
      </c>
      <c r="V5177" s="108">
        <v>4.9386915732318722E-4</v>
      </c>
      <c r="W5177" s="109">
        <f t="shared" si="229"/>
        <v>0.26688729670693684</v>
      </c>
      <c r="X5177" s="108">
        <f t="shared" si="228"/>
        <v>6.1307756888073772E-3</v>
      </c>
    </row>
    <row r="5178" spans="21:24" ht="12" customHeight="1">
      <c r="U5178" s="107">
        <v>36623</v>
      </c>
      <c r="V5178" s="108">
        <v>4.9470510187509358E-3</v>
      </c>
      <c r="W5178" s="109">
        <f t="shared" si="229"/>
        <v>0.26675555436609083</v>
      </c>
      <c r="X5178" s="108">
        <f t="shared" si="228"/>
        <v>4.9196117818501861E-3</v>
      </c>
    </row>
    <row r="5179" spans="21:24" ht="12" customHeight="1">
      <c r="U5179" s="107">
        <v>36622</v>
      </c>
      <c r="V5179" s="108">
        <v>2.4798890009868173E-3</v>
      </c>
      <c r="W5179" s="109">
        <f t="shared" si="229"/>
        <v>0.26544239728418639</v>
      </c>
      <c r="X5179" s="108">
        <f t="shared" si="228"/>
        <v>5.1429506961375715E-3</v>
      </c>
    </row>
    <row r="5180" spans="21:24" ht="12" customHeight="1">
      <c r="U5180" s="107">
        <v>36621</v>
      </c>
      <c r="V5180" s="108">
        <v>-3.1006590573690079E-3</v>
      </c>
      <c r="W5180" s="109">
        <f t="shared" si="229"/>
        <v>0.2647857579953159</v>
      </c>
      <c r="X5180" s="108">
        <f t="shared" si="228"/>
        <v>-1.4616194049343889E-4</v>
      </c>
    </row>
    <row r="5181" spans="21:24" ht="12" customHeight="1">
      <c r="U5181" s="107">
        <v>36620</v>
      </c>
      <c r="V5181" s="108">
        <v>1.3129752379201021E-3</v>
      </c>
      <c r="W5181" s="109">
        <f t="shared" si="229"/>
        <v>0.26560932194512671</v>
      </c>
      <c r="X5181" s="108">
        <f t="shared" si="228"/>
        <v>1.2478141986282942E-3</v>
      </c>
    </row>
    <row r="5182" spans="21:24" ht="12" customHeight="1">
      <c r="U5182" s="107">
        <v>36619</v>
      </c>
      <c r="V5182" s="108">
        <v>-7.1050913298992832E-4</v>
      </c>
      <c r="W5182" s="109">
        <f t="shared" si="229"/>
        <v>0.26526104076701468</v>
      </c>
      <c r="X5182" s="108">
        <f t="shared" si="228"/>
        <v>1.9046703983409685E-3</v>
      </c>
    </row>
    <row r="5183" spans="21:24" ht="12" customHeight="1">
      <c r="U5183" s="107">
        <v>36616</v>
      </c>
      <c r="V5183" s="108">
        <v>5.1703960312867048E-3</v>
      </c>
      <c r="W5183" s="109">
        <f t="shared" si="229"/>
        <v>0.26544964516425285</v>
      </c>
      <c r="X5183" s="108">
        <f t="shared" si="228"/>
        <v>1.5104969732138152E-4</v>
      </c>
    </row>
    <row r="5184" spans="21:24" ht="12" customHeight="1">
      <c r="U5184" s="107">
        <v>36615</v>
      </c>
      <c r="V5184" s="108">
        <v>-2.795210471393317E-3</v>
      </c>
      <c r="W5184" s="109">
        <f t="shared" si="229"/>
        <v>0.26408422513469099</v>
      </c>
      <c r="X5184" s="108">
        <f t="shared" si="228"/>
        <v>-4.6902897275725719E-3</v>
      </c>
    </row>
    <row r="5185" spans="21:24" ht="12" customHeight="1">
      <c r="U5185" s="107">
        <v>36614</v>
      </c>
      <c r="V5185" s="108">
        <v>-1.7108020187869681E-3</v>
      </c>
      <c r="W5185" s="109">
        <f t="shared" si="229"/>
        <v>0.26482446525304743</v>
      </c>
      <c r="X5185" s="108">
        <f t="shared" si="228"/>
        <v>1.4210941471444194E-3</v>
      </c>
    </row>
    <row r="5186" spans="21:24" ht="12" customHeight="1">
      <c r="U5186" s="107">
        <v>36613</v>
      </c>
      <c r="V5186" s="108">
        <v>1.9698741857237432E-3</v>
      </c>
      <c r="W5186" s="109">
        <f t="shared" si="229"/>
        <v>0.26527830391091861</v>
      </c>
      <c r="X5186" s="108">
        <f t="shared" si="228"/>
        <v>4.7018454928426934E-3</v>
      </c>
    </row>
    <row r="5187" spans="21:24" ht="12" customHeight="1">
      <c r="U5187" s="107">
        <v>36612</v>
      </c>
      <c r="V5187" s="108">
        <v>-2.4595525193222322E-3</v>
      </c>
      <c r="W5187" s="109">
        <f t="shared" si="229"/>
        <v>0.26475676639130868</v>
      </c>
      <c r="X5187" s="108">
        <f t="shared" si="228"/>
        <v>6.327901317286333E-3</v>
      </c>
    </row>
    <row r="5188" spans="21:24" ht="12" customHeight="1">
      <c r="U5188" s="107">
        <v>36609</v>
      </c>
      <c r="V5188" s="108">
        <v>3.0475991710636664E-4</v>
      </c>
      <c r="W5188" s="109">
        <f t="shared" si="229"/>
        <v>0.26540955513128406</v>
      </c>
      <c r="X5188" s="108">
        <f t="shared" si="228"/>
        <v>9.7622050941819083E-3</v>
      </c>
    </row>
    <row r="5189" spans="21:24" ht="12" customHeight="1">
      <c r="U5189" s="107">
        <v>36608</v>
      </c>
      <c r="V5189" s="108">
        <v>3.327809536969299E-3</v>
      </c>
      <c r="W5189" s="109">
        <f t="shared" si="229"/>
        <v>0.26532869358062244</v>
      </c>
      <c r="X5189" s="108">
        <f t="shared" si="228"/>
        <v>1.4432700022206202E-2</v>
      </c>
    </row>
    <row r="5190" spans="21:24" ht="12" customHeight="1">
      <c r="U5190" s="107">
        <v>36607</v>
      </c>
      <c r="V5190" s="108">
        <v>1.5596889353328711E-3</v>
      </c>
      <c r="W5190" s="109">
        <f t="shared" si="229"/>
        <v>0.26444865881178981</v>
      </c>
      <c r="X5190" s="108">
        <f t="shared" ref="X5190:X5242" si="230">$W5190/VLOOKUP($U5190-7,$U:$W,3,FALSE)-1</f>
        <v>1.8452792011832253E-2</v>
      </c>
    </row>
    <row r="5191" spans="21:24" ht="12" customHeight="1">
      <c r="U5191" s="107">
        <v>36606</v>
      </c>
      <c r="V5191" s="108">
        <v>3.5915084617485372E-3</v>
      </c>
      <c r="W5191" s="109">
        <f t="shared" si="229"/>
        <v>0.26403684346851175</v>
      </c>
      <c r="X5191" s="108">
        <f t="shared" si="230"/>
        <v>1.8574402863918538E-2</v>
      </c>
    </row>
    <row r="5192" spans="21:24" ht="12" customHeight="1">
      <c r="U5192" s="107">
        <v>36605</v>
      </c>
      <c r="V5192" s="108">
        <v>9.4476223922149009E-4</v>
      </c>
      <c r="W5192" s="109">
        <f t="shared" si="229"/>
        <v>0.26309194651638024</v>
      </c>
      <c r="X5192" s="108">
        <f t="shared" si="230"/>
        <v>1.560009821052466E-2</v>
      </c>
    </row>
    <row r="5193" spans="21:24" ht="12" customHeight="1">
      <c r="U5193" s="107">
        <v>36602</v>
      </c>
      <c r="V5193" s="108">
        <v>4.9315109324462609E-3</v>
      </c>
      <c r="W5193" s="109">
        <f t="shared" si="229"/>
        <v>0.26284362178769499</v>
      </c>
      <c r="X5193" s="108">
        <f t="shared" si="230"/>
        <v>8.2499779018621044E-3</v>
      </c>
    </row>
    <row r="5194" spans="21:24" ht="12" customHeight="1">
      <c r="U5194" s="107">
        <v>36601</v>
      </c>
      <c r="V5194" s="108">
        <v>7.3038939928433211E-3</v>
      </c>
      <c r="W5194" s="109">
        <f t="shared" si="229"/>
        <v>0.26155376652863649</v>
      </c>
      <c r="X5194" s="108">
        <f t="shared" si="230"/>
        <v>2.8686360897522967E-3</v>
      </c>
    </row>
    <row r="5195" spans="21:24" ht="12" customHeight="1">
      <c r="U5195" s="107">
        <v>36600</v>
      </c>
      <c r="V5195" s="108">
        <v>1.67928262503753E-3</v>
      </c>
      <c r="W5195" s="109">
        <f t="shared" si="229"/>
        <v>0.25965725744578005</v>
      </c>
      <c r="X5195" s="108">
        <f t="shared" si="230"/>
        <v>-8.9600679138346351E-4</v>
      </c>
    </row>
    <row r="5196" spans="21:24" ht="12" customHeight="1">
      <c r="U5196" s="107">
        <v>36599</v>
      </c>
      <c r="V5196" s="108">
        <v>6.6095485139728324E-4</v>
      </c>
      <c r="W5196" s="109">
        <f t="shared" si="229"/>
        <v>0.25922195052822966</v>
      </c>
      <c r="X5196" s="108">
        <f t="shared" si="230"/>
        <v>-2.0467367881185083E-3</v>
      </c>
    </row>
    <row r="5197" spans="21:24" ht="12" customHeight="1">
      <c r="U5197" s="107">
        <v>36598</v>
      </c>
      <c r="V5197" s="108">
        <v>-6.2992941937653202E-3</v>
      </c>
      <c r="W5197" s="109">
        <f t="shared" si="229"/>
        <v>0.25905072969168191</v>
      </c>
      <c r="X5197" s="108">
        <f t="shared" si="230"/>
        <v>-6.0175219570245408E-3</v>
      </c>
    </row>
    <row r="5198" spans="21:24" ht="12" customHeight="1">
      <c r="U5198" s="107">
        <v>36595</v>
      </c>
      <c r="V5198" s="108">
        <v>-4.3211919561084367E-4</v>
      </c>
      <c r="W5198" s="109">
        <f t="shared" si="229"/>
        <v>0.26069291103250475</v>
      </c>
      <c r="X5198" s="108">
        <f t="shared" si="230"/>
        <v>3.2599359052354338E-4</v>
      </c>
    </row>
    <row r="5199" spans="21:24" ht="12" customHeight="1">
      <c r="U5199" s="107">
        <v>36594</v>
      </c>
      <c r="V5199" s="108">
        <v>3.5226017106894099E-3</v>
      </c>
      <c r="W5199" s="109">
        <f t="shared" si="229"/>
        <v>0.26080561014297049</v>
      </c>
      <c r="X5199" s="108">
        <f t="shared" si="230"/>
        <v>4.7411386385840526E-3</v>
      </c>
    </row>
    <row r="5200" spans="21:24" ht="12" customHeight="1">
      <c r="U5200" s="107">
        <v>36593</v>
      </c>
      <c r="V5200" s="108">
        <v>5.2558650785660484E-4</v>
      </c>
      <c r="W5200" s="109">
        <f t="shared" si="229"/>
        <v>0.25989012075899359</v>
      </c>
      <c r="X5200" s="108">
        <f t="shared" si="230"/>
        <v>2.8945584002886271E-3</v>
      </c>
    </row>
    <row r="5201" spans="21:24" ht="12" customHeight="1">
      <c r="U5201" s="107">
        <v>36592</v>
      </c>
      <c r="V5201" s="108">
        <v>-3.3206040302669283E-3</v>
      </c>
      <c r="W5201" s="109">
        <f t="shared" ref="W5201:W5247" si="231">$W5200/(1+$V5200)</f>
        <v>0.25975359777263707</v>
      </c>
      <c r="X5201" s="108">
        <f t="shared" si="230"/>
        <v>7.0612849360622842E-3</v>
      </c>
    </row>
    <row r="5202" spans="21:24" ht="12" customHeight="1">
      <c r="U5202" s="107">
        <v>36591</v>
      </c>
      <c r="V5202" s="108">
        <v>4.2423106224016349E-5</v>
      </c>
      <c r="W5202" s="109">
        <f t="shared" si="231"/>
        <v>0.2606190103086321</v>
      </c>
      <c r="X5202" s="108">
        <f t="shared" si="230"/>
        <v>1.2873200864167433E-2</v>
      </c>
    </row>
    <row r="5203" spans="21:24" ht="12" customHeight="1">
      <c r="U5203" s="107">
        <v>36588</v>
      </c>
      <c r="V5203" s="108">
        <v>3.9796797653393716E-3</v>
      </c>
      <c r="W5203" s="109">
        <f t="shared" si="231"/>
        <v>0.26060795450969515</v>
      </c>
      <c r="X5203" s="108">
        <f t="shared" si="230"/>
        <v>9.2547857376537035E-3</v>
      </c>
    </row>
    <row r="5204" spans="21:24" ht="12" customHeight="1">
      <c r="U5204" s="107">
        <v>36587</v>
      </c>
      <c r="V5204" s="108">
        <v>1.67826098078461E-3</v>
      </c>
      <c r="W5204" s="109">
        <f t="shared" si="231"/>
        <v>0.25957492941551086</v>
      </c>
      <c r="X5204" s="108">
        <f t="shared" si="230"/>
        <v>7.345198113866136E-3</v>
      </c>
    </row>
    <row r="5205" spans="21:24" ht="12" customHeight="1">
      <c r="U5205" s="107">
        <v>36586</v>
      </c>
      <c r="V5205" s="108">
        <v>4.6824706748945875E-3</v>
      </c>
      <c r="W5205" s="109">
        <f t="shared" si="231"/>
        <v>0.25914002482329035</v>
      </c>
      <c r="X5205" s="108">
        <f t="shared" si="230"/>
        <v>8.2273580659186774E-3</v>
      </c>
    </row>
    <row r="5206" spans="21:24" ht="12" customHeight="1">
      <c r="U5206" s="107">
        <v>36585</v>
      </c>
      <c r="V5206" s="108">
        <v>2.4313963130075211E-3</v>
      </c>
      <c r="W5206" s="109">
        <f t="shared" si="231"/>
        <v>0.25793226455838653</v>
      </c>
      <c r="X5206" s="108">
        <f t="shared" si="230"/>
        <v>4.5118837947948354E-3</v>
      </c>
    </row>
    <row r="5207" spans="21:24" ht="12" customHeight="1">
      <c r="U5207" s="107">
        <v>36584</v>
      </c>
      <c r="V5207" s="108">
        <v>-3.5301550090188322E-3</v>
      </c>
      <c r="W5207" s="109">
        <f t="shared" si="231"/>
        <v>0.25730665011797732</v>
      </c>
      <c r="X5207" s="108">
        <f t="shared" si="230"/>
        <v>6.3556052635986848E-3</v>
      </c>
    </row>
    <row r="5208" spans="21:24" ht="12" customHeight="1">
      <c r="U5208" s="107">
        <v>36581</v>
      </c>
      <c r="V5208" s="108">
        <v>2.0800730474847522E-3</v>
      </c>
      <c r="W5208" s="109">
        <f t="shared" si="231"/>
        <v>0.25821820039150922</v>
      </c>
      <c r="X5208" s="108">
        <f t="shared" si="230"/>
        <v>1.1517969722977472E-2</v>
      </c>
    </row>
    <row r="5209" spans="21:24" ht="12" customHeight="1">
      <c r="U5209" s="107">
        <v>36580</v>
      </c>
      <c r="V5209" s="108">
        <v>2.5554582398111206E-3</v>
      </c>
      <c r="W5209" s="109">
        <f t="shared" si="231"/>
        <v>0.25768220258709129</v>
      </c>
      <c r="X5209" s="108">
        <f t="shared" si="230"/>
        <v>8.680031347931827E-3</v>
      </c>
    </row>
    <row r="5210" spans="21:24" ht="12" customHeight="1">
      <c r="U5210" s="107">
        <v>36579</v>
      </c>
      <c r="V5210" s="108">
        <v>9.8005986390211578E-4</v>
      </c>
      <c r="W5210" s="109">
        <f t="shared" si="231"/>
        <v>0.25702538494928201</v>
      </c>
      <c r="X5210" s="108">
        <f t="shared" si="230"/>
        <v>6.5958212248578008E-3</v>
      </c>
    </row>
    <row r="5211" spans="21:24" ht="12" customHeight="1">
      <c r="U5211" s="107">
        <v>36578</v>
      </c>
      <c r="V5211" s="108">
        <v>4.2712991715018363E-3</v>
      </c>
      <c r="W5211" s="109">
        <f t="shared" si="231"/>
        <v>0.25677373132110981</v>
      </c>
      <c r="X5211" s="108">
        <f t="shared" si="230"/>
        <v>7.023759758991055E-3</v>
      </c>
    </row>
    <row r="5212" spans="21:24" ht="12" customHeight="1">
      <c r="U5212" s="107">
        <v>36577</v>
      </c>
      <c r="V5212" s="108">
        <v>1.5814978557521881E-3</v>
      </c>
      <c r="W5212" s="109">
        <f t="shared" si="231"/>
        <v>0.25568163855020209</v>
      </c>
      <c r="X5212" s="108">
        <f t="shared" si="230"/>
        <v>2.6006258835220564E-4</v>
      </c>
    </row>
    <row r="5213" spans="21:24" ht="12" customHeight="1">
      <c r="U5213" s="107">
        <v>36574</v>
      </c>
      <c r="V5213" s="108">
        <v>-7.3138614483058654E-4</v>
      </c>
      <c r="W5213" s="109">
        <f t="shared" si="231"/>
        <v>0.25527791707173225</v>
      </c>
      <c r="X5213" s="108">
        <f t="shared" si="230"/>
        <v>3.6919574250005027E-5</v>
      </c>
    </row>
    <row r="5214" spans="21:24" ht="12" customHeight="1">
      <c r="U5214" s="107">
        <v>36573</v>
      </c>
      <c r="V5214" s="108">
        <v>4.8390316776889453E-4</v>
      </c>
      <c r="W5214" s="109">
        <f t="shared" si="231"/>
        <v>0.25546476045802374</v>
      </c>
      <c r="X5214" s="108">
        <f t="shared" si="230"/>
        <v>1.3571188941505774E-3</v>
      </c>
    </row>
    <row r="5215" spans="21:24" ht="12" customHeight="1">
      <c r="U5215" s="107">
        <v>36572</v>
      </c>
      <c r="V5215" s="108">
        <v>1.4056109445668499E-3</v>
      </c>
      <c r="W5215" s="109">
        <f t="shared" si="231"/>
        <v>0.2553412000424613</v>
      </c>
      <c r="X5215" s="108">
        <f t="shared" si="230"/>
        <v>-1.4298482552871361E-3</v>
      </c>
    </row>
    <row r="5216" spans="21:24" ht="12" customHeight="1">
      <c r="U5216" s="107">
        <v>36571</v>
      </c>
      <c r="V5216" s="108">
        <v>-2.473911037228241E-3</v>
      </c>
      <c r="W5216" s="109">
        <f t="shared" si="231"/>
        <v>0.25498279343732955</v>
      </c>
      <c r="X5216" s="108">
        <f t="shared" si="230"/>
        <v>-3.9942024787367192E-3</v>
      </c>
    </row>
    <row r="5217" spans="21:24" ht="12" customHeight="1">
      <c r="U5217" s="107">
        <v>36570</v>
      </c>
      <c r="V5217" s="108">
        <v>1.3580600492662451E-3</v>
      </c>
      <c r="W5217" s="109">
        <f t="shared" si="231"/>
        <v>0.25561516260939182</v>
      </c>
      <c r="X5217" s="108">
        <f t="shared" si="230"/>
        <v>3.7966067222292565E-3</v>
      </c>
    </row>
    <row r="5218" spans="21:24" ht="12" customHeight="1">
      <c r="U5218" s="107">
        <v>36567</v>
      </c>
      <c r="V5218" s="108">
        <v>5.8779889582862444E-4</v>
      </c>
      <c r="W5218" s="109">
        <f t="shared" si="231"/>
        <v>0.25526849266766349</v>
      </c>
      <c r="X5218" s="108">
        <f t="shared" si="230"/>
        <v>-2.6669367818172862E-3</v>
      </c>
    </row>
    <row r="5219" spans="21:24" ht="12" customHeight="1">
      <c r="U5219" s="107">
        <v>36566</v>
      </c>
      <c r="V5219" s="108">
        <v>-2.3006336563654987E-3</v>
      </c>
      <c r="W5219" s="109">
        <f t="shared" si="231"/>
        <v>0.25511853427491127</v>
      </c>
      <c r="X5219" s="108">
        <f t="shared" si="230"/>
        <v>-4.4970365397629664E-3</v>
      </c>
    </row>
    <row r="5220" spans="21:24" ht="12" customHeight="1">
      <c r="U5220" s="107">
        <v>36565</v>
      </c>
      <c r="V5220" s="108">
        <v>-1.166024812144871E-3</v>
      </c>
      <c r="W5220" s="109">
        <f t="shared" si="231"/>
        <v>0.25570682199575695</v>
      </c>
      <c r="X5220" s="108">
        <f t="shared" si="230"/>
        <v>5.9858305376569998E-3</v>
      </c>
    </row>
    <row r="5221" spans="21:24" ht="12" customHeight="1">
      <c r="U5221" s="107">
        <v>36564</v>
      </c>
      <c r="V5221" s="108">
        <v>5.3287899625406691E-3</v>
      </c>
      <c r="W5221" s="109">
        <f t="shared" si="231"/>
        <v>0.25600533056323505</v>
      </c>
      <c r="X5221" s="108">
        <f t="shared" si="230"/>
        <v>9.4670023072729315E-3</v>
      </c>
    </row>
    <row r="5222" spans="21:24" ht="12" customHeight="1">
      <c r="U5222" s="107">
        <v>36563</v>
      </c>
      <c r="V5222" s="108">
        <v>-5.0897814167364308E-3</v>
      </c>
      <c r="W5222" s="109">
        <f t="shared" si="231"/>
        <v>0.25464836292291398</v>
      </c>
      <c r="X5222" s="108">
        <f t="shared" si="230"/>
        <v>9.5077257463733744E-3</v>
      </c>
    </row>
    <row r="5223" spans="21:24" ht="12" customHeight="1">
      <c r="U5223" s="107">
        <v>36560</v>
      </c>
      <c r="V5223" s="108">
        <v>-1.2482732811568619E-3</v>
      </c>
      <c r="W5223" s="109">
        <f t="shared" si="231"/>
        <v>0.25595109806544075</v>
      </c>
      <c r="X5223" s="108">
        <f t="shared" si="230"/>
        <v>1.4644329213301832E-2</v>
      </c>
    </row>
    <row r="5224" spans="21:24" ht="12" customHeight="1">
      <c r="U5224" s="107">
        <v>36559</v>
      </c>
      <c r="V5224" s="108">
        <v>8.2053620307324365E-3</v>
      </c>
      <c r="W5224" s="109">
        <f t="shared" si="231"/>
        <v>0.25627099430036138</v>
      </c>
      <c r="X5224" s="108">
        <f t="shared" si="230"/>
        <v>1.3539287470547334E-2</v>
      </c>
    </row>
    <row r="5225" spans="21:24" ht="12" customHeight="1">
      <c r="U5225" s="107">
        <v>36558</v>
      </c>
      <c r="V5225" s="108">
        <v>2.290398262023942E-3</v>
      </c>
      <c r="W5225" s="109">
        <f t="shared" si="231"/>
        <v>0.2541853117941954</v>
      </c>
      <c r="X5225" s="108">
        <f t="shared" si="230"/>
        <v>5.3338839239627234E-3</v>
      </c>
    </row>
    <row r="5226" spans="21:24" ht="12" customHeight="1">
      <c r="U5226" s="107">
        <v>36557</v>
      </c>
      <c r="V5226" s="108">
        <v>5.3693464598411214E-3</v>
      </c>
      <c r="W5226" s="109">
        <f t="shared" si="231"/>
        <v>0.25360445658758568</v>
      </c>
      <c r="X5226" s="108">
        <f t="shared" si="230"/>
        <v>6.93891071068653E-3</v>
      </c>
    </row>
    <row r="5227" spans="21:24" ht="12" customHeight="1">
      <c r="U5227" s="107">
        <v>36556</v>
      </c>
      <c r="V5227" s="108">
        <v>-2.745336542904304E-5</v>
      </c>
      <c r="W5227" s="109">
        <f t="shared" si="231"/>
        <v>0.25225003873510854</v>
      </c>
      <c r="X5227" s="108">
        <f t="shared" si="230"/>
        <v>3.9512999847663988E-3</v>
      </c>
    </row>
    <row r="5228" spans="21:24" ht="12" customHeight="1">
      <c r="U5228" s="107">
        <v>36553</v>
      </c>
      <c r="V5228" s="108">
        <v>-2.3360065063827307E-3</v>
      </c>
      <c r="W5228" s="109">
        <f t="shared" si="231"/>
        <v>0.2522569640377243</v>
      </c>
      <c r="X5228" s="108">
        <f t="shared" si="230"/>
        <v>5.6426641131188671E-3</v>
      </c>
    </row>
    <row r="5229" spans="21:24" ht="12" customHeight="1">
      <c r="U5229" s="107">
        <v>36552</v>
      </c>
      <c r="V5229" s="108">
        <v>4.3140836585620572E-5</v>
      </c>
      <c r="W5229" s="109">
        <f t="shared" si="231"/>
        <v>0.25284761771783654</v>
      </c>
      <c r="X5229" s="108">
        <f t="shared" si="230"/>
        <v>5.9221952575754244E-3</v>
      </c>
    </row>
    <row r="5230" spans="21:24" ht="12" customHeight="1">
      <c r="U5230" s="107">
        <v>36551</v>
      </c>
      <c r="V5230" s="108">
        <v>3.8905660898581416E-3</v>
      </c>
      <c r="W5230" s="109">
        <f t="shared" si="231"/>
        <v>0.25283671013064196</v>
      </c>
      <c r="X5230" s="108">
        <f t="shared" si="230"/>
        <v>3.8705380533237133E-3</v>
      </c>
    </row>
    <row r="5231" spans="21:24" ht="12" customHeight="1">
      <c r="U5231" s="107">
        <v>36550</v>
      </c>
      <c r="V5231" s="108">
        <v>2.3863926668700628E-3</v>
      </c>
      <c r="W5231" s="109">
        <f t="shared" si="231"/>
        <v>0.25185684443219541</v>
      </c>
      <c r="X5231" s="108">
        <f t="shared" si="230"/>
        <v>-5.3949904664418735E-4</v>
      </c>
    </row>
    <row r="5232" spans="21:24" ht="12" customHeight="1">
      <c r="U5232" s="107">
        <v>36549</v>
      </c>
      <c r="V5232" s="108">
        <v>1.6572077279332332E-3</v>
      </c>
      <c r="W5232" s="109">
        <f t="shared" si="231"/>
        <v>0.2512572459828839</v>
      </c>
      <c r="X5232" s="108">
        <f t="shared" si="230"/>
        <v>-7.2869973942754074E-3</v>
      </c>
    </row>
    <row r="5233" spans="21:24" ht="12" customHeight="1">
      <c r="U5233" s="107">
        <v>36546</v>
      </c>
      <c r="V5233" s="108">
        <v>-2.0586931347085992E-3</v>
      </c>
      <c r="W5233" s="109">
        <f t="shared" si="231"/>
        <v>0.25084154942868392</v>
      </c>
      <c r="X5233" s="108">
        <f t="shared" si="230"/>
        <v>-8.4128154153708667E-3</v>
      </c>
    </row>
    <row r="5234" spans="21:24" ht="12" customHeight="1">
      <c r="U5234" s="107">
        <v>36545</v>
      </c>
      <c r="V5234" s="108">
        <v>-1.9965255751239943E-3</v>
      </c>
      <c r="W5234" s="109">
        <f t="shared" si="231"/>
        <v>0.25135902051857262</v>
      </c>
      <c r="X5234" s="108">
        <f t="shared" si="230"/>
        <v>-4.7743906657441437E-3</v>
      </c>
    </row>
    <row r="5235" spans="21:24" ht="12" customHeight="1">
      <c r="U5235" s="107">
        <v>36544</v>
      </c>
      <c r="V5235" s="108">
        <v>-5.1955899394930257E-4</v>
      </c>
      <c r="W5235" s="109">
        <f t="shared" si="231"/>
        <v>0.2518618691817926</v>
      </c>
      <c r="X5235" s="108">
        <f t="shared" si="230"/>
        <v>2.5062856921880261E-3</v>
      </c>
    </row>
    <row r="5236" spans="21:24" ht="12" customHeight="1">
      <c r="U5236" s="107">
        <v>36543</v>
      </c>
      <c r="V5236" s="108">
        <v>-4.3808587870453816E-3</v>
      </c>
      <c r="W5236" s="109">
        <f t="shared" si="231"/>
        <v>0.2519927943044839</v>
      </c>
      <c r="X5236" s="108">
        <f t="shared" si="230"/>
        <v>-4.7911874811867872E-4</v>
      </c>
    </row>
    <row r="5237" spans="21:24" ht="12" customHeight="1">
      <c r="U5237" s="107">
        <v>36542</v>
      </c>
      <c r="V5237" s="108">
        <v>5.2124624414072278E-4</v>
      </c>
      <c r="W5237" s="109">
        <f t="shared" si="231"/>
        <v>0.2531015966582193</v>
      </c>
      <c r="X5237" s="108">
        <f t="shared" si="230"/>
        <v>-3.1134418723258728E-3</v>
      </c>
    </row>
    <row r="5238" spans="21:24" ht="12" customHeight="1">
      <c r="U5238" s="107">
        <v>36539</v>
      </c>
      <c r="V5238" s="108">
        <v>1.603046756670072E-3</v>
      </c>
      <c r="W5238" s="109">
        <f t="shared" si="231"/>
        <v>0.25296973713285753</v>
      </c>
      <c r="X5238" s="108">
        <f t="shared" si="230"/>
        <v>1.138137420989338E-3</v>
      </c>
    </row>
    <row r="5239" spans="21:24" ht="12" customHeight="1">
      <c r="U5239" s="107">
        <v>36538</v>
      </c>
      <c r="V5239" s="108">
        <v>5.3044725435235788E-3</v>
      </c>
      <c r="W5239" s="109">
        <f t="shared" si="231"/>
        <v>0.25256486384701876</v>
      </c>
      <c r="X5239" s="108">
        <f t="shared" si="230"/>
        <v>1.0364412183855309E-2</v>
      </c>
    </row>
    <row r="5240" spans="21:24" ht="12" customHeight="1">
      <c r="U5240" s="107">
        <v>36537</v>
      </c>
      <c r="V5240" s="108">
        <v>-3.495952647699732E-3</v>
      </c>
      <c r="W5240" s="109">
        <f t="shared" si="231"/>
        <v>0.25123220948973168</v>
      </c>
      <c r="X5240" s="108">
        <f t="shared" si="230"/>
        <v>3.4746974201205205E-4</v>
      </c>
    </row>
    <row r="5241" spans="21:24" ht="12" customHeight="1">
      <c r="U5241" s="107">
        <v>36536</v>
      </c>
      <c r="V5241" s="108">
        <v>-7.0048985402875715E-3</v>
      </c>
      <c r="W5241" s="109">
        <f t="shared" si="231"/>
        <v>0.2521135866505036</v>
      </c>
      <c r="X5241" s="108">
        <f t="shared" si="230"/>
        <v>-4.2917854014323797E-3</v>
      </c>
    </row>
    <row r="5242" spans="21:24" ht="12" customHeight="1">
      <c r="U5242" s="107">
        <v>36535</v>
      </c>
      <c r="V5242" s="108">
        <v>4.7883269649831375E-3</v>
      </c>
      <c r="W5242" s="109">
        <f t="shared" si="231"/>
        <v>0.25389207487518739</v>
      </c>
      <c r="X5242" s="108">
        <f t="shared" si="230"/>
        <v>-1.9503276480853371E-3</v>
      </c>
    </row>
    <row r="5243" spans="21:24" ht="12" customHeight="1">
      <c r="U5243" s="107">
        <v>36532</v>
      </c>
      <c r="V5243" s="108">
        <v>1.0833606024451482E-2</v>
      </c>
      <c r="W5243" s="109">
        <f t="shared" si="231"/>
        <v>0.25268215012218742</v>
      </c>
      <c r="X5243" s="108"/>
    </row>
    <row r="5244" spans="21:24" ht="12" customHeight="1">
      <c r="U5244" s="107">
        <v>36531</v>
      </c>
      <c r="V5244" s="108">
        <v>-4.6623047069041862E-3</v>
      </c>
      <c r="W5244" s="109">
        <f t="shared" si="231"/>
        <v>0.24997402996520005</v>
      </c>
      <c r="X5244" s="108"/>
    </row>
    <row r="5245" spans="21:24" ht="12" customHeight="1">
      <c r="U5245" s="107">
        <v>36530</v>
      </c>
      <c r="V5245" s="108">
        <v>-8.1173833675020641E-3</v>
      </c>
      <c r="W5245" s="109">
        <f t="shared" si="231"/>
        <v>0.25114494422075567</v>
      </c>
      <c r="X5245" s="108"/>
    </row>
    <row r="5246" spans="21:24" ht="12" customHeight="1">
      <c r="U5246" s="107">
        <v>36529</v>
      </c>
      <c r="V5246" s="108">
        <v>-4.6698208084182203E-3</v>
      </c>
      <c r="W5246" s="109">
        <f t="shared" si="231"/>
        <v>0.25320026786376004</v>
      </c>
      <c r="X5246" s="108"/>
    </row>
    <row r="5247" spans="21:24" ht="12" customHeight="1">
      <c r="U5247" s="107">
        <v>36528</v>
      </c>
      <c r="V5247" s="108">
        <v>-1.3206958202167628E-4</v>
      </c>
      <c r="W5247" s="109">
        <f t="shared" si="231"/>
        <v>0.25438821524472627</v>
      </c>
      <c r="X5247" s="108"/>
    </row>
  </sheetData>
  <autoFilter ref="U5:X5247" xr:uid="{95171F00-D9B8-4780-8507-78EC39F4C50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tabColor theme="5"/>
  </sheetPr>
  <dimension ref="A1:AV5247"/>
  <sheetViews>
    <sheetView zoomScale="85" zoomScaleNormal="85" workbookViewId="0">
      <selection sqref="A1:XFD1048576"/>
    </sheetView>
  </sheetViews>
  <sheetFormatPr defaultColWidth="15.42578125" defaultRowHeight="15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8.85546875" style="27" bestFit="1" customWidth="1"/>
    <col min="11" max="11" width="17.7109375" style="27" bestFit="1" customWidth="1"/>
    <col min="12" max="12" width="2.140625" style="27" customWidth="1"/>
    <col min="13" max="13" width="13.85546875" style="27" customWidth="1"/>
    <col min="14" max="14" width="17.28515625" style="120" bestFit="1" customWidth="1"/>
    <col min="15" max="15" width="17.85546875" style="120" bestFit="1" customWidth="1"/>
    <col min="16" max="16" width="18.140625" style="120" bestFit="1" customWidth="1"/>
    <col min="17" max="17" width="17.7109375" style="120" bestFit="1" customWidth="1"/>
    <col min="18" max="19" width="18.140625" style="120" bestFit="1" customWidth="1"/>
    <col min="20" max="20" width="2.140625" style="27" customWidth="1"/>
    <col min="21" max="21" width="11.140625" style="82" bestFit="1" customWidth="1"/>
    <col min="22" max="22" width="10.85546875" style="32" bestFit="1" customWidth="1"/>
    <col min="23" max="23" width="8.5703125" style="77" bestFit="1" customWidth="1"/>
    <col min="24" max="24" width="10.85546875" style="117" bestFit="1" customWidth="1"/>
    <col min="25" max="25" width="2.140625" style="27" customWidth="1"/>
    <col min="26" max="26" width="10.7109375" style="41" bestFit="1" customWidth="1"/>
    <col min="27" max="27" width="10.140625" style="32" bestFit="1" customWidth="1"/>
    <col min="28" max="28" width="9.85546875" style="118" bestFit="1" customWidth="1"/>
    <col min="29" max="29" width="2.140625" style="27" customWidth="1"/>
    <col min="30" max="30" width="10.7109375" style="41" bestFit="1" customWidth="1"/>
    <col min="31" max="31" width="10.140625" style="32" bestFit="1" customWidth="1"/>
    <col min="32" max="32" width="9.85546875" style="118" bestFit="1" customWidth="1"/>
    <col min="33" max="33" width="2.140625" style="27" customWidth="1"/>
    <col min="34" max="34" width="10.7109375" style="41" bestFit="1" customWidth="1"/>
    <col min="35" max="35" width="10.140625" style="32" bestFit="1" customWidth="1"/>
    <col min="36" max="36" width="9.85546875" style="118" bestFit="1" customWidth="1"/>
    <col min="37" max="37" width="2.140625" style="27" customWidth="1"/>
    <col min="38" max="38" width="10.7109375" style="41" bestFit="1" customWidth="1"/>
    <col min="39" max="39" width="10.140625" style="32" bestFit="1" customWidth="1"/>
    <col min="40" max="40" width="9.85546875" style="118" bestFit="1" customWidth="1"/>
    <col min="41" max="41" width="2.140625" style="27" customWidth="1"/>
    <col min="42" max="42" width="10.7109375" style="41" bestFit="1" customWidth="1"/>
    <col min="43" max="43" width="10.140625" style="32" bestFit="1" customWidth="1"/>
    <col min="44" max="44" width="9.85546875" style="118" bestFit="1" customWidth="1"/>
    <col min="45" max="45" width="2.140625" style="27" customWidth="1"/>
    <col min="46" max="46" width="10.7109375" style="41" bestFit="1" customWidth="1"/>
    <col min="47" max="47" width="10.140625" style="32" bestFit="1" customWidth="1"/>
    <col min="48" max="48" width="9.85546875" style="118" bestFit="1" customWidth="1"/>
    <col min="49" max="16384" width="15.42578125" style="27"/>
  </cols>
  <sheetData>
    <row r="1" spans="1:48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87"/>
      <c r="N1" s="87"/>
      <c r="O1" s="87"/>
      <c r="P1" s="87"/>
      <c r="Q1" s="87"/>
      <c r="R1" s="87"/>
      <c r="S1" s="87"/>
      <c r="T1" s="28"/>
      <c r="U1" s="39"/>
      <c r="V1" s="39"/>
      <c r="W1" s="39"/>
      <c r="X1" s="115"/>
      <c r="Y1" s="28"/>
      <c r="Z1" s="115"/>
      <c r="AC1" s="28"/>
      <c r="AD1" s="115"/>
      <c r="AG1" s="28"/>
      <c r="AH1" s="115"/>
      <c r="AK1" s="28"/>
      <c r="AL1" s="115"/>
      <c r="AO1" s="28"/>
      <c r="AP1" s="115"/>
      <c r="AS1" s="28"/>
      <c r="AT1" s="115"/>
    </row>
    <row r="2" spans="1:48" s="29" customFormat="1" ht="12" customHeight="1">
      <c r="A2" s="30" t="s">
        <v>100</v>
      </c>
      <c r="B2" s="31">
        <v>42535</v>
      </c>
      <c r="C2" s="31">
        <v>42504</v>
      </c>
      <c r="D2" s="27"/>
      <c r="E2" s="27"/>
      <c r="F2" s="27"/>
      <c r="G2" s="27"/>
      <c r="H2" s="27"/>
      <c r="I2" s="27"/>
      <c r="J2" s="27"/>
      <c r="K2" s="27"/>
      <c r="L2" s="28"/>
      <c r="M2" s="87"/>
      <c r="N2" s="105" t="s">
        <v>232</v>
      </c>
      <c r="O2" s="105" t="s">
        <v>233</v>
      </c>
      <c r="P2" s="105" t="s">
        <v>234</v>
      </c>
      <c r="Q2" s="105" t="s">
        <v>235</v>
      </c>
      <c r="R2" s="105" t="s">
        <v>236</v>
      </c>
      <c r="S2" s="105" t="s">
        <v>252</v>
      </c>
      <c r="T2" s="28"/>
      <c r="U2" s="39"/>
      <c r="V2" s="39"/>
      <c r="W2" s="39"/>
      <c r="X2" s="115"/>
      <c r="Y2" s="28"/>
      <c r="Z2" s="39"/>
      <c r="AA2" s="105" t="s">
        <v>232</v>
      </c>
      <c r="AB2" s="106"/>
      <c r="AC2" s="28"/>
      <c r="AD2" s="39"/>
      <c r="AE2" s="105" t="s">
        <v>233</v>
      </c>
      <c r="AF2" s="106"/>
      <c r="AG2" s="28"/>
      <c r="AH2" s="39"/>
      <c r="AI2" s="105" t="s">
        <v>234</v>
      </c>
      <c r="AJ2" s="106"/>
      <c r="AK2" s="28"/>
      <c r="AL2" s="39"/>
      <c r="AM2" s="105" t="s">
        <v>235</v>
      </c>
      <c r="AN2" s="106"/>
      <c r="AO2" s="28"/>
      <c r="AP2" s="39"/>
      <c r="AQ2" s="105" t="s">
        <v>236</v>
      </c>
      <c r="AR2" s="106"/>
      <c r="AS2" s="28"/>
      <c r="AT2" s="39"/>
      <c r="AU2" s="105" t="s">
        <v>252</v>
      </c>
      <c r="AV2" s="106"/>
    </row>
    <row r="3" spans="1:48" s="88" customFormat="1">
      <c r="A3" s="89" t="s">
        <v>101</v>
      </c>
      <c r="B3" s="31">
        <v>44361</v>
      </c>
      <c r="D3" s="29"/>
      <c r="E3" s="29"/>
      <c r="F3" s="29"/>
      <c r="G3" s="29"/>
      <c r="H3" s="29"/>
      <c r="I3" s="29"/>
      <c r="J3" s="29"/>
      <c r="K3" s="29"/>
      <c r="L3" s="87"/>
      <c r="M3" s="84"/>
      <c r="N3" s="84"/>
      <c r="O3" s="84"/>
      <c r="P3" s="84"/>
      <c r="Q3" s="84"/>
      <c r="R3" s="84"/>
      <c r="S3" s="84"/>
      <c r="T3" s="87"/>
      <c r="U3" s="39"/>
      <c r="V3" s="39"/>
      <c r="W3" s="39"/>
      <c r="X3" s="115"/>
      <c r="Y3" s="87"/>
      <c r="Z3" s="39"/>
      <c r="AA3" s="78" t="s">
        <v>0</v>
      </c>
      <c r="AB3" s="90"/>
      <c r="AC3" s="87"/>
      <c r="AD3" s="39"/>
      <c r="AE3" s="79" t="s">
        <v>0</v>
      </c>
      <c r="AF3" s="90"/>
      <c r="AG3" s="87"/>
      <c r="AH3" s="39"/>
      <c r="AI3" s="79" t="s">
        <v>0</v>
      </c>
      <c r="AJ3" s="90"/>
      <c r="AK3" s="87"/>
      <c r="AL3" s="39"/>
      <c r="AM3" s="79" t="s">
        <v>0</v>
      </c>
      <c r="AN3" s="90"/>
      <c r="AO3" s="87"/>
      <c r="AP3" s="39"/>
      <c r="AQ3" s="79" t="s">
        <v>0</v>
      </c>
      <c r="AR3" s="90"/>
      <c r="AS3" s="87"/>
      <c r="AT3" s="39"/>
      <c r="AU3" s="79" t="s">
        <v>0</v>
      </c>
      <c r="AV3" s="90"/>
    </row>
    <row r="4" spans="1:48" s="36" customFormat="1" ht="12" customHeight="1">
      <c r="C4" s="27"/>
      <c r="D4" s="27"/>
      <c r="E4" s="27"/>
      <c r="F4" s="27"/>
      <c r="G4" s="27"/>
      <c r="H4" s="27"/>
      <c r="I4" s="27"/>
      <c r="J4" s="27"/>
      <c r="K4" s="27"/>
      <c r="L4" s="28"/>
      <c r="M4" s="85" t="s">
        <v>202</v>
      </c>
      <c r="N4" s="85" t="s">
        <v>108</v>
      </c>
      <c r="O4" s="85" t="s">
        <v>108</v>
      </c>
      <c r="P4" s="85" t="s">
        <v>108</v>
      </c>
      <c r="Q4" s="85" t="s">
        <v>108</v>
      </c>
      <c r="R4" s="85" t="s">
        <v>108</v>
      </c>
      <c r="S4" s="85" t="s">
        <v>108</v>
      </c>
      <c r="U4" s="129" t="s">
        <v>203</v>
      </c>
      <c r="V4" s="114"/>
      <c r="W4" s="114"/>
      <c r="X4" s="116"/>
      <c r="Z4" s="39"/>
      <c r="AA4" s="78" t="s">
        <v>107</v>
      </c>
      <c r="AB4" s="91" t="s">
        <v>108</v>
      </c>
      <c r="AD4" s="39"/>
      <c r="AE4" s="79" t="s">
        <v>107</v>
      </c>
      <c r="AF4" s="91" t="s">
        <v>108</v>
      </c>
      <c r="AH4" s="39"/>
      <c r="AI4" s="79" t="s">
        <v>107</v>
      </c>
      <c r="AJ4" s="91" t="s">
        <v>108</v>
      </c>
      <c r="AL4" s="39"/>
      <c r="AM4" s="79" t="s">
        <v>107</v>
      </c>
      <c r="AN4" s="91" t="s">
        <v>108</v>
      </c>
      <c r="AP4" s="39"/>
      <c r="AQ4" s="79" t="s">
        <v>107</v>
      </c>
      <c r="AR4" s="91" t="s">
        <v>108</v>
      </c>
      <c r="AT4" s="39"/>
      <c r="AU4" s="79" t="s">
        <v>107</v>
      </c>
      <c r="AV4" s="91" t="s">
        <v>108</v>
      </c>
    </row>
    <row r="5" spans="1:48" s="29" customFormat="1" ht="12" customHeight="1">
      <c r="L5" s="46"/>
      <c r="M5" s="86"/>
      <c r="N5" s="86"/>
      <c r="O5" s="86"/>
      <c r="P5" s="86"/>
      <c r="Q5" s="86"/>
      <c r="R5" s="86"/>
      <c r="S5" s="86"/>
      <c r="U5" s="113" t="s">
        <v>202</v>
      </c>
      <c r="V5" s="113" t="s">
        <v>205</v>
      </c>
      <c r="W5" s="113" t="s">
        <v>206</v>
      </c>
      <c r="X5" s="113" t="s">
        <v>207</v>
      </c>
      <c r="Z5" s="41" t="s">
        <v>185</v>
      </c>
      <c r="AA5" s="78" t="s">
        <v>186</v>
      </c>
      <c r="AB5" s="92"/>
      <c r="AD5" s="41" t="s">
        <v>185</v>
      </c>
      <c r="AE5" s="79" t="s">
        <v>186</v>
      </c>
      <c r="AF5" s="92"/>
      <c r="AH5" s="41" t="s">
        <v>185</v>
      </c>
      <c r="AI5" s="79" t="s">
        <v>186</v>
      </c>
      <c r="AJ5" s="92"/>
      <c r="AL5" s="41" t="s">
        <v>185</v>
      </c>
      <c r="AM5" s="79" t="s">
        <v>186</v>
      </c>
      <c r="AN5" s="92"/>
      <c r="AP5" s="41" t="s">
        <v>185</v>
      </c>
      <c r="AQ5" s="79" t="s">
        <v>186</v>
      </c>
      <c r="AR5" s="92"/>
      <c r="AT5" s="41" t="s">
        <v>185</v>
      </c>
      <c r="AU5" s="79" t="s">
        <v>186</v>
      </c>
      <c r="AV5" s="92"/>
    </row>
    <row r="6" spans="1:48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48" t="s">
        <v>167</v>
      </c>
      <c r="K6" s="48" t="s">
        <v>240</v>
      </c>
      <c r="L6" s="28"/>
      <c r="M6" s="101">
        <v>44358</v>
      </c>
      <c r="N6" s="118">
        <v>4.7953549311794408E-3</v>
      </c>
      <c r="O6" s="118">
        <v>4.7510609981447072E-3</v>
      </c>
      <c r="P6" s="118">
        <v>4.7510609981447072E-3</v>
      </c>
      <c r="Q6" s="118">
        <v>4.8292102647997659E-3</v>
      </c>
      <c r="R6" s="118">
        <v>1.0303388692331605E-2</v>
      </c>
      <c r="S6" s="118">
        <v>1.04832093183862E-2</v>
      </c>
      <c r="T6" s="28"/>
      <c r="U6" s="107">
        <v>43875</v>
      </c>
      <c r="V6" s="108">
        <v>1.1348E-3</v>
      </c>
      <c r="W6" s="109">
        <v>1</v>
      </c>
      <c r="X6" s="108">
        <v>1.1484353068280884E-2</v>
      </c>
      <c r="Y6" s="28"/>
      <c r="Z6" s="80">
        <v>44358</v>
      </c>
      <c r="AA6" s="32">
        <v>1200.0224000000001</v>
      </c>
      <c r="AB6" s="118">
        <v>4.7953549311794408E-3</v>
      </c>
      <c r="AC6" s="28"/>
      <c r="AD6" s="80">
        <v>44358</v>
      </c>
      <c r="AE6" s="32">
        <v>1196.7804000000001</v>
      </c>
      <c r="AF6" s="118">
        <v>4.7510609981447072E-3</v>
      </c>
      <c r="AG6" s="28"/>
      <c r="AH6" s="80">
        <v>44358</v>
      </c>
      <c r="AI6" s="32">
        <v>1196.7804000000001</v>
      </c>
      <c r="AJ6" s="118">
        <v>4.7510609981447072E-3</v>
      </c>
      <c r="AK6" s="28"/>
      <c r="AL6" s="80">
        <v>44358</v>
      </c>
      <c r="AM6" s="32">
        <v>1203.2644</v>
      </c>
      <c r="AN6" s="118">
        <v>4.8292102647997659E-3</v>
      </c>
      <c r="AO6" s="28"/>
      <c r="AP6" s="80">
        <v>44358</v>
      </c>
      <c r="AQ6" s="32">
        <v>1008.01</v>
      </c>
      <c r="AR6" s="118">
        <v>1.0303388692331605E-2</v>
      </c>
      <c r="AS6" s="28"/>
      <c r="AT6" s="80">
        <v>44358</v>
      </c>
      <c r="AU6" s="32">
        <v>1139.6129900000001</v>
      </c>
      <c r="AV6" s="118">
        <v>1.04832093183862E-2</v>
      </c>
    </row>
    <row r="7" spans="1:48" ht="12" customHeight="1">
      <c r="A7" s="33" t="s">
        <v>232</v>
      </c>
      <c r="B7" s="125" t="s">
        <v>241</v>
      </c>
      <c r="C7" s="33" t="s">
        <v>130</v>
      </c>
      <c r="D7" s="43" t="s">
        <v>237</v>
      </c>
      <c r="E7" s="126" t="s">
        <v>238</v>
      </c>
      <c r="F7" s="43" t="s">
        <v>133</v>
      </c>
      <c r="G7" s="51">
        <v>1.1625781024417917E-2</v>
      </c>
      <c r="H7" s="51">
        <v>8.3834699201710133E-2</v>
      </c>
      <c r="I7" s="52">
        <v>4</v>
      </c>
      <c r="J7" s="68">
        <v>7.0000000000000007E-2</v>
      </c>
      <c r="K7" s="68" t="s">
        <v>203</v>
      </c>
      <c r="L7" s="28"/>
      <c r="M7" s="101">
        <v>44351</v>
      </c>
      <c r="N7" s="118">
        <v>-4.0809923864681963E-4</v>
      </c>
      <c r="O7" s="118">
        <v>-4.4137221914664071E-4</v>
      </c>
      <c r="P7" s="118">
        <v>-4.4137221914664071E-4</v>
      </c>
      <c r="Q7" s="118">
        <v>-3.6485785202522436E-4</v>
      </c>
      <c r="R7" s="118">
        <v>3.0663127840109272E-3</v>
      </c>
      <c r="S7" s="118">
        <v>2.7154551011243644E-3</v>
      </c>
      <c r="T7" s="28"/>
      <c r="U7" s="107">
        <v>43874</v>
      </c>
      <c r="V7" s="108">
        <v>2.9217000000000002E-3</v>
      </c>
      <c r="W7" s="109">
        <v>0.9988664863113339</v>
      </c>
      <c r="X7" s="108">
        <v>1.0454286051962303E-2</v>
      </c>
      <c r="Y7" s="28"/>
      <c r="Z7" s="122">
        <v>44351</v>
      </c>
      <c r="AA7" s="32">
        <v>1194.2953299999999</v>
      </c>
      <c r="AB7" s="118">
        <v>-4.0809923864681963E-4</v>
      </c>
      <c r="AC7" s="28"/>
      <c r="AD7" s="122">
        <v>44351</v>
      </c>
      <c r="AE7" s="32">
        <v>1191.12131</v>
      </c>
      <c r="AF7" s="118">
        <v>-4.4137221914664071E-4</v>
      </c>
      <c r="AG7" s="28"/>
      <c r="AH7" s="122">
        <v>44351</v>
      </c>
      <c r="AI7" s="32">
        <v>1191.12131</v>
      </c>
      <c r="AJ7" s="118">
        <v>-4.4137221914664071E-4</v>
      </c>
      <c r="AK7" s="28"/>
      <c r="AL7" s="122">
        <v>44351</v>
      </c>
      <c r="AM7" s="32">
        <v>1197.4815100000001</v>
      </c>
      <c r="AN7" s="118">
        <v>-3.6485785202522436E-4</v>
      </c>
      <c r="AO7" s="28"/>
      <c r="AP7" s="122">
        <v>44351</v>
      </c>
      <c r="AQ7" s="32">
        <v>997.73</v>
      </c>
      <c r="AR7" s="118">
        <v>3.0663127840109272E-3</v>
      </c>
      <c r="AS7" s="28"/>
      <c r="AT7" s="122">
        <v>44351</v>
      </c>
      <c r="AU7" s="32">
        <v>1127.7901300000001</v>
      </c>
      <c r="AV7" s="118">
        <v>2.7154551011243644E-3</v>
      </c>
    </row>
    <row r="8" spans="1:48" ht="12" customHeight="1">
      <c r="A8" s="33" t="s">
        <v>233</v>
      </c>
      <c r="B8" s="125" t="s">
        <v>242</v>
      </c>
      <c r="C8" s="125" t="s">
        <v>130</v>
      </c>
      <c r="D8" s="127" t="s">
        <v>237</v>
      </c>
      <c r="E8" s="125" t="s">
        <v>238</v>
      </c>
      <c r="F8" s="43" t="s">
        <v>134</v>
      </c>
      <c r="G8" s="51">
        <v>1.1625688236066953E-2</v>
      </c>
      <c r="H8" s="51">
        <v>8.3834030095395792E-2</v>
      </c>
      <c r="I8" s="52">
        <v>4</v>
      </c>
      <c r="J8" s="128">
        <v>7.0000000000000007E-2</v>
      </c>
      <c r="K8" s="128" t="s">
        <v>203</v>
      </c>
      <c r="L8" s="28"/>
      <c r="M8" s="101">
        <v>44344</v>
      </c>
      <c r="N8" s="118">
        <v>1.2690366451926449E-2</v>
      </c>
      <c r="O8" s="118">
        <v>1.265320148538307E-2</v>
      </c>
      <c r="P8" s="118">
        <v>1.265320148538307E-2</v>
      </c>
      <c r="Q8" s="118">
        <v>1.2727356576160531E-2</v>
      </c>
      <c r="R8" s="118">
        <v>9.8889272442990173E-3</v>
      </c>
      <c r="S8" s="118">
        <v>9.3554032795131192E-3</v>
      </c>
      <c r="T8" s="28"/>
      <c r="U8" s="107">
        <v>43873</v>
      </c>
      <c r="V8" s="108">
        <v>8.3560000000000004E-4</v>
      </c>
      <c r="W8" s="109">
        <v>0.99595659991336705</v>
      </c>
      <c r="X8" s="108">
        <v>1.230379651301039E-2</v>
      </c>
      <c r="Y8" s="28"/>
      <c r="Z8" s="122">
        <v>44344</v>
      </c>
      <c r="AA8" s="32">
        <v>1194.7829200000001</v>
      </c>
      <c r="AB8" s="118">
        <v>1.2690366451926449E-2</v>
      </c>
      <c r="AC8" s="28"/>
      <c r="AD8" s="122">
        <v>44344</v>
      </c>
      <c r="AE8" s="32">
        <v>1191.6472699999999</v>
      </c>
      <c r="AF8" s="118">
        <v>1.265320148538307E-2</v>
      </c>
      <c r="AG8" s="28"/>
      <c r="AH8" s="122">
        <v>44344</v>
      </c>
      <c r="AI8" s="32">
        <v>1191.6472699999999</v>
      </c>
      <c r="AJ8" s="118">
        <v>1.265320148538307E-2</v>
      </c>
      <c r="AK8" s="28"/>
      <c r="AL8" s="122">
        <v>44344</v>
      </c>
      <c r="AM8" s="32">
        <v>1197.91858</v>
      </c>
      <c r="AN8" s="118">
        <v>1.2727356576160531E-2</v>
      </c>
      <c r="AO8" s="28"/>
      <c r="AP8" s="122">
        <v>44344</v>
      </c>
      <c r="AQ8" s="32">
        <v>994.68</v>
      </c>
      <c r="AR8" s="118">
        <v>9.8889272442990173E-3</v>
      </c>
      <c r="AS8" s="28"/>
      <c r="AT8" s="122">
        <v>44344</v>
      </c>
      <c r="AU8" s="32">
        <v>1124.73596</v>
      </c>
      <c r="AV8" s="118">
        <v>9.3554032795131192E-3</v>
      </c>
    </row>
    <row r="9" spans="1:48" ht="12" customHeight="1">
      <c r="A9" s="33" t="s">
        <v>234</v>
      </c>
      <c r="B9" s="125" t="s">
        <v>243</v>
      </c>
      <c r="C9" s="125" t="s">
        <v>130</v>
      </c>
      <c r="D9" s="127" t="s">
        <v>237</v>
      </c>
      <c r="E9" s="125" t="s">
        <v>238</v>
      </c>
      <c r="F9" s="43" t="s">
        <v>138</v>
      </c>
      <c r="G9" s="51">
        <v>1.1625599912626005E-2</v>
      </c>
      <c r="H9" s="51">
        <v>8.3833393186005467E-2</v>
      </c>
      <c r="I9" s="52">
        <v>4</v>
      </c>
      <c r="J9" s="128">
        <v>7.0000000000000007E-2</v>
      </c>
      <c r="K9" s="128" t="s">
        <v>203</v>
      </c>
      <c r="L9" s="28"/>
      <c r="M9" s="101">
        <v>44337</v>
      </c>
      <c r="N9" s="118">
        <v>5.7918267801762013E-3</v>
      </c>
      <c r="O9" s="118">
        <v>5.7489498975442643E-3</v>
      </c>
      <c r="P9" s="118">
        <v>5.7489498975442643E-3</v>
      </c>
      <c r="Q9" s="118">
        <v>5.8241027649810206E-3</v>
      </c>
      <c r="R9" s="118">
        <v>3.7400511581930918E-3</v>
      </c>
      <c r="S9" s="118">
        <v>7.2585254909340868E-3</v>
      </c>
      <c r="T9" s="28"/>
      <c r="U9" s="107">
        <v>43872</v>
      </c>
      <c r="V9" s="108">
        <v>2.1928E-3</v>
      </c>
      <c r="W9" s="109">
        <v>0.99512507340203227</v>
      </c>
      <c r="X9" s="108">
        <v>1.1502712108156343E-2</v>
      </c>
      <c r="Y9" s="28"/>
      <c r="Z9" s="122">
        <v>44337</v>
      </c>
      <c r="AA9" s="32">
        <v>1179.81069</v>
      </c>
      <c r="AB9" s="118">
        <v>5.7918267801762013E-3</v>
      </c>
      <c r="AC9" s="28"/>
      <c r="AD9" s="122">
        <v>44337</v>
      </c>
      <c r="AE9" s="32">
        <v>1176.7575200000001</v>
      </c>
      <c r="AF9" s="118">
        <v>5.7489498975442643E-3</v>
      </c>
      <c r="AG9" s="28"/>
      <c r="AH9" s="122">
        <v>44337</v>
      </c>
      <c r="AI9" s="32">
        <v>1176.7575200000001</v>
      </c>
      <c r="AJ9" s="118">
        <v>5.7489498975442643E-3</v>
      </c>
      <c r="AK9" s="28"/>
      <c r="AL9" s="122">
        <v>44337</v>
      </c>
      <c r="AM9" s="32">
        <v>1182.86385</v>
      </c>
      <c r="AN9" s="118">
        <v>5.8241027649810206E-3</v>
      </c>
      <c r="AO9" s="28"/>
      <c r="AP9" s="122">
        <v>44337</v>
      </c>
      <c r="AQ9" s="32">
        <v>984.94</v>
      </c>
      <c r="AR9" s="118">
        <v>3.7400511581930918E-3</v>
      </c>
      <c r="AS9" s="28"/>
      <c r="AT9" s="122">
        <v>44337</v>
      </c>
      <c r="AU9" s="32">
        <v>1114.31113</v>
      </c>
      <c r="AV9" s="118">
        <v>7.2585254909340868E-3</v>
      </c>
    </row>
    <row r="10" spans="1:48" ht="12" customHeight="1">
      <c r="A10" s="33" t="s">
        <v>235</v>
      </c>
      <c r="B10" s="125" t="s">
        <v>244</v>
      </c>
      <c r="C10" s="125" t="s">
        <v>130</v>
      </c>
      <c r="D10" s="127" t="s">
        <v>237</v>
      </c>
      <c r="E10" s="125" t="s">
        <v>238</v>
      </c>
      <c r="F10" s="43" t="s">
        <v>139</v>
      </c>
      <c r="G10" s="51">
        <v>1.1625631695522403E-2</v>
      </c>
      <c r="H10" s="51">
        <v>8.3833622375730749E-2</v>
      </c>
      <c r="I10" s="52">
        <v>4</v>
      </c>
      <c r="J10" s="128">
        <v>7.0000000000000007E-2</v>
      </c>
      <c r="K10" s="128" t="s">
        <v>203</v>
      </c>
      <c r="L10" s="28"/>
      <c r="M10" s="101">
        <v>44330</v>
      </c>
      <c r="N10" s="118">
        <v>-1.4499777450684537E-2</v>
      </c>
      <c r="O10" s="118">
        <v>-1.4543469779979779E-2</v>
      </c>
      <c r="P10" s="118">
        <v>-1.4543469779979779E-2</v>
      </c>
      <c r="Q10" s="118">
        <v>-1.4456164439296981E-2</v>
      </c>
      <c r="R10" s="118">
        <v>-1.3124547429399058E-2</v>
      </c>
      <c r="S10" s="118">
        <v>-1.4200574293415147E-2</v>
      </c>
      <c r="T10" s="28"/>
      <c r="U10" s="107">
        <v>43871</v>
      </c>
      <c r="V10" s="108">
        <v>4.3511000000000001E-3</v>
      </c>
      <c r="W10" s="109">
        <v>0.99294773760301636</v>
      </c>
      <c r="X10" s="108">
        <v>1.6718291671124152E-2</v>
      </c>
      <c r="Y10" s="28"/>
      <c r="Z10" s="122">
        <v>44330</v>
      </c>
      <c r="AA10" s="32">
        <v>1173.0167799999999</v>
      </c>
      <c r="AB10" s="118">
        <v>-1.4499777450684537E-2</v>
      </c>
      <c r="AC10" s="28"/>
      <c r="AD10" s="122">
        <v>44330</v>
      </c>
      <c r="AE10" s="32">
        <v>1170.03107</v>
      </c>
      <c r="AF10" s="118">
        <v>-1.4543469779979779E-2</v>
      </c>
      <c r="AG10" s="28"/>
      <c r="AH10" s="122">
        <v>44330</v>
      </c>
      <c r="AI10" s="32">
        <v>1170.03107</v>
      </c>
      <c r="AJ10" s="118">
        <v>-1.4543469779979779E-2</v>
      </c>
      <c r="AK10" s="28"/>
      <c r="AL10" s="122">
        <v>44330</v>
      </c>
      <c r="AM10" s="32">
        <v>1176.0146199999999</v>
      </c>
      <c r="AN10" s="118">
        <v>-1.4456164439296981E-2</v>
      </c>
      <c r="AO10" s="28"/>
      <c r="AP10" s="122">
        <v>44330</v>
      </c>
      <c r="AQ10" s="32">
        <v>981.27</v>
      </c>
      <c r="AR10" s="118">
        <v>-1.3124547429399058E-2</v>
      </c>
      <c r="AS10" s="28"/>
      <c r="AT10" s="122">
        <v>44330</v>
      </c>
      <c r="AU10" s="32">
        <v>1106.28116</v>
      </c>
      <c r="AV10" s="118">
        <v>-1.4200574293415147E-2</v>
      </c>
    </row>
    <row r="11" spans="1:48" ht="12" customHeight="1">
      <c r="A11" s="33" t="s">
        <v>236</v>
      </c>
      <c r="B11" s="125" t="s">
        <v>245</v>
      </c>
      <c r="C11" s="125" t="s">
        <v>130</v>
      </c>
      <c r="D11" s="127" t="s">
        <v>237</v>
      </c>
      <c r="E11" s="125" t="s">
        <v>238</v>
      </c>
      <c r="F11" s="43" t="s">
        <v>239</v>
      </c>
      <c r="G11" s="51">
        <v>8.9176300254982088E-3</v>
      </c>
      <c r="H11" s="51">
        <v>7.0000000000000007E-2</v>
      </c>
      <c r="I11" s="52">
        <v>4</v>
      </c>
      <c r="J11" s="128">
        <v>7.0000000000000007E-2</v>
      </c>
      <c r="K11" s="68" t="s">
        <v>235</v>
      </c>
      <c r="L11" s="28"/>
      <c r="M11" s="101">
        <v>44323</v>
      </c>
      <c r="N11" s="118">
        <v>2.3019952402250299E-2</v>
      </c>
      <c r="O11" s="118">
        <v>2.297801223482554E-2</v>
      </c>
      <c r="P11" s="118">
        <v>2.297801223482554E-2</v>
      </c>
      <c r="Q11" s="118">
        <v>2.3051000101630859E-2</v>
      </c>
      <c r="R11" s="118">
        <v>1.2917159039973924E-2</v>
      </c>
      <c r="S11" s="118">
        <v>2.4728344793002011E-2</v>
      </c>
      <c r="T11" s="28"/>
      <c r="U11" s="107">
        <v>43868</v>
      </c>
      <c r="V11" s="108">
        <v>1.152726753899056E-4</v>
      </c>
      <c r="W11" s="109">
        <v>0.98864603981915911</v>
      </c>
      <c r="X11" s="108">
        <v>1.5799562191147087E-2</v>
      </c>
      <c r="Y11" s="28"/>
      <c r="Z11" s="122">
        <v>44323</v>
      </c>
      <c r="AA11" s="32">
        <v>1190.2755099999999</v>
      </c>
      <c r="AB11" s="118">
        <v>2.3019952402250299E-2</v>
      </c>
      <c r="AC11" s="28"/>
      <c r="AD11" s="122">
        <v>44323</v>
      </c>
      <c r="AE11" s="32">
        <v>1187.2985100000001</v>
      </c>
      <c r="AF11" s="118">
        <v>2.297801223482554E-2</v>
      </c>
      <c r="AG11" s="28"/>
      <c r="AH11" s="122">
        <v>44323</v>
      </c>
      <c r="AI11" s="32">
        <v>1187.2985100000001</v>
      </c>
      <c r="AJ11" s="118">
        <v>2.297801223482554E-2</v>
      </c>
      <c r="AK11" s="28"/>
      <c r="AL11" s="122">
        <v>44323</v>
      </c>
      <c r="AM11" s="32">
        <v>1193.2646500000001</v>
      </c>
      <c r="AN11" s="118">
        <v>2.3051000101630859E-2</v>
      </c>
      <c r="AO11" s="28"/>
      <c r="AP11" s="122">
        <v>44323</v>
      </c>
      <c r="AQ11" s="32">
        <v>994.32</v>
      </c>
      <c r="AR11" s="118">
        <v>1.2917159039973924E-2</v>
      </c>
      <c r="AS11" s="28"/>
      <c r="AT11" s="122">
        <v>44323</v>
      </c>
      <c r="AU11" s="32">
        <v>1122.21729</v>
      </c>
      <c r="AV11" s="118">
        <v>2.4728344793002011E-2</v>
      </c>
    </row>
    <row r="12" spans="1:48" ht="12" customHeight="1">
      <c r="A12" s="33" t="s">
        <v>252</v>
      </c>
      <c r="B12" s="125" t="s">
        <v>254</v>
      </c>
      <c r="C12" s="125" t="s">
        <v>130</v>
      </c>
      <c r="D12" s="127" t="s">
        <v>237</v>
      </c>
      <c r="E12" s="125" t="s">
        <v>238</v>
      </c>
      <c r="F12" s="43" t="s">
        <v>253</v>
      </c>
      <c r="G12" s="51">
        <v>1.1752449196366713E-2</v>
      </c>
      <c r="H12" s="51">
        <v>8.474811637957147E-2</v>
      </c>
      <c r="I12" s="52">
        <v>4</v>
      </c>
      <c r="J12" s="128">
        <v>7.0000000000000007E-2</v>
      </c>
      <c r="K12" s="68" t="s">
        <v>235</v>
      </c>
      <c r="L12" s="28"/>
      <c r="M12" s="101">
        <v>44316</v>
      </c>
      <c r="N12" s="118">
        <v>-1.0827294662271614E-2</v>
      </c>
      <c r="O12" s="118">
        <v>-1.0853859645679309E-2</v>
      </c>
      <c r="P12" s="118">
        <v>-1.0853859645679309E-2</v>
      </c>
      <c r="Q12" s="118">
        <v>-1.0780461559329102E-2</v>
      </c>
      <c r="R12" s="118">
        <v>-6.5176908752327956E-3</v>
      </c>
      <c r="S12" s="118">
        <v>-4.9852752071056772E-3</v>
      </c>
      <c r="T12" s="28"/>
      <c r="U12" s="107">
        <v>43867</v>
      </c>
      <c r="V12" s="108">
        <v>4.7574230023829638E-3</v>
      </c>
      <c r="W12" s="109">
        <v>0.98853208908054202</v>
      </c>
      <c r="X12" s="108">
        <v>8.291815912915057E-3</v>
      </c>
      <c r="Y12" s="28"/>
      <c r="Z12" s="122">
        <v>44316</v>
      </c>
      <c r="AA12" s="32">
        <v>1163.49198</v>
      </c>
      <c r="AB12" s="118">
        <v>-1.0827294662271614E-2</v>
      </c>
      <c r="AC12" s="28"/>
      <c r="AD12" s="122">
        <v>44316</v>
      </c>
      <c r="AE12" s="32">
        <v>1160.6295500000001</v>
      </c>
      <c r="AF12" s="118">
        <v>-1.0853859645679309E-2</v>
      </c>
      <c r="AG12" s="28"/>
      <c r="AH12" s="122">
        <v>44316</v>
      </c>
      <c r="AI12" s="32">
        <v>1160.6295500000001</v>
      </c>
      <c r="AJ12" s="118">
        <v>-1.0853859645679309E-2</v>
      </c>
      <c r="AK12" s="28"/>
      <c r="AL12" s="122">
        <v>44316</v>
      </c>
      <c r="AM12" s="32">
        <v>1166.3784599999999</v>
      </c>
      <c r="AN12" s="118">
        <v>-1.0780461559329102E-2</v>
      </c>
      <c r="AO12" s="28"/>
      <c r="AP12" s="122">
        <v>44316</v>
      </c>
      <c r="AQ12" s="32">
        <v>981.64</v>
      </c>
      <c r="AR12" s="118">
        <v>-6.5176908752327956E-3</v>
      </c>
      <c r="AS12" s="28"/>
      <c r="AT12" s="122">
        <v>44316</v>
      </c>
      <c r="AU12" s="32">
        <v>1095.1363799999999</v>
      </c>
      <c r="AV12" s="118">
        <v>-4.9852752071056772E-3</v>
      </c>
    </row>
    <row r="13" spans="1:48" ht="12" customHeight="1">
      <c r="F13" s="29"/>
      <c r="G13" s="29"/>
      <c r="H13" s="29"/>
      <c r="I13" s="29"/>
      <c r="L13" s="28"/>
      <c r="M13" s="101">
        <v>44309</v>
      </c>
      <c r="N13" s="118">
        <v>5.0921663132690309E-3</v>
      </c>
      <c r="O13" s="118">
        <v>5.0541233550742692E-3</v>
      </c>
      <c r="P13" s="118">
        <v>5.0541233550742692E-3</v>
      </c>
      <c r="Q13" s="118">
        <v>5.1300359997605849E-3</v>
      </c>
      <c r="R13" s="118">
        <v>-2.7251256585719696E-3</v>
      </c>
      <c r="S13" s="118">
        <v>3.0544393679545756E-3</v>
      </c>
      <c r="T13" s="28"/>
      <c r="U13" s="107">
        <v>43866</v>
      </c>
      <c r="V13" s="108">
        <v>4.359092748213506E-5</v>
      </c>
      <c r="W13" s="109">
        <v>0.98385149136459527</v>
      </c>
      <c r="X13" s="108">
        <v>1.0486330195871307E-3</v>
      </c>
      <c r="Y13" s="28"/>
      <c r="Z13" s="122">
        <v>44309</v>
      </c>
      <c r="AA13" s="32">
        <v>1176.2273399999999</v>
      </c>
      <c r="AB13" s="118">
        <v>5.0921663132690309E-3</v>
      </c>
      <c r="AC13" s="28"/>
      <c r="AD13" s="122">
        <v>44309</v>
      </c>
      <c r="AE13" s="32">
        <v>1173.36509</v>
      </c>
      <c r="AF13" s="118">
        <v>5.0541233550742692E-3</v>
      </c>
      <c r="AG13" s="28"/>
      <c r="AH13" s="122">
        <v>44309</v>
      </c>
      <c r="AI13" s="32">
        <v>1173.36509</v>
      </c>
      <c r="AJ13" s="118">
        <v>5.0541233550742692E-3</v>
      </c>
      <c r="AK13" s="28"/>
      <c r="AL13" s="122">
        <v>44309</v>
      </c>
      <c r="AM13" s="32">
        <v>1179.08959</v>
      </c>
      <c r="AN13" s="118">
        <v>5.1300359997605849E-3</v>
      </c>
      <c r="AO13" s="28"/>
      <c r="AP13" s="122">
        <v>44309</v>
      </c>
      <c r="AQ13" s="32">
        <v>988.08</v>
      </c>
      <c r="AR13" s="118">
        <v>-2.7251256585719696E-3</v>
      </c>
      <c r="AS13" s="28"/>
      <c r="AT13" s="122">
        <v>44309</v>
      </c>
      <c r="AU13" s="32">
        <v>1100.62329</v>
      </c>
      <c r="AV13" s="118">
        <v>3.0544393679545756E-3</v>
      </c>
    </row>
    <row r="14" spans="1:48" ht="12" customHeight="1">
      <c r="B14" s="121" t="s">
        <v>208</v>
      </c>
      <c r="C14" s="121"/>
      <c r="D14" s="29"/>
      <c r="E14" s="29"/>
      <c r="F14" s="29"/>
      <c r="G14" s="29"/>
      <c r="H14" s="29"/>
      <c r="I14" s="29"/>
      <c r="L14" s="28"/>
      <c r="M14" s="101">
        <v>44302</v>
      </c>
      <c r="N14" s="118">
        <v>1.1528995836307621E-2</v>
      </c>
      <c r="O14" s="118">
        <v>1.1477810016091494E-2</v>
      </c>
      <c r="P14" s="118">
        <v>1.1477810016091494E-2</v>
      </c>
      <c r="Q14" s="118">
        <v>1.1559172724512567E-2</v>
      </c>
      <c r="R14" s="118">
        <v>4.8784445774212593E-3</v>
      </c>
      <c r="S14" s="118">
        <v>1.0326041153619903E-2</v>
      </c>
      <c r="T14" s="28"/>
      <c r="U14" s="107">
        <v>43865</v>
      </c>
      <c r="V14" s="108">
        <v>7.3603751565107164E-3</v>
      </c>
      <c r="W14" s="109">
        <v>0.98380860623498467</v>
      </c>
      <c r="X14" s="108">
        <v>-2.7264521145586862E-4</v>
      </c>
      <c r="Y14" s="28"/>
      <c r="Z14" s="122">
        <v>44302</v>
      </c>
      <c r="AA14" s="32">
        <v>1170.2681399999999</v>
      </c>
      <c r="AB14" s="118">
        <v>1.1528995836307621E-2</v>
      </c>
      <c r="AC14" s="28"/>
      <c r="AD14" s="122">
        <v>44302</v>
      </c>
      <c r="AE14" s="32">
        <v>1167.4645800000001</v>
      </c>
      <c r="AF14" s="118">
        <v>1.1477810016091494E-2</v>
      </c>
      <c r="AG14" s="28"/>
      <c r="AH14" s="122">
        <v>44302</v>
      </c>
      <c r="AI14" s="32">
        <v>1167.4645800000001</v>
      </c>
      <c r="AJ14" s="118">
        <v>1.1477810016091494E-2</v>
      </c>
      <c r="AK14" s="28"/>
      <c r="AL14" s="122">
        <v>44302</v>
      </c>
      <c r="AM14" s="32">
        <v>1173.07169</v>
      </c>
      <c r="AN14" s="118">
        <v>1.1559172724512567E-2</v>
      </c>
      <c r="AO14" s="28"/>
      <c r="AP14" s="122">
        <v>44302</v>
      </c>
      <c r="AQ14" s="32">
        <v>990.78</v>
      </c>
      <c r="AR14" s="118">
        <v>4.8784445774212593E-3</v>
      </c>
      <c r="AS14" s="28"/>
      <c r="AT14" s="122">
        <v>44302</v>
      </c>
      <c r="AU14" s="32">
        <v>1097.2717399999999</v>
      </c>
      <c r="AV14" s="118">
        <v>1.0326041153619903E-2</v>
      </c>
    </row>
    <row r="15" spans="1:48" ht="12" customHeight="1">
      <c r="A15" s="29"/>
      <c r="B15" s="9" t="s">
        <v>204</v>
      </c>
      <c r="C15" s="27" t="s">
        <v>230</v>
      </c>
      <c r="E15" s="98">
        <v>1.1625781024417917E-2</v>
      </c>
      <c r="F15" s="29"/>
      <c r="G15" s="29"/>
      <c r="H15" s="29"/>
      <c r="I15" s="29"/>
      <c r="L15" s="28"/>
      <c r="M15" s="101">
        <v>44295</v>
      </c>
      <c r="N15" s="118">
        <v>1.6685407209286351E-2</v>
      </c>
      <c r="O15" s="118">
        <v>1.6657178620197222E-2</v>
      </c>
      <c r="P15" s="118">
        <v>1.6657178620197222E-2</v>
      </c>
      <c r="Q15" s="118">
        <v>1.6744863946062338E-2</v>
      </c>
      <c r="R15" s="118">
        <v>6.1534379655896476E-3</v>
      </c>
      <c r="S15" s="118">
        <v>2.3039735384613014E-2</v>
      </c>
      <c r="T15" s="28"/>
      <c r="U15" s="107">
        <v>43864</v>
      </c>
      <c r="V15" s="108">
        <v>3.4435457921372097E-3</v>
      </c>
      <c r="W15" s="109">
        <v>0.97662031433600216</v>
      </c>
      <c r="X15" s="108">
        <v>-3.2439322633061041E-3</v>
      </c>
      <c r="Y15" s="28"/>
      <c r="Z15" s="122">
        <v>44295</v>
      </c>
      <c r="AA15" s="32">
        <v>1156.9299000000001</v>
      </c>
      <c r="AB15" s="118">
        <v>1.6685407209286351E-2</v>
      </c>
      <c r="AC15" s="28"/>
      <c r="AD15" s="122">
        <v>44295</v>
      </c>
      <c r="AE15" s="32">
        <v>1154.2166999999999</v>
      </c>
      <c r="AF15" s="118">
        <v>1.6657178620197222E-2</v>
      </c>
      <c r="AG15" s="28"/>
      <c r="AH15" s="122">
        <v>44295</v>
      </c>
      <c r="AI15" s="32">
        <v>1154.2166999999999</v>
      </c>
      <c r="AJ15" s="118">
        <v>1.6657178620197222E-2</v>
      </c>
      <c r="AK15" s="28"/>
      <c r="AL15" s="122">
        <v>44295</v>
      </c>
      <c r="AM15" s="32">
        <v>1159.6668999999999</v>
      </c>
      <c r="AN15" s="118">
        <v>1.6744863946062338E-2</v>
      </c>
      <c r="AO15" s="28"/>
      <c r="AP15" s="122">
        <v>44295</v>
      </c>
      <c r="AQ15" s="32">
        <v>985.97</v>
      </c>
      <c r="AR15" s="118">
        <v>6.1534379655896476E-3</v>
      </c>
      <c r="AS15" s="28"/>
      <c r="AT15" s="122">
        <v>44295</v>
      </c>
      <c r="AU15" s="32">
        <v>1086.0570700000001</v>
      </c>
      <c r="AV15" s="118">
        <v>2.3039735384613014E-2</v>
      </c>
    </row>
    <row r="16" spans="1:48" ht="12" customHeight="1">
      <c r="A16" s="29"/>
      <c r="C16" s="27" t="s">
        <v>231</v>
      </c>
      <c r="E16" s="98">
        <v>8.3834699201710133E-2</v>
      </c>
      <c r="F16" s="29"/>
      <c r="G16" s="29"/>
      <c r="H16" s="29"/>
      <c r="I16" s="29"/>
      <c r="L16" s="28"/>
      <c r="M16" s="101">
        <v>44288</v>
      </c>
      <c r="N16" s="118">
        <v>-1.2249038134796164E-3</v>
      </c>
      <c r="O16" s="118">
        <v>-1.2658339871299829E-3</v>
      </c>
      <c r="P16" s="118">
        <v>-1.2658339871299829E-3</v>
      </c>
      <c r="Q16" s="118">
        <v>-1.1944666699312823E-3</v>
      </c>
      <c r="R16" s="118">
        <v>4.9006595470979519E-4</v>
      </c>
      <c r="S16" s="118">
        <v>-1.3739786253580411E-3</v>
      </c>
      <c r="T16" s="28"/>
      <c r="U16" s="107">
        <v>43861</v>
      </c>
      <c r="V16" s="108">
        <v>-7.2765514557752856E-3</v>
      </c>
      <c r="W16" s="109">
        <v>0.97326881859112446</v>
      </c>
      <c r="X16" s="108">
        <v>-1.1937155654844434E-2</v>
      </c>
      <c r="Y16" s="28"/>
      <c r="Z16" s="122">
        <v>44288</v>
      </c>
      <c r="AA16" s="32">
        <v>1137.9428600000001</v>
      </c>
      <c r="AB16" s="118">
        <v>-1.2249038134796164E-3</v>
      </c>
      <c r="AC16" s="28"/>
      <c r="AD16" s="122">
        <v>44288</v>
      </c>
      <c r="AE16" s="32">
        <v>1135.3057100000001</v>
      </c>
      <c r="AF16" s="118">
        <v>-1.2658339871299829E-3</v>
      </c>
      <c r="AG16" s="28"/>
      <c r="AH16" s="122">
        <v>44288</v>
      </c>
      <c r="AI16" s="32">
        <v>1135.3057100000001</v>
      </c>
      <c r="AJ16" s="118">
        <v>-1.2658339871299829E-3</v>
      </c>
      <c r="AK16" s="28"/>
      <c r="AL16" s="122">
        <v>44288</v>
      </c>
      <c r="AM16" s="32">
        <v>1140.5682400000001</v>
      </c>
      <c r="AN16" s="118">
        <v>-1.1944666699312823E-3</v>
      </c>
      <c r="AO16" s="28"/>
      <c r="AP16" s="122">
        <v>44288</v>
      </c>
      <c r="AQ16" s="32">
        <v>979.94</v>
      </c>
      <c r="AR16" s="118">
        <v>4.9006595470979519E-4</v>
      </c>
      <c r="AS16" s="28"/>
      <c r="AT16" s="122">
        <v>44288</v>
      </c>
      <c r="AU16" s="32">
        <v>1061.5981300000001</v>
      </c>
      <c r="AV16" s="118">
        <v>-1.3739786253580411E-3</v>
      </c>
    </row>
    <row r="17" spans="1:48" ht="12" customHeight="1">
      <c r="A17" s="29"/>
      <c r="C17" s="29"/>
      <c r="D17" s="29"/>
      <c r="E17" s="29"/>
      <c r="F17" s="29"/>
      <c r="G17" s="29"/>
      <c r="H17" s="29"/>
      <c r="I17" s="29"/>
      <c r="L17" s="28"/>
      <c r="M17" s="101">
        <v>44281</v>
      </c>
      <c r="N17" s="118">
        <v>-3.5581995914297782E-3</v>
      </c>
      <c r="O17" s="118">
        <v>-3.5954268237338161E-3</v>
      </c>
      <c r="P17" s="118">
        <v>-3.5954268237338161E-3</v>
      </c>
      <c r="Q17" s="118">
        <v>-3.5211300175447269E-3</v>
      </c>
      <c r="R17" s="118">
        <v>6.7013382120171272E-3</v>
      </c>
      <c r="S17" s="118">
        <v>-4.5640510075142249E-3</v>
      </c>
      <c r="T17" s="28"/>
      <c r="U17" s="107">
        <v>43860</v>
      </c>
      <c r="V17" s="108">
        <v>-2.4603701636219449E-3</v>
      </c>
      <c r="W17" s="109">
        <v>0.98040276979290719</v>
      </c>
      <c r="X17" s="108">
        <v>-1.3331418597233302E-3</v>
      </c>
      <c r="Y17" s="28"/>
      <c r="Z17" s="122">
        <v>44281</v>
      </c>
      <c r="AA17" s="32">
        <v>1139.33844</v>
      </c>
      <c r="AB17" s="118">
        <v>-3.5581995914297782E-3</v>
      </c>
      <c r="AC17" s="28"/>
      <c r="AD17" s="122">
        <v>44281</v>
      </c>
      <c r="AE17" s="32">
        <v>1136.7446399999999</v>
      </c>
      <c r="AF17" s="118">
        <v>-3.5954268237338161E-3</v>
      </c>
      <c r="AG17" s="28"/>
      <c r="AH17" s="122">
        <v>44281</v>
      </c>
      <c r="AI17" s="32">
        <v>1136.7446399999999</v>
      </c>
      <c r="AJ17" s="118">
        <v>-3.5954268237338161E-3</v>
      </c>
      <c r="AK17" s="28"/>
      <c r="AL17" s="122">
        <v>44281</v>
      </c>
      <c r="AM17" s="32">
        <v>1141.9322400000001</v>
      </c>
      <c r="AN17" s="118">
        <v>-3.5211300175447269E-3</v>
      </c>
      <c r="AO17" s="28"/>
      <c r="AP17" s="122">
        <v>44281</v>
      </c>
      <c r="AQ17" s="32">
        <v>979.46</v>
      </c>
      <c r="AR17" s="118">
        <v>6.7013382120171272E-3</v>
      </c>
      <c r="AS17" s="28"/>
      <c r="AT17" s="122">
        <v>44281</v>
      </c>
      <c r="AU17" s="32">
        <v>1063.0587499999999</v>
      </c>
      <c r="AV17" s="118">
        <v>-4.5640510075142249E-3</v>
      </c>
    </row>
    <row r="18" spans="1:48" ht="12" customHeight="1">
      <c r="A18" s="29"/>
      <c r="C18" s="29"/>
      <c r="D18" s="29"/>
      <c r="E18" s="29"/>
      <c r="F18" s="29"/>
      <c r="G18" s="29"/>
      <c r="H18" s="29"/>
      <c r="I18" s="29"/>
      <c r="L18" s="28"/>
      <c r="M18" s="101">
        <v>44274</v>
      </c>
      <c r="N18" s="118">
        <v>-6.1521539175044548E-3</v>
      </c>
      <c r="O18" s="118">
        <v>-6.1896496376691035E-3</v>
      </c>
      <c r="P18" s="118">
        <v>-6.1896496376691035E-3</v>
      </c>
      <c r="Q18" s="118">
        <v>-6.1251236188790692E-3</v>
      </c>
      <c r="R18" s="118">
        <v>-2.6958598562891734E-3</v>
      </c>
      <c r="S18" s="118">
        <v>-3.4028653166673362E-3</v>
      </c>
      <c r="T18" s="28"/>
      <c r="U18" s="107">
        <v>43859</v>
      </c>
      <c r="V18" s="108">
        <v>-1.2763607543868031E-3</v>
      </c>
      <c r="W18" s="109">
        <v>0.98282087294488574</v>
      </c>
      <c r="X18" s="108">
        <v>1.822637480522582E-3</v>
      </c>
      <c r="Y18" s="28"/>
      <c r="Z18" s="122">
        <v>44274</v>
      </c>
      <c r="AA18" s="32">
        <v>1143.4069099999999</v>
      </c>
      <c r="AB18" s="118">
        <v>-6.1521539175044548E-3</v>
      </c>
      <c r="AC18" s="28"/>
      <c r="AD18" s="122">
        <v>44274</v>
      </c>
      <c r="AE18" s="32">
        <v>1140.84647</v>
      </c>
      <c r="AF18" s="118">
        <v>-6.1896496376691035E-3</v>
      </c>
      <c r="AG18" s="28"/>
      <c r="AH18" s="122">
        <v>44274</v>
      </c>
      <c r="AI18" s="32">
        <v>1140.84647</v>
      </c>
      <c r="AJ18" s="118">
        <v>-6.1896496376691035E-3</v>
      </c>
      <c r="AK18" s="28"/>
      <c r="AL18" s="122">
        <v>44274</v>
      </c>
      <c r="AM18" s="32">
        <v>1145.9673399999999</v>
      </c>
      <c r="AN18" s="118">
        <v>-6.1251236188790692E-3</v>
      </c>
      <c r="AO18" s="28"/>
      <c r="AP18" s="122">
        <v>44274</v>
      </c>
      <c r="AQ18" s="32">
        <v>972.94</v>
      </c>
      <c r="AR18" s="118">
        <v>-2.6958598562891734E-3</v>
      </c>
      <c r="AS18" s="28"/>
      <c r="AT18" s="122">
        <v>44274</v>
      </c>
      <c r="AU18" s="32">
        <v>1067.9328499999999</v>
      </c>
      <c r="AV18" s="118">
        <v>-3.4028653166673362E-3</v>
      </c>
    </row>
    <row r="19" spans="1:48" ht="12" customHeight="1">
      <c r="A19" s="29"/>
      <c r="C19" s="29"/>
      <c r="D19" s="29"/>
      <c r="E19" s="29"/>
      <c r="F19" s="29"/>
      <c r="G19" s="29"/>
      <c r="H19" s="29"/>
      <c r="I19" s="29"/>
      <c r="L19" s="28"/>
      <c r="M19" s="101">
        <v>44267</v>
      </c>
      <c r="N19" s="118">
        <v>7.8998927170412792E-3</v>
      </c>
      <c r="O19" s="118">
        <v>7.857995847275534E-3</v>
      </c>
      <c r="P19" s="118">
        <v>7.857995847275534E-3</v>
      </c>
      <c r="Q19" s="118">
        <v>7.9520466396472145E-3</v>
      </c>
      <c r="R19" s="118">
        <v>5.1308997620005403E-3</v>
      </c>
      <c r="S19" s="118">
        <v>7.2153012533822114E-3</v>
      </c>
      <c r="T19" s="28"/>
      <c r="U19" s="107">
        <v>43858</v>
      </c>
      <c r="V19" s="108">
        <v>4.366402024823789E-3</v>
      </c>
      <c r="W19" s="109">
        <v>0.98407691009222564</v>
      </c>
      <c r="X19" s="108">
        <v>5.598001370357597E-3</v>
      </c>
      <c r="Y19" s="28"/>
      <c r="Z19" s="122">
        <v>44267</v>
      </c>
      <c r="AA19" s="32">
        <v>1150.48487</v>
      </c>
      <c r="AB19" s="118">
        <v>7.8998927170412792E-3</v>
      </c>
      <c r="AC19" s="28"/>
      <c r="AD19" s="122">
        <v>44267</v>
      </c>
      <c r="AE19" s="32">
        <v>1147.95189</v>
      </c>
      <c r="AF19" s="118">
        <v>7.857995847275534E-3</v>
      </c>
      <c r="AG19" s="28"/>
      <c r="AH19" s="122">
        <v>44267</v>
      </c>
      <c r="AI19" s="32">
        <v>1147.95189</v>
      </c>
      <c r="AJ19" s="118">
        <v>7.857995847275534E-3</v>
      </c>
      <c r="AK19" s="28"/>
      <c r="AL19" s="122">
        <v>44267</v>
      </c>
      <c r="AM19" s="32">
        <v>1153.02979</v>
      </c>
      <c r="AN19" s="118">
        <v>7.9520466396472145E-3</v>
      </c>
      <c r="AO19" s="28"/>
      <c r="AP19" s="122">
        <v>44267</v>
      </c>
      <c r="AQ19" s="32">
        <v>975.57</v>
      </c>
      <c r="AR19" s="118">
        <v>5.1308997620005403E-3</v>
      </c>
      <c r="AS19" s="28"/>
      <c r="AT19" s="122">
        <v>44267</v>
      </c>
      <c r="AU19" s="32">
        <v>1071.5792899999999</v>
      </c>
      <c r="AV19" s="118">
        <v>7.2153012533822114E-3</v>
      </c>
    </row>
    <row r="20" spans="1:48" ht="12" customHeight="1">
      <c r="A20" s="29"/>
      <c r="C20" s="29"/>
      <c r="D20" s="29"/>
      <c r="E20" s="29"/>
      <c r="F20" s="29"/>
      <c r="G20" s="29"/>
      <c r="H20" s="29"/>
      <c r="I20" s="29"/>
      <c r="L20" s="28"/>
      <c r="M20" s="101">
        <v>44260</v>
      </c>
      <c r="N20" s="118">
        <v>-1.009539015791483E-2</v>
      </c>
      <c r="O20" s="118">
        <v>-1.0118280181424688E-2</v>
      </c>
      <c r="P20" s="118">
        <v>-1.0118280181424688E-2</v>
      </c>
      <c r="Q20" s="118">
        <v>-1.0072597762771807E-2</v>
      </c>
      <c r="R20" s="118">
        <v>4.1694255917894552E-3</v>
      </c>
      <c r="S20" s="118">
        <v>-1.900561465838202E-2</v>
      </c>
      <c r="T20" s="28"/>
      <c r="U20" s="107">
        <v>43857</v>
      </c>
      <c r="V20" s="108">
        <v>-5.3080025422269552E-3</v>
      </c>
      <c r="W20" s="109">
        <v>0.97979871499913374</v>
      </c>
      <c r="X20" s="108">
        <v>-1.6293923855303927E-4</v>
      </c>
      <c r="Y20" s="28"/>
      <c r="Z20" s="122">
        <v>44260</v>
      </c>
      <c r="AA20" s="32">
        <v>1141.4674</v>
      </c>
      <c r="AB20" s="118">
        <v>-1.009539015791483E-2</v>
      </c>
      <c r="AC20" s="28"/>
      <c r="AD20" s="122">
        <v>44260</v>
      </c>
      <c r="AE20" s="32">
        <v>1139.00162</v>
      </c>
      <c r="AF20" s="118">
        <v>-1.0118280181424688E-2</v>
      </c>
      <c r="AG20" s="28"/>
      <c r="AH20" s="122">
        <v>44260</v>
      </c>
      <c r="AI20" s="32">
        <v>1139.00162</v>
      </c>
      <c r="AJ20" s="118">
        <v>-1.0118280181424688E-2</v>
      </c>
      <c r="AK20" s="28"/>
      <c r="AL20" s="122">
        <v>44260</v>
      </c>
      <c r="AM20" s="32">
        <v>1143.93318</v>
      </c>
      <c r="AN20" s="118">
        <v>-1.0072597762771807E-2</v>
      </c>
      <c r="AO20" s="28"/>
      <c r="AP20" s="122">
        <v>44260</v>
      </c>
      <c r="AQ20" s="32">
        <v>970.59</v>
      </c>
      <c r="AR20" s="118">
        <v>4.1694255917894552E-3</v>
      </c>
      <c r="AS20" s="28"/>
      <c r="AT20" s="122">
        <v>44260</v>
      </c>
      <c r="AU20" s="32">
        <v>1063.90291</v>
      </c>
      <c r="AV20" s="118">
        <v>-1.900561465838202E-2</v>
      </c>
    </row>
    <row r="21" spans="1:48" ht="12" customHeight="1">
      <c r="C21" s="29"/>
      <c r="D21" s="29"/>
      <c r="E21" s="29"/>
      <c r="F21" s="28"/>
      <c r="G21" s="28"/>
      <c r="H21" s="28"/>
      <c r="I21" s="28"/>
      <c r="J21" s="28"/>
      <c r="K21" s="28"/>
      <c r="L21" s="28"/>
      <c r="M21" s="101">
        <v>44253</v>
      </c>
      <c r="N21" s="118">
        <v>-2.7660564136887555E-2</v>
      </c>
      <c r="O21" s="118">
        <v>-2.7710283487286658E-2</v>
      </c>
      <c r="P21" s="118">
        <v>-2.7710283487286658E-2</v>
      </c>
      <c r="Q21" s="118">
        <v>-2.7620968805647794E-2</v>
      </c>
      <c r="R21" s="118">
        <v>-2.3804954904911524E-2</v>
      </c>
      <c r="S21" s="118">
        <v>-3.877819054751519E-2</v>
      </c>
      <c r="T21" s="28"/>
      <c r="U21" s="107">
        <v>43854</v>
      </c>
      <c r="V21" s="108">
        <v>3.3774805254391969E-3</v>
      </c>
      <c r="W21" s="109">
        <v>0.98502724210438664</v>
      </c>
      <c r="X21" s="108">
        <v>3.7472859166212125E-3</v>
      </c>
      <c r="Y21" s="28"/>
      <c r="Z21" s="122">
        <v>44253</v>
      </c>
      <c r="AA21" s="32">
        <v>1153.1084800000001</v>
      </c>
      <c r="AB21" s="118">
        <v>-2.7660564136887555E-2</v>
      </c>
      <c r="AC21" s="28"/>
      <c r="AD21" s="122">
        <v>44253</v>
      </c>
      <c r="AE21" s="32">
        <v>1150.6441600000001</v>
      </c>
      <c r="AF21" s="118">
        <v>-2.7710283487286658E-2</v>
      </c>
      <c r="AG21" s="28"/>
      <c r="AH21" s="122">
        <v>44253</v>
      </c>
      <c r="AI21" s="32">
        <v>1150.6441600000001</v>
      </c>
      <c r="AJ21" s="118">
        <v>-2.7710283487286658E-2</v>
      </c>
      <c r="AK21" s="28"/>
      <c r="AL21" s="122">
        <v>44253</v>
      </c>
      <c r="AM21" s="32">
        <v>1155.5727999999999</v>
      </c>
      <c r="AN21" s="118">
        <v>-2.7620968805647794E-2</v>
      </c>
      <c r="AO21" s="28"/>
      <c r="AP21" s="122">
        <v>44253</v>
      </c>
      <c r="AQ21" s="32">
        <v>966.56</v>
      </c>
      <c r="AR21" s="118">
        <v>-2.3804954904911524E-2</v>
      </c>
      <c r="AS21" s="28"/>
      <c r="AT21" s="122">
        <v>44253</v>
      </c>
      <c r="AU21" s="32">
        <v>1084.51478</v>
      </c>
      <c r="AV21" s="118">
        <v>-3.877819054751519E-2</v>
      </c>
    </row>
    <row r="22" spans="1:48" ht="12" customHeight="1">
      <c r="C22" s="29"/>
      <c r="D22" s="29"/>
      <c r="E22" s="29"/>
      <c r="L22" s="28"/>
      <c r="M22" s="101">
        <v>44246</v>
      </c>
      <c r="N22" s="118">
        <v>-1.5654552022067003E-2</v>
      </c>
      <c r="O22" s="118">
        <v>-1.5687426779831593E-2</v>
      </c>
      <c r="P22" s="118">
        <v>-1.5687426779831593E-2</v>
      </c>
      <c r="Q22" s="118">
        <v>-1.5611764411872953E-2</v>
      </c>
      <c r="R22" s="118">
        <v>-1.5834045683160047E-2</v>
      </c>
      <c r="S22" s="118">
        <v>-2.1080121339994373E-2</v>
      </c>
      <c r="T22" s="28"/>
      <c r="U22" s="107">
        <v>43853</v>
      </c>
      <c r="V22" s="108">
        <v>6.918471441362639E-4</v>
      </c>
      <c r="W22" s="109">
        <v>0.98171153052842774</v>
      </c>
      <c r="X22" s="108">
        <v>3.7670955273907403E-3</v>
      </c>
      <c r="Y22" s="28"/>
      <c r="Z22" s="122">
        <v>44246</v>
      </c>
      <c r="AA22" s="32">
        <v>1185.91146</v>
      </c>
      <c r="AB22" s="118">
        <v>-1.5654552022067003E-2</v>
      </c>
      <c r="AC22" s="28"/>
      <c r="AD22" s="122">
        <v>44246</v>
      </c>
      <c r="AE22" s="32">
        <v>1183.4375500000001</v>
      </c>
      <c r="AF22" s="118">
        <v>-1.5687426779831593E-2</v>
      </c>
      <c r="AG22" s="28"/>
      <c r="AH22" s="122">
        <v>44246</v>
      </c>
      <c r="AI22" s="32">
        <v>1183.4375500000001</v>
      </c>
      <c r="AJ22" s="118">
        <v>-1.5687426779831593E-2</v>
      </c>
      <c r="AK22" s="28"/>
      <c r="AL22" s="122">
        <v>44246</v>
      </c>
      <c r="AM22" s="32">
        <v>1188.3974900000001</v>
      </c>
      <c r="AN22" s="118">
        <v>-1.5611764411872953E-2</v>
      </c>
      <c r="AO22" s="28"/>
      <c r="AP22" s="122">
        <v>44246</v>
      </c>
      <c r="AQ22" s="32">
        <v>990.13</v>
      </c>
      <c r="AR22" s="118">
        <v>-1.5834045683160047E-2</v>
      </c>
      <c r="AS22" s="28"/>
      <c r="AT22" s="122">
        <v>44246</v>
      </c>
      <c r="AU22" s="32">
        <v>1128.26693</v>
      </c>
      <c r="AV22" s="118">
        <v>-2.1080121339994373E-2</v>
      </c>
    </row>
    <row r="23" spans="1:48" ht="12" customHeight="1">
      <c r="C23" s="29"/>
      <c r="D23" s="29"/>
      <c r="E23" s="29"/>
      <c r="L23" s="28"/>
      <c r="M23" s="101">
        <v>44239</v>
      </c>
      <c r="N23" s="118">
        <v>1.2317177097138865E-2</v>
      </c>
      <c r="O23" s="118">
        <v>1.2266473823618007E-2</v>
      </c>
      <c r="P23" s="118">
        <v>1.2266473823618007E-2</v>
      </c>
      <c r="Q23" s="118">
        <v>1.2357439573840834E-2</v>
      </c>
      <c r="R23" s="118">
        <v>5.4165334186120351E-3</v>
      </c>
      <c r="S23" s="118">
        <v>1.4646100999817557E-2</v>
      </c>
      <c r="T23" s="28"/>
      <c r="U23" s="107">
        <v>43852</v>
      </c>
      <c r="V23" s="108">
        <v>2.4873245751990082E-3</v>
      </c>
      <c r="W23" s="109">
        <v>0.98103280578344254</v>
      </c>
      <c r="X23" s="108">
        <v>5.9854444371501003E-3</v>
      </c>
      <c r="Y23" s="28"/>
      <c r="Z23" s="122">
        <v>44239</v>
      </c>
      <c r="AA23" s="32">
        <v>1204.77162</v>
      </c>
      <c r="AB23" s="118">
        <v>1.2317177097138865E-2</v>
      </c>
      <c r="AC23" s="28"/>
      <c r="AD23" s="122">
        <v>44239</v>
      </c>
      <c r="AE23" s="32">
        <v>1202.2985200000001</v>
      </c>
      <c r="AF23" s="118">
        <v>1.2266473823618007E-2</v>
      </c>
      <c r="AG23" s="28"/>
      <c r="AH23" s="122">
        <v>44239</v>
      </c>
      <c r="AI23" s="32">
        <v>1202.2985200000001</v>
      </c>
      <c r="AJ23" s="118">
        <v>1.2266473823618007E-2</v>
      </c>
      <c r="AK23" s="28"/>
      <c r="AL23" s="122">
        <v>44239</v>
      </c>
      <c r="AM23" s="32">
        <v>1207.2447099999999</v>
      </c>
      <c r="AN23" s="118">
        <v>1.2357439573840834E-2</v>
      </c>
      <c r="AO23" s="28"/>
      <c r="AP23" s="122">
        <v>44239</v>
      </c>
      <c r="AQ23" s="32">
        <v>1006.06</v>
      </c>
      <c r="AR23" s="118">
        <v>5.4165334186120351E-3</v>
      </c>
      <c r="AS23" s="28"/>
      <c r="AT23" s="122">
        <v>44239</v>
      </c>
      <c r="AU23" s="32">
        <v>1152.5631000000001</v>
      </c>
      <c r="AV23" s="118">
        <v>1.4646100999817557E-2</v>
      </c>
    </row>
    <row r="24" spans="1:48" ht="12" customHeight="1">
      <c r="L24" s="28"/>
      <c r="M24" s="101">
        <v>44232</v>
      </c>
      <c r="N24" s="118">
        <v>-5.5149581819816662E-3</v>
      </c>
      <c r="O24" s="118">
        <v>-5.5306688977329044E-3</v>
      </c>
      <c r="P24" s="118">
        <v>-5.5306688977329044E-3</v>
      </c>
      <c r="Q24" s="118">
        <v>-5.4791999205056063E-3</v>
      </c>
      <c r="R24" s="118">
        <v>2.424315281200462E-3</v>
      </c>
      <c r="S24" s="118">
        <v>-8.2627036202325144E-3</v>
      </c>
      <c r="T24" s="28"/>
      <c r="U24" s="107">
        <v>43851</v>
      </c>
      <c r="V24" s="108">
        <v>-1.3874829110704851E-3</v>
      </c>
      <c r="W24" s="109">
        <v>0.97859871315495406</v>
      </c>
      <c r="X24" s="108">
        <v>8.3695133731014337E-3</v>
      </c>
      <c r="Y24" s="28"/>
      <c r="Z24" s="122">
        <v>44232</v>
      </c>
      <c r="AA24" s="32">
        <v>1190.1127899999999</v>
      </c>
      <c r="AB24" s="118">
        <v>-5.5149581819816662E-3</v>
      </c>
      <c r="AC24" s="28"/>
      <c r="AD24" s="122">
        <v>44232</v>
      </c>
      <c r="AE24" s="32">
        <v>1187.72927</v>
      </c>
      <c r="AF24" s="118">
        <v>-5.5306688977329044E-3</v>
      </c>
      <c r="AG24" s="28"/>
      <c r="AH24" s="122">
        <v>44232</v>
      </c>
      <c r="AI24" s="32">
        <v>1187.72927</v>
      </c>
      <c r="AJ24" s="118">
        <v>-5.5306688977329044E-3</v>
      </c>
      <c r="AK24" s="28"/>
      <c r="AL24" s="122">
        <v>44232</v>
      </c>
      <c r="AM24" s="32">
        <v>1192.50836</v>
      </c>
      <c r="AN24" s="118">
        <v>-5.4791999205056063E-3</v>
      </c>
      <c r="AO24" s="28"/>
      <c r="AP24" s="122">
        <v>44232</v>
      </c>
      <c r="AQ24" s="32">
        <v>1000.64</v>
      </c>
      <c r="AR24" s="118">
        <v>2.424315281200462E-3</v>
      </c>
      <c r="AS24" s="28"/>
      <c r="AT24" s="122">
        <v>44232</v>
      </c>
      <c r="AU24" s="32">
        <v>1135.9262100000001</v>
      </c>
      <c r="AV24" s="118">
        <v>-8.2627036202325144E-3</v>
      </c>
    </row>
    <row r="25" spans="1:48" ht="12" customHeight="1">
      <c r="L25" s="28"/>
      <c r="M25" s="101">
        <v>44225</v>
      </c>
      <c r="N25" s="118">
        <v>-1.6161904616820655E-2</v>
      </c>
      <c r="O25" s="118">
        <v>-1.621758054289657E-2</v>
      </c>
      <c r="P25" s="118">
        <v>-1.621758054289657E-2</v>
      </c>
      <c r="Q25" s="118">
        <v>-1.6126221165838173E-2</v>
      </c>
      <c r="R25" s="118">
        <v>-1.3011924301449485E-2</v>
      </c>
      <c r="S25" s="118">
        <v>-1.8392056596908235E-2</v>
      </c>
      <c r="T25" s="28"/>
      <c r="U25" s="107">
        <v>43850</v>
      </c>
      <c r="V25" s="108">
        <v>-1.4178990216115051E-3</v>
      </c>
      <c r="W25" s="109">
        <v>0.97995838867279772</v>
      </c>
      <c r="X25" s="108">
        <v>1.0533577605108313E-2</v>
      </c>
      <c r="Y25" s="28"/>
      <c r="Z25" s="122">
        <v>44225</v>
      </c>
      <c r="AA25" s="32">
        <v>1196.71261</v>
      </c>
      <c r="AB25" s="118">
        <v>-1.6161904616820655E-2</v>
      </c>
      <c r="AC25" s="28"/>
      <c r="AD25" s="122">
        <v>44225</v>
      </c>
      <c r="AE25" s="32">
        <v>1194.33474</v>
      </c>
      <c r="AF25" s="118">
        <v>-1.621758054289657E-2</v>
      </c>
      <c r="AG25" s="28"/>
      <c r="AH25" s="122">
        <v>44225</v>
      </c>
      <c r="AI25" s="32">
        <v>1194.33474</v>
      </c>
      <c r="AJ25" s="118">
        <v>-1.621758054289657E-2</v>
      </c>
      <c r="AK25" s="28"/>
      <c r="AL25" s="122">
        <v>44225</v>
      </c>
      <c r="AM25" s="32">
        <v>1199.07835</v>
      </c>
      <c r="AN25" s="118">
        <v>-1.6126221165838173E-2</v>
      </c>
      <c r="AO25" s="28"/>
      <c r="AP25" s="122">
        <v>44225</v>
      </c>
      <c r="AQ25" s="32">
        <v>998.22</v>
      </c>
      <c r="AR25" s="118">
        <v>-1.3011924301449485E-2</v>
      </c>
      <c r="AS25" s="28"/>
      <c r="AT25" s="122">
        <v>44225</v>
      </c>
      <c r="AU25" s="32">
        <v>1145.39023</v>
      </c>
      <c r="AV25" s="118">
        <v>-1.8392056596908235E-2</v>
      </c>
    </row>
    <row r="26" spans="1:48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101">
        <v>44218</v>
      </c>
      <c r="N26" s="118">
        <v>6.2373535939554969E-3</v>
      </c>
      <c r="O26" s="118">
        <v>6.1973941445505609E-3</v>
      </c>
      <c r="P26" s="118">
        <v>6.1973941445505609E-3</v>
      </c>
      <c r="Q26" s="118">
        <v>6.2771572954249955E-3</v>
      </c>
      <c r="R26" s="118">
        <v>3.7586547972301432E-4</v>
      </c>
      <c r="S26" s="118">
        <v>4.6798832318208916E-3</v>
      </c>
      <c r="T26" s="28"/>
      <c r="U26" s="107">
        <v>43847</v>
      </c>
      <c r="V26" s="108">
        <v>3.3972828378568258E-3</v>
      </c>
      <c r="W26" s="109">
        <v>0.98134984365597611</v>
      </c>
      <c r="X26" s="108">
        <v>1.5374699510119827E-2</v>
      </c>
      <c r="Y26" s="28"/>
      <c r="Z26" s="122">
        <v>44218</v>
      </c>
      <c r="AA26" s="32">
        <v>1216.37149</v>
      </c>
      <c r="AB26" s="118">
        <v>6.2373535939554969E-3</v>
      </c>
      <c r="AC26" s="28"/>
      <c r="AD26" s="122">
        <v>44218</v>
      </c>
      <c r="AE26" s="32">
        <v>1214.0232599999999</v>
      </c>
      <c r="AF26" s="118">
        <v>6.1973941445505609E-3</v>
      </c>
      <c r="AG26" s="28"/>
      <c r="AH26" s="122">
        <v>44218</v>
      </c>
      <c r="AI26" s="32">
        <v>1214.0232599999999</v>
      </c>
      <c r="AJ26" s="118">
        <v>6.1973941445505609E-3</v>
      </c>
      <c r="AK26" s="28"/>
      <c r="AL26" s="122">
        <v>44218</v>
      </c>
      <c r="AM26" s="32">
        <v>1218.73189</v>
      </c>
      <c r="AN26" s="118">
        <v>6.2771572954249955E-3</v>
      </c>
      <c r="AO26" s="28"/>
      <c r="AP26" s="122">
        <v>44218</v>
      </c>
      <c r="AQ26" s="32">
        <v>1011.38</v>
      </c>
      <c r="AR26" s="118">
        <v>3.7586547972301432E-4</v>
      </c>
      <c r="AS26" s="28"/>
      <c r="AT26" s="122">
        <v>44218</v>
      </c>
      <c r="AU26" s="32">
        <v>1166.8510200000001</v>
      </c>
      <c r="AV26" s="118">
        <v>4.6798832318208916E-3</v>
      </c>
    </row>
    <row r="27" spans="1:48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101">
        <v>44211</v>
      </c>
      <c r="N27" s="118">
        <v>-1.0494849010435514E-2</v>
      </c>
      <c r="O27" s="118">
        <v>-1.0533510239231991E-2</v>
      </c>
      <c r="P27" s="118">
        <v>-1.0533510239231991E-2</v>
      </c>
      <c r="Q27" s="118">
        <v>-1.0456340525601848E-2</v>
      </c>
      <c r="R27" s="118">
        <v>7.5229648400387816E-4</v>
      </c>
      <c r="S27" s="118">
        <v>-3.9933203794759731E-3</v>
      </c>
      <c r="T27" s="28"/>
      <c r="U27" s="107">
        <v>43846</v>
      </c>
      <c r="V27" s="108">
        <v>2.9033996825773788E-3</v>
      </c>
      <c r="W27" s="109">
        <v>0.97802720860522463</v>
      </c>
      <c r="X27" s="108">
        <v>1.2458682730086101E-2</v>
      </c>
      <c r="Y27" s="28"/>
      <c r="Z27" s="122">
        <v>44211</v>
      </c>
      <c r="AA27" s="32">
        <v>1208.83158</v>
      </c>
      <c r="AB27" s="118">
        <v>-1.0494849010435514E-2</v>
      </c>
      <c r="AC27" s="28"/>
      <c r="AD27" s="122">
        <v>44211</v>
      </c>
      <c r="AE27" s="32">
        <v>1206.54582</v>
      </c>
      <c r="AF27" s="118">
        <v>-1.0533510239231991E-2</v>
      </c>
      <c r="AG27" s="28"/>
      <c r="AH27" s="122">
        <v>44211</v>
      </c>
      <c r="AI27" s="32">
        <v>1206.54582</v>
      </c>
      <c r="AJ27" s="118">
        <v>-1.0533510239231991E-2</v>
      </c>
      <c r="AK27" s="28"/>
      <c r="AL27" s="122">
        <v>44211</v>
      </c>
      <c r="AM27" s="32">
        <v>1211.1294399999999</v>
      </c>
      <c r="AN27" s="118">
        <v>-1.0456340525601848E-2</v>
      </c>
      <c r="AO27" s="28"/>
      <c r="AP27" s="122">
        <v>44211</v>
      </c>
      <c r="AQ27" s="32">
        <v>1011</v>
      </c>
      <c r="AR27" s="118">
        <v>7.5229648400387816E-4</v>
      </c>
      <c r="AS27" s="28"/>
      <c r="AT27" s="122">
        <v>44211</v>
      </c>
      <c r="AU27" s="32">
        <v>1161.4157299999999</v>
      </c>
      <c r="AV27" s="118">
        <v>-3.9933203794759731E-3</v>
      </c>
    </row>
    <row r="28" spans="1:48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101">
        <v>44204</v>
      </c>
      <c r="N28" s="118">
        <v>-1.3422686241989501E-3</v>
      </c>
      <c r="O28" s="118">
        <v>-1.3853452417891265E-3</v>
      </c>
      <c r="P28" s="118">
        <v>-1.3853452417891265E-3</v>
      </c>
      <c r="Q28" s="118">
        <v>-1.2993182858815899E-3</v>
      </c>
      <c r="R28" s="118">
        <v>-1.3641485933453268E-3</v>
      </c>
      <c r="S28" s="118">
        <v>-2.6309666707614587E-3</v>
      </c>
      <c r="T28" s="28"/>
      <c r="U28" s="107">
        <v>43845</v>
      </c>
      <c r="V28" s="108">
        <v>4.8631033724181923E-3</v>
      </c>
      <c r="W28" s="109">
        <v>0.97519582535543692</v>
      </c>
      <c r="X28" s="108">
        <v>1.2718149782924737E-2</v>
      </c>
      <c r="Y28" s="28"/>
      <c r="Z28" s="122">
        <v>44204</v>
      </c>
      <c r="AA28" s="32">
        <v>1221.65264</v>
      </c>
      <c r="AB28" s="118">
        <v>-1.3422686241989501E-3</v>
      </c>
      <c r="AC28" s="28"/>
      <c r="AD28" s="122">
        <v>44204</v>
      </c>
      <c r="AE28" s="32">
        <v>1219.3902800000001</v>
      </c>
      <c r="AF28" s="118">
        <v>-1.3853452417891265E-3</v>
      </c>
      <c r="AG28" s="28"/>
      <c r="AH28" s="122">
        <v>44204</v>
      </c>
      <c r="AI28" s="32">
        <v>1219.3902800000001</v>
      </c>
      <c r="AJ28" s="118">
        <v>-1.3853452417891265E-3</v>
      </c>
      <c r="AK28" s="28"/>
      <c r="AL28" s="122">
        <v>44204</v>
      </c>
      <c r="AM28" s="32">
        <v>1223.92724</v>
      </c>
      <c r="AN28" s="118">
        <v>-1.2993182858815899E-3</v>
      </c>
      <c r="AO28" s="28"/>
      <c r="AP28" s="122">
        <v>44204</v>
      </c>
      <c r="AQ28" s="32">
        <v>1010.24</v>
      </c>
      <c r="AR28" s="118">
        <v>-1.3641485933453268E-3</v>
      </c>
      <c r="AS28" s="28"/>
      <c r="AT28" s="122">
        <v>44204</v>
      </c>
      <c r="AU28" s="32">
        <v>1166.07223</v>
      </c>
      <c r="AV28" s="118">
        <v>-2.6309666707614587E-3</v>
      </c>
    </row>
    <row r="29" spans="1:48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101">
        <v>44197</v>
      </c>
      <c r="N29" s="118">
        <v>1.0876568941778908E-2</v>
      </c>
      <c r="O29" s="118">
        <v>1.0839738483083394E-2</v>
      </c>
      <c r="P29" s="118">
        <v>1.0839738483083394E-2</v>
      </c>
      <c r="Q29" s="118">
        <v>1.0933514666583877E-2</v>
      </c>
      <c r="R29" s="118">
        <v>9.0569952321104541E-3</v>
      </c>
      <c r="S29" s="118">
        <v>1.1280139366318442E-2</v>
      </c>
      <c r="T29" s="28"/>
      <c r="U29" s="107">
        <v>43844</v>
      </c>
      <c r="V29" s="108">
        <v>7.5564180780129345E-4</v>
      </c>
      <c r="W29" s="109">
        <v>0.97047629879392028</v>
      </c>
      <c r="X29" s="108">
        <v>7.4457112035919426E-3</v>
      </c>
      <c r="Y29" s="28"/>
      <c r="Z29" s="122">
        <v>44197</v>
      </c>
      <c r="AA29" s="32">
        <v>1223.2946300000001</v>
      </c>
      <c r="AB29" s="118">
        <v>1.0876568941778908E-2</v>
      </c>
      <c r="AC29" s="28"/>
      <c r="AD29" s="122">
        <v>44197</v>
      </c>
      <c r="AE29" s="32">
        <v>1221.0818999999999</v>
      </c>
      <c r="AF29" s="118">
        <v>1.0839738483083394E-2</v>
      </c>
      <c r="AG29" s="28"/>
      <c r="AH29" s="122">
        <v>44197</v>
      </c>
      <c r="AI29" s="32">
        <v>1221.0818999999999</v>
      </c>
      <c r="AJ29" s="118">
        <v>1.0839738483083394E-2</v>
      </c>
      <c r="AK29" s="28"/>
      <c r="AL29" s="122">
        <v>44197</v>
      </c>
      <c r="AM29" s="32">
        <v>1225.5195799999999</v>
      </c>
      <c r="AN29" s="118">
        <v>1.0933514666583877E-2</v>
      </c>
      <c r="AO29" s="28"/>
      <c r="AP29" s="122">
        <v>44197</v>
      </c>
      <c r="AQ29" s="32">
        <v>1011.62</v>
      </c>
      <c r="AR29" s="118">
        <v>9.0569952321104541E-3</v>
      </c>
      <c r="AS29" s="28"/>
      <c r="AT29" s="122">
        <v>44197</v>
      </c>
      <c r="AU29" s="32">
        <v>1169.14822</v>
      </c>
      <c r="AV29" s="118">
        <v>1.1280139366318442E-2</v>
      </c>
    </row>
    <row r="30" spans="1:48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101">
        <v>44190</v>
      </c>
      <c r="N30" s="118">
        <v>-5.9280124270031376E-3</v>
      </c>
      <c r="O30" s="118">
        <v>-5.9512939453847391E-3</v>
      </c>
      <c r="P30" s="118">
        <v>-5.9512939453847391E-3</v>
      </c>
      <c r="Q30" s="118">
        <v>-5.904830474978362E-3</v>
      </c>
      <c r="R30" s="118">
        <v>-2.1796900659879492E-3</v>
      </c>
      <c r="S30" s="118">
        <v>-5.8664864184198029E-3</v>
      </c>
      <c r="T30" s="28"/>
      <c r="U30" s="107">
        <v>43843</v>
      </c>
      <c r="V30" s="108">
        <v>3.3659674328370033E-3</v>
      </c>
      <c r="W30" s="109">
        <v>0.96974352004732822</v>
      </c>
      <c r="X30" s="108">
        <v>6.7258788903690192E-3</v>
      </c>
      <c r="Y30" s="28"/>
      <c r="Z30" s="122">
        <v>44190</v>
      </c>
      <c r="AA30" s="32">
        <v>1210.1325400000001</v>
      </c>
      <c r="AB30" s="118">
        <v>-5.9280124270031376E-3</v>
      </c>
      <c r="AC30" s="28"/>
      <c r="AD30" s="122">
        <v>44190</v>
      </c>
      <c r="AE30" s="32">
        <v>1207.9876300000001</v>
      </c>
      <c r="AF30" s="118">
        <v>-5.9512939453847391E-3</v>
      </c>
      <c r="AG30" s="28"/>
      <c r="AH30" s="122">
        <v>44190</v>
      </c>
      <c r="AI30" s="32">
        <v>1207.9876300000001</v>
      </c>
      <c r="AJ30" s="118">
        <v>-5.9512939453847391E-3</v>
      </c>
      <c r="AK30" s="28"/>
      <c r="AL30" s="122">
        <v>44190</v>
      </c>
      <c r="AM30" s="32">
        <v>1212.2652599999999</v>
      </c>
      <c r="AN30" s="118">
        <v>-5.904830474978362E-3</v>
      </c>
      <c r="AO30" s="28"/>
      <c r="AP30" s="122">
        <v>44190</v>
      </c>
      <c r="AQ30" s="32">
        <v>1002.54</v>
      </c>
      <c r="AR30" s="118">
        <v>-2.1796900659879492E-3</v>
      </c>
      <c r="AS30" s="28"/>
      <c r="AT30" s="122">
        <v>44190</v>
      </c>
      <c r="AU30" s="32">
        <v>1156.10717</v>
      </c>
      <c r="AV30" s="118">
        <v>-5.8664864184198029E-3</v>
      </c>
    </row>
    <row r="31" spans="1:48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101">
        <v>44183</v>
      </c>
      <c r="N31" s="118">
        <v>6.8267183505081874E-3</v>
      </c>
      <c r="O31" s="118">
        <v>6.7809137856289503E-3</v>
      </c>
      <c r="P31" s="118">
        <v>6.7809137856289503E-3</v>
      </c>
      <c r="Q31" s="118">
        <v>6.8622693650379762E-3</v>
      </c>
      <c r="R31" s="118">
        <v>-2.7790735759728458E-3</v>
      </c>
      <c r="S31" s="118">
        <v>2.3272640619012019E-3</v>
      </c>
      <c r="T31" s="28"/>
      <c r="U31" s="107">
        <v>43840</v>
      </c>
      <c r="V31" s="108">
        <v>5.1566355464329687E-4</v>
      </c>
      <c r="W31" s="109">
        <v>0.96649034502183329</v>
      </c>
      <c r="X31" s="108">
        <v>2.1431903162454358E-3</v>
      </c>
      <c r="Y31" s="28"/>
      <c r="Z31" s="122">
        <v>44183</v>
      </c>
      <c r="AA31" s="32">
        <v>1217.3489999999999</v>
      </c>
      <c r="AB31" s="118">
        <v>6.8267183505081874E-3</v>
      </c>
      <c r="AC31" s="28"/>
      <c r="AD31" s="122">
        <v>44183</v>
      </c>
      <c r="AE31" s="32">
        <v>1215.21976</v>
      </c>
      <c r="AF31" s="118">
        <v>6.7809137856289503E-3</v>
      </c>
      <c r="AG31" s="28"/>
      <c r="AH31" s="122">
        <v>44183</v>
      </c>
      <c r="AI31" s="32">
        <v>1215.21976</v>
      </c>
      <c r="AJ31" s="118">
        <v>6.7809137856289503E-3</v>
      </c>
      <c r="AK31" s="28"/>
      <c r="AL31" s="122">
        <v>44183</v>
      </c>
      <c r="AM31" s="32">
        <v>1219.4659999999999</v>
      </c>
      <c r="AN31" s="118">
        <v>6.8622693650379762E-3</v>
      </c>
      <c r="AO31" s="28"/>
      <c r="AP31" s="122">
        <v>44183</v>
      </c>
      <c r="AQ31" s="32">
        <v>1004.73</v>
      </c>
      <c r="AR31" s="118">
        <v>-2.7790735759728458E-3</v>
      </c>
      <c r="AS31" s="28"/>
      <c r="AT31" s="122">
        <v>44183</v>
      </c>
      <c r="AU31" s="32">
        <v>1162.92948</v>
      </c>
      <c r="AV31" s="118">
        <v>2.3272640619012019E-3</v>
      </c>
    </row>
    <row r="32" spans="1:48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101">
        <v>44176</v>
      </c>
      <c r="N32" s="118">
        <v>5.3735369823628698E-3</v>
      </c>
      <c r="O32" s="118">
        <v>5.3255809178907043E-3</v>
      </c>
      <c r="P32" s="118">
        <v>5.3255809178907043E-3</v>
      </c>
      <c r="Q32" s="118">
        <v>5.4111854614498078E-3</v>
      </c>
      <c r="R32" s="118">
        <v>7.8928414229122446E-3</v>
      </c>
      <c r="S32" s="118">
        <v>8.4814081041713063E-3</v>
      </c>
      <c r="T32" s="28"/>
      <c r="U32" s="107">
        <v>43839</v>
      </c>
      <c r="V32" s="108">
        <v>3.160417962766103E-3</v>
      </c>
      <c r="W32" s="109">
        <v>0.96599221804092061</v>
      </c>
      <c r="X32" s="108">
        <v>4.4053146545075528E-3</v>
      </c>
      <c r="Y32" s="28"/>
      <c r="Z32" s="122">
        <v>44176</v>
      </c>
      <c r="AA32" s="32">
        <v>1209.09485</v>
      </c>
      <c r="AB32" s="118">
        <v>5.3735369823628698E-3</v>
      </c>
      <c r="AC32" s="28"/>
      <c r="AD32" s="122">
        <v>44176</v>
      </c>
      <c r="AE32" s="32">
        <v>1207.03496</v>
      </c>
      <c r="AF32" s="118">
        <v>5.3255809178907043E-3</v>
      </c>
      <c r="AG32" s="28"/>
      <c r="AH32" s="122">
        <v>44176</v>
      </c>
      <c r="AI32" s="32">
        <v>1207.03496</v>
      </c>
      <c r="AJ32" s="118">
        <v>5.3255809178907043E-3</v>
      </c>
      <c r="AK32" s="28"/>
      <c r="AL32" s="122">
        <v>44176</v>
      </c>
      <c r="AM32" s="32">
        <v>1211.15473</v>
      </c>
      <c r="AN32" s="118">
        <v>5.4111854614498078E-3</v>
      </c>
      <c r="AO32" s="28"/>
      <c r="AP32" s="122">
        <v>44176</v>
      </c>
      <c r="AQ32" s="32">
        <v>1007.53</v>
      </c>
      <c r="AR32" s="118">
        <v>7.8928414229122446E-3</v>
      </c>
      <c r="AS32" s="28"/>
      <c r="AT32" s="122">
        <v>44176</v>
      </c>
      <c r="AU32" s="32">
        <v>1160.2293199999999</v>
      </c>
      <c r="AV32" s="118">
        <v>8.4814081041713063E-3</v>
      </c>
    </row>
    <row r="33" spans="2:48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101">
        <v>44169</v>
      </c>
      <c r="N33" s="118">
        <v>9.8878756609490637E-3</v>
      </c>
      <c r="O33" s="118">
        <v>9.8580781330368517E-3</v>
      </c>
      <c r="P33" s="118">
        <v>9.8580781330368517E-3</v>
      </c>
      <c r="Q33" s="118">
        <v>9.927754107172504E-3</v>
      </c>
      <c r="R33" s="118">
        <v>-5.4322952940005775E-3</v>
      </c>
      <c r="S33" s="118">
        <v>1.0566818604433204E-2</v>
      </c>
      <c r="T33" s="28"/>
      <c r="U33" s="107">
        <v>43838</v>
      </c>
      <c r="V33" s="108">
        <v>-3.6844006768369046E-4</v>
      </c>
      <c r="W33" s="109">
        <v>0.96294889704945974</v>
      </c>
      <c r="X33" s="108">
        <v>1.0920977360125317E-2</v>
      </c>
      <c r="Y33" s="28"/>
      <c r="Z33" s="101">
        <v>44169</v>
      </c>
      <c r="AA33" s="32">
        <v>1202.63246</v>
      </c>
      <c r="AB33" s="118">
        <v>9.8878756609490637E-3</v>
      </c>
      <c r="AC33" s="28"/>
      <c r="AD33" s="101">
        <v>44169</v>
      </c>
      <c r="AE33" s="32">
        <v>1200.64085</v>
      </c>
      <c r="AF33" s="118">
        <v>9.8580781330368517E-3</v>
      </c>
      <c r="AG33" s="28"/>
      <c r="AH33" s="101">
        <v>44169</v>
      </c>
      <c r="AI33" s="32">
        <v>1200.64085</v>
      </c>
      <c r="AJ33" s="118">
        <v>9.8580781330368517E-3</v>
      </c>
      <c r="AK33" s="28"/>
      <c r="AL33" s="101">
        <v>44169</v>
      </c>
      <c r="AM33" s="32">
        <v>1204.6362200000001</v>
      </c>
      <c r="AN33" s="118">
        <v>9.927754107172504E-3</v>
      </c>
      <c r="AO33" s="28"/>
      <c r="AP33" s="101">
        <v>44169</v>
      </c>
      <c r="AQ33" s="32">
        <v>999.64</v>
      </c>
      <c r="AR33" s="118">
        <v>-5.4322952940005775E-3</v>
      </c>
      <c r="AS33" s="28"/>
      <c r="AT33" s="101">
        <v>44169</v>
      </c>
      <c r="AU33" s="32">
        <v>1150.4717000000001</v>
      </c>
      <c r="AV33" s="118">
        <v>1.0566818604433204E-2</v>
      </c>
    </row>
    <row r="34" spans="2:48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101">
        <v>44162</v>
      </c>
      <c r="N34" s="118">
        <v>1.4239126944712854E-2</v>
      </c>
      <c r="O34" s="118">
        <v>1.4196944235786102E-2</v>
      </c>
      <c r="P34" s="118">
        <v>1.4196944235786102E-2</v>
      </c>
      <c r="Q34" s="118">
        <v>1.4270964310106438E-2</v>
      </c>
      <c r="R34" s="118">
        <v>5.3412819076579243E-3</v>
      </c>
      <c r="S34" s="118">
        <v>1.3069376559330825E-2</v>
      </c>
      <c r="T34" s="28"/>
      <c r="U34" s="107">
        <v>43837</v>
      </c>
      <c r="V34" s="108">
        <v>4.0589631190481982E-5</v>
      </c>
      <c r="W34" s="109">
        <v>0.96330381677291144</v>
      </c>
      <c r="X34" s="108">
        <v>1.1293578434611762E-2</v>
      </c>
      <c r="Y34" s="28"/>
      <c r="Z34" s="101">
        <v>44162</v>
      </c>
      <c r="AA34" s="32">
        <v>1190.8574100000001</v>
      </c>
      <c r="AB34" s="118">
        <v>1.4239126944712854E-2</v>
      </c>
      <c r="AC34" s="28"/>
      <c r="AD34" s="101">
        <v>44162</v>
      </c>
      <c r="AE34" s="32">
        <v>1188.92038</v>
      </c>
      <c r="AF34" s="118">
        <v>1.4196944235786102E-2</v>
      </c>
      <c r="AG34" s="28"/>
      <c r="AH34" s="101">
        <v>44162</v>
      </c>
      <c r="AI34" s="32">
        <v>1188.92038</v>
      </c>
      <c r="AJ34" s="118">
        <v>1.4196944235786102E-2</v>
      </c>
      <c r="AK34" s="28"/>
      <c r="AL34" s="101">
        <v>44162</v>
      </c>
      <c r="AM34" s="32">
        <v>1192.7944500000001</v>
      </c>
      <c r="AN34" s="118">
        <v>1.4270964310106438E-2</v>
      </c>
      <c r="AO34" s="28"/>
      <c r="AP34" s="101">
        <v>44162</v>
      </c>
      <c r="AQ34" s="32">
        <v>1005.1</v>
      </c>
      <c r="AR34" s="118">
        <v>5.3412819076579243E-3</v>
      </c>
      <c r="AS34" s="28"/>
      <c r="AT34" s="101">
        <v>44162</v>
      </c>
      <c r="AU34" s="32">
        <v>1138.44199</v>
      </c>
      <c r="AV34" s="118">
        <v>1.3069376559330825E-2</v>
      </c>
    </row>
    <row r="35" spans="2:48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101">
        <v>44155</v>
      </c>
      <c r="N35" s="118">
        <v>8.6712196807579023E-3</v>
      </c>
      <c r="O35" s="118">
        <v>8.6299780653422697E-3</v>
      </c>
      <c r="P35" s="118">
        <v>8.6299780653422697E-3</v>
      </c>
      <c r="Q35" s="118">
        <v>8.7122801734467181E-3</v>
      </c>
      <c r="R35" s="118">
        <v>6.5137069737941644E-3</v>
      </c>
      <c r="S35" s="118">
        <v>8.0313555994848684E-3</v>
      </c>
      <c r="T35" s="28"/>
      <c r="U35" s="107">
        <v>43836</v>
      </c>
      <c r="V35" s="108">
        <v>-1.201426582788063E-3</v>
      </c>
      <c r="W35" s="109">
        <v>0.96326471821326032</v>
      </c>
      <c r="X35" s="108">
        <v>8.9393939697550717E-3</v>
      </c>
      <c r="Y35" s="28"/>
      <c r="Z35" s="101">
        <v>44155</v>
      </c>
      <c r="AA35" s="32">
        <v>1174.1387</v>
      </c>
      <c r="AB35" s="118">
        <v>8.6712196807579023E-3</v>
      </c>
      <c r="AC35" s="28"/>
      <c r="AD35" s="101">
        <v>44155</v>
      </c>
      <c r="AE35" s="32">
        <v>1172.2776200000001</v>
      </c>
      <c r="AF35" s="118">
        <v>8.6299780653422697E-3</v>
      </c>
      <c r="AG35" s="28"/>
      <c r="AH35" s="101">
        <v>44155</v>
      </c>
      <c r="AI35" s="32">
        <v>1172.2776200000001</v>
      </c>
      <c r="AJ35" s="118">
        <v>8.6299780653422697E-3</v>
      </c>
      <c r="AK35" s="28"/>
      <c r="AL35" s="101">
        <v>44155</v>
      </c>
      <c r="AM35" s="32">
        <v>1176.01163</v>
      </c>
      <c r="AN35" s="118">
        <v>8.7122801734467181E-3</v>
      </c>
      <c r="AO35" s="28"/>
      <c r="AP35" s="101">
        <v>44155</v>
      </c>
      <c r="AQ35" s="32">
        <v>999.76</v>
      </c>
      <c r="AR35" s="118">
        <v>6.5137069737941644E-3</v>
      </c>
      <c r="AS35" s="28"/>
      <c r="AT35" s="101">
        <v>44155</v>
      </c>
      <c r="AU35" s="32">
        <v>1123.75521</v>
      </c>
      <c r="AV35" s="118">
        <v>8.0313555994848684E-3</v>
      </c>
    </row>
    <row r="36" spans="2:48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101">
        <v>44148</v>
      </c>
      <c r="N36" s="118">
        <v>-2.3123482540232665E-4</v>
      </c>
      <c r="O36" s="118">
        <v>-2.6527757784700068E-4</v>
      </c>
      <c r="P36" s="118">
        <v>-2.6527757784700068E-4</v>
      </c>
      <c r="Q36" s="118">
        <v>-1.8716672905694232E-4</v>
      </c>
      <c r="R36" s="118">
        <v>4.6729444607402915E-3</v>
      </c>
      <c r="S36" s="118">
        <v>-1.1124958906712501E-2</v>
      </c>
      <c r="T36" s="28"/>
      <c r="U36" s="107">
        <v>43833</v>
      </c>
      <c r="V36" s="108">
        <v>2.774114098646772E-3</v>
      </c>
      <c r="W36" s="109">
        <v>0.96442340212563704</v>
      </c>
      <c r="X36" s="108">
        <v>7.3292629161181289E-4</v>
      </c>
      <c r="Y36" s="28"/>
      <c r="Z36" s="101">
        <v>44148</v>
      </c>
      <c r="AA36" s="32">
        <v>1164.04501</v>
      </c>
      <c r="AB36" s="118">
        <v>-2.3123482540232665E-4</v>
      </c>
      <c r="AC36" s="28"/>
      <c r="AD36" s="101">
        <v>44148</v>
      </c>
      <c r="AE36" s="32">
        <v>1162.2474500000001</v>
      </c>
      <c r="AF36" s="118">
        <v>-2.6527757784700068E-4</v>
      </c>
      <c r="AG36" s="28"/>
      <c r="AH36" s="101">
        <v>44148</v>
      </c>
      <c r="AI36" s="32">
        <v>1162.2474500000001</v>
      </c>
      <c r="AJ36" s="118">
        <v>-2.6527757784700068E-4</v>
      </c>
      <c r="AK36" s="28"/>
      <c r="AL36" s="101">
        <v>44148</v>
      </c>
      <c r="AM36" s="32">
        <v>1165.85438</v>
      </c>
      <c r="AN36" s="118">
        <v>-1.8716672905694232E-4</v>
      </c>
      <c r="AO36" s="28"/>
      <c r="AP36" s="101">
        <v>44148</v>
      </c>
      <c r="AQ36" s="32">
        <v>993.29</v>
      </c>
      <c r="AR36" s="118">
        <v>4.6729444607402915E-3</v>
      </c>
      <c r="AS36" s="28"/>
      <c r="AT36" s="101">
        <v>44148</v>
      </c>
      <c r="AU36" s="32">
        <v>1114.8018400000001</v>
      </c>
      <c r="AV36" s="118">
        <v>-1.1124958906712501E-2</v>
      </c>
    </row>
    <row r="37" spans="2:48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101">
        <v>44141</v>
      </c>
      <c r="N37" s="118">
        <v>3.8576624194489595E-2</v>
      </c>
      <c r="O37" s="118">
        <v>3.8540118757900865E-2</v>
      </c>
      <c r="P37" s="118">
        <v>3.8540118757900865E-2</v>
      </c>
      <c r="Q37" s="118">
        <v>3.8602244953012566E-2</v>
      </c>
      <c r="R37" s="118">
        <v>1.8407498969921665E-2</v>
      </c>
      <c r="S37" s="118">
        <v>3.8040330229022201E-2</v>
      </c>
      <c r="T37" s="28"/>
      <c r="U37" s="107">
        <v>43832</v>
      </c>
      <c r="V37" s="108">
        <v>9.6680049176600044E-3</v>
      </c>
      <c r="W37" s="109">
        <v>0.96175538295832286</v>
      </c>
      <c r="X37" s="108">
        <v>-4.0197928637020208E-4</v>
      </c>
      <c r="Y37" s="28"/>
      <c r="Z37" s="101">
        <v>44141</v>
      </c>
      <c r="AA37" s="32">
        <v>1164.3142399999999</v>
      </c>
      <c r="AB37" s="118">
        <v>3.8576624194489595E-2</v>
      </c>
      <c r="AC37" s="28"/>
      <c r="AD37" s="101">
        <v>44141</v>
      </c>
      <c r="AE37" s="32">
        <v>1162.55585</v>
      </c>
      <c r="AF37" s="118">
        <v>3.8540118757900865E-2</v>
      </c>
      <c r="AG37" s="28"/>
      <c r="AH37" s="101">
        <v>44141</v>
      </c>
      <c r="AI37" s="32">
        <v>1162.55585</v>
      </c>
      <c r="AJ37" s="118">
        <v>3.8540118757900865E-2</v>
      </c>
      <c r="AK37" s="28"/>
      <c r="AL37" s="101">
        <v>44141</v>
      </c>
      <c r="AM37" s="32">
        <v>1166.0726299999999</v>
      </c>
      <c r="AN37" s="118">
        <v>3.8602244953012566E-2</v>
      </c>
      <c r="AO37" s="28"/>
      <c r="AP37" s="101">
        <v>44141</v>
      </c>
      <c r="AQ37" s="32">
        <v>988.67</v>
      </c>
      <c r="AR37" s="118">
        <v>1.8407498969921665E-2</v>
      </c>
      <c r="AS37" s="28"/>
      <c r="AT37" s="101">
        <v>44141</v>
      </c>
      <c r="AU37" s="32">
        <v>1127.34349</v>
      </c>
      <c r="AV37" s="118">
        <v>3.8040330229022201E-2</v>
      </c>
    </row>
    <row r="38" spans="2:48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101">
        <v>44134</v>
      </c>
      <c r="N38" s="118">
        <v>-2.6494554050056851E-2</v>
      </c>
      <c r="O38" s="118">
        <v>-2.6529024716219873E-2</v>
      </c>
      <c r="P38" s="118">
        <v>-2.6529024716219873E-2</v>
      </c>
      <c r="Q38" s="118">
        <v>-2.6440085181372086E-2</v>
      </c>
      <c r="R38" s="118">
        <v>-9.7111147380448681E-3</v>
      </c>
      <c r="S38" s="118">
        <v>-2.2680482600489604E-2</v>
      </c>
      <c r="T38" s="28"/>
      <c r="U38" s="110">
        <v>43831</v>
      </c>
      <c r="V38" s="111"/>
      <c r="W38" s="112">
        <v>0.95254616198000197</v>
      </c>
      <c r="X38" s="111">
        <v>-8.3675616259729635E-3</v>
      </c>
      <c r="Y38" s="28"/>
      <c r="Z38" s="101">
        <v>44134</v>
      </c>
      <c r="AA38" s="32">
        <v>1121.0672500000001</v>
      </c>
      <c r="AB38" s="118">
        <v>-2.6494554050056851E-2</v>
      </c>
      <c r="AC38" s="28"/>
      <c r="AD38" s="101">
        <v>44134</v>
      </c>
      <c r="AE38" s="32">
        <v>1119.4135200000001</v>
      </c>
      <c r="AF38" s="118">
        <v>-2.6529024716219873E-2</v>
      </c>
      <c r="AG38" s="28"/>
      <c r="AH38" s="101">
        <v>44134</v>
      </c>
      <c r="AI38" s="32">
        <v>1119.4135200000001</v>
      </c>
      <c r="AJ38" s="118">
        <v>-2.6529024716219873E-2</v>
      </c>
      <c r="AK38" s="28"/>
      <c r="AL38" s="101">
        <v>44134</v>
      </c>
      <c r="AM38" s="32">
        <v>1122.73263</v>
      </c>
      <c r="AN38" s="118">
        <v>-2.6440085181372086E-2</v>
      </c>
      <c r="AO38" s="28"/>
      <c r="AP38" s="101">
        <v>44134</v>
      </c>
      <c r="AQ38" s="32">
        <v>970.8</v>
      </c>
      <c r="AR38" s="118">
        <v>-9.7111147380448681E-3</v>
      </c>
      <c r="AS38" s="28"/>
      <c r="AT38" s="101">
        <v>44134</v>
      </c>
      <c r="AU38" s="32">
        <v>1086.03053</v>
      </c>
      <c r="AV38" s="118">
        <v>-2.2680482600489604E-2</v>
      </c>
    </row>
    <row r="39" spans="2:48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101">
        <v>44127</v>
      </c>
      <c r="N39" s="118">
        <v>1.4867007201904148E-3</v>
      </c>
      <c r="O39" s="118">
        <v>1.4430407645886767E-3</v>
      </c>
      <c r="P39" s="118">
        <v>1.4430407645886767E-3</v>
      </c>
      <c r="Q39" s="118">
        <v>1.5199564509407182E-3</v>
      </c>
      <c r="R39" s="118">
        <v>-8.8266518376218794E-3</v>
      </c>
      <c r="S39" s="118">
        <v>2.0030433382420831E-3</v>
      </c>
      <c r="T39" s="28"/>
      <c r="U39" s="107">
        <v>43830</v>
      </c>
      <c r="V39" s="108">
        <v>-2.2873990661964739E-3</v>
      </c>
      <c r="W39" s="109">
        <v>0.95254616198000197</v>
      </c>
      <c r="X39" s="108">
        <v>-7.8486558909055537E-3</v>
      </c>
      <c r="Y39" s="28"/>
      <c r="Z39" s="101">
        <v>44127</v>
      </c>
      <c r="AA39" s="32">
        <v>1151.57779</v>
      </c>
      <c r="AB39" s="118">
        <v>1.4867007201904148E-3</v>
      </c>
      <c r="AC39" s="28"/>
      <c r="AD39" s="101">
        <v>44127</v>
      </c>
      <c r="AE39" s="32">
        <v>1149.91977</v>
      </c>
      <c r="AF39" s="118">
        <v>1.4430407645886767E-3</v>
      </c>
      <c r="AG39" s="28"/>
      <c r="AH39" s="101">
        <v>44127</v>
      </c>
      <c r="AI39" s="32">
        <v>1149.91977</v>
      </c>
      <c r="AJ39" s="118">
        <v>1.4430407645886767E-3</v>
      </c>
      <c r="AK39" s="28"/>
      <c r="AL39" s="101">
        <v>44127</v>
      </c>
      <c r="AM39" s="32">
        <v>1153.22397</v>
      </c>
      <c r="AN39" s="118">
        <v>1.5199564509407182E-3</v>
      </c>
      <c r="AO39" s="28"/>
      <c r="AP39" s="101">
        <v>44127</v>
      </c>
      <c r="AQ39" s="32">
        <v>980.32</v>
      </c>
      <c r="AR39" s="118">
        <v>-8.8266518376218794E-3</v>
      </c>
      <c r="AS39" s="28"/>
      <c r="AT39" s="101">
        <v>44127</v>
      </c>
      <c r="AU39" s="32">
        <v>1111.2338500000001</v>
      </c>
      <c r="AV39" s="118">
        <v>2.0030433382420831E-3</v>
      </c>
    </row>
    <row r="40" spans="2:48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101">
        <v>44120</v>
      </c>
      <c r="N40" s="118">
        <v>-2.6979503598226762E-3</v>
      </c>
      <c r="O40" s="118">
        <v>-2.7303302526084927E-3</v>
      </c>
      <c r="P40" s="118">
        <v>-2.7303302526084927E-3</v>
      </c>
      <c r="Q40" s="118">
        <v>-2.6554481110911965E-3</v>
      </c>
      <c r="R40" s="118">
        <v>6.3286631462204923E-3</v>
      </c>
      <c r="S40" s="118">
        <v>6.9796693683565891E-5</v>
      </c>
      <c r="T40" s="28"/>
      <c r="U40" s="107">
        <v>43829</v>
      </c>
      <c r="V40" s="108">
        <v>-9.3254112925869048E-3</v>
      </c>
      <c r="W40" s="109">
        <v>0.95473001051452266</v>
      </c>
      <c r="X40" s="108">
        <v>-4.1770023281574309E-3</v>
      </c>
      <c r="Y40" s="28"/>
      <c r="Z40" s="101">
        <v>44120</v>
      </c>
      <c r="AA40" s="32">
        <v>1149.8682799999999</v>
      </c>
      <c r="AB40" s="118">
        <v>-2.6979503598226762E-3</v>
      </c>
      <c r="AC40" s="28"/>
      <c r="AD40" s="101">
        <v>44120</v>
      </c>
      <c r="AE40" s="32">
        <v>1148.26278</v>
      </c>
      <c r="AF40" s="118">
        <v>-2.7303302526084927E-3</v>
      </c>
      <c r="AG40" s="28"/>
      <c r="AH40" s="101">
        <v>44120</v>
      </c>
      <c r="AI40" s="32">
        <v>1148.26278</v>
      </c>
      <c r="AJ40" s="118">
        <v>-2.7303302526084927E-3</v>
      </c>
      <c r="AK40" s="28"/>
      <c r="AL40" s="101">
        <v>44120</v>
      </c>
      <c r="AM40" s="32">
        <v>1151.47378</v>
      </c>
      <c r="AN40" s="118">
        <v>-2.6554481110911965E-3</v>
      </c>
      <c r="AO40" s="28"/>
      <c r="AP40" s="101">
        <v>44120</v>
      </c>
      <c r="AQ40" s="32">
        <v>989.05</v>
      </c>
      <c r="AR40" s="118">
        <v>6.3286631462204923E-3</v>
      </c>
      <c r="AS40" s="28"/>
      <c r="AT40" s="101">
        <v>44120</v>
      </c>
      <c r="AU40" s="32">
        <v>1109.0124499999999</v>
      </c>
      <c r="AV40" s="118">
        <v>6.9796693683565891E-5</v>
      </c>
    </row>
    <row r="41" spans="2:48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101">
        <v>44113</v>
      </c>
      <c r="N41" s="118">
        <v>1.1595366857806155E-2</v>
      </c>
      <c r="O41" s="118">
        <v>1.1557315323064365E-2</v>
      </c>
      <c r="P41" s="118">
        <v>1.1557315323064365E-2</v>
      </c>
      <c r="Q41" s="118">
        <v>1.1633349438007201E-2</v>
      </c>
      <c r="R41" s="118">
        <v>2.8058933964574262E-3</v>
      </c>
      <c r="S41" s="118">
        <v>1.4022623685109981E-2</v>
      </c>
      <c r="T41" s="28"/>
      <c r="U41" s="107">
        <v>43826</v>
      </c>
      <c r="V41" s="108">
        <v>1.6368936618577881E-3</v>
      </c>
      <c r="W41" s="109">
        <v>0.96371706854842287</v>
      </c>
      <c r="X41" s="108">
        <v>4.8494759229553708E-3</v>
      </c>
      <c r="Y41" s="28"/>
      <c r="Z41" s="101">
        <v>44113</v>
      </c>
      <c r="AA41" s="32">
        <v>1152.9789599999999</v>
      </c>
      <c r="AB41" s="118">
        <v>1.1595366857806155E-2</v>
      </c>
      <c r="AC41" s="28"/>
      <c r="AD41" s="101">
        <v>44113</v>
      </c>
      <c r="AE41" s="32">
        <v>1151.4065000000001</v>
      </c>
      <c r="AF41" s="118">
        <v>1.1557315323064365E-2</v>
      </c>
      <c r="AG41" s="28"/>
      <c r="AH41" s="101">
        <v>44113</v>
      </c>
      <c r="AI41" s="32">
        <v>1151.4065000000001</v>
      </c>
      <c r="AJ41" s="118">
        <v>1.1557315323064365E-2</v>
      </c>
      <c r="AK41" s="28"/>
      <c r="AL41" s="101">
        <v>44113</v>
      </c>
      <c r="AM41" s="32">
        <v>1154.5396000000001</v>
      </c>
      <c r="AN41" s="118">
        <v>1.1633349438007201E-2</v>
      </c>
      <c r="AO41" s="28"/>
      <c r="AP41" s="101">
        <v>44113</v>
      </c>
      <c r="AQ41" s="32">
        <v>982.83</v>
      </c>
      <c r="AR41" s="118">
        <v>2.8058933964574262E-3</v>
      </c>
      <c r="AS41" s="28"/>
      <c r="AT41" s="101">
        <v>44113</v>
      </c>
      <c r="AU41" s="32">
        <v>1108.93505</v>
      </c>
      <c r="AV41" s="118">
        <v>1.4022623685109981E-2</v>
      </c>
    </row>
    <row r="42" spans="2:48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101">
        <v>44106</v>
      </c>
      <c r="N42" s="118">
        <v>9.2987790798597647E-3</v>
      </c>
      <c r="O42" s="118">
        <v>9.2582273510024571E-3</v>
      </c>
      <c r="P42" s="118">
        <v>9.2582273510024571E-3</v>
      </c>
      <c r="Q42" s="118">
        <v>9.3288704329101968E-3</v>
      </c>
      <c r="R42" s="118">
        <v>1.0418156190632466E-3</v>
      </c>
      <c r="S42" s="118">
        <v>1.061105656271133E-2</v>
      </c>
      <c r="T42" s="28"/>
      <c r="U42" s="107">
        <v>43825</v>
      </c>
      <c r="V42" s="108">
        <v>1.6221770326744838E-3</v>
      </c>
      <c r="W42" s="109">
        <v>0.96214214417082333</v>
      </c>
      <c r="X42" s="108">
        <v>6.2117585353274052E-3</v>
      </c>
      <c r="Y42" s="28"/>
      <c r="Z42" s="101">
        <v>44106</v>
      </c>
      <c r="AA42" s="32">
        <v>1139.7629899999999</v>
      </c>
      <c r="AB42" s="118">
        <v>9.2987790798597647E-3</v>
      </c>
      <c r="AC42" s="28"/>
      <c r="AD42" s="101">
        <v>44106</v>
      </c>
      <c r="AE42" s="32">
        <v>1138.25137</v>
      </c>
      <c r="AF42" s="118">
        <v>9.2582273510024571E-3</v>
      </c>
      <c r="AG42" s="28"/>
      <c r="AH42" s="101">
        <v>44106</v>
      </c>
      <c r="AI42" s="32">
        <v>1138.25137</v>
      </c>
      <c r="AJ42" s="118">
        <v>9.2582273510024571E-3</v>
      </c>
      <c r="AK42" s="28"/>
      <c r="AL42" s="101">
        <v>44106</v>
      </c>
      <c r="AM42" s="32">
        <v>1141.26289</v>
      </c>
      <c r="AN42" s="118">
        <v>9.3288704329101968E-3</v>
      </c>
      <c r="AO42" s="28"/>
      <c r="AP42" s="101">
        <v>44106</v>
      </c>
      <c r="AQ42" s="32">
        <v>980.08</v>
      </c>
      <c r="AR42" s="118">
        <v>1.0418156190632466E-3</v>
      </c>
      <c r="AS42" s="28"/>
      <c r="AT42" s="101">
        <v>44106</v>
      </c>
      <c r="AU42" s="32">
        <v>1093.5999099999999</v>
      </c>
      <c r="AV42" s="118">
        <v>1.061105656271133E-2</v>
      </c>
    </row>
    <row r="43" spans="2:48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101">
        <v>44099</v>
      </c>
      <c r="N43" s="118">
        <v>-2.4149238453189947E-2</v>
      </c>
      <c r="O43" s="118">
        <v>-2.4193592555307508E-2</v>
      </c>
      <c r="P43" s="118">
        <v>-2.4193592555307508E-2</v>
      </c>
      <c r="Q43" s="118">
        <v>-2.4114992171487049E-2</v>
      </c>
      <c r="R43" s="118">
        <v>-3.1461589370259668E-3</v>
      </c>
      <c r="S43" s="118">
        <v>-2.5107776056435882E-2</v>
      </c>
      <c r="T43" s="28"/>
      <c r="U43" s="107">
        <v>43824</v>
      </c>
      <c r="V43" s="108">
        <v>5.232843491064839E-4</v>
      </c>
      <c r="W43" s="109">
        <v>0.96058390701890051</v>
      </c>
      <c r="X43" s="108">
        <v>3.6448045213324232E-3</v>
      </c>
      <c r="Y43" s="28"/>
      <c r="Z43" s="101">
        <v>44099</v>
      </c>
      <c r="AA43" s="32">
        <v>1129.26223</v>
      </c>
      <c r="AB43" s="118">
        <v>-2.4149238453189947E-2</v>
      </c>
      <c r="AC43" s="28"/>
      <c r="AD43" s="101">
        <v>44099</v>
      </c>
      <c r="AE43" s="32">
        <v>1127.8098500000001</v>
      </c>
      <c r="AF43" s="118">
        <v>-2.4193592555307508E-2</v>
      </c>
      <c r="AG43" s="28"/>
      <c r="AH43" s="101">
        <v>44099</v>
      </c>
      <c r="AI43" s="32">
        <v>1127.8098500000001</v>
      </c>
      <c r="AJ43" s="118">
        <v>-2.4193592555307508E-2</v>
      </c>
      <c r="AK43" s="28"/>
      <c r="AL43" s="101">
        <v>44099</v>
      </c>
      <c r="AM43" s="32">
        <v>1130.7146</v>
      </c>
      <c r="AN43" s="118">
        <v>-2.4114992171487049E-2</v>
      </c>
      <c r="AO43" s="28"/>
      <c r="AP43" s="101">
        <v>44099</v>
      </c>
      <c r="AQ43" s="32">
        <v>979.06</v>
      </c>
      <c r="AR43" s="118">
        <v>-3.1461589370259668E-3</v>
      </c>
      <c r="AS43" s="28"/>
      <c r="AT43" s="101">
        <v>44099</v>
      </c>
      <c r="AU43" s="32">
        <v>1082.1175000000001</v>
      </c>
      <c r="AV43" s="118">
        <v>-2.5107776056435882E-2</v>
      </c>
    </row>
    <row r="44" spans="2:48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101">
        <v>44092</v>
      </c>
      <c r="N44" s="118">
        <v>1.689868326898436E-3</v>
      </c>
      <c r="O44" s="118">
        <v>1.6478188597135457E-3</v>
      </c>
      <c r="P44" s="118">
        <v>1.6478188597135457E-3</v>
      </c>
      <c r="Q44" s="118">
        <v>1.7318253205618195E-3</v>
      </c>
      <c r="R44" s="118">
        <v>-5.2917052520173868E-4</v>
      </c>
      <c r="S44" s="118">
        <v>-8.1186351802731149E-4</v>
      </c>
      <c r="T44" s="28"/>
      <c r="U44" s="107">
        <v>43823</v>
      </c>
      <c r="V44" s="108">
        <v>1.4048350345460309E-3</v>
      </c>
      <c r="W44" s="109">
        <v>0.96008151139012354</v>
      </c>
      <c r="X44" s="108">
        <v>-7.9425480977002305E-4</v>
      </c>
      <c r="Y44" s="28"/>
      <c r="Z44" s="101">
        <v>44092</v>
      </c>
      <c r="AA44" s="32">
        <v>1157.2079200000001</v>
      </c>
      <c r="AB44" s="118">
        <v>1.689868326898436E-3</v>
      </c>
      <c r="AC44" s="28"/>
      <c r="AD44" s="101">
        <v>44092</v>
      </c>
      <c r="AE44" s="32">
        <v>1155.7721300000001</v>
      </c>
      <c r="AF44" s="118">
        <v>1.6478188597135457E-3</v>
      </c>
      <c r="AG44" s="28"/>
      <c r="AH44" s="101">
        <v>44092</v>
      </c>
      <c r="AI44" s="32">
        <v>1155.7721300000001</v>
      </c>
      <c r="AJ44" s="118">
        <v>1.6478188597135457E-3</v>
      </c>
      <c r="AK44" s="28"/>
      <c r="AL44" s="101">
        <v>44092</v>
      </c>
      <c r="AM44" s="32">
        <v>1158.6555699999999</v>
      </c>
      <c r="AN44" s="118">
        <v>1.7318253205618195E-3</v>
      </c>
      <c r="AO44" s="28"/>
      <c r="AP44" s="101">
        <v>44092</v>
      </c>
      <c r="AQ44" s="32">
        <v>982.15</v>
      </c>
      <c r="AR44" s="118">
        <v>-5.2917052520173868E-4</v>
      </c>
      <c r="AS44" s="28"/>
      <c r="AT44" s="101">
        <v>44092</v>
      </c>
      <c r="AU44" s="32">
        <v>1109.9867999999999</v>
      </c>
      <c r="AV44" s="118">
        <v>-8.1186351802731149E-4</v>
      </c>
    </row>
    <row r="45" spans="2:48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101">
        <v>44085</v>
      </c>
      <c r="N45" s="118">
        <v>2.9848386597981502E-3</v>
      </c>
      <c r="O45" s="118">
        <v>2.9469516797917539E-3</v>
      </c>
      <c r="P45" s="118">
        <v>2.9469516797917539E-3</v>
      </c>
      <c r="Q45" s="118">
        <v>3.0225893580539953E-3</v>
      </c>
      <c r="R45" s="118">
        <v>3.0110643857428343E-3</v>
      </c>
      <c r="S45" s="118">
        <v>8.0439440855406552E-3</v>
      </c>
      <c r="T45" s="28"/>
      <c r="U45" s="107">
        <v>43822</v>
      </c>
      <c r="V45" s="108">
        <v>-3.4559997089218716E-4</v>
      </c>
      <c r="W45" s="109">
        <v>0.95873464736866676</v>
      </c>
      <c r="X45" s="108">
        <v>-1.9381084373287782E-3</v>
      </c>
      <c r="Y45" s="28"/>
      <c r="Z45" s="101">
        <v>44085</v>
      </c>
      <c r="AA45" s="32">
        <v>1155.25569</v>
      </c>
      <c r="AB45" s="118">
        <v>2.9848386597981502E-3</v>
      </c>
      <c r="AC45" s="28"/>
      <c r="AD45" s="101">
        <v>44085</v>
      </c>
      <c r="AE45" s="32">
        <v>1153.87076</v>
      </c>
      <c r="AF45" s="118">
        <v>2.9469516797917539E-3</v>
      </c>
      <c r="AG45" s="28"/>
      <c r="AH45" s="101">
        <v>44085</v>
      </c>
      <c r="AI45" s="32">
        <v>1153.87076</v>
      </c>
      <c r="AJ45" s="118">
        <v>2.9469516797917539E-3</v>
      </c>
      <c r="AK45" s="28"/>
      <c r="AL45" s="101">
        <v>44085</v>
      </c>
      <c r="AM45" s="32">
        <v>1156.65245</v>
      </c>
      <c r="AN45" s="118">
        <v>3.0225893580539953E-3</v>
      </c>
      <c r="AO45" s="28"/>
      <c r="AP45" s="101">
        <v>44085</v>
      </c>
      <c r="AQ45" s="32">
        <v>982.67</v>
      </c>
      <c r="AR45" s="118">
        <v>3.0110643857428343E-3</v>
      </c>
      <c r="AS45" s="28"/>
      <c r="AT45" s="101">
        <v>44085</v>
      </c>
      <c r="AU45" s="32">
        <v>1110.88869</v>
      </c>
      <c r="AV45" s="118">
        <v>8.0439440855406552E-3</v>
      </c>
    </row>
    <row r="46" spans="2:48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101">
        <v>44078</v>
      </c>
      <c r="N46" s="118">
        <v>-4.5522496773442445E-3</v>
      </c>
      <c r="O46" s="118">
        <v>-4.5829765207785478E-3</v>
      </c>
      <c r="P46" s="118">
        <v>-4.5829765207785478E-3</v>
      </c>
      <c r="Q46" s="118">
        <v>-4.5113625228498933E-3</v>
      </c>
      <c r="R46" s="118">
        <v>1.2249897917526731E-4</v>
      </c>
      <c r="S46" s="118">
        <v>-1.0054518304891458E-2</v>
      </c>
      <c r="T46" s="28"/>
      <c r="U46" s="107">
        <v>43819</v>
      </c>
      <c r="V46" s="108">
        <v>2.9948209503133337E-3</v>
      </c>
      <c r="W46" s="109">
        <v>0.95906610058511266</v>
      </c>
      <c r="X46" s="108">
        <v>3.4837087095804797E-3</v>
      </c>
      <c r="Y46" s="28"/>
      <c r="Z46" s="101">
        <v>44078</v>
      </c>
      <c r="AA46" s="32">
        <v>1151.8177000000001</v>
      </c>
      <c r="AB46" s="118">
        <v>-4.5522496773442445E-3</v>
      </c>
      <c r="AC46" s="28"/>
      <c r="AD46" s="101">
        <v>44078</v>
      </c>
      <c r="AE46" s="32">
        <v>1150.48035</v>
      </c>
      <c r="AF46" s="118">
        <v>-4.5829765207785478E-3</v>
      </c>
      <c r="AG46" s="28"/>
      <c r="AH46" s="101">
        <v>44078</v>
      </c>
      <c r="AI46" s="32">
        <v>1150.48035</v>
      </c>
      <c r="AJ46" s="118">
        <v>-4.5829765207785478E-3</v>
      </c>
      <c r="AK46" s="28"/>
      <c r="AL46" s="101">
        <v>44078</v>
      </c>
      <c r="AM46" s="32">
        <v>1153.1668999999999</v>
      </c>
      <c r="AN46" s="118">
        <v>-4.5113625228498933E-3</v>
      </c>
      <c r="AO46" s="28"/>
      <c r="AP46" s="101">
        <v>44078</v>
      </c>
      <c r="AQ46" s="32">
        <v>979.72</v>
      </c>
      <c r="AR46" s="118">
        <v>1.2249897917526731E-4</v>
      </c>
      <c r="AS46" s="28"/>
      <c r="AT46" s="101">
        <v>44078</v>
      </c>
      <c r="AU46" s="32">
        <v>1102.0240699999999</v>
      </c>
      <c r="AV46" s="118">
        <v>-1.0054518304891458E-2</v>
      </c>
    </row>
    <row r="47" spans="2:48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101">
        <v>44071</v>
      </c>
      <c r="N47" s="118">
        <v>5.102461535657854E-3</v>
      </c>
      <c r="O47" s="118">
        <v>5.0662405431216584E-3</v>
      </c>
      <c r="P47" s="118">
        <v>5.0662405431216584E-3</v>
      </c>
      <c r="Q47" s="118">
        <v>5.1386033453657554E-3</v>
      </c>
      <c r="R47" s="118">
        <v>-4.5524754085033425E-3</v>
      </c>
      <c r="S47" s="118">
        <v>4.7163640030223331E-3</v>
      </c>
      <c r="T47" s="28"/>
      <c r="U47" s="107">
        <v>43818</v>
      </c>
      <c r="V47" s="108">
        <v>-9.33068467122557E-4</v>
      </c>
      <c r="W47" s="109">
        <v>0.95620244546868227</v>
      </c>
      <c r="X47" s="108">
        <v>6.7122063516060759E-3</v>
      </c>
      <c r="Y47" s="28"/>
      <c r="Z47" s="101">
        <v>44071</v>
      </c>
      <c r="AA47" s="32">
        <v>1157.0850399999999</v>
      </c>
      <c r="AB47" s="118">
        <v>5.102461535657854E-3</v>
      </c>
      <c r="AC47" s="28"/>
      <c r="AD47" s="101">
        <v>44071</v>
      </c>
      <c r="AE47" s="32">
        <v>1155.7772500000001</v>
      </c>
      <c r="AF47" s="118">
        <v>5.0662405431216584E-3</v>
      </c>
      <c r="AG47" s="28"/>
      <c r="AH47" s="101">
        <v>44071</v>
      </c>
      <c r="AI47" s="32">
        <v>1155.7772500000001</v>
      </c>
      <c r="AJ47" s="118">
        <v>5.0662405431216584E-3</v>
      </c>
      <c r="AK47" s="28"/>
      <c r="AL47" s="101">
        <v>44071</v>
      </c>
      <c r="AM47" s="32">
        <v>1158.39283</v>
      </c>
      <c r="AN47" s="118">
        <v>5.1386033453657554E-3</v>
      </c>
      <c r="AO47" s="28"/>
      <c r="AP47" s="101">
        <v>44071</v>
      </c>
      <c r="AQ47" s="32">
        <v>979.6</v>
      </c>
      <c r="AR47" s="118">
        <v>-4.5524754085033425E-3</v>
      </c>
      <c r="AS47" s="28"/>
      <c r="AT47" s="101">
        <v>44071</v>
      </c>
      <c r="AU47" s="32">
        <v>1113.21693</v>
      </c>
      <c r="AV47" s="118">
        <v>4.7163640030223331E-3</v>
      </c>
    </row>
    <row r="48" spans="2:48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101">
        <v>44064</v>
      </c>
      <c r="N48" s="118">
        <v>-3.1425042628412392E-3</v>
      </c>
      <c r="O48" s="118">
        <v>-3.18022374246274E-3</v>
      </c>
      <c r="P48" s="118">
        <v>-3.18022374246274E-3</v>
      </c>
      <c r="Q48" s="118">
        <v>-3.1048730197570373E-3</v>
      </c>
      <c r="R48" s="118">
        <v>3.1703314066688915E-3</v>
      </c>
      <c r="S48" s="118">
        <v>-1.697928830284412E-3</v>
      </c>
      <c r="T48" s="28"/>
      <c r="U48" s="107">
        <v>43817</v>
      </c>
      <c r="V48" s="108">
        <v>-3.9019686899839923E-3</v>
      </c>
      <c r="W48" s="109">
        <v>0.95709548108210551</v>
      </c>
      <c r="X48" s="108">
        <v>8.6326775403695599E-3</v>
      </c>
      <c r="Y48" s="28"/>
      <c r="Z48" s="101">
        <v>44064</v>
      </c>
      <c r="AA48" s="32">
        <v>1151.2110299999999</v>
      </c>
      <c r="AB48" s="118">
        <v>-3.1425042628412392E-3</v>
      </c>
      <c r="AC48" s="28"/>
      <c r="AD48" s="101">
        <v>44064</v>
      </c>
      <c r="AE48" s="32">
        <v>1149.9513199999999</v>
      </c>
      <c r="AF48" s="118">
        <v>-3.18022374246274E-3</v>
      </c>
      <c r="AG48" s="28"/>
      <c r="AH48" s="101">
        <v>44064</v>
      </c>
      <c r="AI48" s="32">
        <v>1149.9513199999999</v>
      </c>
      <c r="AJ48" s="118">
        <v>-3.18022374246274E-3</v>
      </c>
      <c r="AK48" s="28"/>
      <c r="AL48" s="101">
        <v>44064</v>
      </c>
      <c r="AM48" s="32">
        <v>1152.47074</v>
      </c>
      <c r="AN48" s="118">
        <v>-3.1048730197570373E-3</v>
      </c>
      <c r="AO48" s="28"/>
      <c r="AP48" s="101">
        <v>44064</v>
      </c>
      <c r="AQ48" s="32">
        <v>984.08</v>
      </c>
      <c r="AR48" s="118">
        <v>3.1703314066688915E-3</v>
      </c>
      <c r="AS48" s="28"/>
      <c r="AT48" s="101">
        <v>44064</v>
      </c>
      <c r="AU48" s="32">
        <v>1107.9912400000001</v>
      </c>
      <c r="AV48" s="118">
        <v>-1.697928830284412E-3</v>
      </c>
    </row>
    <row r="49" spans="2:48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101">
        <v>44057</v>
      </c>
      <c r="N49" s="118">
        <v>1.1487670294707542E-3</v>
      </c>
      <c r="O49" s="118">
        <v>1.1022867560177563E-3</v>
      </c>
      <c r="P49" s="118">
        <v>1.1022867560177563E-3</v>
      </c>
      <c r="Q49" s="118">
        <v>1.1849567837098895E-3</v>
      </c>
      <c r="R49" s="118">
        <v>-5.0913295266685754E-3</v>
      </c>
      <c r="S49" s="118">
        <v>2.6647919634092965E-4</v>
      </c>
      <c r="T49" s="28"/>
      <c r="U49" s="107">
        <v>43816</v>
      </c>
      <c r="V49" s="108">
        <v>2.5846397060578629E-4</v>
      </c>
      <c r="W49" s="109">
        <v>0.96084466688824144</v>
      </c>
      <c r="X49" s="108">
        <v>1.4825765485527942E-2</v>
      </c>
      <c r="Y49" s="28"/>
      <c r="Z49" s="101">
        <v>44057</v>
      </c>
      <c r="AA49" s="32">
        <v>1154.8401200000001</v>
      </c>
      <c r="AB49" s="118">
        <v>1.1487670294707542E-3</v>
      </c>
      <c r="AC49" s="28"/>
      <c r="AD49" s="101">
        <v>44057</v>
      </c>
      <c r="AE49" s="32">
        <v>1153.6200899999999</v>
      </c>
      <c r="AF49" s="118">
        <v>1.1022867560177563E-3</v>
      </c>
      <c r="AG49" s="28"/>
      <c r="AH49" s="101">
        <v>44057</v>
      </c>
      <c r="AI49" s="32">
        <v>1153.6200899999999</v>
      </c>
      <c r="AJ49" s="118">
        <v>1.1022867560177563E-3</v>
      </c>
      <c r="AK49" s="28"/>
      <c r="AL49" s="101">
        <v>44057</v>
      </c>
      <c r="AM49" s="32">
        <v>1156.06016</v>
      </c>
      <c r="AN49" s="118">
        <v>1.1849567837098895E-3</v>
      </c>
      <c r="AO49" s="28"/>
      <c r="AP49" s="101">
        <v>44057</v>
      </c>
      <c r="AQ49" s="32">
        <v>980.97</v>
      </c>
      <c r="AR49" s="118">
        <v>-5.0913295266685754E-3</v>
      </c>
      <c r="AS49" s="28"/>
      <c r="AT49" s="101">
        <v>44057</v>
      </c>
      <c r="AU49" s="32">
        <v>1109.87573</v>
      </c>
      <c r="AV49" s="118">
        <v>2.6647919634092965E-4</v>
      </c>
    </row>
    <row r="50" spans="2:48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101">
        <v>44050</v>
      </c>
      <c r="N50" s="118">
        <v>-1.4685017443083481E-3</v>
      </c>
      <c r="O50" s="118">
        <v>-1.5089100967048408E-3</v>
      </c>
      <c r="P50" s="118">
        <v>-1.5089100967048408E-3</v>
      </c>
      <c r="Q50" s="118">
        <v>-1.4281830491231773E-3</v>
      </c>
      <c r="R50" s="118">
        <v>6.4951540061897184E-4</v>
      </c>
      <c r="S50" s="118">
        <v>-9.9725603333189472E-4</v>
      </c>
      <c r="T50" s="28"/>
      <c r="U50" s="107">
        <v>43815</v>
      </c>
      <c r="V50" s="108">
        <v>5.0848682324122355E-3</v>
      </c>
      <c r="W50" s="109">
        <v>0.96059638733182207</v>
      </c>
      <c r="X50" s="108">
        <v>1.4369017972135412E-2</v>
      </c>
      <c r="Y50" s="28"/>
      <c r="Z50" s="101">
        <v>44050</v>
      </c>
      <c r="AA50" s="32">
        <v>1153.5150000000001</v>
      </c>
      <c r="AB50" s="118">
        <v>-1.4685017443083481E-3</v>
      </c>
      <c r="AC50" s="28"/>
      <c r="AD50" s="101">
        <v>44050</v>
      </c>
      <c r="AE50" s="32">
        <v>1152.34987</v>
      </c>
      <c r="AF50" s="118">
        <v>-1.5089100967048408E-3</v>
      </c>
      <c r="AG50" s="28"/>
      <c r="AH50" s="101">
        <v>44050</v>
      </c>
      <c r="AI50" s="32">
        <v>1152.34987</v>
      </c>
      <c r="AJ50" s="118">
        <v>-1.5089100967048408E-3</v>
      </c>
      <c r="AK50" s="28"/>
      <c r="AL50" s="101">
        <v>44050</v>
      </c>
      <c r="AM50" s="32">
        <v>1154.6919</v>
      </c>
      <c r="AN50" s="118">
        <v>-1.4281830491231773E-3</v>
      </c>
      <c r="AO50" s="28"/>
      <c r="AP50" s="101">
        <v>44050</v>
      </c>
      <c r="AQ50" s="32">
        <v>985.99</v>
      </c>
      <c r="AR50" s="118">
        <v>6.4951540061897184E-4</v>
      </c>
      <c r="AS50" s="28"/>
      <c r="AT50" s="101">
        <v>44050</v>
      </c>
      <c r="AU50" s="32">
        <v>1109.58005</v>
      </c>
      <c r="AV50" s="118">
        <v>-9.9725603333189472E-4</v>
      </c>
    </row>
    <row r="51" spans="2:48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101">
        <v>44043</v>
      </c>
      <c r="N51" s="118">
        <v>1.5221198269753877E-2</v>
      </c>
      <c r="O51" s="118">
        <v>1.5191794408713211E-2</v>
      </c>
      <c r="P51" s="118">
        <v>1.5191794408713211E-2</v>
      </c>
      <c r="Q51" s="118">
        <v>1.5260907174602378E-2</v>
      </c>
      <c r="R51" s="118">
        <v>2.0032947588928263E-3</v>
      </c>
      <c r="S51" s="118">
        <v>1.1939902549116477E-2</v>
      </c>
      <c r="T51" s="28"/>
      <c r="U51" s="107">
        <v>43812</v>
      </c>
      <c r="V51" s="108">
        <v>6.2217456988636335E-3</v>
      </c>
      <c r="W51" s="109">
        <v>0.95573659269308309</v>
      </c>
      <c r="X51" s="108">
        <v>6.3282037703851213E-3</v>
      </c>
      <c r="Y51" s="28"/>
      <c r="Z51" s="101">
        <v>44043</v>
      </c>
      <c r="AA51" s="32">
        <v>1155.2114300000001</v>
      </c>
      <c r="AB51" s="118">
        <v>1.5221198269753877E-2</v>
      </c>
      <c r="AC51" s="28"/>
      <c r="AD51" s="101">
        <v>44043</v>
      </c>
      <c r="AE51" s="32">
        <v>1154.0912900000001</v>
      </c>
      <c r="AF51" s="118">
        <v>1.5191794408713211E-2</v>
      </c>
      <c r="AG51" s="28"/>
      <c r="AH51" s="101">
        <v>44043</v>
      </c>
      <c r="AI51" s="32">
        <v>1154.0912900000001</v>
      </c>
      <c r="AJ51" s="118">
        <v>1.5191794408713211E-2</v>
      </c>
      <c r="AK51" s="28"/>
      <c r="AL51" s="101">
        <v>44043</v>
      </c>
      <c r="AM51" s="32">
        <v>1156.34337</v>
      </c>
      <c r="AN51" s="118">
        <v>1.5260907174602378E-2</v>
      </c>
      <c r="AO51" s="28"/>
      <c r="AP51" s="101">
        <v>44043</v>
      </c>
      <c r="AQ51" s="32">
        <v>985.35</v>
      </c>
      <c r="AR51" s="118">
        <v>2.0032947588928263E-3</v>
      </c>
      <c r="AS51" s="28"/>
      <c r="AT51" s="101">
        <v>44043</v>
      </c>
      <c r="AU51" s="32">
        <v>1110.68769</v>
      </c>
      <c r="AV51" s="118">
        <v>1.1939902549116477E-2</v>
      </c>
    </row>
    <row r="52" spans="2:48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101">
        <v>44036</v>
      </c>
      <c r="N52" s="118">
        <v>1.5600170840615268E-2</v>
      </c>
      <c r="O52" s="118">
        <v>1.5556896246220697E-2</v>
      </c>
      <c r="P52" s="118">
        <v>1.5556896246220697E-2</v>
      </c>
      <c r="Q52" s="118">
        <v>1.5643367772051553E-2</v>
      </c>
      <c r="R52" s="118">
        <v>-1.654805534969217E-3</v>
      </c>
      <c r="S52" s="118">
        <v>1.5743269942091853E-2</v>
      </c>
      <c r="T52" s="28"/>
      <c r="U52" s="107">
        <v>43811</v>
      </c>
      <c r="V52" s="108">
        <v>9.7281808670079766E-4</v>
      </c>
      <c r="W52" s="109">
        <v>0.94982701057537133</v>
      </c>
      <c r="X52" s="108">
        <v>5.6708763870250145E-3</v>
      </c>
      <c r="Y52" s="28"/>
      <c r="Z52" s="101">
        <v>44036</v>
      </c>
      <c r="AA52" s="32">
        <v>1137.8913600000001</v>
      </c>
      <c r="AB52" s="118">
        <v>1.5600170840615268E-2</v>
      </c>
      <c r="AC52" s="28"/>
      <c r="AD52" s="101">
        <v>44036</v>
      </c>
      <c r="AE52" s="32">
        <v>1136.8209400000001</v>
      </c>
      <c r="AF52" s="118">
        <v>1.5556896246220697E-2</v>
      </c>
      <c r="AG52" s="28"/>
      <c r="AH52" s="101">
        <v>44036</v>
      </c>
      <c r="AI52" s="32">
        <v>1136.8209400000001</v>
      </c>
      <c r="AJ52" s="118">
        <v>1.5556896246220697E-2</v>
      </c>
      <c r="AK52" s="28"/>
      <c r="AL52" s="101">
        <v>44036</v>
      </c>
      <c r="AM52" s="32">
        <v>1138.9617800000001</v>
      </c>
      <c r="AN52" s="118">
        <v>1.5643367772051553E-2</v>
      </c>
      <c r="AO52" s="28"/>
      <c r="AP52" s="101">
        <v>44036</v>
      </c>
      <c r="AQ52" s="32">
        <v>983.38</v>
      </c>
      <c r="AR52" s="118">
        <v>-1.654805534969217E-3</v>
      </c>
      <c r="AS52" s="28"/>
      <c r="AT52" s="101">
        <v>44036</v>
      </c>
      <c r="AU52" s="32">
        <v>1097.58266</v>
      </c>
      <c r="AV52" s="118">
        <v>1.5743269942091853E-2</v>
      </c>
    </row>
    <row r="53" spans="2:48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101">
        <v>44029</v>
      </c>
      <c r="N53" s="118">
        <v>1.3239546134612867E-2</v>
      </c>
      <c r="O53" s="118">
        <v>1.3199256424283545E-2</v>
      </c>
      <c r="P53" s="118">
        <v>1.3199256424283545E-2</v>
      </c>
      <c r="Q53" s="118">
        <v>1.3279766734554999E-2</v>
      </c>
      <c r="R53" s="118">
        <v>1.4946011346768096E-3</v>
      </c>
      <c r="S53" s="118">
        <v>3.396438786570144E-3</v>
      </c>
      <c r="T53" s="28"/>
      <c r="U53" s="107">
        <v>43810</v>
      </c>
      <c r="V53" s="108">
        <v>2.2141554920576921E-3</v>
      </c>
      <c r="W53" s="109">
        <v>0.94890389969920308</v>
      </c>
      <c r="X53" s="108">
        <v>1.1018629255863388E-3</v>
      </c>
      <c r="Y53" s="28"/>
      <c r="Z53" s="101">
        <v>44029</v>
      </c>
      <c r="AA53" s="32">
        <v>1120.41273</v>
      </c>
      <c r="AB53" s="118">
        <v>1.3239546134612867E-2</v>
      </c>
      <c r="AC53" s="28"/>
      <c r="AD53" s="101">
        <v>44029</v>
      </c>
      <c r="AE53" s="32">
        <v>1119.4064499999999</v>
      </c>
      <c r="AF53" s="118">
        <v>1.3199256424283545E-2</v>
      </c>
      <c r="AG53" s="28"/>
      <c r="AH53" s="101">
        <v>44029</v>
      </c>
      <c r="AI53" s="32">
        <v>1119.4064499999999</v>
      </c>
      <c r="AJ53" s="118">
        <v>1.3199256424283545E-2</v>
      </c>
      <c r="AK53" s="28"/>
      <c r="AL53" s="101">
        <v>44029</v>
      </c>
      <c r="AM53" s="32">
        <v>1121.4190100000001</v>
      </c>
      <c r="AN53" s="118">
        <v>1.3279766734554999E-2</v>
      </c>
      <c r="AO53" s="28"/>
      <c r="AP53" s="101">
        <v>44029</v>
      </c>
      <c r="AQ53" s="32">
        <v>985.01</v>
      </c>
      <c r="AR53" s="118">
        <v>1.4946011346768096E-3</v>
      </c>
      <c r="AS53" s="28"/>
      <c r="AT53" s="101">
        <v>44029</v>
      </c>
      <c r="AU53" s="32">
        <v>1080.5709400000001</v>
      </c>
      <c r="AV53" s="118">
        <v>3.396438786570144E-3</v>
      </c>
    </row>
    <row r="54" spans="2:48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101">
        <v>44022</v>
      </c>
      <c r="N54" s="118">
        <v>8.5086919663437399E-3</v>
      </c>
      <c r="O54" s="118">
        <v>8.4805303428130419E-3</v>
      </c>
      <c r="P54" s="118">
        <v>8.4805303428130419E-3</v>
      </c>
      <c r="Q54" s="118">
        <v>8.5471372183529848E-3</v>
      </c>
      <c r="R54" s="118">
        <v>3.5405634291427734E-3</v>
      </c>
      <c r="S54" s="118">
        <v>7.7766005504176228E-3</v>
      </c>
      <c r="T54" s="28"/>
      <c r="U54" s="107">
        <v>43809</v>
      </c>
      <c r="V54" s="108">
        <v>-1.9172716732783048E-4</v>
      </c>
      <c r="W54" s="109">
        <v>0.9468075206274843</v>
      </c>
      <c r="X54" s="108">
        <v>-8.7462346210043229E-4</v>
      </c>
      <c r="Y54" s="28"/>
      <c r="Z54" s="101">
        <v>44022</v>
      </c>
      <c r="AA54" s="32">
        <v>1105.7728</v>
      </c>
      <c r="AB54" s="118">
        <v>8.5086919663437399E-3</v>
      </c>
      <c r="AC54" s="28"/>
      <c r="AD54" s="101">
        <v>44022</v>
      </c>
      <c r="AE54" s="32">
        <v>1104.8235999999999</v>
      </c>
      <c r="AF54" s="118">
        <v>8.4805303428130419E-3</v>
      </c>
      <c r="AG54" s="28"/>
      <c r="AH54" s="101">
        <v>44022</v>
      </c>
      <c r="AI54" s="32">
        <v>1104.8235999999999</v>
      </c>
      <c r="AJ54" s="118">
        <v>8.4805303428130419E-3</v>
      </c>
      <c r="AK54" s="28"/>
      <c r="AL54" s="101">
        <v>44022</v>
      </c>
      <c r="AM54" s="32">
        <v>1106.722</v>
      </c>
      <c r="AN54" s="118">
        <v>8.5471372183529848E-3</v>
      </c>
      <c r="AO54" s="28"/>
      <c r="AP54" s="101">
        <v>44022</v>
      </c>
      <c r="AQ54" s="32">
        <v>983.54</v>
      </c>
      <c r="AR54" s="118">
        <v>3.5405634291427734E-3</v>
      </c>
      <c r="AS54" s="28"/>
      <c r="AT54" s="101">
        <v>44022</v>
      </c>
      <c r="AU54" s="32">
        <v>1076.91327</v>
      </c>
      <c r="AV54" s="118">
        <v>7.7766005504176228E-3</v>
      </c>
    </row>
    <row r="55" spans="2:48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101">
        <v>44015</v>
      </c>
      <c r="N55" s="118">
        <v>1.4587525835474402E-3</v>
      </c>
      <c r="O55" s="118">
        <v>1.4179579314343993E-3</v>
      </c>
      <c r="P55" s="118">
        <v>1.4179579314343993E-3</v>
      </c>
      <c r="Q55" s="118">
        <v>1.4994890891062429E-3</v>
      </c>
      <c r="R55" s="118">
        <v>5.8192955589597695E-4</v>
      </c>
      <c r="S55" s="118">
        <v>2.6755575681987054E-3</v>
      </c>
      <c r="T55" s="28"/>
      <c r="U55" s="107">
        <v>43808</v>
      </c>
      <c r="V55" s="108">
        <v>-2.8823513289697139E-3</v>
      </c>
      <c r="W55" s="109">
        <v>0.94698908416208105</v>
      </c>
      <c r="X55" s="108">
        <v>-1.0615313356754363E-3</v>
      </c>
      <c r="Y55" s="28"/>
      <c r="Z55" s="101">
        <v>44015</v>
      </c>
      <c r="AA55" s="32">
        <v>1096.4435000000001</v>
      </c>
      <c r="AB55" s="118">
        <v>1.4587525835474402E-3</v>
      </c>
      <c r="AC55" s="28"/>
      <c r="AD55" s="101">
        <v>44015</v>
      </c>
      <c r="AE55" s="32">
        <v>1095.5328999999999</v>
      </c>
      <c r="AF55" s="118">
        <v>1.4179579314343993E-3</v>
      </c>
      <c r="AG55" s="28"/>
      <c r="AH55" s="101">
        <v>44015</v>
      </c>
      <c r="AI55" s="32">
        <v>1095.5328999999999</v>
      </c>
      <c r="AJ55" s="118">
        <v>1.4179579314343993E-3</v>
      </c>
      <c r="AK55" s="28"/>
      <c r="AL55" s="101">
        <v>44015</v>
      </c>
      <c r="AM55" s="32">
        <v>1097.34286</v>
      </c>
      <c r="AN55" s="118">
        <v>1.4994890891062429E-3</v>
      </c>
      <c r="AO55" s="28"/>
      <c r="AP55" s="101">
        <v>44015</v>
      </c>
      <c r="AQ55" s="32">
        <v>980.07</v>
      </c>
      <c r="AR55" s="118">
        <v>5.8192955589597695E-4</v>
      </c>
      <c r="AS55" s="28"/>
      <c r="AT55" s="101">
        <v>44015</v>
      </c>
      <c r="AU55" s="32">
        <v>1068.6031700000001</v>
      </c>
      <c r="AV55" s="118">
        <v>2.6755575681987054E-3</v>
      </c>
    </row>
    <row r="56" spans="2:48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101">
        <v>44008</v>
      </c>
      <c r="N56" s="118">
        <v>3.6350620361449426E-3</v>
      </c>
      <c r="O56" s="118">
        <v>3.5837898431729798E-3</v>
      </c>
      <c r="P56" s="118">
        <v>3.5837898431729798E-3</v>
      </c>
      <c r="Q56" s="118">
        <v>3.6656747379397725E-3</v>
      </c>
      <c r="R56" s="118">
        <v>5.2094505561850468E-4</v>
      </c>
      <c r="S56" s="118">
        <v>4.7028408577076686E-3</v>
      </c>
      <c r="T56" s="28"/>
      <c r="U56" s="107">
        <v>43805</v>
      </c>
      <c r="V56" s="108">
        <v>5.5644878532599253E-3</v>
      </c>
      <c r="W56" s="109">
        <v>0.94972652968708249</v>
      </c>
      <c r="X56" s="108">
        <v>-8.6571121161248543E-3</v>
      </c>
      <c r="Y56" s="28"/>
      <c r="Z56" s="101">
        <v>44008</v>
      </c>
      <c r="AA56" s="32">
        <v>1094.8463899999999</v>
      </c>
      <c r="AB56" s="118">
        <v>3.6350620361449426E-3</v>
      </c>
      <c r="AC56" s="28"/>
      <c r="AD56" s="101">
        <v>44008</v>
      </c>
      <c r="AE56" s="32">
        <v>1093.9816800000001</v>
      </c>
      <c r="AF56" s="118">
        <v>3.5837898431729798E-3</v>
      </c>
      <c r="AG56" s="28"/>
      <c r="AH56" s="101">
        <v>44008</v>
      </c>
      <c r="AI56" s="32">
        <v>1093.9816800000001</v>
      </c>
      <c r="AJ56" s="118">
        <v>3.5837898431729798E-3</v>
      </c>
      <c r="AK56" s="28"/>
      <c r="AL56" s="101">
        <v>44008</v>
      </c>
      <c r="AM56" s="32">
        <v>1095.6998699999999</v>
      </c>
      <c r="AN56" s="118">
        <v>3.6656747379397725E-3</v>
      </c>
      <c r="AO56" s="28"/>
      <c r="AP56" s="101">
        <v>44008</v>
      </c>
      <c r="AQ56" s="32">
        <v>979.5</v>
      </c>
      <c r="AR56" s="118">
        <v>5.2094505561850468E-4</v>
      </c>
      <c r="AS56" s="28"/>
      <c r="AT56" s="101">
        <v>44008</v>
      </c>
      <c r="AU56" s="32">
        <v>1065.7516900000001</v>
      </c>
      <c r="AV56" s="118">
        <v>4.7028408577076686E-3</v>
      </c>
    </row>
    <row r="57" spans="2:48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101">
        <v>44001</v>
      </c>
      <c r="N57" s="118">
        <v>-1.9632363282131582E-3</v>
      </c>
      <c r="O57" s="118">
        <v>-2.0029245708998999E-3</v>
      </c>
      <c r="P57" s="118">
        <v>-2.0029245708998999E-3</v>
      </c>
      <c r="Q57" s="118">
        <v>-1.9236294593795167E-3</v>
      </c>
      <c r="R57" s="118">
        <v>2.0881314294487474E-3</v>
      </c>
      <c r="S57" s="118">
        <v>3.7020180174753836E-3</v>
      </c>
      <c r="T57" s="28"/>
      <c r="U57" s="107">
        <v>43804</v>
      </c>
      <c r="V57" s="108">
        <v>-3.5748509248579741E-3</v>
      </c>
      <c r="W57" s="109">
        <v>0.94447103210119954</v>
      </c>
      <c r="X57" s="108">
        <v>-2.0195455749620339E-2</v>
      </c>
      <c r="Y57" s="28"/>
      <c r="Z57" s="101">
        <v>44001</v>
      </c>
      <c r="AA57" s="32">
        <v>1090.8809699999999</v>
      </c>
      <c r="AB57" s="118">
        <v>-1.9632363282131582E-3</v>
      </c>
      <c r="AC57" s="28"/>
      <c r="AD57" s="101">
        <v>44001</v>
      </c>
      <c r="AE57" s="32">
        <v>1090.0750800000001</v>
      </c>
      <c r="AF57" s="118">
        <v>-2.0029245708998999E-3</v>
      </c>
      <c r="AG57" s="28"/>
      <c r="AH57" s="101">
        <v>44001</v>
      </c>
      <c r="AI57" s="32">
        <v>1090.0750800000001</v>
      </c>
      <c r="AJ57" s="118">
        <v>-2.0029245708998999E-3</v>
      </c>
      <c r="AK57" s="28"/>
      <c r="AL57" s="101">
        <v>44001</v>
      </c>
      <c r="AM57" s="32">
        <v>1091.6980599999999</v>
      </c>
      <c r="AN57" s="118">
        <v>-1.9236294593795167E-3</v>
      </c>
      <c r="AO57" s="28"/>
      <c r="AP57" s="101">
        <v>44001</v>
      </c>
      <c r="AQ57" s="32">
        <v>978.99</v>
      </c>
      <c r="AR57" s="118">
        <v>2.0881314294487474E-3</v>
      </c>
      <c r="AS57" s="28"/>
      <c r="AT57" s="101">
        <v>44001</v>
      </c>
      <c r="AU57" s="32">
        <v>1060.7630899999999</v>
      </c>
      <c r="AV57" s="118">
        <v>3.7020180174753836E-3</v>
      </c>
    </row>
    <row r="58" spans="2:48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101">
        <v>43994</v>
      </c>
      <c r="N58" s="118">
        <v>-2.3688275460068686E-3</v>
      </c>
      <c r="O58" s="118">
        <v>-2.3979341745984373E-3</v>
      </c>
      <c r="P58" s="118">
        <v>-2.3979341745984373E-3</v>
      </c>
      <c r="Q58" s="118">
        <v>-2.3295077210770954E-3</v>
      </c>
      <c r="R58" s="118">
        <v>2.7096098777597E-3</v>
      </c>
      <c r="S58" s="118">
        <v>1.2123263584958854E-2</v>
      </c>
      <c r="T58" s="28"/>
      <c r="U58" s="107">
        <v>43803</v>
      </c>
      <c r="V58" s="108">
        <v>2.3547309295775739E-4</v>
      </c>
      <c r="W58" s="109">
        <v>0.94785948847019263</v>
      </c>
      <c r="X58" s="108">
        <v>-1.7266117304788997E-2</v>
      </c>
      <c r="Y58" s="28"/>
      <c r="Z58" s="101">
        <v>43994</v>
      </c>
      <c r="AA58" s="32">
        <v>1093.02684</v>
      </c>
      <c r="AB58" s="118">
        <v>-2.3688275460068686E-3</v>
      </c>
      <c r="AC58" s="28"/>
      <c r="AD58" s="101">
        <v>43994</v>
      </c>
      <c r="AE58" s="32">
        <v>1092.2628</v>
      </c>
      <c r="AF58" s="118">
        <v>-2.3979341745984373E-3</v>
      </c>
      <c r="AG58" s="28"/>
      <c r="AH58" s="101">
        <v>43994</v>
      </c>
      <c r="AI58" s="32">
        <v>1092.2628</v>
      </c>
      <c r="AJ58" s="118">
        <v>-2.3979341745984373E-3</v>
      </c>
      <c r="AK58" s="28"/>
      <c r="AL58" s="101">
        <v>43994</v>
      </c>
      <c r="AM58" s="32">
        <v>1093.80213</v>
      </c>
      <c r="AN58" s="118">
        <v>-2.3295077210770954E-3</v>
      </c>
      <c r="AO58" s="28"/>
      <c r="AP58" s="101">
        <v>43994</v>
      </c>
      <c r="AQ58" s="32">
        <v>976.95</v>
      </c>
      <c r="AR58" s="118">
        <v>2.7096098777597E-3</v>
      </c>
      <c r="AS58" s="28"/>
      <c r="AT58" s="101">
        <v>43994</v>
      </c>
      <c r="AU58" s="32">
        <v>1056.85061</v>
      </c>
      <c r="AV58" s="118">
        <v>1.2123263584958854E-2</v>
      </c>
    </row>
    <row r="59" spans="2:48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101">
        <v>43987</v>
      </c>
      <c r="N59" s="118">
        <v>1.6751344581423133E-2</v>
      </c>
      <c r="O59" s="118">
        <v>1.6709010185891549E-2</v>
      </c>
      <c r="P59" s="118">
        <v>1.6709010185891549E-2</v>
      </c>
      <c r="Q59" s="118">
        <v>1.679363509181786E-2</v>
      </c>
      <c r="R59" s="118">
        <v>-4.9241375065400828E-4</v>
      </c>
      <c r="S59" s="118">
        <v>-1.2992300578714699E-3</v>
      </c>
      <c r="T59" s="28"/>
      <c r="U59" s="107">
        <v>43802</v>
      </c>
      <c r="V59" s="108">
        <v>-3.7876279133069887E-4</v>
      </c>
      <c r="W59" s="109">
        <v>0.94763634560889298</v>
      </c>
      <c r="X59" s="108">
        <v>-1.6067893954652246E-2</v>
      </c>
      <c r="Y59" s="28"/>
      <c r="Z59" s="101">
        <v>43987</v>
      </c>
      <c r="AA59" s="32">
        <v>1095.6221800000001</v>
      </c>
      <c r="AB59" s="118">
        <v>1.6751344581423133E-2</v>
      </c>
      <c r="AC59" s="28"/>
      <c r="AD59" s="101">
        <v>43987</v>
      </c>
      <c r="AE59" s="32">
        <v>1094.8882699999999</v>
      </c>
      <c r="AF59" s="118">
        <v>1.6709010185891549E-2</v>
      </c>
      <c r="AG59" s="28"/>
      <c r="AH59" s="101">
        <v>43987</v>
      </c>
      <c r="AI59" s="32">
        <v>1094.8882699999999</v>
      </c>
      <c r="AJ59" s="118">
        <v>1.6709010185891549E-2</v>
      </c>
      <c r="AK59" s="28"/>
      <c r="AL59" s="101">
        <v>43987</v>
      </c>
      <c r="AM59" s="32">
        <v>1096.3561</v>
      </c>
      <c r="AN59" s="118">
        <v>1.679363509181786E-2</v>
      </c>
      <c r="AO59" s="28"/>
      <c r="AP59" s="101">
        <v>43987</v>
      </c>
      <c r="AQ59" s="32">
        <v>974.31</v>
      </c>
      <c r="AR59" s="118">
        <v>-4.9241375065400828E-4</v>
      </c>
      <c r="AS59" s="28"/>
      <c r="AT59" s="101">
        <v>43987</v>
      </c>
      <c r="AU59" s="32">
        <v>1044.1916000000001</v>
      </c>
      <c r="AV59" s="118">
        <v>-1.2992300578714699E-3</v>
      </c>
    </row>
    <row r="60" spans="2:48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101">
        <v>43980</v>
      </c>
      <c r="N60" s="118">
        <v>2.164421502222047E-2</v>
      </c>
      <c r="O60" s="118">
        <v>2.1603491862400848E-2</v>
      </c>
      <c r="P60" s="118">
        <v>2.1603491862400848E-2</v>
      </c>
      <c r="Q60" s="118">
        <v>2.1674357590671267E-2</v>
      </c>
      <c r="R60" s="118">
        <v>2.4990744168826851E-3</v>
      </c>
      <c r="S60" s="118">
        <v>1.3432784637020134E-2</v>
      </c>
      <c r="T60" s="28"/>
      <c r="U60" s="107">
        <v>43801</v>
      </c>
      <c r="V60" s="108">
        <v>-1.046408722729723E-2</v>
      </c>
      <c r="W60" s="109">
        <v>0.94799541099693085</v>
      </c>
      <c r="X60" s="108">
        <v>-1.4079085323595697E-2</v>
      </c>
      <c r="Y60" s="28"/>
      <c r="Z60" s="101">
        <v>43980</v>
      </c>
      <c r="AA60" s="32">
        <v>1077.57141</v>
      </c>
      <c r="AB60" s="118">
        <v>2.164421502222047E-2</v>
      </c>
      <c r="AC60" s="28"/>
      <c r="AD60" s="101">
        <v>43980</v>
      </c>
      <c r="AE60" s="32">
        <v>1076.8944300000001</v>
      </c>
      <c r="AF60" s="118">
        <v>2.1603491862400848E-2</v>
      </c>
      <c r="AG60" s="28"/>
      <c r="AH60" s="101">
        <v>43980</v>
      </c>
      <c r="AI60" s="32">
        <v>1076.8944300000001</v>
      </c>
      <c r="AJ60" s="118">
        <v>2.1603491862400848E-2</v>
      </c>
      <c r="AK60" s="28"/>
      <c r="AL60" s="101">
        <v>43980</v>
      </c>
      <c r="AM60" s="32">
        <v>1078.24839</v>
      </c>
      <c r="AN60" s="118">
        <v>2.1674357590671267E-2</v>
      </c>
      <c r="AO60" s="28"/>
      <c r="AP60" s="101">
        <v>43980</v>
      </c>
      <c r="AQ60" s="32">
        <v>974.79</v>
      </c>
      <c r="AR60" s="118">
        <v>2.4990744168826851E-3</v>
      </c>
      <c r="AS60" s="28"/>
      <c r="AT60" s="101">
        <v>43980</v>
      </c>
      <c r="AU60" s="32">
        <v>1045.5500099999999</v>
      </c>
      <c r="AV60" s="118">
        <v>1.3432784637020134E-2</v>
      </c>
    </row>
    <row r="61" spans="2:48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101">
        <v>43973</v>
      </c>
      <c r="N61" s="118">
        <v>9.9033483640149633E-3</v>
      </c>
      <c r="O61" s="118">
        <v>9.8733999701920983E-3</v>
      </c>
      <c r="P61" s="118">
        <v>9.8733999701920983E-3</v>
      </c>
      <c r="Q61" s="118">
        <v>9.9541226011343742E-3</v>
      </c>
      <c r="R61" s="118">
        <v>2.5776916255955129E-3</v>
      </c>
      <c r="S61" s="118">
        <v>2.9861857519823953E-3</v>
      </c>
      <c r="T61" s="28"/>
      <c r="U61" s="107">
        <v>43798</v>
      </c>
      <c r="V61" s="108">
        <v>-6.1393824708191836E-3</v>
      </c>
      <c r="W61" s="109">
        <v>0.95802021812490412</v>
      </c>
      <c r="X61" s="108">
        <v>2.1554450420728788E-3</v>
      </c>
      <c r="Y61" s="28"/>
      <c r="Z61" s="101">
        <v>43973</v>
      </c>
      <c r="AA61" s="32">
        <v>1054.74234</v>
      </c>
      <c r="AB61" s="118">
        <v>9.9033483640149633E-3</v>
      </c>
      <c r="AC61" s="28"/>
      <c r="AD61" s="101">
        <v>43973</v>
      </c>
      <c r="AE61" s="32">
        <v>1054.1217200000001</v>
      </c>
      <c r="AF61" s="118">
        <v>9.8733999701920983E-3</v>
      </c>
      <c r="AG61" s="28"/>
      <c r="AH61" s="101">
        <v>43973</v>
      </c>
      <c r="AI61" s="32">
        <v>1054.1217200000001</v>
      </c>
      <c r="AJ61" s="118">
        <v>9.8733999701920983E-3</v>
      </c>
      <c r="AK61" s="28"/>
      <c r="AL61" s="101">
        <v>43973</v>
      </c>
      <c r="AM61" s="32">
        <v>1055.37384</v>
      </c>
      <c r="AN61" s="118">
        <v>9.9541226011343742E-3</v>
      </c>
      <c r="AO61" s="28"/>
      <c r="AP61" s="101">
        <v>43973</v>
      </c>
      <c r="AQ61" s="32">
        <v>972.36</v>
      </c>
      <c r="AR61" s="118">
        <v>2.5776916255955129E-3</v>
      </c>
      <c r="AS61" s="28"/>
      <c r="AT61" s="101">
        <v>43973</v>
      </c>
      <c r="AU61" s="32">
        <v>1031.6915200000001</v>
      </c>
      <c r="AV61" s="118">
        <v>2.9861857519823953E-3</v>
      </c>
    </row>
    <row r="62" spans="2:48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101">
        <v>43966</v>
      </c>
      <c r="N62" s="118">
        <v>-6.6581909177051424E-3</v>
      </c>
      <c r="O62" s="118">
        <v>-6.7008618562655053E-3</v>
      </c>
      <c r="P62" s="118">
        <v>-6.7008618562655053E-3</v>
      </c>
      <c r="Q62" s="118">
        <v>-6.6258402102488123E-3</v>
      </c>
      <c r="R62" s="118">
        <v>-2.7966851055954978E-3</v>
      </c>
      <c r="S62" s="118">
        <v>-5.6917105106167876E-3</v>
      </c>
      <c r="T62" s="28"/>
      <c r="U62" s="107">
        <v>43797</v>
      </c>
      <c r="V62" s="108">
        <v>-5.9582157281942597E-4</v>
      </c>
      <c r="W62" s="109">
        <v>0.96393820343401981</v>
      </c>
      <c r="X62" s="108">
        <v>1.0636839703415113E-2</v>
      </c>
      <c r="Y62" s="28"/>
      <c r="Z62" s="101">
        <v>43966</v>
      </c>
      <c r="AA62" s="32">
        <v>1044.3992900000001</v>
      </c>
      <c r="AB62" s="118">
        <v>-6.6581909177051424E-3</v>
      </c>
      <c r="AC62" s="28"/>
      <c r="AD62" s="101">
        <v>43966</v>
      </c>
      <c r="AE62" s="32">
        <v>1043.8157100000001</v>
      </c>
      <c r="AF62" s="118">
        <v>-6.7008618562655053E-3</v>
      </c>
      <c r="AG62" s="28"/>
      <c r="AH62" s="101">
        <v>43966</v>
      </c>
      <c r="AI62" s="32">
        <v>1043.8157100000001</v>
      </c>
      <c r="AJ62" s="118">
        <v>-6.7008618562655053E-3</v>
      </c>
      <c r="AK62" s="28"/>
      <c r="AL62" s="101">
        <v>43966</v>
      </c>
      <c r="AM62" s="32">
        <v>1044.9720600000001</v>
      </c>
      <c r="AN62" s="118">
        <v>-6.6258402102488123E-3</v>
      </c>
      <c r="AO62" s="28"/>
      <c r="AP62" s="101">
        <v>43966</v>
      </c>
      <c r="AQ62" s="32">
        <v>969.86</v>
      </c>
      <c r="AR62" s="118">
        <v>-2.7966851055954978E-3</v>
      </c>
      <c r="AS62" s="28"/>
      <c r="AT62" s="101">
        <v>43966</v>
      </c>
      <c r="AU62" s="32">
        <v>1028.61987</v>
      </c>
      <c r="AV62" s="118">
        <v>-5.6917105106167876E-3</v>
      </c>
    </row>
    <row r="63" spans="2:48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101">
        <v>43959</v>
      </c>
      <c r="N63" s="118">
        <v>-9.2714932125845806E-3</v>
      </c>
      <c r="O63" s="118">
        <v>-9.3231106740438996E-3</v>
      </c>
      <c r="P63" s="118">
        <v>-9.3231106740438996E-3</v>
      </c>
      <c r="Q63" s="118">
        <v>-9.2301417569307098E-3</v>
      </c>
      <c r="R63" s="118">
        <v>-8.1161326114420618E-4</v>
      </c>
      <c r="S63" s="118">
        <v>-5.3342230034791882E-3</v>
      </c>
      <c r="T63" s="28"/>
      <c r="U63" s="107">
        <v>43796</v>
      </c>
      <c r="V63" s="108">
        <v>1.4550357035477072E-3</v>
      </c>
      <c r="W63" s="109">
        <v>0.96451288101579125</v>
      </c>
      <c r="X63" s="108">
        <v>8.783063058492635E-3</v>
      </c>
      <c r="Y63" s="28"/>
      <c r="Z63" s="101">
        <v>43959</v>
      </c>
      <c r="AA63" s="32">
        <v>1051.3997099999999</v>
      </c>
      <c r="AB63" s="118">
        <v>-9.2714932125845806E-3</v>
      </c>
      <c r="AC63" s="28"/>
      <c r="AD63" s="101">
        <v>43959</v>
      </c>
      <c r="AE63" s="32">
        <v>1050.85736</v>
      </c>
      <c r="AF63" s="118">
        <v>-9.3231106740438996E-3</v>
      </c>
      <c r="AG63" s="28"/>
      <c r="AH63" s="101">
        <v>43959</v>
      </c>
      <c r="AI63" s="32">
        <v>1050.85736</v>
      </c>
      <c r="AJ63" s="118">
        <v>-9.3231106740438996E-3</v>
      </c>
      <c r="AK63" s="28"/>
      <c r="AL63" s="101">
        <v>43959</v>
      </c>
      <c r="AM63" s="32">
        <v>1051.9420600000001</v>
      </c>
      <c r="AN63" s="118">
        <v>-9.2301417569307098E-3</v>
      </c>
      <c r="AO63" s="28"/>
      <c r="AP63" s="101">
        <v>43959</v>
      </c>
      <c r="AQ63" s="32">
        <v>972.58</v>
      </c>
      <c r="AR63" s="118">
        <v>-8.1161326114420618E-4</v>
      </c>
      <c r="AS63" s="28"/>
      <c r="AT63" s="101">
        <v>43959</v>
      </c>
      <c r="AU63" s="32">
        <v>1034.5079900000001</v>
      </c>
      <c r="AV63" s="118">
        <v>-5.3342230034791882E-3</v>
      </c>
    </row>
    <row r="64" spans="2:48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101">
        <v>43952</v>
      </c>
      <c r="N64" s="118">
        <v>1.7860757216659806E-2</v>
      </c>
      <c r="O64" s="118">
        <v>1.7841580982204119E-2</v>
      </c>
      <c r="P64" s="118">
        <v>1.7831042802814334E-2</v>
      </c>
      <c r="Q64" s="118">
        <v>1.7900953429651256E-2</v>
      </c>
      <c r="R64" s="118">
        <v>4.2507093113230976E-3</v>
      </c>
      <c r="S64" s="118">
        <v>1.3958909768062577E-2</v>
      </c>
      <c r="T64" s="28"/>
      <c r="U64" s="107">
        <v>43795</v>
      </c>
      <c r="V64" s="108">
        <v>1.641758067916804E-3</v>
      </c>
      <c r="W64" s="109">
        <v>0.96311151936861183</v>
      </c>
      <c r="X64" s="108">
        <v>4.3403793487748477E-3</v>
      </c>
      <c r="Y64" s="28"/>
      <c r="Z64" s="101">
        <v>43952</v>
      </c>
      <c r="AA64" s="32">
        <v>1061.2389800000001</v>
      </c>
      <c r="AB64" s="118">
        <v>1.7860757216659806E-2</v>
      </c>
      <c r="AC64" s="28"/>
      <c r="AD64" s="101">
        <v>43952</v>
      </c>
      <c r="AE64" s="32">
        <v>1060.7468200000001</v>
      </c>
      <c r="AF64" s="118">
        <v>1.7841580982204119E-2</v>
      </c>
      <c r="AG64" s="28"/>
      <c r="AH64" s="101">
        <v>43952</v>
      </c>
      <c r="AI64" s="32">
        <v>1060.7468200000001</v>
      </c>
      <c r="AJ64" s="118">
        <v>1.7831042802814334E-2</v>
      </c>
      <c r="AK64" s="28"/>
      <c r="AL64" s="101">
        <v>43952</v>
      </c>
      <c r="AM64" s="32">
        <v>1061.74209</v>
      </c>
      <c r="AN64" s="118">
        <v>1.7900953429651256E-2</v>
      </c>
      <c r="AO64" s="28"/>
      <c r="AP64" s="101">
        <v>43952</v>
      </c>
      <c r="AQ64" s="32">
        <v>973.37</v>
      </c>
      <c r="AR64" s="118">
        <v>4.2507093113230976E-3</v>
      </c>
      <c r="AS64" s="28"/>
      <c r="AT64" s="101">
        <v>43952</v>
      </c>
      <c r="AU64" s="32">
        <v>1040.0558799999999</v>
      </c>
      <c r="AV64" s="118">
        <v>1.3958909768062577E-2</v>
      </c>
    </row>
    <row r="65" spans="2:48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101">
        <v>43945</v>
      </c>
      <c r="N65" s="118">
        <v>-7.6906807146789324E-3</v>
      </c>
      <c r="O65" s="118">
        <v>-7.7319455606347232E-3</v>
      </c>
      <c r="P65" s="118">
        <v>-7.7216720492945257E-3</v>
      </c>
      <c r="Q65" s="118">
        <v>-7.6597238849964722E-3</v>
      </c>
      <c r="R65" s="118">
        <v>-1.9598943720089412E-4</v>
      </c>
      <c r="S65" s="118">
        <v>-9.0816736995260605E-3</v>
      </c>
      <c r="T65" s="28"/>
      <c r="U65" s="107">
        <v>43794</v>
      </c>
      <c r="V65" s="108">
        <v>5.8299690044856514E-3</v>
      </c>
      <c r="W65" s="109">
        <v>0.96153291494792847</v>
      </c>
      <c r="X65" s="108">
        <v>3.5779451172270882E-3</v>
      </c>
      <c r="Y65" s="28"/>
      <c r="Z65" s="101">
        <v>43945</v>
      </c>
      <c r="AA65" s="32">
        <v>1042.6170500000001</v>
      </c>
      <c r="AB65" s="118">
        <v>-7.6906807146789324E-3</v>
      </c>
      <c r="AC65" s="28"/>
      <c r="AD65" s="101">
        <v>43945</v>
      </c>
      <c r="AE65" s="32">
        <v>1042.1531600000001</v>
      </c>
      <c r="AF65" s="118">
        <v>-7.7319455606347232E-3</v>
      </c>
      <c r="AG65" s="28"/>
      <c r="AH65" s="101">
        <v>43945</v>
      </c>
      <c r="AI65" s="32">
        <v>1042.1639500000001</v>
      </c>
      <c r="AJ65" s="118">
        <v>-7.7216720492945257E-3</v>
      </c>
      <c r="AK65" s="28"/>
      <c r="AL65" s="101">
        <v>43945</v>
      </c>
      <c r="AM65" s="32">
        <v>1043.07014</v>
      </c>
      <c r="AN65" s="118">
        <v>-7.6597238849964722E-3</v>
      </c>
      <c r="AO65" s="28"/>
      <c r="AP65" s="101">
        <v>43945</v>
      </c>
      <c r="AQ65" s="32">
        <v>969.25</v>
      </c>
      <c r="AR65" s="118">
        <v>-1.9598943720089412E-4</v>
      </c>
      <c r="AS65" s="28"/>
      <c r="AT65" s="101">
        <v>43945</v>
      </c>
      <c r="AU65" s="32">
        <v>1025.7376999999999</v>
      </c>
      <c r="AV65" s="118">
        <v>-9.0816736995260605E-3</v>
      </c>
    </row>
    <row r="66" spans="2:48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101">
        <v>43938</v>
      </c>
      <c r="N66" s="118">
        <v>-4.2084159808883914E-3</v>
      </c>
      <c r="O66" s="118">
        <v>-4.2591806074648852E-3</v>
      </c>
      <c r="P66" s="118">
        <v>-4.2591806074648852E-3</v>
      </c>
      <c r="Q66" s="118">
        <v>-4.1679991446879061E-3</v>
      </c>
      <c r="R66" s="118">
        <v>2.4196050046532136E-3</v>
      </c>
      <c r="S66" s="118">
        <v>-4.1679991446879061E-3</v>
      </c>
      <c r="T66" s="28"/>
      <c r="U66" s="107">
        <v>43791</v>
      </c>
      <c r="V66" s="108">
        <v>2.2718117978268591E-3</v>
      </c>
      <c r="W66" s="109">
        <v>0.95595969953013038</v>
      </c>
      <c r="X66" s="108">
        <v>-8.9015255135038718E-4</v>
      </c>
      <c r="Y66" s="28"/>
      <c r="Z66" s="101">
        <v>43938</v>
      </c>
      <c r="AA66" s="32">
        <v>1050.6976299999999</v>
      </c>
      <c r="AB66" s="118">
        <v>-4.2084159808883914E-3</v>
      </c>
      <c r="AC66" s="28"/>
      <c r="AD66" s="101">
        <v>43938</v>
      </c>
      <c r="AE66" s="32">
        <v>1050.2738199999999</v>
      </c>
      <c r="AF66" s="118">
        <v>-4.2591806074648852E-3</v>
      </c>
      <c r="AG66" s="28"/>
      <c r="AH66" s="101">
        <v>43938</v>
      </c>
      <c r="AI66" s="32">
        <v>1050.2738199999999</v>
      </c>
      <c r="AJ66" s="118">
        <v>-4.2591806074648852E-3</v>
      </c>
      <c r="AK66" s="28"/>
      <c r="AL66" s="101">
        <v>43938</v>
      </c>
      <c r="AM66" s="32">
        <v>1051.1214399999999</v>
      </c>
      <c r="AN66" s="118">
        <v>-4.1679991446879061E-3</v>
      </c>
      <c r="AO66" s="28"/>
      <c r="AP66" s="101">
        <v>43938</v>
      </c>
      <c r="AQ66" s="32">
        <v>969.44</v>
      </c>
      <c r="AR66" s="118">
        <v>2.4196050046532136E-3</v>
      </c>
      <c r="AS66" s="28"/>
      <c r="AT66" s="101">
        <v>43938</v>
      </c>
      <c r="AU66" s="32">
        <v>1035.13849</v>
      </c>
      <c r="AV66" s="118" t="s">
        <v>179</v>
      </c>
    </row>
    <row r="67" spans="2:48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101">
        <v>43931</v>
      </c>
      <c r="N67" s="118">
        <v>1.6119341012565735E-2</v>
      </c>
      <c r="O67" s="118">
        <v>1.6088476200684765E-2</v>
      </c>
      <c r="P67" s="118">
        <v>1.6088476200684765E-2</v>
      </c>
      <c r="Q67" s="118">
        <v>1.6160708374501676E-2</v>
      </c>
      <c r="R67" s="118">
        <v>2.5086038893726847E-3</v>
      </c>
      <c r="S67" s="118">
        <v>1.6160708374501676E-2</v>
      </c>
      <c r="T67" s="28"/>
      <c r="U67" s="107">
        <v>43790</v>
      </c>
      <c r="V67" s="108">
        <v>-2.4289945307239269E-3</v>
      </c>
      <c r="W67" s="109">
        <v>0.95379286165434096</v>
      </c>
      <c r="X67" s="108">
        <v>-9.1280140797300735E-4</v>
      </c>
      <c r="Y67" s="28"/>
      <c r="Z67" s="101">
        <v>43931</v>
      </c>
      <c r="AA67" s="32">
        <v>1055.1380899999999</v>
      </c>
      <c r="AB67" s="118">
        <v>1.6119341012565735E-2</v>
      </c>
      <c r="AC67" s="28"/>
      <c r="AD67" s="101">
        <v>43931</v>
      </c>
      <c r="AE67" s="32">
        <v>1054.7662600000001</v>
      </c>
      <c r="AF67" s="118">
        <v>1.6088476200684765E-2</v>
      </c>
      <c r="AG67" s="28"/>
      <c r="AH67" s="101">
        <v>43931</v>
      </c>
      <c r="AI67" s="32">
        <v>1054.7662600000001</v>
      </c>
      <c r="AJ67" s="118">
        <v>1.6088476200684765E-2</v>
      </c>
      <c r="AK67" s="28"/>
      <c r="AL67" s="101">
        <v>43931</v>
      </c>
      <c r="AM67" s="32">
        <v>1055.5208500000001</v>
      </c>
      <c r="AN67" s="118">
        <v>1.6160708374501676E-2</v>
      </c>
      <c r="AO67" s="28"/>
      <c r="AP67" s="101">
        <v>43931</v>
      </c>
      <c r="AQ67" s="32">
        <v>967.1</v>
      </c>
      <c r="AR67" s="118">
        <v>2.5086038893726847E-3</v>
      </c>
      <c r="AS67" s="28"/>
      <c r="AT67" s="101"/>
      <c r="AV67" s="118" t="s">
        <v>179</v>
      </c>
    </row>
    <row r="68" spans="2:48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101">
        <v>43924</v>
      </c>
      <c r="N68" s="118">
        <v>-2.8648677798700728E-2</v>
      </c>
      <c r="O68" s="118">
        <v>-2.8689225669846441E-2</v>
      </c>
      <c r="P68" s="118">
        <v>-2.8689225669846441E-2</v>
      </c>
      <c r="Q68" s="118">
        <v>-2.8618226874830399E-2</v>
      </c>
      <c r="R68" s="118">
        <v>2.0736562707357464E-4</v>
      </c>
      <c r="S68" s="118">
        <v>-2.8618226874830399E-2</v>
      </c>
      <c r="T68" s="28"/>
      <c r="U68" s="107">
        <v>43789</v>
      </c>
      <c r="V68" s="108">
        <v>-2.955375351179723E-3</v>
      </c>
      <c r="W68" s="109">
        <v>0.95611526039257611</v>
      </c>
      <c r="X68" s="108">
        <v>2.8038385308177816E-3</v>
      </c>
      <c r="Y68" s="28"/>
      <c r="Z68" s="101">
        <v>43924</v>
      </c>
      <c r="AA68" s="32">
        <v>1038.39977</v>
      </c>
      <c r="AB68" s="118">
        <v>-2.8648677798700728E-2</v>
      </c>
      <c r="AC68" s="28"/>
      <c r="AD68" s="101">
        <v>43924</v>
      </c>
      <c r="AE68" s="32">
        <v>1038.06537</v>
      </c>
      <c r="AF68" s="118">
        <v>-2.8689225669846441E-2</v>
      </c>
      <c r="AG68" s="28"/>
      <c r="AH68" s="101">
        <v>43924</v>
      </c>
      <c r="AI68" s="32">
        <v>1038.06537</v>
      </c>
      <c r="AJ68" s="118">
        <v>-2.8689225669846441E-2</v>
      </c>
      <c r="AK68" s="28"/>
      <c r="AL68" s="101">
        <v>43924</v>
      </c>
      <c r="AM68" s="32">
        <v>1038.7341699999999</v>
      </c>
      <c r="AN68" s="118">
        <v>-2.8618226874830399E-2</v>
      </c>
      <c r="AO68" s="28"/>
      <c r="AP68" s="101">
        <v>43924</v>
      </c>
      <c r="AQ68" s="32">
        <v>964.68</v>
      </c>
      <c r="AR68" s="118">
        <v>2.0736562707357464E-4</v>
      </c>
      <c r="AS68" s="28"/>
      <c r="AT68" s="101"/>
      <c r="AV68" s="118" t="s">
        <v>179</v>
      </c>
    </row>
    <row r="69" spans="2:48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101">
        <v>43917</v>
      </c>
      <c r="N69" s="118">
        <v>4.3883667389317926E-2</v>
      </c>
      <c r="O69" s="118">
        <v>4.3841137715279199E-2</v>
      </c>
      <c r="P69" s="118">
        <v>4.3841137715279199E-2</v>
      </c>
      <c r="Q69" s="118">
        <v>4.3926129155345883E-2</v>
      </c>
      <c r="R69" s="118">
        <v>3.7361196390846008E-3</v>
      </c>
      <c r="S69" s="118">
        <v>4.3926129155345883E-2</v>
      </c>
      <c r="T69" s="28"/>
      <c r="U69" s="107">
        <v>43788</v>
      </c>
      <c r="V69" s="108">
        <v>8.8137246578278274E-4</v>
      </c>
      <c r="W69" s="109">
        <v>0.95894931556282115</v>
      </c>
      <c r="X69" s="108">
        <v>6.3402738614040111E-3</v>
      </c>
      <c r="Y69" s="28"/>
      <c r="Z69" s="101">
        <v>43917</v>
      </c>
      <c r="AA69" s="32">
        <v>1069.02595</v>
      </c>
      <c r="AB69" s="118">
        <v>4.3883667389317926E-2</v>
      </c>
      <c r="AC69" s="28"/>
      <c r="AD69" s="101">
        <v>43917</v>
      </c>
      <c r="AE69" s="32">
        <v>1068.7263</v>
      </c>
      <c r="AF69" s="118">
        <v>4.3841137715279199E-2</v>
      </c>
      <c r="AG69" s="28"/>
      <c r="AH69" s="101">
        <v>43917</v>
      </c>
      <c r="AI69" s="32">
        <v>1068.7263</v>
      </c>
      <c r="AJ69" s="118">
        <v>4.3841137715279199E-2</v>
      </c>
      <c r="AK69" s="28"/>
      <c r="AL69" s="101">
        <v>43917</v>
      </c>
      <c r="AM69" s="32">
        <v>1069.3366900000001</v>
      </c>
      <c r="AN69" s="118">
        <v>4.3926129155345883E-2</v>
      </c>
      <c r="AO69" s="28"/>
      <c r="AP69" s="101">
        <v>43917</v>
      </c>
      <c r="AQ69" s="32">
        <v>964.48</v>
      </c>
      <c r="AR69" s="118">
        <v>3.7361196390846008E-3</v>
      </c>
      <c r="AS69" s="28"/>
      <c r="AT69" s="101"/>
      <c r="AV69" s="118" t="s">
        <v>179</v>
      </c>
    </row>
    <row r="70" spans="2:48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101">
        <v>43910</v>
      </c>
      <c r="N70" s="118">
        <v>-4.8109129210379908E-2</v>
      </c>
      <c r="O70" s="118">
        <v>-4.8131288713420983E-2</v>
      </c>
      <c r="P70" s="118">
        <v>-4.8131288713420983E-2</v>
      </c>
      <c r="Q70" s="118">
        <v>-4.8067261895363811E-2</v>
      </c>
      <c r="R70" s="118">
        <v>-1.0218271340427076E-2</v>
      </c>
      <c r="S70" s="118">
        <v>-4.8067261895363811E-2</v>
      </c>
      <c r="T70" s="28"/>
      <c r="U70" s="107">
        <v>43787</v>
      </c>
      <c r="V70" s="108">
        <v>1.3518449470968431E-3</v>
      </c>
      <c r="W70" s="109">
        <v>0.95810486831255803</v>
      </c>
      <c r="X70" s="108">
        <v>6.8350678968229772E-3</v>
      </c>
      <c r="Y70" s="28"/>
      <c r="Z70" s="101">
        <v>43910</v>
      </c>
      <c r="AA70" s="32">
        <v>1024.0853300000001</v>
      </c>
      <c r="AB70" s="118">
        <v>-4.8109129210379908E-2</v>
      </c>
      <c r="AC70" s="28"/>
      <c r="AD70" s="101">
        <v>43910</v>
      </c>
      <c r="AE70" s="32">
        <v>1023.8399899999999</v>
      </c>
      <c r="AF70" s="118">
        <v>-4.8131288713420983E-2</v>
      </c>
      <c r="AG70" s="28"/>
      <c r="AH70" s="101">
        <v>43910</v>
      </c>
      <c r="AI70" s="32">
        <v>1023.8399899999999</v>
      </c>
      <c r="AJ70" s="118">
        <v>-4.8131288713420983E-2</v>
      </c>
      <c r="AK70" s="28"/>
      <c r="AL70" s="101">
        <v>43910</v>
      </c>
      <c r="AM70" s="32">
        <v>1024.3413399999999</v>
      </c>
      <c r="AN70" s="118">
        <v>-4.8067261895363811E-2</v>
      </c>
      <c r="AO70" s="28"/>
      <c r="AP70" s="101">
        <v>43910</v>
      </c>
      <c r="AQ70" s="32">
        <v>960.89</v>
      </c>
      <c r="AR70" s="118">
        <v>-1.0218271340427076E-2</v>
      </c>
      <c r="AS70" s="28"/>
      <c r="AT70" s="101"/>
      <c r="AV70" s="118" t="s">
        <v>179</v>
      </c>
    </row>
    <row r="71" spans="2:48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101">
        <v>43903</v>
      </c>
      <c r="N71" s="118">
        <v>-4.8956116117529147E-2</v>
      </c>
      <c r="O71" s="118">
        <v>-4.9000260240357307E-2</v>
      </c>
      <c r="P71" s="118">
        <v>-4.9000260240357307E-2</v>
      </c>
      <c r="Q71" s="118">
        <v>-4.8921780031866313E-2</v>
      </c>
      <c r="R71" s="118">
        <v>-2.9160874826244854E-2</v>
      </c>
      <c r="S71" s="118">
        <v>-4.8921780031866313E-2</v>
      </c>
      <c r="T71" s="28"/>
      <c r="U71" s="107">
        <v>43784</v>
      </c>
      <c r="V71" s="108">
        <v>2.2490912625221099E-3</v>
      </c>
      <c r="W71" s="109">
        <v>0.95681140764580741</v>
      </c>
      <c r="X71" s="108">
        <v>2.0229028085283485E-3</v>
      </c>
      <c r="Y71" s="28"/>
      <c r="Z71" s="101">
        <v>43903</v>
      </c>
      <c r="AA71" s="32">
        <v>1075.84321</v>
      </c>
      <c r="AB71" s="118">
        <v>-4.8956116117529147E-2</v>
      </c>
      <c r="AC71" s="28"/>
      <c r="AD71" s="101">
        <v>43903</v>
      </c>
      <c r="AE71" s="32">
        <v>1075.61051</v>
      </c>
      <c r="AF71" s="118">
        <v>-4.9000260240357307E-2</v>
      </c>
      <c r="AG71" s="28"/>
      <c r="AH71" s="101">
        <v>43903</v>
      </c>
      <c r="AI71" s="32">
        <v>1075.61051</v>
      </c>
      <c r="AJ71" s="118">
        <v>-4.9000260240357307E-2</v>
      </c>
      <c r="AK71" s="28"/>
      <c r="AL71" s="101">
        <v>43903</v>
      </c>
      <c r="AM71" s="32">
        <v>1076.06483</v>
      </c>
      <c r="AN71" s="118">
        <v>-4.8921780031866313E-2</v>
      </c>
      <c r="AO71" s="28"/>
      <c r="AP71" s="101">
        <v>43903</v>
      </c>
      <c r="AQ71" s="32">
        <v>970.81</v>
      </c>
      <c r="AR71" s="118">
        <v>-2.9160874826244854E-2</v>
      </c>
      <c r="AS71" s="28"/>
      <c r="AT71" s="101"/>
      <c r="AV71" s="118" t="s">
        <v>179</v>
      </c>
    </row>
    <row r="72" spans="2:48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101">
        <v>43896</v>
      </c>
      <c r="N72" s="118">
        <v>5.1164888938356912E-2</v>
      </c>
      <c r="O72" s="118">
        <v>5.1125992862522507E-2</v>
      </c>
      <c r="P72" s="118">
        <v>5.1125992862522507E-2</v>
      </c>
      <c r="Q72" s="118">
        <v>5.1193021557687013E-2</v>
      </c>
      <c r="R72" s="118">
        <v>2.3709830980436442E-2</v>
      </c>
      <c r="S72" s="118">
        <v>5.1193021557687013E-2</v>
      </c>
      <c r="T72" s="28"/>
      <c r="U72" s="107">
        <v>43783</v>
      </c>
      <c r="V72" s="108">
        <v>1.2820051156851231E-3</v>
      </c>
      <c r="W72" s="109">
        <v>0.95466428055377195</v>
      </c>
      <c r="X72" s="108">
        <v>-2.715826987000125E-3</v>
      </c>
      <c r="Y72" s="28"/>
      <c r="Z72" s="101">
        <v>43896</v>
      </c>
      <c r="AA72" s="32">
        <v>1131.22352</v>
      </c>
      <c r="AB72" s="118">
        <v>5.1164888938356912E-2</v>
      </c>
      <c r="AC72" s="28"/>
      <c r="AD72" s="101">
        <v>43896</v>
      </c>
      <c r="AE72" s="32">
        <v>1131.03134</v>
      </c>
      <c r="AF72" s="118">
        <v>5.1125992862522507E-2</v>
      </c>
      <c r="AG72" s="28"/>
      <c r="AH72" s="101">
        <v>43896</v>
      </c>
      <c r="AI72" s="32">
        <v>1131.03134</v>
      </c>
      <c r="AJ72" s="118">
        <v>5.1125992862522507E-2</v>
      </c>
      <c r="AK72" s="28"/>
      <c r="AL72" s="101">
        <v>43896</v>
      </c>
      <c r="AM72" s="32">
        <v>1131.4157</v>
      </c>
      <c r="AN72" s="118">
        <v>5.1193021557687013E-2</v>
      </c>
      <c r="AO72" s="28"/>
      <c r="AP72" s="101">
        <v>43896</v>
      </c>
      <c r="AQ72" s="32">
        <v>999.97</v>
      </c>
      <c r="AR72" s="118">
        <v>2.3709830980436442E-2</v>
      </c>
      <c r="AS72" s="28"/>
      <c r="AT72" s="101"/>
      <c r="AV72" s="118" t="s">
        <v>179</v>
      </c>
    </row>
    <row r="73" spans="2:48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101">
        <v>43889</v>
      </c>
      <c r="N73" s="118">
        <v>-1.1259436849181959E-2</v>
      </c>
      <c r="O73" s="118">
        <v>-1.1292196456849202E-2</v>
      </c>
      <c r="P73" s="118">
        <v>-1.1292196456849202E-2</v>
      </c>
      <c r="Q73" s="118">
        <v>-1.1206704182626925E-2</v>
      </c>
      <c r="R73" s="118">
        <v>-2.372695017740245E-2</v>
      </c>
      <c r="S73" s="118">
        <v>-1.1206704182626925E-2</v>
      </c>
      <c r="T73" s="28"/>
      <c r="U73" s="107">
        <v>43782</v>
      </c>
      <c r="V73" s="108">
        <v>5.6074983831409884E-4</v>
      </c>
      <c r="W73" s="109">
        <v>0.95344196307959495</v>
      </c>
      <c r="X73" s="108">
        <v>-5.7334777577959795E-3</v>
      </c>
      <c r="Y73" s="28"/>
      <c r="Z73" s="101">
        <v>43889</v>
      </c>
      <c r="AA73" s="32">
        <v>1076.16182</v>
      </c>
      <c r="AB73" s="118">
        <v>-1.1259436849181959E-2</v>
      </c>
      <c r="AC73" s="28"/>
      <c r="AD73" s="101">
        <v>43889</v>
      </c>
      <c r="AE73" s="32">
        <v>1076.01881</v>
      </c>
      <c r="AF73" s="118">
        <v>-1.1292196456849202E-2</v>
      </c>
      <c r="AG73" s="28"/>
      <c r="AH73" s="101">
        <v>43889</v>
      </c>
      <c r="AI73" s="32">
        <v>1076.01881</v>
      </c>
      <c r="AJ73" s="118">
        <v>-1.1292196456849202E-2</v>
      </c>
      <c r="AK73" s="28"/>
      <c r="AL73" s="101">
        <v>43889</v>
      </c>
      <c r="AM73" s="32">
        <v>1076.31584</v>
      </c>
      <c r="AN73" s="118">
        <v>-1.1206704182626925E-2</v>
      </c>
      <c r="AO73" s="28"/>
      <c r="AP73" s="101">
        <v>43889</v>
      </c>
      <c r="AQ73" s="32">
        <v>976.81</v>
      </c>
      <c r="AR73" s="118">
        <v>-2.372695017740245E-2</v>
      </c>
      <c r="AS73" s="28"/>
      <c r="AT73" s="101"/>
      <c r="AV73" s="118" t="s">
        <v>179</v>
      </c>
    </row>
    <row r="74" spans="2:48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101">
        <v>43882</v>
      </c>
      <c r="N74" s="118">
        <v>1.9831300825994269E-3</v>
      </c>
      <c r="O74" s="118">
        <v>1.9431732642589683E-3</v>
      </c>
      <c r="P74" s="118">
        <v>1.9431732642589683E-3</v>
      </c>
      <c r="Q74" s="118">
        <v>2.0230746684575251E-3</v>
      </c>
      <c r="R74" s="118">
        <v>1.0405098498262877E-3</v>
      </c>
      <c r="S74" s="118">
        <v>2.0230746684575251E-3</v>
      </c>
      <c r="T74" s="28"/>
      <c r="U74" s="107">
        <v>43781</v>
      </c>
      <c r="V74" s="108">
        <v>1.373482486738049E-3</v>
      </c>
      <c r="W74" s="109">
        <v>0.95290762028559162</v>
      </c>
      <c r="X74" s="108">
        <v>-4.7791189695647329E-3</v>
      </c>
      <c r="Y74" s="28"/>
      <c r="Z74" s="101">
        <v>43882</v>
      </c>
      <c r="AA74" s="32">
        <v>1088.41678</v>
      </c>
      <c r="AB74" s="118">
        <v>1.9831300825994269E-3</v>
      </c>
      <c r="AC74" s="28"/>
      <c r="AD74" s="101">
        <v>43882</v>
      </c>
      <c r="AE74" s="32">
        <v>1088.3081999999999</v>
      </c>
      <c r="AF74" s="118">
        <v>1.9431732642589683E-3</v>
      </c>
      <c r="AG74" s="28"/>
      <c r="AH74" s="101">
        <v>43882</v>
      </c>
      <c r="AI74" s="32">
        <v>1088.3081999999999</v>
      </c>
      <c r="AJ74" s="118">
        <v>1.9431732642589683E-3</v>
      </c>
      <c r="AK74" s="28"/>
      <c r="AL74" s="101">
        <v>43882</v>
      </c>
      <c r="AM74" s="32">
        <v>1088.5145</v>
      </c>
      <c r="AN74" s="118">
        <v>2.0230746684575251E-3</v>
      </c>
      <c r="AO74" s="28"/>
      <c r="AP74" s="101">
        <v>43882</v>
      </c>
      <c r="AQ74" s="32">
        <v>1000.55</v>
      </c>
      <c r="AR74" s="118">
        <v>1.0405098498262877E-3</v>
      </c>
      <c r="AS74" s="28"/>
      <c r="AT74" s="101"/>
      <c r="AV74" s="118" t="s">
        <v>179</v>
      </c>
    </row>
    <row r="75" spans="2:48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101">
        <v>43875</v>
      </c>
      <c r="N75" s="118">
        <v>-8.2572118882932033E-3</v>
      </c>
      <c r="O75" s="118">
        <v>-8.29678218781571E-3</v>
      </c>
      <c r="P75" s="118">
        <v>-8.29678218781571E-3</v>
      </c>
      <c r="Q75" s="118">
        <v>-8.2176157657271043E-3</v>
      </c>
      <c r="R75" s="118">
        <v>-8.2176157657271043E-3</v>
      </c>
      <c r="S75" s="118">
        <v>-8.2176157657271043E-3</v>
      </c>
      <c r="T75" s="28"/>
      <c r="U75" s="107">
        <v>43780</v>
      </c>
      <c r="V75" s="108">
        <v>-3.4341130940941139E-3</v>
      </c>
      <c r="W75" s="109">
        <v>0.9516006135085685</v>
      </c>
      <c r="X75" s="108">
        <v>-1.1348232826567939E-2</v>
      </c>
      <c r="Y75" s="28"/>
      <c r="Z75" s="101">
        <v>43875</v>
      </c>
      <c r="AA75" s="32">
        <v>1086.2625800000001</v>
      </c>
      <c r="AB75" s="118">
        <v>-8.2572118882932033E-3</v>
      </c>
      <c r="AC75" s="28"/>
      <c r="AD75" s="101">
        <v>43875</v>
      </c>
      <c r="AE75" s="32">
        <v>1086.1975299999999</v>
      </c>
      <c r="AF75" s="118">
        <v>-8.29678218781571E-3</v>
      </c>
      <c r="AG75" s="28"/>
      <c r="AH75" s="101">
        <v>43875</v>
      </c>
      <c r="AI75" s="32">
        <v>1086.1975299999999</v>
      </c>
      <c r="AJ75" s="118">
        <v>-8.29678218781571E-3</v>
      </c>
      <c r="AK75" s="28"/>
      <c r="AL75" s="101">
        <v>43875</v>
      </c>
      <c r="AM75" s="32">
        <v>1086.3168000000001</v>
      </c>
      <c r="AN75" s="118">
        <v>-8.2176157657271043E-3</v>
      </c>
      <c r="AO75" s="28"/>
      <c r="AP75" s="101">
        <v>43875</v>
      </c>
      <c r="AQ75" s="32">
        <v>999.51</v>
      </c>
      <c r="AR75" s="118" t="s">
        <v>179</v>
      </c>
      <c r="AS75" s="28"/>
      <c r="AT75" s="101"/>
      <c r="AV75" s="118" t="s">
        <v>179</v>
      </c>
    </row>
    <row r="76" spans="2:48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101">
        <v>43868</v>
      </c>
      <c r="N76" s="118">
        <v>1.5799562191147087E-2</v>
      </c>
      <c r="O76" s="118">
        <v>1.5799562191147087E-2</v>
      </c>
      <c r="P76" s="118">
        <v>1.5799562191147087E-2</v>
      </c>
      <c r="Q76" s="118">
        <v>1.5799562191147087E-2</v>
      </c>
      <c r="R76" s="118">
        <v>1.5799562191147087E-2</v>
      </c>
      <c r="S76" s="118">
        <v>1.5799562191147087E-2</v>
      </c>
      <c r="T76" s="28"/>
      <c r="U76" s="107">
        <v>43777</v>
      </c>
      <c r="V76" s="108">
        <v>-2.490708215109719E-3</v>
      </c>
      <c r="W76" s="109">
        <v>0.95487977865974971</v>
      </c>
      <c r="X76" s="108">
        <v>-8.4861234484046033E-3</v>
      </c>
      <c r="Y76" s="28"/>
      <c r="Z76" s="101">
        <v>43868</v>
      </c>
      <c r="AA76" s="32">
        <v>1095.3067599999999</v>
      </c>
      <c r="AB76" s="118" t="s">
        <v>179</v>
      </c>
      <c r="AC76" s="28"/>
      <c r="AD76" s="101">
        <v>43868</v>
      </c>
      <c r="AE76" s="32">
        <v>1095.28487</v>
      </c>
      <c r="AF76" s="118" t="s">
        <v>179</v>
      </c>
      <c r="AG76" s="28"/>
      <c r="AH76" s="101">
        <v>43868</v>
      </c>
      <c r="AI76" s="32">
        <v>1095.28487</v>
      </c>
      <c r="AJ76" s="118" t="s">
        <v>179</v>
      </c>
      <c r="AK76" s="28"/>
      <c r="AL76" s="101">
        <v>43868</v>
      </c>
      <c r="AM76" s="32">
        <v>1095.3177000000001</v>
      </c>
      <c r="AN76" s="118" t="s">
        <v>179</v>
      </c>
      <c r="AO76" s="28"/>
      <c r="AP76" s="101"/>
      <c r="AR76" s="118" t="s">
        <v>179</v>
      </c>
      <c r="AS76" s="28"/>
      <c r="AT76" s="101"/>
      <c r="AV76" s="118" t="s">
        <v>179</v>
      </c>
    </row>
    <row r="77" spans="2:48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101">
        <v>43861</v>
      </c>
      <c r="N77" s="118">
        <v>-1.1937155654844434E-2</v>
      </c>
      <c r="O77" s="118">
        <v>-1.1937155654844434E-2</v>
      </c>
      <c r="P77" s="118">
        <v>-1.1937155654844434E-2</v>
      </c>
      <c r="Q77" s="118">
        <v>-1.1937155654844434E-2</v>
      </c>
      <c r="R77" s="118">
        <v>-1.1937155654844434E-2</v>
      </c>
      <c r="S77" s="118">
        <v>-1.1937155654844434E-2</v>
      </c>
      <c r="T77" s="28"/>
      <c r="U77" s="107">
        <v>43776</v>
      </c>
      <c r="V77" s="108">
        <v>-1.7477425693630669E-3</v>
      </c>
      <c r="W77" s="109">
        <v>0.95726404407836485</v>
      </c>
      <c r="X77" s="108">
        <v>-3.8093165508162885E-3</v>
      </c>
      <c r="Y77" s="28"/>
      <c r="Z77" s="101"/>
      <c r="AB77" s="118" t="s">
        <v>179</v>
      </c>
      <c r="AC77" s="28"/>
      <c r="AD77" s="101"/>
      <c r="AF77" s="118" t="s">
        <v>179</v>
      </c>
      <c r="AG77" s="28"/>
      <c r="AH77" s="101"/>
      <c r="AJ77" s="118" t="s">
        <v>179</v>
      </c>
      <c r="AK77" s="28"/>
      <c r="AL77" s="101"/>
      <c r="AN77" s="118" t="s">
        <v>179</v>
      </c>
      <c r="AO77" s="28"/>
      <c r="AP77" s="101"/>
      <c r="AR77" s="118" t="s">
        <v>179</v>
      </c>
      <c r="AS77" s="28"/>
      <c r="AT77" s="101"/>
      <c r="AV77" s="118" t="s">
        <v>179</v>
      </c>
    </row>
    <row r="78" spans="2:48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101">
        <v>43854</v>
      </c>
      <c r="N78" s="118">
        <v>3.7472859166212125E-3</v>
      </c>
      <c r="O78" s="118">
        <v>3.7472859166212125E-3</v>
      </c>
      <c r="P78" s="118">
        <v>3.7472859166212125E-3</v>
      </c>
      <c r="Q78" s="118">
        <v>3.7472859166212125E-3</v>
      </c>
      <c r="R78" s="118">
        <v>3.7472859166212125E-3</v>
      </c>
      <c r="S78" s="118">
        <v>3.7472859166212125E-3</v>
      </c>
      <c r="T78" s="28"/>
      <c r="U78" s="107">
        <v>43775</v>
      </c>
      <c r="V78" s="108">
        <v>1.5211502172929338E-3</v>
      </c>
      <c r="W78" s="109">
        <v>0.95894002438044057</v>
      </c>
      <c r="X78" s="108">
        <v>2.6466944147136573E-3</v>
      </c>
      <c r="Y78" s="28"/>
      <c r="Z78" s="101"/>
      <c r="AB78" s="118" t="s">
        <v>179</v>
      </c>
      <c r="AC78" s="28"/>
      <c r="AD78" s="101"/>
      <c r="AF78" s="118" t="s">
        <v>179</v>
      </c>
      <c r="AG78" s="28"/>
      <c r="AH78" s="101"/>
      <c r="AJ78" s="118" t="s">
        <v>179</v>
      </c>
      <c r="AK78" s="28"/>
      <c r="AL78" s="101"/>
      <c r="AN78" s="118" t="s">
        <v>179</v>
      </c>
      <c r="AO78" s="28"/>
      <c r="AP78" s="101"/>
      <c r="AR78" s="118" t="s">
        <v>179</v>
      </c>
      <c r="AS78" s="28"/>
      <c r="AT78" s="101"/>
      <c r="AV78" s="118" t="s">
        <v>179</v>
      </c>
    </row>
    <row r="79" spans="2:48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101">
        <v>43847</v>
      </c>
      <c r="N79" s="118">
        <v>1.5374699510119827E-2</v>
      </c>
      <c r="O79" s="118">
        <v>1.5374699510119827E-2</v>
      </c>
      <c r="P79" s="118">
        <v>1.5374699510119827E-2</v>
      </c>
      <c r="Q79" s="118">
        <v>1.5374699510119827E-2</v>
      </c>
      <c r="R79" s="118">
        <v>1.5374699510119827E-2</v>
      </c>
      <c r="S79" s="118">
        <v>1.5374699510119827E-2</v>
      </c>
      <c r="T79" s="28"/>
      <c r="U79" s="107">
        <v>43774</v>
      </c>
      <c r="V79" s="108">
        <v>-5.236242595626028E-3</v>
      </c>
      <c r="W79" s="109">
        <v>0.95748354807323455</v>
      </c>
      <c r="X79" s="108">
        <v>7.6459902467518326E-3</v>
      </c>
      <c r="Y79" s="28"/>
      <c r="Z79" s="101"/>
      <c r="AB79" s="118" t="s">
        <v>179</v>
      </c>
      <c r="AC79" s="28"/>
      <c r="AD79" s="101"/>
      <c r="AF79" s="118" t="s">
        <v>179</v>
      </c>
      <c r="AG79" s="28"/>
      <c r="AH79" s="101"/>
      <c r="AJ79" s="118" t="s">
        <v>179</v>
      </c>
      <c r="AK79" s="28"/>
      <c r="AL79" s="101"/>
      <c r="AN79" s="118" t="s">
        <v>179</v>
      </c>
      <c r="AO79" s="28"/>
      <c r="AP79" s="101"/>
      <c r="AR79" s="118" t="s">
        <v>179</v>
      </c>
      <c r="AS79" s="28"/>
      <c r="AT79" s="101"/>
      <c r="AV79" s="118" t="s">
        <v>179</v>
      </c>
    </row>
    <row r="80" spans="2:48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101">
        <v>43840</v>
      </c>
      <c r="N80" s="118">
        <v>2.1431903162454358E-3</v>
      </c>
      <c r="O80" s="118">
        <v>2.1431903162454358E-3</v>
      </c>
      <c r="P80" s="118">
        <v>2.1431903162454358E-3</v>
      </c>
      <c r="Q80" s="118">
        <v>2.1431903162454358E-3</v>
      </c>
      <c r="R80" s="118">
        <v>2.1431903162454358E-3</v>
      </c>
      <c r="S80" s="118">
        <v>2.1431903162454358E-3</v>
      </c>
      <c r="T80" s="28"/>
      <c r="U80" s="107">
        <v>43773</v>
      </c>
      <c r="V80" s="108">
        <v>-5.490926393937318E-4</v>
      </c>
      <c r="W80" s="109">
        <v>0.96252355491075159</v>
      </c>
      <c r="X80" s="108">
        <v>1.0645473296540198E-2</v>
      </c>
      <c r="Y80" s="28"/>
      <c r="Z80" s="101"/>
      <c r="AB80" s="118" t="s">
        <v>179</v>
      </c>
      <c r="AC80" s="28"/>
      <c r="AD80" s="101"/>
      <c r="AF80" s="118" t="s">
        <v>179</v>
      </c>
      <c r="AG80" s="28"/>
      <c r="AH80" s="101"/>
      <c r="AJ80" s="118" t="s">
        <v>179</v>
      </c>
      <c r="AK80" s="28"/>
      <c r="AL80" s="101"/>
      <c r="AN80" s="118" t="s">
        <v>179</v>
      </c>
      <c r="AO80" s="28"/>
      <c r="AP80" s="101"/>
      <c r="AR80" s="118" t="s">
        <v>179</v>
      </c>
      <c r="AS80" s="28"/>
      <c r="AT80" s="101"/>
      <c r="AV80" s="118" t="s">
        <v>179</v>
      </c>
    </row>
    <row r="81" spans="2:48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101">
        <v>43833</v>
      </c>
      <c r="N81" s="118">
        <v>7.3292629161181289E-4</v>
      </c>
      <c r="O81" s="118">
        <v>7.3292629161181289E-4</v>
      </c>
      <c r="P81" s="118">
        <v>7.3292629161181289E-4</v>
      </c>
      <c r="Q81" s="118">
        <v>7.3292629161181289E-4</v>
      </c>
      <c r="R81" s="118">
        <v>7.3292629161181289E-4</v>
      </c>
      <c r="S81" s="118">
        <v>7.3292629161181289E-4</v>
      </c>
      <c r="T81" s="28"/>
      <c r="U81" s="107">
        <v>43770</v>
      </c>
      <c r="V81" s="108">
        <v>2.2143780641193382E-3</v>
      </c>
      <c r="W81" s="109">
        <v>0.9630523598729086</v>
      </c>
      <c r="X81" s="108">
        <v>7.4465884443712937E-3</v>
      </c>
      <c r="Y81" s="28"/>
      <c r="Z81" s="101"/>
      <c r="AB81" s="118" t="s">
        <v>179</v>
      </c>
      <c r="AC81" s="28"/>
      <c r="AD81" s="101"/>
      <c r="AF81" s="118" t="s">
        <v>179</v>
      </c>
      <c r="AG81" s="28"/>
      <c r="AH81" s="101"/>
      <c r="AJ81" s="118" t="s">
        <v>179</v>
      </c>
      <c r="AK81" s="28"/>
      <c r="AL81" s="101"/>
      <c r="AN81" s="118" t="s">
        <v>179</v>
      </c>
      <c r="AO81" s="28"/>
      <c r="AP81" s="101"/>
      <c r="AR81" s="118" t="s">
        <v>179</v>
      </c>
      <c r="AS81" s="28"/>
      <c r="AT81" s="101"/>
      <c r="AV81" s="118" t="s">
        <v>179</v>
      </c>
    </row>
    <row r="82" spans="2:48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101">
        <v>43826</v>
      </c>
      <c r="N82" s="118">
        <v>4.8494759229553708E-3</v>
      </c>
      <c r="O82" s="118">
        <v>4.8494759229553708E-3</v>
      </c>
      <c r="P82" s="118">
        <v>4.8494759229553708E-3</v>
      </c>
      <c r="Q82" s="118">
        <v>4.8494759229553708E-3</v>
      </c>
      <c r="R82" s="118">
        <v>4.8494759229553708E-3</v>
      </c>
      <c r="S82" s="118">
        <v>4.8494759229553708E-3</v>
      </c>
      <c r="T82" s="28"/>
      <c r="U82" s="107">
        <v>43769</v>
      </c>
      <c r="V82" s="108">
        <v>4.7216288345364524E-3</v>
      </c>
      <c r="W82" s="109">
        <v>0.96092450971731602</v>
      </c>
      <c r="X82" s="108">
        <v>3.4114780555771773E-3</v>
      </c>
      <c r="Y82" s="28"/>
      <c r="Z82" s="101"/>
      <c r="AB82" s="118" t="s">
        <v>179</v>
      </c>
      <c r="AC82" s="28"/>
      <c r="AD82" s="101"/>
      <c r="AF82" s="118" t="s">
        <v>179</v>
      </c>
      <c r="AG82" s="28"/>
      <c r="AH82" s="101"/>
      <c r="AJ82" s="118" t="s">
        <v>179</v>
      </c>
      <c r="AK82" s="28"/>
      <c r="AL82" s="101"/>
      <c r="AN82" s="118" t="s">
        <v>179</v>
      </c>
      <c r="AO82" s="28"/>
      <c r="AP82" s="101"/>
      <c r="AR82" s="118" t="s">
        <v>179</v>
      </c>
      <c r="AS82" s="28"/>
      <c r="AT82" s="101"/>
      <c r="AV82" s="118" t="s">
        <v>179</v>
      </c>
    </row>
    <row r="83" spans="2:48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101">
        <v>43819</v>
      </c>
      <c r="N83" s="118">
        <v>3.4837087095804797E-3</v>
      </c>
      <c r="O83" s="118">
        <v>3.4837087095804797E-3</v>
      </c>
      <c r="P83" s="118">
        <v>3.4837087095804797E-3</v>
      </c>
      <c r="Q83" s="118">
        <v>3.4837087095804797E-3</v>
      </c>
      <c r="R83" s="118">
        <v>3.4837087095804797E-3</v>
      </c>
      <c r="S83" s="118">
        <v>3.4837087095804797E-3</v>
      </c>
      <c r="T83" s="28"/>
      <c r="U83" s="107">
        <v>43768</v>
      </c>
      <c r="V83" s="108">
        <v>6.5148339743634461E-3</v>
      </c>
      <c r="W83" s="109">
        <v>0.95640870280853363</v>
      </c>
      <c r="X83" s="108">
        <v>2.8700483253609743E-3</v>
      </c>
      <c r="Y83" s="28"/>
      <c r="Z83" s="101"/>
      <c r="AB83" s="118" t="s">
        <v>179</v>
      </c>
      <c r="AC83" s="28"/>
      <c r="AD83" s="101"/>
      <c r="AF83" s="118" t="s">
        <v>179</v>
      </c>
      <c r="AG83" s="28"/>
      <c r="AH83" s="101"/>
      <c r="AJ83" s="118" t="s">
        <v>179</v>
      </c>
      <c r="AK83" s="28"/>
      <c r="AL83" s="101"/>
      <c r="AN83" s="118" t="s">
        <v>179</v>
      </c>
      <c r="AO83" s="28"/>
      <c r="AP83" s="101"/>
      <c r="AR83" s="118" t="s">
        <v>179</v>
      </c>
      <c r="AS83" s="28"/>
      <c r="AT83" s="101"/>
      <c r="AV83" s="118" t="s">
        <v>179</v>
      </c>
    </row>
    <row r="84" spans="2:48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101">
        <v>43812</v>
      </c>
      <c r="N84" s="118">
        <v>6.3282037703851213E-3</v>
      </c>
      <c r="O84" s="118">
        <v>6.3282037703851213E-3</v>
      </c>
      <c r="P84" s="118">
        <v>6.3282037703851213E-3</v>
      </c>
      <c r="Q84" s="118">
        <v>6.3282037703851213E-3</v>
      </c>
      <c r="R84" s="118">
        <v>6.3282037703851213E-3</v>
      </c>
      <c r="S84" s="118">
        <v>6.3282037703851213E-3</v>
      </c>
      <c r="T84" s="28"/>
      <c r="U84" s="107">
        <v>43767</v>
      </c>
      <c r="V84" s="108">
        <v>-2.2751063853309649E-3</v>
      </c>
      <c r="W84" s="109">
        <v>0.95021818906733957</v>
      </c>
      <c r="X84" s="108">
        <v>-3.2144974754588773E-4</v>
      </c>
      <c r="Y84" s="28"/>
      <c r="Z84" s="101"/>
      <c r="AB84" s="118" t="s">
        <v>179</v>
      </c>
      <c r="AC84" s="28"/>
      <c r="AD84" s="101"/>
      <c r="AF84" s="118" t="s">
        <v>179</v>
      </c>
      <c r="AG84" s="28"/>
      <c r="AH84" s="101"/>
      <c r="AJ84" s="118" t="s">
        <v>179</v>
      </c>
      <c r="AK84" s="28"/>
      <c r="AL84" s="101"/>
      <c r="AN84" s="118" t="s">
        <v>179</v>
      </c>
      <c r="AO84" s="28"/>
      <c r="AP84" s="101"/>
      <c r="AR84" s="118" t="s">
        <v>179</v>
      </c>
      <c r="AS84" s="28"/>
      <c r="AT84" s="101"/>
      <c r="AV84" s="118" t="s">
        <v>179</v>
      </c>
    </row>
    <row r="85" spans="2:48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101">
        <v>43805</v>
      </c>
      <c r="N85" s="118">
        <v>-8.6571121161248543E-3</v>
      </c>
      <c r="O85" s="118">
        <v>-8.6571121161248543E-3</v>
      </c>
      <c r="P85" s="118">
        <v>-8.6571121161248543E-3</v>
      </c>
      <c r="Q85" s="118">
        <v>-8.6571121161248543E-3</v>
      </c>
      <c r="R85" s="118">
        <v>-8.6571121161248543E-3</v>
      </c>
      <c r="S85" s="118">
        <v>-8.6571121161248543E-3</v>
      </c>
      <c r="T85" s="28"/>
      <c r="U85" s="107">
        <v>43766</v>
      </c>
      <c r="V85" s="108">
        <v>-3.7125445644430482E-3</v>
      </c>
      <c r="W85" s="109">
        <v>0.95238496618520074</v>
      </c>
      <c r="X85" s="108">
        <v>5.1022323948270998E-3</v>
      </c>
      <c r="Y85" s="28"/>
      <c r="Z85" s="101"/>
      <c r="AB85" s="118" t="s">
        <v>179</v>
      </c>
      <c r="AC85" s="28"/>
      <c r="AD85" s="101"/>
      <c r="AF85" s="118" t="s">
        <v>179</v>
      </c>
      <c r="AG85" s="28"/>
      <c r="AH85" s="101"/>
      <c r="AJ85" s="118" t="s">
        <v>179</v>
      </c>
      <c r="AK85" s="28"/>
      <c r="AL85" s="101"/>
      <c r="AN85" s="118" t="s">
        <v>179</v>
      </c>
      <c r="AO85" s="28"/>
      <c r="AP85" s="101"/>
      <c r="AR85" s="118" t="s">
        <v>179</v>
      </c>
      <c r="AS85" s="28"/>
      <c r="AT85" s="101"/>
      <c r="AV85" s="118" t="s">
        <v>179</v>
      </c>
    </row>
    <row r="86" spans="2:48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101">
        <v>43798</v>
      </c>
      <c r="N86" s="118">
        <v>2.1554450420728788E-3</v>
      </c>
      <c r="O86" s="118">
        <v>2.1554450420728788E-3</v>
      </c>
      <c r="P86" s="118">
        <v>2.1554450420728788E-3</v>
      </c>
      <c r="Q86" s="118">
        <v>2.1554450420728788E-3</v>
      </c>
      <c r="R86" s="118">
        <v>2.1554450420728788E-3</v>
      </c>
      <c r="S86" s="118">
        <v>2.1554450420728788E-3</v>
      </c>
      <c r="T86" s="28"/>
      <c r="U86" s="107">
        <v>43763</v>
      </c>
      <c r="V86" s="108">
        <v>-1.799775832584901E-3</v>
      </c>
      <c r="W86" s="109">
        <v>0.95593391343950729</v>
      </c>
      <c r="X86" s="108">
        <v>6.9994684081753356E-3</v>
      </c>
      <c r="Y86" s="28"/>
      <c r="Z86" s="101"/>
      <c r="AB86" s="118" t="s">
        <v>179</v>
      </c>
      <c r="AC86" s="28"/>
      <c r="AD86" s="101"/>
      <c r="AF86" s="118" t="s">
        <v>179</v>
      </c>
      <c r="AG86" s="28"/>
      <c r="AH86" s="101"/>
      <c r="AJ86" s="118" t="s">
        <v>179</v>
      </c>
      <c r="AK86" s="28"/>
      <c r="AL86" s="101"/>
      <c r="AN86" s="118" t="s">
        <v>179</v>
      </c>
      <c r="AO86" s="28"/>
      <c r="AP86" s="101"/>
      <c r="AR86" s="118" t="s">
        <v>179</v>
      </c>
      <c r="AS86" s="28"/>
      <c r="AT86" s="101"/>
      <c r="AV86" s="118" t="s">
        <v>179</v>
      </c>
    </row>
    <row r="87" spans="2:48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101">
        <v>43791</v>
      </c>
      <c r="N87" s="118">
        <v>-8.9015255135038718E-4</v>
      </c>
      <c r="O87" s="118">
        <v>-8.9015255135038718E-4</v>
      </c>
      <c r="P87" s="118">
        <v>-8.9015255135038718E-4</v>
      </c>
      <c r="Q87" s="118">
        <v>-8.9015255135038718E-4</v>
      </c>
      <c r="R87" s="118">
        <v>-8.9015255135038718E-4</v>
      </c>
      <c r="S87" s="118">
        <v>-8.9015255135038718E-4</v>
      </c>
      <c r="T87" s="28"/>
      <c r="U87" s="107">
        <v>43762</v>
      </c>
      <c r="V87" s="108">
        <v>4.1794921614575833E-3</v>
      </c>
      <c r="W87" s="109">
        <v>0.95765748223192249</v>
      </c>
      <c r="X87" s="108">
        <v>6.0806951901131168E-3</v>
      </c>
      <c r="Y87" s="28"/>
      <c r="Z87" s="101"/>
      <c r="AB87" s="118" t="s">
        <v>179</v>
      </c>
      <c r="AC87" s="28"/>
      <c r="AD87" s="101"/>
      <c r="AF87" s="118" t="s">
        <v>179</v>
      </c>
      <c r="AG87" s="28"/>
      <c r="AH87" s="101"/>
      <c r="AJ87" s="118" t="s">
        <v>179</v>
      </c>
      <c r="AK87" s="28"/>
      <c r="AL87" s="101"/>
      <c r="AN87" s="118" t="s">
        <v>179</v>
      </c>
      <c r="AO87" s="28"/>
      <c r="AP87" s="101"/>
      <c r="AR87" s="118" t="s">
        <v>179</v>
      </c>
      <c r="AS87" s="28"/>
      <c r="AT87" s="101"/>
      <c r="AV87" s="118" t="s">
        <v>179</v>
      </c>
    </row>
    <row r="88" spans="2:48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101">
        <v>43784</v>
      </c>
      <c r="N88" s="118">
        <v>2.0229028085283485E-3</v>
      </c>
      <c r="O88" s="118">
        <v>2.0229028085283485E-3</v>
      </c>
      <c r="P88" s="118">
        <v>2.0229028085283485E-3</v>
      </c>
      <c r="Q88" s="118">
        <v>2.0229028085283485E-3</v>
      </c>
      <c r="R88" s="118">
        <v>2.0229028085283485E-3</v>
      </c>
      <c r="S88" s="118">
        <v>2.0229028085283485E-3</v>
      </c>
      <c r="T88" s="28"/>
      <c r="U88" s="107">
        <v>43761</v>
      </c>
      <c r="V88" s="108">
        <v>3.3117368648771573E-3</v>
      </c>
      <c r="W88" s="109">
        <v>0.95367161917497623</v>
      </c>
      <c r="X88" s="108">
        <v>1.259955070119112E-3</v>
      </c>
      <c r="Y88" s="28"/>
      <c r="Z88" s="101"/>
      <c r="AB88" s="118" t="s">
        <v>179</v>
      </c>
      <c r="AC88" s="28"/>
      <c r="AD88" s="101"/>
      <c r="AF88" s="118" t="s">
        <v>179</v>
      </c>
      <c r="AG88" s="28"/>
      <c r="AH88" s="101"/>
      <c r="AJ88" s="118" t="s">
        <v>179</v>
      </c>
      <c r="AK88" s="28"/>
      <c r="AL88" s="101"/>
      <c r="AN88" s="118" t="s">
        <v>179</v>
      </c>
      <c r="AO88" s="28"/>
      <c r="AP88" s="101"/>
      <c r="AR88" s="118" t="s">
        <v>179</v>
      </c>
      <c r="AS88" s="28"/>
      <c r="AT88" s="101"/>
      <c r="AV88" s="118" t="s">
        <v>179</v>
      </c>
    </row>
    <row r="89" spans="2:48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101">
        <v>43777</v>
      </c>
      <c r="N89" s="118">
        <v>-8.4861234484046033E-3</v>
      </c>
      <c r="O89" s="118">
        <v>-8.4861234484046033E-3</v>
      </c>
      <c r="P89" s="118">
        <v>-8.4861234484046033E-3</v>
      </c>
      <c r="Q89" s="118">
        <v>-8.4861234484046033E-3</v>
      </c>
      <c r="R89" s="118">
        <v>-8.4861234484046033E-3</v>
      </c>
      <c r="S89" s="118">
        <v>-8.4861234484046033E-3</v>
      </c>
      <c r="T89" s="28"/>
      <c r="U89" s="107">
        <v>43760</v>
      </c>
      <c r="V89" s="108">
        <v>3.137976337242632E-3</v>
      </c>
      <c r="W89" s="109">
        <v>0.95052373468188944</v>
      </c>
      <c r="X89" s="108">
        <v>-3.059136165746823E-3</v>
      </c>
      <c r="Y89" s="28"/>
      <c r="Z89" s="101"/>
      <c r="AB89" s="118" t="s">
        <v>179</v>
      </c>
      <c r="AC89" s="28"/>
      <c r="AD89" s="101"/>
      <c r="AF89" s="118" t="s">
        <v>179</v>
      </c>
      <c r="AG89" s="28"/>
      <c r="AH89" s="101"/>
      <c r="AJ89" s="118" t="s">
        <v>179</v>
      </c>
      <c r="AK89" s="28"/>
      <c r="AL89" s="101"/>
      <c r="AN89" s="118" t="s">
        <v>179</v>
      </c>
      <c r="AO89" s="28"/>
      <c r="AP89" s="101"/>
      <c r="AR89" s="118" t="s">
        <v>179</v>
      </c>
      <c r="AS89" s="28"/>
      <c r="AT89" s="101"/>
      <c r="AV89" s="118" t="s">
        <v>179</v>
      </c>
    </row>
    <row r="90" spans="2:48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101">
        <v>43770</v>
      </c>
      <c r="N90" s="118">
        <v>7.4465884443712937E-3</v>
      </c>
      <c r="O90" s="118">
        <v>7.4465884443712937E-3</v>
      </c>
      <c r="P90" s="118">
        <v>7.4465884443712937E-3</v>
      </c>
      <c r="Q90" s="118">
        <v>7.4465884443712937E-3</v>
      </c>
      <c r="R90" s="118">
        <v>7.4465884443712937E-3</v>
      </c>
      <c r="S90" s="118">
        <v>7.4465884443712937E-3</v>
      </c>
      <c r="T90" s="28"/>
      <c r="U90" s="107">
        <v>43759</v>
      </c>
      <c r="V90" s="108">
        <v>-1.831947368279497E-3</v>
      </c>
      <c r="W90" s="109">
        <v>0.94755034412368333</v>
      </c>
      <c r="X90" s="108">
        <v>-6.1239543504196803E-3</v>
      </c>
      <c r="Y90" s="28"/>
      <c r="Z90" s="101"/>
      <c r="AB90" s="118" t="s">
        <v>179</v>
      </c>
      <c r="AC90" s="28"/>
      <c r="AD90" s="101"/>
      <c r="AF90" s="118" t="s">
        <v>179</v>
      </c>
      <c r="AG90" s="28"/>
      <c r="AH90" s="101"/>
      <c r="AJ90" s="118" t="s">
        <v>179</v>
      </c>
      <c r="AK90" s="28"/>
      <c r="AL90" s="101"/>
      <c r="AN90" s="118" t="s">
        <v>179</v>
      </c>
      <c r="AO90" s="28"/>
      <c r="AP90" s="101"/>
      <c r="AR90" s="118" t="s">
        <v>179</v>
      </c>
      <c r="AS90" s="28"/>
      <c r="AT90" s="101"/>
      <c r="AV90" s="118" t="s">
        <v>179</v>
      </c>
    </row>
    <row r="91" spans="2:48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101">
        <v>43763</v>
      </c>
      <c r="N91" s="118">
        <v>6.9994684081753356E-3</v>
      </c>
      <c r="O91" s="118">
        <v>6.9994684081753356E-3</v>
      </c>
      <c r="P91" s="118">
        <v>6.9994684081753356E-3</v>
      </c>
      <c r="Q91" s="118">
        <v>6.9994684081753356E-3</v>
      </c>
      <c r="R91" s="118">
        <v>6.9994684081753356E-3</v>
      </c>
      <c r="S91" s="118">
        <v>6.9994684081753356E-3</v>
      </c>
      <c r="T91" s="28"/>
      <c r="U91" s="107">
        <v>43756</v>
      </c>
      <c r="V91" s="108">
        <v>-2.710520734643848E-3</v>
      </c>
      <c r="W91" s="109">
        <v>0.94928939232769372</v>
      </c>
      <c r="X91" s="108">
        <v>-3.152361101308121E-3</v>
      </c>
      <c r="Y91" s="28"/>
      <c r="Z91" s="101"/>
      <c r="AB91" s="118" t="s">
        <v>179</v>
      </c>
      <c r="AC91" s="28"/>
      <c r="AD91" s="101"/>
      <c r="AF91" s="118" t="s">
        <v>179</v>
      </c>
      <c r="AG91" s="28"/>
      <c r="AH91" s="101"/>
      <c r="AJ91" s="118" t="s">
        <v>179</v>
      </c>
      <c r="AK91" s="28"/>
      <c r="AL91" s="101"/>
      <c r="AN91" s="118" t="s">
        <v>179</v>
      </c>
      <c r="AO91" s="28"/>
      <c r="AP91" s="101"/>
      <c r="AR91" s="118" t="s">
        <v>179</v>
      </c>
      <c r="AS91" s="28"/>
      <c r="AT91" s="101"/>
      <c r="AV91" s="118" t="s">
        <v>179</v>
      </c>
    </row>
    <row r="92" spans="2:48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101">
        <v>43756</v>
      </c>
      <c r="N92" s="118">
        <v>-3.152361101308121E-3</v>
      </c>
      <c r="O92" s="118">
        <v>-3.152361101308121E-3</v>
      </c>
      <c r="P92" s="118">
        <v>-3.152361101308121E-3</v>
      </c>
      <c r="Q92" s="118">
        <v>-3.152361101308121E-3</v>
      </c>
      <c r="R92" s="118">
        <v>-3.152361101308121E-3</v>
      </c>
      <c r="S92" s="118">
        <v>-3.152361101308121E-3</v>
      </c>
      <c r="T92" s="28"/>
      <c r="U92" s="107">
        <v>43755</v>
      </c>
      <c r="V92" s="108">
        <v>-6.3213814680830908E-4</v>
      </c>
      <c r="W92" s="109">
        <v>0.95186945422003122</v>
      </c>
      <c r="X92" s="108">
        <v>-6.9709465931614423E-3</v>
      </c>
      <c r="Y92" s="28"/>
      <c r="Z92" s="101"/>
      <c r="AB92" s="118" t="s">
        <v>179</v>
      </c>
      <c r="AC92" s="28"/>
      <c r="AD92" s="101"/>
      <c r="AF92" s="118" t="s">
        <v>179</v>
      </c>
      <c r="AG92" s="28"/>
      <c r="AH92" s="101"/>
      <c r="AJ92" s="118" t="s">
        <v>179</v>
      </c>
      <c r="AK92" s="28"/>
      <c r="AL92" s="101"/>
      <c r="AN92" s="118" t="s">
        <v>179</v>
      </c>
      <c r="AO92" s="28"/>
      <c r="AP92" s="101"/>
      <c r="AR92" s="118" t="s">
        <v>179</v>
      </c>
      <c r="AS92" s="28"/>
      <c r="AT92" s="101"/>
      <c r="AV92" s="118" t="s">
        <v>179</v>
      </c>
    </row>
    <row r="93" spans="2:48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101">
        <v>43749</v>
      </c>
      <c r="N93" s="118">
        <v>-1.6075360124018334E-2</v>
      </c>
      <c r="O93" s="118">
        <v>-1.6075360124018334E-2</v>
      </c>
      <c r="P93" s="118">
        <v>-1.6075360124018334E-2</v>
      </c>
      <c r="Q93" s="118">
        <v>-1.6075360124018334E-2</v>
      </c>
      <c r="R93" s="118">
        <v>-1.6075360124018334E-2</v>
      </c>
      <c r="S93" s="118">
        <v>-1.6075360124018334E-2</v>
      </c>
      <c r="T93" s="28"/>
      <c r="U93" s="107">
        <v>43754</v>
      </c>
      <c r="V93" s="108">
        <v>-1.0162050522957531E-3</v>
      </c>
      <c r="W93" s="109">
        <v>0.95247154781915722</v>
      </c>
      <c r="X93" s="108">
        <v>-1.0319272256447354E-2</v>
      </c>
      <c r="Y93" s="28"/>
      <c r="Z93" s="101"/>
      <c r="AB93" s="118" t="s">
        <v>179</v>
      </c>
      <c r="AC93" s="28"/>
      <c r="AD93" s="101"/>
      <c r="AF93" s="118" t="s">
        <v>179</v>
      </c>
      <c r="AG93" s="28"/>
      <c r="AH93" s="101"/>
      <c r="AJ93" s="118" t="s">
        <v>179</v>
      </c>
      <c r="AK93" s="28"/>
      <c r="AL93" s="101"/>
      <c r="AN93" s="118" t="s">
        <v>179</v>
      </c>
      <c r="AO93" s="28"/>
      <c r="AP93" s="101"/>
      <c r="AR93" s="118" t="s">
        <v>179</v>
      </c>
      <c r="AS93" s="28"/>
      <c r="AT93" s="101"/>
      <c r="AV93" s="118" t="s">
        <v>179</v>
      </c>
    </row>
    <row r="94" spans="2:48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101">
        <v>43742</v>
      </c>
      <c r="N94" s="118">
        <v>-5.8457005296619347E-4</v>
      </c>
      <c r="O94" s="118">
        <v>-5.8457005296619347E-4</v>
      </c>
      <c r="P94" s="118">
        <v>-5.8457005296619347E-4</v>
      </c>
      <c r="Q94" s="118">
        <v>-5.8457005296619347E-4</v>
      </c>
      <c r="R94" s="118">
        <v>-5.8457005296619347E-4</v>
      </c>
      <c r="S94" s="118">
        <v>-5.8457005296619347E-4</v>
      </c>
      <c r="T94" s="28"/>
      <c r="U94" s="107">
        <v>43753</v>
      </c>
      <c r="V94" s="108">
        <v>5.410684894603348E-5</v>
      </c>
      <c r="W94" s="109">
        <v>0.95344043881013907</v>
      </c>
      <c r="X94" s="108">
        <v>-1.011835646880288E-2</v>
      </c>
      <c r="Y94" s="28"/>
      <c r="Z94" s="101"/>
      <c r="AB94" s="118" t="s">
        <v>179</v>
      </c>
      <c r="AC94" s="28"/>
      <c r="AD94" s="101"/>
      <c r="AF94" s="118" t="s">
        <v>179</v>
      </c>
      <c r="AG94" s="28"/>
      <c r="AH94" s="101"/>
      <c r="AJ94" s="118" t="s">
        <v>179</v>
      </c>
      <c r="AK94" s="28"/>
      <c r="AL94" s="101"/>
      <c r="AN94" s="118" t="s">
        <v>179</v>
      </c>
      <c r="AO94" s="28"/>
      <c r="AP94" s="101"/>
      <c r="AR94" s="118" t="s">
        <v>179</v>
      </c>
      <c r="AS94" s="28"/>
      <c r="AT94" s="101"/>
      <c r="AV94" s="118" t="s">
        <v>179</v>
      </c>
    </row>
    <row r="95" spans="2:48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101">
        <v>43735</v>
      </c>
      <c r="N95" s="118">
        <v>6.0838308610937641E-3</v>
      </c>
      <c r="O95" s="118">
        <v>6.0838308610937641E-3</v>
      </c>
      <c r="P95" s="118">
        <v>6.0838308610937641E-3</v>
      </c>
      <c r="Q95" s="118">
        <v>6.0838308610937641E-3</v>
      </c>
      <c r="R95" s="118">
        <v>6.0838308610937641E-3</v>
      </c>
      <c r="S95" s="118">
        <v>6.0838308610937641E-3</v>
      </c>
      <c r="T95" s="28"/>
      <c r="U95" s="107">
        <v>43752</v>
      </c>
      <c r="V95" s="108">
        <v>1.152478566587094E-3</v>
      </c>
      <c r="W95" s="109">
        <v>0.95338885394343187</v>
      </c>
      <c r="X95" s="108">
        <v>-1.3439328206437007E-2</v>
      </c>
      <c r="Y95" s="28"/>
      <c r="Z95" s="101"/>
      <c r="AB95" s="118" t="s">
        <v>179</v>
      </c>
      <c r="AC95" s="28"/>
      <c r="AD95" s="101"/>
      <c r="AF95" s="118" t="s">
        <v>179</v>
      </c>
      <c r="AG95" s="28"/>
      <c r="AH95" s="101"/>
      <c r="AJ95" s="118" t="s">
        <v>179</v>
      </c>
      <c r="AK95" s="28"/>
      <c r="AL95" s="101"/>
      <c r="AN95" s="118" t="s">
        <v>179</v>
      </c>
      <c r="AO95" s="28"/>
      <c r="AP95" s="101"/>
      <c r="AR95" s="118" t="s">
        <v>179</v>
      </c>
      <c r="AS95" s="28"/>
      <c r="AT95" s="101"/>
      <c r="AV95" s="118" t="s">
        <v>179</v>
      </c>
    </row>
    <row r="96" spans="2:48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101">
        <v>43728</v>
      </c>
      <c r="N96" s="118">
        <v>1.2813766968506224E-2</v>
      </c>
      <c r="O96" s="118">
        <v>1.2813766968506224E-2</v>
      </c>
      <c r="P96" s="118">
        <v>1.2813766968506224E-2</v>
      </c>
      <c r="Q96" s="118">
        <v>1.2813766968506224E-2</v>
      </c>
      <c r="R96" s="118">
        <v>1.2813766968506224E-2</v>
      </c>
      <c r="S96" s="118">
        <v>1.2813766968506224E-2</v>
      </c>
      <c r="T96" s="28"/>
      <c r="U96" s="107">
        <v>43749</v>
      </c>
      <c r="V96" s="108">
        <v>-6.5307987672105381E-3</v>
      </c>
      <c r="W96" s="109">
        <v>0.9522913585635413</v>
      </c>
      <c r="X96" s="108">
        <v>-1.6075360124018334E-2</v>
      </c>
      <c r="Y96" s="28"/>
      <c r="Z96" s="101"/>
      <c r="AB96" s="118" t="s">
        <v>179</v>
      </c>
      <c r="AC96" s="28"/>
      <c r="AD96" s="101"/>
      <c r="AF96" s="118" t="s">
        <v>179</v>
      </c>
      <c r="AG96" s="28"/>
      <c r="AH96" s="101"/>
      <c r="AJ96" s="118" t="s">
        <v>179</v>
      </c>
      <c r="AK96" s="28"/>
      <c r="AL96" s="101"/>
      <c r="AN96" s="118" t="s">
        <v>179</v>
      </c>
      <c r="AO96" s="28"/>
      <c r="AP96" s="101"/>
      <c r="AR96" s="118" t="s">
        <v>179</v>
      </c>
      <c r="AS96" s="28"/>
      <c r="AT96" s="101"/>
      <c r="AV96" s="118" t="s">
        <v>179</v>
      </c>
    </row>
    <row r="97" spans="2:48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101">
        <v>43721</v>
      </c>
      <c r="N97" s="118">
        <v>-1.5985906815653039E-2</v>
      </c>
      <c r="O97" s="118">
        <v>-1.5985906815653039E-2</v>
      </c>
      <c r="P97" s="118">
        <v>-1.5985906815653039E-2</v>
      </c>
      <c r="Q97" s="118">
        <v>-1.5985906815653039E-2</v>
      </c>
      <c r="R97" s="118">
        <v>-1.5985906815653039E-2</v>
      </c>
      <c r="S97" s="118">
        <v>-1.5985906815653039E-2</v>
      </c>
      <c r="T97" s="28"/>
      <c r="U97" s="107">
        <v>43748</v>
      </c>
      <c r="V97" s="108">
        <v>-4.0018371978341929E-3</v>
      </c>
      <c r="W97" s="109">
        <v>0.95855146529137403</v>
      </c>
      <c r="X97" s="108">
        <v>-3.6676197985058279E-3</v>
      </c>
      <c r="Y97" s="28"/>
      <c r="Z97" s="101"/>
      <c r="AB97" s="118" t="s">
        <v>179</v>
      </c>
      <c r="AC97" s="28"/>
      <c r="AD97" s="101"/>
      <c r="AF97" s="118" t="s">
        <v>179</v>
      </c>
      <c r="AG97" s="28"/>
      <c r="AH97" s="101"/>
      <c r="AJ97" s="118" t="s">
        <v>179</v>
      </c>
      <c r="AK97" s="28"/>
      <c r="AL97" s="101"/>
      <c r="AN97" s="118" t="s">
        <v>179</v>
      </c>
      <c r="AO97" s="28"/>
      <c r="AP97" s="101"/>
      <c r="AR97" s="118" t="s">
        <v>179</v>
      </c>
      <c r="AS97" s="28"/>
      <c r="AT97" s="101"/>
      <c r="AV97" s="118" t="s">
        <v>179</v>
      </c>
    </row>
    <row r="98" spans="2:48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101">
        <v>43714</v>
      </c>
      <c r="N98" s="118">
        <v>-1.0763974873833071E-3</v>
      </c>
      <c r="O98" s="118">
        <v>-1.0763974873833071E-3</v>
      </c>
      <c r="P98" s="118">
        <v>-1.0763974873833071E-3</v>
      </c>
      <c r="Q98" s="118">
        <v>-1.0763974873833071E-3</v>
      </c>
      <c r="R98" s="118">
        <v>-1.0763974873833071E-3</v>
      </c>
      <c r="S98" s="118">
        <v>-1.0763974873833071E-3</v>
      </c>
      <c r="T98" s="28"/>
      <c r="U98" s="107">
        <v>43747</v>
      </c>
      <c r="V98" s="108">
        <v>-8.1340064236880489E-4</v>
      </c>
      <c r="W98" s="109">
        <v>0.96240284479497606</v>
      </c>
      <c r="X98" s="108">
        <v>8.1728424195950389E-3</v>
      </c>
      <c r="Y98" s="28"/>
      <c r="Z98" s="101"/>
      <c r="AB98" s="118" t="s">
        <v>179</v>
      </c>
      <c r="AC98" s="28"/>
      <c r="AD98" s="101"/>
      <c r="AF98" s="118" t="s">
        <v>179</v>
      </c>
      <c r="AG98" s="28"/>
      <c r="AH98" s="101"/>
      <c r="AJ98" s="118" t="s">
        <v>179</v>
      </c>
      <c r="AK98" s="28"/>
      <c r="AL98" s="101"/>
      <c r="AN98" s="118" t="s">
        <v>179</v>
      </c>
      <c r="AO98" s="28"/>
      <c r="AP98" s="101"/>
      <c r="AR98" s="118" t="s">
        <v>179</v>
      </c>
      <c r="AS98" s="28"/>
      <c r="AT98" s="101"/>
      <c r="AV98" s="118" t="s">
        <v>179</v>
      </c>
    </row>
    <row r="99" spans="2:48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101">
        <v>43707</v>
      </c>
      <c r="N99" s="118">
        <v>1.5357761580097939E-2</v>
      </c>
      <c r="O99" s="118">
        <v>1.5357761580097939E-2</v>
      </c>
      <c r="P99" s="118">
        <v>1.5357761580097939E-2</v>
      </c>
      <c r="Q99" s="118">
        <v>1.5357761580097939E-2</v>
      </c>
      <c r="R99" s="118">
        <v>1.5357761580097939E-2</v>
      </c>
      <c r="S99" s="118">
        <v>1.5357761580097939E-2</v>
      </c>
      <c r="T99" s="28"/>
      <c r="U99" s="107">
        <v>43746</v>
      </c>
      <c r="V99" s="108">
        <v>-3.3009926689141563E-3</v>
      </c>
      <c r="W99" s="109">
        <v>0.96318630115105319</v>
      </c>
      <c r="X99" s="108">
        <v>-1.8246714978298328E-4</v>
      </c>
      <c r="Y99" s="28"/>
      <c r="Z99" s="101"/>
      <c r="AB99" s="118" t="s">
        <v>179</v>
      </c>
      <c r="AC99" s="28"/>
      <c r="AD99" s="101"/>
      <c r="AF99" s="118" t="s">
        <v>179</v>
      </c>
      <c r="AG99" s="28"/>
      <c r="AH99" s="101"/>
      <c r="AJ99" s="118" t="s">
        <v>179</v>
      </c>
      <c r="AK99" s="28"/>
      <c r="AL99" s="101"/>
      <c r="AN99" s="118" t="s">
        <v>179</v>
      </c>
      <c r="AO99" s="28"/>
      <c r="AP99" s="101"/>
      <c r="AR99" s="118" t="s">
        <v>179</v>
      </c>
      <c r="AS99" s="28"/>
      <c r="AT99" s="101"/>
      <c r="AV99" s="118" t="s">
        <v>179</v>
      </c>
    </row>
    <row r="100" spans="2:48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101">
        <v>43700</v>
      </c>
      <c r="N100" s="118">
        <v>-6.0997385623731137E-3</v>
      </c>
      <c r="O100" s="118">
        <v>-6.0997385623731137E-3</v>
      </c>
      <c r="P100" s="118">
        <v>-6.0997385623731137E-3</v>
      </c>
      <c r="Q100" s="118">
        <v>-6.0997385623731137E-3</v>
      </c>
      <c r="R100" s="118">
        <v>-6.0997385623731137E-3</v>
      </c>
      <c r="S100" s="118">
        <v>-6.0997385623731137E-3</v>
      </c>
      <c r="T100" s="28"/>
      <c r="U100" s="107">
        <v>43745</v>
      </c>
      <c r="V100" s="108">
        <v>-1.522541797917591E-3</v>
      </c>
      <c r="W100" s="109">
        <v>0.96637630224016036</v>
      </c>
      <c r="X100" s="108">
        <v>-1.4312257606617917E-3</v>
      </c>
      <c r="Y100" s="28"/>
      <c r="Z100" s="101"/>
      <c r="AB100" s="118" t="s">
        <v>179</v>
      </c>
      <c r="AC100" s="28"/>
      <c r="AD100" s="101"/>
      <c r="AF100" s="118" t="s">
        <v>179</v>
      </c>
      <c r="AG100" s="28"/>
      <c r="AH100" s="101"/>
      <c r="AJ100" s="118" t="s">
        <v>179</v>
      </c>
      <c r="AK100" s="28"/>
      <c r="AL100" s="101"/>
      <c r="AN100" s="118" t="s">
        <v>179</v>
      </c>
      <c r="AO100" s="28"/>
      <c r="AP100" s="101"/>
      <c r="AR100" s="118" t="s">
        <v>179</v>
      </c>
      <c r="AS100" s="28"/>
      <c r="AT100" s="101"/>
      <c r="AV100" s="118" t="s">
        <v>179</v>
      </c>
    </row>
    <row r="101" spans="2:48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101">
        <v>43693</v>
      </c>
      <c r="N101" s="118">
        <v>7.4185349886775054E-3</v>
      </c>
      <c r="O101" s="118">
        <v>7.4185349886775054E-3</v>
      </c>
      <c r="P101" s="118">
        <v>7.4185349886775054E-3</v>
      </c>
      <c r="Q101" s="118">
        <v>7.4185349886775054E-3</v>
      </c>
      <c r="R101" s="118">
        <v>7.4185349886775054E-3</v>
      </c>
      <c r="S101" s="118">
        <v>7.4185349886775054E-3</v>
      </c>
      <c r="T101" s="28"/>
      <c r="U101" s="107">
        <v>43742</v>
      </c>
      <c r="V101" s="108">
        <v>5.9973028482184533E-3</v>
      </c>
      <c r="W101" s="109">
        <v>0.96784989415812617</v>
      </c>
      <c r="X101" s="108">
        <v>-5.8457005296619347E-4</v>
      </c>
      <c r="Y101" s="28"/>
      <c r="Z101" s="101"/>
      <c r="AB101" s="118" t="s">
        <v>179</v>
      </c>
      <c r="AC101" s="28"/>
      <c r="AD101" s="101"/>
      <c r="AF101" s="118" t="s">
        <v>179</v>
      </c>
      <c r="AG101" s="28"/>
      <c r="AH101" s="101"/>
      <c r="AJ101" s="118" t="s">
        <v>179</v>
      </c>
      <c r="AK101" s="28"/>
      <c r="AL101" s="101"/>
      <c r="AN101" s="118" t="s">
        <v>179</v>
      </c>
      <c r="AO101" s="28"/>
      <c r="AP101" s="101"/>
      <c r="AR101" s="118" t="s">
        <v>179</v>
      </c>
      <c r="AS101" s="28"/>
      <c r="AT101" s="101"/>
      <c r="AV101" s="118" t="s">
        <v>179</v>
      </c>
    </row>
    <row r="102" spans="2:48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101">
        <v>43686</v>
      </c>
      <c r="N102" s="118">
        <v>6.5044516606524994E-3</v>
      </c>
      <c r="O102" s="118">
        <v>6.5044516606524994E-3</v>
      </c>
      <c r="P102" s="118">
        <v>6.5044516606524994E-3</v>
      </c>
      <c r="Q102" s="118">
        <v>6.5044516606524994E-3</v>
      </c>
      <c r="R102" s="118">
        <v>6.5044516606524994E-3</v>
      </c>
      <c r="S102" s="118">
        <v>6.5044516606524994E-3</v>
      </c>
      <c r="T102" s="28"/>
      <c r="U102" s="107">
        <v>43741</v>
      </c>
      <c r="V102" s="108">
        <v>7.8346531645206094E-3</v>
      </c>
      <c r="W102" s="109">
        <v>0.96208000898005597</v>
      </c>
      <c r="X102" s="108">
        <v>-6.7760314617950623E-3</v>
      </c>
      <c r="Y102" s="28"/>
      <c r="Z102" s="101"/>
      <c r="AB102" s="118" t="s">
        <v>179</v>
      </c>
      <c r="AC102" s="28"/>
      <c r="AD102" s="101"/>
      <c r="AF102" s="118" t="s">
        <v>179</v>
      </c>
      <c r="AG102" s="28"/>
      <c r="AH102" s="101"/>
      <c r="AJ102" s="118" t="s">
        <v>179</v>
      </c>
      <c r="AK102" s="28"/>
      <c r="AL102" s="101"/>
      <c r="AN102" s="118" t="s">
        <v>179</v>
      </c>
      <c r="AO102" s="28"/>
      <c r="AP102" s="101"/>
      <c r="AR102" s="118" t="s">
        <v>179</v>
      </c>
      <c r="AS102" s="28"/>
      <c r="AT102" s="101"/>
      <c r="AV102" s="118" t="s">
        <v>179</v>
      </c>
    </row>
    <row r="103" spans="2:48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101">
        <v>43679</v>
      </c>
      <c r="N103" s="118">
        <v>-1.2453134786937214E-3</v>
      </c>
      <c r="O103" s="118">
        <v>-1.2453134786937214E-3</v>
      </c>
      <c r="P103" s="118">
        <v>-1.2453134786937214E-3</v>
      </c>
      <c r="Q103" s="118">
        <v>-1.2453134786937214E-3</v>
      </c>
      <c r="R103" s="118">
        <v>-1.2453134786937214E-3</v>
      </c>
      <c r="S103" s="118">
        <v>-1.2453134786937214E-3</v>
      </c>
      <c r="T103" s="28"/>
      <c r="U103" s="107">
        <v>43740</v>
      </c>
      <c r="V103" s="108">
        <v>-9.0942360348109201E-3</v>
      </c>
      <c r="W103" s="109">
        <v>0.95460104091400444</v>
      </c>
      <c r="X103" s="108">
        <v>-1.0939350615215893E-2</v>
      </c>
      <c r="Y103" s="28"/>
      <c r="Z103" s="101"/>
      <c r="AB103" s="118" t="s">
        <v>179</v>
      </c>
      <c r="AC103" s="28"/>
      <c r="AD103" s="101"/>
      <c r="AF103" s="118" t="s">
        <v>179</v>
      </c>
      <c r="AG103" s="28"/>
      <c r="AH103" s="101"/>
      <c r="AJ103" s="118" t="s">
        <v>179</v>
      </c>
      <c r="AK103" s="28"/>
      <c r="AL103" s="101"/>
      <c r="AN103" s="118" t="s">
        <v>179</v>
      </c>
      <c r="AO103" s="28"/>
      <c r="AP103" s="101"/>
      <c r="AR103" s="118" t="s">
        <v>179</v>
      </c>
      <c r="AS103" s="28"/>
      <c r="AT103" s="101"/>
      <c r="AV103" s="118" t="s">
        <v>179</v>
      </c>
    </row>
    <row r="104" spans="2:48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101">
        <v>43672</v>
      </c>
      <c r="N104" s="118">
        <v>1.0053490917737662E-2</v>
      </c>
      <c r="O104" s="118">
        <v>1.0053490917737662E-2</v>
      </c>
      <c r="P104" s="118">
        <v>1.0053490917737662E-2</v>
      </c>
      <c r="Q104" s="118">
        <v>1.0053490917737662E-2</v>
      </c>
      <c r="R104" s="118">
        <v>1.0053490917737662E-2</v>
      </c>
      <c r="S104" s="118">
        <v>1.0053490917737662E-2</v>
      </c>
      <c r="T104" s="28"/>
      <c r="U104" s="107">
        <v>43739</v>
      </c>
      <c r="V104" s="108">
        <v>-4.5458562834889485E-3</v>
      </c>
      <c r="W104" s="109">
        <v>0.96336208308456261</v>
      </c>
      <c r="X104" s="108">
        <v>-6.0480585529316677E-3</v>
      </c>
      <c r="Y104" s="28"/>
      <c r="Z104" s="101"/>
      <c r="AB104" s="118" t="s">
        <v>179</v>
      </c>
      <c r="AC104" s="28"/>
      <c r="AD104" s="101"/>
      <c r="AF104" s="118" t="s">
        <v>179</v>
      </c>
      <c r="AG104" s="28"/>
      <c r="AH104" s="101"/>
      <c r="AJ104" s="118" t="s">
        <v>179</v>
      </c>
      <c r="AK104" s="28"/>
      <c r="AL104" s="101"/>
      <c r="AN104" s="118" t="s">
        <v>179</v>
      </c>
      <c r="AO104" s="28"/>
      <c r="AP104" s="101"/>
      <c r="AR104" s="118" t="s">
        <v>179</v>
      </c>
      <c r="AS104" s="28"/>
      <c r="AT104" s="101"/>
      <c r="AV104" s="118" t="s">
        <v>179</v>
      </c>
    </row>
    <row r="105" spans="2:48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101">
        <v>43665</v>
      </c>
      <c r="N105" s="118">
        <v>8.9956496608196712E-3</v>
      </c>
      <c r="O105" s="118">
        <v>8.9956496608196712E-3</v>
      </c>
      <c r="P105" s="118">
        <v>8.9956496608196712E-3</v>
      </c>
      <c r="Q105" s="118">
        <v>8.9956496608196712E-3</v>
      </c>
      <c r="R105" s="118">
        <v>8.9956496608196712E-3</v>
      </c>
      <c r="S105" s="118">
        <v>8.9956496608196712E-3</v>
      </c>
      <c r="T105" s="28"/>
      <c r="U105" s="107">
        <v>43738</v>
      </c>
      <c r="V105" s="108">
        <v>-6.7596351427731422E-4</v>
      </c>
      <c r="W105" s="109">
        <v>0.96776138726779182</v>
      </c>
      <c r="X105" s="108">
        <v>1.1791383622632434E-3</v>
      </c>
      <c r="Y105" s="28"/>
      <c r="Z105" s="101"/>
      <c r="AB105" s="118" t="s">
        <v>179</v>
      </c>
      <c r="AC105" s="28"/>
      <c r="AD105" s="101"/>
      <c r="AF105" s="118" t="s">
        <v>179</v>
      </c>
      <c r="AG105" s="28"/>
      <c r="AH105" s="101"/>
      <c r="AJ105" s="118" t="s">
        <v>179</v>
      </c>
      <c r="AK105" s="28"/>
      <c r="AL105" s="101"/>
      <c r="AN105" s="118" t="s">
        <v>179</v>
      </c>
      <c r="AO105" s="28"/>
      <c r="AP105" s="101"/>
      <c r="AR105" s="118" t="s">
        <v>179</v>
      </c>
      <c r="AS105" s="28"/>
      <c r="AT105" s="101"/>
      <c r="AV105" s="118" t="s">
        <v>179</v>
      </c>
    </row>
    <row r="106" spans="2:48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101">
        <v>43658</v>
      </c>
      <c r="N106" s="118">
        <v>-1.2504769044398567E-2</v>
      </c>
      <c r="O106" s="118">
        <v>-1.2504769044398567E-2</v>
      </c>
      <c r="P106" s="118">
        <v>-1.2504769044398567E-2</v>
      </c>
      <c r="Q106" s="118">
        <v>-1.2504769044398567E-2</v>
      </c>
      <c r="R106" s="118">
        <v>-1.2504769044398567E-2</v>
      </c>
      <c r="S106" s="118">
        <v>-1.2504769044398567E-2</v>
      </c>
      <c r="T106" s="28"/>
      <c r="U106" s="107">
        <v>43735</v>
      </c>
      <c r="V106" s="108">
        <v>-2.3493380866480579E-4</v>
      </c>
      <c r="W106" s="109">
        <v>0.9684160011512124</v>
      </c>
      <c r="X106" s="108">
        <v>6.0838308610937641E-3</v>
      </c>
      <c r="Y106" s="28"/>
      <c r="Z106" s="101"/>
      <c r="AB106" s="118" t="s">
        <v>179</v>
      </c>
      <c r="AC106" s="28"/>
      <c r="AD106" s="101"/>
      <c r="AF106" s="118" t="s">
        <v>179</v>
      </c>
      <c r="AG106" s="28"/>
      <c r="AH106" s="101"/>
      <c r="AJ106" s="118" t="s">
        <v>179</v>
      </c>
      <c r="AK106" s="28"/>
      <c r="AL106" s="101"/>
      <c r="AN106" s="118" t="s">
        <v>179</v>
      </c>
      <c r="AO106" s="28"/>
      <c r="AP106" s="101"/>
      <c r="AR106" s="118" t="s">
        <v>179</v>
      </c>
      <c r="AS106" s="28"/>
      <c r="AT106" s="101"/>
      <c r="AV106" s="118" t="s">
        <v>179</v>
      </c>
    </row>
    <row r="107" spans="2:48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101">
        <v>43651</v>
      </c>
      <c r="N107" s="118">
        <v>7.1172293303847223E-3</v>
      </c>
      <c r="O107" s="118">
        <v>7.1172293303847223E-3</v>
      </c>
      <c r="P107" s="118">
        <v>7.1172293303847223E-3</v>
      </c>
      <c r="Q107" s="118">
        <v>7.1172293303847223E-3</v>
      </c>
      <c r="R107" s="118">
        <v>7.1172293303847223E-3</v>
      </c>
      <c r="S107" s="118">
        <v>7.1172293303847223E-3</v>
      </c>
      <c r="T107" s="28"/>
      <c r="U107" s="107">
        <v>43734</v>
      </c>
      <c r="V107" s="108">
        <v>3.6100900771270923E-3</v>
      </c>
      <c r="W107" s="109">
        <v>0.96864356827394571</v>
      </c>
      <c r="X107" s="108">
        <v>7.4616240508509346E-3</v>
      </c>
      <c r="Y107" s="28"/>
      <c r="Z107" s="101"/>
      <c r="AB107" s="118" t="s">
        <v>179</v>
      </c>
      <c r="AC107" s="28"/>
      <c r="AD107" s="101"/>
      <c r="AF107" s="118" t="s">
        <v>179</v>
      </c>
      <c r="AG107" s="28"/>
      <c r="AH107" s="101"/>
      <c r="AJ107" s="118" t="s">
        <v>179</v>
      </c>
      <c r="AK107" s="28"/>
      <c r="AL107" s="101"/>
      <c r="AN107" s="118" t="s">
        <v>179</v>
      </c>
      <c r="AO107" s="28"/>
      <c r="AP107" s="101"/>
      <c r="AR107" s="118" t="s">
        <v>179</v>
      </c>
      <c r="AS107" s="28"/>
      <c r="AT107" s="101"/>
      <c r="AV107" s="118" t="s">
        <v>179</v>
      </c>
    </row>
    <row r="108" spans="2:48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101">
        <v>43644</v>
      </c>
      <c r="N108" s="118">
        <v>2.5428647573051411E-3</v>
      </c>
      <c r="O108" s="118">
        <v>2.5428647573051411E-3</v>
      </c>
      <c r="P108" s="118">
        <v>2.5428647573051411E-3</v>
      </c>
      <c r="Q108" s="118">
        <v>2.5428647573051411E-3</v>
      </c>
      <c r="R108" s="118">
        <v>2.5428647573051411E-3</v>
      </c>
      <c r="S108" s="118">
        <v>2.5428647573051411E-3</v>
      </c>
      <c r="T108" s="28"/>
      <c r="U108" s="107">
        <v>43733</v>
      </c>
      <c r="V108" s="108">
        <v>-4.1938191586876339E-3</v>
      </c>
      <c r="W108" s="109">
        <v>0.9651592564194984</v>
      </c>
      <c r="X108" s="108">
        <v>8.5002158559563945E-3</v>
      </c>
      <c r="Y108" s="28"/>
      <c r="Z108" s="101"/>
      <c r="AB108" s="118" t="s">
        <v>179</v>
      </c>
      <c r="AC108" s="28"/>
      <c r="AD108" s="101"/>
      <c r="AF108" s="118" t="s">
        <v>179</v>
      </c>
      <c r="AG108" s="28"/>
      <c r="AH108" s="101"/>
      <c r="AJ108" s="118" t="s">
        <v>179</v>
      </c>
      <c r="AK108" s="28"/>
      <c r="AL108" s="101"/>
      <c r="AN108" s="118" t="s">
        <v>179</v>
      </c>
      <c r="AO108" s="28"/>
      <c r="AP108" s="101"/>
      <c r="AR108" s="118" t="s">
        <v>179</v>
      </c>
      <c r="AS108" s="28"/>
      <c r="AT108" s="101"/>
      <c r="AV108" s="118" t="s">
        <v>179</v>
      </c>
    </row>
    <row r="109" spans="2:48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101">
        <v>43637</v>
      </c>
      <c r="N109" s="118">
        <v>1.1632587923220639E-2</v>
      </c>
      <c r="O109" s="118">
        <v>1.1632587923220639E-2</v>
      </c>
      <c r="P109" s="118">
        <v>1.1632587923220639E-2</v>
      </c>
      <c r="Q109" s="118">
        <v>1.1632587923220639E-2</v>
      </c>
      <c r="R109" s="118">
        <v>1.1632587923220639E-2</v>
      </c>
      <c r="S109" s="118">
        <v>1.1632587923220639E-2</v>
      </c>
      <c r="T109" s="28"/>
      <c r="U109" s="107">
        <v>43732</v>
      </c>
      <c r="V109" s="108">
        <v>2.6922634048854224E-3</v>
      </c>
      <c r="W109" s="109">
        <v>0.96922400662755304</v>
      </c>
      <c r="X109" s="108">
        <v>1.6131804450379761E-2</v>
      </c>
      <c r="Y109" s="28"/>
      <c r="Z109" s="101"/>
      <c r="AB109" s="118" t="s">
        <v>179</v>
      </c>
      <c r="AC109" s="28"/>
      <c r="AD109" s="101"/>
      <c r="AF109" s="118" t="s">
        <v>179</v>
      </c>
      <c r="AG109" s="28"/>
      <c r="AH109" s="101"/>
      <c r="AJ109" s="118" t="s">
        <v>179</v>
      </c>
      <c r="AK109" s="28"/>
      <c r="AL109" s="101"/>
      <c r="AN109" s="118" t="s">
        <v>179</v>
      </c>
      <c r="AO109" s="28"/>
      <c r="AP109" s="101"/>
      <c r="AR109" s="118" t="s">
        <v>179</v>
      </c>
      <c r="AS109" s="28"/>
      <c r="AT109" s="101"/>
      <c r="AV109" s="118" t="s">
        <v>179</v>
      </c>
    </row>
    <row r="110" spans="2:48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101">
        <v>43630</v>
      </c>
      <c r="N110" s="118">
        <v>4.0121043762610942E-3</v>
      </c>
      <c r="O110" s="118">
        <v>4.0121043762610942E-3</v>
      </c>
      <c r="P110" s="118">
        <v>4.0121043762610942E-3</v>
      </c>
      <c r="Q110" s="118">
        <v>4.0121043762610942E-3</v>
      </c>
      <c r="R110" s="118">
        <v>4.0121043762610942E-3</v>
      </c>
      <c r="S110" s="118">
        <v>4.0121043762610942E-3</v>
      </c>
      <c r="T110" s="28"/>
      <c r="U110" s="107">
        <v>43731</v>
      </c>
      <c r="V110" s="108">
        <v>4.2196409962905026E-3</v>
      </c>
      <c r="W110" s="109">
        <v>0.96662160664959884</v>
      </c>
      <c r="X110" s="108">
        <v>1.5384357481044608E-2</v>
      </c>
      <c r="Y110" s="28"/>
      <c r="Z110" s="101"/>
      <c r="AB110" s="118" t="s">
        <v>179</v>
      </c>
      <c r="AC110" s="28"/>
      <c r="AD110" s="101"/>
      <c r="AF110" s="118" t="s">
        <v>179</v>
      </c>
      <c r="AG110" s="28"/>
      <c r="AH110" s="101"/>
      <c r="AJ110" s="118" t="s">
        <v>179</v>
      </c>
      <c r="AK110" s="28"/>
      <c r="AL110" s="101"/>
      <c r="AN110" s="118" t="s">
        <v>179</v>
      </c>
      <c r="AO110" s="28"/>
      <c r="AP110" s="101"/>
      <c r="AR110" s="118" t="s">
        <v>179</v>
      </c>
      <c r="AS110" s="28"/>
      <c r="AT110" s="101"/>
      <c r="AV110" s="118" t="s">
        <v>179</v>
      </c>
    </row>
    <row r="111" spans="2:48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101">
        <v>43623</v>
      </c>
      <c r="N111" s="118">
        <v>1.7150426776720629E-2</v>
      </c>
      <c r="O111" s="118">
        <v>1.7150426776720629E-2</v>
      </c>
      <c r="P111" s="118">
        <v>1.7150426776720629E-2</v>
      </c>
      <c r="Q111" s="118">
        <v>1.7150426776720629E-2</v>
      </c>
      <c r="R111" s="118">
        <v>1.7150426776720629E-2</v>
      </c>
      <c r="S111" s="118">
        <v>1.7150426776720629E-2</v>
      </c>
      <c r="T111" s="28"/>
      <c r="U111" s="107">
        <v>43728</v>
      </c>
      <c r="V111" s="108">
        <v>1.134206075410635E-3</v>
      </c>
      <c r="W111" s="109">
        <v>0.9625599492264556</v>
      </c>
      <c r="X111" s="108">
        <v>1.2813766968506224E-2</v>
      </c>
      <c r="Y111" s="28"/>
      <c r="Z111" s="101"/>
      <c r="AB111" s="118" t="s">
        <v>179</v>
      </c>
      <c r="AC111" s="28"/>
      <c r="AD111" s="101"/>
      <c r="AF111" s="118" t="s">
        <v>179</v>
      </c>
      <c r="AG111" s="28"/>
      <c r="AH111" s="101"/>
      <c r="AJ111" s="118" t="s">
        <v>179</v>
      </c>
      <c r="AK111" s="28"/>
      <c r="AL111" s="101"/>
      <c r="AN111" s="118" t="s">
        <v>179</v>
      </c>
      <c r="AO111" s="28"/>
      <c r="AP111" s="101"/>
      <c r="AR111" s="118" t="s">
        <v>179</v>
      </c>
      <c r="AS111" s="28"/>
      <c r="AT111" s="101"/>
      <c r="AV111" s="118" t="s">
        <v>179</v>
      </c>
    </row>
    <row r="112" spans="2:48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101">
        <v>43616</v>
      </c>
      <c r="N112" s="118">
        <v>6.9245565348952098E-4</v>
      </c>
      <c r="O112" s="118">
        <v>6.9245565348952098E-4</v>
      </c>
      <c r="P112" s="118">
        <v>6.9245565348952098E-4</v>
      </c>
      <c r="Q112" s="118">
        <v>6.9245565348952098E-4</v>
      </c>
      <c r="R112" s="118">
        <v>6.9245565348952098E-4</v>
      </c>
      <c r="S112" s="118">
        <v>6.9245565348952098E-4</v>
      </c>
      <c r="T112" s="28"/>
      <c r="U112" s="107">
        <v>43727</v>
      </c>
      <c r="V112" s="108">
        <v>4.6447113373234714E-3</v>
      </c>
      <c r="W112" s="109">
        <v>0.96146944474090867</v>
      </c>
      <c r="X112" s="108">
        <v>4.1603956038318568E-3</v>
      </c>
      <c r="Y112" s="28"/>
      <c r="Z112" s="101"/>
      <c r="AB112" s="118" t="s">
        <v>179</v>
      </c>
      <c r="AC112" s="28"/>
      <c r="AD112" s="101"/>
      <c r="AF112" s="118" t="s">
        <v>179</v>
      </c>
      <c r="AG112" s="28"/>
      <c r="AH112" s="101"/>
      <c r="AJ112" s="118" t="s">
        <v>179</v>
      </c>
      <c r="AK112" s="28"/>
      <c r="AL112" s="101"/>
      <c r="AN112" s="118" t="s">
        <v>179</v>
      </c>
      <c r="AO112" s="28"/>
      <c r="AP112" s="101"/>
      <c r="AR112" s="118" t="s">
        <v>179</v>
      </c>
      <c r="AS112" s="28"/>
      <c r="AT112" s="101"/>
      <c r="AV112" s="118" t="s">
        <v>179</v>
      </c>
    </row>
    <row r="113" spans="2:48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101">
        <v>43609</v>
      </c>
      <c r="N113" s="118">
        <v>1.7612258831409822E-3</v>
      </c>
      <c r="O113" s="118">
        <v>1.7612258831409822E-3</v>
      </c>
      <c r="P113" s="118">
        <v>1.7612258831409822E-3</v>
      </c>
      <c r="Q113" s="118">
        <v>1.7612258831409822E-3</v>
      </c>
      <c r="R113" s="118">
        <v>1.7612258831409822E-3</v>
      </c>
      <c r="S113" s="118">
        <v>1.7612258831409822E-3</v>
      </c>
      <c r="T113" s="28"/>
      <c r="U113" s="107">
        <v>43726</v>
      </c>
      <c r="V113" s="108">
        <v>3.341710306236559E-3</v>
      </c>
      <c r="W113" s="109">
        <v>0.9570243429252292</v>
      </c>
      <c r="X113" s="108">
        <v>-1.3237007723116978E-3</v>
      </c>
      <c r="Y113" s="28"/>
      <c r="Z113" s="101"/>
      <c r="AB113" s="118" t="s">
        <v>179</v>
      </c>
      <c r="AC113" s="28"/>
      <c r="AD113" s="101"/>
      <c r="AF113" s="118" t="s">
        <v>179</v>
      </c>
      <c r="AG113" s="28"/>
      <c r="AH113" s="101"/>
      <c r="AJ113" s="118" t="s">
        <v>179</v>
      </c>
      <c r="AK113" s="28"/>
      <c r="AL113" s="101"/>
      <c r="AN113" s="118" t="s">
        <v>179</v>
      </c>
      <c r="AO113" s="28"/>
      <c r="AP113" s="101"/>
      <c r="AR113" s="118" t="s">
        <v>179</v>
      </c>
      <c r="AS113" s="28"/>
      <c r="AT113" s="101"/>
      <c r="AV113" s="118" t="s">
        <v>179</v>
      </c>
    </row>
    <row r="114" spans="2:48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101">
        <v>43602</v>
      </c>
      <c r="N114" s="118">
        <v>9.2911046135129016E-3</v>
      </c>
      <c r="O114" s="118">
        <v>9.2911046135129016E-3</v>
      </c>
      <c r="P114" s="118">
        <v>9.2911046135129016E-3</v>
      </c>
      <c r="Q114" s="118">
        <v>9.2911046135129016E-3</v>
      </c>
      <c r="R114" s="118">
        <v>9.2911046135129016E-3</v>
      </c>
      <c r="S114" s="118">
        <v>9.2911046135129016E-3</v>
      </c>
      <c r="T114" s="28"/>
      <c r="U114" s="107">
        <v>43725</v>
      </c>
      <c r="V114" s="108">
        <v>1.9547023028949322E-3</v>
      </c>
      <c r="W114" s="109">
        <v>0.95383689633826696</v>
      </c>
      <c r="X114" s="108">
        <v>-1.6852268881440979E-3</v>
      </c>
      <c r="Y114" s="28"/>
      <c r="Z114" s="101"/>
      <c r="AB114" s="118" t="s">
        <v>179</v>
      </c>
      <c r="AC114" s="28"/>
      <c r="AD114" s="101"/>
      <c r="AF114" s="118" t="s">
        <v>179</v>
      </c>
      <c r="AG114" s="28"/>
      <c r="AH114" s="101"/>
      <c r="AJ114" s="118" t="s">
        <v>179</v>
      </c>
      <c r="AK114" s="28"/>
      <c r="AL114" s="101"/>
      <c r="AN114" s="118" t="s">
        <v>179</v>
      </c>
      <c r="AO114" s="28"/>
      <c r="AP114" s="101"/>
      <c r="AR114" s="118" t="s">
        <v>179</v>
      </c>
      <c r="AS114" s="28"/>
      <c r="AT114" s="101"/>
      <c r="AV114" s="118" t="s">
        <v>179</v>
      </c>
    </row>
    <row r="115" spans="2:48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101">
        <v>43595</v>
      </c>
      <c r="N115" s="118">
        <v>-7.4193976354498536E-3</v>
      </c>
      <c r="O115" s="118">
        <v>-7.4193976354498536E-3</v>
      </c>
      <c r="P115" s="118">
        <v>-7.4193976354498536E-3</v>
      </c>
      <c r="Q115" s="118">
        <v>-7.4193976354498536E-3</v>
      </c>
      <c r="R115" s="118">
        <v>-7.4193976354498536E-3</v>
      </c>
      <c r="S115" s="118">
        <v>-7.4193976354498536E-3</v>
      </c>
      <c r="T115" s="28"/>
      <c r="U115" s="107">
        <v>43724</v>
      </c>
      <c r="V115" s="108">
        <v>1.677315558016207E-3</v>
      </c>
      <c r="W115" s="109">
        <v>0.95197606652872235</v>
      </c>
      <c r="X115" s="108">
        <v>-8.8117307227623121E-3</v>
      </c>
      <c r="Y115" s="28"/>
      <c r="Z115" s="101"/>
      <c r="AB115" s="118" t="s">
        <v>179</v>
      </c>
      <c r="AC115" s="28"/>
      <c r="AD115" s="101"/>
      <c r="AF115" s="118" t="s">
        <v>179</v>
      </c>
      <c r="AG115" s="28"/>
      <c r="AH115" s="101"/>
      <c r="AJ115" s="118" t="s">
        <v>179</v>
      </c>
      <c r="AK115" s="28"/>
      <c r="AL115" s="101"/>
      <c r="AN115" s="118" t="s">
        <v>179</v>
      </c>
      <c r="AO115" s="28"/>
      <c r="AP115" s="101"/>
      <c r="AR115" s="118" t="s">
        <v>179</v>
      </c>
      <c r="AS115" s="28"/>
      <c r="AT115" s="101"/>
      <c r="AV115" s="118" t="s">
        <v>179</v>
      </c>
    </row>
    <row r="116" spans="2:48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101">
        <v>43588</v>
      </c>
      <c r="N116" s="118">
        <v>-4.7052015570506756E-3</v>
      </c>
      <c r="O116" s="118">
        <v>-4.7052015570506756E-3</v>
      </c>
      <c r="P116" s="118">
        <v>-4.7052015570506756E-3</v>
      </c>
      <c r="Q116" s="118">
        <v>-4.7052015570506756E-3</v>
      </c>
      <c r="R116" s="118">
        <v>-4.7052015570506756E-3</v>
      </c>
      <c r="S116" s="118">
        <v>-4.7052015570506756E-3</v>
      </c>
      <c r="T116" s="28"/>
      <c r="U116" s="107">
        <v>43721</v>
      </c>
      <c r="V116" s="108">
        <v>-7.419376383266685E-3</v>
      </c>
      <c r="W116" s="109">
        <v>0.95038197605422836</v>
      </c>
      <c r="X116" s="108">
        <v>-1.5985906815653039E-2</v>
      </c>
      <c r="Y116" s="28"/>
      <c r="Z116" s="101"/>
      <c r="AB116" s="118" t="s">
        <v>179</v>
      </c>
      <c r="AC116" s="28"/>
      <c r="AD116" s="101"/>
      <c r="AF116" s="118" t="s">
        <v>179</v>
      </c>
      <c r="AG116" s="28"/>
      <c r="AH116" s="101"/>
      <c r="AJ116" s="118" t="s">
        <v>179</v>
      </c>
      <c r="AK116" s="28"/>
      <c r="AL116" s="101"/>
      <c r="AN116" s="118" t="s">
        <v>179</v>
      </c>
      <c r="AO116" s="28"/>
      <c r="AP116" s="101"/>
      <c r="AR116" s="118" t="s">
        <v>179</v>
      </c>
      <c r="AS116" s="28"/>
      <c r="AT116" s="101"/>
      <c r="AV116" s="118" t="s">
        <v>179</v>
      </c>
    </row>
    <row r="117" spans="2:48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101">
        <v>43581</v>
      </c>
      <c r="N117" s="118">
        <v>9.5868851302578495E-3</v>
      </c>
      <c r="O117" s="118">
        <v>9.5868851302578495E-3</v>
      </c>
      <c r="P117" s="118">
        <v>9.5868851302578495E-3</v>
      </c>
      <c r="Q117" s="118">
        <v>9.5868851302578495E-3</v>
      </c>
      <c r="R117" s="118">
        <v>9.5868851302578495E-3</v>
      </c>
      <c r="S117" s="118">
        <v>9.5868851302578495E-3</v>
      </c>
      <c r="T117" s="28"/>
      <c r="U117" s="107">
        <v>43720</v>
      </c>
      <c r="V117" s="108">
        <v>-8.420300686085853E-4</v>
      </c>
      <c r="W117" s="109">
        <v>0.95748592450984704</v>
      </c>
      <c r="X117" s="108">
        <v>-7.4427202498315026E-3</v>
      </c>
      <c r="Y117" s="28"/>
      <c r="Z117" s="101"/>
      <c r="AB117" s="118" t="s">
        <v>179</v>
      </c>
      <c r="AC117" s="28"/>
      <c r="AD117" s="101"/>
      <c r="AF117" s="118" t="s">
        <v>179</v>
      </c>
      <c r="AG117" s="28"/>
      <c r="AH117" s="101"/>
      <c r="AJ117" s="118" t="s">
        <v>179</v>
      </c>
      <c r="AK117" s="28"/>
      <c r="AL117" s="101"/>
      <c r="AN117" s="118" t="s">
        <v>179</v>
      </c>
      <c r="AO117" s="28"/>
      <c r="AP117" s="101"/>
      <c r="AR117" s="118" t="s">
        <v>179</v>
      </c>
      <c r="AS117" s="28"/>
      <c r="AT117" s="101"/>
      <c r="AV117" s="118" t="s">
        <v>179</v>
      </c>
    </row>
    <row r="118" spans="2:48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101">
        <v>43574</v>
      </c>
      <c r="N118" s="118">
        <v>3.6833482782361315E-3</v>
      </c>
      <c r="O118" s="118">
        <v>3.6833482782361315E-3</v>
      </c>
      <c r="P118" s="118">
        <v>3.6833482782361315E-3</v>
      </c>
      <c r="Q118" s="118">
        <v>3.6833482782361315E-3</v>
      </c>
      <c r="R118" s="118">
        <v>3.6833482782361315E-3</v>
      </c>
      <c r="S118" s="118">
        <v>3.6833482782361315E-3</v>
      </c>
      <c r="T118" s="28"/>
      <c r="U118" s="107">
        <v>43719</v>
      </c>
      <c r="V118" s="108">
        <v>2.9784952868551718E-3</v>
      </c>
      <c r="W118" s="109">
        <v>0.95829283589220049</v>
      </c>
      <c r="X118" s="108">
        <v>-1.380579316673991E-2</v>
      </c>
      <c r="Y118" s="28"/>
      <c r="Z118" s="101"/>
      <c r="AB118" s="118" t="s">
        <v>179</v>
      </c>
      <c r="AC118" s="28"/>
      <c r="AD118" s="101"/>
      <c r="AF118" s="118" t="s">
        <v>179</v>
      </c>
      <c r="AG118" s="28"/>
      <c r="AH118" s="101"/>
      <c r="AJ118" s="118" t="s">
        <v>179</v>
      </c>
      <c r="AK118" s="28"/>
      <c r="AL118" s="101"/>
      <c r="AN118" s="118" t="s">
        <v>179</v>
      </c>
      <c r="AO118" s="28"/>
      <c r="AP118" s="101"/>
      <c r="AR118" s="118" t="s">
        <v>179</v>
      </c>
      <c r="AS118" s="28"/>
      <c r="AT118" s="101"/>
      <c r="AV118" s="118" t="s">
        <v>179</v>
      </c>
    </row>
    <row r="119" spans="2:48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101">
        <v>43567</v>
      </c>
      <c r="N119" s="118">
        <v>-4.9307992412570556E-3</v>
      </c>
      <c r="O119" s="118">
        <v>-4.9307992412570556E-3</v>
      </c>
      <c r="P119" s="118">
        <v>-4.9307992412570556E-3</v>
      </c>
      <c r="Q119" s="118">
        <v>-4.9307992412570556E-3</v>
      </c>
      <c r="R119" s="118">
        <v>-4.9307992412570556E-3</v>
      </c>
      <c r="S119" s="118">
        <v>-4.9307992412570556E-3</v>
      </c>
      <c r="T119" s="28"/>
      <c r="U119" s="107">
        <v>43718</v>
      </c>
      <c r="V119" s="108">
        <v>-5.1977852895883168E-3</v>
      </c>
      <c r="W119" s="109">
        <v>0.95544704138260261</v>
      </c>
      <c r="X119" s="108">
        <v>-1.3687173203483782E-2</v>
      </c>
      <c r="Y119" s="28"/>
      <c r="Z119" s="101"/>
      <c r="AB119" s="118" t="s">
        <v>179</v>
      </c>
      <c r="AC119" s="28"/>
      <c r="AD119" s="101"/>
      <c r="AF119" s="118" t="s">
        <v>179</v>
      </c>
      <c r="AG119" s="28"/>
      <c r="AH119" s="101"/>
      <c r="AJ119" s="118" t="s">
        <v>179</v>
      </c>
      <c r="AK119" s="28"/>
      <c r="AL119" s="101"/>
      <c r="AN119" s="118" t="s">
        <v>179</v>
      </c>
      <c r="AO119" s="28"/>
      <c r="AP119" s="101"/>
      <c r="AR119" s="118" t="s">
        <v>179</v>
      </c>
      <c r="AS119" s="28"/>
      <c r="AT119" s="101"/>
      <c r="AV119" s="118" t="s">
        <v>179</v>
      </c>
    </row>
    <row r="120" spans="2:48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101">
        <v>43560</v>
      </c>
      <c r="N120" s="118">
        <v>-1.8434780712184295E-4</v>
      </c>
      <c r="O120" s="118">
        <v>-1.8434780712184295E-4</v>
      </c>
      <c r="P120" s="118">
        <v>-1.8434780712184295E-4</v>
      </c>
      <c r="Q120" s="118">
        <v>-1.8434780712184295E-4</v>
      </c>
      <c r="R120" s="118">
        <v>-1.8434780712184295E-4</v>
      </c>
      <c r="S120" s="118">
        <v>-1.8434780712184295E-4</v>
      </c>
      <c r="T120" s="28"/>
      <c r="U120" s="107">
        <v>43717</v>
      </c>
      <c r="V120" s="108">
        <v>-5.572779779882877E-3</v>
      </c>
      <c r="W120" s="109">
        <v>0.96043919811812506</v>
      </c>
      <c r="X120" s="108">
        <v>-7.9283088348478525E-3</v>
      </c>
      <c r="Y120" s="28"/>
      <c r="Z120" s="101"/>
      <c r="AB120" s="118" t="s">
        <v>179</v>
      </c>
      <c r="AC120" s="28"/>
      <c r="AD120" s="101"/>
      <c r="AF120" s="118" t="s">
        <v>179</v>
      </c>
      <c r="AG120" s="28"/>
      <c r="AH120" s="101"/>
      <c r="AJ120" s="118" t="s">
        <v>179</v>
      </c>
      <c r="AK120" s="28"/>
      <c r="AL120" s="101"/>
      <c r="AN120" s="118" t="s">
        <v>179</v>
      </c>
      <c r="AO120" s="28"/>
      <c r="AP120" s="101"/>
      <c r="AR120" s="118" t="s">
        <v>179</v>
      </c>
      <c r="AS120" s="28"/>
      <c r="AT120" s="101"/>
      <c r="AV120" s="118" t="s">
        <v>179</v>
      </c>
    </row>
    <row r="121" spans="2:48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101">
        <v>43553</v>
      </c>
      <c r="N121" s="118">
        <v>6.5172443547887315E-3</v>
      </c>
      <c r="O121" s="118">
        <v>6.5172443547887315E-3</v>
      </c>
      <c r="P121" s="118">
        <v>6.5172443547887315E-3</v>
      </c>
      <c r="Q121" s="118">
        <v>6.5172443547887315E-3</v>
      </c>
      <c r="R121" s="118">
        <v>6.5172443547887315E-3</v>
      </c>
      <c r="S121" s="118">
        <v>6.5172443547887315E-3</v>
      </c>
      <c r="T121" s="28"/>
      <c r="U121" s="107">
        <v>43714</v>
      </c>
      <c r="V121" s="108">
        <v>1.1981845926496018E-3</v>
      </c>
      <c r="W121" s="109">
        <v>0.96582150869274397</v>
      </c>
      <c r="X121" s="108">
        <v>-1.0763974873833071E-3</v>
      </c>
      <c r="Y121" s="28"/>
      <c r="Z121" s="101"/>
      <c r="AB121" s="118" t="s">
        <v>179</v>
      </c>
      <c r="AC121" s="28"/>
      <c r="AD121" s="101"/>
      <c r="AF121" s="118" t="s">
        <v>179</v>
      </c>
      <c r="AG121" s="28"/>
      <c r="AH121" s="101"/>
      <c r="AJ121" s="118" t="s">
        <v>179</v>
      </c>
      <c r="AK121" s="28"/>
      <c r="AL121" s="101"/>
      <c r="AN121" s="118" t="s">
        <v>179</v>
      </c>
      <c r="AO121" s="28"/>
      <c r="AP121" s="101"/>
      <c r="AR121" s="118" t="s">
        <v>179</v>
      </c>
      <c r="AS121" s="28"/>
      <c r="AT121" s="101"/>
      <c r="AV121" s="118" t="s">
        <v>179</v>
      </c>
    </row>
    <row r="122" spans="2:48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101">
        <v>43546</v>
      </c>
      <c r="N122" s="118">
        <v>1.3041728646545625E-2</v>
      </c>
      <c r="O122" s="118">
        <v>1.3041728646545625E-2</v>
      </c>
      <c r="P122" s="118">
        <v>1.3041728646545625E-2</v>
      </c>
      <c r="Q122" s="118">
        <v>1.3041728646545625E-2</v>
      </c>
      <c r="R122" s="118">
        <v>1.3041728646545625E-2</v>
      </c>
      <c r="S122" s="118">
        <v>1.3041728646545625E-2</v>
      </c>
      <c r="T122" s="28"/>
      <c r="U122" s="107">
        <v>43713</v>
      </c>
      <c r="V122" s="108">
        <v>-7.2474186017358411E-3</v>
      </c>
      <c r="W122" s="109">
        <v>0.96466566116048325</v>
      </c>
      <c r="X122" s="108">
        <v>-3.2493763928745922E-3</v>
      </c>
      <c r="Y122" s="28"/>
      <c r="Z122" s="101"/>
      <c r="AB122" s="118" t="s">
        <v>179</v>
      </c>
      <c r="AC122" s="28"/>
      <c r="AD122" s="101"/>
      <c r="AF122" s="118" t="s">
        <v>179</v>
      </c>
      <c r="AG122" s="28"/>
      <c r="AH122" s="101"/>
      <c r="AJ122" s="118" t="s">
        <v>179</v>
      </c>
      <c r="AK122" s="28"/>
      <c r="AL122" s="101"/>
      <c r="AN122" s="118" t="s">
        <v>179</v>
      </c>
      <c r="AO122" s="28"/>
      <c r="AP122" s="101"/>
      <c r="AR122" s="118" t="s">
        <v>179</v>
      </c>
      <c r="AS122" s="28"/>
      <c r="AT122" s="101"/>
      <c r="AV122" s="118" t="s">
        <v>179</v>
      </c>
    </row>
    <row r="123" spans="2:48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101">
        <v>43539</v>
      </c>
      <c r="N123" s="118">
        <v>1.0528970698882256E-2</v>
      </c>
      <c r="O123" s="118">
        <v>1.0528970698882256E-2</v>
      </c>
      <c r="P123" s="118">
        <v>1.0528970698882256E-2</v>
      </c>
      <c r="Q123" s="118">
        <v>1.0528970698882256E-2</v>
      </c>
      <c r="R123" s="118">
        <v>1.0528970698882256E-2</v>
      </c>
      <c r="S123" s="118">
        <v>1.0528970698882256E-2</v>
      </c>
      <c r="T123" s="28"/>
      <c r="U123" s="107">
        <v>43712</v>
      </c>
      <c r="V123" s="108">
        <v>3.0991340732455558E-3</v>
      </c>
      <c r="W123" s="109">
        <v>0.97170803605645495</v>
      </c>
      <c r="X123" s="108">
        <v>7.0608881321712058E-3</v>
      </c>
      <c r="Y123" s="28"/>
      <c r="Z123" s="101"/>
      <c r="AB123" s="118" t="s">
        <v>179</v>
      </c>
      <c r="AC123" s="28"/>
      <c r="AD123" s="101"/>
      <c r="AF123" s="118" t="s">
        <v>179</v>
      </c>
      <c r="AG123" s="28"/>
      <c r="AH123" s="101"/>
      <c r="AJ123" s="118" t="s">
        <v>179</v>
      </c>
      <c r="AK123" s="28"/>
      <c r="AL123" s="101"/>
      <c r="AN123" s="118" t="s">
        <v>179</v>
      </c>
      <c r="AO123" s="28"/>
      <c r="AP123" s="101"/>
      <c r="AR123" s="118" t="s">
        <v>179</v>
      </c>
      <c r="AS123" s="28"/>
      <c r="AT123" s="101"/>
      <c r="AV123" s="118" t="s">
        <v>179</v>
      </c>
    </row>
    <row r="124" spans="2:48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101">
        <v>43532</v>
      </c>
      <c r="N124" s="118">
        <v>1.0727840937919897E-2</v>
      </c>
      <c r="O124" s="118">
        <v>1.0727840937919897E-2</v>
      </c>
      <c r="P124" s="118">
        <v>1.0727840937919897E-2</v>
      </c>
      <c r="Q124" s="118">
        <v>1.0727840937919897E-2</v>
      </c>
      <c r="R124" s="118">
        <v>1.0727840937919897E-2</v>
      </c>
      <c r="S124" s="118">
        <v>1.0727840937919897E-2</v>
      </c>
      <c r="T124" s="28"/>
      <c r="U124" s="107">
        <v>43711</v>
      </c>
      <c r="V124" s="108">
        <v>6.1064675396849013E-4</v>
      </c>
      <c r="W124" s="109">
        <v>0.96870588663622703</v>
      </c>
      <c r="X124" s="108">
        <v>9.6094834664954831E-3</v>
      </c>
      <c r="Y124" s="28"/>
      <c r="Z124" s="101"/>
      <c r="AB124" s="118" t="s">
        <v>179</v>
      </c>
      <c r="AC124" s="28"/>
      <c r="AD124" s="101"/>
      <c r="AF124" s="118" t="s">
        <v>179</v>
      </c>
      <c r="AG124" s="28"/>
      <c r="AH124" s="101"/>
      <c r="AJ124" s="118" t="s">
        <v>179</v>
      </c>
      <c r="AK124" s="28"/>
      <c r="AL124" s="101"/>
      <c r="AN124" s="118" t="s">
        <v>179</v>
      </c>
      <c r="AO124" s="28"/>
      <c r="AP124" s="101"/>
      <c r="AR124" s="118" t="s">
        <v>179</v>
      </c>
      <c r="AS124" s="28"/>
      <c r="AT124" s="101"/>
      <c r="AV124" s="118" t="s">
        <v>179</v>
      </c>
    </row>
    <row r="125" spans="2:48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101">
        <v>43525</v>
      </c>
      <c r="N125" s="118">
        <v>-9.4608545328898064E-3</v>
      </c>
      <c r="O125" s="118">
        <v>-9.4608545328898064E-3</v>
      </c>
      <c r="P125" s="118">
        <v>-9.4608545328898064E-3</v>
      </c>
      <c r="Q125" s="118">
        <v>-9.4608545328898064E-3</v>
      </c>
      <c r="R125" s="118">
        <v>-9.4608545328898064E-3</v>
      </c>
      <c r="S125" s="118">
        <v>-9.4608545328898064E-3</v>
      </c>
      <c r="T125" s="28"/>
      <c r="U125" s="107">
        <v>43710</v>
      </c>
      <c r="V125" s="108">
        <v>1.2954004283956219E-3</v>
      </c>
      <c r="W125" s="109">
        <v>0.96811471053077236</v>
      </c>
      <c r="X125" s="108">
        <v>1.3498188425934199E-2</v>
      </c>
      <c r="Y125" s="28"/>
      <c r="Z125" s="101"/>
      <c r="AB125" s="118" t="s">
        <v>179</v>
      </c>
      <c r="AC125" s="28"/>
      <c r="AD125" s="101"/>
      <c r="AF125" s="118" t="s">
        <v>179</v>
      </c>
      <c r="AG125" s="28"/>
      <c r="AH125" s="101"/>
      <c r="AJ125" s="118" t="s">
        <v>179</v>
      </c>
      <c r="AK125" s="28"/>
      <c r="AL125" s="101"/>
      <c r="AN125" s="118" t="s">
        <v>179</v>
      </c>
      <c r="AO125" s="28"/>
      <c r="AP125" s="101"/>
      <c r="AR125" s="118" t="s">
        <v>179</v>
      </c>
      <c r="AS125" s="28"/>
      <c r="AT125" s="101"/>
      <c r="AV125" s="118" t="s">
        <v>179</v>
      </c>
    </row>
    <row r="126" spans="2:48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101">
        <v>43518</v>
      </c>
      <c r="N126" s="118">
        <v>4.1746038406593744E-3</v>
      </c>
      <c r="O126" s="118">
        <v>4.1746038406593744E-3</v>
      </c>
      <c r="P126" s="118">
        <v>4.1746038406593744E-3</v>
      </c>
      <c r="Q126" s="118">
        <v>4.1746038406593744E-3</v>
      </c>
      <c r="R126" s="118">
        <v>4.1746038406593744E-3</v>
      </c>
      <c r="S126" s="118">
        <v>4.1746038406593744E-3</v>
      </c>
      <c r="T126" s="28"/>
      <c r="U126" s="107">
        <v>43707</v>
      </c>
      <c r="V126" s="108">
        <v>-9.7974225767572822E-4</v>
      </c>
      <c r="W126" s="109">
        <v>0.96686223677505445</v>
      </c>
      <c r="X126" s="108">
        <v>1.5357761580097939E-2</v>
      </c>
      <c r="Y126" s="28"/>
      <c r="Z126" s="101"/>
      <c r="AB126" s="118" t="s">
        <v>179</v>
      </c>
      <c r="AC126" s="28"/>
      <c r="AD126" s="101"/>
      <c r="AF126" s="118" t="s">
        <v>179</v>
      </c>
      <c r="AG126" s="28"/>
      <c r="AH126" s="101"/>
      <c r="AJ126" s="118" t="s">
        <v>179</v>
      </c>
      <c r="AK126" s="28"/>
      <c r="AL126" s="101"/>
      <c r="AN126" s="118" t="s">
        <v>179</v>
      </c>
      <c r="AO126" s="28"/>
      <c r="AP126" s="101"/>
      <c r="AR126" s="118" t="s">
        <v>179</v>
      </c>
      <c r="AS126" s="28"/>
      <c r="AT126" s="101"/>
      <c r="AV126" s="118" t="s">
        <v>179</v>
      </c>
    </row>
    <row r="127" spans="2:48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101">
        <v>43511</v>
      </c>
      <c r="N127" s="118">
        <v>5.9477045795661709E-3</v>
      </c>
      <c r="O127" s="118">
        <v>5.9477045795661709E-3</v>
      </c>
      <c r="P127" s="118">
        <v>5.9477045795661709E-3</v>
      </c>
      <c r="Q127" s="118">
        <v>5.9477045795661709E-3</v>
      </c>
      <c r="R127" s="118">
        <v>5.9477045795661709E-3</v>
      </c>
      <c r="S127" s="118">
        <v>5.9477045795661709E-3</v>
      </c>
      <c r="T127" s="28"/>
      <c r="U127" s="107">
        <v>43706</v>
      </c>
      <c r="V127" s="108">
        <v>3.0214906717762409E-3</v>
      </c>
      <c r="W127" s="109">
        <v>0.96781044156207263</v>
      </c>
      <c r="X127" s="108">
        <v>1.4252865876837495E-2</v>
      </c>
      <c r="Y127" s="28"/>
      <c r="Z127" s="101"/>
      <c r="AB127" s="118" t="s">
        <v>179</v>
      </c>
      <c r="AC127" s="28"/>
      <c r="AD127" s="101"/>
      <c r="AF127" s="118" t="s">
        <v>179</v>
      </c>
      <c r="AG127" s="28"/>
      <c r="AH127" s="101"/>
      <c r="AJ127" s="118" t="s">
        <v>179</v>
      </c>
      <c r="AK127" s="28"/>
      <c r="AL127" s="101"/>
      <c r="AN127" s="118" t="s">
        <v>179</v>
      </c>
      <c r="AO127" s="28"/>
      <c r="AP127" s="101"/>
      <c r="AR127" s="118" t="s">
        <v>179</v>
      </c>
      <c r="AS127" s="28"/>
      <c r="AT127" s="101"/>
      <c r="AV127" s="118" t="s">
        <v>179</v>
      </c>
    </row>
    <row r="128" spans="2:48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101">
        <v>43504</v>
      </c>
      <c r="N128" s="118">
        <v>8.6858983294455516E-3</v>
      </c>
      <c r="O128" s="118">
        <v>8.6858983294455516E-3</v>
      </c>
      <c r="P128" s="118">
        <v>8.6858983294455516E-3</v>
      </c>
      <c r="Q128" s="118">
        <v>8.6858983294455516E-3</v>
      </c>
      <c r="R128" s="118">
        <v>8.6858983294455516E-3</v>
      </c>
      <c r="S128" s="118">
        <v>8.6858983294455516E-3</v>
      </c>
      <c r="T128" s="28"/>
      <c r="U128" s="107">
        <v>43705</v>
      </c>
      <c r="V128" s="108">
        <v>5.6377032929335732E-3</v>
      </c>
      <c r="W128" s="109">
        <v>0.96489502025911633</v>
      </c>
      <c r="X128" s="108">
        <v>3.9793541559995926E-3</v>
      </c>
      <c r="Y128" s="28"/>
      <c r="Z128" s="101"/>
      <c r="AB128" s="118" t="s">
        <v>179</v>
      </c>
      <c r="AC128" s="28"/>
      <c r="AD128" s="101"/>
      <c r="AF128" s="118" t="s">
        <v>179</v>
      </c>
      <c r="AG128" s="28"/>
      <c r="AH128" s="101"/>
      <c r="AJ128" s="118" t="s">
        <v>179</v>
      </c>
      <c r="AK128" s="28"/>
      <c r="AL128" s="101"/>
      <c r="AN128" s="118" t="s">
        <v>179</v>
      </c>
      <c r="AO128" s="28"/>
      <c r="AP128" s="101"/>
      <c r="AR128" s="118" t="s">
        <v>179</v>
      </c>
      <c r="AS128" s="28"/>
      <c r="AT128" s="101"/>
      <c r="AV128" s="118" t="s">
        <v>179</v>
      </c>
    </row>
    <row r="129" spans="2:48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101">
        <v>43497</v>
      </c>
      <c r="N129" s="118">
        <v>8.0897549966574278E-3</v>
      </c>
      <c r="O129" s="118">
        <v>8.0897549966574278E-3</v>
      </c>
      <c r="P129" s="118">
        <v>8.0897549966574278E-3</v>
      </c>
      <c r="Q129" s="118">
        <v>8.0897549966574278E-3</v>
      </c>
      <c r="R129" s="118">
        <v>8.0897549966574278E-3</v>
      </c>
      <c r="S129" s="118">
        <v>8.0897549966574278E-3</v>
      </c>
      <c r="T129" s="28"/>
      <c r="U129" s="107">
        <v>43704</v>
      </c>
      <c r="V129" s="108">
        <v>4.4646909643489491E-3</v>
      </c>
      <c r="W129" s="109">
        <v>0.95948572443096913</v>
      </c>
      <c r="X129" s="108">
        <v>1.0643733555808499E-3</v>
      </c>
      <c r="Y129" s="28"/>
      <c r="Z129" s="101"/>
      <c r="AB129" s="118" t="s">
        <v>179</v>
      </c>
      <c r="AC129" s="28"/>
      <c r="AD129" s="101"/>
      <c r="AF129" s="118" t="s">
        <v>179</v>
      </c>
      <c r="AG129" s="28"/>
      <c r="AH129" s="101"/>
      <c r="AJ129" s="118" t="s">
        <v>179</v>
      </c>
      <c r="AK129" s="28"/>
      <c r="AL129" s="101"/>
      <c r="AN129" s="118" t="s">
        <v>179</v>
      </c>
      <c r="AO129" s="28"/>
      <c r="AP129" s="101"/>
      <c r="AR129" s="118" t="s">
        <v>179</v>
      </c>
      <c r="AS129" s="28"/>
      <c r="AT129" s="101"/>
      <c r="AV129" s="118" t="s">
        <v>179</v>
      </c>
    </row>
    <row r="130" spans="2:48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101">
        <v>43490</v>
      </c>
      <c r="N130" s="118">
        <v>6.436880329016903E-3</v>
      </c>
      <c r="O130" s="118">
        <v>6.436880329016903E-3</v>
      </c>
      <c r="P130" s="118">
        <v>6.436880329016903E-3</v>
      </c>
      <c r="Q130" s="118">
        <v>6.436880329016903E-3</v>
      </c>
      <c r="R130" s="118">
        <v>6.436880329016903E-3</v>
      </c>
      <c r="S130" s="118">
        <v>6.436880329016903E-3</v>
      </c>
      <c r="T130" s="28"/>
      <c r="U130" s="107">
        <v>43703</v>
      </c>
      <c r="V130" s="108">
        <v>3.1325838267360212E-3</v>
      </c>
      <c r="W130" s="109">
        <v>0.95522095805060392</v>
      </c>
      <c r="X130" s="108">
        <v>-4.7398107094221986E-3</v>
      </c>
      <c r="Y130" s="28"/>
      <c r="Z130" s="101"/>
      <c r="AB130" s="118" t="s">
        <v>179</v>
      </c>
      <c r="AC130" s="28"/>
      <c r="AD130" s="101"/>
      <c r="AF130" s="118" t="s">
        <v>179</v>
      </c>
      <c r="AG130" s="28"/>
      <c r="AH130" s="101"/>
      <c r="AJ130" s="118" t="s">
        <v>179</v>
      </c>
      <c r="AK130" s="28"/>
      <c r="AL130" s="101"/>
      <c r="AN130" s="118" t="s">
        <v>179</v>
      </c>
      <c r="AO130" s="28"/>
      <c r="AP130" s="101"/>
      <c r="AR130" s="118" t="s">
        <v>179</v>
      </c>
      <c r="AS130" s="28"/>
      <c r="AT130" s="101"/>
      <c r="AV130" s="118" t="s">
        <v>179</v>
      </c>
    </row>
    <row r="131" spans="2:48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101">
        <v>43483</v>
      </c>
      <c r="N131" s="118">
        <v>1.9713635455886891E-3</v>
      </c>
      <c r="O131" s="118">
        <v>1.9713635455886891E-3</v>
      </c>
      <c r="P131" s="118">
        <v>1.9713635455886891E-3</v>
      </c>
      <c r="Q131" s="118">
        <v>1.9713635455886891E-3</v>
      </c>
      <c r="R131" s="118">
        <v>1.9713635455886891E-3</v>
      </c>
      <c r="S131" s="118">
        <v>1.9713635455886891E-3</v>
      </c>
      <c r="T131" s="28"/>
      <c r="U131" s="107">
        <v>43700</v>
      </c>
      <c r="V131" s="108">
        <v>-2.066859756567833E-3</v>
      </c>
      <c r="W131" s="109">
        <v>0.95223799271542009</v>
      </c>
      <c r="X131" s="108">
        <v>-6.0997385623731137E-3</v>
      </c>
      <c r="Y131" s="28"/>
      <c r="Z131" s="101"/>
      <c r="AB131" s="118" t="s">
        <v>179</v>
      </c>
      <c r="AC131" s="28"/>
      <c r="AD131" s="101"/>
      <c r="AF131" s="118" t="s">
        <v>179</v>
      </c>
      <c r="AG131" s="28"/>
      <c r="AH131" s="101"/>
      <c r="AJ131" s="118" t="s">
        <v>179</v>
      </c>
      <c r="AK131" s="28"/>
      <c r="AL131" s="101"/>
      <c r="AN131" s="118" t="s">
        <v>179</v>
      </c>
      <c r="AO131" s="28"/>
      <c r="AP131" s="101"/>
      <c r="AR131" s="118" t="s">
        <v>179</v>
      </c>
      <c r="AS131" s="28"/>
      <c r="AT131" s="101"/>
      <c r="AV131" s="118" t="s">
        <v>179</v>
      </c>
    </row>
    <row r="132" spans="2:48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101">
        <v>43476</v>
      </c>
      <c r="N132" s="118">
        <v>-1.4867743873603345E-4</v>
      </c>
      <c r="O132" s="118">
        <v>-1.4867743873603345E-4</v>
      </c>
      <c r="P132" s="118">
        <v>-1.4867743873603345E-4</v>
      </c>
      <c r="Q132" s="118">
        <v>-1.4867743873603345E-4</v>
      </c>
      <c r="R132" s="118">
        <v>-1.4867743873603345E-4</v>
      </c>
      <c r="S132" s="118">
        <v>-1.4867743873603345E-4</v>
      </c>
      <c r="T132" s="28"/>
      <c r="U132" s="107">
        <v>43699</v>
      </c>
      <c r="V132" s="108">
        <v>-7.138256850120356E-3</v>
      </c>
      <c r="W132" s="109">
        <v>0.95421021140067019</v>
      </c>
      <c r="X132" s="108">
        <v>-1.4718040295718104E-3</v>
      </c>
      <c r="Y132" s="28"/>
      <c r="Z132" s="101"/>
      <c r="AB132" s="118" t="s">
        <v>179</v>
      </c>
      <c r="AC132" s="28"/>
      <c r="AD132" s="101"/>
      <c r="AF132" s="118" t="s">
        <v>179</v>
      </c>
      <c r="AG132" s="28"/>
      <c r="AH132" s="101"/>
      <c r="AJ132" s="118" t="s">
        <v>179</v>
      </c>
      <c r="AK132" s="28"/>
      <c r="AL132" s="101"/>
      <c r="AN132" s="118" t="s">
        <v>179</v>
      </c>
      <c r="AO132" s="28"/>
      <c r="AP132" s="101"/>
      <c r="AR132" s="118" t="s">
        <v>179</v>
      </c>
      <c r="AS132" s="28"/>
      <c r="AT132" s="101"/>
      <c r="AV132" s="118" t="s">
        <v>179</v>
      </c>
    </row>
    <row r="133" spans="2:48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101">
        <v>43469</v>
      </c>
      <c r="N133" s="118">
        <v>6.3046819639709373E-3</v>
      </c>
      <c r="O133" s="118">
        <v>6.3046819639709373E-3</v>
      </c>
      <c r="P133" s="118">
        <v>6.3046819639709373E-3</v>
      </c>
      <c r="Q133" s="118">
        <v>6.3046819639709373E-3</v>
      </c>
      <c r="R133" s="118">
        <v>6.3046819639709373E-3</v>
      </c>
      <c r="S133" s="118">
        <v>6.3046819639709373E-3</v>
      </c>
      <c r="T133" s="28"/>
      <c r="U133" s="107">
        <v>43698</v>
      </c>
      <c r="V133" s="108">
        <v>2.7179075967956319E-3</v>
      </c>
      <c r="W133" s="109">
        <v>0.96107058005217683</v>
      </c>
      <c r="X133" s="108">
        <v>1.1973743964524219E-2</v>
      </c>
      <c r="Y133" s="28"/>
      <c r="Z133" s="101"/>
      <c r="AB133" s="118" t="s">
        <v>179</v>
      </c>
      <c r="AC133" s="28"/>
      <c r="AD133" s="101"/>
      <c r="AF133" s="118" t="s">
        <v>179</v>
      </c>
      <c r="AG133" s="28"/>
      <c r="AH133" s="101"/>
      <c r="AJ133" s="118" t="s">
        <v>179</v>
      </c>
      <c r="AK133" s="28"/>
      <c r="AL133" s="101"/>
      <c r="AN133" s="118" t="s">
        <v>179</v>
      </c>
      <c r="AO133" s="28"/>
      <c r="AP133" s="101"/>
      <c r="AR133" s="118" t="s">
        <v>179</v>
      </c>
      <c r="AS133" s="28"/>
      <c r="AT133" s="101"/>
      <c r="AV133" s="118" t="s">
        <v>179</v>
      </c>
    </row>
    <row r="134" spans="2:48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101">
        <v>43462</v>
      </c>
      <c r="N134" s="118">
        <v>7.8166275292677057E-3</v>
      </c>
      <c r="O134" s="118">
        <v>7.8166275292677057E-3</v>
      </c>
      <c r="P134" s="118">
        <v>7.8166275292677057E-3</v>
      </c>
      <c r="Q134" s="118">
        <v>7.8166275292677057E-3</v>
      </c>
      <c r="R134" s="118">
        <v>7.8166275292677057E-3</v>
      </c>
      <c r="S134" s="118">
        <v>7.8166275292677057E-3</v>
      </c>
      <c r="T134" s="28"/>
      <c r="U134" s="107">
        <v>43697</v>
      </c>
      <c r="V134" s="108">
        <v>-1.359208185723611E-3</v>
      </c>
      <c r="W134" s="109">
        <v>0.95846555922748555</v>
      </c>
      <c r="X134" s="108">
        <v>4.0620688042218855E-3</v>
      </c>
      <c r="Y134" s="28"/>
      <c r="Z134" s="101"/>
      <c r="AB134" s="118" t="s">
        <v>179</v>
      </c>
      <c r="AC134" s="28"/>
      <c r="AD134" s="101"/>
      <c r="AF134" s="118" t="s">
        <v>179</v>
      </c>
      <c r="AG134" s="28"/>
      <c r="AH134" s="101"/>
      <c r="AJ134" s="118" t="s">
        <v>179</v>
      </c>
      <c r="AK134" s="28"/>
      <c r="AL134" s="101"/>
      <c r="AN134" s="118" t="s">
        <v>179</v>
      </c>
      <c r="AO134" s="28"/>
      <c r="AP134" s="101"/>
      <c r="AR134" s="118" t="s">
        <v>179</v>
      </c>
      <c r="AS134" s="28"/>
      <c r="AT134" s="101"/>
      <c r="AV134" s="118" t="s">
        <v>179</v>
      </c>
    </row>
    <row r="135" spans="2:48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101">
        <v>43455</v>
      </c>
      <c r="N135" s="118">
        <v>-1.3062604735400996E-2</v>
      </c>
      <c r="O135" s="118">
        <v>-1.3062604735400996E-2</v>
      </c>
      <c r="P135" s="118">
        <v>-1.3062604735400996E-2</v>
      </c>
      <c r="Q135" s="118">
        <v>-1.3062604735400996E-2</v>
      </c>
      <c r="R135" s="118">
        <v>-1.3062604735400996E-2</v>
      </c>
      <c r="S135" s="118">
        <v>-1.3062604735400996E-2</v>
      </c>
      <c r="T135" s="28"/>
      <c r="U135" s="107">
        <v>43696</v>
      </c>
      <c r="V135" s="108">
        <v>1.7618990996386568E-3</v>
      </c>
      <c r="W135" s="109">
        <v>0.95977008658558538</v>
      </c>
      <c r="X135" s="108">
        <v>8.7208964061631367E-3</v>
      </c>
      <c r="Y135" s="28"/>
      <c r="Z135" s="101"/>
      <c r="AB135" s="118" t="s">
        <v>179</v>
      </c>
      <c r="AC135" s="28"/>
      <c r="AD135" s="101"/>
      <c r="AF135" s="118" t="s">
        <v>179</v>
      </c>
      <c r="AG135" s="28"/>
      <c r="AH135" s="101"/>
      <c r="AJ135" s="118" t="s">
        <v>179</v>
      </c>
      <c r="AK135" s="28"/>
      <c r="AL135" s="101"/>
      <c r="AN135" s="118" t="s">
        <v>179</v>
      </c>
      <c r="AO135" s="28"/>
      <c r="AP135" s="101"/>
      <c r="AR135" s="118" t="s">
        <v>179</v>
      </c>
      <c r="AS135" s="28"/>
      <c r="AT135" s="101"/>
      <c r="AV135" s="118" t="s">
        <v>179</v>
      </c>
    </row>
    <row r="136" spans="2:48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101">
        <v>43448</v>
      </c>
      <c r="N136" s="118">
        <v>-1.4807489971222498E-3</v>
      </c>
      <c r="O136" s="118">
        <v>-1.4807489971222498E-3</v>
      </c>
      <c r="P136" s="118">
        <v>-1.4807489971222498E-3</v>
      </c>
      <c r="Q136" s="118">
        <v>-1.4807489971222498E-3</v>
      </c>
      <c r="R136" s="118">
        <v>-1.4807489971222498E-3</v>
      </c>
      <c r="S136" s="118">
        <v>-1.4807489971222498E-3</v>
      </c>
      <c r="T136" s="28"/>
      <c r="U136" s="107">
        <v>43693</v>
      </c>
      <c r="V136" s="108">
        <v>2.5798532189164132E-3</v>
      </c>
      <c r="W136" s="109">
        <v>0.95808204269717723</v>
      </c>
      <c r="X136" s="108">
        <v>7.4185349886775054E-3</v>
      </c>
      <c r="Y136" s="28"/>
      <c r="Z136" s="101"/>
      <c r="AB136" s="118" t="s">
        <v>179</v>
      </c>
      <c r="AC136" s="28"/>
      <c r="AD136" s="101"/>
      <c r="AF136" s="118" t="s">
        <v>179</v>
      </c>
      <c r="AG136" s="28"/>
      <c r="AH136" s="101"/>
      <c r="AJ136" s="118" t="s">
        <v>179</v>
      </c>
      <c r="AK136" s="28"/>
      <c r="AL136" s="101"/>
      <c r="AN136" s="118" t="s">
        <v>179</v>
      </c>
      <c r="AO136" s="28"/>
      <c r="AP136" s="101"/>
      <c r="AR136" s="118" t="s">
        <v>179</v>
      </c>
      <c r="AS136" s="28"/>
      <c r="AT136" s="101"/>
      <c r="AV136" s="118" t="s">
        <v>179</v>
      </c>
    </row>
    <row r="137" spans="2:48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101">
        <v>43441</v>
      </c>
      <c r="N137" s="118">
        <v>8.5463167994270783E-4</v>
      </c>
      <c r="O137" s="118">
        <v>8.5463167994270783E-4</v>
      </c>
      <c r="P137" s="118">
        <v>8.5463167994270783E-4</v>
      </c>
      <c r="Q137" s="118">
        <v>8.5463167994270783E-4</v>
      </c>
      <c r="R137" s="118">
        <v>8.5463167994270783E-4</v>
      </c>
      <c r="S137" s="118">
        <v>8.5463167994270783E-4</v>
      </c>
      <c r="T137" s="28"/>
      <c r="U137" s="107">
        <v>43692</v>
      </c>
      <c r="V137" s="108">
        <v>6.2309902807024002E-3</v>
      </c>
      <c r="W137" s="109">
        <v>0.95561669189853249</v>
      </c>
      <c r="X137" s="108">
        <v>2.2900469614604013E-3</v>
      </c>
      <c r="Y137" s="28"/>
      <c r="Z137" s="101"/>
      <c r="AB137" s="118" t="s">
        <v>179</v>
      </c>
      <c r="AC137" s="28"/>
      <c r="AD137" s="101"/>
      <c r="AF137" s="118" t="s">
        <v>179</v>
      </c>
      <c r="AG137" s="28"/>
      <c r="AH137" s="101"/>
      <c r="AJ137" s="118" t="s">
        <v>179</v>
      </c>
      <c r="AK137" s="28"/>
      <c r="AL137" s="101"/>
      <c r="AN137" s="118" t="s">
        <v>179</v>
      </c>
      <c r="AO137" s="28"/>
      <c r="AP137" s="101"/>
      <c r="AR137" s="118" t="s">
        <v>179</v>
      </c>
      <c r="AS137" s="28"/>
      <c r="AT137" s="101"/>
      <c r="AV137" s="118" t="s">
        <v>179</v>
      </c>
    </row>
    <row r="138" spans="2:48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101">
        <v>43434</v>
      </c>
      <c r="N138" s="118">
        <v>1.4384632959501431E-2</v>
      </c>
      <c r="O138" s="118">
        <v>1.4384632959501431E-2</v>
      </c>
      <c r="P138" s="118">
        <v>1.4384632959501431E-2</v>
      </c>
      <c r="Q138" s="118">
        <v>1.4384632959501431E-2</v>
      </c>
      <c r="R138" s="118">
        <v>1.4384632959501431E-2</v>
      </c>
      <c r="S138" s="118">
        <v>1.4384632959501431E-2</v>
      </c>
      <c r="T138" s="28"/>
      <c r="U138" s="107">
        <v>43691</v>
      </c>
      <c r="V138" s="108">
        <v>-5.1214048454865215E-3</v>
      </c>
      <c r="W138" s="109">
        <v>0.9496991258756099</v>
      </c>
      <c r="X138" s="108">
        <v>-1.9131521030794074E-3</v>
      </c>
      <c r="Y138" s="28"/>
      <c r="Z138" s="101"/>
      <c r="AB138" s="118" t="s">
        <v>179</v>
      </c>
      <c r="AC138" s="28"/>
      <c r="AD138" s="101"/>
      <c r="AF138" s="118" t="s">
        <v>179</v>
      </c>
      <c r="AG138" s="28"/>
      <c r="AH138" s="101"/>
      <c r="AJ138" s="118" t="s">
        <v>179</v>
      </c>
      <c r="AK138" s="28"/>
      <c r="AL138" s="101"/>
      <c r="AN138" s="118" t="s">
        <v>179</v>
      </c>
      <c r="AO138" s="28"/>
      <c r="AP138" s="101"/>
      <c r="AR138" s="118" t="s">
        <v>179</v>
      </c>
      <c r="AS138" s="28"/>
      <c r="AT138" s="101"/>
      <c r="AV138" s="118" t="s">
        <v>179</v>
      </c>
    </row>
    <row r="139" spans="2:48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101">
        <v>43427</v>
      </c>
      <c r="N139" s="118">
        <v>-3.3712435428843168E-3</v>
      </c>
      <c r="O139" s="118">
        <v>-3.3712435428843168E-3</v>
      </c>
      <c r="P139" s="118">
        <v>-3.3712435428843168E-3</v>
      </c>
      <c r="Q139" s="118">
        <v>-3.3712435428843168E-3</v>
      </c>
      <c r="R139" s="118">
        <v>-3.3712435428843168E-3</v>
      </c>
      <c r="S139" s="118">
        <v>-3.3712435428843168E-3</v>
      </c>
      <c r="T139" s="28"/>
      <c r="U139" s="107">
        <v>43690</v>
      </c>
      <c r="V139" s="108">
        <v>3.274464801116594E-3</v>
      </c>
      <c r="W139" s="109">
        <v>0.95458795726539192</v>
      </c>
      <c r="X139" s="108">
        <v>1.1752178613063213E-2</v>
      </c>
      <c r="Y139" s="28"/>
      <c r="Z139" s="101"/>
      <c r="AB139" s="118" t="s">
        <v>179</v>
      </c>
      <c r="AC139" s="28"/>
      <c r="AD139" s="101"/>
      <c r="AF139" s="118" t="s">
        <v>179</v>
      </c>
      <c r="AG139" s="28"/>
      <c r="AH139" s="101"/>
      <c r="AJ139" s="118" t="s">
        <v>179</v>
      </c>
      <c r="AK139" s="28"/>
      <c r="AL139" s="101"/>
      <c r="AN139" s="118" t="s">
        <v>179</v>
      </c>
      <c r="AO139" s="28"/>
      <c r="AP139" s="101"/>
      <c r="AR139" s="118" t="s">
        <v>179</v>
      </c>
      <c r="AS139" s="28"/>
      <c r="AT139" s="101"/>
      <c r="AV139" s="118" t="s">
        <v>179</v>
      </c>
    </row>
    <row r="140" spans="2:48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101">
        <v>43420</v>
      </c>
      <c r="N140" s="118">
        <v>9.1765432047319351E-3</v>
      </c>
      <c r="O140" s="118">
        <v>9.1765432047319351E-3</v>
      </c>
      <c r="P140" s="118">
        <v>9.1765432047319351E-3</v>
      </c>
      <c r="Q140" s="118">
        <v>9.1765432047319351E-3</v>
      </c>
      <c r="R140" s="118">
        <v>9.1765432047319351E-3</v>
      </c>
      <c r="S140" s="118">
        <v>9.1765432047319351E-3</v>
      </c>
      <c r="T140" s="28"/>
      <c r="U140" s="107">
        <v>43689</v>
      </c>
      <c r="V140" s="108">
        <v>4.6852245646332208E-4</v>
      </c>
      <c r="W140" s="109">
        <v>0.95147239440069287</v>
      </c>
      <c r="X140" s="108">
        <v>1.1403954188935916E-2</v>
      </c>
      <c r="Y140" s="28"/>
      <c r="Z140" s="101"/>
      <c r="AB140" s="118" t="s">
        <v>179</v>
      </c>
      <c r="AC140" s="28"/>
      <c r="AD140" s="101"/>
      <c r="AF140" s="118" t="s">
        <v>179</v>
      </c>
      <c r="AG140" s="28"/>
      <c r="AH140" s="101"/>
      <c r="AJ140" s="118" t="s">
        <v>179</v>
      </c>
      <c r="AK140" s="28"/>
      <c r="AL140" s="101"/>
      <c r="AN140" s="118" t="s">
        <v>179</v>
      </c>
      <c r="AO140" s="28"/>
      <c r="AP140" s="101"/>
      <c r="AR140" s="118" t="s">
        <v>179</v>
      </c>
      <c r="AS140" s="28"/>
      <c r="AT140" s="101"/>
      <c r="AV140" s="118" t="s">
        <v>179</v>
      </c>
    </row>
    <row r="141" spans="2:48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101">
        <v>43413</v>
      </c>
      <c r="N141" s="118">
        <v>-5.6056989644948096E-5</v>
      </c>
      <c r="O141" s="118">
        <v>-5.6056989644948096E-5</v>
      </c>
      <c r="P141" s="118">
        <v>-5.6056989644948096E-5</v>
      </c>
      <c r="Q141" s="118">
        <v>-5.6056989644948096E-5</v>
      </c>
      <c r="R141" s="118">
        <v>-5.6056989644948096E-5</v>
      </c>
      <c r="S141" s="118">
        <v>-5.6056989644948096E-5</v>
      </c>
      <c r="T141" s="28"/>
      <c r="U141" s="107">
        <v>43686</v>
      </c>
      <c r="V141" s="108">
        <v>-2.5240024229892933E-3</v>
      </c>
      <c r="W141" s="109">
        <v>0.95102681698023872</v>
      </c>
      <c r="X141" s="108">
        <v>6.5044516606524994E-3</v>
      </c>
      <c r="Y141" s="28"/>
      <c r="Z141" s="101"/>
      <c r="AB141" s="118" t="s">
        <v>179</v>
      </c>
      <c r="AC141" s="28"/>
      <c r="AD141" s="101"/>
      <c r="AF141" s="118" t="s">
        <v>179</v>
      </c>
      <c r="AG141" s="28"/>
      <c r="AH141" s="101"/>
      <c r="AJ141" s="118" t="s">
        <v>179</v>
      </c>
      <c r="AK141" s="28"/>
      <c r="AL141" s="101"/>
      <c r="AN141" s="118" t="s">
        <v>179</v>
      </c>
      <c r="AO141" s="28"/>
      <c r="AP141" s="101"/>
      <c r="AR141" s="118" t="s">
        <v>179</v>
      </c>
      <c r="AS141" s="28"/>
      <c r="AT141" s="101"/>
      <c r="AV141" s="118" t="s">
        <v>179</v>
      </c>
    </row>
    <row r="142" spans="2:48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101">
        <v>43406</v>
      </c>
      <c r="N142" s="118">
        <v>-1.2687685785676805E-2</v>
      </c>
      <c r="O142" s="118">
        <v>-1.2687685785676805E-2</v>
      </c>
      <c r="P142" s="118">
        <v>-1.2687685785676805E-2</v>
      </c>
      <c r="Q142" s="118">
        <v>-1.2687685785676805E-2</v>
      </c>
      <c r="R142" s="118">
        <v>-1.2687685785676805E-2</v>
      </c>
      <c r="S142" s="118">
        <v>-1.2687685785676805E-2</v>
      </c>
      <c r="T142" s="28"/>
      <c r="U142" s="107">
        <v>43685</v>
      </c>
      <c r="V142" s="108">
        <v>2.011264493860208E-3</v>
      </c>
      <c r="W142" s="109">
        <v>0.95343328490148871</v>
      </c>
      <c r="X142" s="108">
        <v>6.2674888022964392E-3</v>
      </c>
      <c r="Y142" s="28"/>
      <c r="Z142" s="101"/>
      <c r="AB142" s="118" t="s">
        <v>179</v>
      </c>
      <c r="AC142" s="28"/>
      <c r="AD142" s="101"/>
      <c r="AF142" s="118" t="s">
        <v>179</v>
      </c>
      <c r="AG142" s="28"/>
      <c r="AH142" s="101"/>
      <c r="AJ142" s="118" t="s">
        <v>179</v>
      </c>
      <c r="AK142" s="28"/>
      <c r="AL142" s="101"/>
      <c r="AN142" s="118" t="s">
        <v>179</v>
      </c>
      <c r="AO142" s="28"/>
      <c r="AP142" s="101"/>
      <c r="AR142" s="118" t="s">
        <v>179</v>
      </c>
      <c r="AS142" s="28"/>
      <c r="AT142" s="101"/>
      <c r="AV142" s="118" t="s">
        <v>179</v>
      </c>
    </row>
    <row r="143" spans="2:48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101">
        <v>43399</v>
      </c>
      <c r="N143" s="118">
        <v>1.2193790558628681E-2</v>
      </c>
      <c r="O143" s="118">
        <v>1.2193790558628681E-2</v>
      </c>
      <c r="P143" s="118">
        <v>1.2193790558628681E-2</v>
      </c>
      <c r="Q143" s="118">
        <v>1.2193790558628681E-2</v>
      </c>
      <c r="R143" s="118">
        <v>1.2193790558628681E-2</v>
      </c>
      <c r="S143" s="118">
        <v>1.2193790558628681E-2</v>
      </c>
      <c r="T143" s="28"/>
      <c r="U143" s="107">
        <v>43684</v>
      </c>
      <c r="V143" s="108">
        <v>8.4999999990364814E-3</v>
      </c>
      <c r="W143" s="109">
        <v>0.95151952746069246</v>
      </c>
      <c r="X143" s="108">
        <v>7.7851456916264716E-3</v>
      </c>
      <c r="Y143" s="28"/>
      <c r="Z143" s="101"/>
      <c r="AB143" s="118" t="s">
        <v>179</v>
      </c>
      <c r="AC143" s="28"/>
      <c r="AD143" s="101"/>
      <c r="AF143" s="118" t="s">
        <v>179</v>
      </c>
      <c r="AG143" s="28"/>
      <c r="AH143" s="101"/>
      <c r="AJ143" s="118" t="s">
        <v>179</v>
      </c>
      <c r="AK143" s="28"/>
      <c r="AL143" s="101"/>
      <c r="AN143" s="118" t="s">
        <v>179</v>
      </c>
      <c r="AO143" s="28"/>
      <c r="AP143" s="101"/>
      <c r="AR143" s="118" t="s">
        <v>179</v>
      </c>
      <c r="AS143" s="28"/>
      <c r="AT143" s="101"/>
      <c r="AV143" s="118" t="s">
        <v>179</v>
      </c>
    </row>
    <row r="144" spans="2:48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101">
        <v>43392</v>
      </c>
      <c r="N144" s="118">
        <v>5.0885991621263393E-3</v>
      </c>
      <c r="O144" s="118">
        <v>5.0885991621263393E-3</v>
      </c>
      <c r="P144" s="118">
        <v>5.0885991621263393E-3</v>
      </c>
      <c r="Q144" s="118">
        <v>5.0885991621263393E-3</v>
      </c>
      <c r="R144" s="118">
        <v>5.0885991621263393E-3</v>
      </c>
      <c r="S144" s="118">
        <v>5.0885991621263393E-3</v>
      </c>
      <c r="T144" s="28"/>
      <c r="U144" s="107">
        <v>43683</v>
      </c>
      <c r="V144" s="108">
        <v>2.9291582328361894E-3</v>
      </c>
      <c r="W144" s="109">
        <v>0.94349977933723506</v>
      </c>
      <c r="X144" s="108">
        <v>-2.2272319691882814E-3</v>
      </c>
      <c r="Y144" s="28"/>
      <c r="Z144" s="101"/>
      <c r="AB144" s="118" t="s">
        <v>179</v>
      </c>
      <c r="AC144" s="28"/>
      <c r="AD144" s="101"/>
      <c r="AF144" s="118" t="s">
        <v>179</v>
      </c>
      <c r="AG144" s="28"/>
      <c r="AH144" s="101"/>
      <c r="AJ144" s="118" t="s">
        <v>179</v>
      </c>
      <c r="AK144" s="28"/>
      <c r="AL144" s="101"/>
      <c r="AN144" s="118" t="s">
        <v>179</v>
      </c>
      <c r="AO144" s="28"/>
      <c r="AP144" s="101"/>
      <c r="AR144" s="118" t="s">
        <v>179</v>
      </c>
      <c r="AS144" s="28"/>
      <c r="AT144" s="101"/>
      <c r="AV144" s="118" t="s">
        <v>179</v>
      </c>
    </row>
    <row r="145" spans="2:48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101">
        <v>43385</v>
      </c>
      <c r="N145" s="118">
        <v>-1.7484915633584341E-2</v>
      </c>
      <c r="O145" s="118">
        <v>-1.7484915633584341E-2</v>
      </c>
      <c r="P145" s="118">
        <v>-1.7484915633584341E-2</v>
      </c>
      <c r="Q145" s="118">
        <v>-1.7484915633584341E-2</v>
      </c>
      <c r="R145" s="118">
        <v>-1.7484915633584341E-2</v>
      </c>
      <c r="S145" s="118">
        <v>-1.7484915633584341E-2</v>
      </c>
      <c r="T145" s="28"/>
      <c r="U145" s="107">
        <v>43682</v>
      </c>
      <c r="V145" s="108">
        <v>-4.3780060101710249E-3</v>
      </c>
      <c r="W145" s="109">
        <v>0.94074419074591886</v>
      </c>
      <c r="X145" s="108">
        <v>-8.4772631092677742E-3</v>
      </c>
      <c r="Y145" s="28"/>
      <c r="Z145" s="101"/>
      <c r="AB145" s="118" t="s">
        <v>179</v>
      </c>
      <c r="AC145" s="28"/>
      <c r="AD145" s="101"/>
      <c r="AF145" s="118" t="s">
        <v>179</v>
      </c>
      <c r="AG145" s="28"/>
      <c r="AH145" s="101"/>
      <c r="AJ145" s="118" t="s">
        <v>179</v>
      </c>
      <c r="AK145" s="28"/>
      <c r="AL145" s="101"/>
      <c r="AN145" s="118" t="s">
        <v>179</v>
      </c>
      <c r="AO145" s="28"/>
      <c r="AP145" s="101"/>
      <c r="AR145" s="118" t="s">
        <v>179</v>
      </c>
      <c r="AS145" s="28"/>
      <c r="AT145" s="101"/>
      <c r="AV145" s="118" t="s">
        <v>179</v>
      </c>
    </row>
    <row r="146" spans="2:48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101">
        <v>43378</v>
      </c>
      <c r="N146" s="118">
        <v>-2.2880343605845455E-2</v>
      </c>
      <c r="O146" s="118">
        <v>-2.2880343605845455E-2</v>
      </c>
      <c r="P146" s="118">
        <v>-2.2880343605845455E-2</v>
      </c>
      <c r="Q146" s="118">
        <v>-2.2880343605845455E-2</v>
      </c>
      <c r="R146" s="118">
        <v>-2.2880343605845455E-2</v>
      </c>
      <c r="S146" s="118">
        <v>-2.2880343605845455E-2</v>
      </c>
      <c r="T146" s="28"/>
      <c r="U146" s="107">
        <v>43679</v>
      </c>
      <c r="V146" s="108">
        <v>-2.7588396988080773E-3</v>
      </c>
      <c r="W146" s="109">
        <v>0.94488088493907785</v>
      </c>
      <c r="X146" s="108">
        <v>-1.2453134786937214E-3</v>
      </c>
      <c r="Y146" s="28"/>
      <c r="Z146" s="101"/>
      <c r="AB146" s="118" t="s">
        <v>179</v>
      </c>
      <c r="AC146" s="28"/>
      <c r="AD146" s="101"/>
      <c r="AF146" s="118" t="s">
        <v>179</v>
      </c>
      <c r="AG146" s="28"/>
      <c r="AH146" s="101"/>
      <c r="AJ146" s="118" t="s">
        <v>179</v>
      </c>
      <c r="AK146" s="28"/>
      <c r="AL146" s="101"/>
      <c r="AN146" s="118" t="s">
        <v>179</v>
      </c>
      <c r="AO146" s="28"/>
      <c r="AP146" s="101"/>
      <c r="AR146" s="118" t="s">
        <v>179</v>
      </c>
      <c r="AS146" s="28"/>
      <c r="AT146" s="101"/>
      <c r="AV146" s="118" t="s">
        <v>179</v>
      </c>
    </row>
    <row r="147" spans="2:48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101">
        <v>43371</v>
      </c>
      <c r="N147" s="118">
        <v>-7.1573354422971303E-4</v>
      </c>
      <c r="O147" s="118">
        <v>-7.1573354422971303E-4</v>
      </c>
      <c r="P147" s="118">
        <v>-7.1573354422971303E-4</v>
      </c>
      <c r="Q147" s="118">
        <v>-7.1573354422971303E-4</v>
      </c>
      <c r="R147" s="118">
        <v>-7.1573354422971303E-4</v>
      </c>
      <c r="S147" s="118">
        <v>-7.1573354422971303E-4</v>
      </c>
      <c r="T147" s="28"/>
      <c r="U147" s="107">
        <v>43678</v>
      </c>
      <c r="V147" s="108">
        <v>3.5225021276581942E-3</v>
      </c>
      <c r="W147" s="109">
        <v>0.94749487140472621</v>
      </c>
      <c r="X147" s="108">
        <v>3.5289746009032896E-3</v>
      </c>
      <c r="Y147" s="28"/>
      <c r="Z147" s="101"/>
      <c r="AB147" s="118" t="s">
        <v>179</v>
      </c>
      <c r="AC147" s="28"/>
      <c r="AD147" s="101"/>
      <c r="AF147" s="118" t="s">
        <v>179</v>
      </c>
      <c r="AG147" s="28"/>
      <c r="AH147" s="101"/>
      <c r="AJ147" s="118" t="s">
        <v>179</v>
      </c>
      <c r="AK147" s="28"/>
      <c r="AL147" s="101"/>
      <c r="AN147" s="118" t="s">
        <v>179</v>
      </c>
      <c r="AO147" s="28"/>
      <c r="AP147" s="101"/>
      <c r="AR147" s="118" t="s">
        <v>179</v>
      </c>
      <c r="AS147" s="28"/>
      <c r="AT147" s="101"/>
      <c r="AV147" s="118" t="s">
        <v>179</v>
      </c>
    </row>
    <row r="148" spans="2:48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101">
        <v>43364</v>
      </c>
      <c r="N148" s="118">
        <v>4.7021639365831813E-3</v>
      </c>
      <c r="O148" s="118">
        <v>4.7021639365831813E-3</v>
      </c>
      <c r="P148" s="118">
        <v>4.7021639365831813E-3</v>
      </c>
      <c r="Q148" s="118">
        <v>4.7021639365831813E-3</v>
      </c>
      <c r="R148" s="118">
        <v>4.7021639365831813E-3</v>
      </c>
      <c r="S148" s="118">
        <v>4.7021639365831813E-3</v>
      </c>
      <c r="T148" s="28"/>
      <c r="U148" s="107">
        <v>43677</v>
      </c>
      <c r="V148" s="108">
        <v>-1.5194797621902831E-3</v>
      </c>
      <c r="W148" s="109">
        <v>0.94416903397368501</v>
      </c>
      <c r="X148" s="108">
        <v>-2.4017433024665635E-3</v>
      </c>
      <c r="Y148" s="28"/>
      <c r="Z148" s="101"/>
      <c r="AB148" s="118" t="s">
        <v>179</v>
      </c>
      <c r="AC148" s="28"/>
      <c r="AD148" s="101"/>
      <c r="AF148" s="118" t="s">
        <v>179</v>
      </c>
      <c r="AG148" s="28"/>
      <c r="AH148" s="101"/>
      <c r="AJ148" s="118" t="s">
        <v>179</v>
      </c>
      <c r="AK148" s="28"/>
      <c r="AL148" s="101"/>
      <c r="AN148" s="118" t="s">
        <v>179</v>
      </c>
      <c r="AO148" s="28"/>
      <c r="AP148" s="101"/>
      <c r="AR148" s="118" t="s">
        <v>179</v>
      </c>
      <c r="AS148" s="28"/>
      <c r="AT148" s="101"/>
      <c r="AV148" s="118" t="s">
        <v>179</v>
      </c>
    </row>
    <row r="149" spans="2:48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101">
        <v>43357</v>
      </c>
      <c r="N149" s="118">
        <v>-3.8877588819463682E-4</v>
      </c>
      <c r="O149" s="118">
        <v>-3.8877588819463682E-4</v>
      </c>
      <c r="P149" s="118">
        <v>-3.8877588819463682E-4</v>
      </c>
      <c r="Q149" s="118">
        <v>-3.8877588819463682E-4</v>
      </c>
      <c r="R149" s="118">
        <v>-3.8877588819463682E-4</v>
      </c>
      <c r="S149" s="118">
        <v>-3.8877588819463682E-4</v>
      </c>
      <c r="T149" s="28"/>
      <c r="U149" s="107">
        <v>43676</v>
      </c>
      <c r="V149" s="108">
        <v>-3.3531724451397581E-3</v>
      </c>
      <c r="W149" s="109">
        <v>0.94560586294543902</v>
      </c>
      <c r="X149" s="108">
        <v>1.7648509485133079E-3</v>
      </c>
      <c r="Y149" s="28"/>
      <c r="Z149" s="101"/>
      <c r="AB149" s="118" t="s">
        <v>179</v>
      </c>
      <c r="AC149" s="28"/>
      <c r="AD149" s="101"/>
      <c r="AF149" s="118" t="s">
        <v>179</v>
      </c>
      <c r="AG149" s="28"/>
      <c r="AH149" s="101"/>
      <c r="AJ149" s="118" t="s">
        <v>179</v>
      </c>
      <c r="AK149" s="28"/>
      <c r="AL149" s="101"/>
      <c r="AN149" s="118" t="s">
        <v>179</v>
      </c>
      <c r="AO149" s="28"/>
      <c r="AP149" s="101"/>
      <c r="AR149" s="118" t="s">
        <v>179</v>
      </c>
      <c r="AS149" s="28"/>
      <c r="AT149" s="101"/>
      <c r="AV149" s="118" t="s">
        <v>179</v>
      </c>
    </row>
    <row r="150" spans="2:48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101">
        <v>43350</v>
      </c>
      <c r="N150" s="118">
        <v>-1.5957536682062567E-2</v>
      </c>
      <c r="O150" s="118">
        <v>-1.5957536682062567E-2</v>
      </c>
      <c r="P150" s="118">
        <v>-1.5957536682062567E-2</v>
      </c>
      <c r="Q150" s="118">
        <v>-1.5957536682062567E-2</v>
      </c>
      <c r="R150" s="118">
        <v>-1.5957536682062567E-2</v>
      </c>
      <c r="S150" s="118">
        <v>-1.5957536682062567E-2</v>
      </c>
      <c r="T150" s="28"/>
      <c r="U150" s="107">
        <v>43675</v>
      </c>
      <c r="V150" s="108">
        <v>2.8838427036619501E-3</v>
      </c>
      <c r="W150" s="109">
        <v>0.9487873104110075</v>
      </c>
      <c r="X150" s="108">
        <v>1.0016965043717185E-2</v>
      </c>
      <c r="Y150" s="28"/>
      <c r="Z150" s="101"/>
      <c r="AB150" s="118" t="s">
        <v>179</v>
      </c>
      <c r="AC150" s="28"/>
      <c r="AD150" s="101"/>
      <c r="AF150" s="118" t="s">
        <v>179</v>
      </c>
      <c r="AG150" s="28"/>
      <c r="AH150" s="101"/>
      <c r="AJ150" s="118" t="s">
        <v>179</v>
      </c>
      <c r="AK150" s="28"/>
      <c r="AL150" s="101"/>
      <c r="AN150" s="118" t="s">
        <v>179</v>
      </c>
      <c r="AO150" s="28"/>
      <c r="AP150" s="101"/>
      <c r="AR150" s="118" t="s">
        <v>179</v>
      </c>
      <c r="AS150" s="28"/>
      <c r="AT150" s="101"/>
      <c r="AV150" s="118" t="s">
        <v>179</v>
      </c>
    </row>
    <row r="151" spans="2:48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101">
        <v>43343</v>
      </c>
      <c r="N151" s="118">
        <v>-6.7106550566575773E-4</v>
      </c>
      <c r="O151" s="118">
        <v>-6.7106550566575773E-4</v>
      </c>
      <c r="P151" s="118">
        <v>-6.7106550566575773E-4</v>
      </c>
      <c r="Q151" s="118">
        <v>-6.7106550566575773E-4</v>
      </c>
      <c r="R151" s="118">
        <v>-6.7106550566575773E-4</v>
      </c>
      <c r="S151" s="118">
        <v>-6.7106550566575773E-4</v>
      </c>
      <c r="T151" s="28"/>
      <c r="U151" s="107">
        <v>43672</v>
      </c>
      <c r="V151" s="108">
        <v>2.0082133607302547E-3</v>
      </c>
      <c r="W151" s="109">
        <v>0.94605902499454342</v>
      </c>
      <c r="X151" s="108">
        <v>1.0053490917737662E-2</v>
      </c>
      <c r="Y151" s="28"/>
      <c r="Z151" s="101"/>
      <c r="AB151" s="118" t="s">
        <v>179</v>
      </c>
      <c r="AC151" s="28"/>
      <c r="AD151" s="101"/>
      <c r="AF151" s="118" t="s">
        <v>179</v>
      </c>
      <c r="AG151" s="28"/>
      <c r="AH151" s="101"/>
      <c r="AJ151" s="118" t="s">
        <v>179</v>
      </c>
      <c r="AK151" s="28"/>
      <c r="AL151" s="101"/>
      <c r="AN151" s="118" t="s">
        <v>179</v>
      </c>
      <c r="AO151" s="28"/>
      <c r="AP151" s="101"/>
      <c r="AR151" s="118" t="s">
        <v>179</v>
      </c>
      <c r="AS151" s="28"/>
      <c r="AT151" s="101"/>
      <c r="AV151" s="118" t="s">
        <v>179</v>
      </c>
    </row>
    <row r="152" spans="2:48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101">
        <v>43336</v>
      </c>
      <c r="N152" s="118">
        <v>3.5218968578307752E-3</v>
      </c>
      <c r="O152" s="118">
        <v>3.5218968578307752E-3</v>
      </c>
      <c r="P152" s="118">
        <v>3.5218968578307752E-3</v>
      </c>
      <c r="Q152" s="118">
        <v>3.5218968578307752E-3</v>
      </c>
      <c r="R152" s="118">
        <v>3.5218968578307752E-3</v>
      </c>
      <c r="S152" s="118">
        <v>3.5218968578307752E-3</v>
      </c>
      <c r="T152" s="28"/>
      <c r="U152" s="107">
        <v>43671</v>
      </c>
      <c r="V152" s="108">
        <v>-2.408177524287171E-3</v>
      </c>
      <c r="W152" s="109">
        <v>0.94416294435498338</v>
      </c>
      <c r="X152" s="108">
        <v>9.1485687735164412E-3</v>
      </c>
      <c r="Y152" s="28"/>
      <c r="Z152" s="101"/>
      <c r="AB152" s="118" t="s">
        <v>179</v>
      </c>
      <c r="AC152" s="28"/>
      <c r="AD152" s="101"/>
      <c r="AF152" s="118" t="s">
        <v>179</v>
      </c>
      <c r="AG152" s="28"/>
      <c r="AH152" s="101"/>
      <c r="AJ152" s="118" t="s">
        <v>179</v>
      </c>
      <c r="AK152" s="28"/>
      <c r="AL152" s="101"/>
      <c r="AN152" s="118" t="s">
        <v>179</v>
      </c>
      <c r="AO152" s="28"/>
      <c r="AP152" s="101"/>
      <c r="AR152" s="118" t="s">
        <v>179</v>
      </c>
      <c r="AS152" s="28"/>
      <c r="AT152" s="101"/>
      <c r="AV152" s="118" t="s">
        <v>179</v>
      </c>
    </row>
    <row r="153" spans="2:48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101">
        <v>43329</v>
      </c>
      <c r="N153" s="118">
        <v>-1.7546152215837107E-3</v>
      </c>
      <c r="O153" s="118">
        <v>-1.7546152215837107E-3</v>
      </c>
      <c r="P153" s="118">
        <v>-1.7546152215837107E-3</v>
      </c>
      <c r="Q153" s="118">
        <v>-1.7546152215837107E-3</v>
      </c>
      <c r="R153" s="118">
        <v>-1.7546152215837107E-3</v>
      </c>
      <c r="S153" s="118">
        <v>-1.7546152215837107E-3</v>
      </c>
      <c r="T153" s="28"/>
      <c r="U153" s="107">
        <v>43670</v>
      </c>
      <c r="V153" s="108">
        <v>2.6507993731308081E-3</v>
      </c>
      <c r="W153" s="109">
        <v>0.94644214505674717</v>
      </c>
      <c r="X153" s="108">
        <v>1.3364918766943124E-2</v>
      </c>
      <c r="Y153" s="28"/>
      <c r="Z153" s="101"/>
      <c r="AB153" s="118" t="s">
        <v>179</v>
      </c>
      <c r="AC153" s="28"/>
      <c r="AD153" s="101"/>
      <c r="AF153" s="118" t="s">
        <v>179</v>
      </c>
      <c r="AG153" s="28"/>
      <c r="AH153" s="101"/>
      <c r="AJ153" s="118" t="s">
        <v>179</v>
      </c>
      <c r="AK153" s="28"/>
      <c r="AL153" s="101"/>
      <c r="AN153" s="118" t="s">
        <v>179</v>
      </c>
      <c r="AO153" s="28"/>
      <c r="AP153" s="101"/>
      <c r="AR153" s="118" t="s">
        <v>179</v>
      </c>
      <c r="AS153" s="28"/>
      <c r="AT153" s="101"/>
      <c r="AV153" s="118" t="s">
        <v>179</v>
      </c>
    </row>
    <row r="154" spans="2:48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101">
        <v>43322</v>
      </c>
      <c r="N154" s="118">
        <v>8.6500214724001268E-3</v>
      </c>
      <c r="O154" s="118">
        <v>8.6500214724001268E-3</v>
      </c>
      <c r="P154" s="118">
        <v>8.6500214724001268E-3</v>
      </c>
      <c r="Q154" s="118">
        <v>8.6500214724001268E-3</v>
      </c>
      <c r="R154" s="118">
        <v>8.6500214724001268E-3</v>
      </c>
      <c r="S154" s="118">
        <v>8.6500214724001268E-3</v>
      </c>
      <c r="T154" s="28"/>
      <c r="U154" s="107">
        <v>43669</v>
      </c>
      <c r="V154" s="108">
        <v>4.856781543381674E-3</v>
      </c>
      <c r="W154" s="109">
        <v>0.94393994962999483</v>
      </c>
      <c r="X154" s="108">
        <v>1.3553204079233439E-2</v>
      </c>
      <c r="Y154" s="28"/>
      <c r="Z154" s="101"/>
      <c r="AB154" s="118" t="s">
        <v>179</v>
      </c>
      <c r="AC154" s="28"/>
      <c r="AD154" s="101"/>
      <c r="AF154" s="118" t="s">
        <v>179</v>
      </c>
      <c r="AG154" s="28"/>
      <c r="AH154" s="101"/>
      <c r="AJ154" s="118" t="s">
        <v>179</v>
      </c>
      <c r="AK154" s="28"/>
      <c r="AL154" s="101"/>
      <c r="AN154" s="118" t="s">
        <v>179</v>
      </c>
      <c r="AO154" s="28"/>
      <c r="AP154" s="101"/>
      <c r="AR154" s="118" t="s">
        <v>179</v>
      </c>
      <c r="AS154" s="28"/>
      <c r="AT154" s="101"/>
      <c r="AV154" s="118" t="s">
        <v>179</v>
      </c>
    </row>
    <row r="155" spans="2:48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101">
        <v>43315</v>
      </c>
      <c r="N155" s="118">
        <v>-7.5253779825006362E-3</v>
      </c>
      <c r="O155" s="118">
        <v>-7.5253779825006362E-3</v>
      </c>
      <c r="P155" s="118">
        <v>-7.5253779825006362E-3</v>
      </c>
      <c r="Q155" s="118">
        <v>-7.5253779825006362E-3</v>
      </c>
      <c r="R155" s="118">
        <v>-7.5253779825006362E-3</v>
      </c>
      <c r="S155" s="118">
        <v>-7.5253779825006362E-3</v>
      </c>
      <c r="T155" s="28"/>
      <c r="U155" s="107">
        <v>43668</v>
      </c>
      <c r="V155" s="108">
        <v>2.9201106181265053E-3</v>
      </c>
      <c r="W155" s="109">
        <v>0.93937759785048824</v>
      </c>
      <c r="X155" s="108">
        <v>8.7177044641069124E-3</v>
      </c>
      <c r="Y155" s="28"/>
      <c r="Z155" s="101"/>
      <c r="AB155" s="118" t="s">
        <v>179</v>
      </c>
      <c r="AC155" s="28"/>
      <c r="AD155" s="101"/>
      <c r="AF155" s="118" t="s">
        <v>179</v>
      </c>
      <c r="AG155" s="28"/>
      <c r="AH155" s="101"/>
      <c r="AJ155" s="118" t="s">
        <v>179</v>
      </c>
      <c r="AK155" s="28"/>
      <c r="AL155" s="101"/>
      <c r="AN155" s="118" t="s">
        <v>179</v>
      </c>
      <c r="AO155" s="28"/>
      <c r="AP155" s="101"/>
      <c r="AR155" s="118" t="s">
        <v>179</v>
      </c>
      <c r="AS155" s="28"/>
      <c r="AT155" s="101"/>
      <c r="AV155" s="118" t="s">
        <v>179</v>
      </c>
    </row>
    <row r="156" spans="2:48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101">
        <v>43308</v>
      </c>
      <c r="N156" s="118">
        <v>-3.1017757128067869E-3</v>
      </c>
      <c r="O156" s="118">
        <v>-3.1017757128067869E-3</v>
      </c>
      <c r="P156" s="118">
        <v>-3.1017757128067869E-3</v>
      </c>
      <c r="Q156" s="118">
        <v>-3.1017757128067869E-3</v>
      </c>
      <c r="R156" s="118">
        <v>-3.1017757128067869E-3</v>
      </c>
      <c r="S156" s="118">
        <v>-3.1017757128067869E-3</v>
      </c>
      <c r="T156" s="28"/>
      <c r="U156" s="107">
        <v>43665</v>
      </c>
      <c r="V156" s="108">
        <v>1.1104991019163029E-3</v>
      </c>
      <c r="W156" s="109">
        <v>0.93664249814626288</v>
      </c>
      <c r="X156" s="108">
        <v>8.9956496608196712E-3</v>
      </c>
      <c r="Y156" s="28"/>
      <c r="Z156" s="101"/>
      <c r="AB156" s="118" t="s">
        <v>179</v>
      </c>
      <c r="AC156" s="28"/>
      <c r="AD156" s="101"/>
      <c r="AF156" s="118" t="s">
        <v>179</v>
      </c>
      <c r="AG156" s="28"/>
      <c r="AH156" s="101"/>
      <c r="AJ156" s="118" t="s">
        <v>179</v>
      </c>
      <c r="AK156" s="28"/>
      <c r="AL156" s="101"/>
      <c r="AN156" s="118" t="s">
        <v>179</v>
      </c>
      <c r="AO156" s="28"/>
      <c r="AP156" s="101"/>
      <c r="AR156" s="118" t="s">
        <v>179</v>
      </c>
      <c r="AS156" s="28"/>
      <c r="AT156" s="101"/>
      <c r="AV156" s="118" t="s">
        <v>179</v>
      </c>
    </row>
    <row r="157" spans="2:48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101">
        <v>43301</v>
      </c>
      <c r="N157" s="118">
        <v>-2.6869451406820177E-3</v>
      </c>
      <c r="O157" s="118">
        <v>-2.6869451406820177E-3</v>
      </c>
      <c r="P157" s="118">
        <v>-2.6869451406820177E-3</v>
      </c>
      <c r="Q157" s="118">
        <v>-2.6869451406820177E-3</v>
      </c>
      <c r="R157" s="118">
        <v>-2.6869451406820177E-3</v>
      </c>
      <c r="S157" s="118">
        <v>-2.6869451406820177E-3</v>
      </c>
      <c r="T157" s="28"/>
      <c r="U157" s="107">
        <v>43664</v>
      </c>
      <c r="V157" s="108">
        <v>1.7598869255788709E-3</v>
      </c>
      <c r="W157" s="109">
        <v>0.93560351128722863</v>
      </c>
      <c r="X157" s="108">
        <v>5.1890164789458737E-3</v>
      </c>
      <c r="Y157" s="28"/>
      <c r="Z157" s="101"/>
      <c r="AB157" s="118" t="s">
        <v>179</v>
      </c>
      <c r="AC157" s="28"/>
      <c r="AD157" s="101"/>
      <c r="AF157" s="118" t="s">
        <v>179</v>
      </c>
      <c r="AG157" s="28"/>
      <c r="AH157" s="101"/>
      <c r="AJ157" s="118" t="s">
        <v>179</v>
      </c>
      <c r="AK157" s="28"/>
      <c r="AL157" s="101"/>
      <c r="AN157" s="118" t="s">
        <v>179</v>
      </c>
      <c r="AO157" s="28"/>
      <c r="AP157" s="101"/>
      <c r="AR157" s="118" t="s">
        <v>179</v>
      </c>
      <c r="AS157" s="28"/>
      <c r="AT157" s="101"/>
      <c r="AV157" s="118" t="s">
        <v>179</v>
      </c>
    </row>
    <row r="158" spans="2:48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101">
        <v>43294</v>
      </c>
      <c r="N158" s="118">
        <v>7.545596384312514E-3</v>
      </c>
      <c r="O158" s="118">
        <v>7.545596384312514E-3</v>
      </c>
      <c r="P158" s="118">
        <v>7.545596384312514E-3</v>
      </c>
      <c r="Q158" s="118">
        <v>7.545596384312514E-3</v>
      </c>
      <c r="R158" s="118">
        <v>7.545596384312514E-3</v>
      </c>
      <c r="S158" s="118">
        <v>7.545596384312514E-3</v>
      </c>
      <c r="T158" s="28"/>
      <c r="U158" s="107">
        <v>43663</v>
      </c>
      <c r="V158" s="108">
        <v>2.8370939797249376E-3</v>
      </c>
      <c r="W158" s="109">
        <v>0.93395984756248784</v>
      </c>
      <c r="X158" s="108">
        <v>-4.9511065366703022E-4</v>
      </c>
      <c r="Y158" s="28"/>
      <c r="Z158" s="101"/>
      <c r="AB158" s="118" t="s">
        <v>179</v>
      </c>
      <c r="AC158" s="28"/>
      <c r="AD158" s="101"/>
      <c r="AF158" s="118" t="s">
        <v>179</v>
      </c>
      <c r="AG158" s="28"/>
      <c r="AH158" s="101"/>
      <c r="AJ158" s="118" t="s">
        <v>179</v>
      </c>
      <c r="AK158" s="28"/>
      <c r="AL158" s="101"/>
      <c r="AN158" s="118" t="s">
        <v>179</v>
      </c>
      <c r="AO158" s="28"/>
      <c r="AP158" s="101"/>
      <c r="AR158" s="118" t="s">
        <v>179</v>
      </c>
      <c r="AS158" s="28"/>
      <c r="AT158" s="101"/>
      <c r="AV158" s="118" t="s">
        <v>179</v>
      </c>
    </row>
    <row r="159" spans="2:48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101">
        <v>43287</v>
      </c>
      <c r="N159" s="118">
        <v>2.5921769316354926E-3</v>
      </c>
      <c r="O159" s="118">
        <v>2.5921769316354926E-3</v>
      </c>
      <c r="P159" s="118">
        <v>2.5921769316354926E-3</v>
      </c>
      <c r="Q159" s="118">
        <v>2.5921769316354926E-3</v>
      </c>
      <c r="R159" s="118">
        <v>2.5921769316354926E-3</v>
      </c>
      <c r="S159" s="118">
        <v>2.5921769316354926E-3</v>
      </c>
      <c r="T159" s="28"/>
      <c r="U159" s="107">
        <v>43662</v>
      </c>
      <c r="V159" s="108">
        <v>6.2771164001272523E-5</v>
      </c>
      <c r="W159" s="109">
        <v>0.9313176119723493</v>
      </c>
      <c r="X159" s="108">
        <v>-5.7851439279053007E-3</v>
      </c>
      <c r="Y159" s="28"/>
      <c r="Z159" s="101"/>
      <c r="AB159" s="118" t="s">
        <v>179</v>
      </c>
      <c r="AC159" s="28"/>
      <c r="AD159" s="101"/>
      <c r="AF159" s="118" t="s">
        <v>179</v>
      </c>
      <c r="AG159" s="28"/>
      <c r="AH159" s="101"/>
      <c r="AJ159" s="118" t="s">
        <v>179</v>
      </c>
      <c r="AK159" s="28"/>
      <c r="AL159" s="101"/>
      <c r="AN159" s="118" t="s">
        <v>179</v>
      </c>
      <c r="AO159" s="28"/>
      <c r="AP159" s="101"/>
      <c r="AR159" s="118" t="s">
        <v>179</v>
      </c>
      <c r="AS159" s="28"/>
      <c r="AT159" s="101"/>
      <c r="AV159" s="118" t="s">
        <v>179</v>
      </c>
    </row>
    <row r="160" spans="2:48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101">
        <v>43280</v>
      </c>
      <c r="N160" s="118">
        <v>-3.5851811717190207E-3</v>
      </c>
      <c r="O160" s="118">
        <v>-3.5851811717190207E-3</v>
      </c>
      <c r="P160" s="118">
        <v>-3.5851811717190207E-3</v>
      </c>
      <c r="Q160" s="118">
        <v>-3.5851811717190207E-3</v>
      </c>
      <c r="R160" s="118">
        <v>-3.5851811717190207E-3</v>
      </c>
      <c r="S160" s="118">
        <v>-3.5851811717190207E-3</v>
      </c>
      <c r="T160" s="28"/>
      <c r="U160" s="107">
        <v>43661</v>
      </c>
      <c r="V160" s="108">
        <v>3.1964583278962983E-3</v>
      </c>
      <c r="W160" s="109">
        <v>0.93125915575115592</v>
      </c>
      <c r="X160" s="108">
        <v>-7.8396272223397734E-3</v>
      </c>
      <c r="Y160" s="28"/>
      <c r="Z160" s="101"/>
      <c r="AB160" s="118" t="s">
        <v>179</v>
      </c>
      <c r="AC160" s="28"/>
      <c r="AD160" s="101"/>
      <c r="AF160" s="118" t="s">
        <v>179</v>
      </c>
      <c r="AG160" s="28"/>
      <c r="AH160" s="101"/>
      <c r="AJ160" s="118" t="s">
        <v>179</v>
      </c>
      <c r="AK160" s="28"/>
      <c r="AL160" s="101"/>
      <c r="AN160" s="118" t="s">
        <v>179</v>
      </c>
      <c r="AO160" s="28"/>
      <c r="AP160" s="101"/>
      <c r="AR160" s="118" t="s">
        <v>179</v>
      </c>
      <c r="AS160" s="28"/>
      <c r="AT160" s="101"/>
      <c r="AV160" s="118" t="s">
        <v>179</v>
      </c>
    </row>
    <row r="161" spans="2:48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101">
        <v>43273</v>
      </c>
      <c r="N161" s="118">
        <v>1.7484935921405764E-3</v>
      </c>
      <c r="O161" s="118">
        <v>1.7484935921405764E-3</v>
      </c>
      <c r="P161" s="118">
        <v>1.7484935921405764E-3</v>
      </c>
      <c r="Q161" s="118">
        <v>1.7484935921405764E-3</v>
      </c>
      <c r="R161" s="118">
        <v>1.7484935921405764E-3</v>
      </c>
      <c r="S161" s="118">
        <v>1.7484935921405764E-3</v>
      </c>
      <c r="T161" s="28"/>
      <c r="U161" s="107">
        <v>43658</v>
      </c>
      <c r="V161" s="108">
        <v>-2.6663858092173692E-3</v>
      </c>
      <c r="W161" s="109">
        <v>0.92829190934680561</v>
      </c>
      <c r="X161" s="108">
        <v>-1.2504769044398567E-2</v>
      </c>
      <c r="Y161" s="28"/>
      <c r="Z161" s="101"/>
      <c r="AB161" s="118" t="s">
        <v>179</v>
      </c>
      <c r="AC161" s="28"/>
      <c r="AD161" s="101"/>
      <c r="AF161" s="118" t="s">
        <v>179</v>
      </c>
      <c r="AG161" s="28"/>
      <c r="AH161" s="101"/>
      <c r="AJ161" s="118" t="s">
        <v>179</v>
      </c>
      <c r="AK161" s="28"/>
      <c r="AL161" s="101"/>
      <c r="AN161" s="118" t="s">
        <v>179</v>
      </c>
      <c r="AO161" s="28"/>
      <c r="AP161" s="101"/>
      <c r="AR161" s="118" t="s">
        <v>179</v>
      </c>
      <c r="AS161" s="28"/>
      <c r="AT161" s="101"/>
      <c r="AV161" s="118" t="s">
        <v>179</v>
      </c>
    </row>
    <row r="162" spans="2:48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101">
        <v>43266</v>
      </c>
      <c r="N162" s="118">
        <v>7.7723523527293281E-3</v>
      </c>
      <c r="O162" s="118">
        <v>7.7723523527293281E-3</v>
      </c>
      <c r="P162" s="118">
        <v>7.7723523527293281E-3</v>
      </c>
      <c r="Q162" s="118">
        <v>7.7723523527293281E-3</v>
      </c>
      <c r="R162" s="118">
        <v>7.7723523527293281E-3</v>
      </c>
      <c r="S162" s="118">
        <v>7.7723523527293281E-3</v>
      </c>
      <c r="T162" s="28"/>
      <c r="U162" s="107">
        <v>43657</v>
      </c>
      <c r="V162" s="108">
        <v>-3.9048492188559071E-3</v>
      </c>
      <c r="W162" s="109">
        <v>0.93077371116184016</v>
      </c>
      <c r="X162" s="108">
        <v>-1.891514696304053E-2</v>
      </c>
      <c r="Y162" s="28"/>
      <c r="Z162" s="101"/>
      <c r="AB162" s="118" t="s">
        <v>179</v>
      </c>
      <c r="AC162" s="28"/>
      <c r="AD162" s="101"/>
      <c r="AF162" s="118" t="s">
        <v>179</v>
      </c>
      <c r="AG162" s="28"/>
      <c r="AH162" s="101"/>
      <c r="AJ162" s="118" t="s">
        <v>179</v>
      </c>
      <c r="AK162" s="28"/>
      <c r="AL162" s="101"/>
      <c r="AN162" s="118" t="s">
        <v>179</v>
      </c>
      <c r="AO162" s="28"/>
      <c r="AP162" s="101"/>
      <c r="AR162" s="118" t="s">
        <v>179</v>
      </c>
      <c r="AS162" s="28"/>
      <c r="AT162" s="101"/>
      <c r="AV162" s="118" t="s">
        <v>179</v>
      </c>
    </row>
    <row r="163" spans="2:48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101">
        <v>43259</v>
      </c>
      <c r="N163" s="118">
        <v>-3.4175106218899964E-3</v>
      </c>
      <c r="O163" s="118">
        <v>-3.4175106218899964E-3</v>
      </c>
      <c r="P163" s="118">
        <v>-3.4175106218899964E-3</v>
      </c>
      <c r="Q163" s="118">
        <v>-3.4175106218899964E-3</v>
      </c>
      <c r="R163" s="118">
        <v>-3.4175106218899964E-3</v>
      </c>
      <c r="S163" s="118">
        <v>-3.4175106218899964E-3</v>
      </c>
      <c r="T163" s="28"/>
      <c r="U163" s="107">
        <v>43656</v>
      </c>
      <c r="V163" s="108">
        <v>-2.4705754997736058E-3</v>
      </c>
      <c r="W163" s="109">
        <v>0.93442249009235867</v>
      </c>
      <c r="X163" s="108">
        <v>-1.5517491674990835E-2</v>
      </c>
      <c r="Y163" s="28"/>
      <c r="Z163" s="101"/>
      <c r="AB163" s="118" t="s">
        <v>179</v>
      </c>
      <c r="AC163" s="28"/>
      <c r="AD163" s="101"/>
      <c r="AF163" s="118" t="s">
        <v>179</v>
      </c>
      <c r="AG163" s="28"/>
      <c r="AH163" s="101"/>
      <c r="AJ163" s="118" t="s">
        <v>179</v>
      </c>
      <c r="AK163" s="28"/>
      <c r="AL163" s="101"/>
      <c r="AN163" s="118" t="s">
        <v>179</v>
      </c>
      <c r="AO163" s="28"/>
      <c r="AP163" s="101"/>
      <c r="AR163" s="118" t="s">
        <v>179</v>
      </c>
      <c r="AS163" s="28"/>
      <c r="AT163" s="101"/>
      <c r="AV163" s="118" t="s">
        <v>179</v>
      </c>
    </row>
    <row r="164" spans="2:48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101">
        <v>43252</v>
      </c>
      <c r="N164" s="118">
        <v>2.5083964770533651E-3</v>
      </c>
      <c r="O164" s="118">
        <v>2.5083964770533651E-3</v>
      </c>
      <c r="P164" s="118">
        <v>2.5083964770533651E-3</v>
      </c>
      <c r="Q164" s="118">
        <v>2.5083964770533651E-3</v>
      </c>
      <c r="R164" s="118">
        <v>2.5083964770533651E-3</v>
      </c>
      <c r="S164" s="118">
        <v>2.5083964770533651E-3</v>
      </c>
      <c r="T164" s="28"/>
      <c r="U164" s="107">
        <v>43655</v>
      </c>
      <c r="V164" s="108">
        <v>-2.0037964840215628E-3</v>
      </c>
      <c r="W164" s="109">
        <v>0.93673676900359604</v>
      </c>
      <c r="X164" s="108">
        <v>-6.3548715115018251E-3</v>
      </c>
      <c r="Y164" s="28"/>
      <c r="Z164" s="101"/>
      <c r="AB164" s="118" t="s">
        <v>179</v>
      </c>
      <c r="AC164" s="28"/>
      <c r="AD164" s="101"/>
      <c r="AF164" s="118" t="s">
        <v>179</v>
      </c>
      <c r="AG164" s="28"/>
      <c r="AH164" s="101"/>
      <c r="AJ164" s="118" t="s">
        <v>179</v>
      </c>
      <c r="AK164" s="28"/>
      <c r="AL164" s="101"/>
      <c r="AN164" s="118" t="s">
        <v>179</v>
      </c>
      <c r="AO164" s="28"/>
      <c r="AP164" s="101"/>
      <c r="AR164" s="118" t="s">
        <v>179</v>
      </c>
      <c r="AS164" s="28"/>
      <c r="AT164" s="101"/>
      <c r="AV164" s="118" t="s">
        <v>179</v>
      </c>
    </row>
    <row r="165" spans="2:48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101">
        <v>43245</v>
      </c>
      <c r="N165" s="118">
        <v>1.0349112167959529E-2</v>
      </c>
      <c r="O165" s="118">
        <v>1.0349112167959529E-2</v>
      </c>
      <c r="P165" s="118">
        <v>1.0349112167959529E-2</v>
      </c>
      <c r="Q165" s="118">
        <v>1.0349112167959529E-2</v>
      </c>
      <c r="R165" s="118">
        <v>1.0349112167959529E-2</v>
      </c>
      <c r="S165" s="118">
        <v>1.0349112167959529E-2</v>
      </c>
      <c r="T165" s="28"/>
      <c r="U165" s="107">
        <v>43654</v>
      </c>
      <c r="V165" s="108">
        <v>-1.5205752101238839E-3</v>
      </c>
      <c r="W165" s="109">
        <v>0.93861756758536452</v>
      </c>
      <c r="X165" s="108">
        <v>1.9637624106538798E-3</v>
      </c>
      <c r="Y165" s="28"/>
      <c r="Z165" s="101"/>
      <c r="AB165" s="118" t="s">
        <v>179</v>
      </c>
      <c r="AC165" s="28"/>
      <c r="AD165" s="101"/>
      <c r="AF165" s="118" t="s">
        <v>179</v>
      </c>
      <c r="AG165" s="28"/>
      <c r="AH165" s="101"/>
      <c r="AJ165" s="118" t="s">
        <v>179</v>
      </c>
      <c r="AK165" s="28"/>
      <c r="AL165" s="101"/>
      <c r="AN165" s="118" t="s">
        <v>179</v>
      </c>
      <c r="AO165" s="28"/>
      <c r="AP165" s="101"/>
      <c r="AR165" s="118" t="s">
        <v>179</v>
      </c>
      <c r="AS165" s="28"/>
      <c r="AT165" s="101"/>
      <c r="AV165" s="118" t="s">
        <v>179</v>
      </c>
    </row>
    <row r="166" spans="2:48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101">
        <v>43238</v>
      </c>
      <c r="N166" s="118">
        <v>-5.0879671820546202E-3</v>
      </c>
      <c r="O166" s="118">
        <v>-5.0879671820546202E-3</v>
      </c>
      <c r="P166" s="118">
        <v>-5.0879671820546202E-3</v>
      </c>
      <c r="Q166" s="118">
        <v>-5.0879671820546202E-3</v>
      </c>
      <c r="R166" s="118">
        <v>-5.0879671820546202E-3</v>
      </c>
      <c r="S166" s="118">
        <v>-5.0879671820546202E-3</v>
      </c>
      <c r="T166" s="28"/>
      <c r="U166" s="107">
        <v>43651</v>
      </c>
      <c r="V166" s="108">
        <v>-9.1406301169505641E-3</v>
      </c>
      <c r="W166" s="109">
        <v>0.94004697971907714</v>
      </c>
      <c r="X166" s="108">
        <v>7.1172293303847223E-3</v>
      </c>
      <c r="Y166" s="28"/>
      <c r="Z166" s="101"/>
      <c r="AB166" s="118" t="s">
        <v>179</v>
      </c>
      <c r="AC166" s="28"/>
      <c r="AD166" s="101"/>
      <c r="AF166" s="118" t="s">
        <v>179</v>
      </c>
      <c r="AG166" s="28"/>
      <c r="AH166" s="101"/>
      <c r="AJ166" s="118" t="s">
        <v>179</v>
      </c>
      <c r="AK166" s="28"/>
      <c r="AL166" s="101"/>
      <c r="AN166" s="118" t="s">
        <v>179</v>
      </c>
      <c r="AO166" s="28"/>
      <c r="AP166" s="101"/>
      <c r="AR166" s="118" t="s">
        <v>179</v>
      </c>
      <c r="AS166" s="28"/>
      <c r="AT166" s="101"/>
      <c r="AV166" s="118" t="s">
        <v>179</v>
      </c>
    </row>
    <row r="167" spans="2:48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101">
        <v>43231</v>
      </c>
      <c r="N167" s="118">
        <v>4.6648771176618364E-3</v>
      </c>
      <c r="O167" s="118">
        <v>4.6648771176618364E-3</v>
      </c>
      <c r="P167" s="118">
        <v>4.6648771176618364E-3</v>
      </c>
      <c r="Q167" s="118">
        <v>4.6648771176618364E-3</v>
      </c>
      <c r="R167" s="118">
        <v>4.6648771176618364E-3</v>
      </c>
      <c r="S167" s="118">
        <v>4.6648771176618364E-3</v>
      </c>
      <c r="T167" s="28"/>
      <c r="U167" s="107">
        <v>43650</v>
      </c>
      <c r="V167" s="108">
        <v>-4.5521084560414644E-4</v>
      </c>
      <c r="W167" s="109">
        <v>0.94871886797621985</v>
      </c>
      <c r="X167" s="108">
        <v>1.9479507138020269E-2</v>
      </c>
      <c r="Y167" s="28"/>
      <c r="Z167" s="101"/>
      <c r="AB167" s="118" t="s">
        <v>179</v>
      </c>
      <c r="AC167" s="28"/>
      <c r="AD167" s="101"/>
      <c r="AF167" s="118" t="s">
        <v>179</v>
      </c>
      <c r="AG167" s="28"/>
      <c r="AH167" s="101"/>
      <c r="AJ167" s="118" t="s">
        <v>179</v>
      </c>
      <c r="AK167" s="28"/>
      <c r="AL167" s="101"/>
      <c r="AN167" s="118" t="s">
        <v>179</v>
      </c>
      <c r="AO167" s="28"/>
      <c r="AP167" s="101"/>
      <c r="AR167" s="118" t="s">
        <v>179</v>
      </c>
      <c r="AS167" s="28"/>
      <c r="AT167" s="101"/>
      <c r="AV167" s="118" t="s">
        <v>179</v>
      </c>
    </row>
    <row r="168" spans="2:48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101">
        <v>43224</v>
      </c>
      <c r="N168" s="118">
        <v>4.3720291516000653E-3</v>
      </c>
      <c r="O168" s="118">
        <v>4.3720291516000653E-3</v>
      </c>
      <c r="P168" s="118">
        <v>4.3720291516000653E-3</v>
      </c>
      <c r="Q168" s="118">
        <v>4.3720291516000653E-3</v>
      </c>
      <c r="R168" s="118">
        <v>4.3720291516000653E-3</v>
      </c>
      <c r="S168" s="118">
        <v>4.3720291516000653E-3</v>
      </c>
      <c r="T168" s="28"/>
      <c r="U168" s="107">
        <v>43649</v>
      </c>
      <c r="V168" s="108">
        <v>6.8134728619897358E-3</v>
      </c>
      <c r="W168" s="109">
        <v>0.94915093177447896</v>
      </c>
      <c r="X168" s="108">
        <v>2.1457425914949813E-2</v>
      </c>
      <c r="Y168" s="28"/>
      <c r="Z168" s="101"/>
      <c r="AB168" s="118" t="s">
        <v>179</v>
      </c>
      <c r="AC168" s="28"/>
      <c r="AD168" s="101"/>
      <c r="AF168" s="118" t="s">
        <v>179</v>
      </c>
      <c r="AG168" s="28"/>
      <c r="AH168" s="101"/>
      <c r="AJ168" s="118" t="s">
        <v>179</v>
      </c>
      <c r="AK168" s="28"/>
      <c r="AL168" s="101"/>
      <c r="AN168" s="118" t="s">
        <v>179</v>
      </c>
      <c r="AO168" s="28"/>
      <c r="AP168" s="101"/>
      <c r="AR168" s="118" t="s">
        <v>179</v>
      </c>
      <c r="AS168" s="28"/>
      <c r="AT168" s="101"/>
      <c r="AV168" s="118" t="s">
        <v>179</v>
      </c>
    </row>
    <row r="169" spans="2:48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101">
        <v>43217</v>
      </c>
      <c r="N169" s="118">
        <v>5.2877969395548341E-3</v>
      </c>
      <c r="O169" s="118">
        <v>5.2877969395548341E-3</v>
      </c>
      <c r="P169" s="118">
        <v>5.2877969395548341E-3</v>
      </c>
      <c r="Q169" s="118">
        <v>5.2877969395548341E-3</v>
      </c>
      <c r="R169" s="118">
        <v>5.2877969395548341E-3</v>
      </c>
      <c r="S169" s="118">
        <v>5.2877969395548341E-3</v>
      </c>
      <c r="T169" s="28"/>
      <c r="U169" s="107">
        <v>43648</v>
      </c>
      <c r="V169" s="108">
        <v>6.3512639240933047E-3</v>
      </c>
      <c r="W169" s="109">
        <v>0.9427276822949161</v>
      </c>
      <c r="X169" s="108">
        <v>9.9024226712149943E-3</v>
      </c>
      <c r="Y169" s="28"/>
      <c r="Z169" s="101"/>
      <c r="AB169" s="118" t="s">
        <v>179</v>
      </c>
      <c r="AC169" s="28"/>
      <c r="AD169" s="101"/>
      <c r="AF169" s="118" t="s">
        <v>179</v>
      </c>
      <c r="AG169" s="28"/>
      <c r="AH169" s="101"/>
      <c r="AJ169" s="118" t="s">
        <v>179</v>
      </c>
      <c r="AK169" s="28"/>
      <c r="AL169" s="101"/>
      <c r="AN169" s="118" t="s">
        <v>179</v>
      </c>
      <c r="AO169" s="28"/>
      <c r="AP169" s="101"/>
      <c r="AR169" s="118" t="s">
        <v>179</v>
      </c>
      <c r="AS169" s="28"/>
      <c r="AT169" s="101"/>
      <c r="AV169" s="118" t="s">
        <v>179</v>
      </c>
    </row>
    <row r="170" spans="2:48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101">
        <v>43210</v>
      </c>
      <c r="N170" s="118">
        <v>-5.443496636393208E-3</v>
      </c>
      <c r="O170" s="118">
        <v>-5.443496636393208E-3</v>
      </c>
      <c r="P170" s="118">
        <v>-5.443496636393208E-3</v>
      </c>
      <c r="Q170" s="118">
        <v>-5.443496636393208E-3</v>
      </c>
      <c r="R170" s="118">
        <v>-5.443496636393208E-3</v>
      </c>
      <c r="S170" s="118">
        <v>-5.443496636393208E-3</v>
      </c>
      <c r="T170" s="28"/>
      <c r="U170" s="107">
        <v>43647</v>
      </c>
      <c r="V170" s="108">
        <v>3.6149704839706347E-3</v>
      </c>
      <c r="W170" s="109">
        <v>0.93677795824383625</v>
      </c>
      <c r="X170" s="108">
        <v>3.1997401122170199E-3</v>
      </c>
      <c r="Y170" s="28"/>
      <c r="Z170" s="101"/>
      <c r="AB170" s="118" t="s">
        <v>179</v>
      </c>
      <c r="AC170" s="28"/>
      <c r="AD170" s="101"/>
      <c r="AF170" s="118" t="s">
        <v>179</v>
      </c>
      <c r="AG170" s="28"/>
      <c r="AH170" s="101"/>
      <c r="AJ170" s="118" t="s">
        <v>179</v>
      </c>
      <c r="AK170" s="28"/>
      <c r="AL170" s="101"/>
      <c r="AN170" s="118" t="s">
        <v>179</v>
      </c>
      <c r="AO170" s="28"/>
      <c r="AP170" s="101"/>
      <c r="AR170" s="118" t="s">
        <v>179</v>
      </c>
      <c r="AS170" s="28"/>
      <c r="AT170" s="101"/>
      <c r="AV170" s="118" t="s">
        <v>179</v>
      </c>
    </row>
    <row r="171" spans="2:48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101">
        <v>43203</v>
      </c>
      <c r="N171" s="118">
        <v>-6.4112718710462868E-4</v>
      </c>
      <c r="O171" s="118">
        <v>-6.4112718710462868E-4</v>
      </c>
      <c r="P171" s="118">
        <v>-6.4112718710462868E-4</v>
      </c>
      <c r="Q171" s="118">
        <v>-6.4112718710462868E-4</v>
      </c>
      <c r="R171" s="118">
        <v>-6.4112718710462868E-4</v>
      </c>
      <c r="S171" s="118">
        <v>-6.4112718710462868E-4</v>
      </c>
      <c r="T171" s="28"/>
      <c r="U171" s="107">
        <v>43644</v>
      </c>
      <c r="V171" s="108">
        <v>3.0220838572083048E-3</v>
      </c>
      <c r="W171" s="109">
        <v>0.93340373130553878</v>
      </c>
      <c r="X171" s="108">
        <v>2.5428647573051411E-3</v>
      </c>
      <c r="Y171" s="28"/>
      <c r="Z171" s="101"/>
      <c r="AB171" s="118" t="s">
        <v>179</v>
      </c>
      <c r="AC171" s="28"/>
      <c r="AD171" s="101"/>
      <c r="AF171" s="118" t="s">
        <v>179</v>
      </c>
      <c r="AG171" s="28"/>
      <c r="AH171" s="101"/>
      <c r="AJ171" s="118" t="s">
        <v>179</v>
      </c>
      <c r="AK171" s="28"/>
      <c r="AL171" s="101"/>
      <c r="AN171" s="118" t="s">
        <v>179</v>
      </c>
      <c r="AO171" s="28"/>
      <c r="AP171" s="101"/>
      <c r="AR171" s="118" t="s">
        <v>179</v>
      </c>
      <c r="AS171" s="28"/>
      <c r="AT171" s="101"/>
      <c r="AV171" s="118" t="s">
        <v>179</v>
      </c>
    </row>
    <row r="172" spans="2:48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101">
        <v>43196</v>
      </c>
      <c r="N172" s="118">
        <v>-2.551163298169179E-3</v>
      </c>
      <c r="O172" s="118">
        <v>-2.551163298169179E-3</v>
      </c>
      <c r="P172" s="118">
        <v>-2.551163298169179E-3</v>
      </c>
      <c r="Q172" s="118">
        <v>-2.551163298169179E-3</v>
      </c>
      <c r="R172" s="118">
        <v>-2.551163298169179E-3</v>
      </c>
      <c r="S172" s="118">
        <v>-2.551163298169179E-3</v>
      </c>
      <c r="T172" s="28"/>
      <c r="U172" s="107">
        <v>43643</v>
      </c>
      <c r="V172" s="108">
        <v>1.4840320651242939E-3</v>
      </c>
      <c r="W172" s="109">
        <v>0.93059140603968937</v>
      </c>
      <c r="X172" s="108">
        <v>-7.1470589107706095E-3</v>
      </c>
      <c r="Y172" s="28"/>
      <c r="Z172" s="101"/>
      <c r="AB172" s="118" t="s">
        <v>179</v>
      </c>
      <c r="AC172" s="28"/>
      <c r="AD172" s="101"/>
      <c r="AF172" s="118" t="s">
        <v>179</v>
      </c>
      <c r="AG172" s="28"/>
      <c r="AH172" s="101"/>
      <c r="AJ172" s="118" t="s">
        <v>179</v>
      </c>
      <c r="AK172" s="28"/>
      <c r="AL172" s="101"/>
      <c r="AN172" s="118" t="s">
        <v>179</v>
      </c>
      <c r="AO172" s="28"/>
      <c r="AP172" s="101"/>
      <c r="AR172" s="118" t="s">
        <v>179</v>
      </c>
      <c r="AS172" s="28"/>
      <c r="AT172" s="101"/>
      <c r="AV172" s="118" t="s">
        <v>179</v>
      </c>
    </row>
    <row r="173" spans="2:48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101">
        <v>43189</v>
      </c>
      <c r="N173" s="118">
        <v>1.1757830817224812E-2</v>
      </c>
      <c r="O173" s="118">
        <v>1.1757830817224812E-2</v>
      </c>
      <c r="P173" s="118">
        <v>1.1757830817224812E-2</v>
      </c>
      <c r="Q173" s="118">
        <v>1.1757830817224812E-2</v>
      </c>
      <c r="R173" s="118">
        <v>1.1757830817224812E-2</v>
      </c>
      <c r="S173" s="118">
        <v>1.1757830817224812E-2</v>
      </c>
      <c r="T173" s="28"/>
      <c r="U173" s="107">
        <v>43642</v>
      </c>
      <c r="V173" s="108">
        <v>-4.5758740159142081E-3</v>
      </c>
      <c r="W173" s="109">
        <v>0.92921242500566903</v>
      </c>
      <c r="X173" s="108">
        <v>-1.6468946064701617E-3</v>
      </c>
      <c r="Y173" s="28"/>
      <c r="Z173" s="101"/>
      <c r="AB173" s="118" t="s">
        <v>179</v>
      </c>
      <c r="AC173" s="28"/>
      <c r="AD173" s="101"/>
      <c r="AF173" s="118" t="s">
        <v>179</v>
      </c>
      <c r="AG173" s="28"/>
      <c r="AH173" s="101"/>
      <c r="AJ173" s="118" t="s">
        <v>179</v>
      </c>
      <c r="AK173" s="28"/>
      <c r="AL173" s="101"/>
      <c r="AN173" s="118" t="s">
        <v>179</v>
      </c>
      <c r="AO173" s="28"/>
      <c r="AP173" s="101"/>
      <c r="AR173" s="118" t="s">
        <v>179</v>
      </c>
      <c r="AS173" s="28"/>
      <c r="AT173" s="101"/>
      <c r="AV173" s="118" t="s">
        <v>179</v>
      </c>
    </row>
    <row r="174" spans="2:48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101">
        <v>43182</v>
      </c>
      <c r="N174" s="118">
        <v>-1.1038535452268849E-2</v>
      </c>
      <c r="O174" s="118">
        <v>-1.1038535452268849E-2</v>
      </c>
      <c r="P174" s="118">
        <v>-1.1038535452268849E-2</v>
      </c>
      <c r="Q174" s="118">
        <v>-1.1038535452268849E-2</v>
      </c>
      <c r="R174" s="118">
        <v>-1.1038535452268849E-2</v>
      </c>
      <c r="S174" s="118">
        <v>-1.1038535452268849E-2</v>
      </c>
      <c r="T174" s="28"/>
      <c r="U174" s="107">
        <v>43641</v>
      </c>
      <c r="V174" s="108">
        <v>-3.2784973432148747E-4</v>
      </c>
      <c r="W174" s="109">
        <v>0.93348392986460993</v>
      </c>
      <c r="X174" s="108">
        <v>3.1996238207574468E-3</v>
      </c>
      <c r="Y174" s="28"/>
      <c r="Z174" s="101"/>
      <c r="AB174" s="118" t="s">
        <v>179</v>
      </c>
      <c r="AC174" s="28"/>
      <c r="AD174" s="101"/>
      <c r="AF174" s="118" t="s">
        <v>179</v>
      </c>
      <c r="AG174" s="28"/>
      <c r="AH174" s="101"/>
      <c r="AJ174" s="118" t="s">
        <v>179</v>
      </c>
      <c r="AK174" s="28"/>
      <c r="AL174" s="101"/>
      <c r="AN174" s="118" t="s">
        <v>179</v>
      </c>
      <c r="AO174" s="28"/>
      <c r="AP174" s="101"/>
      <c r="AR174" s="118" t="s">
        <v>179</v>
      </c>
      <c r="AS174" s="28"/>
      <c r="AT174" s="101"/>
      <c r="AV174" s="118" t="s">
        <v>179</v>
      </c>
    </row>
    <row r="175" spans="2:48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101">
        <v>43175</v>
      </c>
      <c r="N175" s="118">
        <v>7.47788057963783E-3</v>
      </c>
      <c r="O175" s="118">
        <v>7.47788057963783E-3</v>
      </c>
      <c r="P175" s="118">
        <v>7.47788057963783E-3</v>
      </c>
      <c r="Q175" s="118">
        <v>7.47788057963783E-3</v>
      </c>
      <c r="R175" s="118">
        <v>7.47788057963783E-3</v>
      </c>
      <c r="S175" s="118">
        <v>7.47788057963783E-3</v>
      </c>
      <c r="T175" s="28"/>
      <c r="U175" s="107">
        <v>43640</v>
      </c>
      <c r="V175" s="108">
        <v>2.9578232444209263E-3</v>
      </c>
      <c r="W175" s="109">
        <v>0.93379007269185399</v>
      </c>
      <c r="X175" s="108">
        <v>1.4251471081596856E-2</v>
      </c>
      <c r="Y175" s="28"/>
      <c r="Z175" s="101"/>
      <c r="AB175" s="118" t="s">
        <v>179</v>
      </c>
      <c r="AC175" s="28"/>
      <c r="AD175" s="101"/>
      <c r="AF175" s="118" t="s">
        <v>179</v>
      </c>
      <c r="AG175" s="28"/>
      <c r="AH175" s="101"/>
      <c r="AJ175" s="118" t="s">
        <v>179</v>
      </c>
      <c r="AK175" s="28"/>
      <c r="AL175" s="101"/>
      <c r="AN175" s="118" t="s">
        <v>179</v>
      </c>
      <c r="AO175" s="28"/>
      <c r="AP175" s="101"/>
      <c r="AR175" s="118" t="s">
        <v>179</v>
      </c>
      <c r="AS175" s="28"/>
      <c r="AT175" s="101"/>
      <c r="AV175" s="118" t="s">
        <v>179</v>
      </c>
    </row>
    <row r="176" spans="2:48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101">
        <v>43168</v>
      </c>
      <c r="N176" s="118">
        <v>4.3221307181835478E-3</v>
      </c>
      <c r="O176" s="118">
        <v>4.3221307181835478E-3</v>
      </c>
      <c r="P176" s="118">
        <v>4.3221307181835478E-3</v>
      </c>
      <c r="Q176" s="118">
        <v>4.3221307181835478E-3</v>
      </c>
      <c r="R176" s="118">
        <v>4.3221307181835478E-3</v>
      </c>
      <c r="S176" s="118">
        <v>4.3221307181835478E-3</v>
      </c>
      <c r="T176" s="28"/>
      <c r="U176" s="107">
        <v>43637</v>
      </c>
      <c r="V176" s="108">
        <v>-6.6724716292778739E-3</v>
      </c>
      <c r="W176" s="109">
        <v>0.93103623208320019</v>
      </c>
      <c r="X176" s="108">
        <v>1.1632587923220639E-2</v>
      </c>
      <c r="Y176" s="28"/>
      <c r="Z176" s="101"/>
      <c r="AB176" s="118" t="s">
        <v>179</v>
      </c>
      <c r="AC176" s="28"/>
      <c r="AD176" s="101"/>
      <c r="AF176" s="118" t="s">
        <v>179</v>
      </c>
      <c r="AG176" s="28"/>
      <c r="AH176" s="101"/>
      <c r="AJ176" s="118" t="s">
        <v>179</v>
      </c>
      <c r="AK176" s="28"/>
      <c r="AL176" s="101"/>
      <c r="AN176" s="118" t="s">
        <v>179</v>
      </c>
      <c r="AO176" s="28"/>
      <c r="AP176" s="101"/>
      <c r="AR176" s="118" t="s">
        <v>179</v>
      </c>
      <c r="AS176" s="28"/>
      <c r="AT176" s="101"/>
      <c r="AV176" s="118" t="s">
        <v>179</v>
      </c>
    </row>
    <row r="177" spans="2:48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101">
        <v>43161</v>
      </c>
      <c r="N177" s="118">
        <v>-5.936787143994704E-3</v>
      </c>
      <c r="O177" s="118">
        <v>-5.936787143994704E-3</v>
      </c>
      <c r="P177" s="118">
        <v>-5.936787143994704E-3</v>
      </c>
      <c r="Q177" s="118">
        <v>-5.936787143994704E-3</v>
      </c>
      <c r="R177" s="118">
        <v>-5.936787143994704E-3</v>
      </c>
      <c r="S177" s="118">
        <v>-5.936787143994704E-3</v>
      </c>
      <c r="T177" s="28"/>
      <c r="U177" s="107">
        <v>43636</v>
      </c>
      <c r="V177" s="108">
        <v>7.0320105184572945E-3</v>
      </c>
      <c r="W177" s="109">
        <v>0.93729027485053851</v>
      </c>
      <c r="X177" s="108">
        <v>1.9041837555057395E-2</v>
      </c>
      <c r="Y177" s="28"/>
      <c r="Z177" s="101"/>
      <c r="AB177" s="118" t="s">
        <v>179</v>
      </c>
      <c r="AC177" s="28"/>
      <c r="AD177" s="101"/>
      <c r="AF177" s="118" t="s">
        <v>179</v>
      </c>
      <c r="AG177" s="28"/>
      <c r="AH177" s="101"/>
      <c r="AJ177" s="118" t="s">
        <v>179</v>
      </c>
      <c r="AK177" s="28"/>
      <c r="AL177" s="101"/>
      <c r="AN177" s="118" t="s">
        <v>179</v>
      </c>
      <c r="AO177" s="28"/>
      <c r="AP177" s="101"/>
      <c r="AR177" s="118" t="s">
        <v>179</v>
      </c>
      <c r="AS177" s="28"/>
      <c r="AT177" s="101"/>
      <c r="AV177" s="118" t="s">
        <v>179</v>
      </c>
    </row>
    <row r="178" spans="2:48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101">
        <v>43154</v>
      </c>
      <c r="N178" s="118">
        <v>1.3625911038011029E-3</v>
      </c>
      <c r="O178" s="118">
        <v>1.3625911038011029E-3</v>
      </c>
      <c r="P178" s="118">
        <v>1.3625911038011029E-3</v>
      </c>
      <c r="Q178" s="118">
        <v>1.3625911038011029E-3</v>
      </c>
      <c r="R178" s="118">
        <v>1.3625911038011029E-3</v>
      </c>
      <c r="S178" s="118">
        <v>1.3625911038011029E-3</v>
      </c>
      <c r="T178" s="28"/>
      <c r="U178" s="107">
        <v>43635</v>
      </c>
      <c r="V178" s="108">
        <v>2.564256418179341E-4</v>
      </c>
      <c r="W178" s="109">
        <v>0.9307452643615437</v>
      </c>
      <c r="X178" s="108">
        <v>1.6021240732877695E-2</v>
      </c>
      <c r="Y178" s="28"/>
      <c r="Z178" s="101"/>
      <c r="AB178" s="118" t="s">
        <v>179</v>
      </c>
      <c r="AC178" s="28"/>
      <c r="AD178" s="101"/>
      <c r="AF178" s="118" t="s">
        <v>179</v>
      </c>
      <c r="AG178" s="28"/>
      <c r="AH178" s="101"/>
      <c r="AJ178" s="118" t="s">
        <v>179</v>
      </c>
      <c r="AK178" s="28"/>
      <c r="AL178" s="101"/>
      <c r="AN178" s="118" t="s">
        <v>179</v>
      </c>
      <c r="AO178" s="28"/>
      <c r="AP178" s="101"/>
      <c r="AR178" s="118" t="s">
        <v>179</v>
      </c>
      <c r="AS178" s="28"/>
      <c r="AT178" s="101"/>
      <c r="AV178" s="118" t="s">
        <v>179</v>
      </c>
    </row>
    <row r="179" spans="2:48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101">
        <v>43147</v>
      </c>
      <c r="N179" s="118">
        <v>4.8330643463807554E-3</v>
      </c>
      <c r="O179" s="118">
        <v>4.8330643463807554E-3</v>
      </c>
      <c r="P179" s="118">
        <v>4.8330643463807554E-3</v>
      </c>
      <c r="Q179" s="118">
        <v>4.8330643463807554E-3</v>
      </c>
      <c r="R179" s="118">
        <v>4.8330643463807554E-3</v>
      </c>
      <c r="S179" s="118">
        <v>4.8330643463807554E-3</v>
      </c>
      <c r="T179" s="28"/>
      <c r="U179" s="107">
        <v>43634</v>
      </c>
      <c r="V179" s="108">
        <v>1.0685136767381349E-2</v>
      </c>
      <c r="W179" s="109">
        <v>0.93050665859439785</v>
      </c>
      <c r="X179" s="108">
        <v>1.399565662234048E-2</v>
      </c>
      <c r="Y179" s="28"/>
      <c r="Z179" s="101"/>
      <c r="AB179" s="118" t="s">
        <v>179</v>
      </c>
      <c r="AC179" s="28"/>
      <c r="AD179" s="101"/>
      <c r="AF179" s="118" t="s">
        <v>179</v>
      </c>
      <c r="AG179" s="28"/>
      <c r="AH179" s="101"/>
      <c r="AJ179" s="118" t="s">
        <v>179</v>
      </c>
      <c r="AK179" s="28"/>
      <c r="AL179" s="101"/>
      <c r="AN179" s="118" t="s">
        <v>179</v>
      </c>
      <c r="AO179" s="28"/>
      <c r="AP179" s="101"/>
      <c r="AR179" s="118" t="s">
        <v>179</v>
      </c>
      <c r="AS179" s="28"/>
      <c r="AT179" s="101"/>
      <c r="AV179" s="118" t="s">
        <v>179</v>
      </c>
    </row>
    <row r="180" spans="2:48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101">
        <v>43140</v>
      </c>
      <c r="N180" s="118">
        <v>-3.4393176544517789E-2</v>
      </c>
      <c r="O180" s="118">
        <v>-3.4393176544517789E-2</v>
      </c>
      <c r="P180" s="118">
        <v>-3.4393176544517789E-2</v>
      </c>
      <c r="Q180" s="118">
        <v>-3.4393176544517789E-2</v>
      </c>
      <c r="R180" s="118">
        <v>-3.4393176544517789E-2</v>
      </c>
      <c r="S180" s="118">
        <v>-3.4393176544517789E-2</v>
      </c>
      <c r="T180" s="28"/>
      <c r="U180" s="107">
        <v>43633</v>
      </c>
      <c r="V180" s="108">
        <v>3.6810124080829899E-4</v>
      </c>
      <c r="W180" s="109">
        <v>0.92066918246227536</v>
      </c>
      <c r="X180" s="108">
        <v>4.5812281429187252E-3</v>
      </c>
      <c r="Y180" s="28"/>
      <c r="Z180" s="101"/>
      <c r="AB180" s="118" t="s">
        <v>179</v>
      </c>
      <c r="AC180" s="28"/>
      <c r="AD180" s="101"/>
      <c r="AF180" s="118" t="s">
        <v>179</v>
      </c>
      <c r="AG180" s="28"/>
      <c r="AH180" s="101"/>
      <c r="AJ180" s="118" t="s">
        <v>179</v>
      </c>
      <c r="AK180" s="28"/>
      <c r="AL180" s="101"/>
      <c r="AN180" s="118" t="s">
        <v>179</v>
      </c>
      <c r="AO180" s="28"/>
      <c r="AP180" s="101"/>
      <c r="AR180" s="118" t="s">
        <v>179</v>
      </c>
      <c r="AS180" s="28"/>
      <c r="AT180" s="101"/>
      <c r="AV180" s="118" t="s">
        <v>179</v>
      </c>
    </row>
    <row r="181" spans="2:48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101">
        <v>43133</v>
      </c>
      <c r="N181" s="118">
        <v>-3.1039032748401918E-2</v>
      </c>
      <c r="O181" s="118">
        <v>-3.1039032748401918E-2</v>
      </c>
      <c r="P181" s="118">
        <v>-3.1039032748401918E-2</v>
      </c>
      <c r="Q181" s="118">
        <v>-3.1039032748401918E-2</v>
      </c>
      <c r="R181" s="118">
        <v>-3.1039032748401918E-2</v>
      </c>
      <c r="S181" s="118">
        <v>-3.1039032748401918E-2</v>
      </c>
      <c r="T181" s="28"/>
      <c r="U181" s="107">
        <v>43630</v>
      </c>
      <c r="V181" s="108">
        <v>6.0271079538376732E-4</v>
      </c>
      <c r="W181" s="109">
        <v>0.92033040769724839</v>
      </c>
      <c r="X181" s="108">
        <v>4.0121043762610942E-3</v>
      </c>
      <c r="Y181" s="28"/>
      <c r="Z181" s="101"/>
      <c r="AB181" s="118" t="s">
        <v>179</v>
      </c>
      <c r="AC181" s="28"/>
      <c r="AD181" s="101"/>
      <c r="AF181" s="118" t="s">
        <v>179</v>
      </c>
      <c r="AG181" s="28"/>
      <c r="AH181" s="101"/>
      <c r="AJ181" s="118" t="s">
        <v>179</v>
      </c>
      <c r="AK181" s="28"/>
      <c r="AL181" s="101"/>
      <c r="AN181" s="118" t="s">
        <v>179</v>
      </c>
      <c r="AO181" s="28"/>
      <c r="AP181" s="101"/>
      <c r="AR181" s="118" t="s">
        <v>179</v>
      </c>
      <c r="AS181" s="28"/>
      <c r="AT181" s="101"/>
      <c r="AV181" s="118" t="s">
        <v>179</v>
      </c>
    </row>
    <row r="182" spans="2:48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101">
        <v>43126</v>
      </c>
      <c r="N182" s="118">
        <v>1.1490821011774788E-3</v>
      </c>
      <c r="O182" s="118">
        <v>1.1490821011774788E-3</v>
      </c>
      <c r="P182" s="118">
        <v>1.1490821011774788E-3</v>
      </c>
      <c r="Q182" s="118">
        <v>1.1490821011774788E-3</v>
      </c>
      <c r="R182" s="118">
        <v>1.1490821011774788E-3</v>
      </c>
      <c r="S182" s="118">
        <v>1.1490821011774788E-3</v>
      </c>
      <c r="T182" s="28"/>
      <c r="U182" s="107">
        <v>43629</v>
      </c>
      <c r="V182" s="108">
        <v>4.0470126717510619E-3</v>
      </c>
      <c r="W182" s="109">
        <v>0.91977604874333529</v>
      </c>
      <c r="X182" s="108">
        <v>8.2542591773406837E-3</v>
      </c>
      <c r="Y182" s="28"/>
      <c r="Z182" s="101"/>
      <c r="AB182" s="118" t="s">
        <v>179</v>
      </c>
      <c r="AC182" s="28"/>
      <c r="AD182" s="101"/>
      <c r="AF182" s="118" t="s">
        <v>179</v>
      </c>
      <c r="AG182" s="28"/>
      <c r="AH182" s="101"/>
      <c r="AJ182" s="118" t="s">
        <v>179</v>
      </c>
      <c r="AK182" s="28"/>
      <c r="AL182" s="101"/>
      <c r="AN182" s="118" t="s">
        <v>179</v>
      </c>
      <c r="AO182" s="28"/>
      <c r="AP182" s="101"/>
      <c r="AR182" s="118" t="s">
        <v>179</v>
      </c>
      <c r="AS182" s="28"/>
      <c r="AT182" s="101"/>
      <c r="AV182" s="118" t="s">
        <v>179</v>
      </c>
    </row>
    <row r="183" spans="2:48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101">
        <v>43119</v>
      </c>
      <c r="N183" s="118">
        <v>1.0091754873180481E-3</v>
      </c>
      <c r="O183" s="118">
        <v>1.0091754873180481E-3</v>
      </c>
      <c r="P183" s="118">
        <v>1.0091754873180481E-3</v>
      </c>
      <c r="Q183" s="118">
        <v>1.0091754873180481E-3</v>
      </c>
      <c r="R183" s="118">
        <v>1.0091754873180481E-3</v>
      </c>
      <c r="S183" s="118">
        <v>1.0091754873180481E-3</v>
      </c>
      <c r="T183" s="28"/>
      <c r="U183" s="107">
        <v>43628</v>
      </c>
      <c r="V183" s="108">
        <v>-1.737729048079495E-3</v>
      </c>
      <c r="W183" s="109">
        <v>0.91606870707759758</v>
      </c>
      <c r="X183" s="108">
        <v>6.7538153422967984E-3</v>
      </c>
      <c r="Y183" s="28"/>
      <c r="Z183" s="101"/>
      <c r="AB183" s="118" t="s">
        <v>179</v>
      </c>
      <c r="AC183" s="28"/>
      <c r="AD183" s="101"/>
      <c r="AF183" s="118" t="s">
        <v>179</v>
      </c>
      <c r="AG183" s="28"/>
      <c r="AH183" s="101"/>
      <c r="AJ183" s="118" t="s">
        <v>179</v>
      </c>
      <c r="AK183" s="28"/>
      <c r="AL183" s="101"/>
      <c r="AN183" s="118" t="s">
        <v>179</v>
      </c>
      <c r="AO183" s="28"/>
      <c r="AP183" s="101"/>
      <c r="AR183" s="118" t="s">
        <v>179</v>
      </c>
      <c r="AS183" s="28"/>
      <c r="AT183" s="101"/>
      <c r="AV183" s="118" t="s">
        <v>179</v>
      </c>
    </row>
    <row r="184" spans="2:48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101">
        <v>43112</v>
      </c>
      <c r="N184" s="118">
        <v>-5.5839842810201379E-4</v>
      </c>
      <c r="O184" s="118">
        <v>-5.5839842810201379E-4</v>
      </c>
      <c r="P184" s="118">
        <v>-5.5839842810201379E-4</v>
      </c>
      <c r="Q184" s="118">
        <v>-5.5839842810201379E-4</v>
      </c>
      <c r="R184" s="118">
        <v>-5.5839842810201379E-4</v>
      </c>
      <c r="S184" s="118">
        <v>-5.5839842810201379E-4</v>
      </c>
      <c r="T184" s="28"/>
      <c r="U184" s="107">
        <v>43627</v>
      </c>
      <c r="V184" s="108">
        <v>1.3014447632103299E-3</v>
      </c>
      <c r="W184" s="109">
        <v>0.9176633573500228</v>
      </c>
      <c r="X184" s="108">
        <v>1.2896638607803546E-2</v>
      </c>
      <c r="Y184" s="28"/>
      <c r="Z184" s="101"/>
      <c r="AB184" s="118" t="s">
        <v>179</v>
      </c>
      <c r="AC184" s="28"/>
      <c r="AD184" s="101"/>
      <c r="AF184" s="118" t="s">
        <v>179</v>
      </c>
      <c r="AG184" s="28"/>
      <c r="AH184" s="101"/>
      <c r="AJ184" s="118" t="s">
        <v>179</v>
      </c>
      <c r="AK184" s="28"/>
      <c r="AL184" s="101"/>
      <c r="AN184" s="118" t="s">
        <v>179</v>
      </c>
      <c r="AO184" s="28"/>
      <c r="AP184" s="101"/>
      <c r="AR184" s="118" t="s">
        <v>179</v>
      </c>
      <c r="AS184" s="28"/>
      <c r="AT184" s="101"/>
      <c r="AV184" s="118" t="s">
        <v>179</v>
      </c>
    </row>
    <row r="185" spans="2:48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101">
        <v>43105</v>
      </c>
      <c r="N185" s="118">
        <v>1.3553586606353196E-2</v>
      </c>
      <c r="O185" s="118">
        <v>1.3553586606353196E-2</v>
      </c>
      <c r="P185" s="118">
        <v>1.3553586606353196E-2</v>
      </c>
      <c r="Q185" s="118">
        <v>1.3553586606353196E-2</v>
      </c>
      <c r="R185" s="118">
        <v>1.3553586606353196E-2</v>
      </c>
      <c r="S185" s="118">
        <v>1.3553586606353196E-2</v>
      </c>
      <c r="T185" s="28"/>
      <c r="U185" s="107">
        <v>43626</v>
      </c>
      <c r="V185" s="108">
        <v>-1.98635669928745E-4</v>
      </c>
      <c r="W185" s="109">
        <v>0.91647062145908886</v>
      </c>
      <c r="X185" s="108">
        <v>1.4672920949424517E-2</v>
      </c>
      <c r="Y185" s="28"/>
      <c r="Z185" s="101"/>
      <c r="AB185" s="118" t="s">
        <v>179</v>
      </c>
      <c r="AC185" s="28"/>
      <c r="AD185" s="101"/>
      <c r="AF185" s="118" t="s">
        <v>179</v>
      </c>
      <c r="AG185" s="28"/>
      <c r="AH185" s="101"/>
      <c r="AJ185" s="118" t="s">
        <v>179</v>
      </c>
      <c r="AK185" s="28"/>
      <c r="AL185" s="101"/>
      <c r="AN185" s="118" t="s">
        <v>179</v>
      </c>
      <c r="AO185" s="28"/>
      <c r="AP185" s="101"/>
      <c r="AR185" s="118" t="s">
        <v>179</v>
      </c>
      <c r="AS185" s="28"/>
      <c r="AT185" s="101"/>
      <c r="AV185" s="118" t="s">
        <v>179</v>
      </c>
    </row>
    <row r="186" spans="2:48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101">
        <v>43098</v>
      </c>
      <c r="N186" s="118">
        <v>3.5551312488599773E-3</v>
      </c>
      <c r="O186" s="118">
        <v>3.5551312488599773E-3</v>
      </c>
      <c r="P186" s="118">
        <v>3.5551312488599773E-3</v>
      </c>
      <c r="Q186" s="118">
        <v>3.5551312488599773E-3</v>
      </c>
      <c r="R186" s="118">
        <v>3.5551312488599773E-3</v>
      </c>
      <c r="S186" s="118">
        <v>3.5551312488599773E-3</v>
      </c>
      <c r="T186" s="28"/>
      <c r="U186" s="107">
        <v>43623</v>
      </c>
      <c r="V186" s="108">
        <v>4.8304602170015061E-3</v>
      </c>
      <c r="W186" s="109">
        <v>0.91665270138251997</v>
      </c>
      <c r="X186" s="108">
        <v>1.7150426776720629E-2</v>
      </c>
      <c r="Y186" s="28"/>
      <c r="Z186" s="101"/>
      <c r="AB186" s="118" t="s">
        <v>179</v>
      </c>
      <c r="AC186" s="28"/>
      <c r="AD186" s="101"/>
      <c r="AF186" s="118" t="s">
        <v>179</v>
      </c>
      <c r="AG186" s="28"/>
      <c r="AH186" s="101"/>
      <c r="AJ186" s="118" t="s">
        <v>179</v>
      </c>
      <c r="AK186" s="28"/>
      <c r="AL186" s="101"/>
      <c r="AN186" s="118" t="s">
        <v>179</v>
      </c>
      <c r="AO186" s="28"/>
      <c r="AP186" s="101"/>
      <c r="AR186" s="118" t="s">
        <v>179</v>
      </c>
      <c r="AS186" s="28"/>
      <c r="AT186" s="101"/>
      <c r="AV186" s="118" t="s">
        <v>179</v>
      </c>
    </row>
    <row r="187" spans="2:48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101">
        <v>43091</v>
      </c>
      <c r="N187" s="118">
        <v>-7.2999867979993693E-3</v>
      </c>
      <c r="O187" s="118">
        <v>-7.2999867979993693E-3</v>
      </c>
      <c r="P187" s="118">
        <v>-7.2999867979993693E-3</v>
      </c>
      <c r="Q187" s="118">
        <v>-7.2999867979993693E-3</v>
      </c>
      <c r="R187" s="118">
        <v>-7.2999867979993693E-3</v>
      </c>
      <c r="S187" s="118">
        <v>-7.2999867979993693E-3</v>
      </c>
      <c r="T187" s="28"/>
      <c r="U187" s="107">
        <v>43622</v>
      </c>
      <c r="V187" s="108">
        <v>2.5528298934044159E-3</v>
      </c>
      <c r="W187" s="109">
        <v>0.91224613273025301</v>
      </c>
      <c r="X187" s="108">
        <v>1.2921008121570932E-2</v>
      </c>
      <c r="Y187" s="28"/>
      <c r="Z187" s="101"/>
      <c r="AB187" s="118" t="s">
        <v>179</v>
      </c>
      <c r="AC187" s="28"/>
      <c r="AD187" s="101"/>
      <c r="AF187" s="118" t="s">
        <v>179</v>
      </c>
      <c r="AG187" s="28"/>
      <c r="AH187" s="101"/>
      <c r="AJ187" s="118" t="s">
        <v>179</v>
      </c>
      <c r="AK187" s="28"/>
      <c r="AL187" s="101"/>
      <c r="AN187" s="118" t="s">
        <v>179</v>
      </c>
      <c r="AO187" s="28"/>
      <c r="AP187" s="101"/>
      <c r="AR187" s="118" t="s">
        <v>179</v>
      </c>
      <c r="AS187" s="28"/>
      <c r="AT187" s="101"/>
      <c r="AV187" s="118" t="s">
        <v>179</v>
      </c>
    </row>
    <row r="188" spans="2:48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101">
        <v>43084</v>
      </c>
      <c r="N188" s="118">
        <v>4.8176195268962996E-3</v>
      </c>
      <c r="O188" s="118">
        <v>4.8176195268962996E-3</v>
      </c>
      <c r="P188" s="118">
        <v>4.8176195268962996E-3</v>
      </c>
      <c r="Q188" s="118">
        <v>4.8176195268962996E-3</v>
      </c>
      <c r="R188" s="118">
        <v>4.8176195268962996E-3</v>
      </c>
      <c r="S188" s="118">
        <v>4.8176195268962996E-3</v>
      </c>
      <c r="T188" s="28"/>
      <c r="U188" s="107">
        <v>43621</v>
      </c>
      <c r="V188" s="108">
        <v>4.3532820905236511E-3</v>
      </c>
      <c r="W188" s="109">
        <v>0.90992325344814684</v>
      </c>
      <c r="X188" s="108">
        <v>1.0170087195183752E-2</v>
      </c>
      <c r="Y188" s="28"/>
      <c r="Z188" s="101"/>
      <c r="AB188" s="118" t="s">
        <v>179</v>
      </c>
      <c r="AC188" s="28"/>
      <c r="AD188" s="101"/>
      <c r="AF188" s="118" t="s">
        <v>179</v>
      </c>
      <c r="AG188" s="28"/>
      <c r="AH188" s="101"/>
      <c r="AJ188" s="118" t="s">
        <v>179</v>
      </c>
      <c r="AK188" s="28"/>
      <c r="AL188" s="101"/>
      <c r="AN188" s="118" t="s">
        <v>179</v>
      </c>
      <c r="AO188" s="28"/>
      <c r="AP188" s="101"/>
      <c r="AR188" s="118" t="s">
        <v>179</v>
      </c>
      <c r="AS188" s="28"/>
      <c r="AT188" s="101"/>
      <c r="AV188" s="118" t="s">
        <v>179</v>
      </c>
    </row>
    <row r="189" spans="2:48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101">
        <v>43077</v>
      </c>
      <c r="N189" s="118">
        <v>3.8294609147144776E-3</v>
      </c>
      <c r="O189" s="118">
        <v>3.8294609147144776E-3</v>
      </c>
      <c r="P189" s="118">
        <v>3.8294609147144776E-3</v>
      </c>
      <c r="Q189" s="118">
        <v>3.8294609147144776E-3</v>
      </c>
      <c r="R189" s="118">
        <v>3.8294609147144776E-3</v>
      </c>
      <c r="S189" s="118">
        <v>3.8294609147144776E-3</v>
      </c>
      <c r="T189" s="28"/>
      <c r="U189" s="107">
        <v>43620</v>
      </c>
      <c r="V189" s="108">
        <v>3.0573930082522173E-3</v>
      </c>
      <c r="W189" s="109">
        <v>0.90597927011716006</v>
      </c>
      <c r="X189" s="108">
        <v>4.5656069644530728E-3</v>
      </c>
      <c r="Y189" s="28"/>
      <c r="Z189" s="101"/>
      <c r="AB189" s="118" t="s">
        <v>179</v>
      </c>
      <c r="AC189" s="28"/>
      <c r="AD189" s="101"/>
      <c r="AF189" s="118" t="s">
        <v>179</v>
      </c>
      <c r="AG189" s="28"/>
      <c r="AH189" s="101"/>
      <c r="AJ189" s="118" t="s">
        <v>179</v>
      </c>
      <c r="AK189" s="28"/>
      <c r="AL189" s="101"/>
      <c r="AN189" s="118" t="s">
        <v>179</v>
      </c>
      <c r="AO189" s="28"/>
      <c r="AP189" s="101"/>
      <c r="AR189" s="118" t="s">
        <v>179</v>
      </c>
      <c r="AS189" s="28"/>
      <c r="AT189" s="101"/>
      <c r="AV189" s="118" t="s">
        <v>179</v>
      </c>
    </row>
    <row r="190" spans="2:48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101">
        <v>43070</v>
      </c>
      <c r="N190" s="118">
        <v>-3.9706360367276483E-3</v>
      </c>
      <c r="O190" s="118">
        <v>-3.9706360367276483E-3</v>
      </c>
      <c r="P190" s="118">
        <v>-3.9706360367276483E-3</v>
      </c>
      <c r="Q190" s="118">
        <v>-3.9706360367276483E-3</v>
      </c>
      <c r="R190" s="118">
        <v>-3.9706360367276483E-3</v>
      </c>
      <c r="S190" s="118">
        <v>-3.9706360367276483E-3</v>
      </c>
      <c r="T190" s="28"/>
      <c r="U190" s="107">
        <v>43619</v>
      </c>
      <c r="V190" s="108">
        <v>2.2425585859982889E-3</v>
      </c>
      <c r="W190" s="109">
        <v>0.90321777839656125</v>
      </c>
      <c r="X190" s="108">
        <v>1.5036168086828283E-3</v>
      </c>
      <c r="Y190" s="28"/>
      <c r="Z190" s="101"/>
      <c r="AB190" s="118" t="s">
        <v>179</v>
      </c>
      <c r="AC190" s="28"/>
      <c r="AD190" s="101"/>
      <c r="AF190" s="118" t="s">
        <v>179</v>
      </c>
      <c r="AG190" s="28"/>
      <c r="AH190" s="101"/>
      <c r="AJ190" s="118" t="s">
        <v>179</v>
      </c>
      <c r="AK190" s="28"/>
      <c r="AL190" s="101"/>
      <c r="AN190" s="118" t="s">
        <v>179</v>
      </c>
      <c r="AO190" s="28"/>
      <c r="AP190" s="101"/>
      <c r="AR190" s="118" t="s">
        <v>179</v>
      </c>
      <c r="AS190" s="28"/>
      <c r="AT190" s="101"/>
      <c r="AV190" s="118" t="s">
        <v>179</v>
      </c>
    </row>
    <row r="191" spans="2:48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101">
        <v>43063</v>
      </c>
      <c r="N191" s="118">
        <v>1.2350873906548765E-2</v>
      </c>
      <c r="O191" s="118">
        <v>1.2350873906548765E-2</v>
      </c>
      <c r="P191" s="118">
        <v>1.2350873906548765E-2</v>
      </c>
      <c r="Q191" s="118">
        <v>1.2350873906548765E-2</v>
      </c>
      <c r="R191" s="118">
        <v>1.2350873906548765E-2</v>
      </c>
      <c r="S191" s="118">
        <v>1.2350873906548765E-2</v>
      </c>
      <c r="T191" s="28"/>
      <c r="U191" s="107">
        <v>43616</v>
      </c>
      <c r="V191" s="108">
        <v>6.5226928100406412E-4</v>
      </c>
      <c r="W191" s="109">
        <v>0.9011967917934508</v>
      </c>
      <c r="X191" s="108">
        <v>6.9245565348952098E-4</v>
      </c>
      <c r="Y191" s="28"/>
      <c r="Z191" s="101"/>
      <c r="AB191" s="118" t="s">
        <v>179</v>
      </c>
      <c r="AC191" s="28"/>
      <c r="AD191" s="101"/>
      <c r="AF191" s="118" t="s">
        <v>179</v>
      </c>
      <c r="AG191" s="28"/>
      <c r="AH191" s="101"/>
      <c r="AJ191" s="118" t="s">
        <v>179</v>
      </c>
      <c r="AK191" s="28"/>
      <c r="AL191" s="101"/>
      <c r="AN191" s="118" t="s">
        <v>179</v>
      </c>
      <c r="AO191" s="28"/>
      <c r="AP191" s="101"/>
      <c r="AR191" s="118" t="s">
        <v>179</v>
      </c>
      <c r="AS191" s="28"/>
      <c r="AT191" s="101"/>
      <c r="AV191" s="118" t="s">
        <v>179</v>
      </c>
    </row>
    <row r="192" spans="2:48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101">
        <v>43056</v>
      </c>
      <c r="N192" s="118">
        <v>6.4142946221035224E-4</v>
      </c>
      <c r="O192" s="118">
        <v>6.4142946221035224E-4</v>
      </c>
      <c r="P192" s="118">
        <v>6.4142946221035224E-4</v>
      </c>
      <c r="Q192" s="118">
        <v>6.4142946221035224E-4</v>
      </c>
      <c r="R192" s="118">
        <v>6.4142946221035224E-4</v>
      </c>
      <c r="S192" s="118">
        <v>6.4142946221035224E-4</v>
      </c>
      <c r="T192" s="28"/>
      <c r="U192" s="107">
        <v>43615</v>
      </c>
      <c r="V192" s="108">
        <v>-1.6993282693548528E-4</v>
      </c>
      <c r="W192" s="109">
        <v>0.90060935197896996</v>
      </c>
      <c r="X192" s="108">
        <v>3.8301680278003403E-3</v>
      </c>
      <c r="Y192" s="28"/>
      <c r="Z192" s="101"/>
      <c r="AB192" s="118" t="s">
        <v>179</v>
      </c>
      <c r="AC192" s="28"/>
      <c r="AD192" s="101"/>
      <c r="AF192" s="118" t="s">
        <v>179</v>
      </c>
      <c r="AG192" s="28"/>
      <c r="AH192" s="101"/>
      <c r="AJ192" s="118" t="s">
        <v>179</v>
      </c>
      <c r="AK192" s="28"/>
      <c r="AL192" s="101"/>
      <c r="AN192" s="118" t="s">
        <v>179</v>
      </c>
      <c r="AO192" s="28"/>
      <c r="AP192" s="101"/>
      <c r="AR192" s="118" t="s">
        <v>179</v>
      </c>
      <c r="AS192" s="28"/>
      <c r="AT192" s="101"/>
      <c r="AV192" s="118" t="s">
        <v>179</v>
      </c>
    </row>
    <row r="193" spans="2:48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101">
        <v>43049</v>
      </c>
      <c r="N193" s="118">
        <v>-7.2100063481366217E-3</v>
      </c>
      <c r="O193" s="118">
        <v>-7.2100063481366217E-3</v>
      </c>
      <c r="P193" s="118">
        <v>-7.2100063481366217E-3</v>
      </c>
      <c r="Q193" s="118">
        <v>-7.2100063481366217E-3</v>
      </c>
      <c r="R193" s="118">
        <v>-7.2100063481366217E-3</v>
      </c>
      <c r="S193" s="118">
        <v>-7.2100063481366217E-3</v>
      </c>
      <c r="T193" s="28"/>
      <c r="U193" s="107">
        <v>43614</v>
      </c>
      <c r="V193" s="108">
        <v>-1.2189261796446478E-3</v>
      </c>
      <c r="W193" s="109">
        <v>0.90076242108358195</v>
      </c>
      <c r="X193" s="108">
        <v>4.8102447410047766E-3</v>
      </c>
      <c r="Y193" s="28"/>
      <c r="Z193" s="101"/>
      <c r="AB193" s="118" t="s">
        <v>179</v>
      </c>
      <c r="AC193" s="28"/>
      <c r="AD193" s="101"/>
      <c r="AF193" s="118" t="s">
        <v>179</v>
      </c>
      <c r="AG193" s="28"/>
      <c r="AH193" s="101"/>
      <c r="AJ193" s="118" t="s">
        <v>179</v>
      </c>
      <c r="AK193" s="28"/>
      <c r="AL193" s="101"/>
      <c r="AN193" s="118" t="s">
        <v>179</v>
      </c>
      <c r="AO193" s="28"/>
      <c r="AP193" s="101"/>
      <c r="AR193" s="118" t="s">
        <v>179</v>
      </c>
      <c r="AS193" s="28"/>
      <c r="AT193" s="101"/>
      <c r="AV193" s="118" t="s">
        <v>179</v>
      </c>
    </row>
    <row r="194" spans="2:48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101">
        <v>43042</v>
      </c>
      <c r="N194" s="118">
        <v>1.4084601138530495E-2</v>
      </c>
      <c r="O194" s="118">
        <v>1.4084601138530495E-2</v>
      </c>
      <c r="P194" s="118">
        <v>1.4084601138530495E-2</v>
      </c>
      <c r="Q194" s="118">
        <v>1.4084601138530495E-2</v>
      </c>
      <c r="R194" s="118">
        <v>1.4084601138530495E-2</v>
      </c>
      <c r="S194" s="118">
        <v>1.4084601138530495E-2</v>
      </c>
      <c r="T194" s="28"/>
      <c r="U194" s="107">
        <v>43613</v>
      </c>
      <c r="V194" s="108">
        <v>1.3479314110514632E-3</v>
      </c>
      <c r="W194" s="109">
        <v>0.90186172394932329</v>
      </c>
      <c r="X194" s="108">
        <v>8.7660751150899774E-3</v>
      </c>
      <c r="Y194" s="28"/>
      <c r="Z194" s="101"/>
      <c r="AB194" s="118" t="s">
        <v>179</v>
      </c>
      <c r="AC194" s="28"/>
      <c r="AD194" s="101"/>
      <c r="AF194" s="118" t="s">
        <v>179</v>
      </c>
      <c r="AG194" s="28"/>
      <c r="AH194" s="101"/>
      <c r="AJ194" s="118" t="s">
        <v>179</v>
      </c>
      <c r="AK194" s="28"/>
      <c r="AL194" s="101"/>
      <c r="AN194" s="118" t="s">
        <v>179</v>
      </c>
      <c r="AO194" s="28"/>
      <c r="AP194" s="101"/>
      <c r="AR194" s="118" t="s">
        <v>179</v>
      </c>
      <c r="AS194" s="28"/>
      <c r="AT194" s="101"/>
      <c r="AV194" s="118" t="s">
        <v>179</v>
      </c>
    </row>
    <row r="195" spans="2:48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101">
        <v>43035</v>
      </c>
      <c r="N195" s="118">
        <v>6.7210053446014051E-3</v>
      </c>
      <c r="O195" s="118">
        <v>6.7210053446014051E-3</v>
      </c>
      <c r="P195" s="118">
        <v>6.7210053446014051E-3</v>
      </c>
      <c r="Q195" s="118">
        <v>6.7210053446014051E-3</v>
      </c>
      <c r="R195" s="118">
        <v>6.7210053446014051E-3</v>
      </c>
      <c r="S195" s="118">
        <v>6.7210053446014051E-3</v>
      </c>
      <c r="T195" s="28"/>
      <c r="U195" s="107">
        <v>43612</v>
      </c>
      <c r="V195" s="108">
        <v>1.4307989298551261E-3</v>
      </c>
      <c r="W195" s="109">
        <v>0.90186172394932329</v>
      </c>
      <c r="X195" s="108">
        <v>8.6924757228525884E-3</v>
      </c>
      <c r="Y195" s="28"/>
      <c r="Z195" s="101"/>
      <c r="AB195" s="118" t="s">
        <v>179</v>
      </c>
      <c r="AC195" s="28"/>
      <c r="AD195" s="101"/>
      <c r="AF195" s="118" t="s">
        <v>179</v>
      </c>
      <c r="AG195" s="28"/>
      <c r="AH195" s="101"/>
      <c r="AJ195" s="118" t="s">
        <v>179</v>
      </c>
      <c r="AK195" s="28"/>
      <c r="AL195" s="101"/>
      <c r="AN195" s="118" t="s">
        <v>179</v>
      </c>
      <c r="AO195" s="28"/>
      <c r="AP195" s="101"/>
      <c r="AR195" s="118" t="s">
        <v>179</v>
      </c>
      <c r="AS195" s="28"/>
      <c r="AT195" s="101"/>
      <c r="AV195" s="118" t="s">
        <v>179</v>
      </c>
    </row>
    <row r="196" spans="2:48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101">
        <v>43028</v>
      </c>
      <c r="N196" s="118">
        <v>1.8410684536873667E-3</v>
      </c>
      <c r="O196" s="118">
        <v>1.8410684536873667E-3</v>
      </c>
      <c r="P196" s="118">
        <v>1.8410684536873667E-3</v>
      </c>
      <c r="Q196" s="118">
        <v>1.8410684536873667E-3</v>
      </c>
      <c r="R196" s="118">
        <v>1.8410684536873667E-3</v>
      </c>
      <c r="S196" s="118">
        <v>1.8410684536873667E-3</v>
      </c>
      <c r="T196" s="28"/>
      <c r="U196" s="107">
        <v>43609</v>
      </c>
      <c r="V196" s="108">
        <v>3.789855649290224E-3</v>
      </c>
      <c r="W196" s="109">
        <v>0.90057318480025483</v>
      </c>
      <c r="X196" s="108">
        <v>1.7612258831409822E-3</v>
      </c>
      <c r="Y196" s="28"/>
      <c r="Z196" s="101"/>
      <c r="AB196" s="118" t="s">
        <v>179</v>
      </c>
      <c r="AC196" s="28"/>
      <c r="AD196" s="101"/>
      <c r="AF196" s="118" t="s">
        <v>179</v>
      </c>
      <c r="AG196" s="28"/>
      <c r="AH196" s="101"/>
      <c r="AJ196" s="118" t="s">
        <v>179</v>
      </c>
      <c r="AK196" s="28"/>
      <c r="AL196" s="101"/>
      <c r="AN196" s="118" t="s">
        <v>179</v>
      </c>
      <c r="AO196" s="28"/>
      <c r="AP196" s="101"/>
      <c r="AR196" s="118" t="s">
        <v>179</v>
      </c>
      <c r="AS196" s="28"/>
      <c r="AT196" s="101"/>
      <c r="AV196" s="118" t="s">
        <v>179</v>
      </c>
    </row>
    <row r="197" spans="2:48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101">
        <v>43021</v>
      </c>
      <c r="N197" s="118">
        <v>1.0205985301735998E-2</v>
      </c>
      <c r="O197" s="118">
        <v>1.0205985301735998E-2</v>
      </c>
      <c r="P197" s="118">
        <v>1.0205985301735998E-2</v>
      </c>
      <c r="Q197" s="118">
        <v>1.0205985301735998E-2</v>
      </c>
      <c r="R197" s="118">
        <v>1.0205985301735998E-2</v>
      </c>
      <c r="S197" s="118">
        <v>1.0205985301735998E-2</v>
      </c>
      <c r="T197" s="28"/>
      <c r="U197" s="107">
        <v>43608</v>
      </c>
      <c r="V197" s="108">
        <v>8.0623843908960292E-4</v>
      </c>
      <c r="W197" s="109">
        <v>0.89717302852969083</v>
      </c>
      <c r="X197" s="108">
        <v>-2.9930748156568043E-3</v>
      </c>
      <c r="Y197" s="28"/>
      <c r="Z197" s="101"/>
      <c r="AB197" s="118" t="s">
        <v>179</v>
      </c>
      <c r="AC197" s="28"/>
      <c r="AD197" s="101"/>
      <c r="AF197" s="118" t="s">
        <v>179</v>
      </c>
      <c r="AG197" s="28"/>
      <c r="AH197" s="101"/>
      <c r="AJ197" s="118" t="s">
        <v>179</v>
      </c>
      <c r="AK197" s="28"/>
      <c r="AL197" s="101"/>
      <c r="AN197" s="118" t="s">
        <v>179</v>
      </c>
      <c r="AO197" s="28"/>
      <c r="AP197" s="101"/>
      <c r="AR197" s="118" t="s">
        <v>179</v>
      </c>
      <c r="AS197" s="28"/>
      <c r="AT197" s="101"/>
      <c r="AV197" s="118" t="s">
        <v>179</v>
      </c>
    </row>
    <row r="198" spans="2:48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101">
        <v>43014</v>
      </c>
      <c r="N198" s="118">
        <v>1.2111619965280873E-2</v>
      </c>
      <c r="O198" s="118">
        <v>1.2111619965280873E-2</v>
      </c>
      <c r="P198" s="118">
        <v>1.2111619965280873E-2</v>
      </c>
      <c r="Q198" s="118">
        <v>1.2111619965280873E-2</v>
      </c>
      <c r="R198" s="118">
        <v>1.2111619965280873E-2</v>
      </c>
      <c r="S198" s="118">
        <v>1.2111619965280873E-2</v>
      </c>
      <c r="T198" s="28"/>
      <c r="U198" s="107">
        <v>43607</v>
      </c>
      <c r="V198" s="108">
        <v>2.7131679939159047E-3</v>
      </c>
      <c r="W198" s="109">
        <v>0.89645027585856107</v>
      </c>
      <c r="X198" s="108">
        <v>9.3136933036741532E-4</v>
      </c>
      <c r="Y198" s="28"/>
      <c r="Z198" s="101"/>
      <c r="AB198" s="118" t="s">
        <v>179</v>
      </c>
      <c r="AC198" s="28"/>
      <c r="AD198" s="101"/>
      <c r="AF198" s="118" t="s">
        <v>179</v>
      </c>
      <c r="AG198" s="28"/>
      <c r="AH198" s="101"/>
      <c r="AJ198" s="118" t="s">
        <v>179</v>
      </c>
      <c r="AK198" s="28"/>
      <c r="AL198" s="101"/>
      <c r="AN198" s="118" t="s">
        <v>179</v>
      </c>
      <c r="AO198" s="28"/>
      <c r="AP198" s="101"/>
      <c r="AR198" s="118" t="s">
        <v>179</v>
      </c>
      <c r="AS198" s="28"/>
      <c r="AT198" s="101"/>
      <c r="AV198" s="118" t="s">
        <v>179</v>
      </c>
    </row>
    <row r="199" spans="2:48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101">
        <v>43007</v>
      </c>
      <c r="N199" s="118">
        <v>3.1164109439636434E-3</v>
      </c>
      <c r="O199" s="118">
        <v>3.1164109439636434E-3</v>
      </c>
      <c r="P199" s="118">
        <v>3.1164109439636434E-3</v>
      </c>
      <c r="Q199" s="118">
        <v>3.1164109439636434E-3</v>
      </c>
      <c r="R199" s="118">
        <v>3.1164109439636434E-3</v>
      </c>
      <c r="S199" s="118">
        <v>3.1164109439636434E-3</v>
      </c>
      <c r="T199" s="28"/>
      <c r="U199" s="107">
        <v>43606</v>
      </c>
      <c r="V199" s="108">
        <v>-7.2959820966484427E-5</v>
      </c>
      <c r="W199" s="109">
        <v>0.8940246368281467</v>
      </c>
      <c r="X199" s="108">
        <v>3.9205990677575464E-3</v>
      </c>
      <c r="Y199" s="28"/>
      <c r="Z199" s="101"/>
      <c r="AB199" s="118" t="s">
        <v>179</v>
      </c>
      <c r="AC199" s="28"/>
      <c r="AD199" s="101"/>
      <c r="AF199" s="118" t="s">
        <v>179</v>
      </c>
      <c r="AG199" s="28"/>
      <c r="AH199" s="101"/>
      <c r="AJ199" s="118" t="s">
        <v>179</v>
      </c>
      <c r="AK199" s="28"/>
      <c r="AL199" s="101"/>
      <c r="AN199" s="118" t="s">
        <v>179</v>
      </c>
      <c r="AO199" s="28"/>
      <c r="AP199" s="101"/>
      <c r="AR199" s="118" t="s">
        <v>179</v>
      </c>
      <c r="AS199" s="28"/>
      <c r="AT199" s="101"/>
      <c r="AV199" s="118" t="s">
        <v>179</v>
      </c>
    </row>
    <row r="200" spans="2:48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101">
        <v>43000</v>
      </c>
      <c r="N200" s="118">
        <v>4.4324953306056347E-3</v>
      </c>
      <c r="O200" s="118">
        <v>4.4324953306056347E-3</v>
      </c>
      <c r="P200" s="118">
        <v>4.4324953306056347E-3</v>
      </c>
      <c r="Q200" s="118">
        <v>4.4324953306056347E-3</v>
      </c>
      <c r="R200" s="118">
        <v>4.4324953306056347E-3</v>
      </c>
      <c r="S200" s="118">
        <v>4.4324953306056347E-3</v>
      </c>
      <c r="T200" s="28"/>
      <c r="U200" s="107">
        <v>43605</v>
      </c>
      <c r="V200" s="108">
        <v>-5.4505521574428227E-3</v>
      </c>
      <c r="W200" s="109">
        <v>0.89408986946495073</v>
      </c>
      <c r="X200" s="108">
        <v>7.3201034979304413E-3</v>
      </c>
      <c r="Y200" s="28"/>
      <c r="Z200" s="101"/>
      <c r="AB200" s="118" t="s">
        <v>179</v>
      </c>
      <c r="AC200" s="28"/>
      <c r="AD200" s="101"/>
      <c r="AF200" s="118" t="s">
        <v>179</v>
      </c>
      <c r="AG200" s="28"/>
      <c r="AH200" s="101"/>
      <c r="AJ200" s="118" t="s">
        <v>179</v>
      </c>
      <c r="AK200" s="28"/>
      <c r="AL200" s="101"/>
      <c r="AN200" s="118" t="s">
        <v>179</v>
      </c>
      <c r="AO200" s="28"/>
      <c r="AP200" s="101"/>
      <c r="AR200" s="118" t="s">
        <v>179</v>
      </c>
      <c r="AS200" s="28"/>
      <c r="AT200" s="101"/>
      <c r="AV200" s="118" t="s">
        <v>179</v>
      </c>
    </row>
    <row r="201" spans="2:48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101">
        <v>42993</v>
      </c>
      <c r="N201" s="118">
        <v>-8.28601725021616E-3</v>
      </c>
      <c r="O201" s="118">
        <v>-8.28601725021616E-3</v>
      </c>
      <c r="P201" s="118">
        <v>-8.28601725021616E-3</v>
      </c>
      <c r="Q201" s="118">
        <v>-8.28601725021616E-3</v>
      </c>
      <c r="R201" s="118">
        <v>-8.28601725021616E-3</v>
      </c>
      <c r="S201" s="118">
        <v>-8.28601725021616E-3</v>
      </c>
      <c r="T201" s="28"/>
      <c r="U201" s="107">
        <v>43602</v>
      </c>
      <c r="V201" s="108">
        <v>-9.7407280876373392E-4</v>
      </c>
      <c r="W201" s="109">
        <v>0.89898986058910391</v>
      </c>
      <c r="X201" s="108">
        <v>9.2911046135129016E-3</v>
      </c>
      <c r="Y201" s="28"/>
      <c r="Z201" s="101"/>
      <c r="AB201" s="118" t="s">
        <v>179</v>
      </c>
      <c r="AC201" s="28"/>
      <c r="AD201" s="101"/>
      <c r="AF201" s="118" t="s">
        <v>179</v>
      </c>
      <c r="AG201" s="28"/>
      <c r="AH201" s="101"/>
      <c r="AJ201" s="118" t="s">
        <v>179</v>
      </c>
      <c r="AK201" s="28"/>
      <c r="AL201" s="101"/>
      <c r="AN201" s="118" t="s">
        <v>179</v>
      </c>
      <c r="AO201" s="28"/>
      <c r="AP201" s="101"/>
      <c r="AR201" s="118" t="s">
        <v>179</v>
      </c>
      <c r="AS201" s="28"/>
      <c r="AT201" s="101"/>
      <c r="AV201" s="118" t="s">
        <v>179</v>
      </c>
    </row>
    <row r="202" spans="2:48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101">
        <v>42986</v>
      </c>
      <c r="N202" s="118">
        <v>-1.9635129807150653E-3</v>
      </c>
      <c r="O202" s="118">
        <v>-1.9635129807150653E-3</v>
      </c>
      <c r="P202" s="118">
        <v>-1.9635129807150653E-3</v>
      </c>
      <c r="Q202" s="118">
        <v>-1.9635129807150653E-3</v>
      </c>
      <c r="R202" s="118">
        <v>-1.9635129807150653E-3</v>
      </c>
      <c r="S202" s="118">
        <v>-1.9635129807150653E-3</v>
      </c>
      <c r="T202" s="28"/>
      <c r="U202" s="107">
        <v>43601</v>
      </c>
      <c r="V202" s="108">
        <v>4.7456375390715171E-3</v>
      </c>
      <c r="W202" s="109">
        <v>0.89986639597694529</v>
      </c>
      <c r="X202" s="108">
        <v>1.0864451062911673E-2</v>
      </c>
      <c r="Y202" s="28"/>
      <c r="Z202" s="101"/>
      <c r="AB202" s="118" t="s">
        <v>179</v>
      </c>
      <c r="AC202" s="28"/>
      <c r="AD202" s="101"/>
      <c r="AF202" s="118" t="s">
        <v>179</v>
      </c>
      <c r="AG202" s="28"/>
      <c r="AH202" s="101"/>
      <c r="AJ202" s="118" t="s">
        <v>179</v>
      </c>
      <c r="AK202" s="28"/>
      <c r="AL202" s="101"/>
      <c r="AN202" s="118" t="s">
        <v>179</v>
      </c>
      <c r="AO202" s="28"/>
      <c r="AP202" s="101"/>
      <c r="AR202" s="118" t="s">
        <v>179</v>
      </c>
      <c r="AS202" s="28"/>
      <c r="AT202" s="101"/>
      <c r="AV202" s="118" t="s">
        <v>179</v>
      </c>
    </row>
    <row r="203" spans="2:48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101">
        <v>42979</v>
      </c>
      <c r="N203" s="118">
        <v>4.6071671403768999E-3</v>
      </c>
      <c r="O203" s="118">
        <v>4.6071671403768999E-3</v>
      </c>
      <c r="P203" s="118">
        <v>4.6071671403768999E-3</v>
      </c>
      <c r="Q203" s="118">
        <v>4.6071671403768999E-3</v>
      </c>
      <c r="R203" s="118">
        <v>4.6071671403768999E-3</v>
      </c>
      <c r="S203" s="118">
        <v>4.6071671403768999E-3</v>
      </c>
      <c r="T203" s="28"/>
      <c r="U203" s="107">
        <v>43600</v>
      </c>
      <c r="V203" s="108">
        <v>5.7077189808085061E-3</v>
      </c>
      <c r="W203" s="109">
        <v>0.89561612646658761</v>
      </c>
      <c r="X203" s="108">
        <v>1.8620669462250383E-3</v>
      </c>
      <c r="Y203" s="28"/>
      <c r="Z203" s="101"/>
      <c r="AB203" s="118" t="s">
        <v>179</v>
      </c>
      <c r="AC203" s="28"/>
      <c r="AD203" s="101"/>
      <c r="AF203" s="118" t="s">
        <v>179</v>
      </c>
      <c r="AG203" s="28"/>
      <c r="AH203" s="101"/>
      <c r="AJ203" s="118" t="s">
        <v>179</v>
      </c>
      <c r="AK203" s="28"/>
      <c r="AL203" s="101"/>
      <c r="AN203" s="118" t="s">
        <v>179</v>
      </c>
      <c r="AO203" s="28"/>
      <c r="AP203" s="101"/>
      <c r="AR203" s="118" t="s">
        <v>179</v>
      </c>
      <c r="AS203" s="28"/>
      <c r="AT203" s="101"/>
      <c r="AV203" s="118" t="s">
        <v>179</v>
      </c>
    </row>
    <row r="204" spans="2:48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101">
        <v>42972</v>
      </c>
      <c r="N204" s="118">
        <v>8.4152393899705746E-3</v>
      </c>
      <c r="O204" s="118">
        <v>8.4152393899705746E-3</v>
      </c>
      <c r="P204" s="118">
        <v>8.4152393899705746E-3</v>
      </c>
      <c r="Q204" s="118">
        <v>8.4152393899705746E-3</v>
      </c>
      <c r="R204" s="118">
        <v>8.4152393899705746E-3</v>
      </c>
      <c r="S204" s="118">
        <v>8.4152393899705746E-3</v>
      </c>
      <c r="T204" s="28"/>
      <c r="U204" s="107">
        <v>43599</v>
      </c>
      <c r="V204" s="108">
        <v>3.3130215067349879E-3</v>
      </c>
      <c r="W204" s="109">
        <v>0.89053321314289147</v>
      </c>
      <c r="X204" s="108">
        <v>-3.1186756130264781E-3</v>
      </c>
      <c r="Y204" s="28"/>
      <c r="Z204" s="101"/>
      <c r="AB204" s="118" t="s">
        <v>179</v>
      </c>
      <c r="AC204" s="28"/>
      <c r="AD204" s="101"/>
      <c r="AF204" s="118" t="s">
        <v>179</v>
      </c>
      <c r="AG204" s="28"/>
      <c r="AH204" s="101"/>
      <c r="AJ204" s="118" t="s">
        <v>179</v>
      </c>
      <c r="AK204" s="28"/>
      <c r="AL204" s="101"/>
      <c r="AN204" s="118" t="s">
        <v>179</v>
      </c>
      <c r="AO204" s="28"/>
      <c r="AP204" s="101"/>
      <c r="AR204" s="118" t="s">
        <v>179</v>
      </c>
      <c r="AS204" s="28"/>
      <c r="AT204" s="101"/>
      <c r="AV204" s="118" t="s">
        <v>179</v>
      </c>
    </row>
    <row r="205" spans="2:48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101">
        <v>42965</v>
      </c>
      <c r="N205" s="118">
        <v>9.754105066828167E-4</v>
      </c>
      <c r="O205" s="118">
        <v>9.754105066828167E-4</v>
      </c>
      <c r="P205" s="118">
        <v>9.754105066828167E-4</v>
      </c>
      <c r="Q205" s="118">
        <v>9.754105066828167E-4</v>
      </c>
      <c r="R205" s="118">
        <v>9.754105066828167E-4</v>
      </c>
      <c r="S205" s="118">
        <v>9.754105066828167E-4</v>
      </c>
      <c r="T205" s="28"/>
      <c r="U205" s="107">
        <v>43598</v>
      </c>
      <c r="V205" s="108">
        <v>-3.5045391032085833E-3</v>
      </c>
      <c r="W205" s="109">
        <v>0.88759259977063254</v>
      </c>
      <c r="X205" s="108">
        <v>-9.3901306623158654E-3</v>
      </c>
      <c r="Y205" s="28"/>
      <c r="Z205" s="101"/>
      <c r="AB205" s="118" t="s">
        <v>179</v>
      </c>
      <c r="AC205" s="28"/>
      <c r="AD205" s="101"/>
      <c r="AF205" s="118" t="s">
        <v>179</v>
      </c>
      <c r="AG205" s="28"/>
      <c r="AH205" s="101"/>
      <c r="AJ205" s="118" t="s">
        <v>179</v>
      </c>
      <c r="AK205" s="28"/>
      <c r="AL205" s="101"/>
      <c r="AN205" s="118" t="s">
        <v>179</v>
      </c>
      <c r="AO205" s="28"/>
      <c r="AP205" s="101"/>
      <c r="AR205" s="118" t="s">
        <v>179</v>
      </c>
      <c r="AS205" s="28"/>
      <c r="AT205" s="101"/>
      <c r="AV205" s="118" t="s">
        <v>179</v>
      </c>
    </row>
    <row r="206" spans="2:48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101">
        <v>42958</v>
      </c>
      <c r="N206" s="118">
        <v>-1.1535047186752467E-2</v>
      </c>
      <c r="O206" s="118">
        <v>-1.1535047186752467E-2</v>
      </c>
      <c r="P206" s="118">
        <v>-1.1535047186752467E-2</v>
      </c>
      <c r="Q206" s="118">
        <v>-1.1535047186752467E-2</v>
      </c>
      <c r="R206" s="118">
        <v>-1.1535047186752467E-2</v>
      </c>
      <c r="S206" s="118">
        <v>-1.1535047186752467E-2</v>
      </c>
      <c r="T206" s="28"/>
      <c r="U206" s="107">
        <v>43595</v>
      </c>
      <c r="V206" s="108">
        <v>5.8327163647968038E-4</v>
      </c>
      <c r="W206" s="109">
        <v>0.8907141423121463</v>
      </c>
      <c r="X206" s="108">
        <v>-7.4193976354498536E-3</v>
      </c>
      <c r="Y206" s="28"/>
      <c r="Z206" s="101"/>
      <c r="AB206" s="118" t="s">
        <v>179</v>
      </c>
      <c r="AC206" s="28"/>
      <c r="AD206" s="101"/>
      <c r="AF206" s="118" t="s">
        <v>179</v>
      </c>
      <c r="AG206" s="28"/>
      <c r="AH206" s="101"/>
      <c r="AJ206" s="118" t="s">
        <v>179</v>
      </c>
      <c r="AK206" s="28"/>
      <c r="AL206" s="101"/>
      <c r="AN206" s="118" t="s">
        <v>179</v>
      </c>
      <c r="AO206" s="28"/>
      <c r="AP206" s="101"/>
      <c r="AR206" s="118" t="s">
        <v>179</v>
      </c>
      <c r="AS206" s="28"/>
      <c r="AT206" s="101"/>
      <c r="AV206" s="118" t="s">
        <v>179</v>
      </c>
    </row>
    <row r="207" spans="2:48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101">
        <v>42951</v>
      </c>
      <c r="N207" s="118">
        <v>1.3158983216102094E-2</v>
      </c>
      <c r="O207" s="118">
        <v>1.3158983216102094E-2</v>
      </c>
      <c r="P207" s="118">
        <v>1.3158983216102094E-2</v>
      </c>
      <c r="Q207" s="118">
        <v>1.3158983216102094E-2</v>
      </c>
      <c r="R207" s="118">
        <v>1.3158983216102094E-2</v>
      </c>
      <c r="S207" s="118">
        <v>1.3158983216102094E-2</v>
      </c>
      <c r="T207" s="28"/>
      <c r="U207" s="107">
        <v>43594</v>
      </c>
      <c r="V207" s="108">
        <v>-4.202254692355638E-3</v>
      </c>
      <c r="W207" s="109">
        <v>0.89019491686619978</v>
      </c>
      <c r="X207" s="108">
        <v>-5.1053962653900831E-3</v>
      </c>
      <c r="Y207" s="28"/>
      <c r="Z207" s="101"/>
      <c r="AB207" s="118" t="s">
        <v>179</v>
      </c>
      <c r="AC207" s="28"/>
      <c r="AD207" s="101"/>
      <c r="AF207" s="118" t="s">
        <v>179</v>
      </c>
      <c r="AG207" s="28"/>
      <c r="AH207" s="101"/>
      <c r="AJ207" s="118" t="s">
        <v>179</v>
      </c>
      <c r="AK207" s="28"/>
      <c r="AL207" s="101"/>
      <c r="AN207" s="118" t="s">
        <v>179</v>
      </c>
      <c r="AO207" s="28"/>
      <c r="AP207" s="101"/>
      <c r="AR207" s="118" t="s">
        <v>179</v>
      </c>
      <c r="AS207" s="28"/>
      <c r="AT207" s="101"/>
      <c r="AV207" s="118" t="s">
        <v>179</v>
      </c>
    </row>
    <row r="208" spans="2:48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101">
        <v>42944</v>
      </c>
      <c r="N208" s="118">
        <v>-1.631627738391761E-3</v>
      </c>
      <c r="O208" s="118">
        <v>-1.631627738391761E-3</v>
      </c>
      <c r="P208" s="118">
        <v>-1.631627738391761E-3</v>
      </c>
      <c r="Q208" s="118">
        <v>-1.631627738391761E-3</v>
      </c>
      <c r="R208" s="118">
        <v>-1.631627738391761E-3</v>
      </c>
      <c r="S208" s="118">
        <v>-1.631627738391761E-3</v>
      </c>
      <c r="T208" s="28"/>
      <c r="U208" s="107">
        <v>43593</v>
      </c>
      <c r="V208" s="108">
        <v>7.0785781891835944E-4</v>
      </c>
      <c r="W208" s="109">
        <v>0.89395152887314555</v>
      </c>
      <c r="X208" s="108">
        <v>-5.0876275561774209E-3</v>
      </c>
      <c r="Y208" s="28"/>
      <c r="Z208" s="101"/>
      <c r="AB208" s="118" t="s">
        <v>179</v>
      </c>
      <c r="AC208" s="28"/>
      <c r="AD208" s="101"/>
      <c r="AF208" s="118" t="s">
        <v>179</v>
      </c>
      <c r="AG208" s="28"/>
      <c r="AH208" s="101"/>
      <c r="AJ208" s="118" t="s">
        <v>179</v>
      </c>
      <c r="AK208" s="28"/>
      <c r="AL208" s="101"/>
      <c r="AN208" s="118" t="s">
        <v>179</v>
      </c>
      <c r="AO208" s="28"/>
      <c r="AP208" s="101"/>
      <c r="AR208" s="118" t="s">
        <v>179</v>
      </c>
      <c r="AS208" s="28"/>
      <c r="AT208" s="101"/>
      <c r="AV208" s="118" t="s">
        <v>179</v>
      </c>
    </row>
    <row r="209" spans="2:48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101">
        <v>42937</v>
      </c>
      <c r="N209" s="118">
        <v>3.3669822300659291E-3</v>
      </c>
      <c r="O209" s="118">
        <v>3.3669822300659291E-3</v>
      </c>
      <c r="P209" s="118">
        <v>3.3669822300659291E-3</v>
      </c>
      <c r="Q209" s="118">
        <v>3.3669822300659291E-3</v>
      </c>
      <c r="R209" s="118">
        <v>3.3669822300659291E-3</v>
      </c>
      <c r="S209" s="118">
        <v>3.3669822300659291E-3</v>
      </c>
      <c r="T209" s="28"/>
      <c r="U209" s="107">
        <v>43592</v>
      </c>
      <c r="V209" s="108">
        <v>-2.9988958306829262E-3</v>
      </c>
      <c r="W209" s="109">
        <v>0.89331918590261461</v>
      </c>
      <c r="X209" s="108">
        <v>-7.0438330177976516E-3</v>
      </c>
      <c r="Y209" s="28"/>
      <c r="Z209" s="101"/>
      <c r="AB209" s="118" t="s">
        <v>179</v>
      </c>
      <c r="AC209" s="28"/>
      <c r="AD209" s="101"/>
      <c r="AF209" s="118" t="s">
        <v>179</v>
      </c>
      <c r="AG209" s="28"/>
      <c r="AH209" s="101"/>
      <c r="AJ209" s="118" t="s">
        <v>179</v>
      </c>
      <c r="AK209" s="28"/>
      <c r="AL209" s="101"/>
      <c r="AN209" s="118" t="s">
        <v>179</v>
      </c>
      <c r="AO209" s="28"/>
      <c r="AP209" s="101"/>
      <c r="AR209" s="118" t="s">
        <v>179</v>
      </c>
      <c r="AS209" s="28"/>
      <c r="AT209" s="101"/>
      <c r="AV209" s="118" t="s">
        <v>179</v>
      </c>
    </row>
    <row r="210" spans="2:48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101">
        <v>42930</v>
      </c>
      <c r="N210" s="118">
        <v>1.3850923873216958E-2</v>
      </c>
      <c r="O210" s="118">
        <v>1.3850923873216958E-2</v>
      </c>
      <c r="P210" s="118">
        <v>1.3850923873216958E-2</v>
      </c>
      <c r="Q210" s="118">
        <v>1.3850923873216958E-2</v>
      </c>
      <c r="R210" s="118">
        <v>1.3850923873216958E-2</v>
      </c>
      <c r="S210" s="118">
        <v>1.3850923873216958E-2</v>
      </c>
      <c r="T210" s="28"/>
      <c r="U210" s="107">
        <v>43591</v>
      </c>
      <c r="V210" s="108">
        <v>-1.5220971987841868E-3</v>
      </c>
      <c r="W210" s="109">
        <v>0.89600621520566082</v>
      </c>
      <c r="X210" s="108">
        <v>-5.2938841258857172E-3</v>
      </c>
      <c r="Y210" s="28"/>
      <c r="Z210" s="101"/>
      <c r="AB210" s="118" t="s">
        <v>179</v>
      </c>
      <c r="AC210" s="28"/>
      <c r="AD210" s="101"/>
      <c r="AF210" s="118" t="s">
        <v>179</v>
      </c>
      <c r="AG210" s="28"/>
      <c r="AH210" s="101"/>
      <c r="AJ210" s="118" t="s">
        <v>179</v>
      </c>
      <c r="AK210" s="28"/>
      <c r="AL210" s="101"/>
      <c r="AN210" s="118" t="s">
        <v>179</v>
      </c>
      <c r="AO210" s="28"/>
      <c r="AP210" s="101"/>
      <c r="AR210" s="118" t="s">
        <v>179</v>
      </c>
      <c r="AS210" s="28"/>
      <c r="AT210" s="101"/>
      <c r="AV210" s="118" t="s">
        <v>179</v>
      </c>
    </row>
    <row r="211" spans="2:48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101">
        <v>42923</v>
      </c>
      <c r="N211" s="118">
        <v>-9.4482860925640955E-3</v>
      </c>
      <c r="O211" s="118">
        <v>-9.4482860925640955E-3</v>
      </c>
      <c r="P211" s="118">
        <v>-9.4482860925640955E-3</v>
      </c>
      <c r="Q211" s="118">
        <v>-9.4482860925640955E-3</v>
      </c>
      <c r="R211" s="118">
        <v>-9.4482860925640955E-3</v>
      </c>
      <c r="S211" s="118">
        <v>-9.4482860925640955E-3</v>
      </c>
      <c r="T211" s="28"/>
      <c r="U211" s="107">
        <v>43588</v>
      </c>
      <c r="V211" s="108">
        <v>2.9159296149957282E-3</v>
      </c>
      <c r="W211" s="109">
        <v>0.89737210276955337</v>
      </c>
      <c r="X211" s="108">
        <v>-4.7052015570506756E-3</v>
      </c>
      <c r="Y211" s="28"/>
      <c r="Z211" s="101"/>
      <c r="AB211" s="118" t="s">
        <v>179</v>
      </c>
      <c r="AC211" s="28"/>
      <c r="AD211" s="101"/>
      <c r="AF211" s="118" t="s">
        <v>179</v>
      </c>
      <c r="AG211" s="28"/>
      <c r="AH211" s="101"/>
      <c r="AJ211" s="118" t="s">
        <v>179</v>
      </c>
      <c r="AK211" s="28"/>
      <c r="AL211" s="101"/>
      <c r="AN211" s="118" t="s">
        <v>179</v>
      </c>
      <c r="AO211" s="28"/>
      <c r="AP211" s="101"/>
      <c r="AR211" s="118" t="s">
        <v>179</v>
      </c>
      <c r="AS211" s="28"/>
      <c r="AT211" s="101"/>
      <c r="AV211" s="118" t="s">
        <v>179</v>
      </c>
    </row>
    <row r="212" spans="2:48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101">
        <v>42916</v>
      </c>
      <c r="N212" s="118">
        <v>-3.143118395424449E-2</v>
      </c>
      <c r="O212" s="118">
        <v>-3.143118395424449E-2</v>
      </c>
      <c r="P212" s="118">
        <v>-3.143118395424449E-2</v>
      </c>
      <c r="Q212" s="118">
        <v>-3.143118395424449E-2</v>
      </c>
      <c r="R212" s="118">
        <v>-3.143118395424449E-2</v>
      </c>
      <c r="S212" s="118">
        <v>-3.143118395424449E-2</v>
      </c>
      <c r="T212" s="28"/>
      <c r="U212" s="107">
        <v>43587</v>
      </c>
      <c r="V212" s="108">
        <v>-4.1844698531330301E-3</v>
      </c>
      <c r="W212" s="109">
        <v>0.89476303673234214</v>
      </c>
      <c r="X212" s="108">
        <v>-4.8952380653958238E-3</v>
      </c>
      <c r="Y212" s="28"/>
      <c r="Z212" s="101"/>
      <c r="AB212" s="118" t="s">
        <v>179</v>
      </c>
      <c r="AC212" s="28"/>
      <c r="AD212" s="101"/>
      <c r="AF212" s="118" t="s">
        <v>179</v>
      </c>
      <c r="AG212" s="28"/>
      <c r="AH212" s="101"/>
      <c r="AJ212" s="118" t="s">
        <v>179</v>
      </c>
      <c r="AK212" s="28"/>
      <c r="AL212" s="101"/>
      <c r="AN212" s="118" t="s">
        <v>179</v>
      </c>
      <c r="AO212" s="28"/>
      <c r="AP212" s="101"/>
      <c r="AR212" s="118" t="s">
        <v>179</v>
      </c>
      <c r="AS212" s="28"/>
      <c r="AT212" s="101"/>
      <c r="AV212" s="118" t="s">
        <v>179</v>
      </c>
    </row>
    <row r="213" spans="2:48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101">
        <v>42909</v>
      </c>
      <c r="N213" s="118">
        <v>4.0966538134330488E-3</v>
      </c>
      <c r="O213" s="118">
        <v>4.0966538134330488E-3</v>
      </c>
      <c r="P213" s="118">
        <v>4.0966538134330488E-3</v>
      </c>
      <c r="Q213" s="118">
        <v>4.0966538134330488E-3</v>
      </c>
      <c r="R213" s="118">
        <v>4.0966538134330488E-3</v>
      </c>
      <c r="S213" s="118">
        <v>4.0966538134330488E-3</v>
      </c>
      <c r="T213" s="28"/>
      <c r="U213" s="107">
        <v>43586</v>
      </c>
      <c r="V213" s="108">
        <v>-1.259742777044953E-3</v>
      </c>
      <c r="W213" s="109">
        <v>0.89852287863032099</v>
      </c>
      <c r="X213" s="108">
        <v>-2.3148159046533223E-3</v>
      </c>
      <c r="Y213" s="28"/>
      <c r="Z213" s="101"/>
      <c r="AB213" s="118" t="s">
        <v>179</v>
      </c>
      <c r="AC213" s="28"/>
      <c r="AD213" s="101"/>
      <c r="AF213" s="118" t="s">
        <v>179</v>
      </c>
      <c r="AG213" s="28"/>
      <c r="AH213" s="101"/>
      <c r="AJ213" s="118" t="s">
        <v>179</v>
      </c>
      <c r="AK213" s="28"/>
      <c r="AL213" s="101"/>
      <c r="AN213" s="118" t="s">
        <v>179</v>
      </c>
      <c r="AO213" s="28"/>
      <c r="AP213" s="101"/>
      <c r="AR213" s="118" t="s">
        <v>179</v>
      </c>
      <c r="AS213" s="28"/>
      <c r="AT213" s="101"/>
      <c r="AV213" s="118" t="s">
        <v>179</v>
      </c>
    </row>
    <row r="214" spans="2:48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101">
        <v>42902</v>
      </c>
      <c r="N214" s="118">
        <v>-8.6891662782937473E-3</v>
      </c>
      <c r="O214" s="118">
        <v>-8.6891662782937473E-3</v>
      </c>
      <c r="P214" s="118">
        <v>-8.6891662782937473E-3</v>
      </c>
      <c r="Q214" s="118">
        <v>-8.6891662782937473E-3</v>
      </c>
      <c r="R214" s="118">
        <v>-8.6891662782937473E-3</v>
      </c>
      <c r="S214" s="118">
        <v>-8.6891662782937473E-3</v>
      </c>
      <c r="T214" s="28"/>
      <c r="U214" s="107">
        <v>43585</v>
      </c>
      <c r="V214" s="108">
        <v>-1.2418182924281282E-3</v>
      </c>
      <c r="W214" s="109">
        <v>0.89965621404779128</v>
      </c>
      <c r="X214" s="108">
        <v>4.4948331625525029E-3</v>
      </c>
      <c r="Y214" s="28"/>
      <c r="Z214" s="101"/>
      <c r="AB214" s="118" t="s">
        <v>179</v>
      </c>
      <c r="AC214" s="28"/>
      <c r="AD214" s="101"/>
      <c r="AF214" s="118" t="s">
        <v>179</v>
      </c>
      <c r="AG214" s="28"/>
      <c r="AH214" s="101"/>
      <c r="AJ214" s="118" t="s">
        <v>179</v>
      </c>
      <c r="AK214" s="28"/>
      <c r="AL214" s="101"/>
      <c r="AN214" s="118" t="s">
        <v>179</v>
      </c>
      <c r="AO214" s="28"/>
      <c r="AP214" s="101"/>
      <c r="AR214" s="118" t="s">
        <v>179</v>
      </c>
      <c r="AS214" s="28"/>
      <c r="AT214" s="101"/>
      <c r="AV214" s="118" t="s">
        <v>179</v>
      </c>
    </row>
    <row r="215" spans="2:48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101">
        <v>42895</v>
      </c>
      <c r="N215" s="118">
        <v>-8.9111912651618219E-4</v>
      </c>
      <c r="O215" s="118">
        <v>-8.9111912651618219E-4</v>
      </c>
      <c r="P215" s="118">
        <v>-8.9111912651618219E-4</v>
      </c>
      <c r="Q215" s="118">
        <v>-8.9111912651618219E-4</v>
      </c>
      <c r="R215" s="118">
        <v>-8.9111912651618219E-4</v>
      </c>
      <c r="S215" s="118">
        <v>-8.9111912651618219E-4</v>
      </c>
      <c r="T215" s="28"/>
      <c r="U215" s="107">
        <v>43584</v>
      </c>
      <c r="V215" s="108">
        <v>-9.3118242771178441E-4</v>
      </c>
      <c r="W215" s="109">
        <v>0.90077481268754511</v>
      </c>
      <c r="X215" s="108">
        <v>9.8430333949572901E-3</v>
      </c>
      <c r="Y215" s="28"/>
      <c r="Z215" s="101"/>
      <c r="AB215" s="118" t="s">
        <v>179</v>
      </c>
      <c r="AC215" s="28"/>
      <c r="AD215" s="101"/>
      <c r="AF215" s="118" t="s">
        <v>179</v>
      </c>
      <c r="AG215" s="28"/>
      <c r="AH215" s="101"/>
      <c r="AJ215" s="118" t="s">
        <v>179</v>
      </c>
      <c r="AK215" s="28"/>
      <c r="AL215" s="101"/>
      <c r="AN215" s="118" t="s">
        <v>179</v>
      </c>
      <c r="AO215" s="28"/>
      <c r="AP215" s="101"/>
      <c r="AR215" s="118" t="s">
        <v>179</v>
      </c>
      <c r="AS215" s="28"/>
      <c r="AT215" s="101"/>
      <c r="AV215" s="118" t="s">
        <v>179</v>
      </c>
    </row>
    <row r="216" spans="2:48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101">
        <v>42888</v>
      </c>
      <c r="N216" s="118">
        <v>9.4614574938405305E-3</v>
      </c>
      <c r="O216" s="118">
        <v>9.4614574938405305E-3</v>
      </c>
      <c r="P216" s="118">
        <v>9.4614574938405305E-3</v>
      </c>
      <c r="Q216" s="118">
        <v>9.4614574938405305E-3</v>
      </c>
      <c r="R216" s="118">
        <v>9.4614574938405305E-3</v>
      </c>
      <c r="S216" s="118">
        <v>9.4614574938405305E-3</v>
      </c>
      <c r="T216" s="28"/>
      <c r="U216" s="107">
        <v>43581</v>
      </c>
      <c r="V216" s="108">
        <v>2.7244379667664643E-3</v>
      </c>
      <c r="W216" s="109">
        <v>0.90161438015491757</v>
      </c>
      <c r="X216" s="108">
        <v>9.5868851302578495E-3</v>
      </c>
      <c r="Y216" s="28"/>
      <c r="Z216" s="101"/>
      <c r="AB216" s="118" t="s">
        <v>179</v>
      </c>
      <c r="AC216" s="28"/>
      <c r="AD216" s="101"/>
      <c r="AF216" s="118" t="s">
        <v>179</v>
      </c>
      <c r="AG216" s="28"/>
      <c r="AH216" s="101"/>
      <c r="AJ216" s="118" t="s">
        <v>179</v>
      </c>
      <c r="AK216" s="28"/>
      <c r="AL216" s="101"/>
      <c r="AN216" s="118" t="s">
        <v>179</v>
      </c>
      <c r="AO216" s="28"/>
      <c r="AP216" s="101"/>
      <c r="AR216" s="118" t="s">
        <v>179</v>
      </c>
      <c r="AS216" s="28"/>
      <c r="AT216" s="101"/>
      <c r="AV216" s="118" t="s">
        <v>179</v>
      </c>
    </row>
    <row r="217" spans="2:48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101">
        <v>42881</v>
      </c>
      <c r="N217" s="118">
        <v>9.5231055069424642E-3</v>
      </c>
      <c r="O217" s="118">
        <v>9.5231055069424642E-3</v>
      </c>
      <c r="P217" s="118">
        <v>9.5231055069424642E-3</v>
      </c>
      <c r="Q217" s="118">
        <v>9.5231055069424642E-3</v>
      </c>
      <c r="R217" s="118">
        <v>9.5231055069424642E-3</v>
      </c>
      <c r="S217" s="118">
        <v>9.5231055069424642E-3</v>
      </c>
      <c r="T217" s="28"/>
      <c r="U217" s="107">
        <v>43580</v>
      </c>
      <c r="V217" s="108">
        <v>-1.6022045879091529E-3</v>
      </c>
      <c r="W217" s="109">
        <v>0.89916466181190258</v>
      </c>
      <c r="X217" s="108">
        <v>6.8201276962591706E-3</v>
      </c>
      <c r="Y217" s="28"/>
      <c r="Z217" s="101"/>
      <c r="AB217" s="118" t="s">
        <v>179</v>
      </c>
      <c r="AC217" s="28"/>
      <c r="AD217" s="101"/>
      <c r="AF217" s="118" t="s">
        <v>179</v>
      </c>
      <c r="AG217" s="28"/>
      <c r="AH217" s="101"/>
      <c r="AJ217" s="118" t="s">
        <v>179</v>
      </c>
      <c r="AK217" s="28"/>
      <c r="AL217" s="101"/>
      <c r="AN217" s="118" t="s">
        <v>179</v>
      </c>
      <c r="AO217" s="28"/>
      <c r="AP217" s="101"/>
      <c r="AR217" s="118" t="s">
        <v>179</v>
      </c>
      <c r="AS217" s="28"/>
      <c r="AT217" s="101"/>
      <c r="AV217" s="118" t="s">
        <v>179</v>
      </c>
    </row>
    <row r="218" spans="2:48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101">
        <v>42874</v>
      </c>
      <c r="N218" s="118">
        <v>5.0853881808146095E-3</v>
      </c>
      <c r="O218" s="118">
        <v>5.0853881808146095E-3</v>
      </c>
      <c r="P218" s="118">
        <v>5.0853881808146095E-3</v>
      </c>
      <c r="Q218" s="118">
        <v>5.0853881808146095E-3</v>
      </c>
      <c r="R218" s="118">
        <v>5.0853881808146095E-3</v>
      </c>
      <c r="S218" s="118">
        <v>5.0853881808146095E-3</v>
      </c>
      <c r="T218" s="28"/>
      <c r="U218" s="107">
        <v>43579</v>
      </c>
      <c r="V218" s="108">
        <v>5.5571076376939891E-3</v>
      </c>
      <c r="W218" s="109">
        <v>0.90060761947172607</v>
      </c>
      <c r="X218" s="108">
        <v>1.3579887472479069E-2</v>
      </c>
      <c r="Y218" s="28"/>
      <c r="Z218" s="101"/>
      <c r="AB218" s="118" t="s">
        <v>179</v>
      </c>
      <c r="AC218" s="28"/>
      <c r="AD218" s="101"/>
      <c r="AF218" s="118" t="s">
        <v>179</v>
      </c>
      <c r="AG218" s="28"/>
      <c r="AH218" s="101"/>
      <c r="AJ218" s="118" t="s">
        <v>179</v>
      </c>
      <c r="AK218" s="28"/>
      <c r="AL218" s="101"/>
      <c r="AN218" s="118" t="s">
        <v>179</v>
      </c>
      <c r="AO218" s="28"/>
      <c r="AP218" s="101"/>
      <c r="AR218" s="118" t="s">
        <v>179</v>
      </c>
      <c r="AS218" s="28"/>
      <c r="AT218" s="101"/>
      <c r="AV218" s="118" t="s">
        <v>179</v>
      </c>
    </row>
    <row r="219" spans="2:48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101">
        <v>42867</v>
      </c>
      <c r="N219" s="118">
        <v>5.8824849920966482E-3</v>
      </c>
      <c r="O219" s="118">
        <v>5.8824849920966482E-3</v>
      </c>
      <c r="P219" s="118">
        <v>5.8824849920966482E-3</v>
      </c>
      <c r="Q219" s="118">
        <v>5.8824849920966482E-3</v>
      </c>
      <c r="R219" s="118">
        <v>5.8824849920966482E-3</v>
      </c>
      <c r="S219" s="118">
        <v>5.8824849920966482E-3</v>
      </c>
      <c r="T219" s="28"/>
      <c r="U219" s="107">
        <v>43578</v>
      </c>
      <c r="V219" s="108">
        <v>4.0758384671465983E-3</v>
      </c>
      <c r="W219" s="109">
        <v>0.89563050435542091</v>
      </c>
      <c r="X219" s="108">
        <v>6.4149964249988756E-3</v>
      </c>
      <c r="Y219" s="28"/>
      <c r="Z219" s="101"/>
      <c r="AB219" s="118" t="s">
        <v>179</v>
      </c>
      <c r="AC219" s="28"/>
      <c r="AD219" s="101"/>
      <c r="AF219" s="118" t="s">
        <v>179</v>
      </c>
      <c r="AG219" s="28"/>
      <c r="AH219" s="101"/>
      <c r="AJ219" s="118" t="s">
        <v>179</v>
      </c>
      <c r="AK219" s="28"/>
      <c r="AL219" s="101"/>
      <c r="AN219" s="118" t="s">
        <v>179</v>
      </c>
      <c r="AO219" s="28"/>
      <c r="AP219" s="101"/>
      <c r="AR219" s="118" t="s">
        <v>179</v>
      </c>
      <c r="AS219" s="28"/>
      <c r="AT219" s="101"/>
      <c r="AV219" s="118" t="s">
        <v>179</v>
      </c>
    </row>
    <row r="220" spans="2:48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101">
        <v>42860</v>
      </c>
      <c r="N220" s="118">
        <v>3.2266543071379772E-3</v>
      </c>
      <c r="O220" s="118">
        <v>3.2266543071379772E-3</v>
      </c>
      <c r="P220" s="118">
        <v>3.2266543071379772E-3</v>
      </c>
      <c r="Q220" s="118">
        <v>3.2266543071379772E-3</v>
      </c>
      <c r="R220" s="118">
        <v>3.2266543071379772E-3</v>
      </c>
      <c r="S220" s="118">
        <v>3.2266543071379772E-3</v>
      </c>
      <c r="T220" s="28"/>
      <c r="U220" s="107">
        <v>43577</v>
      </c>
      <c r="V220" s="108">
        <v>-1.184597795718112E-3</v>
      </c>
      <c r="W220" s="109">
        <v>0.89199487732193439</v>
      </c>
      <c r="X220" s="108">
        <v>2.9454279121743365E-3</v>
      </c>
      <c r="Y220" s="28"/>
      <c r="Z220" s="101"/>
      <c r="AB220" s="118" t="s">
        <v>179</v>
      </c>
      <c r="AC220" s="28"/>
      <c r="AD220" s="101"/>
      <c r="AF220" s="118" t="s">
        <v>179</v>
      </c>
      <c r="AG220" s="28"/>
      <c r="AH220" s="101"/>
      <c r="AJ220" s="118" t="s">
        <v>179</v>
      </c>
      <c r="AK220" s="28"/>
      <c r="AL220" s="101"/>
      <c r="AN220" s="118" t="s">
        <v>179</v>
      </c>
      <c r="AO220" s="28"/>
      <c r="AP220" s="101"/>
      <c r="AR220" s="118" t="s">
        <v>179</v>
      </c>
      <c r="AS220" s="28"/>
      <c r="AT220" s="101"/>
      <c r="AV220" s="118" t="s">
        <v>179</v>
      </c>
    </row>
    <row r="221" spans="2:48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101">
        <v>42853</v>
      </c>
      <c r="N221" s="118">
        <v>1.1120728742479713E-2</v>
      </c>
      <c r="O221" s="118">
        <v>1.1120728742479713E-2</v>
      </c>
      <c r="P221" s="118">
        <v>1.1120728742479713E-2</v>
      </c>
      <c r="Q221" s="118">
        <v>1.1120728742479713E-2</v>
      </c>
      <c r="R221" s="118">
        <v>1.1120728742479713E-2</v>
      </c>
      <c r="S221" s="118">
        <v>1.1120728742479713E-2</v>
      </c>
      <c r="T221" s="28"/>
      <c r="U221" s="107">
        <v>43574</v>
      </c>
      <c r="V221" s="108">
        <v>-2.3513035626930202E-5</v>
      </c>
      <c r="W221" s="109">
        <v>0.89305278568331481</v>
      </c>
      <c r="X221" s="108">
        <v>3.6833482782361315E-3</v>
      </c>
      <c r="Y221" s="28"/>
      <c r="Z221" s="101"/>
      <c r="AB221" s="118" t="s">
        <v>179</v>
      </c>
      <c r="AC221" s="28"/>
      <c r="AD221" s="101"/>
      <c r="AF221" s="118" t="s">
        <v>179</v>
      </c>
      <c r="AG221" s="28"/>
      <c r="AH221" s="101"/>
      <c r="AJ221" s="118" t="s">
        <v>179</v>
      </c>
      <c r="AK221" s="28"/>
      <c r="AL221" s="101"/>
      <c r="AN221" s="118" t="s">
        <v>179</v>
      </c>
      <c r="AO221" s="28"/>
      <c r="AP221" s="101"/>
      <c r="AR221" s="118" t="s">
        <v>179</v>
      </c>
      <c r="AS221" s="28"/>
      <c r="AT221" s="101"/>
      <c r="AV221" s="118" t="s">
        <v>179</v>
      </c>
    </row>
    <row r="222" spans="2:48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101">
        <v>42846</v>
      </c>
      <c r="N222" s="118">
        <v>-1.853938498920904E-3</v>
      </c>
      <c r="O222" s="118">
        <v>-1.853938498920904E-3</v>
      </c>
      <c r="P222" s="118">
        <v>-1.853938498920904E-3</v>
      </c>
      <c r="Q222" s="118">
        <v>-1.853938498920904E-3</v>
      </c>
      <c r="R222" s="118">
        <v>-1.853938498920904E-3</v>
      </c>
      <c r="S222" s="118">
        <v>-1.853938498920904E-3</v>
      </c>
      <c r="T222" s="28"/>
      <c r="U222" s="107">
        <v>43573</v>
      </c>
      <c r="V222" s="108">
        <v>5.1010079050074477E-3</v>
      </c>
      <c r="W222" s="109">
        <v>0.89307378455902864</v>
      </c>
      <c r="X222" s="108">
        <v>-3.6286627019188611E-4</v>
      </c>
      <c r="Y222" s="28"/>
      <c r="Z222" s="101"/>
      <c r="AB222" s="118" t="s">
        <v>179</v>
      </c>
      <c r="AC222" s="28"/>
      <c r="AD222" s="101"/>
      <c r="AF222" s="118" t="s">
        <v>179</v>
      </c>
      <c r="AG222" s="28"/>
      <c r="AH222" s="101"/>
      <c r="AJ222" s="118" t="s">
        <v>179</v>
      </c>
      <c r="AK222" s="28"/>
      <c r="AL222" s="101"/>
      <c r="AN222" s="118" t="s">
        <v>179</v>
      </c>
      <c r="AO222" s="28"/>
      <c r="AP222" s="101"/>
      <c r="AR222" s="118" t="s">
        <v>179</v>
      </c>
      <c r="AS222" s="28"/>
      <c r="AT222" s="101"/>
      <c r="AV222" s="118" t="s">
        <v>179</v>
      </c>
    </row>
    <row r="223" spans="2:48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101">
        <v>42839</v>
      </c>
      <c r="N223" s="118">
        <v>3.7710994534956299E-4</v>
      </c>
      <c r="O223" s="118">
        <v>3.7710994534956299E-4</v>
      </c>
      <c r="P223" s="118">
        <v>3.7710994534956299E-4</v>
      </c>
      <c r="Q223" s="118">
        <v>3.7710994534956299E-4</v>
      </c>
      <c r="R223" s="118">
        <v>3.7710994534956299E-4</v>
      </c>
      <c r="S223" s="118">
        <v>3.7710994534956299E-4</v>
      </c>
      <c r="T223" s="28"/>
      <c r="U223" s="107">
        <v>43572</v>
      </c>
      <c r="V223" s="108">
        <v>-1.5510712116412471E-3</v>
      </c>
      <c r="W223" s="109">
        <v>0.88854132821985343</v>
      </c>
      <c r="X223" s="108">
        <v>-8.3094769698842663E-3</v>
      </c>
      <c r="Y223" s="28"/>
      <c r="Z223" s="101"/>
      <c r="AB223" s="118" t="s">
        <v>179</v>
      </c>
      <c r="AC223" s="28"/>
      <c r="AD223" s="101"/>
      <c r="AF223" s="118" t="s">
        <v>179</v>
      </c>
      <c r="AG223" s="28"/>
      <c r="AH223" s="101"/>
      <c r="AJ223" s="118" t="s">
        <v>179</v>
      </c>
      <c r="AK223" s="28"/>
      <c r="AL223" s="101"/>
      <c r="AN223" s="118" t="s">
        <v>179</v>
      </c>
      <c r="AO223" s="28"/>
      <c r="AP223" s="101"/>
      <c r="AR223" s="118" t="s">
        <v>179</v>
      </c>
      <c r="AS223" s="28"/>
      <c r="AT223" s="101"/>
      <c r="AV223" s="118" t="s">
        <v>179</v>
      </c>
    </row>
    <row r="224" spans="2:48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101">
        <v>42832</v>
      </c>
      <c r="N224" s="118">
        <v>7.3877079733744022E-3</v>
      </c>
      <c r="O224" s="118">
        <v>7.3877079733744022E-3</v>
      </c>
      <c r="P224" s="118">
        <v>7.3877079733744022E-3</v>
      </c>
      <c r="Q224" s="118">
        <v>7.3877079733744022E-3</v>
      </c>
      <c r="R224" s="118">
        <v>7.3877079733744022E-3</v>
      </c>
      <c r="S224" s="118">
        <v>7.3877079733744022E-3</v>
      </c>
      <c r="T224" s="28"/>
      <c r="U224" s="107">
        <v>43571</v>
      </c>
      <c r="V224" s="108">
        <v>6.1433409170691682E-4</v>
      </c>
      <c r="W224" s="109">
        <v>0.88992166008743101</v>
      </c>
      <c r="X224" s="108">
        <v>-3.4278982647096834E-3</v>
      </c>
      <c r="Y224" s="28"/>
      <c r="Z224" s="101"/>
      <c r="AB224" s="118" t="s">
        <v>179</v>
      </c>
      <c r="AC224" s="28"/>
      <c r="AD224" s="101"/>
      <c r="AF224" s="118" t="s">
        <v>179</v>
      </c>
      <c r="AG224" s="28"/>
      <c r="AH224" s="101"/>
      <c r="AJ224" s="118" t="s">
        <v>179</v>
      </c>
      <c r="AK224" s="28"/>
      <c r="AL224" s="101"/>
      <c r="AN224" s="118" t="s">
        <v>179</v>
      </c>
      <c r="AO224" s="28"/>
      <c r="AP224" s="101"/>
      <c r="AR224" s="118" t="s">
        <v>179</v>
      </c>
      <c r="AS224" s="28"/>
      <c r="AT224" s="101"/>
      <c r="AV224" s="118" t="s">
        <v>179</v>
      </c>
    </row>
    <row r="225" spans="2:48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101">
        <v>42825</v>
      </c>
      <c r="N225" s="118">
        <v>4.9728311513270729E-3</v>
      </c>
      <c r="O225" s="118">
        <v>4.9728311513270729E-3</v>
      </c>
      <c r="P225" s="118">
        <v>4.9728311513270729E-3</v>
      </c>
      <c r="Q225" s="118">
        <v>4.9728311513270729E-3</v>
      </c>
      <c r="R225" s="118">
        <v>4.9728311513270729E-3</v>
      </c>
      <c r="S225" s="118">
        <v>4.9728311513270729E-3</v>
      </c>
      <c r="T225" s="28"/>
      <c r="U225" s="107">
        <v>43570</v>
      </c>
      <c r="V225" s="108">
        <v>-4.4971610952618902E-4</v>
      </c>
      <c r="W225" s="109">
        <v>0.88937528652859499</v>
      </c>
      <c r="X225" s="108">
        <v>-5.3428594511675254E-3</v>
      </c>
      <c r="Y225" s="28"/>
      <c r="Z225" s="101"/>
      <c r="AB225" s="118" t="s">
        <v>179</v>
      </c>
      <c r="AC225" s="28"/>
      <c r="AD225" s="101"/>
      <c r="AF225" s="118" t="s">
        <v>179</v>
      </c>
      <c r="AG225" s="28"/>
      <c r="AH225" s="101"/>
      <c r="AJ225" s="118" t="s">
        <v>179</v>
      </c>
      <c r="AK225" s="28"/>
      <c r="AL225" s="101"/>
      <c r="AN225" s="118" t="s">
        <v>179</v>
      </c>
      <c r="AO225" s="28"/>
      <c r="AP225" s="101"/>
      <c r="AR225" s="118" t="s">
        <v>179</v>
      </c>
      <c r="AS225" s="28"/>
      <c r="AT225" s="101"/>
      <c r="AV225" s="118" t="s">
        <v>179</v>
      </c>
    </row>
    <row r="226" spans="2:48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101">
        <v>42818</v>
      </c>
      <c r="N226" s="118">
        <v>2.942429053202078E-3</v>
      </c>
      <c r="O226" s="118">
        <v>2.942429053202078E-3</v>
      </c>
      <c r="P226" s="118">
        <v>2.942429053202078E-3</v>
      </c>
      <c r="Q226" s="118">
        <v>2.942429053202078E-3</v>
      </c>
      <c r="R226" s="118">
        <v>2.942429053202078E-3</v>
      </c>
      <c r="S226" s="118">
        <v>2.942429053202078E-3</v>
      </c>
      <c r="T226" s="28"/>
      <c r="U226" s="107">
        <v>43567</v>
      </c>
      <c r="V226" s="108">
        <v>-4.0547838707783012E-3</v>
      </c>
      <c r="W226" s="109">
        <v>0.88977543287461935</v>
      </c>
      <c r="X226" s="108">
        <v>-4.9307992412570556E-3</v>
      </c>
      <c r="Y226" s="28"/>
      <c r="Z226" s="101"/>
      <c r="AB226" s="118" t="s">
        <v>179</v>
      </c>
      <c r="AC226" s="28"/>
      <c r="AD226" s="101"/>
      <c r="AF226" s="118" t="s">
        <v>179</v>
      </c>
      <c r="AG226" s="28"/>
      <c r="AH226" s="101"/>
      <c r="AJ226" s="118" t="s">
        <v>179</v>
      </c>
      <c r="AK226" s="28"/>
      <c r="AL226" s="101"/>
      <c r="AN226" s="118" t="s">
        <v>179</v>
      </c>
      <c r="AO226" s="28"/>
      <c r="AP226" s="101"/>
      <c r="AR226" s="118" t="s">
        <v>179</v>
      </c>
      <c r="AS226" s="28"/>
      <c r="AT226" s="101"/>
      <c r="AV226" s="118" t="s">
        <v>179</v>
      </c>
    </row>
    <row r="227" spans="2:48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101">
        <v>42811</v>
      </c>
      <c r="N227" s="118">
        <v>9.6042691342652642E-3</v>
      </c>
      <c r="O227" s="118">
        <v>9.6042691342652642E-3</v>
      </c>
      <c r="P227" s="118">
        <v>9.6042691342652642E-3</v>
      </c>
      <c r="Q227" s="118">
        <v>9.6042691342652642E-3</v>
      </c>
      <c r="R227" s="118">
        <v>9.6042691342652642E-3</v>
      </c>
      <c r="S227" s="118">
        <v>9.6042691342652642E-3</v>
      </c>
      <c r="T227" s="28"/>
      <c r="U227" s="107">
        <v>43566</v>
      </c>
      <c r="V227" s="108">
        <v>-2.8890378367792207E-3</v>
      </c>
      <c r="W227" s="109">
        <v>0.89339796854767251</v>
      </c>
      <c r="X227" s="108">
        <v>-7.5684134233988676E-4</v>
      </c>
      <c r="Y227" s="28"/>
      <c r="Z227" s="101"/>
      <c r="AB227" s="118" t="s">
        <v>179</v>
      </c>
      <c r="AC227" s="28"/>
      <c r="AD227" s="101"/>
      <c r="AF227" s="118" t="s">
        <v>179</v>
      </c>
      <c r="AG227" s="28"/>
      <c r="AH227" s="101"/>
      <c r="AJ227" s="118" t="s">
        <v>179</v>
      </c>
      <c r="AK227" s="28"/>
      <c r="AL227" s="101"/>
      <c r="AN227" s="118" t="s">
        <v>179</v>
      </c>
      <c r="AO227" s="28"/>
      <c r="AP227" s="101"/>
      <c r="AR227" s="118" t="s">
        <v>179</v>
      </c>
      <c r="AS227" s="28"/>
      <c r="AT227" s="101"/>
      <c r="AV227" s="118" t="s">
        <v>179</v>
      </c>
    </row>
    <row r="228" spans="2:48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101">
        <v>42804</v>
      </c>
      <c r="N228" s="118">
        <v>-9.0222585324619686E-3</v>
      </c>
      <c r="O228" s="118">
        <v>-9.0222585324619686E-3</v>
      </c>
      <c r="P228" s="118">
        <v>-9.0222585324619686E-3</v>
      </c>
      <c r="Q228" s="118">
        <v>-9.0222585324619686E-3</v>
      </c>
      <c r="R228" s="118">
        <v>-9.0222585324619686E-3</v>
      </c>
      <c r="S228" s="118">
        <v>-9.0222585324619686E-3</v>
      </c>
      <c r="T228" s="28"/>
      <c r="U228" s="107">
        <v>43565</v>
      </c>
      <c r="V228" s="108">
        <v>3.363775623927008E-3</v>
      </c>
      <c r="W228" s="109">
        <v>0.89598650746899411</v>
      </c>
      <c r="X228" s="108">
        <v>1.7613083168297461E-3</v>
      </c>
      <c r="Y228" s="28"/>
      <c r="Z228" s="101"/>
      <c r="AB228" s="118" t="s">
        <v>179</v>
      </c>
      <c r="AC228" s="28"/>
      <c r="AD228" s="101"/>
      <c r="AF228" s="118" t="s">
        <v>179</v>
      </c>
      <c r="AG228" s="28"/>
      <c r="AH228" s="101"/>
      <c r="AJ228" s="118" t="s">
        <v>179</v>
      </c>
      <c r="AK228" s="28"/>
      <c r="AL228" s="101"/>
      <c r="AN228" s="118" t="s">
        <v>179</v>
      </c>
      <c r="AO228" s="28"/>
      <c r="AP228" s="101"/>
      <c r="AR228" s="118" t="s">
        <v>179</v>
      </c>
      <c r="AS228" s="28"/>
      <c r="AT228" s="101"/>
      <c r="AV228" s="118" t="s">
        <v>179</v>
      </c>
    </row>
    <row r="229" spans="2:48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101">
        <v>42797</v>
      </c>
      <c r="N229" s="118">
        <v>-3.142748390364436E-3</v>
      </c>
      <c r="O229" s="118">
        <v>-3.142748390364436E-3</v>
      </c>
      <c r="P229" s="118">
        <v>-3.142748390364436E-3</v>
      </c>
      <c r="Q229" s="118">
        <v>-3.142748390364436E-3</v>
      </c>
      <c r="R229" s="118">
        <v>-3.142748390364436E-3</v>
      </c>
      <c r="S229" s="118">
        <v>-3.142748390364436E-3</v>
      </c>
      <c r="T229" s="28"/>
      <c r="U229" s="107">
        <v>43564</v>
      </c>
      <c r="V229" s="108">
        <v>-1.308394438484306E-3</v>
      </c>
      <c r="W229" s="109">
        <v>0.89298271398310947</v>
      </c>
      <c r="X229" s="108">
        <v>-4.4603616769707255E-3</v>
      </c>
      <c r="Y229" s="28"/>
      <c r="Z229" s="101"/>
      <c r="AB229" s="118" t="s">
        <v>179</v>
      </c>
      <c r="AC229" s="28"/>
      <c r="AD229" s="101"/>
      <c r="AF229" s="118" t="s">
        <v>179</v>
      </c>
      <c r="AG229" s="28"/>
      <c r="AH229" s="101"/>
      <c r="AJ229" s="118" t="s">
        <v>179</v>
      </c>
      <c r="AK229" s="28"/>
      <c r="AL229" s="101"/>
      <c r="AN229" s="118" t="s">
        <v>179</v>
      </c>
      <c r="AO229" s="28"/>
      <c r="AP229" s="101"/>
      <c r="AR229" s="118" t="s">
        <v>179</v>
      </c>
      <c r="AS229" s="28"/>
      <c r="AT229" s="101"/>
      <c r="AV229" s="118" t="s">
        <v>179</v>
      </c>
    </row>
    <row r="230" spans="2:48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101">
        <v>42790</v>
      </c>
      <c r="N230" s="118">
        <v>8.0836857081003632E-3</v>
      </c>
      <c r="O230" s="118">
        <v>8.0836857081003632E-3</v>
      </c>
      <c r="P230" s="118">
        <v>8.0836857081003632E-3</v>
      </c>
      <c r="Q230" s="118">
        <v>8.0836857081003632E-3</v>
      </c>
      <c r="R230" s="118">
        <v>8.0836857081003632E-3</v>
      </c>
      <c r="S230" s="118">
        <v>8.0836857081003632E-3</v>
      </c>
      <c r="T230" s="28"/>
      <c r="U230" s="107">
        <v>43563</v>
      </c>
      <c r="V230" s="108">
        <v>-3.5628799431843964E-5</v>
      </c>
      <c r="W230" s="109">
        <v>0.8941526182960442</v>
      </c>
      <c r="X230" s="108">
        <v>7.6246618294750768E-4</v>
      </c>
      <c r="Y230" s="28"/>
      <c r="Z230" s="101"/>
      <c r="AB230" s="118" t="s">
        <v>179</v>
      </c>
      <c r="AC230" s="28"/>
      <c r="AD230" s="101"/>
      <c r="AF230" s="118" t="s">
        <v>179</v>
      </c>
      <c r="AG230" s="28"/>
      <c r="AH230" s="101"/>
      <c r="AJ230" s="118" t="s">
        <v>179</v>
      </c>
      <c r="AK230" s="28"/>
      <c r="AL230" s="101"/>
      <c r="AN230" s="118" t="s">
        <v>179</v>
      </c>
      <c r="AO230" s="28"/>
      <c r="AP230" s="101"/>
      <c r="AR230" s="118" t="s">
        <v>179</v>
      </c>
      <c r="AS230" s="28"/>
      <c r="AT230" s="101"/>
      <c r="AV230" s="118" t="s">
        <v>179</v>
      </c>
    </row>
    <row r="231" spans="2:48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101">
        <v>42783</v>
      </c>
      <c r="N231" s="118">
        <v>4.987125488080224E-3</v>
      </c>
      <c r="O231" s="118">
        <v>4.987125488080224E-3</v>
      </c>
      <c r="P231" s="118">
        <v>4.987125488080224E-3</v>
      </c>
      <c r="Q231" s="118">
        <v>4.987125488080224E-3</v>
      </c>
      <c r="R231" s="118">
        <v>4.987125488080224E-3</v>
      </c>
      <c r="S231" s="118">
        <v>4.987125488080224E-3</v>
      </c>
      <c r="T231" s="28"/>
      <c r="U231" s="107">
        <v>43560</v>
      </c>
      <c r="V231" s="108">
        <v>1.2284859798031259E-4</v>
      </c>
      <c r="W231" s="109">
        <v>0.89418447701543091</v>
      </c>
      <c r="X231" s="108">
        <v>-1.8434780712184295E-4</v>
      </c>
      <c r="Y231" s="28"/>
      <c r="Z231" s="101"/>
      <c r="AB231" s="118" t="s">
        <v>179</v>
      </c>
      <c r="AC231" s="28"/>
      <c r="AD231" s="101"/>
      <c r="AF231" s="118" t="s">
        <v>179</v>
      </c>
      <c r="AG231" s="28"/>
      <c r="AH231" s="101"/>
      <c r="AJ231" s="118" t="s">
        <v>179</v>
      </c>
      <c r="AK231" s="28"/>
      <c r="AL231" s="101"/>
      <c r="AN231" s="118" t="s">
        <v>179</v>
      </c>
      <c r="AO231" s="28"/>
      <c r="AP231" s="101"/>
      <c r="AR231" s="118" t="s">
        <v>179</v>
      </c>
      <c r="AS231" s="28"/>
      <c r="AT231" s="101"/>
      <c r="AV231" s="118" t="s">
        <v>179</v>
      </c>
    </row>
    <row r="232" spans="2:48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101">
        <v>42776</v>
      </c>
      <c r="N232" s="118">
        <v>1.3459663851526305E-2</v>
      </c>
      <c r="O232" s="118">
        <v>1.3459663851526305E-2</v>
      </c>
      <c r="P232" s="118">
        <v>1.3459663851526305E-2</v>
      </c>
      <c r="Q232" s="118">
        <v>1.3459663851526305E-2</v>
      </c>
      <c r="R232" s="118">
        <v>1.3459663851526305E-2</v>
      </c>
      <c r="S232" s="118">
        <v>1.3459663851526305E-2</v>
      </c>
      <c r="T232" s="28"/>
      <c r="U232" s="107">
        <v>43559</v>
      </c>
      <c r="V232" s="108">
        <v>-3.7626143418812005E-4</v>
      </c>
      <c r="W232" s="109">
        <v>0.89407464119926983</v>
      </c>
      <c r="X232" s="108">
        <v>-1.7354345996211107E-3</v>
      </c>
      <c r="Y232" s="28"/>
      <c r="Z232" s="101"/>
      <c r="AB232" s="118" t="s">
        <v>179</v>
      </c>
      <c r="AC232" s="28"/>
      <c r="AD232" s="101"/>
      <c r="AF232" s="118" t="s">
        <v>179</v>
      </c>
      <c r="AG232" s="28"/>
      <c r="AH232" s="101"/>
      <c r="AJ232" s="118" t="s">
        <v>179</v>
      </c>
      <c r="AK232" s="28"/>
      <c r="AL232" s="101"/>
      <c r="AN232" s="118" t="s">
        <v>179</v>
      </c>
      <c r="AO232" s="28"/>
      <c r="AP232" s="101"/>
      <c r="AR232" s="118" t="s">
        <v>179</v>
      </c>
      <c r="AS232" s="28"/>
      <c r="AT232" s="101"/>
      <c r="AV232" s="118" t="s">
        <v>179</v>
      </c>
    </row>
    <row r="233" spans="2:48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101">
        <v>42769</v>
      </c>
      <c r="N233" s="118">
        <v>-2.0070735423390884E-3</v>
      </c>
      <c r="O233" s="118">
        <v>-2.0070735423390884E-3</v>
      </c>
      <c r="P233" s="118">
        <v>-2.0070735423390884E-3</v>
      </c>
      <c r="Q233" s="118">
        <v>-2.0070735423390884E-3</v>
      </c>
      <c r="R233" s="118">
        <v>-2.0070735423390884E-3</v>
      </c>
      <c r="S233" s="118">
        <v>-2.0070735423390884E-3</v>
      </c>
      <c r="T233" s="28"/>
      <c r="U233" s="107">
        <v>43558</v>
      </c>
      <c r="V233" s="108">
        <v>-2.8678468632245559E-3</v>
      </c>
      <c r="W233" s="109">
        <v>0.89441117363021383</v>
      </c>
      <c r="X233" s="108">
        <v>-1.2748890959024539E-4</v>
      </c>
      <c r="Y233" s="28"/>
      <c r="Z233" s="101"/>
      <c r="AB233" s="118" t="s">
        <v>179</v>
      </c>
      <c r="AC233" s="28"/>
      <c r="AD233" s="101"/>
      <c r="AF233" s="118" t="s">
        <v>179</v>
      </c>
      <c r="AG233" s="28"/>
      <c r="AH233" s="101"/>
      <c r="AJ233" s="118" t="s">
        <v>179</v>
      </c>
      <c r="AK233" s="28"/>
      <c r="AL233" s="101"/>
      <c r="AN233" s="118" t="s">
        <v>179</v>
      </c>
      <c r="AO233" s="28"/>
      <c r="AP233" s="101"/>
      <c r="AR233" s="118" t="s">
        <v>179</v>
      </c>
      <c r="AS233" s="28"/>
      <c r="AT233" s="101"/>
      <c r="AV233" s="118" t="s">
        <v>179</v>
      </c>
    </row>
    <row r="234" spans="2:48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101">
        <v>42762</v>
      </c>
      <c r="N234" s="118">
        <v>1.8553597780870401E-3</v>
      </c>
      <c r="O234" s="118">
        <v>1.8553597780870401E-3</v>
      </c>
      <c r="P234" s="118">
        <v>1.8553597780870401E-3</v>
      </c>
      <c r="Q234" s="118">
        <v>1.8553597780870401E-3</v>
      </c>
      <c r="R234" s="118">
        <v>1.8553597780870401E-3</v>
      </c>
      <c r="S234" s="118">
        <v>1.8553597780870401E-3</v>
      </c>
      <c r="T234" s="28"/>
      <c r="U234" s="107">
        <v>43557</v>
      </c>
      <c r="V234" s="108">
        <v>3.9309693600073949E-3</v>
      </c>
      <c r="W234" s="109">
        <v>0.89698358519136889</v>
      </c>
      <c r="X234" s="108">
        <v>6.9843394447157703E-3</v>
      </c>
      <c r="Y234" s="28"/>
      <c r="Z234" s="101"/>
      <c r="AB234" s="118" t="s">
        <v>179</v>
      </c>
      <c r="AC234" s="28"/>
      <c r="AD234" s="101"/>
      <c r="AF234" s="118" t="s">
        <v>179</v>
      </c>
      <c r="AG234" s="28"/>
      <c r="AH234" s="101"/>
      <c r="AJ234" s="118" t="s">
        <v>179</v>
      </c>
      <c r="AK234" s="28"/>
      <c r="AL234" s="101"/>
      <c r="AN234" s="118" t="s">
        <v>179</v>
      </c>
      <c r="AO234" s="28"/>
      <c r="AP234" s="101"/>
      <c r="AR234" s="118" t="s">
        <v>179</v>
      </c>
      <c r="AS234" s="28"/>
      <c r="AT234" s="101"/>
      <c r="AV234" s="118" t="s">
        <v>179</v>
      </c>
    </row>
    <row r="235" spans="2:48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101">
        <v>42755</v>
      </c>
      <c r="N235" s="118">
        <v>-7.5454806577909261E-3</v>
      </c>
      <c r="O235" s="118">
        <v>-7.5454806577909261E-3</v>
      </c>
      <c r="P235" s="118">
        <v>-7.5454806577909261E-3</v>
      </c>
      <c r="Q235" s="118">
        <v>-7.5454806577909261E-3</v>
      </c>
      <c r="R235" s="118">
        <v>-7.5454806577909261E-3</v>
      </c>
      <c r="S235" s="118">
        <v>-7.5454806577909261E-3</v>
      </c>
      <c r="T235" s="28"/>
      <c r="U235" s="107">
        <v>43556</v>
      </c>
      <c r="V235" s="108">
        <v>-9.816877177232558E-4</v>
      </c>
      <c r="W235" s="109">
        <v>0.89347137658596587</v>
      </c>
      <c r="X235" s="108">
        <v>3.5223066557590332E-3</v>
      </c>
      <c r="Y235" s="28"/>
      <c r="Z235" s="101"/>
      <c r="AB235" s="118" t="s">
        <v>179</v>
      </c>
      <c r="AC235" s="28"/>
      <c r="AD235" s="101"/>
      <c r="AF235" s="118" t="s">
        <v>179</v>
      </c>
      <c r="AG235" s="28"/>
      <c r="AH235" s="101"/>
      <c r="AJ235" s="118" t="s">
        <v>179</v>
      </c>
      <c r="AK235" s="28"/>
      <c r="AL235" s="101"/>
      <c r="AN235" s="118" t="s">
        <v>179</v>
      </c>
      <c r="AO235" s="28"/>
      <c r="AP235" s="101"/>
      <c r="AR235" s="118" t="s">
        <v>179</v>
      </c>
      <c r="AS235" s="28"/>
      <c r="AT235" s="101"/>
      <c r="AV235" s="118" t="s">
        <v>179</v>
      </c>
    </row>
    <row r="236" spans="2:48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101">
        <v>42748</v>
      </c>
      <c r="N236" s="118">
        <v>3.9640112191088317E-3</v>
      </c>
      <c r="O236" s="118">
        <v>3.9640112191088317E-3</v>
      </c>
      <c r="P236" s="118">
        <v>3.9640112191088317E-3</v>
      </c>
      <c r="Q236" s="118">
        <v>3.9640112191088317E-3</v>
      </c>
      <c r="R236" s="118">
        <v>3.9640112191088317E-3</v>
      </c>
      <c r="S236" s="118">
        <v>3.9640112191088317E-3</v>
      </c>
      <c r="T236" s="28"/>
      <c r="U236" s="107">
        <v>43553</v>
      </c>
      <c r="V236" s="108">
        <v>-1.4287147706613509E-3</v>
      </c>
      <c r="W236" s="109">
        <v>0.89434934835660129</v>
      </c>
      <c r="X236" s="108">
        <v>6.5172443547887315E-3</v>
      </c>
      <c r="Y236" s="28"/>
      <c r="Z236" s="101"/>
      <c r="AB236" s="118" t="s">
        <v>179</v>
      </c>
      <c r="AC236" s="28"/>
      <c r="AD236" s="101"/>
      <c r="AF236" s="118" t="s">
        <v>179</v>
      </c>
      <c r="AG236" s="28"/>
      <c r="AH236" s="101"/>
      <c r="AJ236" s="118" t="s">
        <v>179</v>
      </c>
      <c r="AK236" s="28"/>
      <c r="AL236" s="101"/>
      <c r="AN236" s="118" t="s">
        <v>179</v>
      </c>
      <c r="AO236" s="28"/>
      <c r="AP236" s="101"/>
      <c r="AR236" s="118" t="s">
        <v>179</v>
      </c>
      <c r="AS236" s="28"/>
      <c r="AT236" s="101"/>
      <c r="AV236" s="118" t="s">
        <v>179</v>
      </c>
    </row>
    <row r="237" spans="2:48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101">
        <v>42741</v>
      </c>
      <c r="N237" s="118">
        <v>8.1842547248889286E-3</v>
      </c>
      <c r="O237" s="118">
        <v>8.1842547248889286E-3</v>
      </c>
      <c r="P237" s="118">
        <v>8.1842547248889286E-3</v>
      </c>
      <c r="Q237" s="118">
        <v>8.1842547248889286E-3</v>
      </c>
      <c r="R237" s="118">
        <v>8.1842547248889286E-3</v>
      </c>
      <c r="S237" s="118">
        <v>8.1842547248889286E-3</v>
      </c>
      <c r="T237" s="28"/>
      <c r="U237" s="107">
        <v>43552</v>
      </c>
      <c r="V237" s="108">
        <v>1.23387353182132E-3</v>
      </c>
      <c r="W237" s="109">
        <v>0.89562894666172876</v>
      </c>
      <c r="X237" s="108">
        <v>8.6384203104703516E-3</v>
      </c>
      <c r="Y237" s="28"/>
      <c r="Z237" s="101"/>
      <c r="AB237" s="118" t="s">
        <v>179</v>
      </c>
      <c r="AC237" s="28"/>
      <c r="AD237" s="101"/>
      <c r="AF237" s="118" t="s">
        <v>179</v>
      </c>
      <c r="AG237" s="28"/>
      <c r="AH237" s="101"/>
      <c r="AJ237" s="118" t="s">
        <v>179</v>
      </c>
      <c r="AK237" s="28"/>
      <c r="AL237" s="101"/>
      <c r="AN237" s="118" t="s">
        <v>179</v>
      </c>
      <c r="AO237" s="28"/>
      <c r="AP237" s="101"/>
      <c r="AR237" s="118" t="s">
        <v>179</v>
      </c>
      <c r="AS237" s="28"/>
      <c r="AT237" s="101"/>
      <c r="AV237" s="118" t="s">
        <v>179</v>
      </c>
    </row>
    <row r="238" spans="2:48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101">
        <v>42734</v>
      </c>
      <c r="N238" s="118">
        <v>-7.6107359732657809E-4</v>
      </c>
      <c r="O238" s="118">
        <v>-7.6107359732657809E-4</v>
      </c>
      <c r="P238" s="118">
        <v>-7.6107359732657809E-4</v>
      </c>
      <c r="Q238" s="118">
        <v>-7.6107359732657809E-4</v>
      </c>
      <c r="R238" s="118">
        <v>-7.6107359732657809E-4</v>
      </c>
      <c r="S238" s="118">
        <v>-7.6107359732657809E-4</v>
      </c>
      <c r="T238" s="28"/>
      <c r="U238" s="107">
        <v>43551</v>
      </c>
      <c r="V238" s="108">
        <v>4.2244900507431831E-3</v>
      </c>
      <c r="W238" s="109">
        <v>0.89452521567456111</v>
      </c>
      <c r="X238" s="108">
        <v>1.4137624363527612E-2</v>
      </c>
      <c r="Y238" s="28"/>
      <c r="Z238" s="101"/>
      <c r="AB238" s="118" t="s">
        <v>179</v>
      </c>
      <c r="AC238" s="28"/>
      <c r="AD238" s="101"/>
      <c r="AF238" s="118" t="s">
        <v>179</v>
      </c>
      <c r="AG238" s="28"/>
      <c r="AH238" s="101"/>
      <c r="AJ238" s="118" t="s">
        <v>179</v>
      </c>
      <c r="AK238" s="28"/>
      <c r="AL238" s="101"/>
      <c r="AN238" s="118" t="s">
        <v>179</v>
      </c>
      <c r="AO238" s="28"/>
      <c r="AP238" s="101"/>
      <c r="AR238" s="118" t="s">
        <v>179</v>
      </c>
      <c r="AS238" s="28"/>
      <c r="AT238" s="101"/>
      <c r="AV238" s="118" t="s">
        <v>179</v>
      </c>
    </row>
    <row r="239" spans="2:48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101">
        <v>42727</v>
      </c>
      <c r="N239" s="118">
        <v>8.0878537308537446E-4</v>
      </c>
      <c r="O239" s="118">
        <v>8.0878537308537446E-4</v>
      </c>
      <c r="P239" s="118">
        <v>8.0878537308537446E-4</v>
      </c>
      <c r="Q239" s="118">
        <v>8.0878537308537446E-4</v>
      </c>
      <c r="R239" s="118">
        <v>8.0878537308537446E-4</v>
      </c>
      <c r="S239" s="118">
        <v>8.0878537308537446E-4</v>
      </c>
      <c r="T239" s="28"/>
      <c r="U239" s="107">
        <v>43550</v>
      </c>
      <c r="V239" s="108">
        <v>4.7943411995590333E-4</v>
      </c>
      <c r="W239" s="109">
        <v>0.89076219962466863</v>
      </c>
      <c r="X239" s="108">
        <v>1.1748674034966822E-2</v>
      </c>
      <c r="Y239" s="28"/>
      <c r="Z239" s="101"/>
      <c r="AB239" s="118" t="s">
        <v>179</v>
      </c>
      <c r="AC239" s="28"/>
      <c r="AD239" s="101"/>
      <c r="AF239" s="118" t="s">
        <v>179</v>
      </c>
      <c r="AG239" s="28"/>
      <c r="AH239" s="101"/>
      <c r="AJ239" s="118" t="s">
        <v>179</v>
      </c>
      <c r="AK239" s="28"/>
      <c r="AL239" s="101"/>
      <c r="AN239" s="118" t="s">
        <v>179</v>
      </c>
      <c r="AO239" s="28"/>
      <c r="AP239" s="101"/>
      <c r="AR239" s="118" t="s">
        <v>179</v>
      </c>
      <c r="AS239" s="28"/>
      <c r="AT239" s="101"/>
      <c r="AV239" s="118" t="s">
        <v>179</v>
      </c>
    </row>
    <row r="240" spans="2:48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101">
        <v>42720</v>
      </c>
      <c r="N240" s="118">
        <v>-7.5511160900643137E-4</v>
      </c>
      <c r="O240" s="118">
        <v>-7.5511160900643137E-4</v>
      </c>
      <c r="P240" s="118">
        <v>-7.5511160900643137E-4</v>
      </c>
      <c r="Q240" s="118">
        <v>-7.5511160900643137E-4</v>
      </c>
      <c r="R240" s="118">
        <v>-7.5511160900643137E-4</v>
      </c>
      <c r="S240" s="118">
        <v>-7.5511160900643137E-4</v>
      </c>
      <c r="T240" s="28"/>
      <c r="U240" s="107">
        <v>43549</v>
      </c>
      <c r="V240" s="108">
        <v>1.9998081450305263E-3</v>
      </c>
      <c r="W240" s="109">
        <v>0.8903353424832795</v>
      </c>
      <c r="X240" s="108">
        <v>1.2033836741939918E-2</v>
      </c>
      <c r="Y240" s="28"/>
      <c r="Z240" s="101"/>
      <c r="AB240" s="118" t="s">
        <v>179</v>
      </c>
      <c r="AC240" s="28"/>
      <c r="AD240" s="101"/>
      <c r="AF240" s="118" t="s">
        <v>179</v>
      </c>
      <c r="AG240" s="28"/>
      <c r="AH240" s="101"/>
      <c r="AJ240" s="118" t="s">
        <v>179</v>
      </c>
      <c r="AK240" s="28"/>
      <c r="AL240" s="101"/>
      <c r="AN240" s="118" t="s">
        <v>179</v>
      </c>
      <c r="AO240" s="28"/>
      <c r="AP240" s="101"/>
      <c r="AR240" s="118" t="s">
        <v>179</v>
      </c>
      <c r="AS240" s="28"/>
      <c r="AT240" s="101"/>
      <c r="AV240" s="118" t="s">
        <v>179</v>
      </c>
    </row>
    <row r="241" spans="2:48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101">
        <v>42713</v>
      </c>
      <c r="N241" s="118">
        <v>1.3189100974522194E-2</v>
      </c>
      <c r="O241" s="118">
        <v>1.3189100974522194E-2</v>
      </c>
      <c r="P241" s="118">
        <v>1.3189100974522194E-2</v>
      </c>
      <c r="Q241" s="118">
        <v>1.3189100974522194E-2</v>
      </c>
      <c r="R241" s="118">
        <v>1.3189100974522194E-2</v>
      </c>
      <c r="S241" s="118">
        <v>1.3189100974522194E-2</v>
      </c>
      <c r="T241" s="28"/>
      <c r="U241" s="107">
        <v>43546</v>
      </c>
      <c r="V241" s="108">
        <v>6.7571554301921956E-4</v>
      </c>
      <c r="W241" s="109">
        <v>0.88855839616529286</v>
      </c>
      <c r="X241" s="108">
        <v>1.3041728646545625E-2</v>
      </c>
      <c r="Y241" s="28"/>
      <c r="Z241" s="101"/>
      <c r="AB241" s="118" t="s">
        <v>179</v>
      </c>
      <c r="AC241" s="28"/>
      <c r="AD241" s="101"/>
      <c r="AF241" s="118" t="s">
        <v>179</v>
      </c>
      <c r="AG241" s="28"/>
      <c r="AH241" s="101"/>
      <c r="AJ241" s="118" t="s">
        <v>179</v>
      </c>
      <c r="AK241" s="28"/>
      <c r="AL241" s="101"/>
      <c r="AN241" s="118" t="s">
        <v>179</v>
      </c>
      <c r="AO241" s="28"/>
      <c r="AP241" s="101"/>
      <c r="AR241" s="118" t="s">
        <v>179</v>
      </c>
      <c r="AS241" s="28"/>
      <c r="AT241" s="101"/>
      <c r="AV241" s="118" t="s">
        <v>179</v>
      </c>
    </row>
    <row r="242" spans="2:48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101">
        <v>42706</v>
      </c>
      <c r="N242" s="118">
        <v>-3.4628532925790045E-3</v>
      </c>
      <c r="O242" s="118">
        <v>-3.4628532925790045E-3</v>
      </c>
      <c r="P242" s="118">
        <v>-3.4628532925790045E-3</v>
      </c>
      <c r="Q242" s="118">
        <v>-3.4628532925790045E-3</v>
      </c>
      <c r="R242" s="118">
        <v>-3.4628532925790045E-3</v>
      </c>
      <c r="S242" s="118">
        <v>-3.4628532925790045E-3</v>
      </c>
      <c r="T242" s="28"/>
      <c r="U242" s="107">
        <v>43545</v>
      </c>
      <c r="V242" s="108">
        <v>6.6927072075101627E-3</v>
      </c>
      <c r="W242" s="109">
        <v>0.88795838888037204</v>
      </c>
      <c r="X242" s="108">
        <v>1.7316582390496826E-2</v>
      </c>
      <c r="Y242" s="28"/>
      <c r="Z242" s="101"/>
      <c r="AB242" s="118" t="s">
        <v>179</v>
      </c>
      <c r="AC242" s="28"/>
      <c r="AD242" s="101"/>
      <c r="AF242" s="118" t="s">
        <v>179</v>
      </c>
      <c r="AG242" s="28"/>
      <c r="AH242" s="101"/>
      <c r="AJ242" s="118" t="s">
        <v>179</v>
      </c>
      <c r="AK242" s="28"/>
      <c r="AL242" s="101"/>
      <c r="AN242" s="118" t="s">
        <v>179</v>
      </c>
      <c r="AO242" s="28"/>
      <c r="AP242" s="101"/>
      <c r="AR242" s="118" t="s">
        <v>179</v>
      </c>
      <c r="AS242" s="28"/>
      <c r="AT242" s="101"/>
      <c r="AV242" s="118" t="s">
        <v>179</v>
      </c>
    </row>
    <row r="243" spans="2:48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101">
        <v>42699</v>
      </c>
      <c r="N243" s="118">
        <v>6.6017965216185193E-3</v>
      </c>
      <c r="O243" s="118">
        <v>6.6017965216185193E-3</v>
      </c>
      <c r="P243" s="118">
        <v>6.6017965216185193E-3</v>
      </c>
      <c r="Q243" s="118">
        <v>6.6017965216185193E-3</v>
      </c>
      <c r="R243" s="118">
        <v>6.6017965216185193E-3</v>
      </c>
      <c r="S243" s="118">
        <v>6.6017965216185193E-3</v>
      </c>
      <c r="T243" s="28"/>
      <c r="U243" s="107">
        <v>43544</v>
      </c>
      <c r="V243" s="108">
        <v>1.858891568031101E-3</v>
      </c>
      <c r="W243" s="109">
        <v>0.88205505267193374</v>
      </c>
      <c r="X243" s="108">
        <v>8.8727917292665825E-3</v>
      </c>
      <c r="Y243" s="28"/>
      <c r="Z243" s="101"/>
      <c r="AB243" s="118" t="s">
        <v>179</v>
      </c>
      <c r="AC243" s="28"/>
      <c r="AD243" s="101"/>
      <c r="AF243" s="118" t="s">
        <v>179</v>
      </c>
      <c r="AG243" s="28"/>
      <c r="AH243" s="101"/>
      <c r="AJ243" s="118" t="s">
        <v>179</v>
      </c>
      <c r="AK243" s="28"/>
      <c r="AL243" s="101"/>
      <c r="AN243" s="118" t="s">
        <v>179</v>
      </c>
      <c r="AO243" s="28"/>
      <c r="AP243" s="101"/>
      <c r="AR243" s="118" t="s">
        <v>179</v>
      </c>
      <c r="AS243" s="28"/>
      <c r="AT243" s="101"/>
      <c r="AV243" s="118" t="s">
        <v>179</v>
      </c>
    </row>
    <row r="244" spans="2:48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101">
        <v>42692</v>
      </c>
      <c r="N244" s="118">
        <v>-2.7000090284478029E-3</v>
      </c>
      <c r="O244" s="118">
        <v>-2.7000090284478029E-3</v>
      </c>
      <c r="P244" s="118">
        <v>-2.7000090284478029E-3</v>
      </c>
      <c r="Q244" s="118">
        <v>-2.7000090284478029E-3</v>
      </c>
      <c r="R244" s="118">
        <v>-2.7000090284478029E-3</v>
      </c>
      <c r="S244" s="118">
        <v>-2.7000090284478029E-3</v>
      </c>
      <c r="T244" s="28"/>
      <c r="U244" s="107">
        <v>43543</v>
      </c>
      <c r="V244" s="108">
        <v>7.6142057669785523E-4</v>
      </c>
      <c r="W244" s="109">
        <v>0.88041845023844645</v>
      </c>
      <c r="X244" s="108">
        <v>7.8389837643135785E-3</v>
      </c>
      <c r="Y244" s="28"/>
      <c r="Z244" s="101"/>
      <c r="AB244" s="118" t="s">
        <v>179</v>
      </c>
      <c r="AC244" s="28"/>
      <c r="AD244" s="101"/>
      <c r="AF244" s="118" t="s">
        <v>179</v>
      </c>
      <c r="AG244" s="28"/>
      <c r="AH244" s="101"/>
      <c r="AJ244" s="118" t="s">
        <v>179</v>
      </c>
      <c r="AK244" s="28"/>
      <c r="AL244" s="101"/>
      <c r="AN244" s="118" t="s">
        <v>179</v>
      </c>
      <c r="AO244" s="28"/>
      <c r="AP244" s="101"/>
      <c r="AR244" s="118" t="s">
        <v>179</v>
      </c>
      <c r="AS244" s="28"/>
      <c r="AT244" s="101"/>
      <c r="AV244" s="118" t="s">
        <v>179</v>
      </c>
    </row>
    <row r="245" spans="2:48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101">
        <v>42685</v>
      </c>
      <c r="N245" s="118">
        <v>-1.4490712315454957E-2</v>
      </c>
      <c r="O245" s="118">
        <v>-1.4490712315454957E-2</v>
      </c>
      <c r="P245" s="118">
        <v>-1.4490712315454957E-2</v>
      </c>
      <c r="Q245" s="118">
        <v>-1.4490712315454957E-2</v>
      </c>
      <c r="R245" s="118">
        <v>-1.4490712315454957E-2</v>
      </c>
      <c r="S245" s="118">
        <v>-1.4490712315454957E-2</v>
      </c>
      <c r="T245" s="28"/>
      <c r="U245" s="107">
        <v>43542</v>
      </c>
      <c r="V245" s="108">
        <v>2.997707087122309E-3</v>
      </c>
      <c r="W245" s="109">
        <v>0.87974859155851282</v>
      </c>
      <c r="X245" s="108">
        <v>9.8717813667803522E-3</v>
      </c>
      <c r="Y245" s="28"/>
      <c r="Z245" s="101"/>
      <c r="AB245" s="118" t="s">
        <v>179</v>
      </c>
      <c r="AC245" s="28"/>
      <c r="AD245" s="101"/>
      <c r="AF245" s="118" t="s">
        <v>179</v>
      </c>
      <c r="AG245" s="28"/>
      <c r="AH245" s="101"/>
      <c r="AJ245" s="118" t="s">
        <v>179</v>
      </c>
      <c r="AK245" s="28"/>
      <c r="AL245" s="101"/>
      <c r="AN245" s="118" t="s">
        <v>179</v>
      </c>
      <c r="AO245" s="28"/>
      <c r="AP245" s="101"/>
      <c r="AR245" s="118" t="s">
        <v>179</v>
      </c>
      <c r="AS245" s="28"/>
      <c r="AT245" s="101"/>
      <c r="AV245" s="118" t="s">
        <v>179</v>
      </c>
    </row>
    <row r="246" spans="2:48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101">
        <v>42678</v>
      </c>
      <c r="N246" s="118">
        <v>-5.0572937310215949E-3</v>
      </c>
      <c r="O246" s="118">
        <v>-5.0572937310215949E-3</v>
      </c>
      <c r="P246" s="118">
        <v>-5.0572937310215949E-3</v>
      </c>
      <c r="Q246" s="118">
        <v>-5.0572937310215949E-3</v>
      </c>
      <c r="R246" s="118">
        <v>-5.0572937310215949E-3</v>
      </c>
      <c r="S246" s="118">
        <v>-5.0572937310215949E-3</v>
      </c>
      <c r="T246" s="28"/>
      <c r="U246" s="107">
        <v>43539</v>
      </c>
      <c r="V246" s="108">
        <v>4.898386937597852E-3</v>
      </c>
      <c r="W246" s="109">
        <v>0.87711924498158012</v>
      </c>
      <c r="X246" s="108">
        <v>1.0528970698882256E-2</v>
      </c>
      <c r="Y246" s="28"/>
      <c r="Z246" s="101"/>
      <c r="AB246" s="118" t="s">
        <v>179</v>
      </c>
      <c r="AC246" s="28"/>
      <c r="AD246" s="101"/>
      <c r="AF246" s="118" t="s">
        <v>179</v>
      </c>
      <c r="AG246" s="28"/>
      <c r="AH246" s="101"/>
      <c r="AJ246" s="118" t="s">
        <v>179</v>
      </c>
      <c r="AK246" s="28"/>
      <c r="AL246" s="101"/>
      <c r="AN246" s="118" t="s">
        <v>179</v>
      </c>
      <c r="AO246" s="28"/>
      <c r="AP246" s="101"/>
      <c r="AR246" s="118" t="s">
        <v>179</v>
      </c>
      <c r="AS246" s="28"/>
      <c r="AT246" s="101"/>
      <c r="AV246" s="118" t="s">
        <v>179</v>
      </c>
    </row>
    <row r="247" spans="2:48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101">
        <v>42671</v>
      </c>
      <c r="N247" s="118">
        <v>-1.3074707531489538E-2</v>
      </c>
      <c r="O247" s="118">
        <v>-1.3074707531489538E-2</v>
      </c>
      <c r="P247" s="118">
        <v>-1.3074707531489538E-2</v>
      </c>
      <c r="Q247" s="118">
        <v>-1.3074707531489538E-2</v>
      </c>
      <c r="R247" s="118">
        <v>-1.3074707531489538E-2</v>
      </c>
      <c r="S247" s="118">
        <v>-1.3074707531489538E-2</v>
      </c>
      <c r="T247" s="28"/>
      <c r="U247" s="107">
        <v>43538</v>
      </c>
      <c r="V247" s="108">
        <v>-1.6629046315037161E-3</v>
      </c>
      <c r="W247" s="109">
        <v>0.87284371871128053</v>
      </c>
      <c r="X247" s="108">
        <v>3.2795503324911657E-3</v>
      </c>
      <c r="Y247" s="28"/>
      <c r="Z247" s="101"/>
      <c r="AB247" s="118" t="s">
        <v>179</v>
      </c>
      <c r="AC247" s="28"/>
      <c r="AD247" s="101"/>
      <c r="AF247" s="118" t="s">
        <v>179</v>
      </c>
      <c r="AG247" s="28"/>
      <c r="AH247" s="101"/>
      <c r="AJ247" s="118" t="s">
        <v>179</v>
      </c>
      <c r="AK247" s="28"/>
      <c r="AL247" s="101"/>
      <c r="AN247" s="118" t="s">
        <v>179</v>
      </c>
      <c r="AO247" s="28"/>
      <c r="AP247" s="101"/>
      <c r="AR247" s="118" t="s">
        <v>179</v>
      </c>
      <c r="AS247" s="28"/>
      <c r="AT247" s="101"/>
      <c r="AV247" s="118" t="s">
        <v>179</v>
      </c>
    </row>
    <row r="248" spans="2:48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101">
        <v>42664</v>
      </c>
      <c r="N248" s="118">
        <v>9.9657039923073398E-3</v>
      </c>
      <c r="O248" s="118">
        <v>9.9657039923073398E-3</v>
      </c>
      <c r="P248" s="118">
        <v>9.9657039923073398E-3</v>
      </c>
      <c r="Q248" s="118">
        <v>9.9657039923073398E-3</v>
      </c>
      <c r="R248" s="118">
        <v>9.9657039923073398E-3</v>
      </c>
      <c r="S248" s="118">
        <v>9.9657039923073398E-3</v>
      </c>
      <c r="T248" s="28"/>
      <c r="U248" s="107">
        <v>43537</v>
      </c>
      <c r="V248" s="108">
        <v>8.3227085791501157E-4</v>
      </c>
      <c r="W248" s="109">
        <v>0.87429759222670689</v>
      </c>
      <c r="X248" s="108">
        <v>8.6202201252139066E-3</v>
      </c>
      <c r="Y248" s="28"/>
      <c r="Z248" s="101"/>
      <c r="AB248" s="118" t="s">
        <v>179</v>
      </c>
      <c r="AC248" s="28"/>
      <c r="AD248" s="101"/>
      <c r="AF248" s="118" t="s">
        <v>179</v>
      </c>
      <c r="AG248" s="28"/>
      <c r="AH248" s="101"/>
      <c r="AJ248" s="118" t="s">
        <v>179</v>
      </c>
      <c r="AK248" s="28"/>
      <c r="AL248" s="101"/>
      <c r="AN248" s="118" t="s">
        <v>179</v>
      </c>
      <c r="AO248" s="28"/>
      <c r="AP248" s="101"/>
      <c r="AR248" s="118" t="s">
        <v>179</v>
      </c>
      <c r="AS248" s="28"/>
      <c r="AT248" s="101"/>
      <c r="AV248" s="118" t="s">
        <v>179</v>
      </c>
    </row>
    <row r="249" spans="2:48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101">
        <v>42657</v>
      </c>
      <c r="N249" s="118">
        <v>-8.4305040936989428E-3</v>
      </c>
      <c r="O249" s="118">
        <v>-8.4305040936989428E-3</v>
      </c>
      <c r="P249" s="118">
        <v>-8.4305040936989428E-3</v>
      </c>
      <c r="Q249" s="118">
        <v>-8.4305040936989428E-3</v>
      </c>
      <c r="R249" s="118">
        <v>-8.4305040936989428E-3</v>
      </c>
      <c r="S249" s="118">
        <v>-8.4305040936989428E-3</v>
      </c>
      <c r="T249" s="28"/>
      <c r="U249" s="107">
        <v>43536</v>
      </c>
      <c r="V249" s="108">
        <v>2.7799428299164542E-3</v>
      </c>
      <c r="W249" s="109">
        <v>0.87357054491983721</v>
      </c>
      <c r="X249" s="108">
        <v>1.3743142265734365E-2</v>
      </c>
      <c r="Y249" s="28"/>
      <c r="Z249" s="101"/>
      <c r="AB249" s="118" t="s">
        <v>179</v>
      </c>
      <c r="AC249" s="28"/>
      <c r="AD249" s="101"/>
      <c r="AF249" s="118" t="s">
        <v>179</v>
      </c>
      <c r="AG249" s="28"/>
      <c r="AH249" s="101"/>
      <c r="AJ249" s="118" t="s">
        <v>179</v>
      </c>
      <c r="AK249" s="28"/>
      <c r="AL249" s="101"/>
      <c r="AN249" s="118" t="s">
        <v>179</v>
      </c>
      <c r="AO249" s="28"/>
      <c r="AP249" s="101"/>
      <c r="AR249" s="118" t="s">
        <v>179</v>
      </c>
      <c r="AS249" s="28"/>
      <c r="AT249" s="101"/>
      <c r="AV249" s="118" t="s">
        <v>179</v>
      </c>
    </row>
    <row r="250" spans="2:48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101">
        <v>42650</v>
      </c>
      <c r="N250" s="118">
        <v>-1.3296980908133693E-2</v>
      </c>
      <c r="O250" s="118">
        <v>-1.3296980908133693E-2</v>
      </c>
      <c r="P250" s="118">
        <v>-1.3296980908133693E-2</v>
      </c>
      <c r="Q250" s="118">
        <v>-1.3296980908133693E-2</v>
      </c>
      <c r="R250" s="118">
        <v>-1.3296980908133693E-2</v>
      </c>
      <c r="S250" s="118">
        <v>-1.3296980908133693E-2</v>
      </c>
      <c r="T250" s="28"/>
      <c r="U250" s="107">
        <v>43535</v>
      </c>
      <c r="V250" s="108">
        <v>3.650423011443265E-3</v>
      </c>
      <c r="W250" s="109">
        <v>0.87114880105654979</v>
      </c>
      <c r="X250" s="108">
        <v>1.3000437421558653E-2</v>
      </c>
      <c r="Y250" s="28"/>
      <c r="Z250" s="101"/>
      <c r="AB250" s="118" t="s">
        <v>179</v>
      </c>
      <c r="AC250" s="28"/>
      <c r="AD250" s="101"/>
      <c r="AF250" s="118" t="s">
        <v>179</v>
      </c>
      <c r="AG250" s="28"/>
      <c r="AH250" s="101"/>
      <c r="AJ250" s="118" t="s">
        <v>179</v>
      </c>
      <c r="AK250" s="28"/>
      <c r="AL250" s="101"/>
      <c r="AN250" s="118" t="s">
        <v>179</v>
      </c>
      <c r="AO250" s="28"/>
      <c r="AP250" s="101"/>
      <c r="AR250" s="118" t="s">
        <v>179</v>
      </c>
      <c r="AS250" s="28"/>
      <c r="AT250" s="101"/>
      <c r="AV250" s="118" t="s">
        <v>179</v>
      </c>
    </row>
    <row r="251" spans="2:48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101">
        <v>42643</v>
      </c>
      <c r="N251" s="118">
        <v>2.6114981356917255E-3</v>
      </c>
      <c r="O251" s="118">
        <v>2.6114981356917255E-3</v>
      </c>
      <c r="P251" s="118">
        <v>2.6114981356917255E-3</v>
      </c>
      <c r="Q251" s="118">
        <v>2.6114981356917255E-3</v>
      </c>
      <c r="R251" s="118">
        <v>2.6114981356917255E-3</v>
      </c>
      <c r="S251" s="118">
        <v>2.6114981356917255E-3</v>
      </c>
      <c r="T251" s="28"/>
      <c r="U251" s="107">
        <v>43532</v>
      </c>
      <c r="V251" s="108">
        <v>-2.3106402587040951E-3</v>
      </c>
      <c r="W251" s="109">
        <v>0.86798030577486962</v>
      </c>
      <c r="X251" s="108">
        <v>1.0727840937919897E-2</v>
      </c>
      <c r="Y251" s="28"/>
      <c r="Z251" s="101"/>
      <c r="AB251" s="118" t="s">
        <v>179</v>
      </c>
      <c r="AC251" s="28"/>
      <c r="AD251" s="101"/>
      <c r="AF251" s="118" t="s">
        <v>179</v>
      </c>
      <c r="AG251" s="28"/>
      <c r="AH251" s="101"/>
      <c r="AJ251" s="118" t="s">
        <v>179</v>
      </c>
      <c r="AK251" s="28"/>
      <c r="AL251" s="101"/>
      <c r="AN251" s="118" t="s">
        <v>179</v>
      </c>
      <c r="AO251" s="28"/>
      <c r="AP251" s="101"/>
      <c r="AR251" s="118" t="s">
        <v>179</v>
      </c>
      <c r="AS251" s="28"/>
      <c r="AT251" s="101"/>
      <c r="AV251" s="118" t="s">
        <v>179</v>
      </c>
    </row>
    <row r="252" spans="2:48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101">
        <v>42636</v>
      </c>
      <c r="N252" s="118">
        <v>1.9339925334830532E-2</v>
      </c>
      <c r="O252" s="118">
        <v>1.9339925334830532E-2</v>
      </c>
      <c r="P252" s="118">
        <v>1.9339925334830532E-2</v>
      </c>
      <c r="Q252" s="118">
        <v>1.9339925334830532E-2</v>
      </c>
      <c r="R252" s="118">
        <v>1.9339925334830532E-2</v>
      </c>
      <c r="S252" s="118">
        <v>1.9339925334830532E-2</v>
      </c>
      <c r="T252" s="28"/>
      <c r="U252" s="107">
        <v>43531</v>
      </c>
      <c r="V252" s="108">
        <v>3.6514554253939519E-3</v>
      </c>
      <c r="W252" s="109">
        <v>0.86999054094346528</v>
      </c>
      <c r="X252" s="108">
        <v>1.3165785472134317E-2</v>
      </c>
      <c r="Y252" s="28"/>
      <c r="Z252" s="101"/>
      <c r="AB252" s="118" t="s">
        <v>179</v>
      </c>
      <c r="AC252" s="28"/>
      <c r="AD252" s="101"/>
      <c r="AF252" s="118" t="s">
        <v>179</v>
      </c>
      <c r="AG252" s="28"/>
      <c r="AH252" s="101"/>
      <c r="AJ252" s="118" t="s">
        <v>179</v>
      </c>
      <c r="AK252" s="28"/>
      <c r="AL252" s="101"/>
      <c r="AN252" s="118" t="s">
        <v>179</v>
      </c>
      <c r="AO252" s="28"/>
      <c r="AP252" s="101"/>
      <c r="AR252" s="118" t="s">
        <v>179</v>
      </c>
      <c r="AS252" s="28"/>
      <c r="AT252" s="101"/>
      <c r="AV252" s="118" t="s">
        <v>179</v>
      </c>
    </row>
    <row r="253" spans="2:48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101">
        <v>42629</v>
      </c>
      <c r="N253" s="118">
        <v>-8.4045588954794193E-3</v>
      </c>
      <c r="O253" s="118">
        <v>-8.4045588954794193E-3</v>
      </c>
      <c r="P253" s="118">
        <v>-8.4045588954794193E-3</v>
      </c>
      <c r="Q253" s="118">
        <v>-8.4045588954794193E-3</v>
      </c>
      <c r="R253" s="118">
        <v>-8.4045588954794193E-3</v>
      </c>
      <c r="S253" s="118">
        <v>-8.4045588954794193E-3</v>
      </c>
      <c r="T253" s="28"/>
      <c r="U253" s="107">
        <v>43530</v>
      </c>
      <c r="V253" s="108">
        <v>5.9156369227841921E-3</v>
      </c>
      <c r="W253" s="109">
        <v>0.86682536675515809</v>
      </c>
      <c r="X253" s="108">
        <v>5.8985323881781682E-3</v>
      </c>
      <c r="Y253" s="28"/>
      <c r="Z253" s="101"/>
      <c r="AB253" s="118" t="s">
        <v>179</v>
      </c>
      <c r="AC253" s="28"/>
      <c r="AD253" s="101"/>
      <c r="AF253" s="118" t="s">
        <v>179</v>
      </c>
      <c r="AG253" s="28"/>
      <c r="AH253" s="101"/>
      <c r="AJ253" s="118" t="s">
        <v>179</v>
      </c>
      <c r="AK253" s="28"/>
      <c r="AL253" s="101"/>
      <c r="AN253" s="118" t="s">
        <v>179</v>
      </c>
      <c r="AO253" s="28"/>
      <c r="AP253" s="101"/>
      <c r="AR253" s="118" t="s">
        <v>179</v>
      </c>
      <c r="AS253" s="28"/>
      <c r="AT253" s="101"/>
      <c r="AV253" s="118" t="s">
        <v>179</v>
      </c>
    </row>
    <row r="254" spans="2:48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101">
        <v>42622</v>
      </c>
      <c r="N254" s="118">
        <v>-1.3300691047904989E-2</v>
      </c>
      <c r="O254" s="118">
        <v>-1.3300691047904989E-2</v>
      </c>
      <c r="P254" s="118">
        <v>-1.3300691047904989E-2</v>
      </c>
      <c r="Q254" s="118">
        <v>-1.3300691047904989E-2</v>
      </c>
      <c r="R254" s="118">
        <v>-1.3300691047904989E-2</v>
      </c>
      <c r="S254" s="118">
        <v>-1.3300691047904989E-2</v>
      </c>
      <c r="T254" s="28"/>
      <c r="U254" s="107">
        <v>43529</v>
      </c>
      <c r="V254" s="108">
        <v>2.0452700216568769E-3</v>
      </c>
      <c r="W254" s="109">
        <v>0.86172769856414622</v>
      </c>
      <c r="X254" s="108">
        <v>-5.761828521964163E-3</v>
      </c>
      <c r="Y254" s="28"/>
      <c r="Z254" s="101"/>
      <c r="AB254" s="118" t="s">
        <v>179</v>
      </c>
      <c r="AC254" s="28"/>
      <c r="AD254" s="101"/>
      <c r="AF254" s="118" t="s">
        <v>179</v>
      </c>
      <c r="AG254" s="28"/>
      <c r="AH254" s="101"/>
      <c r="AJ254" s="118" t="s">
        <v>179</v>
      </c>
      <c r="AK254" s="28"/>
      <c r="AL254" s="101"/>
      <c r="AN254" s="118" t="s">
        <v>179</v>
      </c>
      <c r="AO254" s="28"/>
      <c r="AP254" s="101"/>
      <c r="AR254" s="118" t="s">
        <v>179</v>
      </c>
      <c r="AS254" s="28"/>
      <c r="AT254" s="101"/>
      <c r="AV254" s="118" t="s">
        <v>179</v>
      </c>
    </row>
    <row r="255" spans="2:48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101">
        <v>42615</v>
      </c>
      <c r="N255" s="118">
        <v>3.8143952201823428E-3</v>
      </c>
      <c r="O255" s="118">
        <v>3.8143952201823428E-3</v>
      </c>
      <c r="P255" s="118">
        <v>3.8143952201823428E-3</v>
      </c>
      <c r="Q255" s="118">
        <v>3.8143952201823428E-3</v>
      </c>
      <c r="R255" s="118">
        <v>3.8143952201823428E-3</v>
      </c>
      <c r="S255" s="118">
        <v>3.8143952201823428E-3</v>
      </c>
      <c r="T255" s="28"/>
      <c r="U255" s="107">
        <v>43528</v>
      </c>
      <c r="V255" s="108">
        <v>1.398802639053224E-3</v>
      </c>
      <c r="W255" s="109">
        <v>0.85996883009639069</v>
      </c>
      <c r="X255" s="108">
        <v>-8.1027100226701565E-3</v>
      </c>
      <c r="Y255" s="28"/>
      <c r="Z255" s="101"/>
      <c r="AB255" s="118" t="s">
        <v>179</v>
      </c>
      <c r="AC255" s="28"/>
      <c r="AD255" s="101"/>
      <c r="AF255" s="118" t="s">
        <v>179</v>
      </c>
      <c r="AG255" s="28"/>
      <c r="AH255" s="101"/>
      <c r="AJ255" s="118" t="s">
        <v>179</v>
      </c>
      <c r="AK255" s="28"/>
      <c r="AL255" s="101"/>
      <c r="AN255" s="118" t="s">
        <v>179</v>
      </c>
      <c r="AO255" s="28"/>
      <c r="AP255" s="101"/>
      <c r="AR255" s="118" t="s">
        <v>179</v>
      </c>
      <c r="AS255" s="28"/>
      <c r="AT255" s="101"/>
      <c r="AV255" s="118" t="s">
        <v>179</v>
      </c>
    </row>
    <row r="256" spans="2:48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101">
        <v>42608</v>
      </c>
      <c r="N256" s="118">
        <v>1.4921574341977273E-3</v>
      </c>
      <c r="O256" s="118">
        <v>1.4921574341977273E-3</v>
      </c>
      <c r="P256" s="118">
        <v>1.4921574341977273E-3</v>
      </c>
      <c r="Q256" s="118">
        <v>1.4921574341977273E-3</v>
      </c>
      <c r="R256" s="118">
        <v>1.4921574341977273E-3</v>
      </c>
      <c r="S256" s="118">
        <v>1.4921574341977273E-3</v>
      </c>
      <c r="T256" s="28"/>
      <c r="U256" s="107">
        <v>43525</v>
      </c>
      <c r="V256" s="108">
        <v>9.5854568991842243E-5</v>
      </c>
      <c r="W256" s="109">
        <v>0.85876758373393025</v>
      </c>
      <c r="X256" s="108">
        <v>-9.4608545328898064E-3</v>
      </c>
      <c r="Y256" s="28"/>
      <c r="Z256" s="101"/>
      <c r="AB256" s="118" t="s">
        <v>179</v>
      </c>
      <c r="AC256" s="28"/>
      <c r="AD256" s="101"/>
      <c r="AF256" s="118" t="s">
        <v>179</v>
      </c>
      <c r="AG256" s="28"/>
      <c r="AH256" s="101"/>
      <c r="AJ256" s="118" t="s">
        <v>179</v>
      </c>
      <c r="AK256" s="28"/>
      <c r="AL256" s="101"/>
      <c r="AN256" s="118" t="s">
        <v>179</v>
      </c>
      <c r="AO256" s="28"/>
      <c r="AP256" s="101"/>
      <c r="AR256" s="118" t="s">
        <v>179</v>
      </c>
      <c r="AS256" s="28"/>
      <c r="AT256" s="101"/>
      <c r="AV256" s="118" t="s">
        <v>179</v>
      </c>
    </row>
    <row r="257" spans="2:48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101">
        <v>42601</v>
      </c>
      <c r="N257" s="118">
        <v>-7.9803297393699069E-3</v>
      </c>
      <c r="O257" s="118">
        <v>-7.9803297393699069E-3</v>
      </c>
      <c r="P257" s="118">
        <v>-7.9803297393699069E-3</v>
      </c>
      <c r="Q257" s="118">
        <v>-7.9803297393699069E-3</v>
      </c>
      <c r="R257" s="118">
        <v>-7.9803297393699069E-3</v>
      </c>
      <c r="S257" s="118">
        <v>-7.9803297393699069E-3</v>
      </c>
      <c r="T257" s="28"/>
      <c r="U257" s="107">
        <v>43524</v>
      </c>
      <c r="V257" s="108">
        <v>-3.547553107309595E-3</v>
      </c>
      <c r="W257" s="109">
        <v>0.85868527482701218</v>
      </c>
      <c r="X257" s="108">
        <v>-6.4569175874482632E-3</v>
      </c>
      <c r="Y257" s="28"/>
      <c r="Z257" s="101"/>
      <c r="AB257" s="118" t="s">
        <v>179</v>
      </c>
      <c r="AC257" s="28"/>
      <c r="AD257" s="101"/>
      <c r="AF257" s="118" t="s">
        <v>179</v>
      </c>
      <c r="AG257" s="28"/>
      <c r="AH257" s="101"/>
      <c r="AJ257" s="118" t="s">
        <v>179</v>
      </c>
      <c r="AK257" s="28"/>
      <c r="AL257" s="101"/>
      <c r="AN257" s="118" t="s">
        <v>179</v>
      </c>
      <c r="AO257" s="28"/>
      <c r="AP257" s="101"/>
      <c r="AR257" s="118" t="s">
        <v>179</v>
      </c>
      <c r="AS257" s="28"/>
      <c r="AT257" s="101"/>
      <c r="AV257" s="118" t="s">
        <v>179</v>
      </c>
    </row>
    <row r="258" spans="2:48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101">
        <v>42594</v>
      </c>
      <c r="N258" s="118">
        <v>1.2562448389482617E-2</v>
      </c>
      <c r="O258" s="118">
        <v>1.2562448389482617E-2</v>
      </c>
      <c r="P258" s="118">
        <v>1.2562448389482617E-2</v>
      </c>
      <c r="Q258" s="118">
        <v>1.2562448389482617E-2</v>
      </c>
      <c r="R258" s="118">
        <v>1.2562448389482617E-2</v>
      </c>
      <c r="S258" s="118">
        <v>1.2562448389482617E-2</v>
      </c>
      <c r="T258" s="28"/>
      <c r="U258" s="107">
        <v>43523</v>
      </c>
      <c r="V258" s="108">
        <v>-5.7449222628703344E-3</v>
      </c>
      <c r="W258" s="109">
        <v>0.86174235158407453</v>
      </c>
      <c r="X258" s="108">
        <v>-4.7777101998685012E-3</v>
      </c>
      <c r="Y258" s="28"/>
      <c r="Z258" s="101"/>
      <c r="AB258" s="118" t="s">
        <v>179</v>
      </c>
      <c r="AC258" s="28"/>
      <c r="AD258" s="101"/>
      <c r="AF258" s="118" t="s">
        <v>179</v>
      </c>
      <c r="AG258" s="28"/>
      <c r="AH258" s="101"/>
      <c r="AJ258" s="118" t="s">
        <v>179</v>
      </c>
      <c r="AK258" s="28"/>
      <c r="AL258" s="101"/>
      <c r="AN258" s="118" t="s">
        <v>179</v>
      </c>
      <c r="AO258" s="28"/>
      <c r="AP258" s="101"/>
      <c r="AR258" s="118" t="s">
        <v>179</v>
      </c>
      <c r="AS258" s="28"/>
      <c r="AT258" s="101"/>
      <c r="AV258" s="118" t="s">
        <v>179</v>
      </c>
    </row>
    <row r="259" spans="2:48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101">
        <v>42587</v>
      </c>
      <c r="N259" s="118">
        <v>-3.3948981735750783E-3</v>
      </c>
      <c r="O259" s="118">
        <v>-3.3948981735750783E-3</v>
      </c>
      <c r="P259" s="118">
        <v>-3.3948981735750783E-3</v>
      </c>
      <c r="Q259" s="118">
        <v>-3.3948981735750783E-3</v>
      </c>
      <c r="R259" s="118">
        <v>-3.3948981735750783E-3</v>
      </c>
      <c r="S259" s="118">
        <v>-3.3948981735750783E-3</v>
      </c>
      <c r="T259" s="28"/>
      <c r="U259" s="107">
        <v>43522</v>
      </c>
      <c r="V259" s="108">
        <v>-3.1399288209639405E-4</v>
      </c>
      <c r="W259" s="109">
        <v>0.86672159979846741</v>
      </c>
      <c r="X259" s="108">
        <v>4.089790922662262E-3</v>
      </c>
      <c r="Y259" s="28"/>
      <c r="Z259" s="101"/>
      <c r="AB259" s="118" t="s">
        <v>179</v>
      </c>
      <c r="AC259" s="28"/>
      <c r="AD259" s="101"/>
      <c r="AF259" s="118" t="s">
        <v>179</v>
      </c>
      <c r="AG259" s="28"/>
      <c r="AH259" s="101"/>
      <c r="AJ259" s="118" t="s">
        <v>179</v>
      </c>
      <c r="AK259" s="28"/>
      <c r="AL259" s="101"/>
      <c r="AN259" s="118" t="s">
        <v>179</v>
      </c>
      <c r="AO259" s="28"/>
      <c r="AP259" s="101"/>
      <c r="AR259" s="118" t="s">
        <v>179</v>
      </c>
      <c r="AS259" s="28"/>
      <c r="AT259" s="101"/>
      <c r="AV259" s="118" t="s">
        <v>179</v>
      </c>
    </row>
    <row r="260" spans="2:48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101">
        <v>42580</v>
      </c>
      <c r="N260" s="118">
        <v>6.2286740730892465E-3</v>
      </c>
      <c r="O260" s="118">
        <v>6.2286740730892465E-3</v>
      </c>
      <c r="P260" s="118">
        <v>6.2286740730892465E-3</v>
      </c>
      <c r="Q260" s="118">
        <v>6.2286740730892465E-3</v>
      </c>
      <c r="R260" s="118">
        <v>6.2286740730892465E-3</v>
      </c>
      <c r="S260" s="118">
        <v>6.2286740730892465E-3</v>
      </c>
      <c r="T260" s="28"/>
      <c r="U260" s="107">
        <v>43521</v>
      </c>
      <c r="V260" s="108">
        <v>2.7648286594237739E-5</v>
      </c>
      <c r="W260" s="109">
        <v>0.86699382968981153</v>
      </c>
      <c r="X260" s="108">
        <v>4.6606332174188303E-3</v>
      </c>
      <c r="Y260" s="28"/>
      <c r="Z260" s="101"/>
      <c r="AB260" s="118" t="s">
        <v>179</v>
      </c>
      <c r="AC260" s="28"/>
      <c r="AD260" s="101"/>
      <c r="AF260" s="118" t="s">
        <v>179</v>
      </c>
      <c r="AG260" s="28"/>
      <c r="AH260" s="101"/>
      <c r="AJ260" s="118" t="s">
        <v>179</v>
      </c>
      <c r="AK260" s="28"/>
      <c r="AL260" s="101"/>
      <c r="AN260" s="118" t="s">
        <v>179</v>
      </c>
      <c r="AO260" s="28"/>
      <c r="AP260" s="101"/>
      <c r="AR260" s="118" t="s">
        <v>179</v>
      </c>
      <c r="AS260" s="28"/>
      <c r="AT260" s="101"/>
      <c r="AV260" s="118" t="s">
        <v>179</v>
      </c>
    </row>
    <row r="261" spans="2:48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101">
        <v>42573</v>
      </c>
      <c r="N261" s="118">
        <v>7.3219947129095075E-3</v>
      </c>
      <c r="O261" s="118">
        <v>7.3219947129095075E-3</v>
      </c>
      <c r="P261" s="118">
        <v>7.3219947129095075E-3</v>
      </c>
      <c r="Q261" s="118">
        <v>7.3219947129095075E-3</v>
      </c>
      <c r="R261" s="118">
        <v>7.3219947129095075E-3</v>
      </c>
      <c r="S261" s="118">
        <v>7.3219947129095075E-3</v>
      </c>
      <c r="T261" s="28"/>
      <c r="U261" s="107">
        <v>43518</v>
      </c>
      <c r="V261" s="108">
        <v>3.1287734599519191E-3</v>
      </c>
      <c r="W261" s="109">
        <v>0.86696985945866867</v>
      </c>
      <c r="X261" s="108">
        <v>4.1746038406593744E-3</v>
      </c>
      <c r="Y261" s="28"/>
      <c r="Z261" s="101"/>
      <c r="AB261" s="118" t="s">
        <v>179</v>
      </c>
      <c r="AC261" s="28"/>
      <c r="AD261" s="101"/>
      <c r="AF261" s="118" t="s">
        <v>179</v>
      </c>
      <c r="AG261" s="28"/>
      <c r="AH261" s="101"/>
      <c r="AJ261" s="118" t="s">
        <v>179</v>
      </c>
      <c r="AK261" s="28"/>
      <c r="AL261" s="101"/>
      <c r="AN261" s="118" t="s">
        <v>179</v>
      </c>
      <c r="AO261" s="28"/>
      <c r="AP261" s="101"/>
      <c r="AR261" s="118" t="s">
        <v>179</v>
      </c>
      <c r="AS261" s="28"/>
      <c r="AT261" s="101"/>
      <c r="AV261" s="118" t="s">
        <v>179</v>
      </c>
    </row>
    <row r="262" spans="2:48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101">
        <v>42566</v>
      </c>
      <c r="N262" s="118">
        <v>-1.7763471513009277E-3</v>
      </c>
      <c r="O262" s="118">
        <v>-1.7763471513009277E-3</v>
      </c>
      <c r="P262" s="118">
        <v>-1.7763471513009277E-3</v>
      </c>
      <c r="Q262" s="118">
        <v>-1.7763471513009277E-3</v>
      </c>
      <c r="R262" s="118">
        <v>-1.7763471513009277E-3</v>
      </c>
      <c r="S262" s="118">
        <v>-1.7763471513009277E-3</v>
      </c>
      <c r="T262" s="28"/>
      <c r="U262" s="107">
        <v>43517</v>
      </c>
      <c r="V262" s="108">
        <v>-1.8634285436005752E-3</v>
      </c>
      <c r="W262" s="109">
        <v>0.86426576766246144</v>
      </c>
      <c r="X262" s="108">
        <v>3.2719938092209411E-3</v>
      </c>
      <c r="Y262" s="28"/>
      <c r="Z262" s="101"/>
      <c r="AB262" s="118" t="s">
        <v>179</v>
      </c>
      <c r="AC262" s="28"/>
      <c r="AD262" s="101"/>
      <c r="AF262" s="118" t="s">
        <v>179</v>
      </c>
      <c r="AG262" s="28"/>
      <c r="AH262" s="101"/>
      <c r="AJ262" s="118" t="s">
        <v>179</v>
      </c>
      <c r="AK262" s="28"/>
      <c r="AL262" s="101"/>
      <c r="AN262" s="118" t="s">
        <v>179</v>
      </c>
      <c r="AO262" s="28"/>
      <c r="AP262" s="101"/>
      <c r="AR262" s="118" t="s">
        <v>179</v>
      </c>
      <c r="AS262" s="28"/>
      <c r="AT262" s="101"/>
      <c r="AV262" s="118" t="s">
        <v>179</v>
      </c>
    </row>
    <row r="263" spans="2:48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101">
        <v>42559</v>
      </c>
      <c r="N263" s="118">
        <v>9.4273855860216305E-3</v>
      </c>
      <c r="O263" s="118">
        <v>9.4273855860216305E-3</v>
      </c>
      <c r="P263" s="118">
        <v>9.4273855860216305E-3</v>
      </c>
      <c r="Q263" s="118">
        <v>9.4273855860216305E-3</v>
      </c>
      <c r="R263" s="118">
        <v>9.4273855860216305E-3</v>
      </c>
      <c r="S263" s="118">
        <v>9.4273855860216305E-3</v>
      </c>
      <c r="T263" s="28"/>
      <c r="U263" s="107">
        <v>43516</v>
      </c>
      <c r="V263" s="108">
        <v>3.1139609316434306E-3</v>
      </c>
      <c r="W263" s="109">
        <v>0.86587927181286961</v>
      </c>
      <c r="X263" s="108">
        <v>9.171082568642408E-3</v>
      </c>
      <c r="Y263" s="28"/>
      <c r="Z263" s="101"/>
      <c r="AB263" s="118" t="s">
        <v>179</v>
      </c>
      <c r="AC263" s="28"/>
      <c r="AD263" s="101"/>
      <c r="AF263" s="118" t="s">
        <v>179</v>
      </c>
      <c r="AG263" s="28"/>
      <c r="AH263" s="101"/>
      <c r="AJ263" s="118" t="s">
        <v>179</v>
      </c>
      <c r="AK263" s="28"/>
      <c r="AL263" s="101"/>
      <c r="AN263" s="118" t="s">
        <v>179</v>
      </c>
      <c r="AO263" s="28"/>
      <c r="AP263" s="101"/>
      <c r="AR263" s="118" t="s">
        <v>179</v>
      </c>
      <c r="AS263" s="28"/>
      <c r="AT263" s="101"/>
      <c r="AV263" s="118" t="s">
        <v>179</v>
      </c>
    </row>
    <row r="264" spans="2:48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101">
        <v>42552</v>
      </c>
      <c r="N264" s="118">
        <v>2.8797725531684248E-2</v>
      </c>
      <c r="O264" s="118">
        <v>2.8797725531684248E-2</v>
      </c>
      <c r="P264" s="118">
        <v>2.8797725531684248E-2</v>
      </c>
      <c r="Q264" s="118">
        <v>2.8797725531684248E-2</v>
      </c>
      <c r="R264" s="118">
        <v>2.8797725531684248E-2</v>
      </c>
      <c r="S264" s="118">
        <v>2.8797725531684248E-2</v>
      </c>
      <c r="T264" s="28"/>
      <c r="U264" s="107">
        <v>43515</v>
      </c>
      <c r="V264" s="108">
        <v>2.5434578591724741E-4</v>
      </c>
      <c r="W264" s="109">
        <v>0.86319132774174834</v>
      </c>
      <c r="X264" s="108">
        <v>6.0012684996819665E-3</v>
      </c>
      <c r="Y264" s="28"/>
      <c r="Z264" s="101"/>
      <c r="AB264" s="118" t="s">
        <v>179</v>
      </c>
      <c r="AC264" s="28"/>
      <c r="AD264" s="101"/>
      <c r="AF264" s="118" t="s">
        <v>179</v>
      </c>
      <c r="AG264" s="28"/>
      <c r="AH264" s="101"/>
      <c r="AJ264" s="118" t="s">
        <v>179</v>
      </c>
      <c r="AK264" s="28"/>
      <c r="AL264" s="101"/>
      <c r="AN264" s="118" t="s">
        <v>179</v>
      </c>
      <c r="AO264" s="28"/>
      <c r="AP264" s="101"/>
      <c r="AR264" s="118" t="s">
        <v>179</v>
      </c>
      <c r="AS264" s="28"/>
      <c r="AT264" s="101"/>
      <c r="AV264" s="118" t="s">
        <v>179</v>
      </c>
    </row>
    <row r="265" spans="2:48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101">
        <v>42545</v>
      </c>
      <c r="N265" s="118">
        <v>2.5681830963075747E-3</v>
      </c>
      <c r="O265" s="118">
        <v>2.5681830963075747E-3</v>
      </c>
      <c r="P265" s="118">
        <v>2.5681830963075747E-3</v>
      </c>
      <c r="Q265" s="118">
        <v>2.5681830963075747E-3</v>
      </c>
      <c r="R265" s="118">
        <v>2.5681830963075747E-3</v>
      </c>
      <c r="S265" s="118">
        <v>2.5681830963075747E-3</v>
      </c>
      <c r="T265" s="28"/>
      <c r="U265" s="107">
        <v>43514</v>
      </c>
      <c r="V265" s="108">
        <v>-4.5613976936086548E-4</v>
      </c>
      <c r="W265" s="109">
        <v>0.86297183449227999</v>
      </c>
      <c r="X265" s="108">
        <v>5.4720252858644347E-3</v>
      </c>
      <c r="Y265" s="28"/>
      <c r="Z265" s="101"/>
      <c r="AB265" s="118" t="s">
        <v>179</v>
      </c>
      <c r="AC265" s="28"/>
      <c r="AD265" s="101"/>
      <c r="AF265" s="118" t="s">
        <v>179</v>
      </c>
      <c r="AG265" s="28"/>
      <c r="AH265" s="101"/>
      <c r="AJ265" s="118" t="s">
        <v>179</v>
      </c>
      <c r="AK265" s="28"/>
      <c r="AL265" s="101"/>
      <c r="AN265" s="118" t="s">
        <v>179</v>
      </c>
      <c r="AO265" s="28"/>
      <c r="AP265" s="101"/>
      <c r="AR265" s="118" t="s">
        <v>179</v>
      </c>
      <c r="AS265" s="28"/>
      <c r="AT265" s="101"/>
      <c r="AV265" s="118" t="s">
        <v>179</v>
      </c>
    </row>
    <row r="266" spans="2:48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101">
        <v>42538</v>
      </c>
      <c r="N266" s="118">
        <v>-6.3303346125841431E-3</v>
      </c>
      <c r="O266" s="118">
        <v>-6.3303346125841431E-3</v>
      </c>
      <c r="P266" s="118">
        <v>-6.3303346125841431E-3</v>
      </c>
      <c r="Q266" s="118">
        <v>-6.3303346125841431E-3</v>
      </c>
      <c r="R266" s="118">
        <v>-6.3303346125841431E-3</v>
      </c>
      <c r="S266" s="118">
        <v>-6.3303346125841431E-3</v>
      </c>
      <c r="T266" s="28"/>
      <c r="U266" s="107">
        <v>43511</v>
      </c>
      <c r="V266" s="108">
        <v>2.2271034811587177E-3</v>
      </c>
      <c r="W266" s="109">
        <v>0.86336564990069975</v>
      </c>
      <c r="X266" s="108">
        <v>5.9477045795661709E-3</v>
      </c>
      <c r="Y266" s="28"/>
      <c r="Z266" s="101"/>
      <c r="AB266" s="118" t="s">
        <v>179</v>
      </c>
      <c r="AC266" s="28"/>
      <c r="AD266" s="101"/>
      <c r="AF266" s="118" t="s">
        <v>179</v>
      </c>
      <c r="AG266" s="28"/>
      <c r="AH266" s="101"/>
      <c r="AJ266" s="118" t="s">
        <v>179</v>
      </c>
      <c r="AK266" s="28"/>
      <c r="AL266" s="101"/>
      <c r="AN266" s="118" t="s">
        <v>179</v>
      </c>
      <c r="AO266" s="28"/>
      <c r="AP266" s="101"/>
      <c r="AR266" s="118" t="s">
        <v>179</v>
      </c>
      <c r="AS266" s="28"/>
      <c r="AT266" s="101"/>
      <c r="AV266" s="118" t="s">
        <v>179</v>
      </c>
    </row>
    <row r="267" spans="2:48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101" t="s">
        <v>179</v>
      </c>
      <c r="N267" s="118" t="s">
        <v>179</v>
      </c>
      <c r="O267" s="118" t="s">
        <v>179</v>
      </c>
      <c r="P267" s="118" t="s">
        <v>179</v>
      </c>
      <c r="Q267" s="118" t="s">
        <v>179</v>
      </c>
      <c r="R267" s="118" t="s">
        <v>179</v>
      </c>
      <c r="S267" s="118" t="s">
        <v>179</v>
      </c>
      <c r="T267" s="28"/>
      <c r="U267" s="107">
        <v>43510</v>
      </c>
      <c r="V267" s="108">
        <v>4.0054647030752736E-3</v>
      </c>
      <c r="W267" s="109">
        <v>0.86144711802531138</v>
      </c>
      <c r="X267" s="108">
        <v>4.7785522068954922E-3</v>
      </c>
      <c r="Y267" s="28"/>
      <c r="Z267" s="101"/>
      <c r="AB267" s="118" t="s">
        <v>179</v>
      </c>
      <c r="AC267" s="28"/>
      <c r="AD267" s="101"/>
      <c r="AF267" s="118" t="s">
        <v>179</v>
      </c>
      <c r="AG267" s="28"/>
      <c r="AH267" s="101"/>
      <c r="AJ267" s="118" t="s">
        <v>179</v>
      </c>
      <c r="AK267" s="28"/>
      <c r="AL267" s="101"/>
      <c r="AN267" s="118" t="s">
        <v>179</v>
      </c>
      <c r="AO267" s="28"/>
      <c r="AP267" s="101"/>
      <c r="AR267" s="118" t="s">
        <v>179</v>
      </c>
      <c r="AS267" s="28"/>
      <c r="AT267" s="101"/>
      <c r="AV267" s="118" t="s">
        <v>179</v>
      </c>
    </row>
    <row r="268" spans="2:48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101" t="s">
        <v>179</v>
      </c>
      <c r="N268" s="118" t="s">
        <v>179</v>
      </c>
      <c r="O268" s="118" t="s">
        <v>179</v>
      </c>
      <c r="P268" s="118" t="s">
        <v>179</v>
      </c>
      <c r="Q268" s="118" t="s">
        <v>179</v>
      </c>
      <c r="R268" s="118" t="s">
        <v>179</v>
      </c>
      <c r="S268" s="118" t="s">
        <v>179</v>
      </c>
      <c r="T268" s="28"/>
      <c r="U268" s="107">
        <v>43509</v>
      </c>
      <c r="V268" s="108">
        <v>-3.682767204735647E-5</v>
      </c>
      <c r="W268" s="109">
        <v>0.85801038770249716</v>
      </c>
      <c r="X268" s="108">
        <v>3.2441697201770481E-3</v>
      </c>
      <c r="Y268" s="28"/>
      <c r="Z268" s="101"/>
      <c r="AB268" s="118" t="s">
        <v>179</v>
      </c>
      <c r="AC268" s="28"/>
      <c r="AD268" s="101"/>
      <c r="AF268" s="118" t="s">
        <v>179</v>
      </c>
      <c r="AG268" s="28"/>
      <c r="AH268" s="101"/>
      <c r="AJ268" s="118" t="s">
        <v>179</v>
      </c>
      <c r="AK268" s="28"/>
      <c r="AL268" s="101"/>
      <c r="AN268" s="118" t="s">
        <v>179</v>
      </c>
      <c r="AO268" s="28"/>
      <c r="AP268" s="101"/>
      <c r="AR268" s="118" t="s">
        <v>179</v>
      </c>
      <c r="AS268" s="28"/>
      <c r="AT268" s="101"/>
      <c r="AV268" s="118" t="s">
        <v>179</v>
      </c>
    </row>
    <row r="269" spans="2:48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101" t="s">
        <v>179</v>
      </c>
      <c r="N269" s="118" t="s">
        <v>179</v>
      </c>
      <c r="O269" s="118" t="s">
        <v>179</v>
      </c>
      <c r="P269" s="118" t="s">
        <v>179</v>
      </c>
      <c r="Q269" s="118" t="s">
        <v>179</v>
      </c>
      <c r="R269" s="118" t="s">
        <v>179</v>
      </c>
      <c r="S269" s="118" t="s">
        <v>179</v>
      </c>
      <c r="T269" s="28"/>
      <c r="U269" s="107">
        <v>43508</v>
      </c>
      <c r="V269" s="108">
        <v>-2.7187405214341433E-4</v>
      </c>
      <c r="W269" s="109">
        <v>0.85804198739141169</v>
      </c>
      <c r="X269" s="108">
        <v>5.0966782555501577E-3</v>
      </c>
      <c r="Y269" s="28"/>
      <c r="Z269" s="101"/>
      <c r="AB269" s="118" t="s">
        <v>179</v>
      </c>
      <c r="AC269" s="28"/>
      <c r="AD269" s="101"/>
      <c r="AF269" s="118" t="s">
        <v>179</v>
      </c>
      <c r="AG269" s="28"/>
      <c r="AH269" s="101"/>
      <c r="AJ269" s="118" t="s">
        <v>179</v>
      </c>
      <c r="AK269" s="28"/>
      <c r="AL269" s="101"/>
      <c r="AN269" s="118" t="s">
        <v>179</v>
      </c>
      <c r="AO269" s="28"/>
      <c r="AP269" s="101"/>
      <c r="AR269" s="118" t="s">
        <v>179</v>
      </c>
      <c r="AS269" s="28"/>
      <c r="AT269" s="101"/>
      <c r="AV269" s="118" t="s">
        <v>179</v>
      </c>
    </row>
    <row r="270" spans="2:48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101" t="s">
        <v>179</v>
      </c>
      <c r="N270" s="118" t="s">
        <v>179</v>
      </c>
      <c r="O270" s="118" t="s">
        <v>179</v>
      </c>
      <c r="P270" s="118" t="s">
        <v>179</v>
      </c>
      <c r="Q270" s="118" t="s">
        <v>179</v>
      </c>
      <c r="R270" s="118" t="s">
        <v>179</v>
      </c>
      <c r="S270" s="118" t="s">
        <v>179</v>
      </c>
      <c r="T270" s="28"/>
      <c r="U270" s="107">
        <v>43507</v>
      </c>
      <c r="V270" s="108">
        <v>1.6734965590901662E-5</v>
      </c>
      <c r="W270" s="109">
        <v>0.85827533018328339</v>
      </c>
      <c r="X270" s="108">
        <v>1.0568859470976744E-2</v>
      </c>
      <c r="Y270" s="28"/>
      <c r="Z270" s="101"/>
      <c r="AB270" s="118" t="s">
        <v>179</v>
      </c>
      <c r="AC270" s="28"/>
      <c r="AD270" s="101"/>
      <c r="AF270" s="118" t="s">
        <v>179</v>
      </c>
      <c r="AG270" s="28"/>
      <c r="AH270" s="101"/>
      <c r="AJ270" s="118" t="s">
        <v>179</v>
      </c>
      <c r="AK270" s="28"/>
      <c r="AL270" s="101"/>
      <c r="AN270" s="118" t="s">
        <v>179</v>
      </c>
      <c r="AO270" s="28"/>
      <c r="AP270" s="101"/>
      <c r="AR270" s="118" t="s">
        <v>179</v>
      </c>
      <c r="AS270" s="28"/>
      <c r="AT270" s="101"/>
      <c r="AV270" s="118" t="s">
        <v>179</v>
      </c>
    </row>
    <row r="271" spans="2:48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101" t="s">
        <v>179</v>
      </c>
      <c r="N271" s="118" t="s">
        <v>179</v>
      </c>
      <c r="O271" s="118" t="s">
        <v>179</v>
      </c>
      <c r="P271" s="118" t="s">
        <v>179</v>
      </c>
      <c r="Q271" s="118" t="s">
        <v>179</v>
      </c>
      <c r="R271" s="118" t="s">
        <v>179</v>
      </c>
      <c r="S271" s="118" t="s">
        <v>179</v>
      </c>
      <c r="T271" s="28"/>
      <c r="U271" s="107">
        <v>43504</v>
      </c>
      <c r="V271" s="108">
        <v>1.062275338845501E-3</v>
      </c>
      <c r="W271" s="109">
        <v>0.85826096721552902</v>
      </c>
      <c r="X271" s="108">
        <v>8.6858983294455516E-3</v>
      </c>
      <c r="Y271" s="28"/>
      <c r="AB271" s="118" t="s">
        <v>179</v>
      </c>
      <c r="AC271" s="28"/>
      <c r="AF271" s="118" t="s">
        <v>179</v>
      </c>
      <c r="AG271" s="28"/>
      <c r="AJ271" s="118" t="s">
        <v>179</v>
      </c>
      <c r="AK271" s="28"/>
      <c r="AN271" s="118" t="s">
        <v>179</v>
      </c>
      <c r="AO271" s="28"/>
      <c r="AR271" s="118" t="s">
        <v>179</v>
      </c>
      <c r="AS271" s="28"/>
      <c r="AV271" s="118" t="s">
        <v>179</v>
      </c>
    </row>
    <row r="272" spans="2:48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102"/>
      <c r="N272" s="119"/>
      <c r="O272" s="119"/>
      <c r="P272" s="119"/>
      <c r="Q272" s="119"/>
      <c r="R272" s="119"/>
      <c r="S272" s="119"/>
      <c r="T272" s="28"/>
      <c r="U272" s="107"/>
      <c r="V272" s="108"/>
      <c r="W272" s="109"/>
      <c r="X272" s="108"/>
      <c r="Y272" s="28"/>
      <c r="AC272" s="28"/>
      <c r="AG272" s="28"/>
      <c r="AK272" s="28"/>
      <c r="AO272" s="28"/>
      <c r="AS272" s="28"/>
    </row>
    <row r="273" spans="2:45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102"/>
      <c r="N273" s="119"/>
      <c r="O273" s="119"/>
      <c r="P273" s="119"/>
      <c r="Q273" s="119"/>
      <c r="R273" s="119"/>
      <c r="S273" s="119"/>
      <c r="T273" s="28"/>
      <c r="U273" s="107"/>
      <c r="V273" s="108"/>
      <c r="W273" s="109"/>
      <c r="X273" s="108"/>
      <c r="Y273" s="28"/>
      <c r="AC273" s="28"/>
      <c r="AG273" s="28"/>
      <c r="AK273" s="28"/>
      <c r="AO273" s="28"/>
      <c r="AS273" s="28"/>
    </row>
    <row r="274" spans="2:45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102"/>
      <c r="N274" s="119"/>
      <c r="O274" s="119"/>
      <c r="P274" s="119"/>
      <c r="Q274" s="119"/>
      <c r="R274" s="119"/>
      <c r="S274" s="119"/>
      <c r="T274" s="28"/>
      <c r="U274" s="107"/>
      <c r="V274" s="108"/>
      <c r="W274" s="109"/>
      <c r="X274" s="108"/>
      <c r="Y274" s="28"/>
      <c r="AC274" s="28"/>
      <c r="AG274" s="28"/>
      <c r="AK274" s="28"/>
      <c r="AO274" s="28"/>
      <c r="AS274" s="28"/>
    </row>
    <row r="275" spans="2:45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102"/>
      <c r="N275" s="119"/>
      <c r="O275" s="119"/>
      <c r="P275" s="119"/>
      <c r="Q275" s="119"/>
      <c r="R275" s="119"/>
      <c r="S275" s="119"/>
      <c r="T275" s="28"/>
      <c r="U275" s="107"/>
      <c r="V275" s="108"/>
      <c r="W275" s="109"/>
      <c r="X275" s="108"/>
      <c r="Y275" s="28"/>
      <c r="AC275" s="28"/>
      <c r="AG275" s="28"/>
      <c r="AK275" s="28"/>
      <c r="AO275" s="28"/>
      <c r="AS275" s="28"/>
    </row>
    <row r="276" spans="2:45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102"/>
      <c r="N276" s="119"/>
      <c r="O276" s="119"/>
      <c r="P276" s="119"/>
      <c r="Q276" s="119"/>
      <c r="R276" s="119"/>
      <c r="S276" s="119"/>
      <c r="T276" s="28"/>
      <c r="U276" s="107"/>
      <c r="V276" s="108"/>
      <c r="W276" s="109"/>
      <c r="X276" s="108"/>
      <c r="Y276" s="28"/>
      <c r="AC276" s="28"/>
      <c r="AG276" s="28"/>
      <c r="AK276" s="28"/>
      <c r="AO276" s="28"/>
      <c r="AS276" s="28"/>
    </row>
    <row r="277" spans="2:45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102"/>
      <c r="N277" s="119"/>
      <c r="O277" s="119"/>
      <c r="P277" s="119"/>
      <c r="Q277" s="119"/>
      <c r="R277" s="119"/>
      <c r="S277" s="119"/>
      <c r="T277" s="28"/>
      <c r="U277" s="107"/>
      <c r="V277" s="108"/>
      <c r="W277" s="109"/>
      <c r="X277" s="108"/>
      <c r="Y277" s="28"/>
      <c r="AC277" s="28"/>
      <c r="AG277" s="28"/>
      <c r="AK277" s="28"/>
      <c r="AO277" s="28"/>
      <c r="AS277" s="28"/>
    </row>
    <row r="278" spans="2:45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102"/>
      <c r="N278" s="119"/>
      <c r="O278" s="119"/>
      <c r="P278" s="119"/>
      <c r="Q278" s="119"/>
      <c r="R278" s="119"/>
      <c r="S278" s="119"/>
      <c r="T278" s="28"/>
      <c r="U278" s="107"/>
      <c r="V278" s="108"/>
      <c r="W278" s="109"/>
      <c r="X278" s="108"/>
      <c r="Y278" s="28"/>
      <c r="AC278" s="28"/>
      <c r="AG278" s="28"/>
      <c r="AK278" s="28"/>
      <c r="AO278" s="28"/>
      <c r="AS278" s="28"/>
    </row>
    <row r="279" spans="2:45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102"/>
      <c r="N279" s="119"/>
      <c r="O279" s="119"/>
      <c r="P279" s="119"/>
      <c r="Q279" s="119"/>
      <c r="R279" s="119"/>
      <c r="S279" s="119"/>
      <c r="T279" s="28"/>
      <c r="U279" s="107"/>
      <c r="V279" s="108"/>
      <c r="W279" s="109"/>
      <c r="X279" s="108"/>
      <c r="Y279" s="28"/>
      <c r="AC279" s="28"/>
      <c r="AG279" s="28"/>
      <c r="AK279" s="28"/>
      <c r="AO279" s="28"/>
      <c r="AS279" s="28"/>
    </row>
    <row r="280" spans="2:45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102"/>
      <c r="N280" s="119"/>
      <c r="O280" s="119"/>
      <c r="P280" s="119"/>
      <c r="Q280" s="119"/>
      <c r="R280" s="119"/>
      <c r="S280" s="119"/>
      <c r="T280" s="28"/>
      <c r="U280" s="107"/>
      <c r="V280" s="108"/>
      <c r="W280" s="109"/>
      <c r="X280" s="108"/>
      <c r="Y280" s="28"/>
      <c r="AC280" s="28"/>
      <c r="AG280" s="28"/>
      <c r="AK280" s="28"/>
      <c r="AO280" s="28"/>
      <c r="AS280" s="28"/>
    </row>
    <row r="281" spans="2:45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102"/>
      <c r="N281" s="119"/>
      <c r="O281" s="119"/>
      <c r="P281" s="119"/>
      <c r="Q281" s="119"/>
      <c r="R281" s="119"/>
      <c r="S281" s="119"/>
      <c r="T281" s="28"/>
      <c r="U281" s="107"/>
      <c r="V281" s="108"/>
      <c r="W281" s="109"/>
      <c r="X281" s="108"/>
      <c r="Y281" s="28"/>
      <c r="AC281" s="28"/>
      <c r="AG281" s="28"/>
      <c r="AK281" s="28"/>
      <c r="AO281" s="28"/>
      <c r="AS281" s="28"/>
    </row>
    <row r="282" spans="2:45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102"/>
      <c r="N282" s="119"/>
      <c r="O282" s="119"/>
      <c r="P282" s="119"/>
      <c r="Q282" s="119"/>
      <c r="R282" s="119"/>
      <c r="S282" s="119"/>
      <c r="T282" s="28"/>
      <c r="U282" s="107"/>
      <c r="V282" s="108"/>
      <c r="W282" s="109"/>
      <c r="X282" s="108"/>
      <c r="Y282" s="28"/>
      <c r="AC282" s="28"/>
      <c r="AG282" s="28"/>
      <c r="AK282" s="28"/>
      <c r="AO282" s="28"/>
      <c r="AS282" s="28"/>
    </row>
    <row r="283" spans="2:45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102"/>
      <c r="N283" s="119"/>
      <c r="O283" s="119"/>
      <c r="P283" s="119"/>
      <c r="Q283" s="119"/>
      <c r="R283" s="119"/>
      <c r="S283" s="119"/>
      <c r="T283" s="28"/>
      <c r="U283" s="107"/>
      <c r="V283" s="108"/>
      <c r="W283" s="109"/>
      <c r="X283" s="108"/>
      <c r="Y283" s="28"/>
      <c r="AC283" s="28"/>
      <c r="AG283" s="28"/>
      <c r="AK283" s="28"/>
      <c r="AO283" s="28"/>
      <c r="AS283" s="28"/>
    </row>
    <row r="284" spans="2:45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102"/>
      <c r="N284" s="119"/>
      <c r="O284" s="119"/>
      <c r="P284" s="119"/>
      <c r="Q284" s="119"/>
      <c r="R284" s="119"/>
      <c r="S284" s="119"/>
      <c r="T284" s="28"/>
      <c r="U284" s="107"/>
      <c r="V284" s="108"/>
      <c r="W284" s="109"/>
      <c r="X284" s="108"/>
      <c r="Y284" s="28"/>
      <c r="AC284" s="28"/>
      <c r="AG284" s="28"/>
      <c r="AK284" s="28"/>
      <c r="AO284" s="28"/>
      <c r="AS284" s="28"/>
    </row>
    <row r="285" spans="2:45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102"/>
      <c r="N285" s="119"/>
      <c r="O285" s="119"/>
      <c r="P285" s="119"/>
      <c r="Q285" s="119"/>
      <c r="R285" s="119"/>
      <c r="S285" s="119"/>
      <c r="T285" s="28"/>
      <c r="U285" s="107"/>
      <c r="V285" s="108"/>
      <c r="W285" s="109"/>
      <c r="X285" s="108"/>
      <c r="Y285" s="28"/>
      <c r="AC285" s="28"/>
      <c r="AG285" s="28"/>
      <c r="AK285" s="28"/>
      <c r="AO285" s="28"/>
      <c r="AS285" s="28"/>
    </row>
    <row r="286" spans="2:45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102"/>
      <c r="N286" s="119"/>
      <c r="O286" s="119"/>
      <c r="P286" s="119"/>
      <c r="Q286" s="119"/>
      <c r="R286" s="119"/>
      <c r="S286" s="119"/>
      <c r="T286" s="28"/>
      <c r="U286" s="107"/>
      <c r="V286" s="108"/>
      <c r="W286" s="109"/>
      <c r="X286" s="108"/>
      <c r="Y286" s="28"/>
      <c r="AC286" s="28"/>
      <c r="AG286" s="28"/>
      <c r="AK286" s="28"/>
      <c r="AO286" s="28"/>
      <c r="AS286" s="28"/>
    </row>
    <row r="287" spans="2:45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102"/>
      <c r="N287" s="119"/>
      <c r="O287" s="119"/>
      <c r="P287" s="119"/>
      <c r="Q287" s="119"/>
      <c r="R287" s="119"/>
      <c r="S287" s="119"/>
      <c r="T287" s="28"/>
      <c r="U287" s="107"/>
      <c r="V287" s="108"/>
      <c r="W287" s="109"/>
      <c r="X287" s="108"/>
      <c r="Y287" s="28"/>
      <c r="AC287" s="28"/>
      <c r="AG287" s="28"/>
      <c r="AK287" s="28"/>
      <c r="AO287" s="28"/>
      <c r="AS287" s="28"/>
    </row>
    <row r="288" spans="2:45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102"/>
      <c r="N288" s="119"/>
      <c r="O288" s="119"/>
      <c r="P288" s="119"/>
      <c r="Q288" s="119"/>
      <c r="R288" s="119"/>
      <c r="S288" s="119"/>
      <c r="T288" s="28"/>
      <c r="U288" s="107"/>
      <c r="V288" s="108"/>
      <c r="W288" s="109"/>
      <c r="X288" s="108"/>
      <c r="Y288" s="28"/>
      <c r="AC288" s="28"/>
      <c r="AG288" s="28"/>
      <c r="AK288" s="28"/>
      <c r="AO288" s="28"/>
      <c r="AS288" s="28"/>
    </row>
    <row r="289" spans="2:45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102"/>
      <c r="N289" s="119"/>
      <c r="O289" s="119"/>
      <c r="P289" s="119"/>
      <c r="Q289" s="119"/>
      <c r="R289" s="119"/>
      <c r="S289" s="119"/>
      <c r="T289" s="28"/>
      <c r="U289" s="107"/>
      <c r="V289" s="108"/>
      <c r="W289" s="109"/>
      <c r="X289" s="108"/>
      <c r="Y289" s="28"/>
      <c r="AC289" s="28"/>
      <c r="AG289" s="28"/>
      <c r="AK289" s="28"/>
      <c r="AO289" s="28"/>
      <c r="AS289" s="28"/>
    </row>
    <row r="290" spans="2:45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102"/>
      <c r="N290" s="119"/>
      <c r="O290" s="119"/>
      <c r="P290" s="119"/>
      <c r="Q290" s="119"/>
      <c r="R290" s="119"/>
      <c r="S290" s="119"/>
      <c r="T290" s="28"/>
      <c r="U290" s="107"/>
      <c r="V290" s="108"/>
      <c r="W290" s="109"/>
      <c r="X290" s="108"/>
      <c r="Y290" s="28"/>
      <c r="AC290" s="28"/>
      <c r="AG290" s="28"/>
      <c r="AK290" s="28"/>
      <c r="AO290" s="28"/>
      <c r="AS290" s="28"/>
    </row>
    <row r="291" spans="2:45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102"/>
      <c r="N291" s="119"/>
      <c r="O291" s="119"/>
      <c r="P291" s="119"/>
      <c r="Q291" s="119"/>
      <c r="R291" s="119"/>
      <c r="S291" s="119"/>
      <c r="T291" s="28"/>
      <c r="U291" s="107"/>
      <c r="V291" s="108"/>
      <c r="W291" s="109"/>
      <c r="X291" s="108"/>
      <c r="Y291" s="28"/>
      <c r="AC291" s="28"/>
      <c r="AG291" s="28"/>
      <c r="AK291" s="28"/>
      <c r="AO291" s="28"/>
      <c r="AS291" s="28"/>
    </row>
    <row r="292" spans="2:45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102"/>
      <c r="N292" s="119"/>
      <c r="O292" s="119"/>
      <c r="P292" s="119"/>
      <c r="Q292" s="119"/>
      <c r="R292" s="119"/>
      <c r="S292" s="119"/>
      <c r="T292" s="28"/>
      <c r="U292" s="107"/>
      <c r="V292" s="108"/>
      <c r="W292" s="109"/>
      <c r="X292" s="108"/>
      <c r="Y292" s="28"/>
      <c r="AC292" s="28"/>
      <c r="AG292" s="28"/>
      <c r="AK292" s="28"/>
      <c r="AO292" s="28"/>
      <c r="AS292" s="28"/>
    </row>
    <row r="293" spans="2:45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102"/>
      <c r="N293" s="119"/>
      <c r="O293" s="119"/>
      <c r="P293" s="119"/>
      <c r="Q293" s="119"/>
      <c r="R293" s="119"/>
      <c r="S293" s="119"/>
      <c r="T293" s="28"/>
      <c r="U293" s="107"/>
      <c r="V293" s="108"/>
      <c r="W293" s="109"/>
      <c r="X293" s="108"/>
      <c r="Y293" s="28"/>
      <c r="AC293" s="28"/>
      <c r="AG293" s="28"/>
      <c r="AK293" s="28"/>
      <c r="AO293" s="28"/>
      <c r="AS293" s="28"/>
    </row>
    <row r="294" spans="2:45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102"/>
      <c r="N294" s="119"/>
      <c r="O294" s="119"/>
      <c r="P294" s="119"/>
      <c r="Q294" s="119"/>
      <c r="R294" s="119"/>
      <c r="S294" s="119"/>
      <c r="T294" s="28"/>
      <c r="U294" s="107"/>
      <c r="V294" s="108"/>
      <c r="W294" s="109"/>
      <c r="X294" s="108"/>
      <c r="Y294" s="28"/>
      <c r="AC294" s="28"/>
      <c r="AG294" s="28"/>
      <c r="AK294" s="28"/>
      <c r="AO294" s="28"/>
      <c r="AS294" s="28"/>
    </row>
    <row r="295" spans="2:45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102"/>
      <c r="N295" s="119"/>
      <c r="O295" s="119"/>
      <c r="P295" s="119"/>
      <c r="Q295" s="119"/>
      <c r="R295" s="119"/>
      <c r="S295" s="119"/>
      <c r="T295" s="28"/>
      <c r="U295" s="107"/>
      <c r="V295" s="108"/>
      <c r="W295" s="109"/>
      <c r="X295" s="108"/>
      <c r="Y295" s="28"/>
      <c r="AC295" s="28"/>
      <c r="AG295" s="28"/>
      <c r="AK295" s="28"/>
      <c r="AO295" s="28"/>
      <c r="AS295" s="28"/>
    </row>
    <row r="296" spans="2:45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102"/>
      <c r="N296" s="119"/>
      <c r="O296" s="119"/>
      <c r="P296" s="119"/>
      <c r="Q296" s="119"/>
      <c r="R296" s="119"/>
      <c r="S296" s="119"/>
      <c r="T296" s="28"/>
      <c r="U296" s="107"/>
      <c r="V296" s="108"/>
      <c r="W296" s="109"/>
      <c r="X296" s="108"/>
      <c r="Y296" s="28"/>
      <c r="AC296" s="28"/>
      <c r="AG296" s="28"/>
      <c r="AK296" s="28"/>
      <c r="AO296" s="28"/>
      <c r="AS296" s="28"/>
    </row>
    <row r="297" spans="2:45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102"/>
      <c r="N297" s="119"/>
      <c r="O297" s="119"/>
      <c r="P297" s="119"/>
      <c r="Q297" s="119"/>
      <c r="R297" s="119"/>
      <c r="S297" s="119"/>
      <c r="T297" s="28"/>
      <c r="U297" s="107"/>
      <c r="V297" s="108"/>
      <c r="W297" s="109"/>
      <c r="X297" s="108"/>
      <c r="Y297" s="28"/>
      <c r="AC297" s="28"/>
      <c r="AG297" s="28"/>
      <c r="AK297" s="28"/>
      <c r="AO297" s="28"/>
      <c r="AS297" s="28"/>
    </row>
    <row r="298" spans="2:45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102"/>
      <c r="N298" s="119"/>
      <c r="O298" s="119"/>
      <c r="P298" s="119"/>
      <c r="Q298" s="119"/>
      <c r="R298" s="119"/>
      <c r="S298" s="119"/>
      <c r="T298" s="28"/>
      <c r="U298" s="107"/>
      <c r="V298" s="108"/>
      <c r="W298" s="109"/>
      <c r="X298" s="108"/>
      <c r="Y298" s="28"/>
      <c r="AC298" s="28"/>
      <c r="AG298" s="28"/>
      <c r="AK298" s="28"/>
      <c r="AO298" s="28"/>
      <c r="AS298" s="28"/>
    </row>
    <row r="299" spans="2:45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102"/>
      <c r="N299" s="119"/>
      <c r="O299" s="119"/>
      <c r="P299" s="119"/>
      <c r="Q299" s="119"/>
      <c r="R299" s="119"/>
      <c r="S299" s="119"/>
      <c r="T299" s="28"/>
      <c r="U299" s="110"/>
      <c r="V299" s="111"/>
      <c r="W299" s="112"/>
      <c r="X299" s="111"/>
      <c r="Y299" s="28"/>
      <c r="AC299" s="28"/>
      <c r="AG299" s="28"/>
      <c r="AK299" s="28"/>
      <c r="AO299" s="28"/>
      <c r="AS299" s="28"/>
    </row>
    <row r="300" spans="2:45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102"/>
      <c r="N300" s="119"/>
      <c r="O300" s="119"/>
      <c r="P300" s="119"/>
      <c r="Q300" s="119"/>
      <c r="R300" s="119"/>
      <c r="S300" s="119"/>
      <c r="T300" s="28"/>
      <c r="U300" s="107"/>
      <c r="V300" s="108"/>
      <c r="W300" s="109"/>
      <c r="X300" s="108"/>
      <c r="Y300" s="28"/>
      <c r="AC300" s="28"/>
      <c r="AG300" s="28"/>
      <c r="AK300" s="28"/>
      <c r="AO300" s="28"/>
      <c r="AS300" s="28"/>
    </row>
    <row r="301" spans="2:45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102"/>
      <c r="N301" s="119"/>
      <c r="O301" s="119"/>
      <c r="P301" s="119"/>
      <c r="Q301" s="119"/>
      <c r="R301" s="119"/>
      <c r="S301" s="119"/>
      <c r="T301" s="28"/>
      <c r="U301" s="107"/>
      <c r="V301" s="108"/>
      <c r="W301" s="109"/>
      <c r="X301" s="108"/>
      <c r="Y301" s="28"/>
      <c r="AC301" s="28"/>
      <c r="AG301" s="28"/>
      <c r="AK301" s="28"/>
      <c r="AO301" s="28"/>
      <c r="AS301" s="28"/>
    </row>
    <row r="302" spans="2:45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102"/>
      <c r="N302" s="119"/>
      <c r="O302" s="119"/>
      <c r="P302" s="119"/>
      <c r="Q302" s="119"/>
      <c r="R302" s="119"/>
      <c r="S302" s="119"/>
      <c r="T302" s="28"/>
      <c r="U302" s="107"/>
      <c r="V302" s="108"/>
      <c r="W302" s="109"/>
      <c r="X302" s="108"/>
      <c r="Y302" s="28"/>
      <c r="AC302" s="28"/>
      <c r="AG302" s="28"/>
      <c r="AK302" s="28"/>
      <c r="AO302" s="28"/>
      <c r="AS302" s="28"/>
    </row>
    <row r="303" spans="2:45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102"/>
      <c r="N303" s="119"/>
      <c r="O303" s="119"/>
      <c r="P303" s="119"/>
      <c r="Q303" s="119"/>
      <c r="R303" s="119"/>
      <c r="S303" s="119"/>
      <c r="T303" s="28"/>
      <c r="U303" s="107"/>
      <c r="V303" s="108"/>
      <c r="W303" s="109"/>
      <c r="X303" s="108"/>
      <c r="Y303" s="28"/>
      <c r="AC303" s="28"/>
      <c r="AG303" s="28"/>
      <c r="AK303" s="28"/>
      <c r="AO303" s="28"/>
      <c r="AS303" s="28"/>
    </row>
    <row r="304" spans="2:45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102"/>
      <c r="N304" s="119"/>
      <c r="O304" s="119"/>
      <c r="P304" s="119"/>
      <c r="Q304" s="119"/>
      <c r="R304" s="119"/>
      <c r="S304" s="119"/>
      <c r="T304" s="28"/>
      <c r="U304" s="107"/>
      <c r="V304" s="108"/>
      <c r="W304" s="109"/>
      <c r="X304" s="108"/>
      <c r="Y304" s="28"/>
      <c r="AC304" s="28"/>
      <c r="AG304" s="28"/>
      <c r="AK304" s="28"/>
      <c r="AO304" s="28"/>
      <c r="AS304" s="28"/>
    </row>
    <row r="305" spans="2:45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102"/>
      <c r="N305" s="119"/>
      <c r="O305" s="119"/>
      <c r="P305" s="119"/>
      <c r="Q305" s="119"/>
      <c r="R305" s="119"/>
      <c r="S305" s="119"/>
      <c r="T305" s="28"/>
      <c r="U305" s="107"/>
      <c r="V305" s="108"/>
      <c r="W305" s="109"/>
      <c r="X305" s="108"/>
      <c r="Y305" s="28"/>
      <c r="AC305" s="28"/>
      <c r="AG305" s="28"/>
      <c r="AK305" s="28"/>
      <c r="AO305" s="28"/>
      <c r="AS305" s="28"/>
    </row>
    <row r="306" spans="2:45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102"/>
      <c r="N306" s="119"/>
      <c r="O306" s="119"/>
      <c r="P306" s="119"/>
      <c r="Q306" s="119"/>
      <c r="R306" s="119"/>
      <c r="S306" s="119"/>
      <c r="T306" s="28"/>
      <c r="U306" s="107"/>
      <c r="V306" s="108"/>
      <c r="W306" s="109"/>
      <c r="X306" s="108"/>
      <c r="Y306" s="28"/>
      <c r="AC306" s="28"/>
      <c r="AG306" s="28"/>
      <c r="AK306" s="28"/>
      <c r="AO306" s="28"/>
      <c r="AS306" s="28"/>
    </row>
    <row r="307" spans="2:45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102"/>
      <c r="N307" s="119"/>
      <c r="O307" s="119"/>
      <c r="P307" s="119"/>
      <c r="Q307" s="119"/>
      <c r="R307" s="119"/>
      <c r="S307" s="119"/>
      <c r="T307" s="28"/>
      <c r="U307" s="107"/>
      <c r="V307" s="108"/>
      <c r="W307" s="109"/>
      <c r="X307" s="108"/>
      <c r="Y307" s="28"/>
      <c r="AC307" s="28"/>
      <c r="AG307" s="28"/>
      <c r="AK307" s="28"/>
      <c r="AO307" s="28"/>
      <c r="AS307" s="28"/>
    </row>
    <row r="308" spans="2:45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102"/>
      <c r="N308" s="119"/>
      <c r="O308" s="119"/>
      <c r="P308" s="119"/>
      <c r="Q308" s="119"/>
      <c r="R308" s="119"/>
      <c r="S308" s="119"/>
      <c r="T308" s="28"/>
      <c r="U308" s="107"/>
      <c r="V308" s="108"/>
      <c r="W308" s="109"/>
      <c r="X308" s="108"/>
      <c r="Y308" s="28"/>
      <c r="AC308" s="28"/>
      <c r="AG308" s="28"/>
      <c r="AK308" s="28"/>
      <c r="AO308" s="28"/>
      <c r="AS308" s="28"/>
    </row>
    <row r="309" spans="2:45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102"/>
      <c r="N309" s="119"/>
      <c r="O309" s="119"/>
      <c r="P309" s="119"/>
      <c r="Q309" s="119"/>
      <c r="R309" s="119"/>
      <c r="S309" s="119"/>
      <c r="T309" s="28"/>
      <c r="U309" s="107"/>
      <c r="V309" s="108"/>
      <c r="W309" s="109"/>
      <c r="X309" s="108"/>
      <c r="Y309" s="28"/>
      <c r="AC309" s="28"/>
      <c r="AG309" s="28"/>
      <c r="AK309" s="28"/>
      <c r="AO309" s="28"/>
      <c r="AS309" s="28"/>
    </row>
    <row r="310" spans="2:45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102"/>
      <c r="N310" s="119"/>
      <c r="O310" s="119"/>
      <c r="P310" s="119"/>
      <c r="Q310" s="119"/>
      <c r="R310" s="119"/>
      <c r="S310" s="119"/>
      <c r="T310" s="28"/>
      <c r="U310" s="107"/>
      <c r="V310" s="108"/>
      <c r="W310" s="109"/>
      <c r="X310" s="108"/>
      <c r="Y310" s="28"/>
      <c r="AC310" s="28"/>
      <c r="AG310" s="28"/>
      <c r="AK310" s="28"/>
      <c r="AO310" s="28"/>
      <c r="AS310" s="28"/>
    </row>
    <row r="311" spans="2:45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102"/>
      <c r="N311" s="119"/>
      <c r="O311" s="119"/>
      <c r="P311" s="119"/>
      <c r="Q311" s="119"/>
      <c r="R311" s="119"/>
      <c r="S311" s="119"/>
      <c r="T311" s="28"/>
      <c r="U311" s="107"/>
      <c r="V311" s="108"/>
      <c r="W311" s="109"/>
      <c r="X311" s="108"/>
      <c r="Y311" s="28"/>
      <c r="AC311" s="28"/>
      <c r="AG311" s="28"/>
      <c r="AK311" s="28"/>
      <c r="AO311" s="28"/>
      <c r="AS311" s="28"/>
    </row>
    <row r="312" spans="2:45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102"/>
      <c r="N312" s="119"/>
      <c r="O312" s="119"/>
      <c r="P312" s="119"/>
      <c r="Q312" s="119"/>
      <c r="R312" s="119"/>
      <c r="S312" s="119"/>
      <c r="T312" s="28"/>
      <c r="U312" s="107"/>
      <c r="V312" s="108"/>
      <c r="W312" s="109"/>
      <c r="X312" s="108"/>
      <c r="Y312" s="28"/>
      <c r="AC312" s="28"/>
      <c r="AG312" s="28"/>
      <c r="AK312" s="28"/>
      <c r="AO312" s="28"/>
      <c r="AS312" s="28"/>
    </row>
    <row r="313" spans="2:45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102"/>
      <c r="N313" s="119"/>
      <c r="O313" s="119"/>
      <c r="P313" s="119"/>
      <c r="Q313" s="119"/>
      <c r="R313" s="119"/>
      <c r="S313" s="119"/>
      <c r="T313" s="28"/>
      <c r="U313" s="107"/>
      <c r="V313" s="108"/>
      <c r="W313" s="109"/>
      <c r="X313" s="108"/>
      <c r="Y313" s="28"/>
      <c r="AC313" s="28"/>
      <c r="AG313" s="28"/>
      <c r="AK313" s="28"/>
      <c r="AO313" s="28"/>
      <c r="AS313" s="28"/>
    </row>
    <row r="314" spans="2:45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102"/>
      <c r="N314" s="119"/>
      <c r="O314" s="119"/>
      <c r="P314" s="119"/>
      <c r="Q314" s="119"/>
      <c r="R314" s="119"/>
      <c r="S314" s="119"/>
      <c r="T314" s="28"/>
      <c r="U314" s="107"/>
      <c r="V314" s="108"/>
      <c r="W314" s="109"/>
      <c r="X314" s="108"/>
      <c r="Y314" s="28"/>
      <c r="AC314" s="28"/>
      <c r="AG314" s="28"/>
      <c r="AK314" s="28"/>
      <c r="AO314" s="28"/>
      <c r="AS314" s="28"/>
    </row>
    <row r="315" spans="2:45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102"/>
      <c r="N315" s="119"/>
      <c r="O315" s="119"/>
      <c r="P315" s="119"/>
      <c r="Q315" s="119"/>
      <c r="R315" s="119"/>
      <c r="S315" s="119"/>
      <c r="T315" s="28"/>
      <c r="U315" s="107"/>
      <c r="V315" s="108"/>
      <c r="W315" s="109"/>
      <c r="X315" s="108"/>
      <c r="Y315" s="28"/>
      <c r="AC315" s="28"/>
      <c r="AG315" s="28"/>
      <c r="AK315" s="28"/>
      <c r="AO315" s="28"/>
      <c r="AS315" s="28"/>
    </row>
    <row r="316" spans="2:45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102"/>
      <c r="N316" s="119"/>
      <c r="O316" s="119"/>
      <c r="P316" s="119"/>
      <c r="Q316" s="119"/>
      <c r="R316" s="119"/>
      <c r="S316" s="119"/>
      <c r="T316" s="28"/>
      <c r="U316" s="107"/>
      <c r="V316" s="108"/>
      <c r="W316" s="109"/>
      <c r="X316" s="108"/>
      <c r="Y316" s="28"/>
      <c r="AC316" s="28"/>
      <c r="AG316" s="28"/>
      <c r="AK316" s="28"/>
      <c r="AO316" s="28"/>
      <c r="AS316" s="28"/>
    </row>
    <row r="317" spans="2:45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102"/>
      <c r="N317" s="119"/>
      <c r="O317" s="119"/>
      <c r="P317" s="119"/>
      <c r="Q317" s="119"/>
      <c r="R317" s="119"/>
      <c r="S317" s="119"/>
      <c r="T317" s="28"/>
      <c r="U317" s="107"/>
      <c r="V317" s="108"/>
      <c r="W317" s="109"/>
      <c r="X317" s="108"/>
      <c r="Y317" s="28"/>
      <c r="AC317" s="28"/>
      <c r="AG317" s="28"/>
      <c r="AK317" s="28"/>
      <c r="AO317" s="28"/>
      <c r="AS317" s="28"/>
    </row>
    <row r="318" spans="2:45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102"/>
      <c r="N318" s="119"/>
      <c r="O318" s="119"/>
      <c r="P318" s="119"/>
      <c r="Q318" s="119"/>
      <c r="R318" s="119"/>
      <c r="S318" s="119"/>
      <c r="T318" s="28"/>
      <c r="U318" s="107"/>
      <c r="V318" s="108"/>
      <c r="W318" s="109"/>
      <c r="X318" s="108"/>
      <c r="Y318" s="28"/>
      <c r="AC318" s="28"/>
      <c r="AG318" s="28"/>
      <c r="AK318" s="28"/>
      <c r="AO318" s="28"/>
      <c r="AS318" s="28"/>
    </row>
    <row r="319" spans="2:45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102"/>
      <c r="N319" s="119"/>
      <c r="O319" s="119"/>
      <c r="P319" s="119"/>
      <c r="Q319" s="119"/>
      <c r="R319" s="119"/>
      <c r="S319" s="119"/>
      <c r="T319" s="28"/>
      <c r="U319" s="107"/>
      <c r="V319" s="108"/>
      <c r="W319" s="109"/>
      <c r="X319" s="108"/>
      <c r="Y319" s="28"/>
      <c r="AC319" s="28"/>
      <c r="AG319" s="28"/>
      <c r="AK319" s="28"/>
      <c r="AO319" s="28"/>
      <c r="AS319" s="28"/>
    </row>
    <row r="320" spans="2:45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102"/>
      <c r="N320" s="119"/>
      <c r="O320" s="119"/>
      <c r="P320" s="119"/>
      <c r="Q320" s="119"/>
      <c r="R320" s="119"/>
      <c r="S320" s="119"/>
      <c r="T320" s="28"/>
      <c r="U320" s="107"/>
      <c r="V320" s="108"/>
      <c r="W320" s="109"/>
      <c r="X320" s="108"/>
      <c r="Y320" s="28"/>
      <c r="AC320" s="28"/>
      <c r="AG320" s="28"/>
      <c r="AK320" s="28"/>
      <c r="AO320" s="28"/>
      <c r="AS320" s="28"/>
    </row>
    <row r="321" spans="2:45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102"/>
      <c r="N321" s="119"/>
      <c r="O321" s="119"/>
      <c r="P321" s="119"/>
      <c r="Q321" s="119"/>
      <c r="R321" s="119"/>
      <c r="S321" s="119"/>
      <c r="T321" s="28"/>
      <c r="U321" s="107"/>
      <c r="V321" s="108"/>
      <c r="W321" s="109"/>
      <c r="X321" s="108"/>
      <c r="Y321" s="28"/>
      <c r="AC321" s="28"/>
      <c r="AG321" s="28"/>
      <c r="AK321" s="28"/>
      <c r="AO321" s="28"/>
      <c r="AS321" s="28"/>
    </row>
    <row r="322" spans="2:45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102"/>
      <c r="N322" s="119"/>
      <c r="O322" s="119"/>
      <c r="P322" s="119"/>
      <c r="Q322" s="119"/>
      <c r="R322" s="119"/>
      <c r="S322" s="119"/>
      <c r="T322" s="28"/>
      <c r="U322" s="107"/>
      <c r="V322" s="108"/>
      <c r="W322" s="109"/>
      <c r="X322" s="108"/>
      <c r="Y322" s="28"/>
      <c r="AC322" s="28"/>
      <c r="AG322" s="28"/>
      <c r="AK322" s="28"/>
      <c r="AO322" s="28"/>
      <c r="AS322" s="28"/>
    </row>
    <row r="323" spans="2:45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102"/>
      <c r="N323" s="119"/>
      <c r="O323" s="119"/>
      <c r="P323" s="119"/>
      <c r="Q323" s="119"/>
      <c r="R323" s="119"/>
      <c r="S323" s="119"/>
      <c r="T323" s="28"/>
      <c r="U323" s="107"/>
      <c r="V323" s="108"/>
      <c r="W323" s="109"/>
      <c r="X323" s="108"/>
      <c r="Y323" s="28"/>
      <c r="AC323" s="28"/>
      <c r="AG323" s="28"/>
      <c r="AK323" s="28"/>
      <c r="AO323" s="28"/>
      <c r="AS323" s="28"/>
    </row>
    <row r="324" spans="2:45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102"/>
      <c r="N324" s="119"/>
      <c r="O324" s="119"/>
      <c r="P324" s="119"/>
      <c r="Q324" s="119"/>
      <c r="R324" s="119"/>
      <c r="S324" s="119"/>
      <c r="T324" s="28"/>
      <c r="U324" s="107"/>
      <c r="V324" s="108"/>
      <c r="W324" s="109"/>
      <c r="X324" s="108"/>
      <c r="Y324" s="28"/>
      <c r="AC324" s="28"/>
      <c r="AG324" s="28"/>
      <c r="AK324" s="28"/>
      <c r="AO324" s="28"/>
      <c r="AS324" s="28"/>
    </row>
    <row r="325" spans="2:45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102"/>
      <c r="N325" s="119"/>
      <c r="O325" s="119"/>
      <c r="P325" s="119"/>
      <c r="Q325" s="119"/>
      <c r="R325" s="119"/>
      <c r="S325" s="119"/>
      <c r="T325" s="28"/>
      <c r="U325" s="107"/>
      <c r="V325" s="108"/>
      <c r="W325" s="109"/>
      <c r="X325" s="108"/>
      <c r="Y325" s="28"/>
      <c r="AC325" s="28"/>
      <c r="AG325" s="28"/>
      <c r="AK325" s="28"/>
      <c r="AO325" s="28"/>
      <c r="AS325" s="28"/>
    </row>
    <row r="326" spans="2:45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102"/>
      <c r="N326" s="119"/>
      <c r="O326" s="119"/>
      <c r="P326" s="119"/>
      <c r="Q326" s="119"/>
      <c r="R326" s="119"/>
      <c r="S326" s="119"/>
      <c r="T326" s="28"/>
      <c r="U326" s="107"/>
      <c r="V326" s="108"/>
      <c r="W326" s="109"/>
      <c r="X326" s="108"/>
      <c r="Y326" s="28"/>
      <c r="AC326" s="28"/>
      <c r="AG326" s="28"/>
      <c r="AK326" s="28"/>
      <c r="AO326" s="28"/>
      <c r="AS326" s="28"/>
    </row>
    <row r="327" spans="2:45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102"/>
      <c r="N327" s="119"/>
      <c r="O327" s="119"/>
      <c r="P327" s="119"/>
      <c r="Q327" s="119"/>
      <c r="R327" s="119"/>
      <c r="S327" s="119"/>
      <c r="T327" s="28"/>
      <c r="U327" s="107"/>
      <c r="V327" s="108"/>
      <c r="W327" s="109"/>
      <c r="X327" s="108"/>
      <c r="Y327" s="28"/>
      <c r="AC327" s="28"/>
      <c r="AG327" s="28"/>
      <c r="AK327" s="28"/>
      <c r="AO327" s="28"/>
      <c r="AS327" s="28"/>
    </row>
    <row r="328" spans="2:45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102"/>
      <c r="N328" s="119"/>
      <c r="O328" s="119"/>
      <c r="P328" s="119"/>
      <c r="Q328" s="119"/>
      <c r="R328" s="119"/>
      <c r="S328" s="119"/>
      <c r="T328" s="28"/>
      <c r="U328" s="107"/>
      <c r="V328" s="108"/>
      <c r="W328" s="109"/>
      <c r="X328" s="108"/>
      <c r="Y328" s="28"/>
      <c r="AC328" s="28"/>
      <c r="AG328" s="28"/>
      <c r="AK328" s="28"/>
      <c r="AO328" s="28"/>
      <c r="AS328" s="28"/>
    </row>
    <row r="329" spans="2:45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102"/>
      <c r="N329" s="119"/>
      <c r="O329" s="119"/>
      <c r="P329" s="119"/>
      <c r="Q329" s="119"/>
      <c r="R329" s="119"/>
      <c r="S329" s="119"/>
      <c r="T329" s="28"/>
      <c r="U329" s="107"/>
      <c r="V329" s="108"/>
      <c r="W329" s="109"/>
      <c r="X329" s="108"/>
      <c r="Y329" s="28"/>
      <c r="AC329" s="28"/>
      <c r="AG329" s="28"/>
      <c r="AK329" s="28"/>
      <c r="AO329" s="28"/>
      <c r="AS329" s="28"/>
    </row>
    <row r="330" spans="2:45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102"/>
      <c r="N330" s="119"/>
      <c r="O330" s="119"/>
      <c r="P330" s="119"/>
      <c r="Q330" s="119"/>
      <c r="R330" s="119"/>
      <c r="S330" s="119"/>
      <c r="T330" s="28"/>
      <c r="U330" s="107"/>
      <c r="V330" s="108"/>
      <c r="W330" s="109"/>
      <c r="X330" s="108"/>
      <c r="Y330" s="28"/>
      <c r="AC330" s="28"/>
      <c r="AG330" s="28"/>
      <c r="AK330" s="28"/>
      <c r="AO330" s="28"/>
      <c r="AS330" s="28"/>
    </row>
    <row r="331" spans="2:45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102"/>
      <c r="N331" s="119"/>
      <c r="O331" s="119"/>
      <c r="P331" s="119"/>
      <c r="Q331" s="119"/>
      <c r="R331" s="119"/>
      <c r="S331" s="119"/>
      <c r="T331" s="28"/>
      <c r="U331" s="107"/>
      <c r="V331" s="108"/>
      <c r="W331" s="109"/>
      <c r="X331" s="108"/>
      <c r="Y331" s="28"/>
      <c r="AC331" s="28"/>
      <c r="AG331" s="28"/>
      <c r="AK331" s="28"/>
      <c r="AO331" s="28"/>
      <c r="AS331" s="28"/>
    </row>
    <row r="332" spans="2:45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102"/>
      <c r="N332" s="119"/>
      <c r="O332" s="119"/>
      <c r="P332" s="119"/>
      <c r="Q332" s="119"/>
      <c r="R332" s="119"/>
      <c r="S332" s="119"/>
      <c r="T332" s="28"/>
      <c r="U332" s="107"/>
      <c r="V332" s="108"/>
      <c r="W332" s="109"/>
      <c r="X332" s="108"/>
      <c r="Y332" s="28"/>
      <c r="AC332" s="28"/>
      <c r="AG332" s="28"/>
      <c r="AK332" s="28"/>
      <c r="AO332" s="28"/>
      <c r="AS332" s="28"/>
    </row>
    <row r="333" spans="2:45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102"/>
      <c r="N333" s="119"/>
      <c r="O333" s="119"/>
      <c r="P333" s="119"/>
      <c r="Q333" s="119"/>
      <c r="R333" s="119"/>
      <c r="S333" s="119"/>
      <c r="T333" s="28"/>
      <c r="U333" s="107"/>
      <c r="V333" s="108"/>
      <c r="W333" s="109"/>
      <c r="X333" s="108"/>
      <c r="Y333" s="28"/>
      <c r="AC333" s="28"/>
      <c r="AG333" s="28"/>
      <c r="AK333" s="28"/>
      <c r="AO333" s="28"/>
      <c r="AS333" s="28"/>
    </row>
    <row r="334" spans="2:45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102"/>
      <c r="N334" s="119"/>
      <c r="O334" s="119"/>
      <c r="P334" s="119"/>
      <c r="Q334" s="119"/>
      <c r="R334" s="119"/>
      <c r="S334" s="119"/>
      <c r="T334" s="28"/>
      <c r="U334" s="107"/>
      <c r="V334" s="108"/>
      <c r="W334" s="109"/>
      <c r="X334" s="108"/>
      <c r="Y334" s="28"/>
      <c r="AC334" s="28"/>
      <c r="AG334" s="28"/>
      <c r="AK334" s="28"/>
      <c r="AO334" s="28"/>
      <c r="AS334" s="28"/>
    </row>
    <row r="335" spans="2:45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102"/>
      <c r="N335" s="119"/>
      <c r="O335" s="119"/>
      <c r="P335" s="119"/>
      <c r="Q335" s="119"/>
      <c r="R335" s="119"/>
      <c r="S335" s="119"/>
      <c r="T335" s="28"/>
      <c r="U335" s="107"/>
      <c r="V335" s="108"/>
      <c r="W335" s="109"/>
      <c r="X335" s="108"/>
      <c r="Y335" s="28"/>
      <c r="AC335" s="28"/>
      <c r="AG335" s="28"/>
      <c r="AK335" s="28"/>
      <c r="AO335" s="28"/>
      <c r="AS335" s="28"/>
    </row>
    <row r="336" spans="2:45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102"/>
      <c r="N336" s="119"/>
      <c r="O336" s="119"/>
      <c r="P336" s="119"/>
      <c r="Q336" s="119"/>
      <c r="R336" s="119"/>
      <c r="S336" s="119"/>
      <c r="T336" s="28"/>
      <c r="U336" s="107"/>
      <c r="V336" s="108"/>
      <c r="W336" s="109"/>
      <c r="X336" s="108"/>
      <c r="Y336" s="28"/>
      <c r="AC336" s="28"/>
      <c r="AG336" s="28"/>
      <c r="AK336" s="28"/>
      <c r="AO336" s="28"/>
      <c r="AS336" s="28"/>
    </row>
    <row r="337" spans="2:45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102"/>
      <c r="N337" s="119"/>
      <c r="O337" s="119"/>
      <c r="P337" s="119"/>
      <c r="Q337" s="119"/>
      <c r="R337" s="119"/>
      <c r="S337" s="119"/>
      <c r="T337" s="28"/>
      <c r="U337" s="107"/>
      <c r="V337" s="108"/>
      <c r="W337" s="109"/>
      <c r="X337" s="108"/>
      <c r="Y337" s="28"/>
      <c r="AC337" s="28"/>
      <c r="AG337" s="28"/>
      <c r="AK337" s="28"/>
      <c r="AO337" s="28"/>
      <c r="AS337" s="28"/>
    </row>
    <row r="338" spans="2:45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102"/>
      <c r="N338" s="119"/>
      <c r="O338" s="119"/>
      <c r="P338" s="119"/>
      <c r="Q338" s="119"/>
      <c r="R338" s="119"/>
      <c r="S338" s="119"/>
      <c r="T338" s="28"/>
      <c r="U338" s="107"/>
      <c r="V338" s="108"/>
      <c r="W338" s="109"/>
      <c r="X338" s="108"/>
      <c r="Y338" s="28"/>
      <c r="AC338" s="28"/>
      <c r="AG338" s="28"/>
      <c r="AK338" s="28"/>
      <c r="AO338" s="28"/>
      <c r="AS338" s="28"/>
    </row>
    <row r="339" spans="2:45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102"/>
      <c r="N339" s="119"/>
      <c r="O339" s="119"/>
      <c r="P339" s="119"/>
      <c r="Q339" s="119"/>
      <c r="R339" s="119"/>
      <c r="S339" s="119"/>
      <c r="T339" s="28"/>
      <c r="U339" s="107"/>
      <c r="V339" s="108"/>
      <c r="W339" s="109"/>
      <c r="X339" s="108"/>
      <c r="Y339" s="28"/>
      <c r="AC339" s="28"/>
      <c r="AG339" s="28"/>
      <c r="AK339" s="28"/>
      <c r="AO339" s="28"/>
      <c r="AS339" s="28"/>
    </row>
    <row r="340" spans="2:45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119"/>
      <c r="O340" s="119"/>
      <c r="P340" s="119"/>
      <c r="Q340" s="119"/>
      <c r="R340" s="119"/>
      <c r="S340" s="119"/>
      <c r="T340" s="28"/>
      <c r="U340" s="107"/>
      <c r="V340" s="108"/>
      <c r="W340" s="109"/>
      <c r="X340" s="108"/>
      <c r="Y340" s="28"/>
      <c r="AC340" s="28"/>
      <c r="AG340" s="28"/>
      <c r="AK340" s="28"/>
      <c r="AO340" s="28"/>
      <c r="AS340" s="28"/>
    </row>
    <row r="341" spans="2:45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119"/>
      <c r="O341" s="119"/>
      <c r="P341" s="119"/>
      <c r="Q341" s="119"/>
      <c r="R341" s="119"/>
      <c r="S341" s="119"/>
      <c r="T341" s="28"/>
      <c r="U341" s="107"/>
      <c r="V341" s="108"/>
      <c r="W341" s="109"/>
      <c r="X341" s="108"/>
      <c r="Y341" s="28"/>
      <c r="AC341" s="28"/>
      <c r="AG341" s="28"/>
      <c r="AK341" s="28"/>
      <c r="AO341" s="28"/>
      <c r="AS341" s="28"/>
    </row>
    <row r="342" spans="2:45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119"/>
      <c r="O342" s="119"/>
      <c r="P342" s="119"/>
      <c r="Q342" s="119"/>
      <c r="R342" s="119"/>
      <c r="S342" s="119"/>
      <c r="T342" s="28"/>
      <c r="U342" s="107"/>
      <c r="V342" s="108"/>
      <c r="W342" s="109"/>
      <c r="X342" s="108"/>
      <c r="Y342" s="28"/>
      <c r="AC342" s="28"/>
      <c r="AG342" s="28"/>
      <c r="AK342" s="28"/>
      <c r="AO342" s="28"/>
      <c r="AS342" s="28"/>
    </row>
    <row r="343" spans="2:45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119"/>
      <c r="O343" s="119"/>
      <c r="P343" s="119"/>
      <c r="Q343" s="119"/>
      <c r="R343" s="119"/>
      <c r="S343" s="119"/>
      <c r="T343" s="28"/>
      <c r="U343" s="107"/>
      <c r="V343" s="108"/>
      <c r="W343" s="109"/>
      <c r="X343" s="108"/>
      <c r="Y343" s="28"/>
      <c r="AC343" s="28"/>
      <c r="AG343" s="28"/>
      <c r="AK343" s="28"/>
      <c r="AO343" s="28"/>
      <c r="AS343" s="28"/>
    </row>
    <row r="344" spans="2:45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119"/>
      <c r="O344" s="119"/>
      <c r="P344" s="119"/>
      <c r="Q344" s="119"/>
      <c r="R344" s="119"/>
      <c r="S344" s="119"/>
      <c r="T344" s="28"/>
      <c r="U344" s="107"/>
      <c r="V344" s="108"/>
      <c r="W344" s="109"/>
      <c r="X344" s="108"/>
      <c r="Y344" s="28"/>
      <c r="AC344" s="28"/>
      <c r="AG344" s="28"/>
      <c r="AK344" s="28"/>
      <c r="AO344" s="28"/>
      <c r="AS344" s="28"/>
    </row>
    <row r="345" spans="2:45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119"/>
      <c r="O345" s="119"/>
      <c r="P345" s="119"/>
      <c r="Q345" s="119"/>
      <c r="R345" s="119"/>
      <c r="S345" s="119"/>
      <c r="T345" s="28"/>
      <c r="U345" s="107"/>
      <c r="V345" s="108"/>
      <c r="W345" s="109"/>
      <c r="X345" s="108"/>
      <c r="Y345" s="28"/>
      <c r="AC345" s="28"/>
      <c r="AG345" s="28"/>
      <c r="AK345" s="28"/>
      <c r="AO345" s="28"/>
      <c r="AS345" s="28"/>
    </row>
    <row r="346" spans="2:45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119"/>
      <c r="O346" s="119"/>
      <c r="P346" s="119"/>
      <c r="Q346" s="119"/>
      <c r="R346" s="119"/>
      <c r="S346" s="119"/>
      <c r="T346" s="28"/>
      <c r="U346" s="107"/>
      <c r="V346" s="108"/>
      <c r="W346" s="109"/>
      <c r="X346" s="108"/>
      <c r="Y346" s="28"/>
      <c r="AC346" s="28"/>
      <c r="AG346" s="28"/>
      <c r="AK346" s="28"/>
      <c r="AO346" s="28"/>
      <c r="AS346" s="28"/>
    </row>
    <row r="347" spans="2:45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119"/>
      <c r="O347" s="119"/>
      <c r="P347" s="119"/>
      <c r="Q347" s="119"/>
      <c r="R347" s="119"/>
      <c r="S347" s="119"/>
      <c r="T347" s="28"/>
      <c r="U347" s="107"/>
      <c r="V347" s="108"/>
      <c r="W347" s="109"/>
      <c r="X347" s="108"/>
      <c r="Y347" s="28"/>
      <c r="AC347" s="28"/>
      <c r="AG347" s="28"/>
      <c r="AK347" s="28"/>
      <c r="AO347" s="28"/>
      <c r="AS347" s="28"/>
    </row>
    <row r="348" spans="2:45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119"/>
      <c r="O348" s="119"/>
      <c r="P348" s="119"/>
      <c r="Q348" s="119"/>
      <c r="R348" s="119"/>
      <c r="S348" s="119"/>
      <c r="T348" s="28"/>
      <c r="U348" s="107"/>
      <c r="V348" s="108"/>
      <c r="W348" s="109"/>
      <c r="X348" s="108"/>
      <c r="Y348" s="28"/>
      <c r="AC348" s="28"/>
      <c r="AG348" s="28"/>
      <c r="AK348" s="28"/>
      <c r="AO348" s="28"/>
      <c r="AS348" s="28"/>
    </row>
    <row r="349" spans="2:45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119"/>
      <c r="O349" s="119"/>
      <c r="P349" s="119"/>
      <c r="Q349" s="119"/>
      <c r="R349" s="119"/>
      <c r="S349" s="119"/>
      <c r="T349" s="28"/>
      <c r="U349" s="107"/>
      <c r="V349" s="108"/>
      <c r="W349" s="109"/>
      <c r="X349" s="108"/>
      <c r="Y349" s="28"/>
      <c r="AC349" s="28"/>
      <c r="AG349" s="28"/>
      <c r="AK349" s="28"/>
      <c r="AO349" s="28"/>
      <c r="AS349" s="28"/>
    </row>
    <row r="350" spans="2:45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119"/>
      <c r="O350" s="119"/>
      <c r="P350" s="119"/>
      <c r="Q350" s="119"/>
      <c r="R350" s="119"/>
      <c r="S350" s="119"/>
      <c r="T350" s="28"/>
      <c r="U350" s="107"/>
      <c r="V350" s="108"/>
      <c r="W350" s="109"/>
      <c r="X350" s="108"/>
      <c r="Y350" s="28"/>
      <c r="AC350" s="28"/>
      <c r="AG350" s="28"/>
      <c r="AK350" s="28"/>
      <c r="AO350" s="28"/>
      <c r="AS350" s="28"/>
    </row>
    <row r="351" spans="2:45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119"/>
      <c r="O351" s="119"/>
      <c r="P351" s="119"/>
      <c r="Q351" s="119"/>
      <c r="R351" s="119"/>
      <c r="S351" s="119"/>
      <c r="T351" s="28"/>
      <c r="U351" s="107"/>
      <c r="V351" s="108"/>
      <c r="W351" s="109"/>
      <c r="X351" s="108"/>
      <c r="Y351" s="28"/>
      <c r="AC351" s="28"/>
      <c r="AG351" s="28"/>
      <c r="AK351" s="28"/>
      <c r="AO351" s="28"/>
      <c r="AS351" s="28"/>
    </row>
    <row r="352" spans="2:45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119"/>
      <c r="O352" s="119"/>
      <c r="P352" s="119"/>
      <c r="Q352" s="119"/>
      <c r="R352" s="119"/>
      <c r="S352" s="119"/>
      <c r="T352" s="28"/>
      <c r="U352" s="107"/>
      <c r="V352" s="108"/>
      <c r="W352" s="109"/>
      <c r="X352" s="108"/>
      <c r="Y352" s="28"/>
      <c r="AC352" s="28"/>
      <c r="AG352" s="28"/>
      <c r="AK352" s="28"/>
      <c r="AO352" s="28"/>
      <c r="AS352" s="28"/>
    </row>
    <row r="353" spans="2:45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119"/>
      <c r="O353" s="119"/>
      <c r="P353" s="119"/>
      <c r="Q353" s="119"/>
      <c r="R353" s="119"/>
      <c r="S353" s="119"/>
      <c r="T353" s="28"/>
      <c r="U353" s="107"/>
      <c r="V353" s="108"/>
      <c r="W353" s="109"/>
      <c r="X353" s="108"/>
      <c r="Y353" s="28"/>
      <c r="AC353" s="28"/>
      <c r="AG353" s="28"/>
      <c r="AK353" s="28"/>
      <c r="AO353" s="28"/>
      <c r="AS353" s="28"/>
    </row>
    <row r="354" spans="2:45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119"/>
      <c r="O354" s="119"/>
      <c r="P354" s="119"/>
      <c r="Q354" s="119"/>
      <c r="R354" s="119"/>
      <c r="S354" s="119"/>
      <c r="T354" s="28"/>
      <c r="U354" s="107"/>
      <c r="V354" s="108"/>
      <c r="W354" s="109"/>
      <c r="X354" s="108"/>
      <c r="Y354" s="28"/>
      <c r="AC354" s="28"/>
      <c r="AG354" s="28"/>
      <c r="AK354" s="28"/>
      <c r="AO354" s="28"/>
      <c r="AS354" s="28"/>
    </row>
    <row r="355" spans="2:45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119"/>
      <c r="O355" s="119"/>
      <c r="P355" s="119"/>
      <c r="Q355" s="119"/>
      <c r="R355" s="119"/>
      <c r="S355" s="119"/>
      <c r="T355" s="28"/>
      <c r="U355" s="107"/>
      <c r="V355" s="108"/>
      <c r="W355" s="109"/>
      <c r="X355" s="108"/>
      <c r="Y355" s="28"/>
      <c r="AC355" s="28"/>
      <c r="AG355" s="28"/>
      <c r="AK355" s="28"/>
      <c r="AO355" s="28"/>
      <c r="AS355" s="28"/>
    </row>
    <row r="356" spans="2:45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119"/>
      <c r="O356" s="119"/>
      <c r="P356" s="119"/>
      <c r="Q356" s="119"/>
      <c r="R356" s="119"/>
      <c r="S356" s="119"/>
      <c r="T356" s="28"/>
      <c r="U356" s="107"/>
      <c r="V356" s="108"/>
      <c r="W356" s="109"/>
      <c r="X356" s="108"/>
      <c r="Y356" s="28"/>
      <c r="AC356" s="28"/>
      <c r="AG356" s="28"/>
      <c r="AK356" s="28"/>
      <c r="AO356" s="28"/>
      <c r="AS356" s="28"/>
    </row>
    <row r="357" spans="2:45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119"/>
      <c r="O357" s="119"/>
      <c r="P357" s="119"/>
      <c r="Q357" s="119"/>
      <c r="R357" s="119"/>
      <c r="S357" s="119"/>
      <c r="T357" s="28"/>
      <c r="U357" s="107"/>
      <c r="V357" s="108"/>
      <c r="W357" s="109"/>
      <c r="X357" s="108"/>
      <c r="Y357" s="28"/>
      <c r="AC357" s="28"/>
      <c r="AG357" s="28"/>
      <c r="AK357" s="28"/>
      <c r="AO357" s="28"/>
      <c r="AS357" s="28"/>
    </row>
    <row r="358" spans="2:45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119"/>
      <c r="O358" s="119"/>
      <c r="P358" s="119"/>
      <c r="Q358" s="119"/>
      <c r="R358" s="119"/>
      <c r="S358" s="119"/>
      <c r="T358" s="28"/>
      <c r="U358" s="107"/>
      <c r="V358" s="108"/>
      <c r="W358" s="109"/>
      <c r="X358" s="108"/>
      <c r="Y358" s="28"/>
      <c r="AC358" s="28"/>
      <c r="AG358" s="28"/>
      <c r="AK358" s="28"/>
      <c r="AO358" s="28"/>
      <c r="AS358" s="28"/>
    </row>
    <row r="359" spans="2:45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119"/>
      <c r="O359" s="119"/>
      <c r="P359" s="119"/>
      <c r="Q359" s="119"/>
      <c r="R359" s="119"/>
      <c r="S359" s="119"/>
      <c r="T359" s="28"/>
      <c r="U359" s="107"/>
      <c r="V359" s="108"/>
      <c r="W359" s="109"/>
      <c r="X359" s="108"/>
      <c r="Y359" s="28"/>
      <c r="AC359" s="28"/>
      <c r="AG359" s="28"/>
      <c r="AK359" s="28"/>
      <c r="AO359" s="28"/>
      <c r="AS359" s="28"/>
    </row>
    <row r="360" spans="2:45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119"/>
      <c r="O360" s="119"/>
      <c r="P360" s="119"/>
      <c r="Q360" s="119"/>
      <c r="R360" s="119"/>
      <c r="S360" s="119"/>
      <c r="T360" s="28"/>
      <c r="U360" s="107"/>
      <c r="V360" s="108"/>
      <c r="W360" s="109"/>
      <c r="X360" s="108"/>
      <c r="Y360" s="28"/>
      <c r="AC360" s="28"/>
      <c r="AG360" s="28"/>
      <c r="AK360" s="28"/>
      <c r="AO360" s="28"/>
      <c r="AS360" s="28"/>
    </row>
    <row r="361" spans="2:45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119"/>
      <c r="O361" s="119"/>
      <c r="P361" s="119"/>
      <c r="Q361" s="119"/>
      <c r="R361" s="119"/>
      <c r="S361" s="119"/>
      <c r="T361" s="28"/>
      <c r="U361" s="107"/>
      <c r="V361" s="108"/>
      <c r="W361" s="109"/>
      <c r="X361" s="108"/>
      <c r="Y361" s="28"/>
      <c r="AC361" s="28"/>
      <c r="AG361" s="28"/>
      <c r="AK361" s="28"/>
      <c r="AO361" s="28"/>
      <c r="AS361" s="28"/>
    </row>
    <row r="362" spans="2:45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119"/>
      <c r="O362" s="119"/>
      <c r="P362" s="119"/>
      <c r="Q362" s="119"/>
      <c r="R362" s="119"/>
      <c r="S362" s="119"/>
      <c r="T362" s="28"/>
      <c r="U362" s="107"/>
      <c r="V362" s="108"/>
      <c r="W362" s="109"/>
      <c r="X362" s="108"/>
      <c r="Y362" s="28"/>
      <c r="AC362" s="28"/>
      <c r="AG362" s="28"/>
      <c r="AK362" s="28"/>
      <c r="AO362" s="28"/>
      <c r="AS362" s="28"/>
    </row>
    <row r="363" spans="2:45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119"/>
      <c r="O363" s="119"/>
      <c r="P363" s="119"/>
      <c r="Q363" s="119"/>
      <c r="R363" s="119"/>
      <c r="S363" s="119"/>
      <c r="T363" s="28"/>
      <c r="U363" s="107"/>
      <c r="V363" s="108"/>
      <c r="W363" s="109"/>
      <c r="X363" s="108"/>
      <c r="Y363" s="28"/>
      <c r="AC363" s="28"/>
      <c r="AG363" s="28"/>
      <c r="AK363" s="28"/>
      <c r="AO363" s="28"/>
      <c r="AS363" s="28"/>
    </row>
    <row r="364" spans="2:45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119"/>
      <c r="O364" s="119"/>
      <c r="P364" s="119"/>
      <c r="Q364" s="119"/>
      <c r="R364" s="119"/>
      <c r="S364" s="119"/>
      <c r="T364" s="28"/>
      <c r="U364" s="107"/>
      <c r="V364" s="108"/>
      <c r="W364" s="109"/>
      <c r="X364" s="108"/>
      <c r="Y364" s="28"/>
      <c r="AC364" s="28"/>
      <c r="AG364" s="28"/>
      <c r="AK364" s="28"/>
      <c r="AO364" s="28"/>
      <c r="AS364" s="28"/>
    </row>
    <row r="365" spans="2:45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119"/>
      <c r="O365" s="119"/>
      <c r="P365" s="119"/>
      <c r="Q365" s="119"/>
      <c r="R365" s="119"/>
      <c r="S365" s="119"/>
      <c r="T365" s="28"/>
      <c r="U365" s="107"/>
      <c r="V365" s="108"/>
      <c r="W365" s="109"/>
      <c r="X365" s="108"/>
      <c r="Y365" s="28"/>
      <c r="AC365" s="28"/>
      <c r="AG365" s="28"/>
      <c r="AK365" s="28"/>
      <c r="AO365" s="28"/>
      <c r="AS365" s="28"/>
    </row>
    <row r="366" spans="2:45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119"/>
      <c r="O366" s="119"/>
      <c r="P366" s="119"/>
      <c r="Q366" s="119"/>
      <c r="R366" s="119"/>
      <c r="S366" s="119"/>
      <c r="T366" s="28"/>
      <c r="U366" s="107"/>
      <c r="V366" s="108"/>
      <c r="W366" s="109"/>
      <c r="X366" s="108"/>
      <c r="Y366" s="28"/>
      <c r="AC366" s="28"/>
      <c r="AG366" s="28"/>
      <c r="AK366" s="28"/>
      <c r="AO366" s="28"/>
      <c r="AS366" s="28"/>
    </row>
    <row r="367" spans="2:45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119"/>
      <c r="O367" s="119"/>
      <c r="P367" s="119"/>
      <c r="Q367" s="119"/>
      <c r="R367" s="119"/>
      <c r="S367" s="119"/>
      <c r="T367" s="28"/>
      <c r="U367" s="107"/>
      <c r="V367" s="108"/>
      <c r="W367" s="109"/>
      <c r="X367" s="108"/>
      <c r="Y367" s="28"/>
      <c r="AC367" s="28"/>
      <c r="AG367" s="28"/>
      <c r="AK367" s="28"/>
      <c r="AO367" s="28"/>
      <c r="AS367" s="28"/>
    </row>
    <row r="368" spans="2:45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119"/>
      <c r="O368" s="119"/>
      <c r="P368" s="119"/>
      <c r="Q368" s="119"/>
      <c r="R368" s="119"/>
      <c r="S368" s="119"/>
      <c r="T368" s="28"/>
      <c r="U368" s="107"/>
      <c r="V368" s="108"/>
      <c r="W368" s="109"/>
      <c r="X368" s="108"/>
      <c r="Y368" s="28"/>
      <c r="AC368" s="28"/>
      <c r="AG368" s="28"/>
      <c r="AK368" s="28"/>
      <c r="AO368" s="28"/>
      <c r="AS368" s="28"/>
    </row>
    <row r="369" spans="2:45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119"/>
      <c r="O369" s="119"/>
      <c r="P369" s="119"/>
      <c r="Q369" s="119"/>
      <c r="R369" s="119"/>
      <c r="S369" s="119"/>
      <c r="T369" s="28"/>
      <c r="U369" s="107"/>
      <c r="V369" s="108"/>
      <c r="W369" s="109"/>
      <c r="X369" s="108"/>
      <c r="Y369" s="28"/>
      <c r="AC369" s="28"/>
      <c r="AG369" s="28"/>
      <c r="AK369" s="28"/>
      <c r="AO369" s="28"/>
      <c r="AS369" s="28"/>
    </row>
    <row r="370" spans="2:45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119"/>
      <c r="O370" s="119"/>
      <c r="P370" s="119"/>
      <c r="Q370" s="119"/>
      <c r="R370" s="119"/>
      <c r="S370" s="119"/>
      <c r="T370" s="28"/>
      <c r="U370" s="107"/>
      <c r="V370" s="108"/>
      <c r="W370" s="109"/>
      <c r="X370" s="108"/>
      <c r="Y370" s="28"/>
      <c r="AC370" s="28"/>
      <c r="AG370" s="28"/>
      <c r="AK370" s="28"/>
      <c r="AO370" s="28"/>
      <c r="AS370" s="28"/>
    </row>
    <row r="371" spans="2:45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119"/>
      <c r="O371" s="119"/>
      <c r="P371" s="119"/>
      <c r="Q371" s="119"/>
      <c r="R371" s="119"/>
      <c r="S371" s="119"/>
      <c r="T371" s="28"/>
      <c r="U371" s="107"/>
      <c r="V371" s="108"/>
      <c r="W371" s="109"/>
      <c r="X371" s="108"/>
      <c r="Y371" s="28"/>
      <c r="AC371" s="28"/>
      <c r="AG371" s="28"/>
      <c r="AK371" s="28"/>
      <c r="AO371" s="28"/>
      <c r="AS371" s="28"/>
    </row>
    <row r="372" spans="2:45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119"/>
      <c r="O372" s="119"/>
      <c r="P372" s="119"/>
      <c r="Q372" s="119"/>
      <c r="R372" s="119"/>
      <c r="S372" s="119"/>
      <c r="T372" s="28"/>
      <c r="U372" s="107"/>
      <c r="V372" s="108"/>
      <c r="W372" s="109"/>
      <c r="X372" s="108"/>
      <c r="Y372" s="28"/>
      <c r="AC372" s="28"/>
      <c r="AG372" s="28"/>
      <c r="AK372" s="28"/>
      <c r="AO372" s="28"/>
      <c r="AS372" s="28"/>
    </row>
    <row r="373" spans="2:45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119"/>
      <c r="O373" s="119"/>
      <c r="P373" s="119"/>
      <c r="Q373" s="119"/>
      <c r="R373" s="119"/>
      <c r="S373" s="119"/>
      <c r="T373" s="28"/>
      <c r="U373" s="107"/>
      <c r="V373" s="108"/>
      <c r="W373" s="109"/>
      <c r="X373" s="108"/>
      <c r="Y373" s="28"/>
      <c r="AC373" s="28"/>
      <c r="AG373" s="28"/>
      <c r="AK373" s="28"/>
      <c r="AO373" s="28"/>
      <c r="AS373" s="28"/>
    </row>
    <row r="374" spans="2:45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119"/>
      <c r="O374" s="119"/>
      <c r="P374" s="119"/>
      <c r="Q374" s="119"/>
      <c r="R374" s="119"/>
      <c r="S374" s="119"/>
      <c r="T374" s="28"/>
      <c r="U374" s="107"/>
      <c r="V374" s="108"/>
      <c r="W374" s="109"/>
      <c r="X374" s="108"/>
      <c r="Y374" s="28"/>
      <c r="AC374" s="28"/>
      <c r="AG374" s="28"/>
      <c r="AK374" s="28"/>
      <c r="AO374" s="28"/>
      <c r="AS374" s="28"/>
    </row>
    <row r="375" spans="2:45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119"/>
      <c r="O375" s="119"/>
      <c r="P375" s="119"/>
      <c r="Q375" s="119"/>
      <c r="R375" s="119"/>
      <c r="S375" s="119"/>
      <c r="T375" s="28"/>
      <c r="U375" s="107"/>
      <c r="V375" s="108"/>
      <c r="W375" s="109"/>
      <c r="X375" s="108"/>
      <c r="Y375" s="28"/>
      <c r="AC375" s="28"/>
      <c r="AG375" s="28"/>
      <c r="AK375" s="28"/>
      <c r="AO375" s="28"/>
      <c r="AS375" s="28"/>
    </row>
    <row r="376" spans="2:45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119"/>
      <c r="O376" s="119"/>
      <c r="P376" s="119"/>
      <c r="Q376" s="119"/>
      <c r="R376" s="119"/>
      <c r="S376" s="119"/>
      <c r="T376" s="28"/>
      <c r="U376" s="107"/>
      <c r="V376" s="108"/>
      <c r="W376" s="109"/>
      <c r="X376" s="108"/>
      <c r="Y376" s="28"/>
      <c r="AC376" s="28"/>
      <c r="AG376" s="28"/>
      <c r="AK376" s="28"/>
      <c r="AO376" s="28"/>
      <c r="AS376" s="28"/>
    </row>
    <row r="377" spans="2:45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119"/>
      <c r="O377" s="119"/>
      <c r="P377" s="119"/>
      <c r="Q377" s="119"/>
      <c r="R377" s="119"/>
      <c r="S377" s="119"/>
      <c r="T377" s="28"/>
      <c r="U377" s="107"/>
      <c r="V377" s="108"/>
      <c r="W377" s="109"/>
      <c r="X377" s="108"/>
      <c r="Y377" s="28"/>
      <c r="AC377" s="28"/>
      <c r="AG377" s="28"/>
      <c r="AK377" s="28"/>
      <c r="AO377" s="28"/>
      <c r="AS377" s="28"/>
    </row>
    <row r="378" spans="2:45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119"/>
      <c r="O378" s="119"/>
      <c r="P378" s="119"/>
      <c r="Q378" s="119"/>
      <c r="R378" s="119"/>
      <c r="S378" s="119"/>
      <c r="T378" s="28"/>
      <c r="U378" s="107"/>
      <c r="V378" s="108"/>
      <c r="W378" s="109"/>
      <c r="X378" s="108"/>
      <c r="Y378" s="28"/>
      <c r="AC378" s="28"/>
      <c r="AG378" s="28"/>
      <c r="AK378" s="28"/>
      <c r="AO378" s="28"/>
      <c r="AS378" s="28"/>
    </row>
    <row r="379" spans="2:45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119"/>
      <c r="O379" s="119"/>
      <c r="P379" s="119"/>
      <c r="Q379" s="119"/>
      <c r="R379" s="119"/>
      <c r="S379" s="119"/>
      <c r="T379" s="28"/>
      <c r="U379" s="107"/>
      <c r="V379" s="108"/>
      <c r="W379" s="109"/>
      <c r="X379" s="108"/>
      <c r="Y379" s="28"/>
      <c r="AC379" s="28"/>
      <c r="AG379" s="28"/>
      <c r="AK379" s="28"/>
      <c r="AO379" s="28"/>
      <c r="AS379" s="28"/>
    </row>
    <row r="380" spans="2:45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119"/>
      <c r="O380" s="119"/>
      <c r="P380" s="119"/>
      <c r="Q380" s="119"/>
      <c r="R380" s="119"/>
      <c r="S380" s="119"/>
      <c r="T380" s="28"/>
      <c r="U380" s="107"/>
      <c r="V380" s="108"/>
      <c r="W380" s="109"/>
      <c r="X380" s="108"/>
      <c r="Y380" s="28"/>
      <c r="AC380" s="28"/>
      <c r="AG380" s="28"/>
      <c r="AK380" s="28"/>
      <c r="AO380" s="28"/>
      <c r="AS380" s="28"/>
    </row>
    <row r="381" spans="2:45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119"/>
      <c r="O381" s="119"/>
      <c r="P381" s="119"/>
      <c r="Q381" s="119"/>
      <c r="R381" s="119"/>
      <c r="S381" s="119"/>
      <c r="T381" s="28"/>
      <c r="U381" s="107"/>
      <c r="V381" s="108"/>
      <c r="W381" s="109"/>
      <c r="X381" s="108"/>
      <c r="Y381" s="28"/>
      <c r="AC381" s="28"/>
      <c r="AG381" s="28"/>
      <c r="AK381" s="28"/>
      <c r="AO381" s="28"/>
      <c r="AS381" s="28"/>
    </row>
    <row r="382" spans="2:45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119"/>
      <c r="O382" s="119"/>
      <c r="P382" s="119"/>
      <c r="Q382" s="119"/>
      <c r="R382" s="119"/>
      <c r="S382" s="119"/>
      <c r="T382" s="28"/>
      <c r="U382" s="107"/>
      <c r="V382" s="108"/>
      <c r="W382" s="109"/>
      <c r="X382" s="108"/>
      <c r="Y382" s="28"/>
      <c r="AC382" s="28"/>
      <c r="AG382" s="28"/>
      <c r="AK382" s="28"/>
      <c r="AO382" s="28"/>
      <c r="AS382" s="28"/>
    </row>
    <row r="383" spans="2:45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119"/>
      <c r="O383" s="119"/>
      <c r="P383" s="119"/>
      <c r="Q383" s="119"/>
      <c r="R383" s="119"/>
      <c r="S383" s="119"/>
      <c r="T383" s="28"/>
      <c r="U383" s="107"/>
      <c r="V383" s="108"/>
      <c r="W383" s="109"/>
      <c r="X383" s="108"/>
      <c r="Y383" s="28"/>
      <c r="AC383" s="28"/>
      <c r="AG383" s="28"/>
      <c r="AK383" s="28"/>
      <c r="AO383" s="28"/>
      <c r="AS383" s="28"/>
    </row>
    <row r="384" spans="2:45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119"/>
      <c r="O384" s="119"/>
      <c r="P384" s="119"/>
      <c r="Q384" s="119"/>
      <c r="R384" s="119"/>
      <c r="S384" s="119"/>
      <c r="T384" s="28"/>
      <c r="U384" s="107"/>
      <c r="V384" s="108"/>
      <c r="W384" s="109"/>
      <c r="X384" s="108"/>
      <c r="Y384" s="28"/>
      <c r="AC384" s="28"/>
      <c r="AG384" s="28"/>
      <c r="AK384" s="28"/>
      <c r="AO384" s="28"/>
      <c r="AS384" s="28"/>
    </row>
    <row r="385" spans="2:45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119"/>
      <c r="O385" s="119"/>
      <c r="P385" s="119"/>
      <c r="Q385" s="119"/>
      <c r="R385" s="119"/>
      <c r="S385" s="119"/>
      <c r="T385" s="28"/>
      <c r="U385" s="107"/>
      <c r="V385" s="108"/>
      <c r="W385" s="109"/>
      <c r="X385" s="108"/>
      <c r="Y385" s="28"/>
      <c r="AC385" s="28"/>
      <c r="AG385" s="28"/>
      <c r="AK385" s="28"/>
      <c r="AO385" s="28"/>
      <c r="AS385" s="28"/>
    </row>
    <row r="386" spans="2:45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119"/>
      <c r="O386" s="119"/>
      <c r="P386" s="119"/>
      <c r="Q386" s="119"/>
      <c r="R386" s="119"/>
      <c r="S386" s="119"/>
      <c r="T386" s="28"/>
      <c r="U386" s="107"/>
      <c r="V386" s="108"/>
      <c r="W386" s="109"/>
      <c r="X386" s="108"/>
      <c r="Y386" s="28"/>
      <c r="AC386" s="28"/>
      <c r="AG386" s="28"/>
      <c r="AK386" s="28"/>
      <c r="AO386" s="28"/>
      <c r="AS386" s="28"/>
    </row>
    <row r="387" spans="2:45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119"/>
      <c r="O387" s="119"/>
      <c r="P387" s="119"/>
      <c r="Q387" s="119"/>
      <c r="R387" s="119"/>
      <c r="S387" s="119"/>
      <c r="T387" s="28"/>
      <c r="U387" s="107"/>
      <c r="V387" s="108"/>
      <c r="W387" s="109"/>
      <c r="X387" s="108"/>
      <c r="Y387" s="28"/>
      <c r="AC387" s="28"/>
      <c r="AG387" s="28"/>
      <c r="AK387" s="28"/>
      <c r="AO387" s="28"/>
      <c r="AS387" s="28"/>
    </row>
    <row r="388" spans="2:45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119"/>
      <c r="O388" s="119"/>
      <c r="P388" s="119"/>
      <c r="Q388" s="119"/>
      <c r="R388" s="119"/>
      <c r="S388" s="119"/>
      <c r="T388" s="28"/>
      <c r="U388" s="107"/>
      <c r="V388" s="108"/>
      <c r="W388" s="109"/>
      <c r="X388" s="108"/>
      <c r="Y388" s="28"/>
      <c r="AC388" s="28"/>
      <c r="AG388" s="28"/>
      <c r="AK388" s="28"/>
      <c r="AO388" s="28"/>
      <c r="AS388" s="28"/>
    </row>
    <row r="389" spans="2:45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119"/>
      <c r="O389" s="119"/>
      <c r="P389" s="119"/>
      <c r="Q389" s="119"/>
      <c r="R389" s="119"/>
      <c r="S389" s="119"/>
      <c r="T389" s="28"/>
      <c r="U389" s="107"/>
      <c r="V389" s="108"/>
      <c r="W389" s="109"/>
      <c r="X389" s="108"/>
      <c r="Y389" s="28"/>
      <c r="AC389" s="28"/>
      <c r="AG389" s="28"/>
      <c r="AK389" s="28"/>
      <c r="AO389" s="28"/>
      <c r="AS389" s="28"/>
    </row>
    <row r="390" spans="2:45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119"/>
      <c r="O390" s="119"/>
      <c r="P390" s="119"/>
      <c r="Q390" s="119"/>
      <c r="R390" s="119"/>
      <c r="S390" s="119"/>
      <c r="T390" s="28"/>
      <c r="U390" s="107"/>
      <c r="V390" s="108"/>
      <c r="W390" s="109"/>
      <c r="X390" s="108"/>
      <c r="Y390" s="28"/>
      <c r="AC390" s="28"/>
      <c r="AG390" s="28"/>
      <c r="AK390" s="28"/>
      <c r="AO390" s="28"/>
      <c r="AS390" s="28"/>
    </row>
    <row r="391" spans="2:45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119"/>
      <c r="O391" s="119"/>
      <c r="P391" s="119"/>
      <c r="Q391" s="119"/>
      <c r="R391" s="119"/>
      <c r="S391" s="119"/>
      <c r="T391" s="28"/>
      <c r="U391" s="107"/>
      <c r="V391" s="108"/>
      <c r="W391" s="109"/>
      <c r="X391" s="108"/>
      <c r="Y391" s="28"/>
      <c r="AC391" s="28"/>
      <c r="AG391" s="28"/>
      <c r="AK391" s="28"/>
      <c r="AO391" s="28"/>
      <c r="AS391" s="28"/>
    </row>
    <row r="392" spans="2:45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119"/>
      <c r="O392" s="119"/>
      <c r="P392" s="119"/>
      <c r="Q392" s="119"/>
      <c r="R392" s="119"/>
      <c r="S392" s="119"/>
      <c r="T392" s="28"/>
      <c r="U392" s="107"/>
      <c r="V392" s="108"/>
      <c r="W392" s="109"/>
      <c r="X392" s="108"/>
      <c r="Y392" s="28"/>
      <c r="AC392" s="28"/>
      <c r="AG392" s="28"/>
      <c r="AK392" s="28"/>
      <c r="AO392" s="28"/>
      <c r="AS392" s="28"/>
    </row>
    <row r="393" spans="2:45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119"/>
      <c r="O393" s="119"/>
      <c r="P393" s="119"/>
      <c r="Q393" s="119"/>
      <c r="R393" s="119"/>
      <c r="S393" s="119"/>
      <c r="T393" s="28"/>
      <c r="U393" s="107"/>
      <c r="V393" s="108"/>
      <c r="W393" s="109"/>
      <c r="X393" s="108"/>
      <c r="Y393" s="28"/>
      <c r="AC393" s="28"/>
      <c r="AG393" s="28"/>
      <c r="AK393" s="28"/>
      <c r="AO393" s="28"/>
      <c r="AS393" s="28"/>
    </row>
    <row r="394" spans="2:45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119"/>
      <c r="O394" s="119"/>
      <c r="P394" s="119"/>
      <c r="Q394" s="119"/>
      <c r="R394" s="119"/>
      <c r="S394" s="119"/>
      <c r="T394" s="28"/>
      <c r="U394" s="107"/>
      <c r="V394" s="108"/>
      <c r="W394" s="109"/>
      <c r="X394" s="108"/>
      <c r="Y394" s="28"/>
      <c r="AC394" s="28"/>
      <c r="AG394" s="28"/>
      <c r="AK394" s="28"/>
      <c r="AO394" s="28"/>
      <c r="AS394" s="28"/>
    </row>
    <row r="395" spans="2:45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119"/>
      <c r="O395" s="119"/>
      <c r="P395" s="119"/>
      <c r="Q395" s="119"/>
      <c r="R395" s="119"/>
      <c r="S395" s="119"/>
      <c r="T395" s="28"/>
      <c r="U395" s="107"/>
      <c r="V395" s="108"/>
      <c r="W395" s="109"/>
      <c r="X395" s="108"/>
      <c r="Y395" s="28"/>
      <c r="AC395" s="28"/>
      <c r="AG395" s="28"/>
      <c r="AK395" s="28"/>
      <c r="AO395" s="28"/>
      <c r="AS395" s="28"/>
    </row>
    <row r="396" spans="2:45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119"/>
      <c r="O396" s="119"/>
      <c r="P396" s="119"/>
      <c r="Q396" s="119"/>
      <c r="R396" s="119"/>
      <c r="S396" s="119"/>
      <c r="T396" s="28"/>
      <c r="U396" s="107"/>
      <c r="V396" s="108"/>
      <c r="W396" s="109"/>
      <c r="X396" s="108"/>
      <c r="Y396" s="28"/>
      <c r="AC396" s="28"/>
      <c r="AG396" s="28"/>
      <c r="AK396" s="28"/>
      <c r="AO396" s="28"/>
      <c r="AS396" s="28"/>
    </row>
    <row r="397" spans="2:45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119"/>
      <c r="O397" s="119"/>
      <c r="P397" s="119"/>
      <c r="Q397" s="119"/>
      <c r="R397" s="119"/>
      <c r="S397" s="119"/>
      <c r="T397" s="28"/>
      <c r="U397" s="107"/>
      <c r="V397" s="108"/>
      <c r="W397" s="109"/>
      <c r="X397" s="108"/>
      <c r="Y397" s="28"/>
      <c r="AC397" s="28"/>
      <c r="AG397" s="28"/>
      <c r="AK397" s="28"/>
      <c r="AO397" s="28"/>
      <c r="AS397" s="28"/>
    </row>
    <row r="398" spans="2:45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119"/>
      <c r="O398" s="119"/>
      <c r="P398" s="119"/>
      <c r="Q398" s="119"/>
      <c r="R398" s="119"/>
      <c r="S398" s="119"/>
      <c r="T398" s="28"/>
      <c r="U398" s="107"/>
      <c r="V398" s="108"/>
      <c r="W398" s="109"/>
      <c r="X398" s="108"/>
      <c r="Y398" s="28"/>
      <c r="AC398" s="28"/>
      <c r="AG398" s="28"/>
      <c r="AK398" s="28"/>
      <c r="AO398" s="28"/>
      <c r="AS398" s="28"/>
    </row>
    <row r="399" spans="2:45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119"/>
      <c r="O399" s="119"/>
      <c r="P399" s="119"/>
      <c r="Q399" s="119"/>
      <c r="R399" s="119"/>
      <c r="S399" s="119"/>
      <c r="T399" s="28"/>
      <c r="U399" s="107"/>
      <c r="V399" s="108"/>
      <c r="W399" s="109"/>
      <c r="X399" s="108"/>
      <c r="Y399" s="28"/>
      <c r="AC399" s="28"/>
      <c r="AG399" s="28"/>
      <c r="AK399" s="28"/>
      <c r="AO399" s="28"/>
      <c r="AS399" s="28"/>
    </row>
    <row r="400" spans="2:45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119"/>
      <c r="O400" s="119"/>
      <c r="P400" s="119"/>
      <c r="Q400" s="119"/>
      <c r="R400" s="119"/>
      <c r="S400" s="119"/>
      <c r="T400" s="28"/>
      <c r="U400" s="107"/>
      <c r="V400" s="108"/>
      <c r="W400" s="109"/>
      <c r="X400" s="108"/>
      <c r="Y400" s="28"/>
      <c r="AC400" s="28"/>
      <c r="AG400" s="28"/>
      <c r="AK400" s="28"/>
      <c r="AO400" s="28"/>
      <c r="AS400" s="28"/>
    </row>
    <row r="401" spans="2:45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119"/>
      <c r="O401" s="119"/>
      <c r="P401" s="119"/>
      <c r="Q401" s="119"/>
      <c r="R401" s="119"/>
      <c r="S401" s="119"/>
      <c r="T401" s="28"/>
      <c r="U401" s="107"/>
      <c r="V401" s="108"/>
      <c r="W401" s="109"/>
      <c r="X401" s="108"/>
      <c r="Y401" s="28"/>
      <c r="AC401" s="28"/>
      <c r="AG401" s="28"/>
      <c r="AK401" s="28"/>
      <c r="AO401" s="28"/>
      <c r="AS401" s="28"/>
    </row>
    <row r="402" spans="2:45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119"/>
      <c r="O402" s="119"/>
      <c r="P402" s="119"/>
      <c r="Q402" s="119"/>
      <c r="R402" s="119"/>
      <c r="S402" s="119"/>
      <c r="T402" s="28"/>
      <c r="U402" s="107"/>
      <c r="V402" s="108"/>
      <c r="W402" s="109"/>
      <c r="X402" s="108"/>
      <c r="Y402" s="28"/>
      <c r="AC402" s="28"/>
      <c r="AG402" s="28"/>
      <c r="AK402" s="28"/>
      <c r="AO402" s="28"/>
      <c r="AS402" s="28"/>
    </row>
    <row r="403" spans="2:45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119"/>
      <c r="O403" s="119"/>
      <c r="P403" s="119"/>
      <c r="Q403" s="119"/>
      <c r="R403" s="119"/>
      <c r="S403" s="119"/>
      <c r="T403" s="28"/>
      <c r="U403" s="107"/>
      <c r="V403" s="108"/>
      <c r="W403" s="109"/>
      <c r="X403" s="108"/>
      <c r="Y403" s="28"/>
      <c r="AC403" s="28"/>
      <c r="AG403" s="28"/>
      <c r="AK403" s="28"/>
      <c r="AO403" s="28"/>
      <c r="AS403" s="28"/>
    </row>
    <row r="404" spans="2:45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119"/>
      <c r="O404" s="119"/>
      <c r="P404" s="119"/>
      <c r="Q404" s="119"/>
      <c r="R404" s="119"/>
      <c r="S404" s="119"/>
      <c r="T404" s="28"/>
      <c r="U404" s="107"/>
      <c r="V404" s="108"/>
      <c r="W404" s="109"/>
      <c r="X404" s="108"/>
      <c r="Y404" s="28"/>
      <c r="AC404" s="28"/>
      <c r="AG404" s="28"/>
      <c r="AK404" s="28"/>
      <c r="AO404" s="28"/>
      <c r="AS404" s="28"/>
    </row>
    <row r="405" spans="2:45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119"/>
      <c r="O405" s="119"/>
      <c r="P405" s="119"/>
      <c r="Q405" s="119"/>
      <c r="R405" s="119"/>
      <c r="S405" s="119"/>
      <c r="T405" s="28"/>
      <c r="U405" s="107"/>
      <c r="V405" s="108"/>
      <c r="W405" s="109"/>
      <c r="X405" s="108"/>
      <c r="Y405" s="28"/>
      <c r="AC405" s="28"/>
      <c r="AG405" s="28"/>
      <c r="AK405" s="28"/>
      <c r="AO405" s="28"/>
      <c r="AS405" s="28"/>
    </row>
    <row r="406" spans="2:45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119"/>
      <c r="O406" s="119"/>
      <c r="P406" s="119"/>
      <c r="Q406" s="119"/>
      <c r="R406" s="119"/>
      <c r="S406" s="119"/>
      <c r="T406" s="28"/>
      <c r="U406" s="107"/>
      <c r="V406" s="108"/>
      <c r="W406" s="109"/>
      <c r="X406" s="108"/>
      <c r="Y406" s="28"/>
      <c r="AC406" s="28"/>
      <c r="AG406" s="28"/>
      <c r="AK406" s="28"/>
      <c r="AO406" s="28"/>
      <c r="AS406" s="28"/>
    </row>
    <row r="407" spans="2:45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119"/>
      <c r="O407" s="119"/>
      <c r="P407" s="119"/>
      <c r="Q407" s="119"/>
      <c r="R407" s="119"/>
      <c r="S407" s="119"/>
      <c r="T407" s="28"/>
      <c r="U407" s="107"/>
      <c r="V407" s="108"/>
      <c r="W407" s="109"/>
      <c r="X407" s="108"/>
      <c r="Y407" s="28"/>
      <c r="AC407" s="28"/>
      <c r="AG407" s="28"/>
      <c r="AK407" s="28"/>
      <c r="AO407" s="28"/>
      <c r="AS407" s="28"/>
    </row>
    <row r="408" spans="2:45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119"/>
      <c r="O408" s="119"/>
      <c r="P408" s="119"/>
      <c r="Q408" s="119"/>
      <c r="R408" s="119"/>
      <c r="S408" s="119"/>
      <c r="T408" s="28"/>
      <c r="U408" s="107"/>
      <c r="V408" s="108"/>
      <c r="W408" s="109"/>
      <c r="X408" s="108"/>
      <c r="Y408" s="28"/>
      <c r="AC408" s="28"/>
      <c r="AG408" s="28"/>
      <c r="AK408" s="28"/>
      <c r="AO408" s="28"/>
      <c r="AS408" s="28"/>
    </row>
    <row r="409" spans="2:45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119"/>
      <c r="O409" s="119"/>
      <c r="P409" s="119"/>
      <c r="Q409" s="119"/>
      <c r="R409" s="119"/>
      <c r="S409" s="119"/>
      <c r="T409" s="28"/>
      <c r="U409" s="107"/>
      <c r="V409" s="108"/>
      <c r="W409" s="109"/>
      <c r="X409" s="108"/>
      <c r="Y409" s="28"/>
      <c r="AC409" s="28"/>
      <c r="AG409" s="28"/>
      <c r="AK409" s="28"/>
      <c r="AO409" s="28"/>
      <c r="AS409" s="28"/>
    </row>
    <row r="410" spans="2:45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119"/>
      <c r="O410" s="119"/>
      <c r="P410" s="119"/>
      <c r="Q410" s="119"/>
      <c r="R410" s="119"/>
      <c r="S410" s="119"/>
      <c r="T410" s="28"/>
      <c r="U410" s="107"/>
      <c r="V410" s="108"/>
      <c r="W410" s="109"/>
      <c r="X410" s="108"/>
      <c r="Y410" s="28"/>
      <c r="AC410" s="28"/>
      <c r="AG410" s="28"/>
      <c r="AK410" s="28"/>
      <c r="AO410" s="28"/>
      <c r="AS410" s="28"/>
    </row>
    <row r="411" spans="2:45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119"/>
      <c r="O411" s="119"/>
      <c r="P411" s="119"/>
      <c r="Q411" s="119"/>
      <c r="R411" s="119"/>
      <c r="S411" s="119"/>
      <c r="T411" s="28"/>
      <c r="U411" s="107"/>
      <c r="V411" s="108"/>
      <c r="W411" s="109"/>
      <c r="X411" s="108"/>
      <c r="Y411" s="28"/>
      <c r="AC411" s="28"/>
      <c r="AG411" s="28"/>
      <c r="AK411" s="28"/>
      <c r="AO411" s="28"/>
      <c r="AS411" s="28"/>
    </row>
    <row r="412" spans="2:45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119"/>
      <c r="O412" s="119"/>
      <c r="P412" s="119"/>
      <c r="Q412" s="119"/>
      <c r="R412" s="119"/>
      <c r="S412" s="119"/>
      <c r="T412" s="28"/>
      <c r="U412" s="107"/>
      <c r="V412" s="108"/>
      <c r="W412" s="109"/>
      <c r="X412" s="108"/>
      <c r="Y412" s="28"/>
      <c r="AC412" s="28"/>
      <c r="AG412" s="28"/>
      <c r="AK412" s="28"/>
      <c r="AO412" s="28"/>
      <c r="AS412" s="28"/>
    </row>
    <row r="413" spans="2:45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119"/>
      <c r="O413" s="119"/>
      <c r="P413" s="119"/>
      <c r="Q413" s="119"/>
      <c r="R413" s="119"/>
      <c r="S413" s="119"/>
      <c r="T413" s="28"/>
      <c r="U413" s="107"/>
      <c r="V413" s="108"/>
      <c r="W413" s="109"/>
      <c r="X413" s="108"/>
      <c r="Y413" s="28"/>
      <c r="AC413" s="28"/>
      <c r="AG413" s="28"/>
      <c r="AK413" s="28"/>
      <c r="AO413" s="28"/>
      <c r="AS413" s="28"/>
    </row>
    <row r="414" spans="2:45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119"/>
      <c r="O414" s="119"/>
      <c r="P414" s="119"/>
      <c r="Q414" s="119"/>
      <c r="R414" s="119"/>
      <c r="S414" s="119"/>
      <c r="T414" s="28"/>
      <c r="U414" s="107"/>
      <c r="V414" s="108"/>
      <c r="W414" s="109"/>
      <c r="X414" s="108"/>
      <c r="Y414" s="28"/>
      <c r="AC414" s="28"/>
      <c r="AG414" s="28"/>
      <c r="AK414" s="28"/>
      <c r="AO414" s="28"/>
      <c r="AS414" s="28"/>
    </row>
    <row r="415" spans="2:45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119"/>
      <c r="O415" s="119"/>
      <c r="P415" s="119"/>
      <c r="Q415" s="119"/>
      <c r="R415" s="119"/>
      <c r="S415" s="119"/>
      <c r="T415" s="28"/>
      <c r="U415" s="107"/>
      <c r="V415" s="108"/>
      <c r="W415" s="109"/>
      <c r="X415" s="108"/>
      <c r="Y415" s="28"/>
      <c r="AC415" s="28"/>
      <c r="AG415" s="28"/>
      <c r="AK415" s="28"/>
      <c r="AO415" s="28"/>
      <c r="AS415" s="28"/>
    </row>
    <row r="416" spans="2:45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119"/>
      <c r="O416" s="119"/>
      <c r="P416" s="119"/>
      <c r="Q416" s="119"/>
      <c r="R416" s="119"/>
      <c r="S416" s="119"/>
      <c r="T416" s="28"/>
      <c r="U416" s="107"/>
      <c r="V416" s="108"/>
      <c r="W416" s="109"/>
      <c r="X416" s="108"/>
      <c r="Y416" s="28"/>
      <c r="AC416" s="28"/>
      <c r="AG416" s="28"/>
      <c r="AK416" s="28"/>
      <c r="AO416" s="28"/>
      <c r="AS416" s="28"/>
    </row>
    <row r="417" spans="2:45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119"/>
      <c r="O417" s="119"/>
      <c r="P417" s="119"/>
      <c r="Q417" s="119"/>
      <c r="R417" s="119"/>
      <c r="S417" s="119"/>
      <c r="T417" s="28"/>
      <c r="U417" s="107"/>
      <c r="V417" s="108"/>
      <c r="W417" s="109"/>
      <c r="X417" s="108"/>
      <c r="Y417" s="28"/>
      <c r="AC417" s="28"/>
      <c r="AG417" s="28"/>
      <c r="AK417" s="28"/>
      <c r="AO417" s="28"/>
      <c r="AS417" s="28"/>
    </row>
    <row r="418" spans="2:45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119"/>
      <c r="O418" s="119"/>
      <c r="P418" s="119"/>
      <c r="Q418" s="119"/>
      <c r="R418" s="119"/>
      <c r="S418" s="119"/>
      <c r="T418" s="28"/>
      <c r="U418" s="107"/>
      <c r="V418" s="108"/>
      <c r="W418" s="109"/>
      <c r="X418" s="108"/>
      <c r="Y418" s="28"/>
      <c r="AC418" s="28"/>
      <c r="AG418" s="28"/>
      <c r="AK418" s="28"/>
      <c r="AO418" s="28"/>
      <c r="AS418" s="28"/>
    </row>
    <row r="419" spans="2:45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119"/>
      <c r="O419" s="119"/>
      <c r="P419" s="119"/>
      <c r="Q419" s="119"/>
      <c r="R419" s="119"/>
      <c r="S419" s="119"/>
      <c r="T419" s="28"/>
      <c r="U419" s="107"/>
      <c r="V419" s="108"/>
      <c r="W419" s="109"/>
      <c r="X419" s="108"/>
      <c r="Y419" s="28"/>
      <c r="AC419" s="28"/>
      <c r="AG419" s="28"/>
      <c r="AK419" s="28"/>
      <c r="AO419" s="28"/>
      <c r="AS419" s="28"/>
    </row>
    <row r="420" spans="2:45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119"/>
      <c r="O420" s="119"/>
      <c r="P420" s="119"/>
      <c r="Q420" s="119"/>
      <c r="R420" s="119"/>
      <c r="S420" s="119"/>
      <c r="T420" s="28"/>
      <c r="U420" s="107"/>
      <c r="V420" s="108"/>
      <c r="W420" s="109"/>
      <c r="X420" s="108"/>
      <c r="Y420" s="28"/>
      <c r="AC420" s="28"/>
      <c r="AG420" s="28"/>
      <c r="AK420" s="28"/>
      <c r="AO420" s="28"/>
      <c r="AS420" s="28"/>
    </row>
    <row r="421" spans="2:45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119"/>
      <c r="O421" s="119"/>
      <c r="P421" s="119"/>
      <c r="Q421" s="119"/>
      <c r="R421" s="119"/>
      <c r="S421" s="119"/>
      <c r="T421" s="28"/>
      <c r="U421" s="107"/>
      <c r="V421" s="108"/>
      <c r="W421" s="109"/>
      <c r="X421" s="108"/>
      <c r="Y421" s="28"/>
      <c r="AC421" s="28"/>
      <c r="AG421" s="28"/>
      <c r="AK421" s="28"/>
      <c r="AO421" s="28"/>
      <c r="AS421" s="28"/>
    </row>
    <row r="422" spans="2:45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119"/>
      <c r="O422" s="119"/>
      <c r="P422" s="119"/>
      <c r="Q422" s="119"/>
      <c r="R422" s="119"/>
      <c r="S422" s="119"/>
      <c r="T422" s="28"/>
      <c r="U422" s="107"/>
      <c r="V422" s="108"/>
      <c r="W422" s="109"/>
      <c r="X422" s="108"/>
      <c r="Y422" s="28"/>
      <c r="AC422" s="28"/>
      <c r="AG422" s="28"/>
      <c r="AK422" s="28"/>
      <c r="AO422" s="28"/>
      <c r="AS422" s="28"/>
    </row>
    <row r="423" spans="2:45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119"/>
      <c r="O423" s="119"/>
      <c r="P423" s="119"/>
      <c r="Q423" s="119"/>
      <c r="R423" s="119"/>
      <c r="S423" s="119"/>
      <c r="T423" s="28"/>
      <c r="U423" s="107"/>
      <c r="V423" s="108"/>
      <c r="W423" s="109"/>
      <c r="X423" s="108"/>
      <c r="Y423" s="28"/>
      <c r="AC423" s="28"/>
      <c r="AG423" s="28"/>
      <c r="AK423" s="28"/>
      <c r="AO423" s="28"/>
      <c r="AS423" s="28"/>
    </row>
    <row r="424" spans="2:45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119"/>
      <c r="O424" s="119"/>
      <c r="P424" s="119"/>
      <c r="Q424" s="119"/>
      <c r="R424" s="119"/>
      <c r="S424" s="119"/>
      <c r="T424" s="28"/>
      <c r="U424" s="107"/>
      <c r="V424" s="108"/>
      <c r="W424" s="109"/>
      <c r="X424" s="108"/>
      <c r="Y424" s="28"/>
      <c r="AC424" s="28"/>
      <c r="AG424" s="28"/>
      <c r="AK424" s="28"/>
      <c r="AO424" s="28"/>
      <c r="AS424" s="28"/>
    </row>
    <row r="425" spans="2:45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119"/>
      <c r="O425" s="119"/>
      <c r="P425" s="119"/>
      <c r="Q425" s="119"/>
      <c r="R425" s="119"/>
      <c r="S425" s="119"/>
      <c r="T425" s="28"/>
      <c r="U425" s="107"/>
      <c r="V425" s="108"/>
      <c r="W425" s="109"/>
      <c r="X425" s="108"/>
      <c r="Y425" s="28"/>
      <c r="AC425" s="28"/>
      <c r="AG425" s="28"/>
      <c r="AK425" s="28"/>
      <c r="AO425" s="28"/>
      <c r="AS425" s="28"/>
    </row>
    <row r="426" spans="2:45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119"/>
      <c r="O426" s="119"/>
      <c r="P426" s="119"/>
      <c r="Q426" s="119"/>
      <c r="R426" s="119"/>
      <c r="S426" s="119"/>
      <c r="T426" s="28"/>
      <c r="U426" s="107"/>
      <c r="V426" s="108"/>
      <c r="W426" s="109"/>
      <c r="X426" s="108"/>
      <c r="Y426" s="28"/>
      <c r="AC426" s="28"/>
      <c r="AG426" s="28"/>
      <c r="AK426" s="28"/>
      <c r="AO426" s="28"/>
      <c r="AS426" s="28"/>
    </row>
    <row r="427" spans="2:45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119"/>
      <c r="O427" s="119"/>
      <c r="P427" s="119"/>
      <c r="Q427" s="119"/>
      <c r="R427" s="119"/>
      <c r="S427" s="119"/>
      <c r="T427" s="28"/>
      <c r="U427" s="107"/>
      <c r="V427" s="108"/>
      <c r="W427" s="109"/>
      <c r="X427" s="108"/>
      <c r="Y427" s="28"/>
      <c r="AC427" s="28"/>
      <c r="AG427" s="28"/>
      <c r="AK427" s="28"/>
      <c r="AO427" s="28"/>
      <c r="AS427" s="28"/>
    </row>
    <row r="428" spans="2:45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119"/>
      <c r="O428" s="119"/>
      <c r="P428" s="119"/>
      <c r="Q428" s="119"/>
      <c r="R428" s="119"/>
      <c r="S428" s="119"/>
      <c r="T428" s="28"/>
      <c r="U428" s="107"/>
      <c r="V428" s="108"/>
      <c r="W428" s="109"/>
      <c r="X428" s="108"/>
      <c r="Y428" s="28"/>
      <c r="AC428" s="28"/>
      <c r="AG428" s="28"/>
      <c r="AK428" s="28"/>
      <c r="AO428" s="28"/>
      <c r="AS428" s="28"/>
    </row>
    <row r="429" spans="2:45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119"/>
      <c r="O429" s="119"/>
      <c r="P429" s="119"/>
      <c r="Q429" s="119"/>
      <c r="R429" s="119"/>
      <c r="S429" s="119"/>
      <c r="T429" s="28"/>
      <c r="U429" s="107"/>
      <c r="V429" s="108"/>
      <c r="W429" s="109"/>
      <c r="X429" s="108"/>
      <c r="Y429" s="28"/>
      <c r="AC429" s="28"/>
      <c r="AG429" s="28"/>
      <c r="AK429" s="28"/>
      <c r="AO429" s="28"/>
      <c r="AS429" s="28"/>
    </row>
    <row r="430" spans="2:45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119"/>
      <c r="O430" s="119"/>
      <c r="P430" s="119"/>
      <c r="Q430" s="119"/>
      <c r="R430" s="119"/>
      <c r="S430" s="119"/>
      <c r="T430" s="28"/>
      <c r="U430" s="107"/>
      <c r="V430" s="108"/>
      <c r="W430" s="109"/>
      <c r="X430" s="108"/>
      <c r="Y430" s="28"/>
      <c r="AC430" s="28"/>
      <c r="AG430" s="28"/>
      <c r="AK430" s="28"/>
      <c r="AO430" s="28"/>
      <c r="AS430" s="28"/>
    </row>
    <row r="431" spans="2:45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119"/>
      <c r="O431" s="119"/>
      <c r="P431" s="119"/>
      <c r="Q431" s="119"/>
      <c r="R431" s="119"/>
      <c r="S431" s="119"/>
      <c r="T431" s="28"/>
      <c r="U431" s="107"/>
      <c r="V431" s="108"/>
      <c r="W431" s="109"/>
      <c r="X431" s="108"/>
      <c r="Y431" s="28"/>
      <c r="AC431" s="28"/>
      <c r="AG431" s="28"/>
      <c r="AK431" s="28"/>
      <c r="AO431" s="28"/>
      <c r="AS431" s="28"/>
    </row>
    <row r="432" spans="2:45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119"/>
      <c r="O432" s="119"/>
      <c r="P432" s="119"/>
      <c r="Q432" s="119"/>
      <c r="R432" s="119"/>
      <c r="S432" s="119"/>
      <c r="T432" s="28"/>
      <c r="U432" s="107"/>
      <c r="V432" s="108"/>
      <c r="W432" s="109"/>
      <c r="X432" s="108"/>
      <c r="Y432" s="28"/>
      <c r="AC432" s="28"/>
      <c r="AG432" s="28"/>
      <c r="AK432" s="28"/>
      <c r="AO432" s="28"/>
      <c r="AS432" s="28"/>
    </row>
    <row r="433" spans="2:45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119"/>
      <c r="O433" s="119"/>
      <c r="P433" s="119"/>
      <c r="Q433" s="119"/>
      <c r="R433" s="119"/>
      <c r="S433" s="119"/>
      <c r="T433" s="28"/>
      <c r="U433" s="107"/>
      <c r="V433" s="108"/>
      <c r="W433" s="109"/>
      <c r="X433" s="108"/>
      <c r="Y433" s="28"/>
      <c r="AC433" s="28"/>
      <c r="AG433" s="28"/>
      <c r="AK433" s="28"/>
      <c r="AO433" s="28"/>
      <c r="AS433" s="28"/>
    </row>
    <row r="434" spans="2:45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119"/>
      <c r="O434" s="119"/>
      <c r="P434" s="119"/>
      <c r="Q434" s="119"/>
      <c r="R434" s="119"/>
      <c r="S434" s="119"/>
      <c r="T434" s="28"/>
      <c r="U434" s="107"/>
      <c r="V434" s="108"/>
      <c r="W434" s="109"/>
      <c r="X434" s="108"/>
      <c r="Y434" s="28"/>
      <c r="AC434" s="28"/>
      <c r="AG434" s="28"/>
      <c r="AK434" s="28"/>
      <c r="AO434" s="28"/>
      <c r="AS434" s="28"/>
    </row>
    <row r="435" spans="2:45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119"/>
      <c r="O435" s="119"/>
      <c r="P435" s="119"/>
      <c r="Q435" s="119"/>
      <c r="R435" s="119"/>
      <c r="S435" s="119"/>
      <c r="T435" s="28"/>
      <c r="U435" s="107"/>
      <c r="V435" s="108"/>
      <c r="W435" s="109"/>
      <c r="X435" s="108"/>
      <c r="Y435" s="28"/>
      <c r="AC435" s="28"/>
      <c r="AG435" s="28"/>
      <c r="AK435" s="28"/>
      <c r="AO435" s="28"/>
      <c r="AS435" s="28"/>
    </row>
    <row r="436" spans="2:45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119"/>
      <c r="O436" s="119"/>
      <c r="P436" s="119"/>
      <c r="Q436" s="119"/>
      <c r="R436" s="119"/>
      <c r="S436" s="119"/>
      <c r="T436" s="28"/>
      <c r="U436" s="107"/>
      <c r="V436" s="108"/>
      <c r="W436" s="109"/>
      <c r="X436" s="108"/>
      <c r="Y436" s="28"/>
      <c r="AC436" s="28"/>
      <c r="AG436" s="28"/>
      <c r="AK436" s="28"/>
      <c r="AO436" s="28"/>
      <c r="AS436" s="28"/>
    </row>
    <row r="437" spans="2:45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119"/>
      <c r="O437" s="119"/>
      <c r="P437" s="119"/>
      <c r="Q437" s="119"/>
      <c r="R437" s="119"/>
      <c r="S437" s="119"/>
      <c r="T437" s="28"/>
      <c r="U437" s="107"/>
      <c r="V437" s="108"/>
      <c r="W437" s="109"/>
      <c r="X437" s="108"/>
      <c r="Y437" s="28"/>
      <c r="AC437" s="28"/>
      <c r="AG437" s="28"/>
      <c r="AK437" s="28"/>
      <c r="AO437" s="28"/>
      <c r="AS437" s="28"/>
    </row>
    <row r="438" spans="2:45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119"/>
      <c r="O438" s="119"/>
      <c r="P438" s="119"/>
      <c r="Q438" s="119"/>
      <c r="R438" s="119"/>
      <c r="S438" s="119"/>
      <c r="T438" s="28"/>
      <c r="U438" s="107"/>
      <c r="V438" s="108"/>
      <c r="W438" s="109"/>
      <c r="X438" s="108"/>
      <c r="Y438" s="28"/>
      <c r="AC438" s="28"/>
      <c r="AG438" s="28"/>
      <c r="AK438" s="28"/>
      <c r="AO438" s="28"/>
      <c r="AS438" s="28"/>
    </row>
    <row r="439" spans="2:45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119"/>
      <c r="O439" s="119"/>
      <c r="P439" s="119"/>
      <c r="Q439" s="119"/>
      <c r="R439" s="119"/>
      <c r="S439" s="119"/>
      <c r="T439" s="28"/>
      <c r="U439" s="107"/>
      <c r="V439" s="108"/>
      <c r="W439" s="109"/>
      <c r="X439" s="108"/>
      <c r="Y439" s="28"/>
      <c r="AC439" s="28"/>
      <c r="AG439" s="28"/>
      <c r="AK439" s="28"/>
      <c r="AO439" s="28"/>
      <c r="AS439" s="28"/>
    </row>
    <row r="440" spans="2:45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119"/>
      <c r="O440" s="119"/>
      <c r="P440" s="119"/>
      <c r="Q440" s="119"/>
      <c r="R440" s="119"/>
      <c r="S440" s="119"/>
      <c r="T440" s="28"/>
      <c r="U440" s="107"/>
      <c r="V440" s="108"/>
      <c r="W440" s="109"/>
      <c r="X440" s="108"/>
      <c r="Y440" s="28"/>
      <c r="AC440" s="28"/>
      <c r="AG440" s="28"/>
      <c r="AK440" s="28"/>
      <c r="AO440" s="28"/>
      <c r="AS440" s="28"/>
    </row>
    <row r="441" spans="2:45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119"/>
      <c r="O441" s="119"/>
      <c r="P441" s="119"/>
      <c r="Q441" s="119"/>
      <c r="R441" s="119"/>
      <c r="S441" s="119"/>
      <c r="T441" s="28"/>
      <c r="U441" s="107"/>
      <c r="V441" s="108"/>
      <c r="W441" s="109"/>
      <c r="X441" s="108"/>
      <c r="Y441" s="28"/>
      <c r="AC441" s="28"/>
      <c r="AG441" s="28"/>
      <c r="AK441" s="28"/>
      <c r="AO441" s="28"/>
      <c r="AS441" s="28"/>
    </row>
    <row r="442" spans="2:45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119"/>
      <c r="O442" s="119"/>
      <c r="P442" s="119"/>
      <c r="Q442" s="119"/>
      <c r="R442" s="119"/>
      <c r="S442" s="119"/>
      <c r="T442" s="28"/>
      <c r="U442" s="107"/>
      <c r="V442" s="108"/>
      <c r="W442" s="109"/>
      <c r="X442" s="108"/>
      <c r="Y442" s="28"/>
      <c r="AC442" s="28"/>
      <c r="AG442" s="28"/>
      <c r="AK442" s="28"/>
      <c r="AO442" s="28"/>
      <c r="AS442" s="28"/>
    </row>
    <row r="443" spans="2:45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119"/>
      <c r="O443" s="119"/>
      <c r="P443" s="119"/>
      <c r="Q443" s="119"/>
      <c r="R443" s="119"/>
      <c r="S443" s="119"/>
      <c r="T443" s="28"/>
      <c r="U443" s="107"/>
      <c r="V443" s="108"/>
      <c r="W443" s="109"/>
      <c r="X443" s="108"/>
      <c r="Y443" s="28"/>
      <c r="AC443" s="28"/>
      <c r="AG443" s="28"/>
      <c r="AK443" s="28"/>
      <c r="AO443" s="28"/>
      <c r="AS443" s="28"/>
    </row>
    <row r="444" spans="2:45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119"/>
      <c r="O444" s="119"/>
      <c r="P444" s="119"/>
      <c r="Q444" s="119"/>
      <c r="R444" s="119"/>
      <c r="S444" s="119"/>
      <c r="T444" s="28"/>
      <c r="U444" s="107"/>
      <c r="V444" s="108"/>
      <c r="W444" s="109"/>
      <c r="X444" s="108"/>
      <c r="Y444" s="28"/>
      <c r="AC444" s="28"/>
      <c r="AG444" s="28"/>
      <c r="AK444" s="28"/>
      <c r="AO444" s="28"/>
      <c r="AS444" s="28"/>
    </row>
    <row r="445" spans="2:45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119"/>
      <c r="O445" s="119"/>
      <c r="P445" s="119"/>
      <c r="Q445" s="119"/>
      <c r="R445" s="119"/>
      <c r="S445" s="119"/>
      <c r="T445" s="28"/>
      <c r="U445" s="107"/>
      <c r="V445" s="108"/>
      <c r="W445" s="109"/>
      <c r="X445" s="108"/>
      <c r="Y445" s="28"/>
      <c r="AC445" s="28"/>
      <c r="AG445" s="28"/>
      <c r="AK445" s="28"/>
      <c r="AO445" s="28"/>
      <c r="AS445" s="28"/>
    </row>
    <row r="446" spans="2:45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119"/>
      <c r="O446" s="119"/>
      <c r="P446" s="119"/>
      <c r="Q446" s="119"/>
      <c r="R446" s="119"/>
      <c r="S446" s="119"/>
      <c r="T446" s="28"/>
      <c r="U446" s="107"/>
      <c r="V446" s="108"/>
      <c r="W446" s="109"/>
      <c r="X446" s="108"/>
      <c r="Y446" s="28"/>
      <c r="AC446" s="28"/>
      <c r="AG446" s="28"/>
      <c r="AK446" s="28"/>
      <c r="AO446" s="28"/>
      <c r="AS446" s="28"/>
    </row>
    <row r="447" spans="2:45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119"/>
      <c r="O447" s="119"/>
      <c r="P447" s="119"/>
      <c r="Q447" s="119"/>
      <c r="R447" s="119"/>
      <c r="S447" s="119"/>
      <c r="T447" s="28"/>
      <c r="U447" s="107"/>
      <c r="V447" s="108"/>
      <c r="W447" s="109"/>
      <c r="X447" s="108"/>
      <c r="Y447" s="28"/>
      <c r="AC447" s="28"/>
      <c r="AG447" s="28"/>
      <c r="AK447" s="28"/>
      <c r="AO447" s="28"/>
      <c r="AS447" s="28"/>
    </row>
    <row r="448" spans="2:45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119"/>
      <c r="O448" s="119"/>
      <c r="P448" s="119"/>
      <c r="Q448" s="119"/>
      <c r="R448" s="119"/>
      <c r="S448" s="119"/>
      <c r="T448" s="28"/>
      <c r="U448" s="107"/>
      <c r="V448" s="108"/>
      <c r="W448" s="109"/>
      <c r="X448" s="108"/>
      <c r="Y448" s="28"/>
      <c r="AC448" s="28"/>
      <c r="AG448" s="28"/>
      <c r="AK448" s="28"/>
      <c r="AO448" s="28"/>
      <c r="AS448" s="28"/>
    </row>
    <row r="449" spans="2:45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119"/>
      <c r="O449" s="119"/>
      <c r="P449" s="119"/>
      <c r="Q449" s="119"/>
      <c r="R449" s="119"/>
      <c r="S449" s="119"/>
      <c r="T449" s="28"/>
      <c r="U449" s="107"/>
      <c r="V449" s="108"/>
      <c r="W449" s="109"/>
      <c r="X449" s="108"/>
      <c r="Y449" s="28"/>
      <c r="AC449" s="28"/>
      <c r="AG449" s="28"/>
      <c r="AK449" s="28"/>
      <c r="AO449" s="28"/>
      <c r="AS449" s="28"/>
    </row>
    <row r="450" spans="2:45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119"/>
      <c r="O450" s="119"/>
      <c r="P450" s="119"/>
      <c r="Q450" s="119"/>
      <c r="R450" s="119"/>
      <c r="S450" s="119"/>
      <c r="T450" s="28"/>
      <c r="U450" s="107"/>
      <c r="V450" s="108"/>
      <c r="W450" s="109"/>
      <c r="X450" s="108"/>
      <c r="Y450" s="28"/>
      <c r="AC450" s="28"/>
      <c r="AG450" s="28"/>
      <c r="AK450" s="28"/>
      <c r="AO450" s="28"/>
      <c r="AS450" s="28"/>
    </row>
    <row r="451" spans="2:45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119"/>
      <c r="O451" s="119"/>
      <c r="P451" s="119"/>
      <c r="Q451" s="119"/>
      <c r="R451" s="119"/>
      <c r="S451" s="119"/>
      <c r="T451" s="28"/>
      <c r="U451" s="107"/>
      <c r="V451" s="108"/>
      <c r="W451" s="109"/>
      <c r="X451" s="108"/>
      <c r="Y451" s="28"/>
      <c r="AC451" s="28"/>
      <c r="AG451" s="28"/>
      <c r="AK451" s="28"/>
      <c r="AO451" s="28"/>
      <c r="AS451" s="28"/>
    </row>
    <row r="452" spans="2:45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119"/>
      <c r="O452" s="119"/>
      <c r="P452" s="119"/>
      <c r="Q452" s="119"/>
      <c r="R452" s="119"/>
      <c r="S452" s="119"/>
      <c r="T452" s="28"/>
      <c r="U452" s="107"/>
      <c r="V452" s="108"/>
      <c r="W452" s="109"/>
      <c r="X452" s="108"/>
      <c r="Y452" s="28"/>
      <c r="AC452" s="28"/>
      <c r="AG452" s="28"/>
      <c r="AK452" s="28"/>
      <c r="AO452" s="28"/>
      <c r="AS452" s="28"/>
    </row>
    <row r="453" spans="2:45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119"/>
      <c r="O453" s="119"/>
      <c r="P453" s="119"/>
      <c r="Q453" s="119"/>
      <c r="R453" s="119"/>
      <c r="S453" s="119"/>
      <c r="T453" s="28"/>
      <c r="U453" s="107"/>
      <c r="V453" s="108"/>
      <c r="W453" s="109"/>
      <c r="X453" s="108"/>
      <c r="Y453" s="28"/>
      <c r="AC453" s="28"/>
      <c r="AG453" s="28"/>
      <c r="AK453" s="28"/>
      <c r="AO453" s="28"/>
      <c r="AS453" s="28"/>
    </row>
    <row r="454" spans="2:45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119"/>
      <c r="O454" s="119"/>
      <c r="P454" s="119"/>
      <c r="Q454" s="119"/>
      <c r="R454" s="119"/>
      <c r="S454" s="119"/>
      <c r="T454" s="28"/>
      <c r="U454" s="107"/>
      <c r="V454" s="108"/>
      <c r="W454" s="109"/>
      <c r="X454" s="108"/>
      <c r="Y454" s="28"/>
      <c r="AC454" s="28"/>
      <c r="AG454" s="28"/>
      <c r="AK454" s="28"/>
      <c r="AO454" s="28"/>
      <c r="AS454" s="28"/>
    </row>
    <row r="455" spans="2:45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119"/>
      <c r="O455" s="119"/>
      <c r="P455" s="119"/>
      <c r="Q455" s="119"/>
      <c r="R455" s="119"/>
      <c r="S455" s="119"/>
      <c r="T455" s="28"/>
      <c r="U455" s="107"/>
      <c r="V455" s="108"/>
      <c r="W455" s="109"/>
      <c r="X455" s="108"/>
      <c r="Y455" s="28"/>
      <c r="AC455" s="28"/>
      <c r="AG455" s="28"/>
      <c r="AK455" s="28"/>
      <c r="AO455" s="28"/>
      <c r="AS455" s="28"/>
    </row>
    <row r="456" spans="2:45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119"/>
      <c r="O456" s="119"/>
      <c r="P456" s="119"/>
      <c r="Q456" s="119"/>
      <c r="R456" s="119"/>
      <c r="S456" s="119"/>
      <c r="T456" s="28"/>
      <c r="U456" s="107"/>
      <c r="V456" s="108"/>
      <c r="W456" s="109"/>
      <c r="X456" s="108"/>
      <c r="Y456" s="28"/>
      <c r="AC456" s="28"/>
      <c r="AG456" s="28"/>
      <c r="AK456" s="28"/>
      <c r="AO456" s="28"/>
      <c r="AS456" s="28"/>
    </row>
    <row r="457" spans="2:45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119"/>
      <c r="O457" s="119"/>
      <c r="P457" s="119"/>
      <c r="Q457" s="119"/>
      <c r="R457" s="119"/>
      <c r="S457" s="119"/>
      <c r="T457" s="28"/>
      <c r="U457" s="107"/>
      <c r="V457" s="108"/>
      <c r="W457" s="109"/>
      <c r="X457" s="108"/>
      <c r="Y457" s="28"/>
      <c r="AC457" s="28"/>
      <c r="AG457" s="28"/>
      <c r="AK457" s="28"/>
      <c r="AO457" s="28"/>
      <c r="AS457" s="28"/>
    </row>
    <row r="458" spans="2:45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119"/>
      <c r="O458" s="119"/>
      <c r="P458" s="119"/>
      <c r="Q458" s="119"/>
      <c r="R458" s="119"/>
      <c r="S458" s="119"/>
      <c r="T458" s="28"/>
      <c r="U458" s="107"/>
      <c r="V458" s="108"/>
      <c r="W458" s="109"/>
      <c r="X458" s="108"/>
      <c r="Y458" s="28"/>
      <c r="AC458" s="28"/>
      <c r="AG458" s="28"/>
      <c r="AK458" s="28"/>
      <c r="AO458" s="28"/>
      <c r="AS458" s="28"/>
    </row>
    <row r="459" spans="2:45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119"/>
      <c r="O459" s="119"/>
      <c r="P459" s="119"/>
      <c r="Q459" s="119"/>
      <c r="R459" s="119"/>
      <c r="S459" s="119"/>
      <c r="T459" s="28"/>
      <c r="U459" s="107"/>
      <c r="V459" s="108"/>
      <c r="W459" s="109"/>
      <c r="X459" s="108"/>
      <c r="Y459" s="28"/>
      <c r="AC459" s="28"/>
      <c r="AG459" s="28"/>
      <c r="AK459" s="28"/>
      <c r="AO459" s="28"/>
      <c r="AS459" s="28"/>
    </row>
    <row r="460" spans="2:45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119"/>
      <c r="O460" s="119"/>
      <c r="P460" s="119"/>
      <c r="Q460" s="119"/>
      <c r="R460" s="119"/>
      <c r="S460" s="119"/>
      <c r="T460" s="28"/>
      <c r="U460" s="107"/>
      <c r="V460" s="108"/>
      <c r="W460" s="109"/>
      <c r="X460" s="108"/>
      <c r="Y460" s="28"/>
      <c r="AC460" s="28"/>
      <c r="AG460" s="28"/>
      <c r="AK460" s="28"/>
      <c r="AO460" s="28"/>
      <c r="AS460" s="28"/>
    </row>
    <row r="461" spans="2:45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119"/>
      <c r="O461" s="119"/>
      <c r="P461" s="119"/>
      <c r="Q461" s="119"/>
      <c r="R461" s="119"/>
      <c r="S461" s="119"/>
      <c r="T461" s="28"/>
      <c r="U461" s="107"/>
      <c r="V461" s="108"/>
      <c r="W461" s="109"/>
      <c r="X461" s="108"/>
      <c r="Y461" s="28"/>
      <c r="AC461" s="28"/>
      <c r="AG461" s="28"/>
      <c r="AK461" s="28"/>
      <c r="AO461" s="28"/>
      <c r="AS461" s="28"/>
    </row>
    <row r="462" spans="2:45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119"/>
      <c r="O462" s="119"/>
      <c r="P462" s="119"/>
      <c r="Q462" s="119"/>
      <c r="R462" s="119"/>
      <c r="S462" s="119"/>
      <c r="T462" s="28"/>
      <c r="U462" s="107"/>
      <c r="V462" s="108"/>
      <c r="W462" s="109"/>
      <c r="X462" s="108"/>
      <c r="Y462" s="28"/>
      <c r="AC462" s="28"/>
      <c r="AG462" s="28"/>
      <c r="AK462" s="28"/>
      <c r="AO462" s="28"/>
      <c r="AS462" s="28"/>
    </row>
    <row r="463" spans="2:45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119"/>
      <c r="O463" s="119"/>
      <c r="P463" s="119"/>
      <c r="Q463" s="119"/>
      <c r="R463" s="119"/>
      <c r="S463" s="119"/>
      <c r="T463" s="28"/>
      <c r="U463" s="107"/>
      <c r="V463" s="108"/>
      <c r="W463" s="109"/>
      <c r="X463" s="108"/>
      <c r="Y463" s="28"/>
      <c r="AC463" s="28"/>
      <c r="AG463" s="28"/>
      <c r="AK463" s="28"/>
      <c r="AO463" s="28"/>
      <c r="AS463" s="28"/>
    </row>
    <row r="464" spans="2:45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119"/>
      <c r="O464" s="119"/>
      <c r="P464" s="119"/>
      <c r="Q464" s="119"/>
      <c r="R464" s="119"/>
      <c r="S464" s="119"/>
      <c r="T464" s="28"/>
      <c r="U464" s="107"/>
      <c r="V464" s="108"/>
      <c r="W464" s="109"/>
      <c r="X464" s="108"/>
      <c r="Y464" s="28"/>
      <c r="AC464" s="28"/>
      <c r="AG464" s="28"/>
      <c r="AK464" s="28"/>
      <c r="AO464" s="28"/>
      <c r="AS464" s="28"/>
    </row>
    <row r="465" spans="2:45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119"/>
      <c r="O465" s="119"/>
      <c r="P465" s="119"/>
      <c r="Q465" s="119"/>
      <c r="R465" s="119"/>
      <c r="S465" s="119"/>
      <c r="T465" s="28"/>
      <c r="U465" s="107"/>
      <c r="V465" s="108"/>
      <c r="W465" s="109"/>
      <c r="X465" s="108"/>
      <c r="Y465" s="28"/>
      <c r="AC465" s="28"/>
      <c r="AG465" s="28"/>
      <c r="AK465" s="28"/>
      <c r="AO465" s="28"/>
      <c r="AS465" s="28"/>
    </row>
    <row r="466" spans="2:45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119"/>
      <c r="O466" s="119"/>
      <c r="P466" s="119"/>
      <c r="Q466" s="119"/>
      <c r="R466" s="119"/>
      <c r="S466" s="119"/>
      <c r="T466" s="28"/>
      <c r="U466" s="107"/>
      <c r="V466" s="108"/>
      <c r="W466" s="109"/>
      <c r="X466" s="108"/>
      <c r="Y466" s="28"/>
      <c r="AC466" s="28"/>
      <c r="AG466" s="28"/>
      <c r="AK466" s="28"/>
      <c r="AO466" s="28"/>
      <c r="AS466" s="28"/>
    </row>
    <row r="467" spans="2:45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119"/>
      <c r="O467" s="119"/>
      <c r="P467" s="119"/>
      <c r="Q467" s="119"/>
      <c r="R467" s="119"/>
      <c r="S467" s="119"/>
      <c r="T467" s="28"/>
      <c r="U467" s="107"/>
      <c r="V467" s="108"/>
      <c r="W467" s="109"/>
      <c r="X467" s="108"/>
      <c r="Y467" s="28"/>
      <c r="AC467" s="28"/>
      <c r="AG467" s="28"/>
      <c r="AK467" s="28"/>
      <c r="AO467" s="28"/>
      <c r="AS467" s="28"/>
    </row>
    <row r="468" spans="2:45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119"/>
      <c r="O468" s="119"/>
      <c r="P468" s="119"/>
      <c r="Q468" s="119"/>
      <c r="R468" s="119"/>
      <c r="S468" s="119"/>
      <c r="T468" s="28"/>
      <c r="U468" s="107"/>
      <c r="V468" s="108"/>
      <c r="W468" s="109"/>
      <c r="X468" s="108"/>
      <c r="Y468" s="28"/>
      <c r="AC468" s="28"/>
      <c r="AG468" s="28"/>
      <c r="AK468" s="28"/>
      <c r="AO468" s="28"/>
      <c r="AS468" s="28"/>
    </row>
    <row r="469" spans="2:45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119"/>
      <c r="O469" s="119"/>
      <c r="P469" s="119"/>
      <c r="Q469" s="119"/>
      <c r="R469" s="119"/>
      <c r="S469" s="119"/>
      <c r="T469" s="28"/>
      <c r="U469" s="107"/>
      <c r="V469" s="108"/>
      <c r="W469" s="109"/>
      <c r="X469" s="108"/>
      <c r="Y469" s="28"/>
      <c r="AC469" s="28"/>
      <c r="AG469" s="28"/>
      <c r="AK469" s="28"/>
      <c r="AO469" s="28"/>
      <c r="AS469" s="28"/>
    </row>
    <row r="470" spans="2:45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119"/>
      <c r="O470" s="119"/>
      <c r="P470" s="119"/>
      <c r="Q470" s="119"/>
      <c r="R470" s="119"/>
      <c r="S470" s="119"/>
      <c r="T470" s="28"/>
      <c r="U470" s="107"/>
      <c r="V470" s="108"/>
      <c r="W470" s="109"/>
      <c r="X470" s="108"/>
      <c r="Y470" s="28"/>
      <c r="AC470" s="28"/>
      <c r="AG470" s="28"/>
      <c r="AK470" s="28"/>
      <c r="AO470" s="28"/>
      <c r="AS470" s="28"/>
    </row>
    <row r="471" spans="2:45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119"/>
      <c r="O471" s="119"/>
      <c r="P471" s="119"/>
      <c r="Q471" s="119"/>
      <c r="R471" s="119"/>
      <c r="S471" s="119"/>
      <c r="T471" s="28"/>
      <c r="U471" s="107"/>
      <c r="V471" s="108"/>
      <c r="W471" s="109"/>
      <c r="X471" s="108"/>
      <c r="Y471" s="28"/>
      <c r="AC471" s="28"/>
      <c r="AG471" s="28"/>
      <c r="AK471" s="28"/>
      <c r="AO471" s="28"/>
      <c r="AS471" s="28"/>
    </row>
    <row r="472" spans="2:45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119"/>
      <c r="O472" s="119"/>
      <c r="P472" s="119"/>
      <c r="Q472" s="119"/>
      <c r="R472" s="119"/>
      <c r="S472" s="119"/>
      <c r="T472" s="28"/>
      <c r="U472" s="107"/>
      <c r="V472" s="108"/>
      <c r="W472" s="109"/>
      <c r="X472" s="108"/>
      <c r="Y472" s="28"/>
      <c r="AC472" s="28"/>
      <c r="AG472" s="28"/>
      <c r="AK472" s="28"/>
      <c r="AO472" s="28"/>
      <c r="AS472" s="28"/>
    </row>
    <row r="473" spans="2:45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119"/>
      <c r="O473" s="119"/>
      <c r="P473" s="119"/>
      <c r="Q473" s="119"/>
      <c r="R473" s="119"/>
      <c r="S473" s="119"/>
      <c r="T473" s="28"/>
      <c r="U473" s="107"/>
      <c r="V473" s="108"/>
      <c r="W473" s="109"/>
      <c r="X473" s="108"/>
      <c r="Y473" s="28"/>
      <c r="AC473" s="28"/>
      <c r="AG473" s="28"/>
      <c r="AK473" s="28"/>
      <c r="AO473" s="28"/>
      <c r="AS473" s="28"/>
    </row>
    <row r="474" spans="2:45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119"/>
      <c r="O474" s="119"/>
      <c r="P474" s="119"/>
      <c r="Q474" s="119"/>
      <c r="R474" s="119"/>
      <c r="S474" s="119"/>
      <c r="T474" s="28"/>
      <c r="U474" s="107"/>
      <c r="V474" s="108"/>
      <c r="W474" s="109"/>
      <c r="X474" s="108"/>
      <c r="Y474" s="28"/>
      <c r="AC474" s="28"/>
      <c r="AG474" s="28"/>
      <c r="AK474" s="28"/>
      <c r="AO474" s="28"/>
      <c r="AS474" s="28"/>
    </row>
    <row r="475" spans="2:45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119"/>
      <c r="O475" s="119"/>
      <c r="P475" s="119"/>
      <c r="Q475" s="119"/>
      <c r="R475" s="119"/>
      <c r="S475" s="119"/>
      <c r="T475" s="28"/>
      <c r="U475" s="107"/>
      <c r="V475" s="108"/>
      <c r="W475" s="109"/>
      <c r="X475" s="108"/>
      <c r="Y475" s="28"/>
      <c r="AC475" s="28"/>
      <c r="AG475" s="28"/>
      <c r="AK475" s="28"/>
      <c r="AO475" s="28"/>
      <c r="AS475" s="28"/>
    </row>
    <row r="476" spans="2:45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119"/>
      <c r="O476" s="119"/>
      <c r="P476" s="119"/>
      <c r="Q476" s="119"/>
      <c r="R476" s="119"/>
      <c r="S476" s="119"/>
      <c r="T476" s="28"/>
      <c r="U476" s="107"/>
      <c r="V476" s="108"/>
      <c r="W476" s="109"/>
      <c r="X476" s="108"/>
      <c r="Y476" s="28"/>
      <c r="AC476" s="28"/>
      <c r="AG476" s="28"/>
      <c r="AK476" s="28"/>
      <c r="AO476" s="28"/>
      <c r="AS476" s="28"/>
    </row>
    <row r="477" spans="2:45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119"/>
      <c r="O477" s="119"/>
      <c r="P477" s="119"/>
      <c r="Q477" s="119"/>
      <c r="R477" s="119"/>
      <c r="S477" s="119"/>
      <c r="T477" s="28"/>
      <c r="U477" s="107"/>
      <c r="V477" s="108"/>
      <c r="W477" s="109"/>
      <c r="X477" s="108"/>
      <c r="Y477" s="28"/>
      <c r="AC477" s="28"/>
      <c r="AG477" s="28"/>
      <c r="AK477" s="28"/>
      <c r="AO477" s="28"/>
      <c r="AS477" s="28"/>
    </row>
    <row r="478" spans="2:45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119"/>
      <c r="O478" s="119"/>
      <c r="P478" s="119"/>
      <c r="Q478" s="119"/>
      <c r="R478" s="119"/>
      <c r="S478" s="119"/>
      <c r="T478" s="28"/>
      <c r="U478" s="107"/>
      <c r="V478" s="108"/>
      <c r="W478" s="109"/>
      <c r="X478" s="108"/>
      <c r="Y478" s="28"/>
      <c r="AC478" s="28"/>
      <c r="AG478" s="28"/>
      <c r="AK478" s="28"/>
      <c r="AO478" s="28"/>
      <c r="AS478" s="28"/>
    </row>
    <row r="479" spans="2:45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119"/>
      <c r="O479" s="119"/>
      <c r="P479" s="119"/>
      <c r="Q479" s="119"/>
      <c r="R479" s="119"/>
      <c r="S479" s="119"/>
      <c r="T479" s="28"/>
      <c r="U479" s="107"/>
      <c r="V479" s="108"/>
      <c r="W479" s="109"/>
      <c r="X479" s="108"/>
      <c r="Y479" s="28"/>
      <c r="AC479" s="28"/>
      <c r="AG479" s="28"/>
      <c r="AK479" s="28"/>
      <c r="AO479" s="28"/>
      <c r="AS479" s="28"/>
    </row>
    <row r="480" spans="2:45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119"/>
      <c r="O480" s="119"/>
      <c r="P480" s="119"/>
      <c r="Q480" s="119"/>
      <c r="R480" s="119"/>
      <c r="S480" s="119"/>
      <c r="T480" s="28"/>
      <c r="U480" s="107"/>
      <c r="V480" s="108"/>
      <c r="W480" s="109"/>
      <c r="X480" s="108"/>
      <c r="Y480" s="28"/>
      <c r="AC480" s="28"/>
      <c r="AG480" s="28"/>
      <c r="AK480" s="28"/>
      <c r="AO480" s="28"/>
      <c r="AS480" s="28"/>
    </row>
    <row r="481" spans="2:45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119"/>
      <c r="O481" s="119"/>
      <c r="P481" s="119"/>
      <c r="Q481" s="119"/>
      <c r="R481" s="119"/>
      <c r="S481" s="119"/>
      <c r="T481" s="28"/>
      <c r="U481" s="107"/>
      <c r="V481" s="108"/>
      <c r="W481" s="109"/>
      <c r="X481" s="108"/>
      <c r="Y481" s="28"/>
      <c r="AC481" s="28"/>
      <c r="AG481" s="28"/>
      <c r="AK481" s="28"/>
      <c r="AO481" s="28"/>
      <c r="AS481" s="28"/>
    </row>
    <row r="482" spans="2:45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119"/>
      <c r="O482" s="119"/>
      <c r="P482" s="119"/>
      <c r="Q482" s="119"/>
      <c r="R482" s="119"/>
      <c r="S482" s="119"/>
      <c r="T482" s="28"/>
      <c r="U482" s="107"/>
      <c r="V482" s="108"/>
      <c r="W482" s="109"/>
      <c r="X482" s="108"/>
      <c r="Y482" s="28"/>
      <c r="AC482" s="28"/>
      <c r="AG482" s="28"/>
      <c r="AK482" s="28"/>
      <c r="AO482" s="28"/>
      <c r="AS482" s="28"/>
    </row>
    <row r="483" spans="2:45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119"/>
      <c r="O483" s="119"/>
      <c r="P483" s="119"/>
      <c r="Q483" s="119"/>
      <c r="R483" s="119"/>
      <c r="S483" s="119"/>
      <c r="T483" s="28"/>
      <c r="U483" s="107"/>
      <c r="V483" s="108"/>
      <c r="W483" s="109"/>
      <c r="X483" s="108"/>
      <c r="Y483" s="28"/>
      <c r="AC483" s="28"/>
      <c r="AG483" s="28"/>
      <c r="AK483" s="28"/>
      <c r="AO483" s="28"/>
      <c r="AS483" s="28"/>
    </row>
    <row r="484" spans="2:45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119"/>
      <c r="O484" s="119"/>
      <c r="P484" s="119"/>
      <c r="Q484" s="119"/>
      <c r="R484" s="119"/>
      <c r="S484" s="119"/>
      <c r="T484" s="28"/>
      <c r="U484" s="107"/>
      <c r="V484" s="108"/>
      <c r="W484" s="109"/>
      <c r="X484" s="108"/>
      <c r="Y484" s="28"/>
      <c r="AC484" s="28"/>
      <c r="AG484" s="28"/>
      <c r="AK484" s="28"/>
      <c r="AO484" s="28"/>
      <c r="AS484" s="28"/>
    </row>
    <row r="485" spans="2:45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119"/>
      <c r="O485" s="119"/>
      <c r="P485" s="119"/>
      <c r="Q485" s="119"/>
      <c r="R485" s="119"/>
      <c r="S485" s="119"/>
      <c r="T485" s="28"/>
      <c r="U485" s="107"/>
      <c r="V485" s="108"/>
      <c r="W485" s="109"/>
      <c r="X485" s="108"/>
      <c r="Y485" s="28"/>
      <c r="AC485" s="28"/>
      <c r="AG485" s="28"/>
      <c r="AK485" s="28"/>
      <c r="AO485" s="28"/>
      <c r="AS485" s="28"/>
    </row>
    <row r="486" spans="2:45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119"/>
      <c r="O486" s="119"/>
      <c r="P486" s="119"/>
      <c r="Q486" s="119"/>
      <c r="R486" s="119"/>
      <c r="S486" s="119"/>
      <c r="T486" s="28"/>
      <c r="U486" s="107"/>
      <c r="V486" s="108"/>
      <c r="W486" s="109"/>
      <c r="X486" s="108"/>
      <c r="Y486" s="28"/>
      <c r="AC486" s="28"/>
      <c r="AG486" s="28"/>
      <c r="AK486" s="28"/>
      <c r="AO486" s="28"/>
      <c r="AS486" s="28"/>
    </row>
    <row r="487" spans="2:45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119"/>
      <c r="O487" s="119"/>
      <c r="P487" s="119"/>
      <c r="Q487" s="119"/>
      <c r="R487" s="119"/>
      <c r="S487" s="119"/>
      <c r="T487" s="28"/>
      <c r="U487" s="107"/>
      <c r="V487" s="108"/>
      <c r="W487" s="109"/>
      <c r="X487" s="108"/>
      <c r="Y487" s="28"/>
      <c r="AC487" s="28"/>
      <c r="AG487" s="28"/>
      <c r="AK487" s="28"/>
      <c r="AO487" s="28"/>
      <c r="AS487" s="28"/>
    </row>
    <row r="488" spans="2:45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119"/>
      <c r="O488" s="119"/>
      <c r="P488" s="119"/>
      <c r="Q488" s="119"/>
      <c r="R488" s="119"/>
      <c r="S488" s="119"/>
      <c r="T488" s="28"/>
      <c r="U488" s="107"/>
      <c r="V488" s="108"/>
      <c r="W488" s="109"/>
      <c r="X488" s="108"/>
      <c r="Y488" s="28"/>
      <c r="AC488" s="28"/>
      <c r="AG488" s="28"/>
      <c r="AK488" s="28"/>
      <c r="AO488" s="28"/>
      <c r="AS488" s="28"/>
    </row>
    <row r="489" spans="2:45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119"/>
      <c r="O489" s="119"/>
      <c r="P489" s="119"/>
      <c r="Q489" s="119"/>
      <c r="R489" s="119"/>
      <c r="S489" s="119"/>
      <c r="T489" s="28"/>
      <c r="U489" s="107"/>
      <c r="V489" s="108"/>
      <c r="W489" s="109"/>
      <c r="X489" s="108"/>
      <c r="Y489" s="28"/>
      <c r="AC489" s="28"/>
      <c r="AG489" s="28"/>
      <c r="AK489" s="28"/>
      <c r="AO489" s="28"/>
      <c r="AS489" s="28"/>
    </row>
    <row r="490" spans="2:45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119"/>
      <c r="O490" s="119"/>
      <c r="P490" s="119"/>
      <c r="Q490" s="119"/>
      <c r="R490" s="119"/>
      <c r="S490" s="119"/>
      <c r="T490" s="28"/>
      <c r="U490" s="107"/>
      <c r="V490" s="108"/>
      <c r="W490" s="109"/>
      <c r="X490" s="108"/>
      <c r="Y490" s="28"/>
      <c r="AC490" s="28"/>
      <c r="AG490" s="28"/>
      <c r="AK490" s="28"/>
      <c r="AO490" s="28"/>
      <c r="AS490" s="28"/>
    </row>
    <row r="491" spans="2:45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119"/>
      <c r="O491" s="119"/>
      <c r="P491" s="119"/>
      <c r="Q491" s="119"/>
      <c r="R491" s="119"/>
      <c r="S491" s="119"/>
      <c r="T491" s="28"/>
      <c r="U491" s="107"/>
      <c r="V491" s="108"/>
      <c r="W491" s="109"/>
      <c r="X491" s="108"/>
      <c r="Y491" s="28"/>
      <c r="AC491" s="28"/>
      <c r="AG491" s="28"/>
      <c r="AK491" s="28"/>
      <c r="AO491" s="28"/>
      <c r="AS491" s="28"/>
    </row>
    <row r="492" spans="2:45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119"/>
      <c r="O492" s="119"/>
      <c r="P492" s="119"/>
      <c r="Q492" s="119"/>
      <c r="R492" s="119"/>
      <c r="S492" s="119"/>
      <c r="T492" s="28"/>
      <c r="U492" s="107"/>
      <c r="V492" s="108"/>
      <c r="W492" s="109"/>
      <c r="X492" s="108"/>
      <c r="Y492" s="28"/>
      <c r="AC492" s="28"/>
      <c r="AG492" s="28"/>
      <c r="AK492" s="28"/>
      <c r="AO492" s="28"/>
      <c r="AS492" s="28"/>
    </row>
    <row r="493" spans="2:45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119"/>
      <c r="O493" s="119"/>
      <c r="P493" s="119"/>
      <c r="Q493" s="119"/>
      <c r="R493" s="119"/>
      <c r="S493" s="119"/>
      <c r="T493" s="28"/>
      <c r="U493" s="107"/>
      <c r="V493" s="108"/>
      <c r="W493" s="109"/>
      <c r="X493" s="108"/>
      <c r="Y493" s="28"/>
      <c r="AC493" s="28"/>
      <c r="AG493" s="28"/>
      <c r="AK493" s="28"/>
      <c r="AO493" s="28"/>
      <c r="AS493" s="28"/>
    </row>
    <row r="494" spans="2:45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119"/>
      <c r="O494" s="119"/>
      <c r="P494" s="119"/>
      <c r="Q494" s="119"/>
      <c r="R494" s="119"/>
      <c r="S494" s="119"/>
      <c r="T494" s="28"/>
      <c r="U494" s="107"/>
      <c r="V494" s="108"/>
      <c r="W494" s="109"/>
      <c r="X494" s="108"/>
      <c r="Y494" s="28"/>
      <c r="AC494" s="28"/>
      <c r="AG494" s="28"/>
      <c r="AK494" s="28"/>
      <c r="AO494" s="28"/>
      <c r="AS494" s="28"/>
    </row>
    <row r="495" spans="2:45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119"/>
      <c r="O495" s="119"/>
      <c r="P495" s="119"/>
      <c r="Q495" s="119"/>
      <c r="R495" s="119"/>
      <c r="S495" s="119"/>
      <c r="T495" s="28"/>
      <c r="U495" s="107"/>
      <c r="V495" s="108"/>
      <c r="W495" s="109"/>
      <c r="X495" s="108"/>
      <c r="Y495" s="28"/>
      <c r="AC495" s="28"/>
      <c r="AG495" s="28"/>
      <c r="AK495" s="28"/>
      <c r="AO495" s="28"/>
      <c r="AS495" s="28"/>
    </row>
    <row r="496" spans="2:45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119"/>
      <c r="O496" s="119"/>
      <c r="P496" s="119"/>
      <c r="Q496" s="119"/>
      <c r="R496" s="119"/>
      <c r="S496" s="119"/>
      <c r="T496" s="28"/>
      <c r="U496" s="107"/>
      <c r="V496" s="108"/>
      <c r="W496" s="109"/>
      <c r="X496" s="108"/>
      <c r="Y496" s="28"/>
      <c r="AC496" s="28"/>
      <c r="AG496" s="28"/>
      <c r="AK496" s="28"/>
      <c r="AO496" s="28"/>
      <c r="AS496" s="28"/>
    </row>
    <row r="497" spans="2:45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119"/>
      <c r="O497" s="119"/>
      <c r="P497" s="119"/>
      <c r="Q497" s="119"/>
      <c r="R497" s="119"/>
      <c r="S497" s="119"/>
      <c r="T497" s="28"/>
      <c r="U497" s="107"/>
      <c r="V497" s="108"/>
      <c r="W497" s="109"/>
      <c r="X497" s="108"/>
      <c r="Y497" s="28"/>
      <c r="AC497" s="28"/>
      <c r="AG497" s="28"/>
      <c r="AK497" s="28"/>
      <c r="AO497" s="28"/>
      <c r="AS497" s="28"/>
    </row>
    <row r="498" spans="2:45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119"/>
      <c r="O498" s="119"/>
      <c r="P498" s="119"/>
      <c r="Q498" s="119"/>
      <c r="R498" s="119"/>
      <c r="S498" s="119"/>
      <c r="T498" s="28"/>
      <c r="U498" s="107"/>
      <c r="V498" s="108"/>
      <c r="W498" s="109"/>
      <c r="X498" s="108"/>
      <c r="Y498" s="28"/>
      <c r="AC498" s="28"/>
      <c r="AG498" s="28"/>
      <c r="AK498" s="28"/>
      <c r="AO498" s="28"/>
      <c r="AS498" s="28"/>
    </row>
    <row r="499" spans="2:45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119"/>
      <c r="O499" s="119"/>
      <c r="P499" s="119"/>
      <c r="Q499" s="119"/>
      <c r="R499" s="119"/>
      <c r="S499" s="119"/>
      <c r="T499" s="28"/>
      <c r="U499" s="107"/>
      <c r="V499" s="108"/>
      <c r="W499" s="109"/>
      <c r="X499" s="108"/>
      <c r="Y499" s="28"/>
      <c r="AC499" s="28"/>
      <c r="AG499" s="28"/>
      <c r="AK499" s="28"/>
      <c r="AO499" s="28"/>
      <c r="AS499" s="28"/>
    </row>
    <row r="500" spans="2:45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119"/>
      <c r="O500" s="119"/>
      <c r="P500" s="119"/>
      <c r="Q500" s="119"/>
      <c r="R500" s="119"/>
      <c r="S500" s="119"/>
      <c r="T500" s="28"/>
      <c r="U500" s="107"/>
      <c r="V500" s="108"/>
      <c r="W500" s="109"/>
      <c r="X500" s="108"/>
      <c r="Y500" s="28"/>
      <c r="AC500" s="28"/>
      <c r="AG500" s="28"/>
      <c r="AK500" s="28"/>
      <c r="AO500" s="28"/>
      <c r="AS500" s="28"/>
    </row>
    <row r="501" spans="2:45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119"/>
      <c r="O501" s="119"/>
      <c r="P501" s="119"/>
      <c r="Q501" s="119"/>
      <c r="R501" s="119"/>
      <c r="S501" s="119"/>
      <c r="T501" s="28"/>
      <c r="U501" s="107"/>
      <c r="V501" s="108"/>
      <c r="W501" s="109"/>
      <c r="X501" s="108"/>
      <c r="Y501" s="28"/>
      <c r="AC501" s="28"/>
      <c r="AG501" s="28"/>
      <c r="AK501" s="28"/>
      <c r="AO501" s="28"/>
      <c r="AS501" s="28"/>
    </row>
    <row r="502" spans="2:45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119"/>
      <c r="O502" s="119"/>
      <c r="P502" s="119"/>
      <c r="Q502" s="119"/>
      <c r="R502" s="119"/>
      <c r="S502" s="119"/>
      <c r="T502" s="28"/>
      <c r="U502" s="107"/>
      <c r="V502" s="108"/>
      <c r="W502" s="109"/>
      <c r="X502" s="108"/>
      <c r="Y502" s="28"/>
      <c r="AC502" s="28"/>
      <c r="AG502" s="28"/>
      <c r="AK502" s="28"/>
      <c r="AO502" s="28"/>
      <c r="AS502" s="28"/>
    </row>
    <row r="503" spans="2:45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119"/>
      <c r="O503" s="119"/>
      <c r="P503" s="119"/>
      <c r="Q503" s="119"/>
      <c r="R503" s="119"/>
      <c r="S503" s="119"/>
      <c r="T503" s="28"/>
      <c r="U503" s="107"/>
      <c r="V503" s="108"/>
      <c r="W503" s="109"/>
      <c r="X503" s="108"/>
      <c r="Y503" s="28"/>
      <c r="AC503" s="28"/>
      <c r="AG503" s="28"/>
      <c r="AK503" s="28"/>
      <c r="AO503" s="28"/>
      <c r="AS503" s="28"/>
    </row>
    <row r="504" spans="2:45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119"/>
      <c r="O504" s="119"/>
      <c r="P504" s="119"/>
      <c r="Q504" s="119"/>
      <c r="R504" s="119"/>
      <c r="S504" s="119"/>
      <c r="T504" s="28"/>
      <c r="U504" s="107"/>
      <c r="V504" s="108"/>
      <c r="W504" s="109"/>
      <c r="X504" s="108"/>
      <c r="Y504" s="28"/>
      <c r="AC504" s="28"/>
      <c r="AG504" s="28"/>
      <c r="AK504" s="28"/>
      <c r="AO504" s="28"/>
      <c r="AS504" s="28"/>
    </row>
    <row r="505" spans="2:45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119"/>
      <c r="O505" s="119"/>
      <c r="P505" s="119"/>
      <c r="Q505" s="119"/>
      <c r="R505" s="119"/>
      <c r="S505" s="119"/>
      <c r="T505" s="28"/>
      <c r="U505" s="107"/>
      <c r="V505" s="108"/>
      <c r="W505" s="109"/>
      <c r="X505" s="108"/>
      <c r="Y505" s="28"/>
      <c r="AC505" s="28"/>
      <c r="AG505" s="28"/>
      <c r="AK505" s="28"/>
      <c r="AO505" s="28"/>
      <c r="AS505" s="28"/>
    </row>
    <row r="506" spans="2:45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119"/>
      <c r="O506" s="119"/>
      <c r="P506" s="119"/>
      <c r="Q506" s="119"/>
      <c r="R506" s="119"/>
      <c r="S506" s="119"/>
      <c r="T506" s="28"/>
      <c r="U506" s="107"/>
      <c r="V506" s="108"/>
      <c r="W506" s="109"/>
      <c r="X506" s="108"/>
      <c r="Y506" s="28"/>
      <c r="AC506" s="28"/>
      <c r="AG506" s="28"/>
      <c r="AK506" s="28"/>
      <c r="AO506" s="28"/>
      <c r="AS506" s="28"/>
    </row>
    <row r="507" spans="2:45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119"/>
      <c r="O507" s="119"/>
      <c r="P507" s="119"/>
      <c r="Q507" s="119"/>
      <c r="R507" s="119"/>
      <c r="S507" s="119"/>
      <c r="T507" s="28"/>
      <c r="U507" s="107"/>
      <c r="V507" s="108"/>
      <c r="W507" s="109"/>
      <c r="X507" s="108"/>
      <c r="Y507" s="28"/>
      <c r="AC507" s="28"/>
      <c r="AG507" s="28"/>
      <c r="AK507" s="28"/>
      <c r="AO507" s="28"/>
      <c r="AS507" s="28"/>
    </row>
    <row r="508" spans="2:45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119"/>
      <c r="O508" s="119"/>
      <c r="P508" s="119"/>
      <c r="Q508" s="119"/>
      <c r="R508" s="119"/>
      <c r="S508" s="119"/>
      <c r="T508" s="28"/>
      <c r="U508" s="107"/>
      <c r="V508" s="108"/>
      <c r="W508" s="109"/>
      <c r="X508" s="108"/>
      <c r="Y508" s="28"/>
      <c r="AC508" s="28"/>
      <c r="AG508" s="28"/>
      <c r="AK508" s="28"/>
      <c r="AO508" s="28"/>
      <c r="AS508" s="28"/>
    </row>
    <row r="509" spans="2:45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119"/>
      <c r="O509" s="119"/>
      <c r="P509" s="119"/>
      <c r="Q509" s="119"/>
      <c r="R509" s="119"/>
      <c r="S509" s="119"/>
      <c r="T509" s="28"/>
      <c r="U509" s="107"/>
      <c r="V509" s="108"/>
      <c r="W509" s="109"/>
      <c r="X509" s="108"/>
      <c r="Y509" s="28"/>
      <c r="AC509" s="28"/>
      <c r="AG509" s="28"/>
      <c r="AK509" s="28"/>
      <c r="AO509" s="28"/>
      <c r="AS509" s="28"/>
    </row>
    <row r="510" spans="2:45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119"/>
      <c r="O510" s="119"/>
      <c r="P510" s="119"/>
      <c r="Q510" s="119"/>
      <c r="R510" s="119"/>
      <c r="S510" s="119"/>
      <c r="T510" s="28"/>
      <c r="U510" s="107"/>
      <c r="V510" s="108"/>
      <c r="W510" s="109"/>
      <c r="X510" s="108"/>
      <c r="Y510" s="28"/>
      <c r="AC510" s="28"/>
      <c r="AG510" s="28"/>
      <c r="AK510" s="28"/>
      <c r="AO510" s="28"/>
      <c r="AS510" s="28"/>
    </row>
    <row r="511" spans="2:45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119"/>
      <c r="O511" s="119"/>
      <c r="P511" s="119"/>
      <c r="Q511" s="119"/>
      <c r="R511" s="119"/>
      <c r="S511" s="119"/>
      <c r="T511" s="28"/>
      <c r="U511" s="107"/>
      <c r="V511" s="108"/>
      <c r="W511" s="109"/>
      <c r="X511" s="108"/>
      <c r="Y511" s="28"/>
      <c r="AC511" s="28"/>
      <c r="AG511" s="28"/>
      <c r="AK511" s="28"/>
      <c r="AO511" s="28"/>
      <c r="AS511" s="28"/>
    </row>
    <row r="512" spans="2:45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119"/>
      <c r="O512" s="119"/>
      <c r="P512" s="119"/>
      <c r="Q512" s="119"/>
      <c r="R512" s="119"/>
      <c r="S512" s="119"/>
      <c r="T512" s="28"/>
      <c r="U512" s="107"/>
      <c r="V512" s="108"/>
      <c r="W512" s="109"/>
      <c r="X512" s="108"/>
      <c r="Y512" s="28"/>
      <c r="AC512" s="28"/>
      <c r="AG512" s="28"/>
      <c r="AK512" s="28"/>
      <c r="AO512" s="28"/>
      <c r="AS512" s="28"/>
    </row>
    <row r="513" spans="2:45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119"/>
      <c r="O513" s="119"/>
      <c r="P513" s="119"/>
      <c r="Q513" s="119"/>
      <c r="R513" s="119"/>
      <c r="S513" s="119"/>
      <c r="T513" s="28"/>
      <c r="U513" s="107"/>
      <c r="V513" s="108"/>
      <c r="W513" s="109"/>
      <c r="X513" s="108"/>
      <c r="Y513" s="28"/>
      <c r="AC513" s="28"/>
      <c r="AG513" s="28"/>
      <c r="AK513" s="28"/>
      <c r="AO513" s="28"/>
      <c r="AS513" s="28"/>
    </row>
    <row r="514" spans="2:45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119"/>
      <c r="O514" s="119"/>
      <c r="P514" s="119"/>
      <c r="Q514" s="119"/>
      <c r="R514" s="119"/>
      <c r="S514" s="119"/>
      <c r="T514" s="28"/>
      <c r="U514" s="107"/>
      <c r="V514" s="108"/>
      <c r="W514" s="109"/>
      <c r="X514" s="108"/>
      <c r="Y514" s="28"/>
      <c r="AC514" s="28"/>
      <c r="AG514" s="28"/>
      <c r="AK514" s="28"/>
      <c r="AO514" s="28"/>
      <c r="AS514" s="28"/>
    </row>
    <row r="515" spans="2:45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119"/>
      <c r="O515" s="119"/>
      <c r="P515" s="119"/>
      <c r="Q515" s="119"/>
      <c r="R515" s="119"/>
      <c r="S515" s="119"/>
      <c r="T515" s="28"/>
      <c r="U515" s="107"/>
      <c r="V515" s="108"/>
      <c r="W515" s="109"/>
      <c r="X515" s="108"/>
      <c r="Y515" s="28"/>
      <c r="AC515" s="28"/>
      <c r="AG515" s="28"/>
      <c r="AK515" s="28"/>
      <c r="AO515" s="28"/>
      <c r="AS515" s="28"/>
    </row>
    <row r="516" spans="2:45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119"/>
      <c r="O516" s="119"/>
      <c r="P516" s="119"/>
      <c r="Q516" s="119"/>
      <c r="R516" s="119"/>
      <c r="S516" s="119"/>
      <c r="T516" s="28"/>
      <c r="U516" s="107"/>
      <c r="V516" s="108"/>
      <c r="W516" s="109"/>
      <c r="X516" s="108"/>
      <c r="Y516" s="28"/>
      <c r="AC516" s="28"/>
      <c r="AG516" s="28"/>
      <c r="AK516" s="28"/>
      <c r="AO516" s="28"/>
      <c r="AS516" s="28"/>
    </row>
    <row r="517" spans="2:45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119"/>
      <c r="O517" s="119"/>
      <c r="P517" s="119"/>
      <c r="Q517" s="119"/>
      <c r="R517" s="119"/>
      <c r="S517" s="119"/>
      <c r="T517" s="28"/>
      <c r="U517" s="107"/>
      <c r="V517" s="108"/>
      <c r="W517" s="109"/>
      <c r="X517" s="108"/>
      <c r="Y517" s="28"/>
      <c r="AC517" s="28"/>
      <c r="AG517" s="28"/>
      <c r="AK517" s="28"/>
      <c r="AO517" s="28"/>
      <c r="AS517" s="28"/>
    </row>
    <row r="518" spans="2:45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119"/>
      <c r="O518" s="119"/>
      <c r="P518" s="119"/>
      <c r="Q518" s="119"/>
      <c r="R518" s="119"/>
      <c r="S518" s="119"/>
      <c r="T518" s="28"/>
      <c r="U518" s="107"/>
      <c r="V518" s="108"/>
      <c r="W518" s="109"/>
      <c r="X518" s="108"/>
      <c r="Y518" s="28"/>
      <c r="AC518" s="28"/>
      <c r="AG518" s="28"/>
      <c r="AK518" s="28"/>
      <c r="AO518" s="28"/>
      <c r="AS518" s="28"/>
    </row>
    <row r="519" spans="2:45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119"/>
      <c r="O519" s="119"/>
      <c r="P519" s="119"/>
      <c r="Q519" s="119"/>
      <c r="R519" s="119"/>
      <c r="S519" s="119"/>
      <c r="T519" s="28"/>
      <c r="U519" s="107"/>
      <c r="V519" s="108"/>
      <c r="W519" s="109"/>
      <c r="X519" s="108"/>
      <c r="Y519" s="28"/>
      <c r="AC519" s="28"/>
      <c r="AG519" s="28"/>
      <c r="AK519" s="28"/>
      <c r="AO519" s="28"/>
      <c r="AS519" s="28"/>
    </row>
    <row r="520" spans="2:45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119"/>
      <c r="O520" s="119"/>
      <c r="P520" s="119"/>
      <c r="Q520" s="119"/>
      <c r="R520" s="119"/>
      <c r="S520" s="119"/>
      <c r="T520" s="28"/>
      <c r="U520" s="107"/>
      <c r="V520" s="108"/>
      <c r="W520" s="109"/>
      <c r="X520" s="108"/>
      <c r="Y520" s="28"/>
      <c r="AC520" s="28"/>
      <c r="AG520" s="28"/>
      <c r="AK520" s="28"/>
      <c r="AO520" s="28"/>
      <c r="AS520" s="28"/>
    </row>
    <row r="521" spans="2:45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119"/>
      <c r="O521" s="119"/>
      <c r="P521" s="119"/>
      <c r="Q521" s="119"/>
      <c r="R521" s="119"/>
      <c r="S521" s="119"/>
      <c r="T521" s="28"/>
      <c r="U521" s="107"/>
      <c r="V521" s="108"/>
      <c r="W521" s="109"/>
      <c r="X521" s="108"/>
      <c r="Y521" s="28"/>
      <c r="AC521" s="28"/>
      <c r="AG521" s="28"/>
      <c r="AK521" s="28"/>
      <c r="AO521" s="28"/>
      <c r="AS521" s="28"/>
    </row>
    <row r="522" spans="2:45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119"/>
      <c r="O522" s="119"/>
      <c r="P522" s="119"/>
      <c r="Q522" s="119"/>
      <c r="R522" s="119"/>
      <c r="S522" s="119"/>
      <c r="T522" s="28"/>
      <c r="U522" s="107"/>
      <c r="V522" s="108"/>
      <c r="W522" s="109"/>
      <c r="X522" s="108"/>
      <c r="Y522" s="28"/>
      <c r="AC522" s="28"/>
      <c r="AG522" s="28"/>
      <c r="AK522" s="28"/>
      <c r="AO522" s="28"/>
      <c r="AS522" s="28"/>
    </row>
    <row r="523" spans="2:45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119"/>
      <c r="O523" s="119"/>
      <c r="P523" s="119"/>
      <c r="Q523" s="119"/>
      <c r="R523" s="119"/>
      <c r="S523" s="119"/>
      <c r="T523" s="28"/>
      <c r="U523" s="107"/>
      <c r="V523" s="108"/>
      <c r="W523" s="109"/>
      <c r="X523" s="108"/>
      <c r="Y523" s="28"/>
      <c r="AC523" s="28"/>
      <c r="AG523" s="28"/>
      <c r="AK523" s="28"/>
      <c r="AO523" s="28"/>
      <c r="AS523" s="28"/>
    </row>
    <row r="524" spans="2:45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119"/>
      <c r="O524" s="119"/>
      <c r="P524" s="119"/>
      <c r="Q524" s="119"/>
      <c r="R524" s="119"/>
      <c r="S524" s="119"/>
      <c r="T524" s="28"/>
      <c r="U524" s="107"/>
      <c r="V524" s="108"/>
      <c r="W524" s="109"/>
      <c r="X524" s="108"/>
      <c r="Y524" s="28"/>
      <c r="AC524" s="28"/>
      <c r="AG524" s="28"/>
      <c r="AK524" s="28"/>
      <c r="AO524" s="28"/>
      <c r="AS524" s="28"/>
    </row>
    <row r="525" spans="2:45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119"/>
      <c r="O525" s="119"/>
      <c r="P525" s="119"/>
      <c r="Q525" s="119"/>
      <c r="R525" s="119"/>
      <c r="S525" s="119"/>
      <c r="T525" s="28"/>
      <c r="U525" s="107"/>
      <c r="V525" s="108"/>
      <c r="W525" s="109"/>
      <c r="X525" s="108"/>
      <c r="Y525" s="28"/>
      <c r="AC525" s="28"/>
      <c r="AG525" s="28"/>
      <c r="AK525" s="28"/>
      <c r="AO525" s="28"/>
      <c r="AS525" s="28"/>
    </row>
    <row r="526" spans="2:45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119"/>
      <c r="O526" s="119"/>
      <c r="P526" s="119"/>
      <c r="Q526" s="119"/>
      <c r="R526" s="119"/>
      <c r="S526" s="119"/>
      <c r="T526" s="28"/>
      <c r="U526" s="107"/>
      <c r="V526" s="108"/>
      <c r="W526" s="109"/>
      <c r="X526" s="108"/>
      <c r="Y526" s="28"/>
      <c r="AC526" s="28"/>
      <c r="AG526" s="28"/>
      <c r="AK526" s="28"/>
      <c r="AO526" s="28"/>
      <c r="AS526" s="28"/>
    </row>
    <row r="527" spans="2:45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119"/>
      <c r="O527" s="119"/>
      <c r="P527" s="119"/>
      <c r="Q527" s="119"/>
      <c r="R527" s="119"/>
      <c r="S527" s="119"/>
      <c r="T527" s="28"/>
      <c r="U527" s="107"/>
      <c r="V527" s="108"/>
      <c r="W527" s="109"/>
      <c r="X527" s="108"/>
      <c r="Y527" s="28"/>
      <c r="AC527" s="28"/>
      <c r="AG527" s="28"/>
      <c r="AK527" s="28"/>
      <c r="AO527" s="28"/>
      <c r="AS527" s="28"/>
    </row>
    <row r="528" spans="2:45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119"/>
      <c r="O528" s="119"/>
      <c r="P528" s="119"/>
      <c r="Q528" s="119"/>
      <c r="R528" s="119"/>
      <c r="S528" s="119"/>
      <c r="T528" s="28"/>
      <c r="U528" s="107"/>
      <c r="V528" s="108"/>
      <c r="W528" s="109"/>
      <c r="X528" s="108"/>
      <c r="Y528" s="28"/>
      <c r="AC528" s="28"/>
      <c r="AG528" s="28"/>
      <c r="AK528" s="28"/>
      <c r="AO528" s="28"/>
      <c r="AS528" s="28"/>
    </row>
    <row r="529" spans="2:45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119"/>
      <c r="O529" s="119"/>
      <c r="P529" s="119"/>
      <c r="Q529" s="119"/>
      <c r="R529" s="119"/>
      <c r="S529" s="119"/>
      <c r="T529" s="28"/>
      <c r="U529" s="107"/>
      <c r="V529" s="108"/>
      <c r="W529" s="109"/>
      <c r="X529" s="108"/>
      <c r="Y529" s="28"/>
      <c r="AC529" s="28"/>
      <c r="AG529" s="28"/>
      <c r="AK529" s="28"/>
      <c r="AO529" s="28"/>
      <c r="AS529" s="28"/>
    </row>
    <row r="530" spans="2:45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119"/>
      <c r="O530" s="119"/>
      <c r="P530" s="119"/>
      <c r="Q530" s="119"/>
      <c r="R530" s="119"/>
      <c r="S530" s="119"/>
      <c r="T530" s="28"/>
      <c r="U530" s="107"/>
      <c r="V530" s="108"/>
      <c r="W530" s="109"/>
      <c r="X530" s="108"/>
      <c r="Y530" s="28"/>
      <c r="AC530" s="28"/>
      <c r="AG530" s="28"/>
      <c r="AK530" s="28"/>
      <c r="AO530" s="28"/>
      <c r="AS530" s="28"/>
    </row>
    <row r="531" spans="2:45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119"/>
      <c r="O531" s="119"/>
      <c r="P531" s="119"/>
      <c r="Q531" s="119"/>
      <c r="R531" s="119"/>
      <c r="S531" s="119"/>
      <c r="T531" s="28"/>
      <c r="U531" s="107"/>
      <c r="V531" s="108"/>
      <c r="W531" s="109"/>
      <c r="X531" s="108"/>
      <c r="Y531" s="28"/>
      <c r="AC531" s="28"/>
      <c r="AG531" s="28"/>
      <c r="AK531" s="28"/>
      <c r="AO531" s="28"/>
      <c r="AS531" s="28"/>
    </row>
    <row r="532" spans="2:45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119"/>
      <c r="O532" s="119"/>
      <c r="P532" s="119"/>
      <c r="Q532" s="119"/>
      <c r="R532" s="119"/>
      <c r="S532" s="119"/>
      <c r="T532" s="28"/>
      <c r="U532" s="107"/>
      <c r="V532" s="108"/>
      <c r="W532" s="109"/>
      <c r="X532" s="108"/>
      <c r="Y532" s="28"/>
      <c r="AC532" s="28"/>
      <c r="AG532" s="28"/>
      <c r="AK532" s="28"/>
      <c r="AO532" s="28"/>
      <c r="AS532" s="28"/>
    </row>
    <row r="533" spans="2:45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119"/>
      <c r="O533" s="119"/>
      <c r="P533" s="119"/>
      <c r="Q533" s="119"/>
      <c r="R533" s="119"/>
      <c r="S533" s="119"/>
      <c r="T533" s="28"/>
      <c r="U533" s="107"/>
      <c r="V533" s="108"/>
      <c r="W533" s="109"/>
      <c r="X533" s="108"/>
      <c r="Y533" s="28"/>
      <c r="AC533" s="28"/>
      <c r="AG533" s="28"/>
      <c r="AK533" s="28"/>
      <c r="AO533" s="28"/>
      <c r="AS533" s="28"/>
    </row>
    <row r="534" spans="2:45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119"/>
      <c r="O534" s="119"/>
      <c r="P534" s="119"/>
      <c r="Q534" s="119"/>
      <c r="R534" s="119"/>
      <c r="S534" s="119"/>
      <c r="T534" s="28"/>
      <c r="U534" s="107"/>
      <c r="V534" s="108"/>
      <c r="W534" s="109"/>
      <c r="X534" s="108"/>
      <c r="Y534" s="28"/>
      <c r="AC534" s="28"/>
      <c r="AG534" s="28"/>
      <c r="AK534" s="28"/>
      <c r="AO534" s="28"/>
      <c r="AS534" s="28"/>
    </row>
    <row r="535" spans="2:45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119"/>
      <c r="O535" s="119"/>
      <c r="P535" s="119"/>
      <c r="Q535" s="119"/>
      <c r="R535" s="119"/>
      <c r="S535" s="119"/>
      <c r="T535" s="28"/>
      <c r="U535" s="107"/>
      <c r="V535" s="108"/>
      <c r="W535" s="109"/>
      <c r="X535" s="108"/>
      <c r="Y535" s="28"/>
      <c r="AC535" s="28"/>
      <c r="AG535" s="28"/>
      <c r="AK535" s="28"/>
      <c r="AO535" s="28"/>
      <c r="AS535" s="28"/>
    </row>
    <row r="536" spans="2:45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119"/>
      <c r="O536" s="119"/>
      <c r="P536" s="119"/>
      <c r="Q536" s="119"/>
      <c r="R536" s="119"/>
      <c r="S536" s="119"/>
      <c r="T536" s="28"/>
      <c r="U536" s="107"/>
      <c r="V536" s="108"/>
      <c r="W536" s="109"/>
      <c r="X536" s="108"/>
      <c r="Y536" s="28"/>
      <c r="AC536" s="28"/>
      <c r="AG536" s="28"/>
      <c r="AK536" s="28"/>
      <c r="AO536" s="28"/>
      <c r="AS536" s="28"/>
    </row>
    <row r="537" spans="2:45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119"/>
      <c r="O537" s="119"/>
      <c r="P537" s="119"/>
      <c r="Q537" s="119"/>
      <c r="R537" s="119"/>
      <c r="S537" s="119"/>
      <c r="T537" s="28"/>
      <c r="U537" s="107"/>
      <c r="V537" s="108"/>
      <c r="W537" s="109"/>
      <c r="X537" s="108"/>
      <c r="Y537" s="28"/>
      <c r="AC537" s="28"/>
      <c r="AG537" s="28"/>
      <c r="AK537" s="28"/>
      <c r="AO537" s="28"/>
      <c r="AS537" s="28"/>
    </row>
    <row r="538" spans="2:45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119"/>
      <c r="O538" s="119"/>
      <c r="P538" s="119"/>
      <c r="Q538" s="119"/>
      <c r="R538" s="119"/>
      <c r="S538" s="119"/>
      <c r="T538" s="28"/>
      <c r="U538" s="107"/>
      <c r="V538" s="108"/>
      <c r="W538" s="109"/>
      <c r="X538" s="108"/>
      <c r="Y538" s="28"/>
      <c r="AC538" s="28"/>
      <c r="AG538" s="28"/>
      <c r="AK538" s="28"/>
      <c r="AO538" s="28"/>
      <c r="AS538" s="28"/>
    </row>
    <row r="539" spans="2:45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119"/>
      <c r="O539" s="119"/>
      <c r="P539" s="119"/>
      <c r="Q539" s="119"/>
      <c r="R539" s="119"/>
      <c r="S539" s="119"/>
      <c r="T539" s="28"/>
      <c r="U539" s="107"/>
      <c r="V539" s="108"/>
      <c r="W539" s="109"/>
      <c r="X539" s="108"/>
      <c r="Y539" s="28"/>
      <c r="AC539" s="28"/>
      <c r="AG539" s="28"/>
      <c r="AK539" s="28"/>
      <c r="AO539" s="28"/>
      <c r="AS539" s="28"/>
    </row>
    <row r="540" spans="2:45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119"/>
      <c r="O540" s="119"/>
      <c r="P540" s="119"/>
      <c r="Q540" s="119"/>
      <c r="R540" s="119"/>
      <c r="S540" s="119"/>
      <c r="T540" s="28"/>
      <c r="U540" s="107"/>
      <c r="V540" s="108"/>
      <c r="W540" s="109"/>
      <c r="X540" s="108"/>
      <c r="Y540" s="28"/>
      <c r="AC540" s="28"/>
      <c r="AG540" s="28"/>
      <c r="AK540" s="28"/>
      <c r="AO540" s="28"/>
      <c r="AS540" s="28"/>
    </row>
    <row r="541" spans="2:45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119"/>
      <c r="O541" s="119"/>
      <c r="P541" s="119"/>
      <c r="Q541" s="119"/>
      <c r="R541" s="119"/>
      <c r="S541" s="119"/>
      <c r="T541" s="28"/>
      <c r="U541" s="107"/>
      <c r="V541" s="108"/>
      <c r="W541" s="109"/>
      <c r="X541" s="108"/>
      <c r="Y541" s="28"/>
      <c r="AC541" s="28"/>
      <c r="AG541" s="28"/>
      <c r="AK541" s="28"/>
      <c r="AO541" s="28"/>
      <c r="AS541" s="28"/>
    </row>
    <row r="542" spans="2:45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119"/>
      <c r="O542" s="119"/>
      <c r="P542" s="119"/>
      <c r="Q542" s="119"/>
      <c r="R542" s="119"/>
      <c r="S542" s="119"/>
      <c r="T542" s="28"/>
      <c r="U542" s="107"/>
      <c r="V542" s="108"/>
      <c r="W542" s="109"/>
      <c r="X542" s="108"/>
      <c r="Y542" s="28"/>
      <c r="AC542" s="28"/>
      <c r="AG542" s="28"/>
      <c r="AK542" s="28"/>
      <c r="AO542" s="28"/>
      <c r="AS542" s="28"/>
    </row>
    <row r="543" spans="2:45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119"/>
      <c r="O543" s="119"/>
      <c r="P543" s="119"/>
      <c r="Q543" s="119"/>
      <c r="R543" s="119"/>
      <c r="S543" s="119"/>
      <c r="T543" s="28"/>
      <c r="U543" s="107"/>
      <c r="V543" s="108"/>
      <c r="W543" s="109"/>
      <c r="X543" s="108"/>
      <c r="Y543" s="28"/>
      <c r="AC543" s="28"/>
      <c r="AG543" s="28"/>
      <c r="AK543" s="28"/>
      <c r="AO543" s="28"/>
      <c r="AS543" s="28"/>
    </row>
    <row r="544" spans="2:45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119"/>
      <c r="O544" s="119"/>
      <c r="P544" s="119"/>
      <c r="Q544" s="119"/>
      <c r="R544" s="119"/>
      <c r="S544" s="119"/>
      <c r="T544" s="28"/>
      <c r="U544" s="107"/>
      <c r="V544" s="108"/>
      <c r="W544" s="109"/>
      <c r="X544" s="108"/>
      <c r="Y544" s="28"/>
      <c r="AC544" s="28"/>
      <c r="AG544" s="28"/>
      <c r="AK544" s="28"/>
      <c r="AO544" s="28"/>
      <c r="AS544" s="28"/>
    </row>
    <row r="545" spans="2:45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119"/>
      <c r="O545" s="119"/>
      <c r="P545" s="119"/>
      <c r="Q545" s="119"/>
      <c r="R545" s="119"/>
      <c r="S545" s="119"/>
      <c r="T545" s="28"/>
      <c r="U545" s="107"/>
      <c r="V545" s="108"/>
      <c r="W545" s="109"/>
      <c r="X545" s="108"/>
      <c r="Y545" s="28"/>
      <c r="AC545" s="28"/>
      <c r="AG545" s="28"/>
      <c r="AK545" s="28"/>
      <c r="AO545" s="28"/>
      <c r="AS545" s="28"/>
    </row>
    <row r="546" spans="2:45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119"/>
      <c r="O546" s="119"/>
      <c r="P546" s="119"/>
      <c r="Q546" s="119"/>
      <c r="R546" s="119"/>
      <c r="S546" s="119"/>
      <c r="T546" s="28"/>
      <c r="U546" s="107"/>
      <c r="V546" s="108"/>
      <c r="W546" s="109"/>
      <c r="X546" s="108"/>
      <c r="Y546" s="28"/>
      <c r="AC546" s="28"/>
      <c r="AG546" s="28"/>
      <c r="AK546" s="28"/>
      <c r="AO546" s="28"/>
      <c r="AS546" s="28"/>
    </row>
    <row r="547" spans="2:45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119"/>
      <c r="O547" s="119"/>
      <c r="P547" s="119"/>
      <c r="Q547" s="119"/>
      <c r="R547" s="119"/>
      <c r="S547" s="119"/>
      <c r="T547" s="28"/>
      <c r="U547" s="107"/>
      <c r="V547" s="108"/>
      <c r="W547" s="109"/>
      <c r="X547" s="108"/>
      <c r="Y547" s="28"/>
      <c r="AC547" s="28"/>
      <c r="AG547" s="28"/>
      <c r="AK547" s="28"/>
      <c r="AO547" s="28"/>
      <c r="AS547" s="28"/>
    </row>
    <row r="548" spans="2:45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119"/>
      <c r="O548" s="119"/>
      <c r="P548" s="119"/>
      <c r="Q548" s="119"/>
      <c r="R548" s="119"/>
      <c r="S548" s="119"/>
      <c r="T548" s="28"/>
      <c r="U548" s="107"/>
      <c r="V548" s="108"/>
      <c r="W548" s="109"/>
      <c r="X548" s="108"/>
      <c r="Y548" s="28"/>
      <c r="AC548" s="28"/>
      <c r="AG548" s="28"/>
      <c r="AK548" s="28"/>
      <c r="AO548" s="28"/>
      <c r="AS548" s="28"/>
    </row>
    <row r="549" spans="2:45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119"/>
      <c r="O549" s="119"/>
      <c r="P549" s="119"/>
      <c r="Q549" s="119"/>
      <c r="R549" s="119"/>
      <c r="S549" s="119"/>
      <c r="T549" s="28"/>
      <c r="U549" s="107"/>
      <c r="V549" s="108"/>
      <c r="W549" s="109"/>
      <c r="X549" s="108"/>
      <c r="Y549" s="28"/>
      <c r="AC549" s="28"/>
      <c r="AG549" s="28"/>
      <c r="AK549" s="28"/>
      <c r="AO549" s="28"/>
      <c r="AS549" s="28"/>
    </row>
    <row r="550" spans="2:45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119"/>
      <c r="O550" s="119"/>
      <c r="P550" s="119"/>
      <c r="Q550" s="119"/>
      <c r="R550" s="119"/>
      <c r="S550" s="119"/>
      <c r="T550" s="28"/>
      <c r="U550" s="107"/>
      <c r="V550" s="108"/>
      <c r="W550" s="109"/>
      <c r="X550" s="108"/>
      <c r="Y550" s="28"/>
      <c r="AC550" s="28"/>
      <c r="AG550" s="28"/>
      <c r="AK550" s="28"/>
      <c r="AO550" s="28"/>
      <c r="AS550" s="28"/>
    </row>
    <row r="551" spans="2:45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119"/>
      <c r="O551" s="119"/>
      <c r="P551" s="119"/>
      <c r="Q551" s="119"/>
      <c r="R551" s="119"/>
      <c r="S551" s="119"/>
      <c r="T551" s="28"/>
      <c r="U551" s="107"/>
      <c r="V551" s="108"/>
      <c r="W551" s="109"/>
      <c r="X551" s="108"/>
      <c r="Y551" s="28"/>
      <c r="AC551" s="28"/>
      <c r="AG551" s="28"/>
      <c r="AK551" s="28"/>
      <c r="AO551" s="28"/>
      <c r="AS551" s="28"/>
    </row>
    <row r="552" spans="2:45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119"/>
      <c r="O552" s="119"/>
      <c r="P552" s="119"/>
      <c r="Q552" s="119"/>
      <c r="R552" s="119"/>
      <c r="S552" s="119"/>
      <c r="T552" s="28"/>
      <c r="U552" s="107"/>
      <c r="V552" s="108"/>
      <c r="W552" s="109"/>
      <c r="X552" s="108"/>
      <c r="Y552" s="28"/>
      <c r="AC552" s="28"/>
      <c r="AG552" s="28"/>
      <c r="AK552" s="28"/>
      <c r="AO552" s="28"/>
      <c r="AS552" s="28"/>
    </row>
    <row r="553" spans="2:45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119"/>
      <c r="O553" s="119"/>
      <c r="P553" s="119"/>
      <c r="Q553" s="119"/>
      <c r="R553" s="119"/>
      <c r="S553" s="119"/>
      <c r="T553" s="28"/>
      <c r="U553" s="107"/>
      <c r="V553" s="108"/>
      <c r="W553" s="109"/>
      <c r="X553" s="108"/>
      <c r="Y553" s="28"/>
      <c r="AC553" s="28"/>
      <c r="AG553" s="28"/>
      <c r="AK553" s="28"/>
      <c r="AO553" s="28"/>
      <c r="AS553" s="28"/>
    </row>
    <row r="554" spans="2:45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119"/>
      <c r="O554" s="119"/>
      <c r="P554" s="119"/>
      <c r="Q554" s="119"/>
      <c r="R554" s="119"/>
      <c r="S554" s="119"/>
      <c r="T554" s="28"/>
      <c r="U554" s="107"/>
      <c r="V554" s="108"/>
      <c r="W554" s="109"/>
      <c r="X554" s="108"/>
      <c r="Y554" s="28"/>
      <c r="AC554" s="28"/>
      <c r="AG554" s="28"/>
      <c r="AK554" s="28"/>
      <c r="AO554" s="28"/>
      <c r="AS554" s="28"/>
    </row>
    <row r="555" spans="2:45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119"/>
      <c r="O555" s="119"/>
      <c r="P555" s="119"/>
      <c r="Q555" s="119"/>
      <c r="R555" s="119"/>
      <c r="S555" s="119"/>
      <c r="T555" s="28"/>
      <c r="U555" s="107"/>
      <c r="V555" s="108"/>
      <c r="W555" s="109"/>
      <c r="X555" s="108"/>
      <c r="Y555" s="28"/>
      <c r="AC555" s="28"/>
      <c r="AG555" s="28"/>
      <c r="AK555" s="28"/>
      <c r="AO555" s="28"/>
      <c r="AS555" s="28"/>
    </row>
    <row r="556" spans="2:45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119"/>
      <c r="O556" s="119"/>
      <c r="P556" s="119"/>
      <c r="Q556" s="119"/>
      <c r="R556" s="119"/>
      <c r="S556" s="119"/>
      <c r="T556" s="28"/>
      <c r="U556" s="107"/>
      <c r="V556" s="108"/>
      <c r="W556" s="109"/>
      <c r="X556" s="108"/>
      <c r="Y556" s="28"/>
      <c r="AC556" s="28"/>
      <c r="AG556" s="28"/>
      <c r="AK556" s="28"/>
      <c r="AO556" s="28"/>
      <c r="AS556" s="28"/>
    </row>
    <row r="557" spans="2:45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119"/>
      <c r="O557" s="119"/>
      <c r="P557" s="119"/>
      <c r="Q557" s="119"/>
      <c r="R557" s="119"/>
      <c r="S557" s="119"/>
      <c r="T557" s="28"/>
      <c r="U557" s="107"/>
      <c r="V557" s="108"/>
      <c r="W557" s="109"/>
      <c r="X557" s="108"/>
      <c r="Y557" s="28"/>
      <c r="AC557" s="28"/>
      <c r="AG557" s="28"/>
      <c r="AK557" s="28"/>
      <c r="AO557" s="28"/>
      <c r="AS557" s="28"/>
    </row>
    <row r="558" spans="2:45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119"/>
      <c r="O558" s="119"/>
      <c r="P558" s="119"/>
      <c r="Q558" s="119"/>
      <c r="R558" s="119"/>
      <c r="S558" s="119"/>
      <c r="T558" s="28"/>
      <c r="U558" s="107"/>
      <c r="V558" s="108"/>
      <c r="W558" s="109"/>
      <c r="X558" s="108"/>
      <c r="Y558" s="28"/>
      <c r="AC558" s="28"/>
      <c r="AG558" s="28"/>
      <c r="AK558" s="28"/>
      <c r="AO558" s="28"/>
      <c r="AS558" s="28"/>
    </row>
    <row r="559" spans="2:45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119"/>
      <c r="O559" s="119"/>
      <c r="P559" s="119"/>
      <c r="Q559" s="119"/>
      <c r="R559" s="119"/>
      <c r="S559" s="119"/>
      <c r="T559" s="28"/>
      <c r="U559" s="107"/>
      <c r="V559" s="108"/>
      <c r="W559" s="109"/>
      <c r="X559" s="108"/>
      <c r="Y559" s="28"/>
      <c r="AC559" s="28"/>
      <c r="AG559" s="28"/>
      <c r="AK559" s="28"/>
      <c r="AO559" s="28"/>
      <c r="AS559" s="28"/>
    </row>
    <row r="560" spans="2:45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119"/>
      <c r="O560" s="119"/>
      <c r="P560" s="119"/>
      <c r="Q560" s="119"/>
      <c r="R560" s="119"/>
      <c r="S560" s="119"/>
      <c r="T560" s="28"/>
      <c r="U560" s="110"/>
      <c r="V560" s="111"/>
      <c r="W560" s="112"/>
      <c r="X560" s="111"/>
      <c r="Y560" s="28"/>
      <c r="AC560" s="28"/>
      <c r="AG560" s="28"/>
      <c r="AK560" s="28"/>
      <c r="AO560" s="28"/>
      <c r="AS560" s="28"/>
    </row>
    <row r="561" spans="2:45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119"/>
      <c r="O561" s="119"/>
      <c r="P561" s="119"/>
      <c r="Q561" s="119"/>
      <c r="R561" s="119"/>
      <c r="S561" s="119"/>
      <c r="T561" s="28"/>
      <c r="U561" s="107"/>
      <c r="V561" s="108"/>
      <c r="W561" s="109"/>
      <c r="X561" s="108"/>
      <c r="Y561" s="28"/>
      <c r="AC561" s="28"/>
      <c r="AG561" s="28"/>
      <c r="AK561" s="28"/>
      <c r="AO561" s="28"/>
      <c r="AS561" s="28"/>
    </row>
    <row r="562" spans="2:45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119"/>
      <c r="O562" s="119"/>
      <c r="P562" s="119"/>
      <c r="Q562" s="119"/>
      <c r="R562" s="119"/>
      <c r="S562" s="119"/>
      <c r="T562" s="28"/>
      <c r="U562" s="107"/>
      <c r="V562" s="108"/>
      <c r="W562" s="109"/>
      <c r="X562" s="108"/>
      <c r="Y562" s="28"/>
      <c r="AC562" s="28"/>
      <c r="AG562" s="28"/>
      <c r="AK562" s="28"/>
      <c r="AO562" s="28"/>
      <c r="AS562" s="28"/>
    </row>
    <row r="563" spans="2:45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119"/>
      <c r="O563" s="119"/>
      <c r="P563" s="119"/>
      <c r="Q563" s="119"/>
      <c r="R563" s="119"/>
      <c r="S563" s="119"/>
      <c r="T563" s="28"/>
      <c r="U563" s="107"/>
      <c r="V563" s="108"/>
      <c r="W563" s="109"/>
      <c r="X563" s="108"/>
      <c r="Y563" s="28"/>
      <c r="AC563" s="28"/>
      <c r="AG563" s="28"/>
      <c r="AK563" s="28"/>
      <c r="AO563" s="28"/>
      <c r="AS563" s="28"/>
    </row>
    <row r="564" spans="2:45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119"/>
      <c r="O564" s="119"/>
      <c r="P564" s="119"/>
      <c r="Q564" s="119"/>
      <c r="R564" s="119"/>
      <c r="S564" s="119"/>
      <c r="T564" s="28"/>
      <c r="U564" s="107"/>
      <c r="V564" s="108"/>
      <c r="W564" s="109"/>
      <c r="X564" s="108"/>
      <c r="Y564" s="28"/>
      <c r="AC564" s="28"/>
      <c r="AG564" s="28"/>
      <c r="AK564" s="28"/>
      <c r="AO564" s="28"/>
      <c r="AS564" s="28"/>
    </row>
    <row r="565" spans="2:45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119"/>
      <c r="O565" s="119"/>
      <c r="P565" s="119"/>
      <c r="Q565" s="119"/>
      <c r="R565" s="119"/>
      <c r="S565" s="119"/>
      <c r="T565" s="28"/>
      <c r="U565" s="107"/>
      <c r="V565" s="108"/>
      <c r="W565" s="109"/>
      <c r="X565" s="108"/>
      <c r="Y565" s="28"/>
      <c r="AC565" s="28"/>
      <c r="AG565" s="28"/>
      <c r="AK565" s="28"/>
      <c r="AO565" s="28"/>
      <c r="AS565" s="28"/>
    </row>
    <row r="566" spans="2:45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119"/>
      <c r="O566" s="119"/>
      <c r="P566" s="119"/>
      <c r="Q566" s="119"/>
      <c r="R566" s="119"/>
      <c r="S566" s="119"/>
      <c r="T566" s="28"/>
      <c r="U566" s="107"/>
      <c r="V566" s="108"/>
      <c r="W566" s="109"/>
      <c r="X566" s="108"/>
      <c r="Y566" s="28"/>
      <c r="AC566" s="28"/>
      <c r="AG566" s="28"/>
      <c r="AK566" s="28"/>
      <c r="AO566" s="28"/>
      <c r="AS566" s="28"/>
    </row>
    <row r="567" spans="2:45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119"/>
      <c r="O567" s="119"/>
      <c r="P567" s="119"/>
      <c r="Q567" s="119"/>
      <c r="R567" s="119"/>
      <c r="S567" s="119"/>
      <c r="T567" s="28"/>
      <c r="U567" s="107"/>
      <c r="V567" s="108"/>
      <c r="W567" s="109"/>
      <c r="X567" s="108"/>
      <c r="Y567" s="28"/>
      <c r="AC567" s="28"/>
      <c r="AG567" s="28"/>
      <c r="AK567" s="28"/>
      <c r="AO567" s="28"/>
      <c r="AS567" s="28"/>
    </row>
    <row r="568" spans="2:45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119"/>
      <c r="O568" s="119"/>
      <c r="P568" s="119"/>
      <c r="Q568" s="119"/>
      <c r="R568" s="119"/>
      <c r="S568" s="119"/>
      <c r="T568" s="28"/>
      <c r="U568" s="107"/>
      <c r="V568" s="108"/>
      <c r="W568" s="109"/>
      <c r="X568" s="108"/>
      <c r="Y568" s="28"/>
      <c r="AC568" s="28"/>
      <c r="AG568" s="28"/>
      <c r="AK568" s="28"/>
      <c r="AO568" s="28"/>
      <c r="AS568" s="28"/>
    </row>
    <row r="569" spans="2:45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119"/>
      <c r="O569" s="119"/>
      <c r="P569" s="119"/>
      <c r="Q569" s="119"/>
      <c r="R569" s="119"/>
      <c r="S569" s="119"/>
      <c r="T569" s="28"/>
      <c r="U569" s="107"/>
      <c r="V569" s="108"/>
      <c r="W569" s="109"/>
      <c r="X569" s="108"/>
      <c r="Y569" s="28"/>
      <c r="AC569" s="28"/>
      <c r="AG569" s="28"/>
      <c r="AK569" s="28"/>
      <c r="AO569" s="28"/>
      <c r="AS569" s="28"/>
    </row>
    <row r="570" spans="2:45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119"/>
      <c r="O570" s="119"/>
      <c r="P570" s="119"/>
      <c r="Q570" s="119"/>
      <c r="R570" s="119"/>
      <c r="S570" s="119"/>
      <c r="T570" s="28"/>
      <c r="U570" s="107"/>
      <c r="V570" s="108"/>
      <c r="W570" s="109"/>
      <c r="X570" s="108"/>
      <c r="Y570" s="28"/>
      <c r="AC570" s="28"/>
      <c r="AG570" s="28"/>
      <c r="AK570" s="28"/>
      <c r="AO570" s="28"/>
      <c r="AS570" s="28"/>
    </row>
    <row r="571" spans="2:45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119"/>
      <c r="O571" s="119"/>
      <c r="P571" s="119"/>
      <c r="Q571" s="119"/>
      <c r="R571" s="119"/>
      <c r="S571" s="119"/>
      <c r="T571" s="28"/>
      <c r="U571" s="107"/>
      <c r="V571" s="108"/>
      <c r="W571" s="109"/>
      <c r="X571" s="108"/>
      <c r="Y571" s="28"/>
      <c r="AC571" s="28"/>
      <c r="AG571" s="28"/>
      <c r="AK571" s="28"/>
      <c r="AO571" s="28"/>
      <c r="AS571" s="28"/>
    </row>
    <row r="572" spans="2:45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119"/>
      <c r="O572" s="119"/>
      <c r="P572" s="119"/>
      <c r="Q572" s="119"/>
      <c r="R572" s="119"/>
      <c r="S572" s="119"/>
      <c r="T572" s="28"/>
      <c r="U572" s="107"/>
      <c r="V572" s="108"/>
      <c r="W572" s="109"/>
      <c r="X572" s="108"/>
      <c r="Y572" s="28"/>
      <c r="AC572" s="28"/>
      <c r="AG572" s="28"/>
      <c r="AK572" s="28"/>
      <c r="AO572" s="28"/>
      <c r="AS572" s="28"/>
    </row>
    <row r="573" spans="2:45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119"/>
      <c r="O573" s="119"/>
      <c r="P573" s="119"/>
      <c r="Q573" s="119"/>
      <c r="R573" s="119"/>
      <c r="S573" s="119"/>
      <c r="T573" s="28"/>
      <c r="U573" s="107"/>
      <c r="V573" s="108"/>
      <c r="W573" s="109"/>
      <c r="X573" s="108"/>
      <c r="Y573" s="28"/>
      <c r="AC573" s="28"/>
      <c r="AG573" s="28"/>
      <c r="AK573" s="28"/>
      <c r="AO573" s="28"/>
      <c r="AS573" s="28"/>
    </row>
    <row r="574" spans="2:45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119"/>
      <c r="O574" s="119"/>
      <c r="P574" s="119"/>
      <c r="Q574" s="119"/>
      <c r="R574" s="119"/>
      <c r="S574" s="119"/>
      <c r="T574" s="28"/>
      <c r="U574" s="107"/>
      <c r="V574" s="108"/>
      <c r="W574" s="109"/>
      <c r="X574" s="108"/>
      <c r="Y574" s="28"/>
      <c r="AC574" s="28"/>
      <c r="AG574" s="28"/>
      <c r="AK574" s="28"/>
      <c r="AO574" s="28"/>
      <c r="AS574" s="28"/>
    </row>
    <row r="575" spans="2:45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119"/>
      <c r="O575" s="119"/>
      <c r="P575" s="119"/>
      <c r="Q575" s="119"/>
      <c r="R575" s="119"/>
      <c r="S575" s="119"/>
      <c r="T575" s="28"/>
      <c r="U575" s="107"/>
      <c r="V575" s="108"/>
      <c r="W575" s="109"/>
      <c r="X575" s="108"/>
      <c r="Y575" s="28"/>
      <c r="AC575" s="28"/>
      <c r="AG575" s="28"/>
      <c r="AK575" s="28"/>
      <c r="AO575" s="28"/>
      <c r="AS575" s="28"/>
    </row>
    <row r="576" spans="2:45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119"/>
      <c r="O576" s="119"/>
      <c r="P576" s="119"/>
      <c r="Q576" s="119"/>
      <c r="R576" s="119"/>
      <c r="S576" s="119"/>
      <c r="T576" s="28"/>
      <c r="U576" s="107"/>
      <c r="V576" s="108"/>
      <c r="W576" s="109"/>
      <c r="X576" s="108"/>
      <c r="Y576" s="28"/>
      <c r="AC576" s="28"/>
      <c r="AG576" s="28"/>
      <c r="AK576" s="28"/>
      <c r="AO576" s="28"/>
      <c r="AS576" s="28"/>
    </row>
    <row r="577" spans="2:45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119"/>
      <c r="O577" s="119"/>
      <c r="P577" s="119"/>
      <c r="Q577" s="119"/>
      <c r="R577" s="119"/>
      <c r="S577" s="119"/>
      <c r="T577" s="28"/>
      <c r="U577" s="107"/>
      <c r="V577" s="108"/>
      <c r="W577" s="109"/>
      <c r="X577" s="108"/>
      <c r="Y577" s="28"/>
      <c r="AC577" s="28"/>
      <c r="AG577" s="28"/>
      <c r="AK577" s="28"/>
      <c r="AO577" s="28"/>
      <c r="AS577" s="28"/>
    </row>
    <row r="578" spans="2:45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119"/>
      <c r="O578" s="119"/>
      <c r="P578" s="119"/>
      <c r="Q578" s="119"/>
      <c r="R578" s="119"/>
      <c r="S578" s="119"/>
      <c r="T578" s="28"/>
      <c r="U578" s="107"/>
      <c r="V578" s="108"/>
      <c r="W578" s="109"/>
      <c r="X578" s="108"/>
      <c r="Y578" s="28"/>
      <c r="AC578" s="28"/>
      <c r="AG578" s="28"/>
      <c r="AK578" s="28"/>
      <c r="AO578" s="28"/>
      <c r="AS578" s="28"/>
    </row>
    <row r="579" spans="2:45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119"/>
      <c r="O579" s="119"/>
      <c r="P579" s="119"/>
      <c r="Q579" s="119"/>
      <c r="R579" s="119"/>
      <c r="S579" s="119"/>
      <c r="T579" s="28"/>
      <c r="U579" s="107"/>
      <c r="V579" s="108"/>
      <c r="W579" s="109"/>
      <c r="X579" s="108"/>
      <c r="Y579" s="28"/>
      <c r="AC579" s="28"/>
      <c r="AG579" s="28"/>
      <c r="AK579" s="28"/>
      <c r="AO579" s="28"/>
      <c r="AS579" s="28"/>
    </row>
    <row r="580" spans="2:45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119"/>
      <c r="O580" s="119"/>
      <c r="P580" s="119"/>
      <c r="Q580" s="119"/>
      <c r="R580" s="119"/>
      <c r="S580" s="119"/>
      <c r="T580" s="28"/>
      <c r="U580" s="107"/>
      <c r="V580" s="108"/>
      <c r="W580" s="109"/>
      <c r="X580" s="108"/>
      <c r="Y580" s="28"/>
      <c r="AC580" s="28"/>
      <c r="AG580" s="28"/>
      <c r="AK580" s="28"/>
      <c r="AO580" s="28"/>
      <c r="AS580" s="28"/>
    </row>
    <row r="581" spans="2:45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119"/>
      <c r="O581" s="119"/>
      <c r="P581" s="119"/>
      <c r="Q581" s="119"/>
      <c r="R581" s="119"/>
      <c r="S581" s="119"/>
      <c r="T581" s="28"/>
      <c r="U581" s="107"/>
      <c r="V581" s="108"/>
      <c r="W581" s="109"/>
      <c r="X581" s="108"/>
      <c r="Y581" s="28"/>
      <c r="AC581" s="28"/>
      <c r="AG581" s="28"/>
      <c r="AK581" s="28"/>
      <c r="AO581" s="28"/>
      <c r="AS581" s="28"/>
    </row>
    <row r="582" spans="2:45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119"/>
      <c r="O582" s="119"/>
      <c r="P582" s="119"/>
      <c r="Q582" s="119"/>
      <c r="R582" s="119"/>
      <c r="S582" s="119"/>
      <c r="T582" s="28"/>
      <c r="U582" s="107"/>
      <c r="V582" s="108"/>
      <c r="W582" s="109"/>
      <c r="X582" s="108"/>
      <c r="Y582" s="28"/>
      <c r="AC582" s="28"/>
      <c r="AG582" s="28"/>
      <c r="AK582" s="28"/>
      <c r="AO582" s="28"/>
      <c r="AS582" s="28"/>
    </row>
    <row r="583" spans="2:45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119"/>
      <c r="O583" s="119"/>
      <c r="P583" s="119"/>
      <c r="Q583" s="119"/>
      <c r="R583" s="119"/>
      <c r="S583" s="119"/>
      <c r="T583" s="28"/>
      <c r="U583" s="107"/>
      <c r="V583" s="108"/>
      <c r="W583" s="109"/>
      <c r="X583" s="108"/>
      <c r="Y583" s="28"/>
      <c r="AC583" s="28"/>
      <c r="AG583" s="28"/>
      <c r="AK583" s="28"/>
      <c r="AO583" s="28"/>
      <c r="AS583" s="28"/>
    </row>
    <row r="584" spans="2:45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119"/>
      <c r="O584" s="119"/>
      <c r="P584" s="119"/>
      <c r="Q584" s="119"/>
      <c r="R584" s="119"/>
      <c r="S584" s="119"/>
      <c r="T584" s="28"/>
      <c r="U584" s="107"/>
      <c r="V584" s="108"/>
      <c r="W584" s="109"/>
      <c r="X584" s="108"/>
      <c r="Y584" s="28"/>
      <c r="AC584" s="28"/>
      <c r="AG584" s="28"/>
      <c r="AK584" s="28"/>
      <c r="AO584" s="28"/>
      <c r="AS584" s="28"/>
    </row>
    <row r="585" spans="2:45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119"/>
      <c r="O585" s="119"/>
      <c r="P585" s="119"/>
      <c r="Q585" s="119"/>
      <c r="R585" s="119"/>
      <c r="S585" s="119"/>
      <c r="T585" s="28"/>
      <c r="U585" s="107"/>
      <c r="V585" s="108"/>
      <c r="W585" s="109"/>
      <c r="X585" s="108"/>
      <c r="Y585" s="28"/>
      <c r="AC585" s="28"/>
      <c r="AG585" s="28"/>
      <c r="AK585" s="28"/>
      <c r="AO585" s="28"/>
      <c r="AS585" s="28"/>
    </row>
    <row r="586" spans="2:45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119"/>
      <c r="O586" s="119"/>
      <c r="P586" s="119"/>
      <c r="Q586" s="119"/>
      <c r="R586" s="119"/>
      <c r="S586" s="119"/>
      <c r="T586" s="28"/>
      <c r="U586" s="107"/>
      <c r="V586" s="108"/>
      <c r="W586" s="109"/>
      <c r="X586" s="108"/>
      <c r="Y586" s="28"/>
      <c r="AC586" s="28"/>
      <c r="AG586" s="28"/>
      <c r="AK586" s="28"/>
      <c r="AO586" s="28"/>
      <c r="AS586" s="28"/>
    </row>
    <row r="587" spans="2:45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119"/>
      <c r="O587" s="119"/>
      <c r="P587" s="119"/>
      <c r="Q587" s="119"/>
      <c r="R587" s="119"/>
      <c r="S587" s="119"/>
      <c r="T587" s="28"/>
      <c r="U587" s="107"/>
      <c r="V587" s="108"/>
      <c r="W587" s="109"/>
      <c r="X587" s="108"/>
      <c r="Y587" s="28"/>
      <c r="AC587" s="28"/>
      <c r="AG587" s="28"/>
      <c r="AK587" s="28"/>
      <c r="AO587" s="28"/>
      <c r="AS587" s="28"/>
    </row>
    <row r="588" spans="2:45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119"/>
      <c r="O588" s="119"/>
      <c r="P588" s="119"/>
      <c r="Q588" s="119"/>
      <c r="R588" s="119"/>
      <c r="S588" s="119"/>
      <c r="T588" s="28"/>
      <c r="U588" s="107"/>
      <c r="V588" s="108"/>
      <c r="W588" s="109"/>
      <c r="X588" s="108"/>
      <c r="Y588" s="28"/>
      <c r="AC588" s="28"/>
      <c r="AG588" s="28"/>
      <c r="AK588" s="28"/>
      <c r="AO588" s="28"/>
      <c r="AS588" s="28"/>
    </row>
    <row r="589" spans="2:45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119"/>
      <c r="O589" s="119"/>
      <c r="P589" s="119"/>
      <c r="Q589" s="119"/>
      <c r="R589" s="119"/>
      <c r="S589" s="119"/>
      <c r="T589" s="28"/>
      <c r="U589" s="107"/>
      <c r="V589" s="108"/>
      <c r="W589" s="109"/>
      <c r="X589" s="108"/>
      <c r="Y589" s="28"/>
      <c r="AC589" s="28"/>
      <c r="AG589" s="28"/>
      <c r="AK589" s="28"/>
      <c r="AO589" s="28"/>
      <c r="AS589" s="28"/>
    </row>
    <row r="590" spans="2:45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119"/>
      <c r="O590" s="119"/>
      <c r="P590" s="119"/>
      <c r="Q590" s="119"/>
      <c r="R590" s="119"/>
      <c r="S590" s="119"/>
      <c r="T590" s="28"/>
      <c r="U590" s="107"/>
      <c r="V590" s="108"/>
      <c r="W590" s="109"/>
      <c r="X590" s="108"/>
      <c r="Y590" s="28"/>
      <c r="AC590" s="28"/>
      <c r="AG590" s="28"/>
      <c r="AK590" s="28"/>
      <c r="AO590" s="28"/>
      <c r="AS590" s="28"/>
    </row>
    <row r="591" spans="2:45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119"/>
      <c r="O591" s="119"/>
      <c r="P591" s="119"/>
      <c r="Q591" s="119"/>
      <c r="R591" s="119"/>
      <c r="S591" s="119"/>
      <c r="T591" s="28"/>
      <c r="U591" s="107"/>
      <c r="V591" s="108"/>
      <c r="W591" s="109"/>
      <c r="X591" s="108"/>
      <c r="Y591" s="28"/>
      <c r="AC591" s="28"/>
      <c r="AG591" s="28"/>
      <c r="AK591" s="28"/>
      <c r="AO591" s="28"/>
      <c r="AS591" s="28"/>
    </row>
    <row r="592" spans="2:45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119"/>
      <c r="O592" s="119"/>
      <c r="P592" s="119"/>
      <c r="Q592" s="119"/>
      <c r="R592" s="119"/>
      <c r="S592" s="119"/>
      <c r="T592" s="28"/>
      <c r="U592" s="107"/>
      <c r="V592" s="108"/>
      <c r="W592" s="109"/>
      <c r="X592" s="108"/>
      <c r="Y592" s="28"/>
      <c r="AC592" s="28"/>
      <c r="AG592" s="28"/>
      <c r="AK592" s="28"/>
      <c r="AO592" s="28"/>
      <c r="AS592" s="28"/>
    </row>
    <row r="593" spans="2:45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119"/>
      <c r="O593" s="119"/>
      <c r="P593" s="119"/>
      <c r="Q593" s="119"/>
      <c r="R593" s="119"/>
      <c r="S593" s="119"/>
      <c r="T593" s="28"/>
      <c r="U593" s="107"/>
      <c r="V593" s="108"/>
      <c r="W593" s="109"/>
      <c r="X593" s="108"/>
      <c r="Y593" s="28"/>
      <c r="AC593" s="28"/>
      <c r="AG593" s="28"/>
      <c r="AK593" s="28"/>
      <c r="AO593" s="28"/>
      <c r="AS593" s="28"/>
    </row>
    <row r="594" spans="2:45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119"/>
      <c r="O594" s="119"/>
      <c r="P594" s="119"/>
      <c r="Q594" s="119"/>
      <c r="R594" s="119"/>
      <c r="S594" s="119"/>
      <c r="T594" s="28"/>
      <c r="U594" s="107"/>
      <c r="V594" s="108"/>
      <c r="W594" s="109"/>
      <c r="X594" s="108"/>
      <c r="Y594" s="28"/>
      <c r="AC594" s="28"/>
      <c r="AG594" s="28"/>
      <c r="AK594" s="28"/>
      <c r="AO594" s="28"/>
      <c r="AS594" s="28"/>
    </row>
    <row r="595" spans="2:45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119"/>
      <c r="O595" s="119"/>
      <c r="P595" s="119"/>
      <c r="Q595" s="119"/>
      <c r="R595" s="119"/>
      <c r="S595" s="119"/>
      <c r="T595" s="28"/>
      <c r="U595" s="107"/>
      <c r="V595" s="108"/>
      <c r="W595" s="109"/>
      <c r="X595" s="108"/>
      <c r="Y595" s="28"/>
      <c r="AC595" s="28"/>
      <c r="AG595" s="28"/>
      <c r="AK595" s="28"/>
      <c r="AO595" s="28"/>
      <c r="AS595" s="28"/>
    </row>
    <row r="596" spans="2:45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119"/>
      <c r="O596" s="119"/>
      <c r="P596" s="119"/>
      <c r="Q596" s="119"/>
      <c r="R596" s="119"/>
      <c r="S596" s="119"/>
      <c r="T596" s="28"/>
      <c r="U596" s="107"/>
      <c r="V596" s="108"/>
      <c r="W596" s="109"/>
      <c r="X596" s="108"/>
      <c r="Y596" s="28"/>
      <c r="AC596" s="28"/>
      <c r="AG596" s="28"/>
      <c r="AK596" s="28"/>
      <c r="AO596" s="28"/>
      <c r="AS596" s="28"/>
    </row>
    <row r="597" spans="2:45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119"/>
      <c r="O597" s="119"/>
      <c r="P597" s="119"/>
      <c r="Q597" s="119"/>
      <c r="R597" s="119"/>
      <c r="S597" s="119"/>
      <c r="T597" s="28"/>
      <c r="U597" s="107"/>
      <c r="V597" s="108"/>
      <c r="W597" s="109"/>
      <c r="X597" s="108"/>
      <c r="Y597" s="28"/>
      <c r="AC597" s="28"/>
      <c r="AG597" s="28"/>
      <c r="AK597" s="28"/>
      <c r="AO597" s="28"/>
      <c r="AS597" s="28"/>
    </row>
    <row r="598" spans="2:45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119"/>
      <c r="O598" s="119"/>
      <c r="P598" s="119"/>
      <c r="Q598" s="119"/>
      <c r="R598" s="119"/>
      <c r="S598" s="119"/>
      <c r="T598" s="28"/>
      <c r="U598" s="107"/>
      <c r="V598" s="108"/>
      <c r="W598" s="109"/>
      <c r="X598" s="108"/>
      <c r="Y598" s="28"/>
      <c r="AC598" s="28"/>
      <c r="AG598" s="28"/>
      <c r="AK598" s="28"/>
      <c r="AO598" s="28"/>
      <c r="AS598" s="28"/>
    </row>
    <row r="599" spans="2:45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119"/>
      <c r="O599" s="119"/>
      <c r="P599" s="119"/>
      <c r="Q599" s="119"/>
      <c r="R599" s="119"/>
      <c r="S599" s="119"/>
      <c r="T599" s="28"/>
      <c r="U599" s="107"/>
      <c r="V599" s="108"/>
      <c r="W599" s="109"/>
      <c r="X599" s="108"/>
      <c r="Y599" s="28"/>
      <c r="AC599" s="28"/>
      <c r="AG599" s="28"/>
      <c r="AK599" s="28"/>
      <c r="AO599" s="28"/>
      <c r="AS599" s="28"/>
    </row>
    <row r="600" spans="2:45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119"/>
      <c r="O600" s="119"/>
      <c r="P600" s="119"/>
      <c r="Q600" s="119"/>
      <c r="R600" s="119"/>
      <c r="S600" s="119"/>
      <c r="T600" s="28"/>
      <c r="U600" s="107"/>
      <c r="V600" s="108"/>
      <c r="W600" s="109"/>
      <c r="X600" s="108"/>
      <c r="Y600" s="28"/>
      <c r="AC600" s="28"/>
      <c r="AG600" s="28"/>
      <c r="AK600" s="28"/>
      <c r="AO600" s="28"/>
      <c r="AS600" s="28"/>
    </row>
    <row r="601" spans="2:45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119"/>
      <c r="O601" s="119"/>
      <c r="P601" s="119"/>
      <c r="Q601" s="119"/>
      <c r="R601" s="119"/>
      <c r="S601" s="119"/>
      <c r="T601" s="28"/>
      <c r="U601" s="107"/>
      <c r="V601" s="108"/>
      <c r="W601" s="109"/>
      <c r="X601" s="108"/>
      <c r="Y601" s="28"/>
      <c r="AC601" s="28"/>
      <c r="AG601" s="28"/>
      <c r="AK601" s="28"/>
      <c r="AO601" s="28"/>
      <c r="AS601" s="28"/>
    </row>
    <row r="602" spans="2:45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119"/>
      <c r="O602" s="119"/>
      <c r="P602" s="119"/>
      <c r="Q602" s="119"/>
      <c r="R602" s="119"/>
      <c r="S602" s="119"/>
      <c r="T602" s="28"/>
      <c r="U602" s="107"/>
      <c r="V602" s="108"/>
      <c r="W602" s="109"/>
      <c r="X602" s="108"/>
      <c r="Y602" s="28"/>
      <c r="AC602" s="28"/>
      <c r="AG602" s="28"/>
      <c r="AK602" s="28"/>
      <c r="AO602" s="28"/>
      <c r="AS602" s="28"/>
    </row>
    <row r="603" spans="2:45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119"/>
      <c r="O603" s="119"/>
      <c r="P603" s="119"/>
      <c r="Q603" s="119"/>
      <c r="R603" s="119"/>
      <c r="S603" s="119"/>
      <c r="T603" s="28"/>
      <c r="U603" s="107"/>
      <c r="V603" s="108"/>
      <c r="W603" s="109"/>
      <c r="X603" s="108"/>
      <c r="Y603" s="28"/>
      <c r="AC603" s="28"/>
      <c r="AG603" s="28"/>
      <c r="AK603" s="28"/>
      <c r="AO603" s="28"/>
      <c r="AS603" s="28"/>
    </row>
    <row r="604" spans="2:45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119"/>
      <c r="O604" s="119"/>
      <c r="P604" s="119"/>
      <c r="Q604" s="119"/>
      <c r="R604" s="119"/>
      <c r="S604" s="119"/>
      <c r="T604" s="28"/>
      <c r="U604" s="107"/>
      <c r="V604" s="108"/>
      <c r="W604" s="109"/>
      <c r="X604" s="108"/>
      <c r="Y604" s="28"/>
      <c r="AC604" s="28"/>
      <c r="AG604" s="28"/>
      <c r="AK604" s="28"/>
      <c r="AO604" s="28"/>
      <c r="AS604" s="28"/>
    </row>
    <row r="605" spans="2:45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119"/>
      <c r="O605" s="119"/>
      <c r="P605" s="119"/>
      <c r="Q605" s="119"/>
      <c r="R605" s="119"/>
      <c r="S605" s="119"/>
      <c r="T605" s="28"/>
      <c r="U605" s="107"/>
      <c r="V605" s="108"/>
      <c r="W605" s="109"/>
      <c r="X605" s="108"/>
      <c r="Y605" s="28"/>
      <c r="AC605" s="28"/>
      <c r="AG605" s="28"/>
      <c r="AK605" s="28"/>
      <c r="AO605" s="28"/>
      <c r="AS605" s="28"/>
    </row>
    <row r="606" spans="2:45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119"/>
      <c r="O606" s="119"/>
      <c r="P606" s="119"/>
      <c r="Q606" s="119"/>
      <c r="R606" s="119"/>
      <c r="S606" s="119"/>
      <c r="T606" s="28"/>
      <c r="U606" s="107"/>
      <c r="V606" s="108"/>
      <c r="W606" s="109"/>
      <c r="X606" s="108"/>
      <c r="Y606" s="28"/>
      <c r="AC606" s="28"/>
      <c r="AG606" s="28"/>
      <c r="AK606" s="28"/>
      <c r="AO606" s="28"/>
      <c r="AS606" s="28"/>
    </row>
    <row r="607" spans="2:45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119"/>
      <c r="O607" s="119"/>
      <c r="P607" s="119"/>
      <c r="Q607" s="119"/>
      <c r="R607" s="119"/>
      <c r="S607" s="119"/>
      <c r="T607" s="28"/>
      <c r="U607" s="107"/>
      <c r="V607" s="108"/>
      <c r="W607" s="109"/>
      <c r="X607" s="108"/>
      <c r="Y607" s="28"/>
      <c r="AC607" s="28"/>
      <c r="AG607" s="28"/>
      <c r="AK607" s="28"/>
      <c r="AO607" s="28"/>
      <c r="AS607" s="28"/>
    </row>
    <row r="608" spans="2:45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119"/>
      <c r="O608" s="119"/>
      <c r="P608" s="119"/>
      <c r="Q608" s="119"/>
      <c r="R608" s="119"/>
      <c r="S608" s="119"/>
      <c r="T608" s="28"/>
      <c r="U608" s="107"/>
      <c r="V608" s="108"/>
      <c r="W608" s="109"/>
      <c r="X608" s="108"/>
      <c r="Y608" s="28"/>
      <c r="AC608" s="28"/>
      <c r="AG608" s="28"/>
      <c r="AK608" s="28"/>
      <c r="AO608" s="28"/>
      <c r="AS608" s="28"/>
    </row>
    <row r="609" spans="2:45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119"/>
      <c r="O609" s="119"/>
      <c r="P609" s="119"/>
      <c r="Q609" s="119"/>
      <c r="R609" s="119"/>
      <c r="S609" s="119"/>
      <c r="T609" s="28"/>
      <c r="U609" s="107"/>
      <c r="V609" s="108"/>
      <c r="W609" s="109"/>
      <c r="X609" s="108"/>
      <c r="Y609" s="28"/>
      <c r="AC609" s="28"/>
      <c r="AG609" s="28"/>
      <c r="AK609" s="28"/>
      <c r="AO609" s="28"/>
      <c r="AS609" s="28"/>
    </row>
    <row r="610" spans="2:45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119"/>
      <c r="O610" s="119"/>
      <c r="P610" s="119"/>
      <c r="Q610" s="119"/>
      <c r="R610" s="119"/>
      <c r="S610" s="119"/>
      <c r="T610" s="28"/>
      <c r="U610" s="107"/>
      <c r="V610" s="108"/>
      <c r="W610" s="109"/>
      <c r="X610" s="108"/>
      <c r="Y610" s="28"/>
      <c r="AC610" s="28"/>
      <c r="AG610" s="28"/>
      <c r="AK610" s="28"/>
      <c r="AO610" s="28"/>
      <c r="AS610" s="28"/>
    </row>
    <row r="611" spans="2:45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119"/>
      <c r="O611" s="119"/>
      <c r="P611" s="119"/>
      <c r="Q611" s="119"/>
      <c r="R611" s="119"/>
      <c r="S611" s="119"/>
      <c r="T611" s="28"/>
      <c r="U611" s="107"/>
      <c r="V611" s="108"/>
      <c r="W611" s="109"/>
      <c r="X611" s="108"/>
      <c r="Y611" s="28"/>
      <c r="AC611" s="28"/>
      <c r="AG611" s="28"/>
      <c r="AK611" s="28"/>
      <c r="AO611" s="28"/>
      <c r="AS611" s="28"/>
    </row>
    <row r="612" spans="2:45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119"/>
      <c r="O612" s="119"/>
      <c r="P612" s="119"/>
      <c r="Q612" s="119"/>
      <c r="R612" s="119"/>
      <c r="S612" s="119"/>
      <c r="T612" s="28"/>
      <c r="U612" s="107"/>
      <c r="V612" s="108"/>
      <c r="W612" s="109"/>
      <c r="X612" s="108"/>
      <c r="Y612" s="28"/>
      <c r="AC612" s="28"/>
      <c r="AG612" s="28"/>
      <c r="AK612" s="28"/>
      <c r="AO612" s="28"/>
      <c r="AS612" s="28"/>
    </row>
    <row r="613" spans="2:45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119"/>
      <c r="O613" s="119"/>
      <c r="P613" s="119"/>
      <c r="Q613" s="119"/>
      <c r="R613" s="119"/>
      <c r="S613" s="119"/>
      <c r="T613" s="28"/>
      <c r="U613" s="107"/>
      <c r="V613" s="108"/>
      <c r="W613" s="109"/>
      <c r="X613" s="108"/>
      <c r="Y613" s="28"/>
      <c r="AC613" s="28"/>
      <c r="AG613" s="28"/>
      <c r="AK613" s="28"/>
      <c r="AO613" s="28"/>
      <c r="AS613" s="28"/>
    </row>
    <row r="614" spans="2:45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119"/>
      <c r="O614" s="119"/>
      <c r="P614" s="119"/>
      <c r="Q614" s="119"/>
      <c r="R614" s="119"/>
      <c r="S614" s="119"/>
      <c r="T614" s="28"/>
      <c r="U614" s="107"/>
      <c r="V614" s="108"/>
      <c r="W614" s="109"/>
      <c r="X614" s="108"/>
      <c r="Y614" s="28"/>
      <c r="AC614" s="28"/>
      <c r="AG614" s="28"/>
      <c r="AK614" s="28"/>
      <c r="AO614" s="28"/>
      <c r="AS614" s="28"/>
    </row>
    <row r="615" spans="2:45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119"/>
      <c r="O615" s="119"/>
      <c r="P615" s="119"/>
      <c r="Q615" s="119"/>
      <c r="R615" s="119"/>
      <c r="S615" s="119"/>
      <c r="T615" s="28"/>
      <c r="U615" s="107"/>
      <c r="V615" s="108"/>
      <c r="W615" s="109"/>
      <c r="X615" s="108"/>
      <c r="Y615" s="28"/>
      <c r="AC615" s="28"/>
      <c r="AG615" s="28"/>
      <c r="AK615" s="28"/>
      <c r="AO615" s="28"/>
      <c r="AS615" s="28"/>
    </row>
    <row r="616" spans="2:45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119"/>
      <c r="O616" s="119"/>
      <c r="P616" s="119"/>
      <c r="Q616" s="119"/>
      <c r="R616" s="119"/>
      <c r="S616" s="119"/>
      <c r="T616" s="28"/>
      <c r="U616" s="107"/>
      <c r="V616" s="108"/>
      <c r="W616" s="109"/>
      <c r="X616" s="108"/>
      <c r="Y616" s="28"/>
      <c r="AC616" s="28"/>
      <c r="AG616" s="28"/>
      <c r="AK616" s="28"/>
      <c r="AO616" s="28"/>
      <c r="AS616" s="28"/>
    </row>
    <row r="617" spans="2:45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119"/>
      <c r="O617" s="119"/>
      <c r="P617" s="119"/>
      <c r="Q617" s="119"/>
      <c r="R617" s="119"/>
      <c r="S617" s="119"/>
      <c r="T617" s="28"/>
      <c r="U617" s="107"/>
      <c r="V617" s="108"/>
      <c r="W617" s="109"/>
      <c r="X617" s="108"/>
      <c r="Y617" s="28"/>
      <c r="AC617" s="28"/>
      <c r="AG617" s="28"/>
      <c r="AK617" s="28"/>
      <c r="AO617" s="28"/>
      <c r="AS617" s="28"/>
    </row>
    <row r="618" spans="2:45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119"/>
      <c r="O618" s="119"/>
      <c r="P618" s="119"/>
      <c r="Q618" s="119"/>
      <c r="R618" s="119"/>
      <c r="S618" s="119"/>
      <c r="T618" s="28"/>
      <c r="U618" s="107"/>
      <c r="V618" s="108"/>
      <c r="W618" s="109"/>
      <c r="X618" s="108"/>
      <c r="Y618" s="28"/>
      <c r="AC618" s="28"/>
      <c r="AG618" s="28"/>
      <c r="AK618" s="28"/>
      <c r="AO618" s="28"/>
      <c r="AS618" s="28"/>
    </row>
    <row r="619" spans="2:45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119"/>
      <c r="O619" s="119"/>
      <c r="P619" s="119"/>
      <c r="Q619" s="119"/>
      <c r="R619" s="119"/>
      <c r="S619" s="119"/>
      <c r="T619" s="28"/>
      <c r="U619" s="107"/>
      <c r="V619" s="108"/>
      <c r="W619" s="109"/>
      <c r="X619" s="108"/>
      <c r="Y619" s="28"/>
      <c r="AC619" s="28"/>
      <c r="AG619" s="28"/>
      <c r="AK619" s="28"/>
      <c r="AO619" s="28"/>
      <c r="AS619" s="28"/>
    </row>
    <row r="620" spans="2:45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119"/>
      <c r="O620" s="119"/>
      <c r="P620" s="119"/>
      <c r="Q620" s="119"/>
      <c r="R620" s="119"/>
      <c r="S620" s="119"/>
      <c r="T620" s="28"/>
      <c r="U620" s="107"/>
      <c r="V620" s="108"/>
      <c r="W620" s="109"/>
      <c r="X620" s="108"/>
      <c r="Y620" s="28"/>
      <c r="AC620" s="28"/>
      <c r="AG620" s="28"/>
      <c r="AK620" s="28"/>
      <c r="AO620" s="28"/>
      <c r="AS620" s="28"/>
    </row>
    <row r="621" spans="2:45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119"/>
      <c r="O621" s="119"/>
      <c r="P621" s="119"/>
      <c r="Q621" s="119"/>
      <c r="R621" s="119"/>
      <c r="S621" s="119"/>
      <c r="T621" s="28"/>
      <c r="U621" s="107"/>
      <c r="V621" s="108"/>
      <c r="W621" s="109"/>
      <c r="X621" s="108"/>
      <c r="Y621" s="28"/>
      <c r="AC621" s="28"/>
      <c r="AG621" s="28"/>
      <c r="AK621" s="28"/>
      <c r="AO621" s="28"/>
      <c r="AS621" s="28"/>
    </row>
    <row r="622" spans="2:45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119"/>
      <c r="O622" s="119"/>
      <c r="P622" s="119"/>
      <c r="Q622" s="119"/>
      <c r="R622" s="119"/>
      <c r="S622" s="119"/>
      <c r="T622" s="28"/>
      <c r="U622" s="107"/>
      <c r="V622" s="108"/>
      <c r="W622" s="109"/>
      <c r="X622" s="108"/>
      <c r="Y622" s="28"/>
      <c r="AC622" s="28"/>
      <c r="AG622" s="28"/>
      <c r="AK622" s="28"/>
      <c r="AO622" s="28"/>
      <c r="AS622" s="28"/>
    </row>
    <row r="623" spans="2:45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119"/>
      <c r="O623" s="119"/>
      <c r="P623" s="119"/>
      <c r="Q623" s="119"/>
      <c r="R623" s="119"/>
      <c r="S623" s="119"/>
      <c r="T623" s="28"/>
      <c r="U623" s="107"/>
      <c r="V623" s="108"/>
      <c r="W623" s="109"/>
      <c r="X623" s="108"/>
      <c r="Y623" s="28"/>
      <c r="AC623" s="28"/>
      <c r="AG623" s="28"/>
      <c r="AK623" s="28"/>
      <c r="AO623" s="28"/>
      <c r="AS623" s="28"/>
    </row>
    <row r="624" spans="2:45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119"/>
      <c r="O624" s="119"/>
      <c r="P624" s="119"/>
      <c r="Q624" s="119"/>
      <c r="R624" s="119"/>
      <c r="S624" s="119"/>
      <c r="T624" s="28"/>
      <c r="U624" s="107"/>
      <c r="V624" s="108"/>
      <c r="W624" s="109"/>
      <c r="X624" s="108"/>
      <c r="Y624" s="28"/>
      <c r="AC624" s="28"/>
      <c r="AG624" s="28"/>
      <c r="AK624" s="28"/>
      <c r="AO624" s="28"/>
      <c r="AS624" s="28"/>
    </row>
    <row r="625" spans="2:45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119"/>
      <c r="O625" s="119"/>
      <c r="P625" s="119"/>
      <c r="Q625" s="119"/>
      <c r="R625" s="119"/>
      <c r="S625" s="119"/>
      <c r="T625" s="28"/>
      <c r="U625" s="107"/>
      <c r="V625" s="108"/>
      <c r="W625" s="109"/>
      <c r="X625" s="108"/>
      <c r="Y625" s="28"/>
      <c r="AC625" s="28"/>
      <c r="AG625" s="28"/>
      <c r="AK625" s="28"/>
      <c r="AO625" s="28"/>
      <c r="AS625" s="28"/>
    </row>
    <row r="626" spans="2:45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119"/>
      <c r="O626" s="119"/>
      <c r="P626" s="119"/>
      <c r="Q626" s="119"/>
      <c r="R626" s="119"/>
      <c r="S626" s="119"/>
      <c r="T626" s="28"/>
      <c r="U626" s="107"/>
      <c r="V626" s="108"/>
      <c r="W626" s="109"/>
      <c r="X626" s="108"/>
      <c r="Y626" s="28"/>
      <c r="AC626" s="28"/>
      <c r="AG626" s="28"/>
      <c r="AK626" s="28"/>
      <c r="AO626" s="28"/>
      <c r="AS626" s="28"/>
    </row>
    <row r="627" spans="2:45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119"/>
      <c r="O627" s="119"/>
      <c r="P627" s="119"/>
      <c r="Q627" s="119"/>
      <c r="R627" s="119"/>
      <c r="S627" s="119"/>
      <c r="T627" s="28"/>
      <c r="U627" s="107"/>
      <c r="V627" s="108"/>
      <c r="W627" s="109"/>
      <c r="X627" s="108"/>
      <c r="Y627" s="28"/>
      <c r="AC627" s="28"/>
      <c r="AG627" s="28"/>
      <c r="AK627" s="28"/>
      <c r="AO627" s="28"/>
      <c r="AS627" s="28"/>
    </row>
    <row r="628" spans="2:45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119"/>
      <c r="O628" s="119"/>
      <c r="P628" s="119"/>
      <c r="Q628" s="119"/>
      <c r="R628" s="119"/>
      <c r="S628" s="119"/>
      <c r="T628" s="28"/>
      <c r="U628" s="107"/>
      <c r="V628" s="108"/>
      <c r="W628" s="109"/>
      <c r="X628" s="108"/>
      <c r="Y628" s="28"/>
      <c r="AC628" s="28"/>
      <c r="AG628" s="28"/>
      <c r="AK628" s="28"/>
      <c r="AO628" s="28"/>
      <c r="AS628" s="28"/>
    </row>
    <row r="629" spans="2:45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119"/>
      <c r="O629" s="119"/>
      <c r="P629" s="119"/>
      <c r="Q629" s="119"/>
      <c r="R629" s="119"/>
      <c r="S629" s="119"/>
      <c r="T629" s="28"/>
      <c r="U629" s="107"/>
      <c r="V629" s="108"/>
      <c r="W629" s="109"/>
      <c r="X629" s="108"/>
      <c r="Y629" s="28"/>
      <c r="AC629" s="28"/>
      <c r="AG629" s="28"/>
      <c r="AK629" s="28"/>
      <c r="AO629" s="28"/>
      <c r="AS629" s="28"/>
    </row>
    <row r="630" spans="2:45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119"/>
      <c r="O630" s="119"/>
      <c r="P630" s="119"/>
      <c r="Q630" s="119"/>
      <c r="R630" s="119"/>
      <c r="S630" s="119"/>
      <c r="T630" s="28"/>
      <c r="U630" s="107"/>
      <c r="V630" s="108"/>
      <c r="W630" s="109"/>
      <c r="X630" s="108"/>
      <c r="Y630" s="28"/>
      <c r="AC630" s="28"/>
      <c r="AG630" s="28"/>
      <c r="AK630" s="28"/>
      <c r="AO630" s="28"/>
      <c r="AS630" s="28"/>
    </row>
    <row r="631" spans="2:45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119"/>
      <c r="O631" s="119"/>
      <c r="P631" s="119"/>
      <c r="Q631" s="119"/>
      <c r="R631" s="119"/>
      <c r="S631" s="119"/>
      <c r="T631" s="28"/>
      <c r="U631" s="107"/>
      <c r="V631" s="108"/>
      <c r="W631" s="109"/>
      <c r="X631" s="108"/>
      <c r="Y631" s="28"/>
      <c r="AC631" s="28"/>
      <c r="AG631" s="28"/>
      <c r="AK631" s="28"/>
      <c r="AO631" s="28"/>
      <c r="AS631" s="28"/>
    </row>
    <row r="632" spans="2:45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119"/>
      <c r="O632" s="119"/>
      <c r="P632" s="119"/>
      <c r="Q632" s="119"/>
      <c r="R632" s="119"/>
      <c r="S632" s="119"/>
      <c r="T632" s="28"/>
      <c r="U632" s="107"/>
      <c r="V632" s="108"/>
      <c r="W632" s="109"/>
      <c r="X632" s="108"/>
      <c r="Y632" s="28"/>
      <c r="AC632" s="28"/>
      <c r="AG632" s="28"/>
      <c r="AK632" s="28"/>
      <c r="AO632" s="28"/>
      <c r="AS632" s="28"/>
    </row>
    <row r="633" spans="2:45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119"/>
      <c r="O633" s="119"/>
      <c r="P633" s="119"/>
      <c r="Q633" s="119"/>
      <c r="R633" s="119"/>
      <c r="S633" s="119"/>
      <c r="T633" s="28"/>
      <c r="U633" s="107"/>
      <c r="V633" s="108"/>
      <c r="W633" s="109"/>
      <c r="X633" s="108"/>
      <c r="Y633" s="28"/>
      <c r="AC633" s="28"/>
      <c r="AG633" s="28"/>
      <c r="AK633" s="28"/>
      <c r="AO633" s="28"/>
      <c r="AS633" s="28"/>
    </row>
    <row r="634" spans="2:45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119"/>
      <c r="O634" s="119"/>
      <c r="P634" s="119"/>
      <c r="Q634" s="119"/>
      <c r="R634" s="119"/>
      <c r="S634" s="119"/>
      <c r="T634" s="28"/>
      <c r="U634" s="107"/>
      <c r="V634" s="108"/>
      <c r="W634" s="109"/>
      <c r="X634" s="108"/>
      <c r="Y634" s="28"/>
      <c r="AC634" s="28"/>
      <c r="AG634" s="28"/>
      <c r="AK634" s="28"/>
      <c r="AO634" s="28"/>
      <c r="AS634" s="28"/>
    </row>
    <row r="635" spans="2:45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119"/>
      <c r="O635" s="119"/>
      <c r="P635" s="119"/>
      <c r="Q635" s="119"/>
      <c r="R635" s="119"/>
      <c r="S635" s="119"/>
      <c r="T635" s="28"/>
      <c r="U635" s="107"/>
      <c r="V635" s="108"/>
      <c r="W635" s="109"/>
      <c r="X635" s="108"/>
      <c r="Y635" s="28"/>
      <c r="AC635" s="28"/>
      <c r="AG635" s="28"/>
      <c r="AK635" s="28"/>
      <c r="AO635" s="28"/>
      <c r="AS635" s="28"/>
    </row>
    <row r="636" spans="2:45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119"/>
      <c r="O636" s="119"/>
      <c r="P636" s="119"/>
      <c r="Q636" s="119"/>
      <c r="R636" s="119"/>
      <c r="S636" s="119"/>
      <c r="T636" s="28"/>
      <c r="U636" s="107"/>
      <c r="V636" s="108"/>
      <c r="W636" s="109"/>
      <c r="X636" s="108"/>
      <c r="Y636" s="28"/>
      <c r="AC636" s="28"/>
      <c r="AG636" s="28"/>
      <c r="AK636" s="28"/>
      <c r="AO636" s="28"/>
      <c r="AS636" s="28"/>
    </row>
    <row r="637" spans="2:45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119"/>
      <c r="O637" s="119"/>
      <c r="P637" s="119"/>
      <c r="Q637" s="119"/>
      <c r="R637" s="119"/>
      <c r="S637" s="119"/>
      <c r="T637" s="28"/>
      <c r="U637" s="107"/>
      <c r="V637" s="108"/>
      <c r="W637" s="109"/>
      <c r="X637" s="108"/>
      <c r="Y637" s="28"/>
      <c r="AC637" s="28"/>
      <c r="AG637" s="28"/>
      <c r="AK637" s="28"/>
      <c r="AO637" s="28"/>
      <c r="AS637" s="28"/>
    </row>
    <row r="638" spans="2:45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119"/>
      <c r="O638" s="119"/>
      <c r="P638" s="119"/>
      <c r="Q638" s="119"/>
      <c r="R638" s="119"/>
      <c r="S638" s="119"/>
      <c r="T638" s="28"/>
      <c r="U638" s="107"/>
      <c r="V638" s="108"/>
      <c r="W638" s="109"/>
      <c r="X638" s="108"/>
      <c r="Y638" s="28"/>
      <c r="AC638" s="28"/>
      <c r="AG638" s="28"/>
      <c r="AK638" s="28"/>
      <c r="AO638" s="28"/>
      <c r="AS638" s="28"/>
    </row>
    <row r="639" spans="2:45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119"/>
      <c r="O639" s="119"/>
      <c r="P639" s="119"/>
      <c r="Q639" s="119"/>
      <c r="R639" s="119"/>
      <c r="S639" s="119"/>
      <c r="T639" s="28"/>
      <c r="U639" s="107"/>
      <c r="V639" s="108"/>
      <c r="W639" s="109"/>
      <c r="X639" s="108"/>
      <c r="Y639" s="28"/>
      <c r="AC639" s="28"/>
      <c r="AG639" s="28"/>
      <c r="AK639" s="28"/>
      <c r="AO639" s="28"/>
      <c r="AS639" s="28"/>
    </row>
    <row r="640" spans="2:45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119"/>
      <c r="O640" s="119"/>
      <c r="P640" s="119"/>
      <c r="Q640" s="119"/>
      <c r="R640" s="119"/>
      <c r="S640" s="119"/>
      <c r="T640" s="28"/>
      <c r="U640" s="107"/>
      <c r="V640" s="108"/>
      <c r="W640" s="109"/>
      <c r="X640" s="108"/>
      <c r="Y640" s="28"/>
      <c r="AC640" s="28"/>
      <c r="AG640" s="28"/>
      <c r="AK640" s="28"/>
      <c r="AO640" s="28"/>
      <c r="AS640" s="28"/>
    </row>
    <row r="641" spans="2:45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119"/>
      <c r="O641" s="119"/>
      <c r="P641" s="119"/>
      <c r="Q641" s="119"/>
      <c r="R641" s="119"/>
      <c r="S641" s="119"/>
      <c r="T641" s="28"/>
      <c r="U641" s="107"/>
      <c r="V641" s="108"/>
      <c r="W641" s="109"/>
      <c r="X641" s="108"/>
      <c r="Y641" s="28"/>
      <c r="AC641" s="28"/>
      <c r="AG641" s="28"/>
      <c r="AK641" s="28"/>
      <c r="AO641" s="28"/>
      <c r="AS641" s="28"/>
    </row>
    <row r="642" spans="2:45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119"/>
      <c r="O642" s="119"/>
      <c r="P642" s="119"/>
      <c r="Q642" s="119"/>
      <c r="R642" s="119"/>
      <c r="S642" s="119"/>
      <c r="T642" s="28"/>
      <c r="U642" s="107"/>
      <c r="V642" s="108"/>
      <c r="W642" s="109"/>
      <c r="X642" s="108"/>
      <c r="Y642" s="28"/>
      <c r="AC642" s="28"/>
      <c r="AG642" s="28"/>
      <c r="AK642" s="28"/>
      <c r="AO642" s="28"/>
      <c r="AS642" s="28"/>
    </row>
    <row r="643" spans="2:45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119"/>
      <c r="O643" s="119"/>
      <c r="P643" s="119"/>
      <c r="Q643" s="119"/>
      <c r="R643" s="119"/>
      <c r="S643" s="119"/>
      <c r="T643" s="28"/>
      <c r="U643" s="107"/>
      <c r="V643" s="108"/>
      <c r="W643" s="109"/>
      <c r="X643" s="108"/>
      <c r="Y643" s="28"/>
      <c r="AC643" s="28"/>
      <c r="AG643" s="28"/>
      <c r="AK643" s="28"/>
      <c r="AO643" s="28"/>
      <c r="AS643" s="28"/>
    </row>
    <row r="644" spans="2:45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119"/>
      <c r="O644" s="119"/>
      <c r="P644" s="119"/>
      <c r="Q644" s="119"/>
      <c r="R644" s="119"/>
      <c r="S644" s="119"/>
      <c r="T644" s="28"/>
      <c r="U644" s="107"/>
      <c r="V644" s="108"/>
      <c r="W644" s="109"/>
      <c r="X644" s="108"/>
      <c r="Y644" s="28"/>
      <c r="AC644" s="28"/>
      <c r="AG644" s="28"/>
      <c r="AK644" s="28"/>
      <c r="AO644" s="28"/>
      <c r="AS644" s="28"/>
    </row>
    <row r="645" spans="2:45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119"/>
      <c r="O645" s="119"/>
      <c r="P645" s="119"/>
      <c r="Q645" s="119"/>
      <c r="R645" s="119"/>
      <c r="S645" s="119"/>
      <c r="T645" s="28"/>
      <c r="U645" s="107"/>
      <c r="V645" s="108"/>
      <c r="W645" s="109"/>
      <c r="X645" s="108"/>
      <c r="Y645" s="28"/>
      <c r="AC645" s="28"/>
      <c r="AG645" s="28"/>
      <c r="AK645" s="28"/>
      <c r="AO645" s="28"/>
      <c r="AS645" s="28"/>
    </row>
    <row r="646" spans="2:45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119"/>
      <c r="O646" s="119"/>
      <c r="P646" s="119"/>
      <c r="Q646" s="119"/>
      <c r="R646" s="119"/>
      <c r="S646" s="119"/>
      <c r="T646" s="28"/>
      <c r="U646" s="107"/>
      <c r="V646" s="108"/>
      <c r="W646" s="109"/>
      <c r="X646" s="108"/>
      <c r="Y646" s="28"/>
      <c r="AC646" s="28"/>
      <c r="AG646" s="28"/>
      <c r="AK646" s="28"/>
      <c r="AO646" s="28"/>
      <c r="AS646" s="28"/>
    </row>
    <row r="647" spans="2:45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119"/>
      <c r="O647" s="119"/>
      <c r="P647" s="119"/>
      <c r="Q647" s="119"/>
      <c r="R647" s="119"/>
      <c r="S647" s="119"/>
      <c r="T647" s="28"/>
      <c r="U647" s="107"/>
      <c r="V647" s="108"/>
      <c r="W647" s="109"/>
      <c r="X647" s="108"/>
      <c r="Y647" s="28"/>
      <c r="AC647" s="28"/>
      <c r="AG647" s="28"/>
      <c r="AK647" s="28"/>
      <c r="AO647" s="28"/>
      <c r="AS647" s="28"/>
    </row>
    <row r="648" spans="2:45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119"/>
      <c r="O648" s="119"/>
      <c r="P648" s="119"/>
      <c r="Q648" s="119"/>
      <c r="R648" s="119"/>
      <c r="S648" s="119"/>
      <c r="T648" s="28"/>
      <c r="U648" s="107"/>
      <c r="V648" s="108"/>
      <c r="W648" s="109"/>
      <c r="X648" s="108"/>
      <c r="Y648" s="28"/>
      <c r="AC648" s="28"/>
      <c r="AG648" s="28"/>
      <c r="AK648" s="28"/>
      <c r="AO648" s="28"/>
      <c r="AS648" s="28"/>
    </row>
    <row r="649" spans="2:45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119"/>
      <c r="O649" s="119"/>
      <c r="P649" s="119"/>
      <c r="Q649" s="119"/>
      <c r="R649" s="119"/>
      <c r="S649" s="119"/>
      <c r="T649" s="28"/>
      <c r="U649" s="107"/>
      <c r="V649" s="108"/>
      <c r="W649" s="109"/>
      <c r="X649" s="108"/>
      <c r="Y649" s="28"/>
      <c r="AC649" s="28"/>
      <c r="AG649" s="28"/>
      <c r="AK649" s="28"/>
      <c r="AO649" s="28"/>
      <c r="AS649" s="28"/>
    </row>
    <row r="650" spans="2:45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119"/>
      <c r="O650" s="119"/>
      <c r="P650" s="119"/>
      <c r="Q650" s="119"/>
      <c r="R650" s="119"/>
      <c r="S650" s="119"/>
      <c r="T650" s="28"/>
      <c r="U650" s="107"/>
      <c r="V650" s="108"/>
      <c r="W650" s="109"/>
      <c r="X650" s="108"/>
      <c r="Y650" s="28"/>
      <c r="AC650" s="28"/>
      <c r="AG650" s="28"/>
      <c r="AK650" s="28"/>
      <c r="AO650" s="28"/>
      <c r="AS650" s="28"/>
    </row>
    <row r="651" spans="2:45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119"/>
      <c r="O651" s="119"/>
      <c r="P651" s="119"/>
      <c r="Q651" s="119"/>
      <c r="R651" s="119"/>
      <c r="S651" s="119"/>
      <c r="T651" s="28"/>
      <c r="U651" s="107"/>
      <c r="V651" s="108"/>
      <c r="W651" s="109"/>
      <c r="X651" s="108"/>
      <c r="Y651" s="28"/>
      <c r="AC651" s="28"/>
      <c r="AG651" s="28"/>
      <c r="AK651" s="28"/>
      <c r="AO651" s="28"/>
      <c r="AS651" s="28"/>
    </row>
    <row r="652" spans="2:45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119"/>
      <c r="O652" s="119"/>
      <c r="P652" s="119"/>
      <c r="Q652" s="119"/>
      <c r="R652" s="119"/>
      <c r="S652" s="119"/>
      <c r="T652" s="28"/>
      <c r="U652" s="107"/>
      <c r="V652" s="108"/>
      <c r="W652" s="109"/>
      <c r="X652" s="108"/>
      <c r="Y652" s="28"/>
      <c r="AC652" s="28"/>
      <c r="AG652" s="28"/>
      <c r="AK652" s="28"/>
      <c r="AO652" s="28"/>
      <c r="AS652" s="28"/>
    </row>
    <row r="653" spans="2:45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119"/>
      <c r="O653" s="119"/>
      <c r="P653" s="119"/>
      <c r="Q653" s="119"/>
      <c r="R653" s="119"/>
      <c r="S653" s="119"/>
      <c r="T653" s="28"/>
      <c r="U653" s="107"/>
      <c r="V653" s="108"/>
      <c r="W653" s="109"/>
      <c r="X653" s="108"/>
      <c r="Y653" s="28"/>
      <c r="AC653" s="28"/>
      <c r="AG653" s="28"/>
      <c r="AK653" s="28"/>
      <c r="AO653" s="28"/>
      <c r="AS653" s="28"/>
    </row>
    <row r="654" spans="2:45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119"/>
      <c r="O654" s="119"/>
      <c r="P654" s="119"/>
      <c r="Q654" s="119"/>
      <c r="R654" s="119"/>
      <c r="S654" s="119"/>
      <c r="T654" s="28"/>
      <c r="U654" s="107"/>
      <c r="V654" s="108"/>
      <c r="W654" s="109"/>
      <c r="X654" s="108"/>
      <c r="Y654" s="28"/>
      <c r="AC654" s="28"/>
      <c r="AG654" s="28"/>
      <c r="AK654" s="28"/>
      <c r="AO654" s="28"/>
      <c r="AS654" s="28"/>
    </row>
    <row r="655" spans="2:45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119"/>
      <c r="O655" s="119"/>
      <c r="P655" s="119"/>
      <c r="Q655" s="119"/>
      <c r="R655" s="119"/>
      <c r="S655" s="119"/>
      <c r="T655" s="28"/>
      <c r="U655" s="107"/>
      <c r="V655" s="108"/>
      <c r="W655" s="109"/>
      <c r="X655" s="108"/>
      <c r="Y655" s="28"/>
      <c r="AC655" s="28"/>
      <c r="AG655" s="28"/>
      <c r="AK655" s="28"/>
      <c r="AO655" s="28"/>
      <c r="AS655" s="28"/>
    </row>
    <row r="656" spans="2:45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119"/>
      <c r="O656" s="119"/>
      <c r="P656" s="119"/>
      <c r="Q656" s="119"/>
      <c r="R656" s="119"/>
      <c r="S656" s="119"/>
      <c r="T656" s="28"/>
      <c r="U656" s="107"/>
      <c r="V656" s="108"/>
      <c r="W656" s="109"/>
      <c r="X656" s="108"/>
      <c r="Y656" s="28"/>
      <c r="AC656" s="28"/>
      <c r="AG656" s="28"/>
      <c r="AK656" s="28"/>
      <c r="AO656" s="28"/>
      <c r="AS656" s="28"/>
    </row>
    <row r="657" spans="2:45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119"/>
      <c r="O657" s="119"/>
      <c r="P657" s="119"/>
      <c r="Q657" s="119"/>
      <c r="R657" s="119"/>
      <c r="S657" s="119"/>
      <c r="T657" s="28"/>
      <c r="U657" s="107"/>
      <c r="V657" s="108"/>
      <c r="W657" s="109"/>
      <c r="X657" s="108"/>
      <c r="Y657" s="28"/>
      <c r="AC657" s="28"/>
      <c r="AG657" s="28"/>
      <c r="AK657" s="28"/>
      <c r="AO657" s="28"/>
      <c r="AS657" s="28"/>
    </row>
    <row r="658" spans="2:45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119"/>
      <c r="O658" s="119"/>
      <c r="P658" s="119"/>
      <c r="Q658" s="119"/>
      <c r="R658" s="119"/>
      <c r="S658" s="119"/>
      <c r="T658" s="28"/>
      <c r="U658" s="107"/>
      <c r="V658" s="108"/>
      <c r="W658" s="109"/>
      <c r="X658" s="108"/>
      <c r="Y658" s="28"/>
      <c r="AC658" s="28"/>
      <c r="AG658" s="28"/>
      <c r="AK658" s="28"/>
      <c r="AO658" s="28"/>
      <c r="AS658" s="28"/>
    </row>
    <row r="659" spans="2:45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119"/>
      <c r="O659" s="119"/>
      <c r="P659" s="119"/>
      <c r="Q659" s="119"/>
      <c r="R659" s="119"/>
      <c r="S659" s="119"/>
      <c r="T659" s="28"/>
      <c r="U659" s="107"/>
      <c r="V659" s="108"/>
      <c r="W659" s="109"/>
      <c r="X659" s="108"/>
      <c r="Y659" s="28"/>
      <c r="AC659" s="28"/>
      <c r="AG659" s="28"/>
      <c r="AK659" s="28"/>
      <c r="AO659" s="28"/>
      <c r="AS659" s="28"/>
    </row>
    <row r="660" spans="2:45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119"/>
      <c r="O660" s="119"/>
      <c r="P660" s="119"/>
      <c r="Q660" s="119"/>
      <c r="R660" s="119"/>
      <c r="S660" s="119"/>
      <c r="T660" s="28"/>
      <c r="U660" s="107"/>
      <c r="V660" s="108"/>
      <c r="W660" s="109"/>
      <c r="X660" s="108"/>
      <c r="Y660" s="28"/>
      <c r="AC660" s="28"/>
      <c r="AG660" s="28"/>
      <c r="AK660" s="28"/>
      <c r="AO660" s="28"/>
      <c r="AS660" s="28"/>
    </row>
    <row r="661" spans="2:45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119"/>
      <c r="O661" s="119"/>
      <c r="P661" s="119"/>
      <c r="Q661" s="119"/>
      <c r="R661" s="119"/>
      <c r="S661" s="119"/>
      <c r="T661" s="28"/>
      <c r="U661" s="107"/>
      <c r="V661" s="108"/>
      <c r="W661" s="109"/>
      <c r="X661" s="108"/>
      <c r="Y661" s="28"/>
      <c r="AC661" s="28"/>
      <c r="AG661" s="28"/>
      <c r="AK661" s="28"/>
      <c r="AO661" s="28"/>
      <c r="AS661" s="28"/>
    </row>
    <row r="662" spans="2:45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119"/>
      <c r="O662" s="119"/>
      <c r="P662" s="119"/>
      <c r="Q662" s="119"/>
      <c r="R662" s="119"/>
      <c r="S662" s="119"/>
      <c r="T662" s="28"/>
      <c r="U662" s="107"/>
      <c r="V662" s="108"/>
      <c r="W662" s="109"/>
      <c r="X662" s="108"/>
      <c r="Y662" s="28"/>
      <c r="AC662" s="28"/>
      <c r="AG662" s="28"/>
      <c r="AK662" s="28"/>
      <c r="AO662" s="28"/>
      <c r="AS662" s="28"/>
    </row>
    <row r="663" spans="2:45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119"/>
      <c r="O663" s="119"/>
      <c r="P663" s="119"/>
      <c r="Q663" s="119"/>
      <c r="R663" s="119"/>
      <c r="S663" s="119"/>
      <c r="T663" s="28"/>
      <c r="U663" s="107"/>
      <c r="V663" s="108"/>
      <c r="W663" s="109"/>
      <c r="X663" s="108"/>
      <c r="Y663" s="28"/>
      <c r="AC663" s="28"/>
      <c r="AG663" s="28"/>
      <c r="AK663" s="28"/>
      <c r="AO663" s="28"/>
      <c r="AS663" s="28"/>
    </row>
    <row r="664" spans="2:45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119"/>
      <c r="O664" s="119"/>
      <c r="P664" s="119"/>
      <c r="Q664" s="119"/>
      <c r="R664" s="119"/>
      <c r="S664" s="119"/>
      <c r="T664" s="28"/>
      <c r="U664" s="107"/>
      <c r="V664" s="108"/>
      <c r="W664" s="109"/>
      <c r="X664" s="108"/>
      <c r="Y664" s="28"/>
      <c r="AC664" s="28"/>
      <c r="AG664" s="28"/>
      <c r="AK664" s="28"/>
      <c r="AO664" s="28"/>
      <c r="AS664" s="28"/>
    </row>
    <row r="665" spans="2:45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119"/>
      <c r="O665" s="119"/>
      <c r="P665" s="119"/>
      <c r="Q665" s="119"/>
      <c r="R665" s="119"/>
      <c r="S665" s="119"/>
      <c r="T665" s="28"/>
      <c r="U665" s="107"/>
      <c r="V665" s="108"/>
      <c r="W665" s="109"/>
      <c r="X665" s="108"/>
      <c r="Y665" s="28"/>
      <c r="AC665" s="28"/>
      <c r="AG665" s="28"/>
      <c r="AK665" s="28"/>
      <c r="AO665" s="28"/>
      <c r="AS665" s="28"/>
    </row>
    <row r="666" spans="2:45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119"/>
      <c r="O666" s="119"/>
      <c r="P666" s="119"/>
      <c r="Q666" s="119"/>
      <c r="R666" s="119"/>
      <c r="S666" s="119"/>
      <c r="T666" s="28"/>
      <c r="U666" s="107"/>
      <c r="V666" s="108"/>
      <c r="W666" s="109"/>
      <c r="X666" s="108"/>
      <c r="Y666" s="28"/>
      <c r="AC666" s="28"/>
      <c r="AG666" s="28"/>
      <c r="AK666" s="28"/>
      <c r="AO666" s="28"/>
      <c r="AS666" s="28"/>
    </row>
    <row r="667" spans="2:45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119"/>
      <c r="O667" s="119"/>
      <c r="P667" s="119"/>
      <c r="Q667" s="119"/>
      <c r="R667" s="119"/>
      <c r="S667" s="119"/>
      <c r="T667" s="28"/>
      <c r="U667" s="107"/>
      <c r="V667" s="108"/>
      <c r="W667" s="109"/>
      <c r="X667" s="108"/>
      <c r="Y667" s="28"/>
      <c r="AC667" s="28"/>
      <c r="AG667" s="28"/>
      <c r="AK667" s="28"/>
      <c r="AO667" s="28"/>
      <c r="AS667" s="28"/>
    </row>
    <row r="668" spans="2:45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119"/>
      <c r="O668" s="119"/>
      <c r="P668" s="119"/>
      <c r="Q668" s="119"/>
      <c r="R668" s="119"/>
      <c r="S668" s="119"/>
      <c r="T668" s="28"/>
      <c r="U668" s="107"/>
      <c r="V668" s="108"/>
      <c r="W668" s="109"/>
      <c r="X668" s="108"/>
      <c r="Y668" s="28"/>
      <c r="AC668" s="28"/>
      <c r="AG668" s="28"/>
      <c r="AK668" s="28"/>
      <c r="AO668" s="28"/>
      <c r="AS668" s="28"/>
    </row>
    <row r="669" spans="2:45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119"/>
      <c r="O669" s="119"/>
      <c r="P669" s="119"/>
      <c r="Q669" s="119"/>
      <c r="R669" s="119"/>
      <c r="S669" s="119"/>
      <c r="T669" s="28"/>
      <c r="U669" s="107"/>
      <c r="V669" s="108"/>
      <c r="W669" s="109"/>
      <c r="X669" s="108"/>
      <c r="Y669" s="28"/>
      <c r="AC669" s="28"/>
      <c r="AG669" s="28"/>
      <c r="AK669" s="28"/>
      <c r="AO669" s="28"/>
      <c r="AS669" s="28"/>
    </row>
    <row r="670" spans="2:45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119"/>
      <c r="O670" s="119"/>
      <c r="P670" s="119"/>
      <c r="Q670" s="119"/>
      <c r="R670" s="119"/>
      <c r="S670" s="119"/>
      <c r="T670" s="28"/>
      <c r="U670" s="107"/>
      <c r="V670" s="108"/>
      <c r="W670" s="109"/>
      <c r="X670" s="108"/>
      <c r="Y670" s="28"/>
      <c r="AC670" s="28"/>
      <c r="AG670" s="28"/>
      <c r="AK670" s="28"/>
      <c r="AO670" s="28"/>
      <c r="AS670" s="28"/>
    </row>
    <row r="671" spans="2:45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119"/>
      <c r="O671" s="119"/>
      <c r="P671" s="119"/>
      <c r="Q671" s="119"/>
      <c r="R671" s="119"/>
      <c r="S671" s="119"/>
      <c r="T671" s="28"/>
      <c r="U671" s="107"/>
      <c r="V671" s="108"/>
      <c r="W671" s="109"/>
      <c r="X671" s="108"/>
      <c r="Y671" s="28"/>
      <c r="AC671" s="28"/>
      <c r="AG671" s="28"/>
      <c r="AK671" s="28"/>
      <c r="AO671" s="28"/>
      <c r="AS671" s="28"/>
    </row>
    <row r="672" spans="2:45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119"/>
      <c r="O672" s="119"/>
      <c r="P672" s="119"/>
      <c r="Q672" s="119"/>
      <c r="R672" s="119"/>
      <c r="S672" s="119"/>
      <c r="T672" s="28"/>
      <c r="U672" s="107"/>
      <c r="V672" s="108"/>
      <c r="W672" s="109"/>
      <c r="X672" s="108"/>
      <c r="Y672" s="28"/>
      <c r="AC672" s="28"/>
      <c r="AG672" s="28"/>
      <c r="AK672" s="28"/>
      <c r="AO672" s="28"/>
      <c r="AS672" s="28"/>
    </row>
    <row r="673" spans="2:45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119"/>
      <c r="O673" s="119"/>
      <c r="P673" s="119"/>
      <c r="Q673" s="119"/>
      <c r="R673" s="119"/>
      <c r="S673" s="119"/>
      <c r="T673" s="28"/>
      <c r="U673" s="107"/>
      <c r="V673" s="108"/>
      <c r="W673" s="109"/>
      <c r="X673" s="108"/>
      <c r="Y673" s="28"/>
      <c r="AC673" s="28"/>
      <c r="AG673" s="28"/>
      <c r="AK673" s="28"/>
      <c r="AO673" s="28"/>
      <c r="AS673" s="28"/>
    </row>
    <row r="674" spans="2:45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119"/>
      <c r="O674" s="119"/>
      <c r="P674" s="119"/>
      <c r="Q674" s="119"/>
      <c r="R674" s="119"/>
      <c r="S674" s="119"/>
      <c r="T674" s="28"/>
      <c r="U674" s="107"/>
      <c r="V674" s="108"/>
      <c r="W674" s="109"/>
      <c r="X674" s="108"/>
      <c r="Y674" s="28"/>
      <c r="AC674" s="28"/>
      <c r="AG674" s="28"/>
      <c r="AK674" s="28"/>
      <c r="AO674" s="28"/>
      <c r="AS674" s="28"/>
    </row>
    <row r="675" spans="2:45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119"/>
      <c r="O675" s="119"/>
      <c r="P675" s="119"/>
      <c r="Q675" s="119"/>
      <c r="R675" s="119"/>
      <c r="S675" s="119"/>
      <c r="T675" s="28"/>
      <c r="U675" s="107"/>
      <c r="V675" s="108"/>
      <c r="W675" s="109"/>
      <c r="X675" s="108"/>
      <c r="Y675" s="28"/>
      <c r="AC675" s="28"/>
      <c r="AG675" s="28"/>
      <c r="AK675" s="28"/>
      <c r="AO675" s="28"/>
      <c r="AS675" s="28"/>
    </row>
    <row r="676" spans="2:45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119"/>
      <c r="O676" s="119"/>
      <c r="P676" s="119"/>
      <c r="Q676" s="119"/>
      <c r="R676" s="119"/>
      <c r="S676" s="119"/>
      <c r="T676" s="28"/>
      <c r="U676" s="107"/>
      <c r="V676" s="108"/>
      <c r="W676" s="109"/>
      <c r="X676" s="108"/>
      <c r="Y676" s="28"/>
      <c r="AC676" s="28"/>
      <c r="AG676" s="28"/>
      <c r="AK676" s="28"/>
      <c r="AO676" s="28"/>
      <c r="AS676" s="28"/>
    </row>
    <row r="677" spans="2:45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119"/>
      <c r="O677" s="119"/>
      <c r="P677" s="119"/>
      <c r="Q677" s="119"/>
      <c r="R677" s="119"/>
      <c r="S677" s="119"/>
      <c r="T677" s="28"/>
      <c r="U677" s="107"/>
      <c r="V677" s="108"/>
      <c r="W677" s="109"/>
      <c r="X677" s="108"/>
      <c r="Y677" s="28"/>
      <c r="AC677" s="28"/>
      <c r="AG677" s="28"/>
      <c r="AK677" s="28"/>
      <c r="AO677" s="28"/>
      <c r="AS677" s="28"/>
    </row>
    <row r="678" spans="2:45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119"/>
      <c r="O678" s="119"/>
      <c r="P678" s="119"/>
      <c r="Q678" s="119"/>
      <c r="R678" s="119"/>
      <c r="S678" s="119"/>
      <c r="T678" s="28"/>
      <c r="U678" s="107"/>
      <c r="V678" s="108"/>
      <c r="W678" s="109"/>
      <c r="X678" s="108"/>
      <c r="Y678" s="28"/>
      <c r="AC678" s="28"/>
      <c r="AG678" s="28"/>
      <c r="AK678" s="28"/>
      <c r="AO678" s="28"/>
      <c r="AS678" s="28"/>
    </row>
    <row r="679" spans="2:45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119"/>
      <c r="O679" s="119"/>
      <c r="P679" s="119"/>
      <c r="Q679" s="119"/>
      <c r="R679" s="119"/>
      <c r="S679" s="119"/>
      <c r="T679" s="28"/>
      <c r="U679" s="107"/>
      <c r="V679" s="108"/>
      <c r="W679" s="109"/>
      <c r="X679" s="108"/>
      <c r="Y679" s="28"/>
      <c r="AC679" s="28"/>
      <c r="AG679" s="28"/>
      <c r="AK679" s="28"/>
      <c r="AO679" s="28"/>
      <c r="AS679" s="28"/>
    </row>
    <row r="680" spans="2:45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119"/>
      <c r="O680" s="119"/>
      <c r="P680" s="119"/>
      <c r="Q680" s="119"/>
      <c r="R680" s="119"/>
      <c r="S680" s="119"/>
      <c r="T680" s="28"/>
      <c r="U680" s="107"/>
      <c r="V680" s="108"/>
      <c r="W680" s="109"/>
      <c r="X680" s="108"/>
      <c r="Y680" s="28"/>
      <c r="AC680" s="28"/>
      <c r="AG680" s="28"/>
      <c r="AK680" s="28"/>
      <c r="AO680" s="28"/>
      <c r="AS680" s="28"/>
    </row>
    <row r="681" spans="2:45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119"/>
      <c r="O681" s="119"/>
      <c r="P681" s="119"/>
      <c r="Q681" s="119"/>
      <c r="R681" s="119"/>
      <c r="S681" s="119"/>
      <c r="T681" s="28"/>
      <c r="U681" s="107"/>
      <c r="V681" s="108"/>
      <c r="W681" s="109"/>
      <c r="X681" s="108"/>
      <c r="Y681" s="28"/>
      <c r="AC681" s="28"/>
      <c r="AG681" s="28"/>
      <c r="AK681" s="28"/>
      <c r="AO681" s="28"/>
      <c r="AS681" s="28"/>
    </row>
    <row r="682" spans="2:45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119"/>
      <c r="O682" s="119"/>
      <c r="P682" s="119"/>
      <c r="Q682" s="119"/>
      <c r="R682" s="119"/>
      <c r="S682" s="119"/>
      <c r="T682" s="28"/>
      <c r="U682" s="107"/>
      <c r="V682" s="108"/>
      <c r="W682" s="109"/>
      <c r="X682" s="108"/>
      <c r="Y682" s="28"/>
      <c r="AC682" s="28"/>
      <c r="AG682" s="28"/>
      <c r="AK682" s="28"/>
      <c r="AO682" s="28"/>
      <c r="AS682" s="28"/>
    </row>
    <row r="683" spans="2:45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119"/>
      <c r="O683" s="119"/>
      <c r="P683" s="119"/>
      <c r="Q683" s="119"/>
      <c r="R683" s="119"/>
      <c r="S683" s="119"/>
      <c r="T683" s="28"/>
      <c r="U683" s="107"/>
      <c r="V683" s="108"/>
      <c r="W683" s="109"/>
      <c r="X683" s="108"/>
      <c r="Y683" s="28"/>
      <c r="AC683" s="28"/>
      <c r="AG683" s="28"/>
      <c r="AK683" s="28"/>
      <c r="AO683" s="28"/>
      <c r="AS683" s="28"/>
    </row>
    <row r="684" spans="2:45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119"/>
      <c r="O684" s="119"/>
      <c r="P684" s="119"/>
      <c r="Q684" s="119"/>
      <c r="R684" s="119"/>
      <c r="S684" s="119"/>
      <c r="T684" s="28"/>
      <c r="U684" s="107"/>
      <c r="V684" s="108"/>
      <c r="W684" s="109"/>
      <c r="X684" s="108"/>
      <c r="Y684" s="28"/>
      <c r="AC684" s="28"/>
      <c r="AG684" s="28"/>
      <c r="AK684" s="28"/>
      <c r="AO684" s="28"/>
      <c r="AS684" s="28"/>
    </row>
    <row r="685" spans="2:45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119"/>
      <c r="O685" s="119"/>
      <c r="P685" s="119"/>
      <c r="Q685" s="119"/>
      <c r="R685" s="119"/>
      <c r="S685" s="119"/>
      <c r="T685" s="28"/>
      <c r="U685" s="107"/>
      <c r="V685" s="108"/>
      <c r="W685" s="109"/>
      <c r="X685" s="108"/>
      <c r="Y685" s="28"/>
      <c r="AC685" s="28"/>
      <c r="AG685" s="28"/>
      <c r="AK685" s="28"/>
      <c r="AO685" s="28"/>
      <c r="AS685" s="28"/>
    </row>
    <row r="686" spans="2:45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119"/>
      <c r="O686" s="119"/>
      <c r="P686" s="119"/>
      <c r="Q686" s="119"/>
      <c r="R686" s="119"/>
      <c r="S686" s="119"/>
      <c r="T686" s="28"/>
      <c r="U686" s="107"/>
      <c r="V686" s="108"/>
      <c r="W686" s="109"/>
      <c r="X686" s="108"/>
      <c r="Y686" s="28"/>
      <c r="AC686" s="28"/>
      <c r="AG686" s="28"/>
      <c r="AK686" s="28"/>
      <c r="AO686" s="28"/>
      <c r="AS686" s="28"/>
    </row>
    <row r="687" spans="2:45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119"/>
      <c r="O687" s="119"/>
      <c r="P687" s="119"/>
      <c r="Q687" s="119"/>
      <c r="R687" s="119"/>
      <c r="S687" s="119"/>
      <c r="T687" s="28"/>
      <c r="U687" s="107"/>
      <c r="V687" s="108"/>
      <c r="W687" s="109"/>
      <c r="X687" s="108"/>
      <c r="Y687" s="28"/>
      <c r="AC687" s="28"/>
      <c r="AG687" s="28"/>
      <c r="AK687" s="28"/>
      <c r="AO687" s="28"/>
      <c r="AS687" s="28"/>
    </row>
    <row r="688" spans="2:45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119"/>
      <c r="O688" s="119"/>
      <c r="P688" s="119"/>
      <c r="Q688" s="119"/>
      <c r="R688" s="119"/>
      <c r="S688" s="119"/>
      <c r="T688" s="28"/>
      <c r="U688" s="107"/>
      <c r="V688" s="108"/>
      <c r="W688" s="109"/>
      <c r="X688" s="108"/>
      <c r="Y688" s="28"/>
      <c r="AC688" s="28"/>
      <c r="AG688" s="28"/>
      <c r="AK688" s="28"/>
      <c r="AO688" s="28"/>
      <c r="AS688" s="28"/>
    </row>
    <row r="689" spans="2:45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119"/>
      <c r="O689" s="119"/>
      <c r="P689" s="119"/>
      <c r="Q689" s="119"/>
      <c r="R689" s="119"/>
      <c r="S689" s="119"/>
      <c r="T689" s="28"/>
      <c r="U689" s="107"/>
      <c r="V689" s="108"/>
      <c r="W689" s="109"/>
      <c r="X689" s="108"/>
      <c r="Y689" s="28"/>
      <c r="AC689" s="28"/>
      <c r="AG689" s="28"/>
      <c r="AK689" s="28"/>
      <c r="AO689" s="28"/>
      <c r="AS689" s="28"/>
    </row>
    <row r="690" spans="2:45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119"/>
      <c r="O690" s="119"/>
      <c r="P690" s="119"/>
      <c r="Q690" s="119"/>
      <c r="R690" s="119"/>
      <c r="S690" s="119"/>
      <c r="T690" s="28"/>
      <c r="U690" s="107"/>
      <c r="V690" s="108"/>
      <c r="W690" s="109"/>
      <c r="X690" s="108"/>
      <c r="Y690" s="28"/>
      <c r="AC690" s="28"/>
      <c r="AG690" s="28"/>
      <c r="AK690" s="28"/>
      <c r="AO690" s="28"/>
      <c r="AS690" s="28"/>
    </row>
    <row r="691" spans="2:45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119"/>
      <c r="O691" s="119"/>
      <c r="P691" s="119"/>
      <c r="Q691" s="119"/>
      <c r="R691" s="119"/>
      <c r="S691" s="119"/>
      <c r="T691" s="28"/>
      <c r="U691" s="107"/>
      <c r="V691" s="108"/>
      <c r="W691" s="109"/>
      <c r="X691" s="108"/>
      <c r="Y691" s="28"/>
      <c r="AC691" s="28"/>
      <c r="AG691" s="28"/>
      <c r="AK691" s="28"/>
      <c r="AO691" s="28"/>
      <c r="AS691" s="28"/>
    </row>
    <row r="692" spans="2:45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119"/>
      <c r="O692" s="119"/>
      <c r="P692" s="119"/>
      <c r="Q692" s="119"/>
      <c r="R692" s="119"/>
      <c r="S692" s="119"/>
      <c r="T692" s="28"/>
      <c r="U692" s="107"/>
      <c r="V692" s="108"/>
      <c r="W692" s="109"/>
      <c r="X692" s="108"/>
      <c r="Y692" s="28"/>
      <c r="AC692" s="28"/>
      <c r="AG692" s="28"/>
      <c r="AK692" s="28"/>
      <c r="AO692" s="28"/>
      <c r="AS692" s="28"/>
    </row>
    <row r="693" spans="2:45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119"/>
      <c r="O693" s="119"/>
      <c r="P693" s="119"/>
      <c r="Q693" s="119"/>
      <c r="R693" s="119"/>
      <c r="S693" s="119"/>
      <c r="T693" s="28"/>
      <c r="U693" s="107"/>
      <c r="V693" s="108"/>
      <c r="W693" s="109"/>
      <c r="X693" s="108"/>
      <c r="Y693" s="28"/>
      <c r="AC693" s="28"/>
      <c r="AG693" s="28"/>
      <c r="AK693" s="28"/>
      <c r="AO693" s="28"/>
      <c r="AS693" s="28"/>
    </row>
    <row r="694" spans="2:45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119"/>
      <c r="O694" s="119"/>
      <c r="P694" s="119"/>
      <c r="Q694" s="119"/>
      <c r="R694" s="119"/>
      <c r="S694" s="119"/>
      <c r="T694" s="28"/>
      <c r="U694" s="107"/>
      <c r="V694" s="108"/>
      <c r="W694" s="109"/>
      <c r="X694" s="108"/>
      <c r="Y694" s="28"/>
      <c r="AC694" s="28"/>
      <c r="AG694" s="28"/>
      <c r="AK694" s="28"/>
      <c r="AO694" s="28"/>
      <c r="AS694" s="28"/>
    </row>
    <row r="695" spans="2:45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119"/>
      <c r="O695" s="119"/>
      <c r="P695" s="119"/>
      <c r="Q695" s="119"/>
      <c r="R695" s="119"/>
      <c r="S695" s="119"/>
      <c r="T695" s="28"/>
      <c r="U695" s="107"/>
      <c r="V695" s="108"/>
      <c r="W695" s="109"/>
      <c r="X695" s="108"/>
      <c r="Y695" s="28"/>
      <c r="AC695" s="28"/>
      <c r="AG695" s="28"/>
      <c r="AK695" s="28"/>
      <c r="AO695" s="28"/>
      <c r="AS695" s="28"/>
    </row>
    <row r="696" spans="2:45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119"/>
      <c r="O696" s="119"/>
      <c r="P696" s="119"/>
      <c r="Q696" s="119"/>
      <c r="R696" s="119"/>
      <c r="S696" s="119"/>
      <c r="T696" s="28"/>
      <c r="U696" s="107"/>
      <c r="V696" s="108"/>
      <c r="W696" s="109"/>
      <c r="X696" s="108"/>
      <c r="Y696" s="28"/>
      <c r="AC696" s="28"/>
      <c r="AG696" s="28"/>
      <c r="AK696" s="28"/>
      <c r="AO696" s="28"/>
      <c r="AS696" s="28"/>
    </row>
    <row r="697" spans="2:45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119"/>
      <c r="O697" s="119"/>
      <c r="P697" s="119"/>
      <c r="Q697" s="119"/>
      <c r="R697" s="119"/>
      <c r="S697" s="119"/>
      <c r="T697" s="28"/>
      <c r="U697" s="107"/>
      <c r="V697" s="108"/>
      <c r="W697" s="109"/>
      <c r="X697" s="108"/>
      <c r="Y697" s="28"/>
      <c r="AC697" s="28"/>
      <c r="AG697" s="28"/>
      <c r="AK697" s="28"/>
      <c r="AO697" s="28"/>
      <c r="AS697" s="28"/>
    </row>
    <row r="698" spans="2:45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119"/>
      <c r="O698" s="119"/>
      <c r="P698" s="119"/>
      <c r="Q698" s="119"/>
      <c r="R698" s="119"/>
      <c r="S698" s="119"/>
      <c r="T698" s="28"/>
      <c r="U698" s="107"/>
      <c r="V698" s="108"/>
      <c r="W698" s="109"/>
      <c r="X698" s="108"/>
      <c r="Y698" s="28"/>
      <c r="AC698" s="28"/>
      <c r="AG698" s="28"/>
      <c r="AK698" s="28"/>
      <c r="AO698" s="28"/>
      <c r="AS698" s="28"/>
    </row>
    <row r="699" spans="2:45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119"/>
      <c r="O699" s="119"/>
      <c r="P699" s="119"/>
      <c r="Q699" s="119"/>
      <c r="R699" s="119"/>
      <c r="S699" s="119"/>
      <c r="T699" s="28"/>
      <c r="U699" s="107"/>
      <c r="V699" s="108"/>
      <c r="W699" s="109"/>
      <c r="X699" s="108"/>
      <c r="Y699" s="28"/>
      <c r="AC699" s="28"/>
      <c r="AG699" s="28"/>
      <c r="AK699" s="28"/>
      <c r="AO699" s="28"/>
      <c r="AS699" s="28"/>
    </row>
    <row r="700" spans="2:45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119"/>
      <c r="O700" s="119"/>
      <c r="P700" s="119"/>
      <c r="Q700" s="119"/>
      <c r="R700" s="119"/>
      <c r="S700" s="119"/>
      <c r="T700" s="28"/>
      <c r="U700" s="107"/>
      <c r="V700" s="108"/>
      <c r="W700" s="109"/>
      <c r="X700" s="108"/>
      <c r="Y700" s="28"/>
      <c r="AC700" s="28"/>
      <c r="AG700" s="28"/>
      <c r="AK700" s="28"/>
      <c r="AO700" s="28"/>
      <c r="AS700" s="28"/>
    </row>
    <row r="701" spans="2:45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119"/>
      <c r="O701" s="119"/>
      <c r="P701" s="119"/>
      <c r="Q701" s="119"/>
      <c r="R701" s="119"/>
      <c r="S701" s="119"/>
      <c r="T701" s="28"/>
      <c r="U701" s="107"/>
      <c r="V701" s="108"/>
      <c r="W701" s="109"/>
      <c r="X701" s="108"/>
      <c r="Y701" s="28"/>
      <c r="AC701" s="28"/>
      <c r="AG701" s="28"/>
      <c r="AK701" s="28"/>
      <c r="AO701" s="28"/>
      <c r="AS701" s="28"/>
    </row>
    <row r="702" spans="2:45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119"/>
      <c r="O702" s="119"/>
      <c r="P702" s="119"/>
      <c r="Q702" s="119"/>
      <c r="R702" s="119"/>
      <c r="S702" s="119"/>
      <c r="T702" s="28"/>
      <c r="U702" s="107"/>
      <c r="V702" s="108"/>
      <c r="W702" s="109"/>
      <c r="X702" s="108"/>
      <c r="Y702" s="28"/>
      <c r="AC702" s="28"/>
      <c r="AG702" s="28"/>
      <c r="AK702" s="28"/>
      <c r="AO702" s="28"/>
      <c r="AS702" s="28"/>
    </row>
    <row r="703" spans="2:45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119"/>
      <c r="O703" s="119"/>
      <c r="P703" s="119"/>
      <c r="Q703" s="119"/>
      <c r="R703" s="119"/>
      <c r="S703" s="119"/>
      <c r="T703" s="28"/>
      <c r="U703" s="107"/>
      <c r="V703" s="108"/>
      <c r="W703" s="109"/>
      <c r="X703" s="108"/>
      <c r="Y703" s="28"/>
      <c r="AC703" s="28"/>
      <c r="AG703" s="28"/>
      <c r="AK703" s="28"/>
      <c r="AO703" s="28"/>
      <c r="AS703" s="28"/>
    </row>
    <row r="704" spans="2:45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119"/>
      <c r="O704" s="119"/>
      <c r="P704" s="119"/>
      <c r="Q704" s="119"/>
      <c r="R704" s="119"/>
      <c r="S704" s="119"/>
      <c r="T704" s="28"/>
      <c r="U704" s="107"/>
      <c r="V704" s="108"/>
      <c r="W704" s="109"/>
      <c r="X704" s="108"/>
      <c r="Y704" s="28"/>
      <c r="AC704" s="28"/>
      <c r="AG704" s="28"/>
      <c r="AK704" s="28"/>
      <c r="AO704" s="28"/>
      <c r="AS704" s="28"/>
    </row>
    <row r="705" spans="2:45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119"/>
      <c r="O705" s="119"/>
      <c r="P705" s="119"/>
      <c r="Q705" s="119"/>
      <c r="R705" s="119"/>
      <c r="S705" s="119"/>
      <c r="T705" s="28"/>
      <c r="U705" s="107"/>
      <c r="V705" s="108"/>
      <c r="W705" s="109"/>
      <c r="X705" s="108"/>
      <c r="Y705" s="28"/>
      <c r="AC705" s="28"/>
      <c r="AG705" s="28"/>
      <c r="AK705" s="28"/>
      <c r="AO705" s="28"/>
      <c r="AS705" s="28"/>
    </row>
    <row r="706" spans="2:45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119"/>
      <c r="O706" s="119"/>
      <c r="P706" s="119"/>
      <c r="Q706" s="119"/>
      <c r="R706" s="119"/>
      <c r="S706" s="119"/>
      <c r="T706" s="28"/>
      <c r="U706" s="107"/>
      <c r="V706" s="108"/>
      <c r="W706" s="109"/>
      <c r="X706" s="108"/>
      <c r="Y706" s="28"/>
      <c r="AC706" s="28"/>
      <c r="AG706" s="28"/>
      <c r="AK706" s="28"/>
      <c r="AO706" s="28"/>
      <c r="AS706" s="28"/>
    </row>
    <row r="707" spans="2:45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119"/>
      <c r="O707" s="119"/>
      <c r="P707" s="119"/>
      <c r="Q707" s="119"/>
      <c r="R707" s="119"/>
      <c r="S707" s="119"/>
      <c r="T707" s="28"/>
      <c r="U707" s="107"/>
      <c r="V707" s="108"/>
      <c r="W707" s="109"/>
      <c r="X707" s="108"/>
      <c r="Y707" s="28"/>
      <c r="AC707" s="28"/>
      <c r="AG707" s="28"/>
      <c r="AK707" s="28"/>
      <c r="AO707" s="28"/>
      <c r="AS707" s="28"/>
    </row>
    <row r="708" spans="2:45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119"/>
      <c r="O708" s="119"/>
      <c r="P708" s="119"/>
      <c r="Q708" s="119"/>
      <c r="R708" s="119"/>
      <c r="S708" s="119"/>
      <c r="T708" s="28"/>
      <c r="U708" s="107"/>
      <c r="V708" s="108"/>
      <c r="W708" s="109"/>
      <c r="X708" s="108"/>
      <c r="Y708" s="28"/>
      <c r="AC708" s="28"/>
      <c r="AG708" s="28"/>
      <c r="AK708" s="28"/>
      <c r="AO708" s="28"/>
      <c r="AS708" s="28"/>
    </row>
    <row r="709" spans="2:45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119"/>
      <c r="O709" s="119"/>
      <c r="P709" s="119"/>
      <c r="Q709" s="119"/>
      <c r="R709" s="119"/>
      <c r="S709" s="119"/>
      <c r="T709" s="28"/>
      <c r="U709" s="107"/>
      <c r="V709" s="108"/>
      <c r="W709" s="109"/>
      <c r="X709" s="108"/>
      <c r="Y709" s="28"/>
      <c r="AC709" s="28"/>
      <c r="AG709" s="28"/>
      <c r="AK709" s="28"/>
      <c r="AO709" s="28"/>
      <c r="AS709" s="28"/>
    </row>
    <row r="710" spans="2:45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119"/>
      <c r="O710" s="119"/>
      <c r="P710" s="119"/>
      <c r="Q710" s="119"/>
      <c r="R710" s="119"/>
      <c r="S710" s="119"/>
      <c r="T710" s="28"/>
      <c r="U710" s="107"/>
      <c r="V710" s="108"/>
      <c r="W710" s="109"/>
      <c r="X710" s="108"/>
      <c r="Y710" s="28"/>
      <c r="AC710" s="28"/>
      <c r="AG710" s="28"/>
      <c r="AK710" s="28"/>
      <c r="AO710" s="28"/>
      <c r="AS710" s="28"/>
    </row>
    <row r="711" spans="2:45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119"/>
      <c r="O711" s="119"/>
      <c r="P711" s="119"/>
      <c r="Q711" s="119"/>
      <c r="R711" s="119"/>
      <c r="S711" s="119"/>
      <c r="T711" s="28"/>
      <c r="U711" s="107"/>
      <c r="V711" s="108"/>
      <c r="W711" s="109"/>
      <c r="X711" s="108"/>
      <c r="Y711" s="28"/>
      <c r="AC711" s="28"/>
      <c r="AG711" s="28"/>
      <c r="AK711" s="28"/>
      <c r="AO711" s="28"/>
      <c r="AS711" s="28"/>
    </row>
    <row r="712" spans="2:45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119"/>
      <c r="O712" s="119"/>
      <c r="P712" s="119"/>
      <c r="Q712" s="119"/>
      <c r="R712" s="119"/>
      <c r="S712" s="119"/>
      <c r="T712" s="28"/>
      <c r="U712" s="107"/>
      <c r="V712" s="108"/>
      <c r="W712" s="109"/>
      <c r="X712" s="108"/>
      <c r="Y712" s="28"/>
      <c r="AC712" s="28"/>
      <c r="AG712" s="28"/>
      <c r="AK712" s="28"/>
      <c r="AO712" s="28"/>
      <c r="AS712" s="28"/>
    </row>
    <row r="713" spans="2:45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119"/>
      <c r="O713" s="119"/>
      <c r="P713" s="119"/>
      <c r="Q713" s="119"/>
      <c r="R713" s="119"/>
      <c r="S713" s="119"/>
      <c r="T713" s="28"/>
      <c r="U713" s="107"/>
      <c r="V713" s="108"/>
      <c r="W713" s="109"/>
      <c r="X713" s="108"/>
      <c r="Y713" s="28"/>
      <c r="AC713" s="28"/>
      <c r="AG713" s="28"/>
      <c r="AK713" s="28"/>
      <c r="AO713" s="28"/>
      <c r="AS713" s="28"/>
    </row>
    <row r="714" spans="2:45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119"/>
      <c r="O714" s="119"/>
      <c r="P714" s="119"/>
      <c r="Q714" s="119"/>
      <c r="R714" s="119"/>
      <c r="S714" s="119"/>
      <c r="T714" s="28"/>
      <c r="U714" s="107"/>
      <c r="V714" s="108"/>
      <c r="W714" s="109"/>
      <c r="X714" s="108"/>
      <c r="Y714" s="28"/>
      <c r="AC714" s="28"/>
      <c r="AG714" s="28"/>
      <c r="AK714" s="28"/>
      <c r="AO714" s="28"/>
      <c r="AS714" s="28"/>
    </row>
    <row r="715" spans="2:45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119"/>
      <c r="O715" s="119"/>
      <c r="P715" s="119"/>
      <c r="Q715" s="119"/>
      <c r="R715" s="119"/>
      <c r="S715" s="119"/>
      <c r="T715" s="28"/>
      <c r="U715" s="107"/>
      <c r="V715" s="108"/>
      <c r="W715" s="109"/>
      <c r="X715" s="108"/>
      <c r="Y715" s="28"/>
      <c r="AC715" s="28"/>
      <c r="AG715" s="28"/>
      <c r="AK715" s="28"/>
      <c r="AO715" s="28"/>
      <c r="AS715" s="28"/>
    </row>
    <row r="716" spans="2:45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119"/>
      <c r="O716" s="119"/>
      <c r="P716" s="119"/>
      <c r="Q716" s="119"/>
      <c r="R716" s="119"/>
      <c r="S716" s="119"/>
      <c r="T716" s="28"/>
      <c r="U716" s="107"/>
      <c r="V716" s="108"/>
      <c r="W716" s="109"/>
      <c r="X716" s="108"/>
      <c r="Y716" s="28"/>
      <c r="AC716" s="28"/>
      <c r="AG716" s="28"/>
      <c r="AK716" s="28"/>
      <c r="AO716" s="28"/>
      <c r="AS716" s="28"/>
    </row>
    <row r="717" spans="2:45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119"/>
      <c r="O717" s="119"/>
      <c r="P717" s="119"/>
      <c r="Q717" s="119"/>
      <c r="R717" s="119"/>
      <c r="S717" s="119"/>
      <c r="T717" s="28"/>
      <c r="U717" s="107"/>
      <c r="V717" s="108"/>
      <c r="W717" s="109"/>
      <c r="X717" s="108"/>
      <c r="Y717" s="28"/>
      <c r="AC717" s="28"/>
      <c r="AG717" s="28"/>
      <c r="AK717" s="28"/>
      <c r="AO717" s="28"/>
      <c r="AS717" s="28"/>
    </row>
    <row r="718" spans="2:45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119"/>
      <c r="O718" s="119"/>
      <c r="P718" s="119"/>
      <c r="Q718" s="119"/>
      <c r="R718" s="119"/>
      <c r="S718" s="119"/>
      <c r="T718" s="28"/>
      <c r="U718" s="107"/>
      <c r="V718" s="108"/>
      <c r="W718" s="109"/>
      <c r="X718" s="108"/>
      <c r="Y718" s="28"/>
      <c r="AC718" s="28"/>
      <c r="AG718" s="28"/>
      <c r="AK718" s="28"/>
      <c r="AO718" s="28"/>
      <c r="AS718" s="28"/>
    </row>
    <row r="719" spans="2:45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119"/>
      <c r="O719" s="119"/>
      <c r="P719" s="119"/>
      <c r="Q719" s="119"/>
      <c r="R719" s="119"/>
      <c r="S719" s="119"/>
      <c r="T719" s="28"/>
      <c r="U719" s="107"/>
      <c r="V719" s="108"/>
      <c r="W719" s="109"/>
      <c r="X719" s="108"/>
      <c r="Y719" s="28"/>
      <c r="AC719" s="28"/>
      <c r="AG719" s="28"/>
      <c r="AK719" s="28"/>
      <c r="AO719" s="28"/>
      <c r="AS719" s="28"/>
    </row>
    <row r="720" spans="2:45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119"/>
      <c r="O720" s="119"/>
      <c r="P720" s="119"/>
      <c r="Q720" s="119"/>
      <c r="R720" s="119"/>
      <c r="S720" s="119"/>
      <c r="T720" s="28"/>
      <c r="U720" s="107"/>
      <c r="V720" s="108"/>
      <c r="W720" s="109"/>
      <c r="X720" s="108"/>
      <c r="Y720" s="28"/>
      <c r="AC720" s="28"/>
      <c r="AG720" s="28"/>
      <c r="AK720" s="28"/>
      <c r="AO720" s="28"/>
      <c r="AS720" s="28"/>
    </row>
    <row r="721" spans="2:45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119"/>
      <c r="O721" s="119"/>
      <c r="P721" s="119"/>
      <c r="Q721" s="119"/>
      <c r="R721" s="119"/>
      <c r="S721" s="119"/>
      <c r="T721" s="28"/>
      <c r="U721" s="107"/>
      <c r="V721" s="108"/>
      <c r="W721" s="109"/>
      <c r="X721" s="108"/>
      <c r="Y721" s="28"/>
      <c r="AC721" s="28"/>
      <c r="AG721" s="28"/>
      <c r="AK721" s="28"/>
      <c r="AO721" s="28"/>
      <c r="AS721" s="28"/>
    </row>
    <row r="722" spans="2:45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119"/>
      <c r="O722" s="119"/>
      <c r="P722" s="119"/>
      <c r="Q722" s="119"/>
      <c r="R722" s="119"/>
      <c r="S722" s="119"/>
      <c r="T722" s="28"/>
      <c r="U722" s="107"/>
      <c r="V722" s="108"/>
      <c r="W722" s="109"/>
      <c r="X722" s="108"/>
      <c r="Y722" s="28"/>
      <c r="AC722" s="28"/>
      <c r="AG722" s="28"/>
      <c r="AK722" s="28"/>
      <c r="AO722" s="28"/>
      <c r="AS722" s="28"/>
    </row>
    <row r="723" spans="2:45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119"/>
      <c r="O723" s="119"/>
      <c r="P723" s="119"/>
      <c r="Q723" s="119"/>
      <c r="R723" s="119"/>
      <c r="S723" s="119"/>
      <c r="T723" s="28"/>
      <c r="U723" s="107"/>
      <c r="V723" s="108"/>
      <c r="W723" s="109"/>
      <c r="X723" s="108"/>
      <c r="Y723" s="28"/>
      <c r="AC723" s="28"/>
      <c r="AG723" s="28"/>
      <c r="AK723" s="28"/>
      <c r="AO723" s="28"/>
      <c r="AS723" s="28"/>
    </row>
    <row r="724" spans="2:45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119"/>
      <c r="O724" s="119"/>
      <c r="P724" s="119"/>
      <c r="Q724" s="119"/>
      <c r="R724" s="119"/>
      <c r="S724" s="119"/>
      <c r="T724" s="28"/>
      <c r="U724" s="107"/>
      <c r="V724" s="108"/>
      <c r="W724" s="109"/>
      <c r="X724" s="108"/>
      <c r="Y724" s="28"/>
      <c r="AC724" s="28"/>
      <c r="AG724" s="28"/>
      <c r="AK724" s="28"/>
      <c r="AO724" s="28"/>
      <c r="AS724" s="28"/>
    </row>
    <row r="725" spans="2:45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119"/>
      <c r="O725" s="119"/>
      <c r="P725" s="119"/>
      <c r="Q725" s="119"/>
      <c r="R725" s="119"/>
      <c r="S725" s="119"/>
      <c r="T725" s="28"/>
      <c r="U725" s="107"/>
      <c r="V725" s="108"/>
      <c r="W725" s="109"/>
      <c r="X725" s="108"/>
      <c r="Y725" s="28"/>
      <c r="AC725" s="28"/>
      <c r="AG725" s="28"/>
      <c r="AK725" s="28"/>
      <c r="AO725" s="28"/>
      <c r="AS725" s="28"/>
    </row>
    <row r="726" spans="2:45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119"/>
      <c r="O726" s="119"/>
      <c r="P726" s="119"/>
      <c r="Q726" s="119"/>
      <c r="R726" s="119"/>
      <c r="S726" s="119"/>
      <c r="T726" s="28"/>
      <c r="U726" s="107"/>
      <c r="V726" s="108"/>
      <c r="W726" s="109"/>
      <c r="X726" s="108"/>
      <c r="Y726" s="28"/>
      <c r="AC726" s="28"/>
      <c r="AG726" s="28"/>
      <c r="AK726" s="28"/>
      <c r="AO726" s="28"/>
      <c r="AS726" s="28"/>
    </row>
    <row r="727" spans="2:45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119"/>
      <c r="O727" s="119"/>
      <c r="P727" s="119"/>
      <c r="Q727" s="119"/>
      <c r="R727" s="119"/>
      <c r="S727" s="119"/>
      <c r="T727" s="28"/>
      <c r="U727" s="107"/>
      <c r="V727" s="108"/>
      <c r="W727" s="109"/>
      <c r="X727" s="108"/>
      <c r="Y727" s="28"/>
      <c r="AC727" s="28"/>
      <c r="AG727" s="28"/>
      <c r="AK727" s="28"/>
      <c r="AO727" s="28"/>
      <c r="AS727" s="28"/>
    </row>
    <row r="728" spans="2:45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119"/>
      <c r="O728" s="119"/>
      <c r="P728" s="119"/>
      <c r="Q728" s="119"/>
      <c r="R728" s="119"/>
      <c r="S728" s="119"/>
      <c r="T728" s="28"/>
      <c r="U728" s="107"/>
      <c r="V728" s="108"/>
      <c r="W728" s="109"/>
      <c r="X728" s="108"/>
      <c r="Y728" s="28"/>
      <c r="AC728" s="28"/>
      <c r="AG728" s="28"/>
      <c r="AK728" s="28"/>
      <c r="AO728" s="28"/>
      <c r="AS728" s="28"/>
    </row>
    <row r="729" spans="2:45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119"/>
      <c r="O729" s="119"/>
      <c r="P729" s="119"/>
      <c r="Q729" s="119"/>
      <c r="R729" s="119"/>
      <c r="S729" s="119"/>
      <c r="T729" s="28"/>
      <c r="U729" s="107"/>
      <c r="V729" s="108"/>
      <c r="W729" s="109"/>
      <c r="X729" s="108"/>
      <c r="Y729" s="28"/>
      <c r="AC729" s="28"/>
      <c r="AG729" s="28"/>
      <c r="AK729" s="28"/>
      <c r="AO729" s="28"/>
      <c r="AS729" s="28"/>
    </row>
    <row r="730" spans="2:45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119"/>
      <c r="O730" s="119"/>
      <c r="P730" s="119"/>
      <c r="Q730" s="119"/>
      <c r="R730" s="119"/>
      <c r="S730" s="119"/>
      <c r="T730" s="28"/>
      <c r="U730" s="107"/>
      <c r="V730" s="108"/>
      <c r="W730" s="109"/>
      <c r="X730" s="108"/>
      <c r="Y730" s="28"/>
      <c r="AC730" s="28"/>
      <c r="AG730" s="28"/>
      <c r="AK730" s="28"/>
      <c r="AO730" s="28"/>
      <c r="AS730" s="28"/>
    </row>
    <row r="731" spans="2:45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119"/>
      <c r="O731" s="119"/>
      <c r="P731" s="119"/>
      <c r="Q731" s="119"/>
      <c r="R731" s="119"/>
      <c r="S731" s="119"/>
      <c r="T731" s="28"/>
      <c r="U731" s="107"/>
      <c r="V731" s="108"/>
      <c r="W731" s="109"/>
      <c r="X731" s="108"/>
      <c r="Y731" s="28"/>
      <c r="AC731" s="28"/>
      <c r="AG731" s="28"/>
      <c r="AK731" s="28"/>
      <c r="AO731" s="28"/>
      <c r="AS731" s="28"/>
    </row>
    <row r="732" spans="2:45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119"/>
      <c r="O732" s="119"/>
      <c r="P732" s="119"/>
      <c r="Q732" s="119"/>
      <c r="R732" s="119"/>
      <c r="S732" s="119"/>
      <c r="T732" s="28"/>
      <c r="U732" s="107"/>
      <c r="V732" s="108"/>
      <c r="W732" s="109"/>
      <c r="X732" s="108"/>
      <c r="Y732" s="28"/>
      <c r="AC732" s="28"/>
      <c r="AG732" s="28"/>
      <c r="AK732" s="28"/>
      <c r="AO732" s="28"/>
      <c r="AS732" s="28"/>
    </row>
    <row r="733" spans="2:45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119"/>
      <c r="O733" s="119"/>
      <c r="P733" s="119"/>
      <c r="Q733" s="119"/>
      <c r="R733" s="119"/>
      <c r="S733" s="119"/>
      <c r="T733" s="28"/>
      <c r="U733" s="107"/>
      <c r="V733" s="108"/>
      <c r="W733" s="109"/>
      <c r="X733" s="108"/>
      <c r="Y733" s="28"/>
      <c r="AC733" s="28"/>
      <c r="AG733" s="28"/>
      <c r="AK733" s="28"/>
      <c r="AO733" s="28"/>
      <c r="AS733" s="28"/>
    </row>
    <row r="734" spans="2:45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119"/>
      <c r="O734" s="119"/>
      <c r="P734" s="119"/>
      <c r="Q734" s="119"/>
      <c r="R734" s="119"/>
      <c r="S734" s="119"/>
      <c r="T734" s="28"/>
      <c r="U734" s="107"/>
      <c r="V734" s="108"/>
      <c r="W734" s="109"/>
      <c r="X734" s="108"/>
      <c r="Y734" s="28"/>
      <c r="AC734" s="28"/>
      <c r="AG734" s="28"/>
      <c r="AK734" s="28"/>
      <c r="AO734" s="28"/>
      <c r="AS734" s="28"/>
    </row>
    <row r="735" spans="2:45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119"/>
      <c r="O735" s="119"/>
      <c r="P735" s="119"/>
      <c r="Q735" s="119"/>
      <c r="R735" s="119"/>
      <c r="S735" s="119"/>
      <c r="T735" s="28"/>
      <c r="U735" s="107"/>
      <c r="V735" s="108"/>
      <c r="W735" s="109"/>
      <c r="X735" s="108"/>
      <c r="Y735" s="28"/>
      <c r="AC735" s="28"/>
      <c r="AG735" s="28"/>
      <c r="AK735" s="28"/>
      <c r="AO735" s="28"/>
      <c r="AS735" s="28"/>
    </row>
    <row r="736" spans="2:45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119"/>
      <c r="O736" s="119"/>
      <c r="P736" s="119"/>
      <c r="Q736" s="119"/>
      <c r="R736" s="119"/>
      <c r="S736" s="119"/>
      <c r="T736" s="28"/>
      <c r="U736" s="107"/>
      <c r="V736" s="108"/>
      <c r="W736" s="109"/>
      <c r="X736" s="108"/>
      <c r="Y736" s="28"/>
      <c r="AC736" s="28"/>
      <c r="AG736" s="28"/>
      <c r="AK736" s="28"/>
      <c r="AO736" s="28"/>
      <c r="AS736" s="28"/>
    </row>
    <row r="737" spans="2:45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119"/>
      <c r="O737" s="119"/>
      <c r="P737" s="119"/>
      <c r="Q737" s="119"/>
      <c r="R737" s="119"/>
      <c r="S737" s="119"/>
      <c r="T737" s="28"/>
      <c r="U737" s="107"/>
      <c r="V737" s="108"/>
      <c r="W737" s="109"/>
      <c r="X737" s="108"/>
      <c r="Y737" s="28"/>
      <c r="AC737" s="28"/>
      <c r="AG737" s="28"/>
      <c r="AK737" s="28"/>
      <c r="AO737" s="28"/>
      <c r="AS737" s="28"/>
    </row>
    <row r="738" spans="2:45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119"/>
      <c r="O738" s="119"/>
      <c r="P738" s="119"/>
      <c r="Q738" s="119"/>
      <c r="R738" s="119"/>
      <c r="S738" s="119"/>
      <c r="T738" s="28"/>
      <c r="U738" s="107"/>
      <c r="V738" s="108"/>
      <c r="W738" s="109"/>
      <c r="X738" s="108"/>
      <c r="Y738" s="28"/>
      <c r="AC738" s="28"/>
      <c r="AG738" s="28"/>
      <c r="AK738" s="28"/>
      <c r="AO738" s="28"/>
      <c r="AS738" s="28"/>
    </row>
    <row r="739" spans="2:45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119"/>
      <c r="O739" s="119"/>
      <c r="P739" s="119"/>
      <c r="Q739" s="119"/>
      <c r="R739" s="119"/>
      <c r="S739" s="119"/>
      <c r="T739" s="28"/>
      <c r="U739" s="107"/>
      <c r="V739" s="108"/>
      <c r="W739" s="109"/>
      <c r="X739" s="108"/>
      <c r="Y739" s="28"/>
      <c r="AC739" s="28"/>
      <c r="AG739" s="28"/>
      <c r="AK739" s="28"/>
      <c r="AO739" s="28"/>
      <c r="AS739" s="28"/>
    </row>
    <row r="740" spans="2:45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119"/>
      <c r="O740" s="119"/>
      <c r="P740" s="119"/>
      <c r="Q740" s="119"/>
      <c r="R740" s="119"/>
      <c r="S740" s="119"/>
      <c r="T740" s="28"/>
      <c r="U740" s="107"/>
      <c r="V740" s="108"/>
      <c r="W740" s="109"/>
      <c r="X740" s="108"/>
      <c r="Y740" s="28"/>
      <c r="AC740" s="28"/>
      <c r="AG740" s="28"/>
      <c r="AK740" s="28"/>
      <c r="AO740" s="28"/>
      <c r="AS740" s="28"/>
    </row>
    <row r="741" spans="2:45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119"/>
      <c r="O741" s="119"/>
      <c r="P741" s="119"/>
      <c r="Q741" s="119"/>
      <c r="R741" s="119"/>
      <c r="S741" s="119"/>
      <c r="T741" s="28"/>
      <c r="U741" s="107"/>
      <c r="V741" s="108"/>
      <c r="W741" s="109"/>
      <c r="X741" s="108"/>
      <c r="Y741" s="28"/>
      <c r="AC741" s="28"/>
      <c r="AG741" s="28"/>
      <c r="AK741" s="28"/>
      <c r="AO741" s="28"/>
      <c r="AS741" s="28"/>
    </row>
    <row r="742" spans="2:45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119"/>
      <c r="O742" s="119"/>
      <c r="P742" s="119"/>
      <c r="Q742" s="119"/>
      <c r="R742" s="119"/>
      <c r="S742" s="119"/>
      <c r="T742" s="28"/>
      <c r="U742" s="107"/>
      <c r="V742" s="108"/>
      <c r="W742" s="109"/>
      <c r="X742" s="108"/>
      <c r="Y742" s="28"/>
      <c r="AC742" s="28"/>
      <c r="AG742" s="28"/>
      <c r="AK742" s="28"/>
      <c r="AO742" s="28"/>
      <c r="AS742" s="28"/>
    </row>
    <row r="743" spans="2:45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119"/>
      <c r="O743" s="119"/>
      <c r="P743" s="119"/>
      <c r="Q743" s="119"/>
      <c r="R743" s="119"/>
      <c r="S743" s="119"/>
      <c r="T743" s="28"/>
      <c r="U743" s="107"/>
      <c r="V743" s="108"/>
      <c r="W743" s="109"/>
      <c r="X743" s="108"/>
      <c r="Y743" s="28"/>
      <c r="AC743" s="28"/>
      <c r="AG743" s="28"/>
      <c r="AK743" s="28"/>
      <c r="AO743" s="28"/>
      <c r="AS743" s="28"/>
    </row>
    <row r="744" spans="2:45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119"/>
      <c r="O744" s="119"/>
      <c r="P744" s="119"/>
      <c r="Q744" s="119"/>
      <c r="R744" s="119"/>
      <c r="S744" s="119"/>
      <c r="T744" s="28"/>
      <c r="U744" s="107"/>
      <c r="V744" s="108"/>
      <c r="W744" s="109"/>
      <c r="X744" s="108"/>
      <c r="Y744" s="28"/>
      <c r="AC744" s="28"/>
      <c r="AG744" s="28"/>
      <c r="AK744" s="28"/>
      <c r="AO744" s="28"/>
      <c r="AS744" s="28"/>
    </row>
    <row r="745" spans="2:45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119"/>
      <c r="O745" s="119"/>
      <c r="P745" s="119"/>
      <c r="Q745" s="119"/>
      <c r="R745" s="119"/>
      <c r="S745" s="119"/>
      <c r="T745" s="28"/>
      <c r="U745" s="107"/>
      <c r="V745" s="108"/>
      <c r="W745" s="109"/>
      <c r="X745" s="108"/>
      <c r="Y745" s="28"/>
      <c r="AC745" s="28"/>
      <c r="AG745" s="28"/>
      <c r="AK745" s="28"/>
      <c r="AO745" s="28"/>
      <c r="AS745" s="28"/>
    </row>
    <row r="746" spans="2:45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119"/>
      <c r="O746" s="119"/>
      <c r="P746" s="119"/>
      <c r="Q746" s="119"/>
      <c r="R746" s="119"/>
      <c r="S746" s="119"/>
      <c r="T746" s="28"/>
      <c r="U746" s="107"/>
      <c r="V746" s="108"/>
      <c r="W746" s="109"/>
      <c r="X746" s="108"/>
      <c r="Y746" s="28"/>
      <c r="AC746" s="28"/>
      <c r="AG746" s="28"/>
      <c r="AK746" s="28"/>
      <c r="AO746" s="28"/>
      <c r="AS746" s="28"/>
    </row>
    <row r="747" spans="2:45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119"/>
      <c r="O747" s="119"/>
      <c r="P747" s="119"/>
      <c r="Q747" s="119"/>
      <c r="R747" s="119"/>
      <c r="S747" s="119"/>
      <c r="T747" s="28"/>
      <c r="U747" s="107"/>
      <c r="V747" s="108"/>
      <c r="W747" s="109"/>
      <c r="X747" s="108"/>
      <c r="Y747" s="28"/>
      <c r="AC747" s="28"/>
      <c r="AG747" s="28"/>
      <c r="AK747" s="28"/>
      <c r="AO747" s="28"/>
      <c r="AS747" s="28"/>
    </row>
    <row r="748" spans="2:45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119"/>
      <c r="O748" s="119"/>
      <c r="P748" s="119"/>
      <c r="Q748" s="119"/>
      <c r="R748" s="119"/>
      <c r="S748" s="119"/>
      <c r="T748" s="28"/>
      <c r="U748" s="107"/>
      <c r="V748" s="108"/>
      <c r="W748" s="109"/>
      <c r="X748" s="108"/>
      <c r="Y748" s="28"/>
      <c r="AC748" s="28"/>
      <c r="AG748" s="28"/>
      <c r="AK748" s="28"/>
      <c r="AO748" s="28"/>
      <c r="AS748" s="28"/>
    </row>
    <row r="749" spans="2:45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119"/>
      <c r="O749" s="119"/>
      <c r="P749" s="119"/>
      <c r="Q749" s="119"/>
      <c r="R749" s="119"/>
      <c r="S749" s="119"/>
      <c r="T749" s="28"/>
      <c r="U749" s="107"/>
      <c r="V749" s="108"/>
      <c r="W749" s="109"/>
      <c r="X749" s="108"/>
      <c r="Y749" s="28"/>
      <c r="AC749" s="28"/>
      <c r="AG749" s="28"/>
      <c r="AK749" s="28"/>
      <c r="AO749" s="28"/>
      <c r="AS749" s="28"/>
    </row>
    <row r="750" spans="2:45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119"/>
      <c r="O750" s="119"/>
      <c r="P750" s="119"/>
      <c r="Q750" s="119"/>
      <c r="R750" s="119"/>
      <c r="S750" s="119"/>
      <c r="T750" s="28"/>
      <c r="U750" s="107"/>
      <c r="V750" s="108"/>
      <c r="W750" s="109"/>
      <c r="X750" s="108"/>
      <c r="Y750" s="28"/>
      <c r="AC750" s="28"/>
      <c r="AG750" s="28"/>
      <c r="AK750" s="28"/>
      <c r="AO750" s="28"/>
      <c r="AS750" s="28"/>
    </row>
    <row r="751" spans="2:45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119"/>
      <c r="O751" s="119"/>
      <c r="P751" s="119"/>
      <c r="Q751" s="119"/>
      <c r="R751" s="119"/>
      <c r="S751" s="119"/>
      <c r="T751" s="28"/>
      <c r="U751" s="107"/>
      <c r="V751" s="108"/>
      <c r="W751" s="109"/>
      <c r="X751" s="108"/>
      <c r="Y751" s="28"/>
      <c r="AC751" s="28"/>
      <c r="AG751" s="28"/>
      <c r="AK751" s="28"/>
      <c r="AO751" s="28"/>
      <c r="AS751" s="28"/>
    </row>
    <row r="752" spans="2:45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119"/>
      <c r="O752" s="119"/>
      <c r="P752" s="119"/>
      <c r="Q752" s="119"/>
      <c r="R752" s="119"/>
      <c r="S752" s="119"/>
      <c r="T752" s="28"/>
      <c r="U752" s="107"/>
      <c r="V752" s="108"/>
      <c r="W752" s="109"/>
      <c r="X752" s="108"/>
      <c r="Y752" s="28"/>
      <c r="AC752" s="28"/>
      <c r="AG752" s="28"/>
      <c r="AK752" s="28"/>
      <c r="AO752" s="28"/>
      <c r="AS752" s="28"/>
    </row>
    <row r="753" spans="2:45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119"/>
      <c r="O753" s="119"/>
      <c r="P753" s="119"/>
      <c r="Q753" s="119"/>
      <c r="R753" s="119"/>
      <c r="S753" s="119"/>
      <c r="T753" s="28"/>
      <c r="U753" s="107"/>
      <c r="V753" s="108"/>
      <c r="W753" s="109"/>
      <c r="X753" s="108"/>
      <c r="Y753" s="28"/>
      <c r="AC753" s="28"/>
      <c r="AG753" s="28"/>
      <c r="AK753" s="28"/>
      <c r="AO753" s="28"/>
      <c r="AS753" s="28"/>
    </row>
    <row r="754" spans="2:45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119"/>
      <c r="O754" s="119"/>
      <c r="P754" s="119"/>
      <c r="Q754" s="119"/>
      <c r="R754" s="119"/>
      <c r="S754" s="119"/>
      <c r="T754" s="28"/>
      <c r="U754" s="107"/>
      <c r="V754" s="108"/>
      <c r="W754" s="109"/>
      <c r="X754" s="108"/>
      <c r="Y754" s="28"/>
      <c r="AC754" s="28"/>
      <c r="AG754" s="28"/>
      <c r="AK754" s="28"/>
      <c r="AO754" s="28"/>
      <c r="AS754" s="28"/>
    </row>
    <row r="755" spans="2:45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119"/>
      <c r="O755" s="119"/>
      <c r="P755" s="119"/>
      <c r="Q755" s="119"/>
      <c r="R755" s="119"/>
      <c r="S755" s="119"/>
      <c r="T755" s="28"/>
      <c r="U755" s="107"/>
      <c r="V755" s="108"/>
      <c r="W755" s="109"/>
      <c r="X755" s="108"/>
      <c r="Y755" s="28"/>
      <c r="AC755" s="28"/>
      <c r="AG755" s="28"/>
      <c r="AK755" s="28"/>
      <c r="AO755" s="28"/>
      <c r="AS755" s="28"/>
    </row>
    <row r="756" spans="2:45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119"/>
      <c r="O756" s="119"/>
      <c r="P756" s="119"/>
      <c r="Q756" s="119"/>
      <c r="R756" s="119"/>
      <c r="S756" s="119"/>
      <c r="T756" s="28"/>
      <c r="U756" s="107"/>
      <c r="V756" s="108"/>
      <c r="W756" s="109"/>
      <c r="X756" s="108"/>
      <c r="Y756" s="28"/>
      <c r="AC756" s="28"/>
      <c r="AG756" s="28"/>
      <c r="AK756" s="28"/>
      <c r="AO756" s="28"/>
      <c r="AS756" s="28"/>
    </row>
    <row r="757" spans="2:45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119"/>
      <c r="O757" s="119"/>
      <c r="P757" s="119"/>
      <c r="Q757" s="119"/>
      <c r="R757" s="119"/>
      <c r="S757" s="119"/>
      <c r="T757" s="28"/>
      <c r="U757" s="107"/>
      <c r="V757" s="108"/>
      <c r="W757" s="109"/>
      <c r="X757" s="108"/>
      <c r="Y757" s="28"/>
      <c r="AC757" s="28"/>
      <c r="AG757" s="28"/>
      <c r="AK757" s="28"/>
      <c r="AO757" s="28"/>
      <c r="AS757" s="28"/>
    </row>
    <row r="758" spans="2:45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119"/>
      <c r="O758" s="119"/>
      <c r="P758" s="119"/>
      <c r="Q758" s="119"/>
      <c r="R758" s="119"/>
      <c r="S758" s="119"/>
      <c r="T758" s="28"/>
      <c r="U758" s="107"/>
      <c r="V758" s="108"/>
      <c r="W758" s="109"/>
      <c r="X758" s="108"/>
      <c r="Y758" s="28"/>
      <c r="AC758" s="28"/>
      <c r="AG758" s="28"/>
      <c r="AK758" s="28"/>
      <c r="AO758" s="28"/>
      <c r="AS758" s="28"/>
    </row>
    <row r="759" spans="2:45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119"/>
      <c r="O759" s="119"/>
      <c r="P759" s="119"/>
      <c r="Q759" s="119"/>
      <c r="R759" s="119"/>
      <c r="S759" s="119"/>
      <c r="T759" s="28"/>
      <c r="U759" s="107"/>
      <c r="V759" s="108"/>
      <c r="W759" s="109"/>
      <c r="X759" s="108"/>
      <c r="Y759" s="28"/>
      <c r="AC759" s="28"/>
      <c r="AG759" s="28"/>
      <c r="AK759" s="28"/>
      <c r="AO759" s="28"/>
      <c r="AS759" s="28"/>
    </row>
    <row r="760" spans="2:45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119"/>
      <c r="O760" s="119"/>
      <c r="P760" s="119"/>
      <c r="Q760" s="119"/>
      <c r="R760" s="119"/>
      <c r="S760" s="119"/>
      <c r="T760" s="28"/>
      <c r="U760" s="107"/>
      <c r="V760" s="108"/>
      <c r="W760" s="109"/>
      <c r="X760" s="108"/>
      <c r="Y760" s="28"/>
      <c r="AC760" s="28"/>
      <c r="AG760" s="28"/>
      <c r="AK760" s="28"/>
      <c r="AO760" s="28"/>
      <c r="AS760" s="28"/>
    </row>
    <row r="761" spans="2:45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119"/>
      <c r="O761" s="119"/>
      <c r="P761" s="119"/>
      <c r="Q761" s="119"/>
      <c r="R761" s="119"/>
      <c r="S761" s="119"/>
      <c r="T761" s="28"/>
      <c r="U761" s="107"/>
      <c r="V761" s="108"/>
      <c r="W761" s="109"/>
      <c r="X761" s="108"/>
      <c r="Y761" s="28"/>
      <c r="AC761" s="28"/>
      <c r="AG761" s="28"/>
      <c r="AK761" s="28"/>
      <c r="AO761" s="28"/>
      <c r="AS761" s="28"/>
    </row>
    <row r="762" spans="2:45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119"/>
      <c r="O762" s="119"/>
      <c r="P762" s="119"/>
      <c r="Q762" s="119"/>
      <c r="R762" s="119"/>
      <c r="S762" s="119"/>
      <c r="T762" s="28"/>
      <c r="U762" s="107"/>
      <c r="V762" s="108"/>
      <c r="W762" s="109"/>
      <c r="X762" s="108"/>
      <c r="Y762" s="28"/>
      <c r="AC762" s="28"/>
      <c r="AG762" s="28"/>
      <c r="AK762" s="28"/>
      <c r="AO762" s="28"/>
      <c r="AS762" s="28"/>
    </row>
    <row r="763" spans="2:45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119"/>
      <c r="O763" s="119"/>
      <c r="P763" s="119"/>
      <c r="Q763" s="119"/>
      <c r="R763" s="119"/>
      <c r="S763" s="119"/>
      <c r="T763" s="28"/>
      <c r="U763" s="107"/>
      <c r="V763" s="108"/>
      <c r="W763" s="109"/>
      <c r="X763" s="108"/>
      <c r="Y763" s="28"/>
      <c r="AC763" s="28"/>
      <c r="AG763" s="28"/>
      <c r="AK763" s="28"/>
      <c r="AO763" s="28"/>
      <c r="AS763" s="28"/>
    </row>
    <row r="764" spans="2:45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119"/>
      <c r="O764" s="119"/>
      <c r="P764" s="119"/>
      <c r="Q764" s="119"/>
      <c r="R764" s="119"/>
      <c r="S764" s="119"/>
      <c r="T764" s="28"/>
      <c r="U764" s="107"/>
      <c r="V764" s="108"/>
      <c r="W764" s="109"/>
      <c r="X764" s="108"/>
      <c r="Y764" s="28"/>
      <c r="AC764" s="28"/>
      <c r="AG764" s="28"/>
      <c r="AK764" s="28"/>
      <c r="AO764" s="28"/>
      <c r="AS764" s="28"/>
    </row>
    <row r="765" spans="2:45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119"/>
      <c r="O765" s="119"/>
      <c r="P765" s="119"/>
      <c r="Q765" s="119"/>
      <c r="R765" s="119"/>
      <c r="S765" s="119"/>
      <c r="T765" s="28"/>
      <c r="U765" s="107"/>
      <c r="V765" s="108"/>
      <c r="W765" s="109"/>
      <c r="X765" s="108"/>
      <c r="Y765" s="28"/>
      <c r="AC765" s="28"/>
      <c r="AG765" s="28"/>
      <c r="AK765" s="28"/>
      <c r="AO765" s="28"/>
      <c r="AS765" s="28"/>
    </row>
    <row r="766" spans="2:45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119"/>
      <c r="O766" s="119"/>
      <c r="P766" s="119"/>
      <c r="Q766" s="119"/>
      <c r="R766" s="119"/>
      <c r="S766" s="119"/>
      <c r="T766" s="28"/>
      <c r="U766" s="107"/>
      <c r="V766" s="108"/>
      <c r="W766" s="109"/>
      <c r="X766" s="108"/>
      <c r="Y766" s="28"/>
      <c r="AC766" s="28"/>
      <c r="AG766" s="28"/>
      <c r="AK766" s="28"/>
      <c r="AO766" s="28"/>
      <c r="AS766" s="28"/>
    </row>
    <row r="767" spans="2:45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119"/>
      <c r="O767" s="119"/>
      <c r="P767" s="119"/>
      <c r="Q767" s="119"/>
      <c r="R767" s="119"/>
      <c r="S767" s="119"/>
      <c r="T767" s="28"/>
      <c r="U767" s="107"/>
      <c r="V767" s="108"/>
      <c r="W767" s="109"/>
      <c r="X767" s="108"/>
      <c r="Y767" s="28"/>
      <c r="AC767" s="28"/>
      <c r="AG767" s="28"/>
      <c r="AK767" s="28"/>
      <c r="AO767" s="28"/>
      <c r="AS767" s="28"/>
    </row>
    <row r="768" spans="2:45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119"/>
      <c r="O768" s="119"/>
      <c r="P768" s="119"/>
      <c r="Q768" s="119"/>
      <c r="R768" s="119"/>
      <c r="S768" s="119"/>
      <c r="T768" s="28"/>
      <c r="U768" s="107"/>
      <c r="V768" s="108"/>
      <c r="W768" s="109"/>
      <c r="X768" s="108"/>
      <c r="Y768" s="28"/>
      <c r="AC768" s="28"/>
      <c r="AG768" s="28"/>
      <c r="AK768" s="28"/>
      <c r="AO768" s="28"/>
      <c r="AS768" s="28"/>
    </row>
    <row r="769" spans="2:45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119"/>
      <c r="O769" s="119"/>
      <c r="P769" s="119"/>
      <c r="Q769" s="119"/>
      <c r="R769" s="119"/>
      <c r="S769" s="119"/>
      <c r="T769" s="28"/>
      <c r="U769" s="107"/>
      <c r="V769" s="108"/>
      <c r="W769" s="109"/>
      <c r="X769" s="108"/>
      <c r="Y769" s="28"/>
      <c r="AC769" s="28"/>
      <c r="AG769" s="28"/>
      <c r="AK769" s="28"/>
      <c r="AO769" s="28"/>
      <c r="AS769" s="28"/>
    </row>
    <row r="770" spans="2:45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119"/>
      <c r="O770" s="119"/>
      <c r="P770" s="119"/>
      <c r="Q770" s="119"/>
      <c r="R770" s="119"/>
      <c r="S770" s="119"/>
      <c r="T770" s="28"/>
      <c r="U770" s="107"/>
      <c r="V770" s="108"/>
      <c r="W770" s="109"/>
      <c r="X770" s="108"/>
      <c r="Y770" s="28"/>
      <c r="AC770" s="28"/>
      <c r="AG770" s="28"/>
      <c r="AK770" s="28"/>
      <c r="AO770" s="28"/>
      <c r="AS770" s="28"/>
    </row>
    <row r="771" spans="2:45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119"/>
      <c r="O771" s="119"/>
      <c r="P771" s="119"/>
      <c r="Q771" s="119"/>
      <c r="R771" s="119"/>
      <c r="S771" s="119"/>
      <c r="T771" s="28"/>
      <c r="U771" s="107"/>
      <c r="V771" s="108"/>
      <c r="W771" s="109"/>
      <c r="X771" s="108"/>
      <c r="Y771" s="28"/>
      <c r="AC771" s="28"/>
      <c r="AG771" s="28"/>
      <c r="AK771" s="28"/>
      <c r="AO771" s="28"/>
      <c r="AS771" s="28"/>
    </row>
    <row r="772" spans="2:45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119"/>
      <c r="O772" s="119"/>
      <c r="P772" s="119"/>
      <c r="Q772" s="119"/>
      <c r="R772" s="119"/>
      <c r="S772" s="119"/>
      <c r="T772" s="28"/>
      <c r="U772" s="107"/>
      <c r="V772" s="108"/>
      <c r="W772" s="109"/>
      <c r="X772" s="108"/>
      <c r="Y772" s="28"/>
      <c r="AC772" s="28"/>
      <c r="AG772" s="28"/>
      <c r="AK772" s="28"/>
      <c r="AO772" s="28"/>
      <c r="AS772" s="28"/>
    </row>
    <row r="773" spans="2:45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119"/>
      <c r="O773" s="119"/>
      <c r="P773" s="119"/>
      <c r="Q773" s="119"/>
      <c r="R773" s="119"/>
      <c r="S773" s="119"/>
      <c r="T773" s="28"/>
      <c r="U773" s="107"/>
      <c r="V773" s="108"/>
      <c r="W773" s="109"/>
      <c r="X773" s="108"/>
      <c r="Y773" s="28"/>
      <c r="AC773" s="28"/>
      <c r="AG773" s="28"/>
      <c r="AK773" s="28"/>
      <c r="AO773" s="28"/>
      <c r="AS773" s="28"/>
    </row>
    <row r="774" spans="2:45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119"/>
      <c r="O774" s="119"/>
      <c r="P774" s="119"/>
      <c r="Q774" s="119"/>
      <c r="R774" s="119"/>
      <c r="S774" s="119"/>
      <c r="T774" s="28"/>
      <c r="U774" s="107"/>
      <c r="V774" s="108"/>
      <c r="W774" s="109"/>
      <c r="X774" s="108"/>
      <c r="Y774" s="28"/>
      <c r="AC774" s="28"/>
      <c r="AG774" s="28"/>
      <c r="AK774" s="28"/>
      <c r="AO774" s="28"/>
      <c r="AS774" s="28"/>
    </row>
    <row r="775" spans="2:45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119"/>
      <c r="O775" s="119"/>
      <c r="P775" s="119"/>
      <c r="Q775" s="119"/>
      <c r="R775" s="119"/>
      <c r="S775" s="119"/>
      <c r="T775" s="28"/>
      <c r="U775" s="107"/>
      <c r="V775" s="108"/>
      <c r="W775" s="109"/>
      <c r="X775" s="108"/>
      <c r="Y775" s="28"/>
      <c r="AC775" s="28"/>
      <c r="AG775" s="28"/>
      <c r="AK775" s="28"/>
      <c r="AO775" s="28"/>
      <c r="AS775" s="28"/>
    </row>
    <row r="776" spans="2:45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119"/>
      <c r="O776" s="119"/>
      <c r="P776" s="119"/>
      <c r="Q776" s="119"/>
      <c r="R776" s="119"/>
      <c r="S776" s="119"/>
      <c r="T776" s="28"/>
      <c r="U776" s="107"/>
      <c r="V776" s="108"/>
      <c r="W776" s="109"/>
      <c r="X776" s="108"/>
      <c r="Y776" s="28"/>
      <c r="AC776" s="28"/>
      <c r="AG776" s="28"/>
      <c r="AK776" s="28"/>
      <c r="AO776" s="28"/>
      <c r="AS776" s="28"/>
    </row>
    <row r="777" spans="2:45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119"/>
      <c r="O777" s="119"/>
      <c r="P777" s="119"/>
      <c r="Q777" s="119"/>
      <c r="R777" s="119"/>
      <c r="S777" s="119"/>
      <c r="T777" s="28"/>
      <c r="U777" s="107"/>
      <c r="V777" s="108"/>
      <c r="W777" s="109"/>
      <c r="X777" s="108"/>
      <c r="Y777" s="28"/>
      <c r="AC777" s="28"/>
      <c r="AG777" s="28"/>
      <c r="AK777" s="28"/>
      <c r="AO777" s="28"/>
      <c r="AS777" s="28"/>
    </row>
    <row r="778" spans="2:45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119"/>
      <c r="O778" s="119"/>
      <c r="P778" s="119"/>
      <c r="Q778" s="119"/>
      <c r="R778" s="119"/>
      <c r="S778" s="119"/>
      <c r="T778" s="28"/>
      <c r="U778" s="107"/>
      <c r="V778" s="108"/>
      <c r="W778" s="109"/>
      <c r="X778" s="108"/>
      <c r="Y778" s="28"/>
      <c r="AC778" s="28"/>
      <c r="AG778" s="28"/>
      <c r="AK778" s="28"/>
      <c r="AO778" s="28"/>
      <c r="AS778" s="28"/>
    </row>
    <row r="779" spans="2:45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119"/>
      <c r="O779" s="119"/>
      <c r="P779" s="119"/>
      <c r="Q779" s="119"/>
      <c r="R779" s="119"/>
      <c r="S779" s="119"/>
      <c r="T779" s="28"/>
      <c r="U779" s="107"/>
      <c r="V779" s="108"/>
      <c r="W779" s="109"/>
      <c r="X779" s="108"/>
      <c r="Y779" s="28"/>
      <c r="AC779" s="28"/>
      <c r="AG779" s="28"/>
      <c r="AK779" s="28"/>
      <c r="AO779" s="28"/>
      <c r="AS779" s="28"/>
    </row>
    <row r="780" spans="2:45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119"/>
      <c r="O780" s="119"/>
      <c r="P780" s="119"/>
      <c r="Q780" s="119"/>
      <c r="R780" s="119"/>
      <c r="S780" s="119"/>
      <c r="T780" s="28"/>
      <c r="U780" s="107"/>
      <c r="V780" s="108"/>
      <c r="W780" s="109"/>
      <c r="X780" s="108"/>
      <c r="Y780" s="28"/>
      <c r="AC780" s="28"/>
      <c r="AG780" s="28"/>
      <c r="AK780" s="28"/>
      <c r="AO780" s="28"/>
      <c r="AS780" s="28"/>
    </row>
    <row r="781" spans="2:45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119"/>
      <c r="O781" s="119"/>
      <c r="P781" s="119"/>
      <c r="Q781" s="119"/>
      <c r="R781" s="119"/>
      <c r="S781" s="119"/>
      <c r="T781" s="28"/>
      <c r="U781" s="107"/>
      <c r="V781" s="108"/>
      <c r="W781" s="109"/>
      <c r="X781" s="108"/>
      <c r="Y781" s="28"/>
      <c r="AC781" s="28"/>
      <c r="AG781" s="28"/>
      <c r="AK781" s="28"/>
      <c r="AO781" s="28"/>
      <c r="AS781" s="28"/>
    </row>
    <row r="782" spans="2:45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119"/>
      <c r="O782" s="119"/>
      <c r="P782" s="119"/>
      <c r="Q782" s="119"/>
      <c r="R782" s="119"/>
      <c r="S782" s="119"/>
      <c r="T782" s="28"/>
      <c r="U782" s="107"/>
      <c r="V782" s="108"/>
      <c r="W782" s="109"/>
      <c r="X782" s="108"/>
      <c r="Y782" s="28"/>
      <c r="AC782" s="28"/>
      <c r="AG782" s="28"/>
      <c r="AK782" s="28"/>
      <c r="AO782" s="28"/>
      <c r="AS782" s="28"/>
    </row>
    <row r="783" spans="2:45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119"/>
      <c r="O783" s="119"/>
      <c r="P783" s="119"/>
      <c r="Q783" s="119"/>
      <c r="R783" s="119"/>
      <c r="S783" s="119"/>
      <c r="T783" s="28"/>
      <c r="U783" s="107"/>
      <c r="V783" s="108"/>
      <c r="W783" s="109"/>
      <c r="X783" s="108"/>
      <c r="Y783" s="28"/>
      <c r="AC783" s="28"/>
      <c r="AG783" s="28"/>
      <c r="AK783" s="28"/>
      <c r="AO783" s="28"/>
      <c r="AS783" s="28"/>
    </row>
    <row r="784" spans="2:45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119"/>
      <c r="O784" s="119"/>
      <c r="P784" s="119"/>
      <c r="Q784" s="119"/>
      <c r="R784" s="119"/>
      <c r="S784" s="119"/>
      <c r="T784" s="28"/>
      <c r="U784" s="107"/>
      <c r="V784" s="108"/>
      <c r="W784" s="109"/>
      <c r="X784" s="108"/>
      <c r="Y784" s="28"/>
      <c r="AC784" s="28"/>
      <c r="AG784" s="28"/>
      <c r="AK784" s="28"/>
      <c r="AO784" s="28"/>
      <c r="AS784" s="28"/>
    </row>
    <row r="785" spans="2:45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119"/>
      <c r="O785" s="119"/>
      <c r="P785" s="119"/>
      <c r="Q785" s="119"/>
      <c r="R785" s="119"/>
      <c r="S785" s="119"/>
      <c r="T785" s="28"/>
      <c r="U785" s="107"/>
      <c r="V785" s="108"/>
      <c r="W785" s="109"/>
      <c r="X785" s="108"/>
      <c r="Y785" s="28"/>
      <c r="AC785" s="28"/>
      <c r="AG785" s="28"/>
      <c r="AK785" s="28"/>
      <c r="AO785" s="28"/>
      <c r="AS785" s="28"/>
    </row>
    <row r="786" spans="2:45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119"/>
      <c r="O786" s="119"/>
      <c r="P786" s="119"/>
      <c r="Q786" s="119"/>
      <c r="R786" s="119"/>
      <c r="S786" s="119"/>
      <c r="T786" s="28"/>
      <c r="U786" s="107"/>
      <c r="V786" s="108"/>
      <c r="W786" s="109"/>
      <c r="X786" s="108"/>
      <c r="Y786" s="28"/>
      <c r="AC786" s="28"/>
      <c r="AG786" s="28"/>
      <c r="AK786" s="28"/>
      <c r="AO786" s="28"/>
      <c r="AS786" s="28"/>
    </row>
    <row r="787" spans="2:45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119"/>
      <c r="O787" s="119"/>
      <c r="P787" s="119"/>
      <c r="Q787" s="119"/>
      <c r="R787" s="119"/>
      <c r="S787" s="119"/>
      <c r="T787" s="28"/>
      <c r="U787" s="107"/>
      <c r="V787" s="108"/>
      <c r="W787" s="109"/>
      <c r="X787" s="108"/>
      <c r="Y787" s="28"/>
      <c r="AC787" s="28"/>
      <c r="AG787" s="28"/>
      <c r="AK787" s="28"/>
      <c r="AO787" s="28"/>
      <c r="AS787" s="28"/>
    </row>
    <row r="788" spans="2:45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119"/>
      <c r="O788" s="119"/>
      <c r="P788" s="119"/>
      <c r="Q788" s="119"/>
      <c r="R788" s="119"/>
      <c r="S788" s="119"/>
      <c r="T788" s="28"/>
      <c r="U788" s="107"/>
      <c r="V788" s="108"/>
      <c r="W788" s="109"/>
      <c r="X788" s="108"/>
      <c r="Y788" s="28"/>
      <c r="AC788" s="28"/>
      <c r="AG788" s="28"/>
      <c r="AK788" s="28"/>
      <c r="AO788" s="28"/>
      <c r="AS788" s="28"/>
    </row>
    <row r="789" spans="2:45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119"/>
      <c r="O789" s="119"/>
      <c r="P789" s="119"/>
      <c r="Q789" s="119"/>
      <c r="R789" s="119"/>
      <c r="S789" s="119"/>
      <c r="T789" s="28"/>
      <c r="U789" s="107"/>
      <c r="V789" s="108"/>
      <c r="W789" s="109"/>
      <c r="X789" s="108"/>
      <c r="Y789" s="28"/>
      <c r="AC789" s="28"/>
      <c r="AG789" s="28"/>
      <c r="AK789" s="28"/>
      <c r="AO789" s="28"/>
      <c r="AS789" s="28"/>
    </row>
    <row r="790" spans="2:45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119"/>
      <c r="O790" s="119"/>
      <c r="P790" s="119"/>
      <c r="Q790" s="119"/>
      <c r="R790" s="119"/>
      <c r="S790" s="119"/>
      <c r="T790" s="28"/>
      <c r="U790" s="107"/>
      <c r="V790" s="108"/>
      <c r="W790" s="109"/>
      <c r="X790" s="108"/>
      <c r="Y790" s="28"/>
      <c r="AC790" s="28"/>
      <c r="AG790" s="28"/>
      <c r="AK790" s="28"/>
      <c r="AO790" s="28"/>
      <c r="AS790" s="28"/>
    </row>
    <row r="791" spans="2:45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119"/>
      <c r="O791" s="119"/>
      <c r="P791" s="119"/>
      <c r="Q791" s="119"/>
      <c r="R791" s="119"/>
      <c r="S791" s="119"/>
      <c r="T791" s="28"/>
      <c r="U791" s="107"/>
      <c r="V791" s="108"/>
      <c r="W791" s="109"/>
      <c r="X791" s="108"/>
      <c r="Y791" s="28"/>
      <c r="AC791" s="28"/>
      <c r="AG791" s="28"/>
      <c r="AK791" s="28"/>
      <c r="AO791" s="28"/>
      <c r="AS791" s="28"/>
    </row>
    <row r="792" spans="2:45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119"/>
      <c r="O792" s="119"/>
      <c r="P792" s="119"/>
      <c r="Q792" s="119"/>
      <c r="R792" s="119"/>
      <c r="S792" s="119"/>
      <c r="T792" s="28"/>
      <c r="U792" s="107"/>
      <c r="V792" s="108"/>
      <c r="W792" s="109"/>
      <c r="X792" s="108"/>
      <c r="Y792" s="28"/>
      <c r="AC792" s="28"/>
      <c r="AG792" s="28"/>
      <c r="AK792" s="28"/>
      <c r="AO792" s="28"/>
      <c r="AS792" s="28"/>
    </row>
    <row r="793" spans="2:45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119"/>
      <c r="O793" s="119"/>
      <c r="P793" s="119"/>
      <c r="Q793" s="119"/>
      <c r="R793" s="119"/>
      <c r="S793" s="119"/>
      <c r="T793" s="28"/>
      <c r="U793" s="107"/>
      <c r="V793" s="108"/>
      <c r="W793" s="109"/>
      <c r="X793" s="108"/>
      <c r="Y793" s="28"/>
      <c r="AC793" s="28"/>
      <c r="AG793" s="28"/>
      <c r="AK793" s="28"/>
      <c r="AO793" s="28"/>
      <c r="AS793" s="28"/>
    </row>
    <row r="794" spans="2:45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119"/>
      <c r="O794" s="119"/>
      <c r="P794" s="119"/>
      <c r="Q794" s="119"/>
      <c r="R794" s="119"/>
      <c r="S794" s="119"/>
      <c r="T794" s="28"/>
      <c r="U794" s="107"/>
      <c r="V794" s="108"/>
      <c r="W794" s="109"/>
      <c r="X794" s="108"/>
      <c r="Y794" s="28"/>
      <c r="AC794" s="28"/>
      <c r="AG794" s="28"/>
      <c r="AK794" s="28"/>
      <c r="AO794" s="28"/>
      <c r="AS794" s="28"/>
    </row>
    <row r="795" spans="2:45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119"/>
      <c r="O795" s="119"/>
      <c r="P795" s="119"/>
      <c r="Q795" s="119"/>
      <c r="R795" s="119"/>
      <c r="S795" s="119"/>
      <c r="T795" s="28"/>
      <c r="U795" s="107"/>
      <c r="V795" s="108"/>
      <c r="W795" s="109"/>
      <c r="X795" s="108"/>
      <c r="Y795" s="28"/>
      <c r="AC795" s="28"/>
      <c r="AG795" s="28"/>
      <c r="AK795" s="28"/>
      <c r="AO795" s="28"/>
      <c r="AS795" s="28"/>
    </row>
    <row r="796" spans="2:45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119"/>
      <c r="O796" s="119"/>
      <c r="P796" s="119"/>
      <c r="Q796" s="119"/>
      <c r="R796" s="119"/>
      <c r="S796" s="119"/>
      <c r="T796" s="28"/>
      <c r="U796" s="107"/>
      <c r="V796" s="108"/>
      <c r="W796" s="109"/>
      <c r="X796" s="108"/>
      <c r="Y796" s="28"/>
      <c r="AC796" s="28"/>
      <c r="AG796" s="28"/>
      <c r="AK796" s="28"/>
      <c r="AO796" s="28"/>
      <c r="AS796" s="28"/>
    </row>
    <row r="797" spans="2:45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119"/>
      <c r="O797" s="119"/>
      <c r="P797" s="119"/>
      <c r="Q797" s="119"/>
      <c r="R797" s="119"/>
      <c r="S797" s="119"/>
      <c r="T797" s="28"/>
      <c r="U797" s="107"/>
      <c r="V797" s="108"/>
      <c r="W797" s="109"/>
      <c r="X797" s="108"/>
      <c r="Y797" s="28"/>
      <c r="AC797" s="28"/>
      <c r="AG797" s="28"/>
      <c r="AK797" s="28"/>
      <c r="AO797" s="28"/>
      <c r="AS797" s="28"/>
    </row>
    <row r="798" spans="2:45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119"/>
      <c r="O798" s="119"/>
      <c r="P798" s="119"/>
      <c r="Q798" s="119"/>
      <c r="R798" s="119"/>
      <c r="S798" s="119"/>
      <c r="T798" s="28"/>
      <c r="U798" s="107"/>
      <c r="V798" s="108"/>
      <c r="W798" s="109"/>
      <c r="X798" s="108"/>
      <c r="Y798" s="28"/>
      <c r="AC798" s="28"/>
      <c r="AG798" s="28"/>
      <c r="AK798" s="28"/>
      <c r="AO798" s="28"/>
      <c r="AS798" s="28"/>
    </row>
    <row r="799" spans="2:45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119"/>
      <c r="O799" s="119"/>
      <c r="P799" s="119"/>
      <c r="Q799" s="119"/>
      <c r="R799" s="119"/>
      <c r="S799" s="119"/>
      <c r="T799" s="28"/>
      <c r="U799" s="107"/>
      <c r="V799" s="108"/>
      <c r="W799" s="109"/>
      <c r="X799" s="108"/>
      <c r="Y799" s="28"/>
      <c r="AC799" s="28"/>
      <c r="AG799" s="28"/>
      <c r="AK799" s="28"/>
      <c r="AO799" s="28"/>
      <c r="AS799" s="28"/>
    </row>
    <row r="800" spans="2:45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119"/>
      <c r="O800" s="119"/>
      <c r="P800" s="119"/>
      <c r="Q800" s="119"/>
      <c r="R800" s="119"/>
      <c r="S800" s="119"/>
      <c r="T800" s="28"/>
      <c r="U800" s="107"/>
      <c r="V800" s="108"/>
      <c r="W800" s="109"/>
      <c r="X800" s="108"/>
      <c r="Y800" s="28"/>
      <c r="AC800" s="28"/>
      <c r="AG800" s="28"/>
      <c r="AK800" s="28"/>
      <c r="AO800" s="28"/>
      <c r="AS800" s="28"/>
    </row>
    <row r="801" spans="2:45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119"/>
      <c r="O801" s="119"/>
      <c r="P801" s="119"/>
      <c r="Q801" s="119"/>
      <c r="R801" s="119"/>
      <c r="S801" s="119"/>
      <c r="T801" s="28"/>
      <c r="U801" s="107"/>
      <c r="V801" s="108"/>
      <c r="W801" s="109"/>
      <c r="X801" s="108"/>
      <c r="Y801" s="28"/>
      <c r="AC801" s="28"/>
      <c r="AG801" s="28"/>
      <c r="AK801" s="28"/>
      <c r="AO801" s="28"/>
      <c r="AS801" s="28"/>
    </row>
    <row r="802" spans="2:45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119"/>
      <c r="O802" s="119"/>
      <c r="P802" s="119"/>
      <c r="Q802" s="119"/>
      <c r="R802" s="119"/>
      <c r="S802" s="119"/>
      <c r="T802" s="28"/>
      <c r="U802" s="107"/>
      <c r="V802" s="108"/>
      <c r="W802" s="109"/>
      <c r="X802" s="108"/>
      <c r="Y802" s="28"/>
      <c r="AC802" s="28"/>
      <c r="AG802" s="28"/>
      <c r="AK802" s="28"/>
      <c r="AO802" s="28"/>
      <c r="AS802" s="28"/>
    </row>
    <row r="803" spans="2:45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119"/>
      <c r="O803" s="119"/>
      <c r="P803" s="119"/>
      <c r="Q803" s="119"/>
      <c r="R803" s="119"/>
      <c r="S803" s="119"/>
      <c r="T803" s="28"/>
      <c r="U803" s="107"/>
      <c r="V803" s="108"/>
      <c r="W803" s="109"/>
      <c r="X803" s="108"/>
      <c r="Y803" s="28"/>
      <c r="AC803" s="28"/>
      <c r="AG803" s="28"/>
      <c r="AK803" s="28"/>
      <c r="AO803" s="28"/>
      <c r="AS803" s="28"/>
    </row>
    <row r="804" spans="2:45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119"/>
      <c r="O804" s="119"/>
      <c r="P804" s="119"/>
      <c r="Q804" s="119"/>
      <c r="R804" s="119"/>
      <c r="S804" s="119"/>
      <c r="T804" s="28"/>
      <c r="U804" s="107"/>
      <c r="V804" s="108"/>
      <c r="W804" s="109"/>
      <c r="X804" s="108"/>
      <c r="Y804" s="28"/>
      <c r="AC804" s="28"/>
      <c r="AG804" s="28"/>
      <c r="AK804" s="28"/>
      <c r="AO804" s="28"/>
      <c r="AS804" s="28"/>
    </row>
    <row r="805" spans="2:45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119"/>
      <c r="O805" s="119"/>
      <c r="P805" s="119"/>
      <c r="Q805" s="119"/>
      <c r="R805" s="119"/>
      <c r="S805" s="119"/>
      <c r="T805" s="28"/>
      <c r="U805" s="107"/>
      <c r="V805" s="108"/>
      <c r="W805" s="109"/>
      <c r="X805" s="108"/>
      <c r="Y805" s="28"/>
      <c r="AC805" s="28"/>
      <c r="AG805" s="28"/>
      <c r="AK805" s="28"/>
      <c r="AO805" s="28"/>
      <c r="AS805" s="28"/>
    </row>
    <row r="806" spans="2:45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119"/>
      <c r="O806" s="119"/>
      <c r="P806" s="119"/>
      <c r="Q806" s="119"/>
      <c r="R806" s="119"/>
      <c r="S806" s="119"/>
      <c r="T806" s="28"/>
      <c r="U806" s="107"/>
      <c r="V806" s="108"/>
      <c r="W806" s="109"/>
      <c r="X806" s="108"/>
      <c r="Y806" s="28"/>
      <c r="AC806" s="28"/>
      <c r="AG806" s="28"/>
      <c r="AK806" s="28"/>
      <c r="AO806" s="28"/>
      <c r="AS806" s="28"/>
    </row>
    <row r="807" spans="2:45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119"/>
      <c r="O807" s="119"/>
      <c r="P807" s="119"/>
      <c r="Q807" s="119"/>
      <c r="R807" s="119"/>
      <c r="S807" s="119"/>
      <c r="T807" s="28"/>
      <c r="U807" s="107"/>
      <c r="V807" s="108"/>
      <c r="W807" s="109"/>
      <c r="X807" s="108"/>
      <c r="Y807" s="28"/>
      <c r="AC807" s="28"/>
      <c r="AG807" s="28"/>
      <c r="AK807" s="28"/>
      <c r="AO807" s="28"/>
      <c r="AS807" s="28"/>
    </row>
    <row r="808" spans="2:45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119"/>
      <c r="O808" s="119"/>
      <c r="P808" s="119"/>
      <c r="Q808" s="119"/>
      <c r="R808" s="119"/>
      <c r="S808" s="119"/>
      <c r="T808" s="28"/>
      <c r="U808" s="107"/>
      <c r="V808" s="108"/>
      <c r="W808" s="109"/>
      <c r="X808" s="108"/>
      <c r="Y808" s="28"/>
      <c r="AC808" s="28"/>
      <c r="AG808" s="28"/>
      <c r="AK808" s="28"/>
      <c r="AO808" s="28"/>
      <c r="AS808" s="28"/>
    </row>
    <row r="809" spans="2:45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119"/>
      <c r="O809" s="119"/>
      <c r="P809" s="119"/>
      <c r="Q809" s="119"/>
      <c r="R809" s="119"/>
      <c r="S809" s="119"/>
      <c r="T809" s="28"/>
      <c r="U809" s="107"/>
      <c r="V809" s="108"/>
      <c r="W809" s="109"/>
      <c r="X809" s="108"/>
      <c r="Y809" s="28"/>
      <c r="AC809" s="28"/>
      <c r="AG809" s="28"/>
      <c r="AK809" s="28"/>
      <c r="AO809" s="28"/>
      <c r="AS809" s="28"/>
    </row>
    <row r="810" spans="2:45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119"/>
      <c r="O810" s="119"/>
      <c r="P810" s="119"/>
      <c r="Q810" s="119"/>
      <c r="R810" s="119"/>
      <c r="S810" s="119"/>
      <c r="T810" s="28"/>
      <c r="U810" s="107"/>
      <c r="V810" s="108"/>
      <c r="W810" s="109"/>
      <c r="X810" s="108"/>
      <c r="Y810" s="28"/>
      <c r="AC810" s="28"/>
      <c r="AG810" s="28"/>
      <c r="AK810" s="28"/>
      <c r="AO810" s="28"/>
      <c r="AS810" s="28"/>
    </row>
    <row r="811" spans="2:45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119"/>
      <c r="O811" s="119"/>
      <c r="P811" s="119"/>
      <c r="Q811" s="119"/>
      <c r="R811" s="119"/>
      <c r="S811" s="119"/>
      <c r="T811" s="28"/>
      <c r="U811" s="107"/>
      <c r="V811" s="108"/>
      <c r="W811" s="109"/>
      <c r="X811" s="108"/>
      <c r="Y811" s="28"/>
      <c r="AC811" s="28"/>
      <c r="AG811" s="28"/>
      <c r="AK811" s="28"/>
      <c r="AO811" s="28"/>
      <c r="AS811" s="28"/>
    </row>
    <row r="812" spans="2:45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119"/>
      <c r="O812" s="119"/>
      <c r="P812" s="119"/>
      <c r="Q812" s="119"/>
      <c r="R812" s="119"/>
      <c r="S812" s="119"/>
      <c r="T812" s="28"/>
      <c r="U812" s="107"/>
      <c r="V812" s="108"/>
      <c r="W812" s="109"/>
      <c r="X812" s="108"/>
      <c r="Y812" s="28"/>
      <c r="AC812" s="28"/>
      <c r="AG812" s="28"/>
      <c r="AK812" s="28"/>
      <c r="AO812" s="28"/>
      <c r="AS812" s="28"/>
    </row>
    <row r="813" spans="2:45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119"/>
      <c r="O813" s="119"/>
      <c r="P813" s="119"/>
      <c r="Q813" s="119"/>
      <c r="R813" s="119"/>
      <c r="S813" s="119"/>
      <c r="T813" s="28"/>
      <c r="U813" s="107"/>
      <c r="V813" s="108"/>
      <c r="W813" s="109"/>
      <c r="X813" s="108"/>
      <c r="Y813" s="28"/>
      <c r="AC813" s="28"/>
      <c r="AG813" s="28"/>
      <c r="AK813" s="28"/>
      <c r="AO813" s="28"/>
      <c r="AS813" s="28"/>
    </row>
    <row r="814" spans="2:45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119"/>
      <c r="O814" s="119"/>
      <c r="P814" s="119"/>
      <c r="Q814" s="119"/>
      <c r="R814" s="119"/>
      <c r="S814" s="119"/>
      <c r="T814" s="28"/>
      <c r="U814" s="107"/>
      <c r="V814" s="108"/>
      <c r="W814" s="109"/>
      <c r="X814" s="108"/>
      <c r="Y814" s="28"/>
      <c r="AC814" s="28"/>
      <c r="AG814" s="28"/>
      <c r="AK814" s="28"/>
      <c r="AO814" s="28"/>
      <c r="AS814" s="28"/>
    </row>
    <row r="815" spans="2:45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119"/>
      <c r="O815" s="119"/>
      <c r="P815" s="119"/>
      <c r="Q815" s="119"/>
      <c r="R815" s="119"/>
      <c r="S815" s="119"/>
      <c r="T815" s="28"/>
      <c r="U815" s="107"/>
      <c r="V815" s="108"/>
      <c r="W815" s="109"/>
      <c r="X815" s="108"/>
      <c r="Y815" s="28"/>
      <c r="AC815" s="28"/>
      <c r="AG815" s="28"/>
      <c r="AK815" s="28"/>
      <c r="AO815" s="28"/>
      <c r="AS815" s="28"/>
    </row>
    <row r="816" spans="2:45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119"/>
      <c r="O816" s="119"/>
      <c r="P816" s="119"/>
      <c r="Q816" s="119"/>
      <c r="R816" s="119"/>
      <c r="S816" s="119"/>
      <c r="T816" s="28"/>
      <c r="U816" s="107"/>
      <c r="V816" s="108"/>
      <c r="W816" s="109"/>
      <c r="X816" s="108"/>
      <c r="Y816" s="28"/>
      <c r="AC816" s="28"/>
      <c r="AG816" s="28"/>
      <c r="AK816" s="28"/>
      <c r="AO816" s="28"/>
      <c r="AS816" s="28"/>
    </row>
    <row r="817" spans="2:45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119"/>
      <c r="O817" s="119"/>
      <c r="P817" s="119"/>
      <c r="Q817" s="119"/>
      <c r="R817" s="119"/>
      <c r="S817" s="119"/>
      <c r="T817" s="28"/>
      <c r="U817" s="107"/>
      <c r="V817" s="108"/>
      <c r="W817" s="109"/>
      <c r="X817" s="108"/>
      <c r="Y817" s="28"/>
      <c r="AC817" s="28"/>
      <c r="AG817" s="28"/>
      <c r="AK817" s="28"/>
      <c r="AO817" s="28"/>
      <c r="AS817" s="28"/>
    </row>
    <row r="818" spans="2:45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119"/>
      <c r="O818" s="119"/>
      <c r="P818" s="119"/>
      <c r="Q818" s="119"/>
      <c r="R818" s="119"/>
      <c r="S818" s="119"/>
      <c r="T818" s="28"/>
      <c r="U818" s="107"/>
      <c r="V818" s="108"/>
      <c r="W818" s="109"/>
      <c r="X818" s="108"/>
      <c r="Y818" s="28"/>
      <c r="AC818" s="28"/>
      <c r="AG818" s="28"/>
      <c r="AK818" s="28"/>
      <c r="AO818" s="28"/>
      <c r="AS818" s="28"/>
    </row>
    <row r="819" spans="2:45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119"/>
      <c r="O819" s="119"/>
      <c r="P819" s="119"/>
      <c r="Q819" s="119"/>
      <c r="R819" s="119"/>
      <c r="S819" s="119"/>
      <c r="T819" s="28"/>
      <c r="U819" s="107"/>
      <c r="V819" s="108"/>
      <c r="W819" s="109"/>
      <c r="X819" s="108"/>
      <c r="Y819" s="28"/>
      <c r="AC819" s="28"/>
      <c r="AG819" s="28"/>
      <c r="AK819" s="28"/>
      <c r="AO819" s="28"/>
      <c r="AS819" s="28"/>
    </row>
    <row r="820" spans="2:45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119"/>
      <c r="O820" s="119"/>
      <c r="P820" s="119"/>
      <c r="Q820" s="119"/>
      <c r="R820" s="119"/>
      <c r="S820" s="119"/>
      <c r="T820" s="28"/>
      <c r="U820" s="107"/>
      <c r="V820" s="108"/>
      <c r="W820" s="109"/>
      <c r="X820" s="108"/>
      <c r="Y820" s="28"/>
      <c r="AC820" s="28"/>
      <c r="AG820" s="28"/>
      <c r="AK820" s="28"/>
      <c r="AO820" s="28"/>
      <c r="AS820" s="28"/>
    </row>
    <row r="821" spans="2:45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119"/>
      <c r="O821" s="119"/>
      <c r="P821" s="119"/>
      <c r="Q821" s="119"/>
      <c r="R821" s="119"/>
      <c r="S821" s="119"/>
      <c r="T821" s="28"/>
      <c r="U821" s="107"/>
      <c r="V821" s="108"/>
      <c r="W821" s="109"/>
      <c r="X821" s="108"/>
      <c r="Y821" s="28"/>
      <c r="AC821" s="28"/>
      <c r="AG821" s="28"/>
      <c r="AK821" s="28"/>
      <c r="AO821" s="28"/>
      <c r="AS821" s="28"/>
    </row>
    <row r="822" spans="2:45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119"/>
      <c r="O822" s="119"/>
      <c r="P822" s="119"/>
      <c r="Q822" s="119"/>
      <c r="R822" s="119"/>
      <c r="S822" s="119"/>
      <c r="T822" s="28"/>
      <c r="U822" s="107"/>
      <c r="V822" s="108"/>
      <c r="W822" s="109"/>
      <c r="X822" s="108"/>
      <c r="Y822" s="28"/>
      <c r="AC822" s="28"/>
      <c r="AG822" s="28"/>
      <c r="AK822" s="28"/>
      <c r="AO822" s="28"/>
      <c r="AS822" s="28"/>
    </row>
    <row r="823" spans="2:45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119"/>
      <c r="O823" s="119"/>
      <c r="P823" s="119"/>
      <c r="Q823" s="119"/>
      <c r="R823" s="119"/>
      <c r="S823" s="119"/>
      <c r="T823" s="28"/>
      <c r="U823" s="107"/>
      <c r="V823" s="108"/>
      <c r="W823" s="109"/>
      <c r="X823" s="108"/>
      <c r="Y823" s="28"/>
      <c r="AC823" s="28"/>
      <c r="AG823" s="28"/>
      <c r="AK823" s="28"/>
      <c r="AO823" s="28"/>
      <c r="AS823" s="28"/>
    </row>
    <row r="824" spans="2:45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119"/>
      <c r="O824" s="119"/>
      <c r="P824" s="119"/>
      <c r="Q824" s="119"/>
      <c r="R824" s="119"/>
      <c r="S824" s="119"/>
      <c r="T824" s="28"/>
      <c r="U824" s="107"/>
      <c r="V824" s="108"/>
      <c r="W824" s="109"/>
      <c r="X824" s="108"/>
      <c r="Y824" s="28"/>
      <c r="AC824" s="28"/>
      <c r="AG824" s="28"/>
      <c r="AK824" s="28"/>
      <c r="AO824" s="28"/>
      <c r="AS824" s="28"/>
    </row>
    <row r="825" spans="2:45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119"/>
      <c r="O825" s="119"/>
      <c r="P825" s="119"/>
      <c r="Q825" s="119"/>
      <c r="R825" s="119"/>
      <c r="S825" s="119"/>
      <c r="T825" s="28"/>
      <c r="U825" s="107"/>
      <c r="V825" s="108"/>
      <c r="W825" s="109"/>
      <c r="X825" s="108"/>
      <c r="Y825" s="28"/>
      <c r="AC825" s="28"/>
      <c r="AG825" s="28"/>
      <c r="AK825" s="28"/>
      <c r="AO825" s="28"/>
      <c r="AS825" s="28"/>
    </row>
    <row r="826" spans="2:45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119"/>
      <c r="O826" s="119"/>
      <c r="P826" s="119"/>
      <c r="Q826" s="119"/>
      <c r="R826" s="119"/>
      <c r="S826" s="119"/>
      <c r="T826" s="28"/>
      <c r="U826" s="107"/>
      <c r="V826" s="108"/>
      <c r="W826" s="109"/>
      <c r="X826" s="108"/>
      <c r="Y826" s="28"/>
      <c r="AC826" s="28"/>
      <c r="AG826" s="28"/>
      <c r="AK826" s="28"/>
      <c r="AO826" s="28"/>
      <c r="AS826" s="28"/>
    </row>
    <row r="827" spans="2:45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119"/>
      <c r="O827" s="119"/>
      <c r="P827" s="119"/>
      <c r="Q827" s="119"/>
      <c r="R827" s="119"/>
      <c r="S827" s="119"/>
      <c r="T827" s="28"/>
      <c r="U827" s="107"/>
      <c r="V827" s="108"/>
      <c r="W827" s="109"/>
      <c r="X827" s="108"/>
      <c r="Y827" s="28"/>
      <c r="AC827" s="28"/>
      <c r="AG827" s="28"/>
      <c r="AK827" s="28"/>
      <c r="AO827" s="28"/>
      <c r="AS827" s="28"/>
    </row>
    <row r="828" spans="2:45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119"/>
      <c r="O828" s="119"/>
      <c r="P828" s="119"/>
      <c r="Q828" s="119"/>
      <c r="R828" s="119"/>
      <c r="S828" s="119"/>
      <c r="T828" s="28"/>
      <c r="U828" s="107"/>
      <c r="V828" s="108"/>
      <c r="W828" s="109"/>
      <c r="X828" s="108"/>
      <c r="Y828" s="28"/>
      <c r="AC828" s="28"/>
      <c r="AG828" s="28"/>
      <c r="AK828" s="28"/>
      <c r="AO828" s="28"/>
      <c r="AS828" s="28"/>
    </row>
    <row r="829" spans="2:45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119"/>
      <c r="O829" s="119"/>
      <c r="P829" s="119"/>
      <c r="Q829" s="119"/>
      <c r="R829" s="119"/>
      <c r="S829" s="119"/>
      <c r="T829" s="28"/>
      <c r="U829" s="107"/>
      <c r="V829" s="108"/>
      <c r="W829" s="109"/>
      <c r="X829" s="108"/>
      <c r="Y829" s="28"/>
      <c r="AC829" s="28"/>
      <c r="AG829" s="28"/>
      <c r="AK829" s="28"/>
      <c r="AO829" s="28"/>
      <c r="AS829" s="28"/>
    </row>
    <row r="830" spans="2:45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119"/>
      <c r="O830" s="119"/>
      <c r="P830" s="119"/>
      <c r="Q830" s="119"/>
      <c r="R830" s="119"/>
      <c r="S830" s="119"/>
      <c r="T830" s="28"/>
      <c r="U830" s="107"/>
      <c r="V830" s="108"/>
      <c r="W830" s="109"/>
      <c r="X830" s="108"/>
      <c r="Y830" s="28"/>
      <c r="AC830" s="28"/>
      <c r="AG830" s="28"/>
      <c r="AK830" s="28"/>
      <c r="AO830" s="28"/>
      <c r="AS830" s="28"/>
    </row>
    <row r="831" spans="2:45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119"/>
      <c r="O831" s="119"/>
      <c r="P831" s="119"/>
      <c r="Q831" s="119"/>
      <c r="R831" s="119"/>
      <c r="S831" s="119"/>
      <c r="T831" s="28"/>
      <c r="U831" s="107"/>
      <c r="V831" s="108"/>
      <c r="W831" s="109"/>
      <c r="X831" s="108"/>
      <c r="Y831" s="28"/>
      <c r="AC831" s="28"/>
      <c r="AG831" s="28"/>
      <c r="AK831" s="28"/>
      <c r="AO831" s="28"/>
      <c r="AS831" s="28"/>
    </row>
    <row r="832" spans="2:45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119"/>
      <c r="O832" s="119"/>
      <c r="P832" s="119"/>
      <c r="Q832" s="119"/>
      <c r="R832" s="119"/>
      <c r="S832" s="119"/>
      <c r="T832" s="28"/>
      <c r="U832" s="107"/>
      <c r="V832" s="108"/>
      <c r="W832" s="109"/>
      <c r="X832" s="108"/>
      <c r="Y832" s="28"/>
      <c r="AC832" s="28"/>
      <c r="AG832" s="28"/>
      <c r="AK832" s="28"/>
      <c r="AO832" s="28"/>
      <c r="AS832" s="28"/>
    </row>
    <row r="833" spans="2:45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119"/>
      <c r="O833" s="119"/>
      <c r="P833" s="119"/>
      <c r="Q833" s="119"/>
      <c r="R833" s="119"/>
      <c r="S833" s="119"/>
      <c r="T833" s="28"/>
      <c r="U833" s="107"/>
      <c r="V833" s="108"/>
      <c r="W833" s="109"/>
      <c r="X833" s="108"/>
      <c r="Y833" s="28"/>
      <c r="AC833" s="28"/>
      <c r="AG833" s="28"/>
      <c r="AK833" s="28"/>
      <c r="AO833" s="28"/>
      <c r="AS833" s="28"/>
    </row>
    <row r="834" spans="2:45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119"/>
      <c r="O834" s="119"/>
      <c r="P834" s="119"/>
      <c r="Q834" s="119"/>
      <c r="R834" s="119"/>
      <c r="S834" s="119"/>
      <c r="T834" s="28"/>
      <c r="U834" s="107"/>
      <c r="V834" s="108"/>
      <c r="W834" s="109"/>
      <c r="X834" s="108"/>
      <c r="Y834" s="28"/>
      <c r="AC834" s="28"/>
      <c r="AG834" s="28"/>
      <c r="AK834" s="28"/>
      <c r="AO834" s="28"/>
      <c r="AS834" s="28"/>
    </row>
    <row r="835" spans="2:45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119"/>
      <c r="O835" s="119"/>
      <c r="P835" s="119"/>
      <c r="Q835" s="119"/>
      <c r="R835" s="119"/>
      <c r="S835" s="119"/>
      <c r="T835" s="28"/>
      <c r="U835" s="107"/>
      <c r="V835" s="108"/>
      <c r="W835" s="109"/>
      <c r="X835" s="108"/>
      <c r="Y835" s="28"/>
      <c r="AC835" s="28"/>
      <c r="AG835" s="28"/>
      <c r="AK835" s="28"/>
      <c r="AO835" s="28"/>
      <c r="AS835" s="28"/>
    </row>
    <row r="836" spans="2:45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119"/>
      <c r="O836" s="119"/>
      <c r="P836" s="119"/>
      <c r="Q836" s="119"/>
      <c r="R836" s="119"/>
      <c r="S836" s="119"/>
      <c r="T836" s="28"/>
      <c r="U836" s="107"/>
      <c r="V836" s="108"/>
      <c r="W836" s="109"/>
      <c r="X836" s="108"/>
      <c r="Y836" s="28"/>
      <c r="AC836" s="28"/>
      <c r="AG836" s="28"/>
      <c r="AK836" s="28"/>
      <c r="AO836" s="28"/>
      <c r="AS836" s="28"/>
    </row>
    <row r="837" spans="2:45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119"/>
      <c r="O837" s="119"/>
      <c r="P837" s="119"/>
      <c r="Q837" s="119"/>
      <c r="R837" s="119"/>
      <c r="S837" s="119"/>
      <c r="T837" s="28"/>
      <c r="U837" s="107"/>
      <c r="V837" s="108"/>
      <c r="W837" s="109"/>
      <c r="X837" s="108"/>
      <c r="Y837" s="28"/>
      <c r="AC837" s="28"/>
      <c r="AG837" s="28"/>
      <c r="AK837" s="28"/>
      <c r="AO837" s="28"/>
      <c r="AS837" s="28"/>
    </row>
    <row r="838" spans="2:45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119"/>
      <c r="O838" s="119"/>
      <c r="P838" s="119"/>
      <c r="Q838" s="119"/>
      <c r="R838" s="119"/>
      <c r="S838" s="119"/>
      <c r="T838" s="28"/>
      <c r="U838" s="107"/>
      <c r="V838" s="108"/>
      <c r="W838" s="109"/>
      <c r="X838" s="108"/>
      <c r="Y838" s="28"/>
      <c r="AC838" s="28"/>
      <c r="AG838" s="28"/>
      <c r="AK838" s="28"/>
      <c r="AO838" s="28"/>
      <c r="AS838" s="28"/>
    </row>
    <row r="839" spans="2:45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119"/>
      <c r="O839" s="119"/>
      <c r="P839" s="119"/>
      <c r="Q839" s="119"/>
      <c r="R839" s="119"/>
      <c r="S839" s="119"/>
      <c r="T839" s="28"/>
      <c r="U839" s="107"/>
      <c r="V839" s="108"/>
      <c r="W839" s="109"/>
      <c r="X839" s="108"/>
      <c r="Y839" s="28"/>
      <c r="AC839" s="28"/>
      <c r="AG839" s="28"/>
      <c r="AK839" s="28"/>
      <c r="AO839" s="28"/>
      <c r="AS839" s="28"/>
    </row>
    <row r="840" spans="2:45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119"/>
      <c r="O840" s="119"/>
      <c r="P840" s="119"/>
      <c r="Q840" s="119"/>
      <c r="R840" s="119"/>
      <c r="S840" s="119"/>
      <c r="T840" s="28"/>
      <c r="U840" s="107"/>
      <c r="V840" s="108"/>
      <c r="W840" s="109"/>
      <c r="X840" s="108"/>
      <c r="Y840" s="28"/>
      <c r="AC840" s="28"/>
      <c r="AG840" s="28"/>
      <c r="AK840" s="28"/>
      <c r="AO840" s="28"/>
      <c r="AS840" s="28"/>
    </row>
    <row r="841" spans="2:45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119"/>
      <c r="O841" s="119"/>
      <c r="P841" s="119"/>
      <c r="Q841" s="119"/>
      <c r="R841" s="119"/>
      <c r="S841" s="119"/>
      <c r="T841" s="28"/>
      <c r="U841" s="107"/>
      <c r="V841" s="108"/>
      <c r="W841" s="109"/>
      <c r="X841" s="108"/>
      <c r="Y841" s="28"/>
      <c r="AC841" s="28"/>
      <c r="AG841" s="28"/>
      <c r="AK841" s="28"/>
      <c r="AO841" s="28"/>
      <c r="AS841" s="28"/>
    </row>
    <row r="842" spans="2:45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119"/>
      <c r="O842" s="119"/>
      <c r="P842" s="119"/>
      <c r="Q842" s="119"/>
      <c r="R842" s="119"/>
      <c r="S842" s="119"/>
      <c r="T842" s="28"/>
      <c r="U842" s="107"/>
      <c r="V842" s="108"/>
      <c r="W842" s="109"/>
      <c r="X842" s="108"/>
      <c r="Y842" s="28"/>
      <c r="AC842" s="28"/>
      <c r="AG842" s="28"/>
      <c r="AK842" s="28"/>
      <c r="AO842" s="28"/>
      <c r="AS842" s="28"/>
    </row>
    <row r="843" spans="2:45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119"/>
      <c r="O843" s="119"/>
      <c r="P843" s="119"/>
      <c r="Q843" s="119"/>
      <c r="R843" s="119"/>
      <c r="S843" s="119"/>
      <c r="T843" s="28"/>
      <c r="U843" s="107"/>
      <c r="V843" s="108"/>
      <c r="W843" s="109"/>
      <c r="X843" s="108"/>
      <c r="Y843" s="28"/>
      <c r="AC843" s="28"/>
      <c r="AG843" s="28"/>
      <c r="AK843" s="28"/>
      <c r="AO843" s="28"/>
      <c r="AS843" s="28"/>
    </row>
    <row r="844" spans="2:45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119"/>
      <c r="O844" s="119"/>
      <c r="P844" s="119"/>
      <c r="Q844" s="119"/>
      <c r="R844" s="119"/>
      <c r="S844" s="119"/>
      <c r="T844" s="28"/>
      <c r="U844" s="107"/>
      <c r="V844" s="108"/>
      <c r="W844" s="109"/>
      <c r="X844" s="108"/>
      <c r="Y844" s="28"/>
      <c r="AC844" s="28"/>
      <c r="AG844" s="28"/>
      <c r="AK844" s="28"/>
      <c r="AO844" s="28"/>
      <c r="AS844" s="28"/>
    </row>
    <row r="845" spans="2:45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119"/>
      <c r="O845" s="119"/>
      <c r="P845" s="119"/>
      <c r="Q845" s="119"/>
      <c r="R845" s="119"/>
      <c r="S845" s="119"/>
      <c r="T845" s="28"/>
      <c r="U845" s="107"/>
      <c r="V845" s="108"/>
      <c r="W845" s="109"/>
      <c r="X845" s="108"/>
      <c r="Y845" s="28"/>
      <c r="AC845" s="28"/>
      <c r="AG845" s="28"/>
      <c r="AK845" s="28"/>
      <c r="AO845" s="28"/>
      <c r="AS845" s="28"/>
    </row>
    <row r="846" spans="2:45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119"/>
      <c r="O846" s="119"/>
      <c r="P846" s="119"/>
      <c r="Q846" s="119"/>
      <c r="R846" s="119"/>
      <c r="S846" s="119"/>
      <c r="T846" s="28"/>
      <c r="U846" s="107"/>
      <c r="V846" s="108"/>
      <c r="W846" s="109"/>
      <c r="X846" s="108"/>
      <c r="Y846" s="28"/>
      <c r="AC846" s="28"/>
      <c r="AG846" s="28"/>
      <c r="AK846" s="28"/>
      <c r="AO846" s="28"/>
      <c r="AS846" s="28"/>
    </row>
    <row r="847" spans="2:45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119"/>
      <c r="O847" s="119"/>
      <c r="P847" s="119"/>
      <c r="Q847" s="119"/>
      <c r="R847" s="119"/>
      <c r="S847" s="119"/>
      <c r="T847" s="28"/>
      <c r="U847" s="107"/>
      <c r="V847" s="108"/>
      <c r="W847" s="109"/>
      <c r="X847" s="108"/>
      <c r="Y847" s="28"/>
      <c r="AC847" s="28"/>
      <c r="AG847" s="28"/>
      <c r="AK847" s="28"/>
      <c r="AO847" s="28"/>
      <c r="AS847" s="28"/>
    </row>
    <row r="848" spans="2:45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119"/>
      <c r="O848" s="119"/>
      <c r="P848" s="119"/>
      <c r="Q848" s="119"/>
      <c r="R848" s="119"/>
      <c r="S848" s="119"/>
      <c r="T848" s="28"/>
      <c r="U848" s="107"/>
      <c r="V848" s="108"/>
      <c r="W848" s="109"/>
      <c r="X848" s="108"/>
      <c r="Y848" s="28"/>
      <c r="AC848" s="28"/>
      <c r="AG848" s="28"/>
      <c r="AK848" s="28"/>
      <c r="AO848" s="28"/>
      <c r="AS848" s="28"/>
    </row>
    <row r="849" spans="2:45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119"/>
      <c r="O849" s="119"/>
      <c r="P849" s="119"/>
      <c r="Q849" s="119"/>
      <c r="R849" s="119"/>
      <c r="S849" s="119"/>
      <c r="T849" s="28"/>
      <c r="U849" s="107"/>
      <c r="V849" s="108"/>
      <c r="W849" s="109"/>
      <c r="X849" s="108"/>
      <c r="Y849" s="28"/>
      <c r="AC849" s="28"/>
      <c r="AG849" s="28"/>
      <c r="AK849" s="28"/>
      <c r="AO849" s="28"/>
      <c r="AS849" s="28"/>
    </row>
    <row r="850" spans="2:45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119"/>
      <c r="O850" s="119"/>
      <c r="P850" s="119"/>
      <c r="Q850" s="119"/>
      <c r="R850" s="119"/>
      <c r="S850" s="119"/>
      <c r="T850" s="28"/>
      <c r="U850" s="107"/>
      <c r="V850" s="108"/>
      <c r="W850" s="109"/>
      <c r="X850" s="108"/>
      <c r="Y850" s="28"/>
      <c r="AC850" s="28"/>
      <c r="AG850" s="28"/>
      <c r="AK850" s="28"/>
      <c r="AO850" s="28"/>
      <c r="AS850" s="28"/>
    </row>
    <row r="851" spans="2:45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119"/>
      <c r="O851" s="119"/>
      <c r="P851" s="119"/>
      <c r="Q851" s="119"/>
      <c r="R851" s="119"/>
      <c r="S851" s="119"/>
      <c r="T851" s="28"/>
      <c r="U851" s="107"/>
      <c r="V851" s="108"/>
      <c r="W851" s="109"/>
      <c r="X851" s="108"/>
      <c r="Y851" s="28"/>
      <c r="AC851" s="28"/>
      <c r="AG851" s="28"/>
      <c r="AK851" s="28"/>
      <c r="AO851" s="28"/>
      <c r="AS851" s="28"/>
    </row>
    <row r="852" spans="2:45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119"/>
      <c r="O852" s="119"/>
      <c r="P852" s="119"/>
      <c r="Q852" s="119"/>
      <c r="R852" s="119"/>
      <c r="S852" s="119"/>
      <c r="T852" s="28"/>
      <c r="U852" s="107"/>
      <c r="V852" s="108"/>
      <c r="W852" s="109"/>
      <c r="X852" s="108"/>
      <c r="Y852" s="28"/>
      <c r="AC852" s="28"/>
      <c r="AG852" s="28"/>
      <c r="AK852" s="28"/>
      <c r="AO852" s="28"/>
      <c r="AS852" s="28"/>
    </row>
    <row r="853" spans="2:45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119"/>
      <c r="O853" s="119"/>
      <c r="P853" s="119"/>
      <c r="Q853" s="119"/>
      <c r="R853" s="119"/>
      <c r="S853" s="119"/>
      <c r="T853" s="28"/>
      <c r="U853" s="107"/>
      <c r="V853" s="108"/>
      <c r="W853" s="109"/>
      <c r="X853" s="108"/>
      <c r="Y853" s="28"/>
      <c r="AC853" s="28"/>
      <c r="AG853" s="28"/>
      <c r="AK853" s="28"/>
      <c r="AO853" s="28"/>
      <c r="AS853" s="28"/>
    </row>
    <row r="854" spans="2:45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119"/>
      <c r="O854" s="119"/>
      <c r="P854" s="119"/>
      <c r="Q854" s="119"/>
      <c r="R854" s="119"/>
      <c r="S854" s="119"/>
      <c r="T854" s="28"/>
      <c r="U854" s="107"/>
      <c r="V854" s="108"/>
      <c r="W854" s="109"/>
      <c r="X854" s="108"/>
      <c r="Y854" s="28"/>
      <c r="AC854" s="28"/>
      <c r="AG854" s="28"/>
      <c r="AK854" s="28"/>
      <c r="AO854" s="28"/>
      <c r="AS854" s="28"/>
    </row>
    <row r="855" spans="2:45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119"/>
      <c r="O855" s="119"/>
      <c r="P855" s="119"/>
      <c r="Q855" s="119"/>
      <c r="R855" s="119"/>
      <c r="S855" s="119"/>
      <c r="T855" s="28"/>
      <c r="U855" s="107"/>
      <c r="V855" s="108"/>
      <c r="W855" s="109"/>
      <c r="X855" s="108"/>
      <c r="Y855" s="28"/>
      <c r="AC855" s="28"/>
      <c r="AG855" s="28"/>
      <c r="AK855" s="28"/>
      <c r="AO855" s="28"/>
      <c r="AS855" s="28"/>
    </row>
    <row r="856" spans="2:45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119"/>
      <c r="O856" s="119"/>
      <c r="P856" s="119"/>
      <c r="Q856" s="119"/>
      <c r="R856" s="119"/>
      <c r="S856" s="119"/>
      <c r="T856" s="28"/>
      <c r="U856" s="107"/>
      <c r="V856" s="108"/>
      <c r="W856" s="109"/>
      <c r="X856" s="108"/>
      <c r="Y856" s="28"/>
      <c r="AC856" s="28"/>
      <c r="AG856" s="28"/>
      <c r="AK856" s="28"/>
      <c r="AO856" s="28"/>
      <c r="AS856" s="28"/>
    </row>
    <row r="857" spans="2:45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119"/>
      <c r="O857" s="119"/>
      <c r="P857" s="119"/>
      <c r="Q857" s="119"/>
      <c r="R857" s="119"/>
      <c r="S857" s="119"/>
      <c r="T857" s="28"/>
      <c r="U857" s="107"/>
      <c r="V857" s="108"/>
      <c r="W857" s="109"/>
      <c r="X857" s="108"/>
      <c r="Y857" s="28"/>
      <c r="AC857" s="28"/>
      <c r="AG857" s="28"/>
      <c r="AK857" s="28"/>
      <c r="AO857" s="28"/>
      <c r="AS857" s="28"/>
    </row>
    <row r="858" spans="2:45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119"/>
      <c r="O858" s="119"/>
      <c r="P858" s="119"/>
      <c r="Q858" s="119"/>
      <c r="R858" s="119"/>
      <c r="S858" s="119"/>
      <c r="T858" s="28"/>
      <c r="U858" s="107"/>
      <c r="V858" s="108"/>
      <c r="W858" s="109"/>
      <c r="X858" s="108"/>
      <c r="Y858" s="28"/>
      <c r="AC858" s="28"/>
      <c r="AG858" s="28"/>
      <c r="AK858" s="28"/>
      <c r="AO858" s="28"/>
      <c r="AS858" s="28"/>
    </row>
    <row r="859" spans="2:45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119"/>
      <c r="O859" s="119"/>
      <c r="P859" s="119"/>
      <c r="Q859" s="119"/>
      <c r="R859" s="119"/>
      <c r="S859" s="119"/>
      <c r="T859" s="28"/>
      <c r="U859" s="107"/>
      <c r="V859" s="108"/>
      <c r="W859" s="109"/>
      <c r="X859" s="108"/>
      <c r="Y859" s="28"/>
      <c r="AC859" s="28"/>
      <c r="AG859" s="28"/>
      <c r="AK859" s="28"/>
      <c r="AO859" s="28"/>
      <c r="AS859" s="28"/>
    </row>
    <row r="860" spans="2:45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119"/>
      <c r="O860" s="119"/>
      <c r="P860" s="119"/>
      <c r="Q860" s="119"/>
      <c r="R860" s="119"/>
      <c r="S860" s="119"/>
      <c r="T860" s="28"/>
      <c r="U860" s="107"/>
      <c r="V860" s="108"/>
      <c r="W860" s="109"/>
      <c r="X860" s="108"/>
      <c r="Y860" s="28"/>
      <c r="AC860" s="28"/>
      <c r="AG860" s="28"/>
      <c r="AK860" s="28"/>
      <c r="AO860" s="28"/>
      <c r="AS860" s="28"/>
    </row>
    <row r="861" spans="2:45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119"/>
      <c r="O861" s="119"/>
      <c r="P861" s="119"/>
      <c r="Q861" s="119"/>
      <c r="R861" s="119"/>
      <c r="S861" s="119"/>
      <c r="T861" s="28"/>
      <c r="U861" s="107"/>
      <c r="V861" s="108"/>
      <c r="W861" s="109"/>
      <c r="X861" s="108"/>
      <c r="Y861" s="28"/>
      <c r="AC861" s="28"/>
      <c r="AG861" s="28"/>
      <c r="AK861" s="28"/>
      <c r="AO861" s="28"/>
      <c r="AS861" s="28"/>
    </row>
    <row r="862" spans="2:45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119"/>
      <c r="O862" s="119"/>
      <c r="P862" s="119"/>
      <c r="Q862" s="119"/>
      <c r="R862" s="119"/>
      <c r="S862" s="119"/>
      <c r="T862" s="28"/>
      <c r="U862" s="107"/>
      <c r="V862" s="108"/>
      <c r="W862" s="109"/>
      <c r="X862" s="108"/>
      <c r="Y862" s="28"/>
      <c r="AC862" s="28"/>
      <c r="AG862" s="28"/>
      <c r="AK862" s="28"/>
      <c r="AO862" s="28"/>
      <c r="AS862" s="28"/>
    </row>
    <row r="863" spans="2:45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119"/>
      <c r="O863" s="119"/>
      <c r="P863" s="119"/>
      <c r="Q863" s="119"/>
      <c r="R863" s="119"/>
      <c r="S863" s="119"/>
      <c r="T863" s="28"/>
      <c r="U863" s="107"/>
      <c r="V863" s="108"/>
      <c r="W863" s="109"/>
      <c r="X863" s="108"/>
      <c r="Y863" s="28"/>
      <c r="AC863" s="28"/>
      <c r="AG863" s="28"/>
      <c r="AK863" s="28"/>
      <c r="AO863" s="28"/>
      <c r="AS863" s="28"/>
    </row>
    <row r="864" spans="2:45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119"/>
      <c r="O864" s="119"/>
      <c r="P864" s="119"/>
      <c r="Q864" s="119"/>
      <c r="R864" s="119"/>
      <c r="S864" s="119"/>
      <c r="T864" s="28"/>
      <c r="U864" s="107"/>
      <c r="V864" s="108"/>
      <c r="W864" s="109"/>
      <c r="X864" s="108"/>
      <c r="Y864" s="28"/>
      <c r="AC864" s="28"/>
      <c r="AG864" s="28"/>
      <c r="AK864" s="28"/>
      <c r="AO864" s="28"/>
      <c r="AS864" s="28"/>
    </row>
    <row r="865" spans="2:45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119"/>
      <c r="O865" s="119"/>
      <c r="P865" s="119"/>
      <c r="Q865" s="119"/>
      <c r="R865" s="119"/>
      <c r="S865" s="119"/>
      <c r="T865" s="28"/>
      <c r="U865" s="107"/>
      <c r="V865" s="108"/>
      <c r="W865" s="109"/>
      <c r="X865" s="108"/>
      <c r="Y865" s="28"/>
      <c r="AC865" s="28"/>
      <c r="AG865" s="28"/>
      <c r="AK865" s="28"/>
      <c r="AO865" s="28"/>
      <c r="AS865" s="28"/>
    </row>
    <row r="866" spans="2:45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119"/>
      <c r="O866" s="119"/>
      <c r="P866" s="119"/>
      <c r="Q866" s="119"/>
      <c r="R866" s="119"/>
      <c r="S866" s="119"/>
      <c r="T866" s="28"/>
      <c r="U866" s="107"/>
      <c r="V866" s="108"/>
      <c r="W866" s="109"/>
      <c r="X866" s="108"/>
      <c r="Y866" s="28"/>
      <c r="AC866" s="28"/>
      <c r="AG866" s="28"/>
      <c r="AK866" s="28"/>
      <c r="AO866" s="28"/>
      <c r="AS866" s="28"/>
    </row>
    <row r="867" spans="2:45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119"/>
      <c r="O867" s="119"/>
      <c r="P867" s="119"/>
      <c r="Q867" s="119"/>
      <c r="R867" s="119"/>
      <c r="S867" s="119"/>
      <c r="T867" s="28"/>
      <c r="U867" s="107"/>
      <c r="V867" s="108"/>
      <c r="W867" s="109"/>
      <c r="X867" s="108"/>
      <c r="Y867" s="28"/>
      <c r="AC867" s="28"/>
      <c r="AG867" s="28"/>
      <c r="AK867" s="28"/>
      <c r="AO867" s="28"/>
      <c r="AS867" s="28"/>
    </row>
    <row r="868" spans="2:45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119"/>
      <c r="O868" s="119"/>
      <c r="P868" s="119"/>
      <c r="Q868" s="119"/>
      <c r="R868" s="119"/>
      <c r="S868" s="119"/>
      <c r="T868" s="28"/>
      <c r="U868" s="107"/>
      <c r="V868" s="108"/>
      <c r="W868" s="109"/>
      <c r="X868" s="108"/>
      <c r="Y868" s="28"/>
      <c r="AC868" s="28"/>
      <c r="AG868" s="28"/>
      <c r="AK868" s="28"/>
      <c r="AO868" s="28"/>
      <c r="AS868" s="28"/>
    </row>
    <row r="869" spans="2:45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119"/>
      <c r="O869" s="119"/>
      <c r="P869" s="119"/>
      <c r="Q869" s="119"/>
      <c r="R869" s="119"/>
      <c r="S869" s="119"/>
      <c r="T869" s="28"/>
      <c r="U869" s="107"/>
      <c r="V869" s="108"/>
      <c r="W869" s="109"/>
      <c r="X869" s="108"/>
      <c r="Y869" s="28"/>
      <c r="AC869" s="28"/>
      <c r="AG869" s="28"/>
      <c r="AK869" s="28"/>
      <c r="AO869" s="28"/>
      <c r="AS869" s="28"/>
    </row>
    <row r="870" spans="2:45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119"/>
      <c r="O870" s="119"/>
      <c r="P870" s="119"/>
      <c r="Q870" s="119"/>
      <c r="R870" s="119"/>
      <c r="S870" s="119"/>
      <c r="T870" s="28"/>
      <c r="U870" s="107"/>
      <c r="V870" s="108"/>
      <c r="W870" s="109"/>
      <c r="X870" s="108"/>
      <c r="Y870" s="28"/>
      <c r="AC870" s="28"/>
      <c r="AG870" s="28"/>
      <c r="AK870" s="28"/>
      <c r="AO870" s="28"/>
      <c r="AS870" s="28"/>
    </row>
    <row r="871" spans="2:45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119"/>
      <c r="O871" s="119"/>
      <c r="P871" s="119"/>
      <c r="Q871" s="119"/>
      <c r="R871" s="119"/>
      <c r="S871" s="119"/>
      <c r="T871" s="28"/>
      <c r="U871" s="107"/>
      <c r="V871" s="108"/>
      <c r="W871" s="109"/>
      <c r="X871" s="108"/>
      <c r="Y871" s="28"/>
      <c r="AC871" s="28"/>
      <c r="AG871" s="28"/>
      <c r="AK871" s="28"/>
      <c r="AO871" s="28"/>
      <c r="AS871" s="28"/>
    </row>
    <row r="872" spans="2:45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119"/>
      <c r="O872" s="119"/>
      <c r="P872" s="119"/>
      <c r="Q872" s="119"/>
      <c r="R872" s="119"/>
      <c r="S872" s="119"/>
      <c r="T872" s="28"/>
      <c r="U872" s="107"/>
      <c r="V872" s="108"/>
      <c r="W872" s="109"/>
      <c r="X872" s="108"/>
      <c r="Y872" s="28"/>
      <c r="AC872" s="28"/>
      <c r="AG872" s="28"/>
      <c r="AK872" s="28"/>
      <c r="AO872" s="28"/>
      <c r="AS872" s="28"/>
    </row>
    <row r="873" spans="2:45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119"/>
      <c r="O873" s="119"/>
      <c r="P873" s="119"/>
      <c r="Q873" s="119"/>
      <c r="R873" s="119"/>
      <c r="S873" s="119"/>
      <c r="T873" s="28"/>
      <c r="U873" s="107"/>
      <c r="V873" s="108"/>
      <c r="W873" s="109"/>
      <c r="X873" s="108"/>
      <c r="Y873" s="28"/>
      <c r="AC873" s="28"/>
      <c r="AG873" s="28"/>
      <c r="AK873" s="28"/>
      <c r="AO873" s="28"/>
      <c r="AS873" s="28"/>
    </row>
    <row r="874" spans="2:45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119"/>
      <c r="O874" s="119"/>
      <c r="P874" s="119"/>
      <c r="Q874" s="119"/>
      <c r="R874" s="119"/>
      <c r="S874" s="119"/>
      <c r="T874" s="28"/>
      <c r="U874" s="107"/>
      <c r="V874" s="108"/>
      <c r="W874" s="109"/>
      <c r="X874" s="108"/>
      <c r="Y874" s="28"/>
      <c r="AC874" s="28"/>
      <c r="AG874" s="28"/>
      <c r="AK874" s="28"/>
      <c r="AO874" s="28"/>
      <c r="AS874" s="28"/>
    </row>
    <row r="875" spans="2:45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119"/>
      <c r="O875" s="119"/>
      <c r="P875" s="119"/>
      <c r="Q875" s="119"/>
      <c r="R875" s="119"/>
      <c r="S875" s="119"/>
      <c r="T875" s="28"/>
      <c r="U875" s="107"/>
      <c r="V875" s="108"/>
      <c r="W875" s="109"/>
      <c r="X875" s="108"/>
      <c r="Y875" s="28"/>
      <c r="AC875" s="28"/>
      <c r="AG875" s="28"/>
      <c r="AK875" s="28"/>
      <c r="AO875" s="28"/>
      <c r="AS875" s="28"/>
    </row>
    <row r="876" spans="2:45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119"/>
      <c r="O876" s="119"/>
      <c r="P876" s="119"/>
      <c r="Q876" s="119"/>
      <c r="R876" s="119"/>
      <c r="S876" s="119"/>
      <c r="T876" s="28"/>
      <c r="U876" s="107"/>
      <c r="V876" s="108"/>
      <c r="W876" s="109"/>
      <c r="X876" s="108"/>
      <c r="Y876" s="28"/>
      <c r="AC876" s="28"/>
      <c r="AG876" s="28"/>
      <c r="AK876" s="28"/>
      <c r="AO876" s="28"/>
      <c r="AS876" s="28"/>
    </row>
    <row r="877" spans="2:45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119"/>
      <c r="O877" s="119"/>
      <c r="P877" s="119"/>
      <c r="Q877" s="119"/>
      <c r="R877" s="119"/>
      <c r="S877" s="119"/>
      <c r="T877" s="28"/>
      <c r="U877" s="107"/>
      <c r="V877" s="108"/>
      <c r="W877" s="109"/>
      <c r="X877" s="108"/>
      <c r="Y877" s="28"/>
      <c r="AC877" s="28"/>
      <c r="AG877" s="28"/>
      <c r="AK877" s="28"/>
      <c r="AO877" s="28"/>
      <c r="AS877" s="28"/>
    </row>
    <row r="878" spans="2:45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119"/>
      <c r="O878" s="119"/>
      <c r="P878" s="119"/>
      <c r="Q878" s="119"/>
      <c r="R878" s="119"/>
      <c r="S878" s="119"/>
      <c r="T878" s="28"/>
      <c r="U878" s="107"/>
      <c r="V878" s="108"/>
      <c r="W878" s="109"/>
      <c r="X878" s="108"/>
      <c r="Y878" s="28"/>
      <c r="AC878" s="28"/>
      <c r="AG878" s="28"/>
      <c r="AK878" s="28"/>
      <c r="AO878" s="28"/>
      <c r="AS878" s="28"/>
    </row>
    <row r="879" spans="2:45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119"/>
      <c r="O879" s="119"/>
      <c r="P879" s="119"/>
      <c r="Q879" s="119"/>
      <c r="R879" s="119"/>
      <c r="S879" s="119"/>
      <c r="T879" s="28"/>
      <c r="U879" s="107"/>
      <c r="V879" s="108"/>
      <c r="W879" s="109"/>
      <c r="X879" s="108"/>
      <c r="Y879" s="28"/>
      <c r="AC879" s="28"/>
      <c r="AG879" s="28"/>
      <c r="AK879" s="28"/>
      <c r="AO879" s="28"/>
      <c r="AS879" s="28"/>
    </row>
    <row r="880" spans="2:45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119"/>
      <c r="O880" s="119"/>
      <c r="P880" s="119"/>
      <c r="Q880" s="119"/>
      <c r="R880" s="119"/>
      <c r="S880" s="119"/>
      <c r="T880" s="28"/>
      <c r="U880" s="107"/>
      <c r="V880" s="108"/>
      <c r="W880" s="109"/>
      <c r="X880" s="108"/>
      <c r="Y880" s="28"/>
      <c r="AC880" s="28"/>
      <c r="AG880" s="28"/>
      <c r="AK880" s="28"/>
      <c r="AO880" s="28"/>
      <c r="AS880" s="28"/>
    </row>
    <row r="881" spans="2:45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119"/>
      <c r="O881" s="119"/>
      <c r="P881" s="119"/>
      <c r="Q881" s="119"/>
      <c r="R881" s="119"/>
      <c r="S881" s="119"/>
      <c r="T881" s="28"/>
      <c r="U881" s="107"/>
      <c r="V881" s="108"/>
      <c r="W881" s="109"/>
      <c r="X881" s="108"/>
      <c r="Y881" s="28"/>
      <c r="AC881" s="28"/>
      <c r="AG881" s="28"/>
      <c r="AK881" s="28"/>
      <c r="AO881" s="28"/>
      <c r="AS881" s="28"/>
    </row>
    <row r="882" spans="2:45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119"/>
      <c r="O882" s="119"/>
      <c r="P882" s="119"/>
      <c r="Q882" s="119"/>
      <c r="R882" s="119"/>
      <c r="S882" s="119"/>
      <c r="T882" s="28"/>
      <c r="U882" s="107"/>
      <c r="V882" s="108"/>
      <c r="W882" s="109"/>
      <c r="X882" s="108"/>
      <c r="Y882" s="28"/>
      <c r="AC882" s="28"/>
      <c r="AG882" s="28"/>
      <c r="AK882" s="28"/>
      <c r="AO882" s="28"/>
      <c r="AS882" s="28"/>
    </row>
    <row r="883" spans="2:45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119"/>
      <c r="O883" s="119"/>
      <c r="P883" s="119"/>
      <c r="Q883" s="119"/>
      <c r="R883" s="119"/>
      <c r="S883" s="119"/>
      <c r="T883" s="28"/>
      <c r="U883" s="107"/>
      <c r="V883" s="108"/>
      <c r="W883" s="109"/>
      <c r="X883" s="108"/>
      <c r="Y883" s="28"/>
      <c r="AC883" s="28"/>
      <c r="AG883" s="28"/>
      <c r="AK883" s="28"/>
      <c r="AO883" s="28"/>
      <c r="AS883" s="28"/>
    </row>
    <row r="884" spans="2:45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119"/>
      <c r="O884" s="119"/>
      <c r="P884" s="119"/>
      <c r="Q884" s="119"/>
      <c r="R884" s="119"/>
      <c r="S884" s="119"/>
      <c r="T884" s="28"/>
      <c r="U884" s="107"/>
      <c r="V884" s="108"/>
      <c r="W884" s="109"/>
      <c r="X884" s="108"/>
      <c r="Y884" s="28"/>
      <c r="AC884" s="28"/>
      <c r="AG884" s="28"/>
      <c r="AK884" s="28"/>
      <c r="AO884" s="28"/>
      <c r="AS884" s="28"/>
    </row>
    <row r="885" spans="2:45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119"/>
      <c r="O885" s="119"/>
      <c r="P885" s="119"/>
      <c r="Q885" s="119"/>
      <c r="R885" s="119"/>
      <c r="S885" s="119"/>
      <c r="T885" s="28"/>
      <c r="U885" s="107"/>
      <c r="V885" s="108"/>
      <c r="W885" s="109"/>
      <c r="X885" s="108"/>
      <c r="Y885" s="28"/>
      <c r="AC885" s="28"/>
      <c r="AG885" s="28"/>
      <c r="AK885" s="28"/>
      <c r="AO885" s="28"/>
      <c r="AS885" s="28"/>
    </row>
    <row r="886" spans="2:45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119"/>
      <c r="O886" s="119"/>
      <c r="P886" s="119"/>
      <c r="Q886" s="119"/>
      <c r="R886" s="119"/>
      <c r="S886" s="119"/>
      <c r="T886" s="28"/>
      <c r="U886" s="107"/>
      <c r="V886" s="108"/>
      <c r="W886" s="109"/>
      <c r="X886" s="108"/>
      <c r="Y886" s="28"/>
      <c r="AC886" s="28"/>
      <c r="AG886" s="28"/>
      <c r="AK886" s="28"/>
      <c r="AO886" s="28"/>
      <c r="AS886" s="28"/>
    </row>
    <row r="887" spans="2:45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119"/>
      <c r="O887" s="119"/>
      <c r="P887" s="119"/>
      <c r="Q887" s="119"/>
      <c r="R887" s="119"/>
      <c r="S887" s="119"/>
      <c r="T887" s="28"/>
      <c r="U887" s="107"/>
      <c r="V887" s="108"/>
      <c r="W887" s="109"/>
      <c r="X887" s="108"/>
      <c r="Y887" s="28"/>
      <c r="AC887" s="28"/>
      <c r="AG887" s="28"/>
      <c r="AK887" s="28"/>
      <c r="AO887" s="28"/>
      <c r="AS887" s="28"/>
    </row>
    <row r="888" spans="2:45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119"/>
      <c r="O888" s="119"/>
      <c r="P888" s="119"/>
      <c r="Q888" s="119"/>
      <c r="R888" s="119"/>
      <c r="S888" s="119"/>
      <c r="T888" s="28"/>
      <c r="U888" s="107"/>
      <c r="V888" s="108"/>
      <c r="W888" s="109"/>
      <c r="X888" s="108"/>
      <c r="Y888" s="28"/>
      <c r="AC888" s="28"/>
      <c r="AG888" s="28"/>
      <c r="AK888" s="28"/>
      <c r="AO888" s="28"/>
      <c r="AS888" s="28"/>
    </row>
    <row r="889" spans="2:45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119"/>
      <c r="O889" s="119"/>
      <c r="P889" s="119"/>
      <c r="Q889" s="119"/>
      <c r="R889" s="119"/>
      <c r="S889" s="119"/>
      <c r="T889" s="28"/>
      <c r="U889" s="107"/>
      <c r="V889" s="108"/>
      <c r="W889" s="109"/>
      <c r="X889" s="108"/>
      <c r="Y889" s="28"/>
      <c r="AC889" s="28"/>
      <c r="AG889" s="28"/>
      <c r="AK889" s="28"/>
      <c r="AO889" s="28"/>
      <c r="AS889" s="28"/>
    </row>
    <row r="890" spans="2:45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119"/>
      <c r="O890" s="119"/>
      <c r="P890" s="119"/>
      <c r="Q890" s="119"/>
      <c r="R890" s="119"/>
      <c r="S890" s="119"/>
      <c r="T890" s="28"/>
      <c r="U890" s="107"/>
      <c r="V890" s="108"/>
      <c r="W890" s="109"/>
      <c r="X890" s="108"/>
      <c r="Y890" s="28"/>
      <c r="AC890" s="28"/>
      <c r="AG890" s="28"/>
      <c r="AK890" s="28"/>
      <c r="AO890" s="28"/>
      <c r="AS890" s="28"/>
    </row>
    <row r="891" spans="2:45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119"/>
      <c r="O891" s="119"/>
      <c r="P891" s="119"/>
      <c r="Q891" s="119"/>
      <c r="R891" s="119"/>
      <c r="S891" s="119"/>
      <c r="T891" s="28"/>
      <c r="U891" s="107"/>
      <c r="V891" s="108"/>
      <c r="W891" s="109"/>
      <c r="X891" s="108"/>
      <c r="Y891" s="28"/>
      <c r="AC891" s="28"/>
      <c r="AG891" s="28"/>
      <c r="AK891" s="28"/>
      <c r="AO891" s="28"/>
      <c r="AS891" s="28"/>
    </row>
    <row r="892" spans="2:45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119"/>
      <c r="O892" s="119"/>
      <c r="P892" s="119"/>
      <c r="Q892" s="119"/>
      <c r="R892" s="119"/>
      <c r="S892" s="119"/>
      <c r="T892" s="28"/>
      <c r="U892" s="107"/>
      <c r="V892" s="108"/>
      <c r="W892" s="109"/>
      <c r="X892" s="108"/>
      <c r="Y892" s="28"/>
      <c r="AC892" s="28"/>
      <c r="AG892" s="28"/>
      <c r="AK892" s="28"/>
      <c r="AO892" s="28"/>
      <c r="AS892" s="28"/>
    </row>
    <row r="893" spans="2:45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119"/>
      <c r="O893" s="119"/>
      <c r="P893" s="119"/>
      <c r="Q893" s="119"/>
      <c r="R893" s="119"/>
      <c r="S893" s="119"/>
      <c r="T893" s="28"/>
      <c r="U893" s="107"/>
      <c r="V893" s="108"/>
      <c r="W893" s="109"/>
      <c r="X893" s="108"/>
      <c r="Y893" s="28"/>
      <c r="AC893" s="28"/>
      <c r="AG893" s="28"/>
      <c r="AK893" s="28"/>
      <c r="AO893" s="28"/>
      <c r="AS893" s="28"/>
    </row>
    <row r="894" spans="2:45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119"/>
      <c r="O894" s="119"/>
      <c r="P894" s="119"/>
      <c r="Q894" s="119"/>
      <c r="R894" s="119"/>
      <c r="S894" s="119"/>
      <c r="T894" s="28"/>
      <c r="U894" s="107"/>
      <c r="V894" s="108"/>
      <c r="W894" s="109"/>
      <c r="X894" s="108"/>
      <c r="Y894" s="28"/>
      <c r="AC894" s="28"/>
      <c r="AG894" s="28"/>
      <c r="AK894" s="28"/>
      <c r="AO894" s="28"/>
      <c r="AS894" s="28"/>
    </row>
    <row r="895" spans="2:45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119"/>
      <c r="O895" s="119"/>
      <c r="P895" s="119"/>
      <c r="Q895" s="119"/>
      <c r="R895" s="119"/>
      <c r="S895" s="119"/>
      <c r="T895" s="28"/>
      <c r="U895" s="107"/>
      <c r="V895" s="108"/>
      <c r="W895" s="109"/>
      <c r="X895" s="108"/>
      <c r="Y895" s="28"/>
      <c r="AC895" s="28"/>
      <c r="AG895" s="28"/>
      <c r="AK895" s="28"/>
      <c r="AO895" s="28"/>
      <c r="AS895" s="28"/>
    </row>
    <row r="896" spans="2:45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119"/>
      <c r="O896" s="119"/>
      <c r="P896" s="119"/>
      <c r="Q896" s="119"/>
      <c r="R896" s="119"/>
      <c r="S896" s="119"/>
      <c r="T896" s="28"/>
      <c r="U896" s="107"/>
      <c r="V896" s="108"/>
      <c r="W896" s="109"/>
      <c r="X896" s="108"/>
      <c r="Y896" s="28"/>
      <c r="AC896" s="28"/>
      <c r="AG896" s="28"/>
      <c r="AK896" s="28"/>
      <c r="AO896" s="28"/>
      <c r="AS896" s="28"/>
    </row>
    <row r="897" spans="2:45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119"/>
      <c r="O897" s="119"/>
      <c r="P897" s="119"/>
      <c r="Q897" s="119"/>
      <c r="R897" s="119"/>
      <c r="S897" s="119"/>
      <c r="T897" s="28"/>
      <c r="U897" s="107"/>
      <c r="V897" s="108"/>
      <c r="W897" s="109"/>
      <c r="X897" s="108"/>
      <c r="Y897" s="28"/>
      <c r="AC897" s="28"/>
      <c r="AG897" s="28"/>
      <c r="AK897" s="28"/>
      <c r="AO897" s="28"/>
      <c r="AS897" s="28"/>
    </row>
    <row r="898" spans="2:45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119"/>
      <c r="O898" s="119"/>
      <c r="P898" s="119"/>
      <c r="Q898" s="119"/>
      <c r="R898" s="119"/>
      <c r="S898" s="119"/>
      <c r="T898" s="28"/>
      <c r="U898" s="107"/>
      <c r="V898" s="108"/>
      <c r="W898" s="109"/>
      <c r="X898" s="108"/>
      <c r="Y898" s="28"/>
      <c r="AC898" s="28"/>
      <c r="AG898" s="28"/>
      <c r="AK898" s="28"/>
      <c r="AO898" s="28"/>
      <c r="AS898" s="28"/>
    </row>
    <row r="899" spans="2:45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119"/>
      <c r="O899" s="119"/>
      <c r="P899" s="119"/>
      <c r="Q899" s="119"/>
      <c r="R899" s="119"/>
      <c r="S899" s="119"/>
      <c r="T899" s="28"/>
      <c r="U899" s="107"/>
      <c r="V899" s="108"/>
      <c r="W899" s="109"/>
      <c r="X899" s="108"/>
      <c r="Y899" s="28"/>
      <c r="AC899" s="28"/>
      <c r="AG899" s="28"/>
      <c r="AK899" s="28"/>
      <c r="AO899" s="28"/>
      <c r="AS899" s="28"/>
    </row>
    <row r="900" spans="2:45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119"/>
      <c r="O900" s="119"/>
      <c r="P900" s="119"/>
      <c r="Q900" s="119"/>
      <c r="R900" s="119"/>
      <c r="S900" s="119"/>
      <c r="T900" s="28"/>
      <c r="U900" s="107"/>
      <c r="V900" s="108"/>
      <c r="W900" s="109"/>
      <c r="X900" s="108"/>
      <c r="Y900" s="28"/>
      <c r="AC900" s="28"/>
      <c r="AG900" s="28"/>
      <c r="AK900" s="28"/>
      <c r="AO900" s="28"/>
      <c r="AS900" s="28"/>
    </row>
    <row r="901" spans="2:45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119"/>
      <c r="O901" s="119"/>
      <c r="P901" s="119"/>
      <c r="Q901" s="119"/>
      <c r="R901" s="119"/>
      <c r="S901" s="119"/>
      <c r="T901" s="28"/>
      <c r="U901" s="107"/>
      <c r="V901" s="108"/>
      <c r="W901" s="109"/>
      <c r="X901" s="108"/>
      <c r="Y901" s="28"/>
      <c r="AC901" s="28"/>
      <c r="AG901" s="28"/>
      <c r="AK901" s="28"/>
      <c r="AO901" s="28"/>
      <c r="AS901" s="28"/>
    </row>
    <row r="902" spans="2:45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119"/>
      <c r="O902" s="119"/>
      <c r="P902" s="119"/>
      <c r="Q902" s="119"/>
      <c r="R902" s="119"/>
      <c r="S902" s="119"/>
      <c r="T902" s="28"/>
      <c r="U902" s="107"/>
      <c r="V902" s="108"/>
      <c r="W902" s="109"/>
      <c r="X902" s="108"/>
      <c r="Y902" s="28"/>
      <c r="AC902" s="28"/>
      <c r="AG902" s="28"/>
      <c r="AK902" s="28"/>
      <c r="AO902" s="28"/>
      <c r="AS902" s="28"/>
    </row>
    <row r="903" spans="2:45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119"/>
      <c r="O903" s="119"/>
      <c r="P903" s="119"/>
      <c r="Q903" s="119"/>
      <c r="R903" s="119"/>
      <c r="S903" s="119"/>
      <c r="T903" s="28"/>
      <c r="U903" s="107"/>
      <c r="V903" s="108"/>
      <c r="W903" s="109"/>
      <c r="X903" s="108"/>
      <c r="Y903" s="28"/>
      <c r="AC903" s="28"/>
      <c r="AG903" s="28"/>
      <c r="AK903" s="28"/>
      <c r="AO903" s="28"/>
      <c r="AS903" s="28"/>
    </row>
    <row r="904" spans="2:45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119"/>
      <c r="O904" s="119"/>
      <c r="P904" s="119"/>
      <c r="Q904" s="119"/>
      <c r="R904" s="119"/>
      <c r="S904" s="119"/>
      <c r="T904" s="28"/>
      <c r="U904" s="107"/>
      <c r="V904" s="108"/>
      <c r="W904" s="109"/>
      <c r="X904" s="108"/>
      <c r="Y904" s="28"/>
      <c r="AC904" s="28"/>
      <c r="AG904" s="28"/>
      <c r="AK904" s="28"/>
      <c r="AO904" s="28"/>
      <c r="AS904" s="28"/>
    </row>
    <row r="905" spans="2:45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119"/>
      <c r="O905" s="119"/>
      <c r="P905" s="119"/>
      <c r="Q905" s="119"/>
      <c r="R905" s="119"/>
      <c r="S905" s="119"/>
      <c r="T905" s="28"/>
      <c r="U905" s="107"/>
      <c r="V905" s="108"/>
      <c r="W905" s="109"/>
      <c r="X905" s="108"/>
      <c r="Y905" s="28"/>
      <c r="AC905" s="28"/>
      <c r="AG905" s="28"/>
      <c r="AK905" s="28"/>
      <c r="AO905" s="28"/>
      <c r="AS905" s="28"/>
    </row>
    <row r="906" spans="2:45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119"/>
      <c r="O906" s="119"/>
      <c r="P906" s="119"/>
      <c r="Q906" s="119"/>
      <c r="R906" s="119"/>
      <c r="S906" s="119"/>
      <c r="T906" s="28"/>
      <c r="U906" s="107"/>
      <c r="V906" s="108"/>
      <c r="W906" s="109"/>
      <c r="X906" s="108"/>
      <c r="Y906" s="28"/>
      <c r="AC906" s="28"/>
      <c r="AG906" s="28"/>
      <c r="AK906" s="28"/>
      <c r="AO906" s="28"/>
      <c r="AS906" s="28"/>
    </row>
    <row r="907" spans="2:45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119"/>
      <c r="O907" s="119"/>
      <c r="P907" s="119"/>
      <c r="Q907" s="119"/>
      <c r="R907" s="119"/>
      <c r="S907" s="119"/>
      <c r="T907" s="28"/>
      <c r="U907" s="107"/>
      <c r="V907" s="108"/>
      <c r="W907" s="109"/>
      <c r="X907" s="108"/>
      <c r="Y907" s="28"/>
      <c r="AC907" s="28"/>
      <c r="AG907" s="28"/>
      <c r="AK907" s="28"/>
      <c r="AO907" s="28"/>
      <c r="AS907" s="28"/>
    </row>
    <row r="908" spans="2:45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119"/>
      <c r="O908" s="119"/>
      <c r="P908" s="119"/>
      <c r="Q908" s="119"/>
      <c r="R908" s="119"/>
      <c r="S908" s="119"/>
      <c r="T908" s="28"/>
      <c r="U908" s="107"/>
      <c r="V908" s="108"/>
      <c r="W908" s="109"/>
      <c r="X908" s="108"/>
      <c r="Y908" s="28"/>
      <c r="AC908" s="28"/>
      <c r="AG908" s="28"/>
      <c r="AK908" s="28"/>
      <c r="AO908" s="28"/>
      <c r="AS908" s="28"/>
    </row>
    <row r="909" spans="2:45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119"/>
      <c r="O909" s="119"/>
      <c r="P909" s="119"/>
      <c r="Q909" s="119"/>
      <c r="R909" s="119"/>
      <c r="S909" s="119"/>
      <c r="T909" s="28"/>
      <c r="U909" s="107"/>
      <c r="V909" s="108"/>
      <c r="W909" s="109"/>
      <c r="X909" s="108"/>
      <c r="Y909" s="28"/>
      <c r="AC909" s="28"/>
      <c r="AG909" s="28"/>
      <c r="AK909" s="28"/>
      <c r="AO909" s="28"/>
      <c r="AS909" s="28"/>
    </row>
    <row r="910" spans="2:45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119"/>
      <c r="O910" s="119"/>
      <c r="P910" s="119"/>
      <c r="Q910" s="119"/>
      <c r="R910" s="119"/>
      <c r="S910" s="119"/>
      <c r="T910" s="28"/>
      <c r="U910" s="107"/>
      <c r="V910" s="108"/>
      <c r="W910" s="109"/>
      <c r="X910" s="108"/>
      <c r="Y910" s="28"/>
      <c r="AC910" s="28"/>
      <c r="AG910" s="28"/>
      <c r="AK910" s="28"/>
      <c r="AO910" s="28"/>
      <c r="AS910" s="28"/>
    </row>
    <row r="911" spans="2:45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119"/>
      <c r="O911" s="119"/>
      <c r="P911" s="119"/>
      <c r="Q911" s="119"/>
      <c r="R911" s="119"/>
      <c r="S911" s="119"/>
      <c r="T911" s="28"/>
      <c r="U911" s="107"/>
      <c r="V911" s="108"/>
      <c r="W911" s="109"/>
      <c r="X911" s="108"/>
      <c r="Y911" s="28"/>
      <c r="AC911" s="28"/>
      <c r="AG911" s="28"/>
      <c r="AK911" s="28"/>
      <c r="AO911" s="28"/>
      <c r="AS911" s="28"/>
    </row>
    <row r="912" spans="2:45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119"/>
      <c r="O912" s="119"/>
      <c r="P912" s="119"/>
      <c r="Q912" s="119"/>
      <c r="R912" s="119"/>
      <c r="S912" s="119"/>
      <c r="T912" s="28"/>
      <c r="U912" s="107"/>
      <c r="V912" s="108"/>
      <c r="W912" s="109"/>
      <c r="X912" s="108"/>
      <c r="Y912" s="28"/>
      <c r="AC912" s="28"/>
      <c r="AG912" s="28"/>
      <c r="AK912" s="28"/>
      <c r="AO912" s="28"/>
      <c r="AS912" s="28"/>
    </row>
    <row r="913" spans="2:45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119"/>
      <c r="O913" s="119"/>
      <c r="P913" s="119"/>
      <c r="Q913" s="119"/>
      <c r="R913" s="119"/>
      <c r="S913" s="119"/>
      <c r="T913" s="28"/>
      <c r="U913" s="107"/>
      <c r="V913" s="108"/>
      <c r="W913" s="109"/>
      <c r="X913" s="108"/>
      <c r="Y913" s="28"/>
      <c r="AC913" s="28"/>
      <c r="AG913" s="28"/>
      <c r="AK913" s="28"/>
      <c r="AO913" s="28"/>
      <c r="AS913" s="28"/>
    </row>
    <row r="914" spans="2:45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119"/>
      <c r="O914" s="119"/>
      <c r="P914" s="119"/>
      <c r="Q914" s="119"/>
      <c r="R914" s="119"/>
      <c r="S914" s="119"/>
      <c r="T914" s="28"/>
      <c r="U914" s="107"/>
      <c r="V914" s="108"/>
      <c r="W914" s="109"/>
      <c r="X914" s="108"/>
      <c r="Y914" s="28"/>
      <c r="AC914" s="28"/>
      <c r="AG914" s="28"/>
      <c r="AK914" s="28"/>
      <c r="AO914" s="28"/>
      <c r="AS914" s="28"/>
    </row>
    <row r="915" spans="2:45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119"/>
      <c r="O915" s="119"/>
      <c r="P915" s="119"/>
      <c r="Q915" s="119"/>
      <c r="R915" s="119"/>
      <c r="S915" s="119"/>
      <c r="T915" s="28"/>
      <c r="U915" s="107"/>
      <c r="V915" s="108"/>
      <c r="W915" s="109"/>
      <c r="X915" s="108"/>
      <c r="Y915" s="28"/>
      <c r="AC915" s="28"/>
      <c r="AG915" s="28"/>
      <c r="AK915" s="28"/>
      <c r="AO915" s="28"/>
      <c r="AS915" s="28"/>
    </row>
    <row r="916" spans="2:45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119"/>
      <c r="O916" s="119"/>
      <c r="P916" s="119"/>
      <c r="Q916" s="119"/>
      <c r="R916" s="119"/>
      <c r="S916" s="119"/>
      <c r="T916" s="28"/>
      <c r="U916" s="107"/>
      <c r="V916" s="108"/>
      <c r="W916" s="109"/>
      <c r="X916" s="108"/>
      <c r="Y916" s="28"/>
      <c r="AC916" s="28"/>
      <c r="AG916" s="28"/>
      <c r="AK916" s="28"/>
      <c r="AO916" s="28"/>
      <c r="AS916" s="28"/>
    </row>
    <row r="917" spans="2:45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119"/>
      <c r="O917" s="119"/>
      <c r="P917" s="119"/>
      <c r="Q917" s="119"/>
      <c r="R917" s="119"/>
      <c r="S917" s="119"/>
      <c r="T917" s="28"/>
      <c r="U917" s="107"/>
      <c r="V917" s="108"/>
      <c r="W917" s="109"/>
      <c r="X917" s="108"/>
      <c r="Y917" s="28"/>
      <c r="AC917" s="28"/>
      <c r="AG917" s="28"/>
      <c r="AK917" s="28"/>
      <c r="AO917" s="28"/>
      <c r="AS917" s="28"/>
    </row>
    <row r="918" spans="2:45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119"/>
      <c r="O918" s="119"/>
      <c r="P918" s="119"/>
      <c r="Q918" s="119"/>
      <c r="R918" s="119"/>
      <c r="S918" s="119"/>
      <c r="T918" s="28"/>
      <c r="U918" s="107"/>
      <c r="V918" s="108"/>
      <c r="W918" s="109"/>
      <c r="X918" s="108"/>
      <c r="Y918" s="28"/>
      <c r="AC918" s="28"/>
      <c r="AG918" s="28"/>
      <c r="AK918" s="28"/>
      <c r="AO918" s="28"/>
      <c r="AS918" s="28"/>
    </row>
    <row r="919" spans="2:45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119"/>
      <c r="O919" s="119"/>
      <c r="P919" s="119"/>
      <c r="Q919" s="119"/>
      <c r="R919" s="119"/>
      <c r="S919" s="119"/>
      <c r="T919" s="28"/>
      <c r="U919" s="107"/>
      <c r="V919" s="108"/>
      <c r="W919" s="109"/>
      <c r="X919" s="108"/>
      <c r="Y919" s="28"/>
      <c r="AC919" s="28"/>
      <c r="AG919" s="28"/>
      <c r="AK919" s="28"/>
      <c r="AO919" s="28"/>
      <c r="AS919" s="28"/>
    </row>
    <row r="920" spans="2:45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119"/>
      <c r="O920" s="119"/>
      <c r="P920" s="119"/>
      <c r="Q920" s="119"/>
      <c r="R920" s="119"/>
      <c r="S920" s="119"/>
      <c r="T920" s="28"/>
      <c r="U920" s="107"/>
      <c r="V920" s="108"/>
      <c r="W920" s="109"/>
      <c r="X920" s="108"/>
      <c r="Y920" s="28"/>
      <c r="AC920" s="28"/>
      <c r="AG920" s="28"/>
      <c r="AK920" s="28"/>
      <c r="AO920" s="28"/>
      <c r="AS920" s="28"/>
    </row>
    <row r="921" spans="2:45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119"/>
      <c r="O921" s="119"/>
      <c r="P921" s="119"/>
      <c r="Q921" s="119"/>
      <c r="R921" s="119"/>
      <c r="S921" s="119"/>
      <c r="T921" s="28"/>
      <c r="U921" s="107"/>
      <c r="V921" s="108"/>
      <c r="W921" s="109"/>
      <c r="X921" s="108"/>
      <c r="Y921" s="28"/>
      <c r="AC921" s="28"/>
      <c r="AG921" s="28"/>
      <c r="AK921" s="28"/>
      <c r="AO921" s="28"/>
      <c r="AS921" s="28"/>
    </row>
    <row r="922" spans="2:45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119"/>
      <c r="O922" s="119"/>
      <c r="P922" s="119"/>
      <c r="Q922" s="119"/>
      <c r="R922" s="119"/>
      <c r="S922" s="119"/>
      <c r="T922" s="28"/>
      <c r="U922" s="107"/>
      <c r="V922" s="108"/>
      <c r="W922" s="109"/>
      <c r="X922" s="108"/>
      <c r="Y922" s="28"/>
      <c r="AC922" s="28"/>
      <c r="AG922" s="28"/>
      <c r="AK922" s="28"/>
      <c r="AO922" s="28"/>
      <c r="AS922" s="28"/>
    </row>
    <row r="923" spans="2:45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119"/>
      <c r="O923" s="119"/>
      <c r="P923" s="119"/>
      <c r="Q923" s="119"/>
      <c r="R923" s="119"/>
      <c r="S923" s="119"/>
      <c r="T923" s="28"/>
      <c r="U923" s="107"/>
      <c r="V923" s="108"/>
      <c r="W923" s="109"/>
      <c r="X923" s="108"/>
      <c r="Y923" s="28"/>
      <c r="AC923" s="28"/>
      <c r="AG923" s="28"/>
      <c r="AK923" s="28"/>
      <c r="AO923" s="28"/>
      <c r="AS923" s="28"/>
    </row>
    <row r="924" spans="2:45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119"/>
      <c r="O924" s="119"/>
      <c r="P924" s="119"/>
      <c r="Q924" s="119"/>
      <c r="R924" s="119"/>
      <c r="S924" s="119"/>
      <c r="T924" s="28"/>
      <c r="U924" s="107"/>
      <c r="V924" s="108"/>
      <c r="W924" s="109"/>
      <c r="X924" s="108"/>
      <c r="Y924" s="28"/>
      <c r="AC924" s="28"/>
      <c r="AG924" s="28"/>
      <c r="AK924" s="28"/>
      <c r="AO924" s="28"/>
      <c r="AS924" s="28"/>
    </row>
    <row r="925" spans="2:45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119"/>
      <c r="O925" s="119"/>
      <c r="P925" s="119"/>
      <c r="Q925" s="119"/>
      <c r="R925" s="119"/>
      <c r="S925" s="119"/>
      <c r="T925" s="28"/>
      <c r="U925" s="107"/>
      <c r="V925" s="108"/>
      <c r="W925" s="109"/>
      <c r="X925" s="108"/>
      <c r="Y925" s="28"/>
      <c r="AC925" s="28"/>
      <c r="AG925" s="28"/>
      <c r="AK925" s="28"/>
      <c r="AO925" s="28"/>
      <c r="AS925" s="28"/>
    </row>
    <row r="926" spans="2:45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119"/>
      <c r="O926" s="119"/>
      <c r="P926" s="119"/>
      <c r="Q926" s="119"/>
      <c r="R926" s="119"/>
      <c r="S926" s="119"/>
      <c r="T926" s="28"/>
      <c r="U926" s="107"/>
      <c r="V926" s="108"/>
      <c r="W926" s="109"/>
      <c r="X926" s="108"/>
      <c r="Y926" s="28"/>
      <c r="AC926" s="28"/>
      <c r="AG926" s="28"/>
      <c r="AK926" s="28"/>
      <c r="AO926" s="28"/>
      <c r="AS926" s="28"/>
    </row>
    <row r="927" spans="2:45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119"/>
      <c r="O927" s="119"/>
      <c r="P927" s="119"/>
      <c r="Q927" s="119"/>
      <c r="R927" s="119"/>
      <c r="S927" s="119"/>
      <c r="T927" s="28"/>
      <c r="U927" s="107"/>
      <c r="V927" s="108"/>
      <c r="W927" s="109"/>
      <c r="X927" s="108"/>
      <c r="Y927" s="28"/>
      <c r="AC927" s="28"/>
      <c r="AG927" s="28"/>
      <c r="AK927" s="28"/>
      <c r="AO927" s="28"/>
      <c r="AS927" s="28"/>
    </row>
    <row r="928" spans="2:45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119"/>
      <c r="O928" s="119"/>
      <c r="P928" s="119"/>
      <c r="Q928" s="119"/>
      <c r="R928" s="119"/>
      <c r="S928" s="119"/>
      <c r="T928" s="28"/>
      <c r="U928" s="107"/>
      <c r="V928" s="108"/>
      <c r="W928" s="109"/>
      <c r="X928" s="108"/>
      <c r="Y928" s="28"/>
      <c r="AC928" s="28"/>
      <c r="AG928" s="28"/>
      <c r="AK928" s="28"/>
      <c r="AO928" s="28"/>
      <c r="AS928" s="28"/>
    </row>
    <row r="929" spans="2:45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119"/>
      <c r="O929" s="119"/>
      <c r="P929" s="119"/>
      <c r="Q929" s="119"/>
      <c r="R929" s="119"/>
      <c r="S929" s="119"/>
      <c r="T929" s="28"/>
      <c r="U929" s="107"/>
      <c r="V929" s="108"/>
      <c r="W929" s="109"/>
      <c r="X929" s="108"/>
      <c r="Y929" s="28"/>
      <c r="AC929" s="28"/>
      <c r="AG929" s="28"/>
      <c r="AK929" s="28"/>
      <c r="AO929" s="28"/>
      <c r="AS929" s="28"/>
    </row>
    <row r="930" spans="2:45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119"/>
      <c r="O930" s="119"/>
      <c r="P930" s="119"/>
      <c r="Q930" s="119"/>
      <c r="R930" s="119"/>
      <c r="S930" s="119"/>
      <c r="T930" s="28"/>
      <c r="U930" s="107"/>
      <c r="V930" s="108"/>
      <c r="W930" s="109"/>
      <c r="X930" s="108"/>
      <c r="Y930" s="28"/>
      <c r="AC930" s="28"/>
      <c r="AG930" s="28"/>
      <c r="AK930" s="28"/>
      <c r="AO930" s="28"/>
      <c r="AS930" s="28"/>
    </row>
    <row r="931" spans="2:45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119"/>
      <c r="O931" s="119"/>
      <c r="P931" s="119"/>
      <c r="Q931" s="119"/>
      <c r="R931" s="119"/>
      <c r="S931" s="119"/>
      <c r="T931" s="28"/>
      <c r="U931" s="107"/>
      <c r="V931" s="108"/>
      <c r="W931" s="109"/>
      <c r="X931" s="108"/>
      <c r="Y931" s="28"/>
      <c r="AC931" s="28"/>
      <c r="AG931" s="28"/>
      <c r="AK931" s="28"/>
      <c r="AO931" s="28"/>
      <c r="AS931" s="28"/>
    </row>
    <row r="932" spans="2:45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119"/>
      <c r="O932" s="119"/>
      <c r="P932" s="119"/>
      <c r="Q932" s="119"/>
      <c r="R932" s="119"/>
      <c r="S932" s="119"/>
      <c r="T932" s="28"/>
      <c r="U932" s="107"/>
      <c r="V932" s="108"/>
      <c r="W932" s="109"/>
      <c r="X932" s="108"/>
      <c r="Y932" s="28"/>
      <c r="AC932" s="28"/>
      <c r="AG932" s="28"/>
      <c r="AK932" s="28"/>
      <c r="AO932" s="28"/>
      <c r="AS932" s="28"/>
    </row>
    <row r="933" spans="2:45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119"/>
      <c r="O933" s="119"/>
      <c r="P933" s="119"/>
      <c r="Q933" s="119"/>
      <c r="R933" s="119"/>
      <c r="S933" s="119"/>
      <c r="T933" s="28"/>
      <c r="U933" s="107"/>
      <c r="V933" s="108"/>
      <c r="W933" s="109"/>
      <c r="X933" s="108"/>
      <c r="Y933" s="28"/>
      <c r="AC933" s="28"/>
      <c r="AG933" s="28"/>
      <c r="AK933" s="28"/>
      <c r="AO933" s="28"/>
      <c r="AS933" s="28"/>
    </row>
    <row r="934" spans="2:45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119"/>
      <c r="O934" s="119"/>
      <c r="P934" s="119"/>
      <c r="Q934" s="119"/>
      <c r="R934" s="119"/>
      <c r="S934" s="119"/>
      <c r="T934" s="28"/>
      <c r="U934" s="107"/>
      <c r="V934" s="108"/>
      <c r="W934" s="109"/>
      <c r="X934" s="108"/>
      <c r="Y934" s="28"/>
      <c r="AC934" s="28"/>
      <c r="AG934" s="28"/>
      <c r="AK934" s="28"/>
      <c r="AO934" s="28"/>
      <c r="AS934" s="28"/>
    </row>
    <row r="935" spans="2:45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119"/>
      <c r="O935" s="119"/>
      <c r="P935" s="119"/>
      <c r="Q935" s="119"/>
      <c r="R935" s="119"/>
      <c r="S935" s="119"/>
      <c r="T935" s="28"/>
      <c r="U935" s="107"/>
      <c r="V935" s="108"/>
      <c r="W935" s="109"/>
      <c r="X935" s="108"/>
      <c r="Y935" s="28"/>
      <c r="AC935" s="28"/>
      <c r="AG935" s="28"/>
      <c r="AK935" s="28"/>
      <c r="AO935" s="28"/>
      <c r="AS935" s="28"/>
    </row>
    <row r="936" spans="2:45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119"/>
      <c r="O936" s="119"/>
      <c r="P936" s="119"/>
      <c r="Q936" s="119"/>
      <c r="R936" s="119"/>
      <c r="S936" s="119"/>
      <c r="T936" s="28"/>
      <c r="U936" s="107"/>
      <c r="V936" s="108"/>
      <c r="W936" s="109"/>
      <c r="X936" s="108"/>
      <c r="Y936" s="28"/>
      <c r="AC936" s="28"/>
      <c r="AG936" s="28"/>
      <c r="AK936" s="28"/>
      <c r="AO936" s="28"/>
      <c r="AS936" s="28"/>
    </row>
    <row r="937" spans="2:45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119"/>
      <c r="O937" s="119"/>
      <c r="P937" s="119"/>
      <c r="Q937" s="119"/>
      <c r="R937" s="119"/>
      <c r="S937" s="119"/>
      <c r="T937" s="28"/>
      <c r="U937" s="107"/>
      <c r="V937" s="108"/>
      <c r="W937" s="109"/>
      <c r="X937" s="108"/>
      <c r="Y937" s="28"/>
      <c r="AC937" s="28"/>
      <c r="AG937" s="28"/>
      <c r="AK937" s="28"/>
      <c r="AO937" s="28"/>
      <c r="AS937" s="28"/>
    </row>
    <row r="938" spans="2:45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119"/>
      <c r="O938" s="119"/>
      <c r="P938" s="119"/>
      <c r="Q938" s="119"/>
      <c r="R938" s="119"/>
      <c r="S938" s="119"/>
      <c r="T938" s="28"/>
      <c r="U938" s="107"/>
      <c r="V938" s="108"/>
      <c r="W938" s="109"/>
      <c r="X938" s="108"/>
      <c r="Y938" s="28"/>
      <c r="AC938" s="28"/>
      <c r="AG938" s="28"/>
      <c r="AK938" s="28"/>
      <c r="AO938" s="28"/>
      <c r="AS938" s="28"/>
    </row>
    <row r="939" spans="2:45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119"/>
      <c r="O939" s="119"/>
      <c r="P939" s="119"/>
      <c r="Q939" s="119"/>
      <c r="R939" s="119"/>
      <c r="S939" s="119"/>
      <c r="T939" s="28"/>
      <c r="U939" s="107"/>
      <c r="V939" s="108"/>
      <c r="W939" s="109"/>
      <c r="X939" s="108"/>
      <c r="Y939" s="28"/>
      <c r="AC939" s="28"/>
      <c r="AG939" s="28"/>
      <c r="AK939" s="28"/>
      <c r="AO939" s="28"/>
      <c r="AS939" s="28"/>
    </row>
    <row r="940" spans="2:45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119"/>
      <c r="O940" s="119"/>
      <c r="P940" s="119"/>
      <c r="Q940" s="119"/>
      <c r="R940" s="119"/>
      <c r="S940" s="119"/>
      <c r="T940" s="28"/>
      <c r="U940" s="107"/>
      <c r="V940" s="108"/>
      <c r="W940" s="109"/>
      <c r="X940" s="108"/>
      <c r="Y940" s="28"/>
      <c r="AC940" s="28"/>
      <c r="AG940" s="28"/>
      <c r="AK940" s="28"/>
      <c r="AO940" s="28"/>
      <c r="AS940" s="28"/>
    </row>
    <row r="941" spans="2:45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119"/>
      <c r="O941" s="119"/>
      <c r="P941" s="119"/>
      <c r="Q941" s="119"/>
      <c r="R941" s="119"/>
      <c r="S941" s="119"/>
      <c r="T941" s="28"/>
      <c r="U941" s="107"/>
      <c r="V941" s="108"/>
      <c r="W941" s="109"/>
      <c r="X941" s="108"/>
      <c r="Y941" s="28"/>
      <c r="AC941" s="28"/>
      <c r="AG941" s="28"/>
      <c r="AK941" s="28"/>
      <c r="AO941" s="28"/>
      <c r="AS941" s="28"/>
    </row>
    <row r="942" spans="2:45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119"/>
      <c r="O942" s="119"/>
      <c r="P942" s="119"/>
      <c r="Q942" s="119"/>
      <c r="R942" s="119"/>
      <c r="S942" s="119"/>
      <c r="T942" s="28"/>
      <c r="U942" s="107"/>
      <c r="V942" s="108"/>
      <c r="W942" s="109"/>
      <c r="X942" s="108"/>
      <c r="Y942" s="28"/>
      <c r="AC942" s="28"/>
      <c r="AG942" s="28"/>
      <c r="AK942" s="28"/>
      <c r="AO942" s="28"/>
      <c r="AS942" s="28"/>
    </row>
    <row r="943" spans="2:45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119"/>
      <c r="O943" s="119"/>
      <c r="P943" s="119"/>
      <c r="Q943" s="119"/>
      <c r="R943" s="119"/>
      <c r="S943" s="119"/>
      <c r="T943" s="28"/>
      <c r="U943" s="107"/>
      <c r="V943" s="108"/>
      <c r="W943" s="109"/>
      <c r="X943" s="108"/>
      <c r="Y943" s="28"/>
      <c r="AC943" s="28"/>
      <c r="AG943" s="28"/>
      <c r="AK943" s="28"/>
      <c r="AO943" s="28"/>
      <c r="AS943" s="28"/>
    </row>
    <row r="944" spans="2:45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119"/>
      <c r="O944" s="119"/>
      <c r="P944" s="119"/>
      <c r="Q944" s="119"/>
      <c r="R944" s="119"/>
      <c r="S944" s="119"/>
      <c r="T944" s="28"/>
      <c r="U944" s="107"/>
      <c r="V944" s="108"/>
      <c r="W944" s="109"/>
      <c r="X944" s="108"/>
      <c r="Y944" s="28"/>
      <c r="AC944" s="28"/>
      <c r="AG944" s="28"/>
      <c r="AK944" s="28"/>
      <c r="AO944" s="28"/>
      <c r="AS944" s="28"/>
    </row>
    <row r="945" spans="2:45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119"/>
      <c r="O945" s="119"/>
      <c r="P945" s="119"/>
      <c r="Q945" s="119"/>
      <c r="R945" s="119"/>
      <c r="S945" s="119"/>
      <c r="T945" s="28"/>
      <c r="U945" s="107"/>
      <c r="V945" s="108"/>
      <c r="W945" s="109"/>
      <c r="X945" s="108"/>
      <c r="Y945" s="28"/>
      <c r="AC945" s="28"/>
      <c r="AG945" s="28"/>
      <c r="AK945" s="28"/>
      <c r="AO945" s="28"/>
      <c r="AS945" s="28"/>
    </row>
    <row r="946" spans="2:45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119"/>
      <c r="O946" s="119"/>
      <c r="P946" s="119"/>
      <c r="Q946" s="119"/>
      <c r="R946" s="119"/>
      <c r="S946" s="119"/>
      <c r="T946" s="28"/>
      <c r="U946" s="107"/>
      <c r="V946" s="108"/>
      <c r="W946" s="109"/>
      <c r="X946" s="108"/>
      <c r="Y946" s="28"/>
      <c r="AC946" s="28"/>
      <c r="AG946" s="28"/>
      <c r="AK946" s="28"/>
      <c r="AO946" s="28"/>
      <c r="AS946" s="28"/>
    </row>
    <row r="947" spans="2:45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119"/>
      <c r="O947" s="119"/>
      <c r="P947" s="119"/>
      <c r="Q947" s="119"/>
      <c r="R947" s="119"/>
      <c r="S947" s="119"/>
      <c r="T947" s="28"/>
      <c r="U947" s="107"/>
      <c r="V947" s="108"/>
      <c r="W947" s="109"/>
      <c r="X947" s="108"/>
      <c r="Y947" s="28"/>
      <c r="AC947" s="28"/>
      <c r="AG947" s="28"/>
      <c r="AK947" s="28"/>
      <c r="AO947" s="28"/>
      <c r="AS947" s="28"/>
    </row>
    <row r="948" spans="2:45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119"/>
      <c r="O948" s="119"/>
      <c r="P948" s="119"/>
      <c r="Q948" s="119"/>
      <c r="R948" s="119"/>
      <c r="S948" s="119"/>
      <c r="T948" s="28"/>
      <c r="U948" s="107"/>
      <c r="V948" s="108"/>
      <c r="W948" s="109"/>
      <c r="X948" s="108"/>
      <c r="Y948" s="28"/>
      <c r="AC948" s="28"/>
      <c r="AG948" s="28"/>
      <c r="AK948" s="28"/>
      <c r="AO948" s="28"/>
      <c r="AS948" s="28"/>
    </row>
    <row r="949" spans="2:45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119"/>
      <c r="O949" s="119"/>
      <c r="P949" s="119"/>
      <c r="Q949" s="119"/>
      <c r="R949" s="119"/>
      <c r="S949" s="119"/>
      <c r="T949" s="28"/>
      <c r="U949" s="107"/>
      <c r="V949" s="108"/>
      <c r="W949" s="109"/>
      <c r="X949" s="108"/>
      <c r="Y949" s="28"/>
      <c r="AC949" s="28"/>
      <c r="AG949" s="28"/>
      <c r="AK949" s="28"/>
      <c r="AO949" s="28"/>
      <c r="AS949" s="28"/>
    </row>
    <row r="950" spans="2:45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119"/>
      <c r="O950" s="119"/>
      <c r="P950" s="119"/>
      <c r="Q950" s="119"/>
      <c r="R950" s="119"/>
      <c r="S950" s="119"/>
      <c r="T950" s="28"/>
      <c r="U950" s="107"/>
      <c r="V950" s="108"/>
      <c r="W950" s="109"/>
      <c r="X950" s="108"/>
      <c r="Y950" s="28"/>
      <c r="AC950" s="28"/>
      <c r="AG950" s="28"/>
      <c r="AK950" s="28"/>
      <c r="AO950" s="28"/>
      <c r="AS950" s="28"/>
    </row>
    <row r="951" spans="2:45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119"/>
      <c r="O951" s="119"/>
      <c r="P951" s="119"/>
      <c r="Q951" s="119"/>
      <c r="R951" s="119"/>
      <c r="S951" s="119"/>
      <c r="T951" s="28"/>
      <c r="U951" s="107"/>
      <c r="V951" s="108"/>
      <c r="W951" s="109"/>
      <c r="X951" s="108"/>
      <c r="Y951" s="28"/>
      <c r="AC951" s="28"/>
      <c r="AG951" s="28"/>
      <c r="AK951" s="28"/>
      <c r="AO951" s="28"/>
      <c r="AS951" s="28"/>
    </row>
    <row r="952" spans="2:45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119"/>
      <c r="O952" s="119"/>
      <c r="P952" s="119"/>
      <c r="Q952" s="119"/>
      <c r="R952" s="119"/>
      <c r="S952" s="119"/>
      <c r="T952" s="28"/>
      <c r="U952" s="107"/>
      <c r="V952" s="108"/>
      <c r="W952" s="109"/>
      <c r="X952" s="108"/>
      <c r="Y952" s="28"/>
      <c r="AC952" s="28"/>
      <c r="AG952" s="28"/>
      <c r="AK952" s="28"/>
      <c r="AO952" s="28"/>
      <c r="AS952" s="28"/>
    </row>
    <row r="953" spans="2:45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119"/>
      <c r="O953" s="119"/>
      <c r="P953" s="119"/>
      <c r="Q953" s="119"/>
      <c r="R953" s="119"/>
      <c r="S953" s="119"/>
      <c r="T953" s="28"/>
      <c r="U953" s="107"/>
      <c r="V953" s="108"/>
      <c r="W953" s="109"/>
      <c r="X953" s="108"/>
      <c r="Y953" s="28"/>
      <c r="AC953" s="28"/>
      <c r="AG953" s="28"/>
      <c r="AK953" s="28"/>
      <c r="AO953" s="28"/>
      <c r="AS953" s="28"/>
    </row>
    <row r="954" spans="2:45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119"/>
      <c r="O954" s="119"/>
      <c r="P954" s="119"/>
      <c r="Q954" s="119"/>
      <c r="R954" s="119"/>
      <c r="S954" s="119"/>
      <c r="T954" s="28"/>
      <c r="U954" s="107"/>
      <c r="V954" s="108"/>
      <c r="W954" s="109"/>
      <c r="X954" s="108"/>
      <c r="Y954" s="28"/>
      <c r="AC954" s="28"/>
      <c r="AG954" s="28"/>
      <c r="AK954" s="28"/>
      <c r="AO954" s="28"/>
      <c r="AS954" s="28"/>
    </row>
    <row r="955" spans="2:45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119"/>
      <c r="O955" s="119"/>
      <c r="P955" s="119"/>
      <c r="Q955" s="119"/>
      <c r="R955" s="119"/>
      <c r="S955" s="119"/>
      <c r="T955" s="28"/>
      <c r="U955" s="107"/>
      <c r="V955" s="108"/>
      <c r="W955" s="109"/>
      <c r="X955" s="108"/>
      <c r="Y955" s="28"/>
      <c r="AC955" s="28"/>
      <c r="AG955" s="28"/>
      <c r="AK955" s="28"/>
      <c r="AO955" s="28"/>
      <c r="AS955" s="28"/>
    </row>
    <row r="956" spans="2:45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119"/>
      <c r="O956" s="119"/>
      <c r="P956" s="119"/>
      <c r="Q956" s="119"/>
      <c r="R956" s="119"/>
      <c r="S956" s="119"/>
      <c r="T956" s="28"/>
      <c r="U956" s="107"/>
      <c r="V956" s="108"/>
      <c r="W956" s="109"/>
      <c r="X956" s="108"/>
      <c r="Y956" s="28"/>
      <c r="AC956" s="28"/>
      <c r="AG956" s="28"/>
      <c r="AK956" s="28"/>
      <c r="AO956" s="28"/>
      <c r="AS956" s="28"/>
    </row>
    <row r="957" spans="2:45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119"/>
      <c r="O957" s="119"/>
      <c r="P957" s="119"/>
      <c r="Q957" s="119"/>
      <c r="R957" s="119"/>
      <c r="S957" s="119"/>
      <c r="T957" s="28"/>
      <c r="U957" s="107"/>
      <c r="V957" s="108"/>
      <c r="W957" s="109"/>
      <c r="X957" s="108"/>
      <c r="Y957" s="28"/>
      <c r="AC957" s="28"/>
      <c r="AG957" s="28"/>
      <c r="AK957" s="28"/>
      <c r="AO957" s="28"/>
      <c r="AS957" s="28"/>
    </row>
    <row r="958" spans="2:45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119"/>
      <c r="O958" s="119"/>
      <c r="P958" s="119"/>
      <c r="Q958" s="119"/>
      <c r="R958" s="119"/>
      <c r="S958" s="119"/>
      <c r="T958" s="28"/>
      <c r="U958" s="107"/>
      <c r="V958" s="108"/>
      <c r="W958" s="109"/>
      <c r="X958" s="108"/>
      <c r="Y958" s="28"/>
      <c r="AC958" s="28"/>
      <c r="AG958" s="28"/>
      <c r="AK958" s="28"/>
      <c r="AO958" s="28"/>
      <c r="AS958" s="28"/>
    </row>
    <row r="959" spans="2:45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119"/>
      <c r="O959" s="119"/>
      <c r="P959" s="119"/>
      <c r="Q959" s="119"/>
      <c r="R959" s="119"/>
      <c r="S959" s="119"/>
      <c r="T959" s="28"/>
      <c r="U959" s="107"/>
      <c r="V959" s="108"/>
      <c r="W959" s="109"/>
      <c r="X959" s="108"/>
      <c r="Y959" s="28"/>
      <c r="AC959" s="28"/>
      <c r="AG959" s="28"/>
      <c r="AK959" s="28"/>
      <c r="AO959" s="28"/>
      <c r="AS959" s="28"/>
    </row>
    <row r="960" spans="2:45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119"/>
      <c r="O960" s="119"/>
      <c r="P960" s="119"/>
      <c r="Q960" s="119"/>
      <c r="R960" s="119"/>
      <c r="S960" s="119"/>
      <c r="T960" s="28"/>
      <c r="U960" s="107"/>
      <c r="V960" s="108"/>
      <c r="W960" s="109"/>
      <c r="X960" s="108"/>
      <c r="Y960" s="28"/>
      <c r="AC960" s="28"/>
      <c r="AG960" s="28"/>
      <c r="AK960" s="28"/>
      <c r="AO960" s="28"/>
      <c r="AS960" s="28"/>
    </row>
    <row r="961" spans="2:45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119"/>
      <c r="O961" s="119"/>
      <c r="P961" s="119"/>
      <c r="Q961" s="119"/>
      <c r="R961" s="119"/>
      <c r="S961" s="119"/>
      <c r="T961" s="28"/>
      <c r="U961" s="107"/>
      <c r="V961" s="108"/>
      <c r="W961" s="109"/>
      <c r="X961" s="108"/>
      <c r="Y961" s="28"/>
      <c r="AC961" s="28"/>
      <c r="AG961" s="28"/>
      <c r="AK961" s="28"/>
      <c r="AO961" s="28"/>
      <c r="AS961" s="28"/>
    </row>
    <row r="962" spans="2:45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119"/>
      <c r="O962" s="119"/>
      <c r="P962" s="119"/>
      <c r="Q962" s="119"/>
      <c r="R962" s="119"/>
      <c r="S962" s="119"/>
      <c r="T962" s="28"/>
      <c r="U962" s="107"/>
      <c r="V962" s="108"/>
      <c r="W962" s="109"/>
      <c r="X962" s="108"/>
      <c r="Y962" s="28"/>
      <c r="AC962" s="28"/>
      <c r="AG962" s="28"/>
      <c r="AK962" s="28"/>
      <c r="AO962" s="28"/>
      <c r="AS962" s="28"/>
    </row>
    <row r="963" spans="2:45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119"/>
      <c r="O963" s="119"/>
      <c r="P963" s="119"/>
      <c r="Q963" s="119"/>
      <c r="R963" s="119"/>
      <c r="S963" s="119"/>
      <c r="T963" s="28"/>
      <c r="U963" s="107"/>
      <c r="V963" s="108"/>
      <c r="W963" s="109"/>
      <c r="X963" s="108"/>
      <c r="Y963" s="28"/>
      <c r="AC963" s="28"/>
      <c r="AG963" s="28"/>
      <c r="AK963" s="28"/>
      <c r="AO963" s="28"/>
      <c r="AS963" s="28"/>
    </row>
    <row r="964" spans="2:45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119"/>
      <c r="O964" s="119"/>
      <c r="P964" s="119"/>
      <c r="Q964" s="119"/>
      <c r="R964" s="119"/>
      <c r="S964" s="119"/>
      <c r="T964" s="28"/>
      <c r="U964" s="107"/>
      <c r="V964" s="108"/>
      <c r="W964" s="109"/>
      <c r="X964" s="108"/>
      <c r="Y964" s="28"/>
      <c r="AC964" s="28"/>
      <c r="AG964" s="28"/>
      <c r="AK964" s="28"/>
      <c r="AO964" s="28"/>
      <c r="AS964" s="28"/>
    </row>
    <row r="965" spans="2:45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119"/>
      <c r="O965" s="119"/>
      <c r="P965" s="119"/>
      <c r="Q965" s="119"/>
      <c r="R965" s="119"/>
      <c r="S965" s="119"/>
      <c r="T965" s="28"/>
      <c r="U965" s="107"/>
      <c r="V965" s="108"/>
      <c r="W965" s="109"/>
      <c r="X965" s="108"/>
      <c r="Y965" s="28"/>
      <c r="AC965" s="28"/>
      <c r="AG965" s="28"/>
      <c r="AK965" s="28"/>
      <c r="AO965" s="28"/>
      <c r="AS965" s="28"/>
    </row>
    <row r="966" spans="2:45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119"/>
      <c r="O966" s="119"/>
      <c r="P966" s="119"/>
      <c r="Q966" s="119"/>
      <c r="R966" s="119"/>
      <c r="S966" s="119"/>
      <c r="T966" s="28"/>
      <c r="U966" s="107"/>
      <c r="V966" s="108"/>
      <c r="W966" s="109"/>
      <c r="X966" s="108"/>
      <c r="Y966" s="28"/>
      <c r="AC966" s="28"/>
      <c r="AG966" s="28"/>
      <c r="AK966" s="28"/>
      <c r="AO966" s="28"/>
      <c r="AS966" s="28"/>
    </row>
    <row r="967" spans="2:45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119"/>
      <c r="O967" s="119"/>
      <c r="P967" s="119"/>
      <c r="Q967" s="119"/>
      <c r="R967" s="119"/>
      <c r="S967" s="119"/>
      <c r="T967" s="28"/>
      <c r="U967" s="107"/>
      <c r="V967" s="108"/>
      <c r="W967" s="109"/>
      <c r="X967" s="108"/>
      <c r="Y967" s="28"/>
      <c r="AC967" s="28"/>
      <c r="AG967" s="28"/>
      <c r="AK967" s="28"/>
      <c r="AO967" s="28"/>
      <c r="AS967" s="28"/>
    </row>
    <row r="968" spans="2:45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119"/>
      <c r="O968" s="119"/>
      <c r="P968" s="119"/>
      <c r="Q968" s="119"/>
      <c r="R968" s="119"/>
      <c r="S968" s="119"/>
      <c r="T968" s="28"/>
      <c r="U968" s="107"/>
      <c r="V968" s="108"/>
      <c r="W968" s="109"/>
      <c r="X968" s="108"/>
      <c r="Y968" s="28"/>
      <c r="AC968" s="28"/>
      <c r="AG968" s="28"/>
      <c r="AK968" s="28"/>
      <c r="AO968" s="28"/>
      <c r="AS968" s="28"/>
    </row>
    <row r="969" spans="2:45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119"/>
      <c r="O969" s="119"/>
      <c r="P969" s="119"/>
      <c r="Q969" s="119"/>
      <c r="R969" s="119"/>
      <c r="S969" s="119"/>
      <c r="T969" s="28"/>
      <c r="U969" s="107"/>
      <c r="V969" s="108"/>
      <c r="W969" s="109"/>
      <c r="X969" s="108"/>
      <c r="Y969" s="28"/>
      <c r="AC969" s="28"/>
      <c r="AG969" s="28"/>
      <c r="AK969" s="28"/>
      <c r="AO969" s="28"/>
      <c r="AS969" s="28"/>
    </row>
    <row r="970" spans="2:45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119"/>
      <c r="O970" s="119"/>
      <c r="P970" s="119"/>
      <c r="Q970" s="119"/>
      <c r="R970" s="119"/>
      <c r="S970" s="119"/>
      <c r="T970" s="28"/>
      <c r="U970" s="107"/>
      <c r="V970" s="108"/>
      <c r="W970" s="109"/>
      <c r="X970" s="108"/>
      <c r="Y970" s="28"/>
      <c r="AC970" s="28"/>
      <c r="AG970" s="28"/>
      <c r="AK970" s="28"/>
      <c r="AO970" s="28"/>
      <c r="AS970" s="28"/>
    </row>
    <row r="971" spans="2:45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119"/>
      <c r="O971" s="119"/>
      <c r="P971" s="119"/>
      <c r="Q971" s="119"/>
      <c r="R971" s="119"/>
      <c r="S971" s="119"/>
      <c r="T971" s="28"/>
      <c r="U971" s="107"/>
      <c r="V971" s="108"/>
      <c r="W971" s="109"/>
      <c r="X971" s="108"/>
      <c r="Y971" s="28"/>
      <c r="AC971" s="28"/>
      <c r="AG971" s="28"/>
      <c r="AK971" s="28"/>
      <c r="AO971" s="28"/>
      <c r="AS971" s="28"/>
    </row>
    <row r="972" spans="2:45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119"/>
      <c r="O972" s="119"/>
      <c r="P972" s="119"/>
      <c r="Q972" s="119"/>
      <c r="R972" s="119"/>
      <c r="S972" s="119"/>
      <c r="T972" s="28"/>
      <c r="U972" s="107"/>
      <c r="V972" s="108"/>
      <c r="W972" s="109"/>
      <c r="X972" s="108"/>
      <c r="Y972" s="28"/>
      <c r="AC972" s="28"/>
      <c r="AG972" s="28"/>
      <c r="AK972" s="28"/>
      <c r="AO972" s="28"/>
      <c r="AS972" s="28"/>
    </row>
    <row r="973" spans="2:45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119"/>
      <c r="O973" s="119"/>
      <c r="P973" s="119"/>
      <c r="Q973" s="119"/>
      <c r="R973" s="119"/>
      <c r="S973" s="119"/>
      <c r="T973" s="28"/>
      <c r="U973" s="107"/>
      <c r="V973" s="108"/>
      <c r="W973" s="109"/>
      <c r="X973" s="108"/>
      <c r="Y973" s="28"/>
      <c r="AC973" s="28"/>
      <c r="AG973" s="28"/>
      <c r="AK973" s="28"/>
      <c r="AO973" s="28"/>
      <c r="AS973" s="28"/>
    </row>
    <row r="974" spans="2:45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119"/>
      <c r="O974" s="119"/>
      <c r="P974" s="119"/>
      <c r="Q974" s="119"/>
      <c r="R974" s="119"/>
      <c r="S974" s="119"/>
      <c r="T974" s="28"/>
      <c r="U974" s="107"/>
      <c r="V974" s="108"/>
      <c r="W974" s="109"/>
      <c r="X974" s="108"/>
      <c r="Y974" s="28"/>
      <c r="AC974" s="28"/>
      <c r="AG974" s="28"/>
      <c r="AK974" s="28"/>
      <c r="AO974" s="28"/>
      <c r="AS974" s="28"/>
    </row>
    <row r="975" spans="2:45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119"/>
      <c r="O975" s="119"/>
      <c r="P975" s="119"/>
      <c r="Q975" s="119"/>
      <c r="R975" s="119"/>
      <c r="S975" s="119"/>
      <c r="T975" s="28"/>
      <c r="U975" s="107"/>
      <c r="V975" s="108"/>
      <c r="W975" s="109"/>
      <c r="X975" s="108"/>
      <c r="Y975" s="28"/>
      <c r="AC975" s="28"/>
      <c r="AG975" s="28"/>
      <c r="AK975" s="28"/>
      <c r="AO975" s="28"/>
      <c r="AS975" s="28"/>
    </row>
    <row r="976" spans="2:45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119"/>
      <c r="O976" s="119"/>
      <c r="P976" s="119"/>
      <c r="Q976" s="119"/>
      <c r="R976" s="119"/>
      <c r="S976" s="119"/>
      <c r="T976" s="28"/>
      <c r="U976" s="107"/>
      <c r="V976" s="108"/>
      <c r="W976" s="109"/>
      <c r="X976" s="108"/>
      <c r="Y976" s="28"/>
      <c r="AC976" s="28"/>
      <c r="AG976" s="28"/>
      <c r="AK976" s="28"/>
      <c r="AO976" s="28"/>
      <c r="AS976" s="28"/>
    </row>
    <row r="977" spans="2:45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119"/>
      <c r="O977" s="119"/>
      <c r="P977" s="119"/>
      <c r="Q977" s="119"/>
      <c r="R977" s="119"/>
      <c r="S977" s="119"/>
      <c r="T977" s="28"/>
      <c r="U977" s="107"/>
      <c r="V977" s="108"/>
      <c r="W977" s="109"/>
      <c r="X977" s="108"/>
      <c r="Y977" s="28"/>
      <c r="AC977" s="28"/>
      <c r="AG977" s="28"/>
      <c r="AK977" s="28"/>
      <c r="AO977" s="28"/>
      <c r="AS977" s="28"/>
    </row>
    <row r="978" spans="2:45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119"/>
      <c r="O978" s="119"/>
      <c r="P978" s="119"/>
      <c r="Q978" s="119"/>
      <c r="R978" s="119"/>
      <c r="S978" s="119"/>
      <c r="T978" s="28"/>
      <c r="U978" s="107"/>
      <c r="V978" s="108"/>
      <c r="W978" s="109"/>
      <c r="X978" s="108"/>
      <c r="Y978" s="28"/>
      <c r="AC978" s="28"/>
      <c r="AG978" s="28"/>
      <c r="AK978" s="28"/>
      <c r="AO978" s="28"/>
      <c r="AS978" s="28"/>
    </row>
    <row r="979" spans="2:45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119"/>
      <c r="O979" s="119"/>
      <c r="P979" s="119"/>
      <c r="Q979" s="119"/>
      <c r="R979" s="119"/>
      <c r="S979" s="119"/>
      <c r="T979" s="28"/>
      <c r="U979" s="107"/>
      <c r="V979" s="108"/>
      <c r="W979" s="109"/>
      <c r="X979" s="108"/>
      <c r="Y979" s="28"/>
      <c r="AC979" s="28"/>
      <c r="AG979" s="28"/>
      <c r="AK979" s="28"/>
      <c r="AO979" s="28"/>
      <c r="AS979" s="28"/>
    </row>
    <row r="980" spans="2:45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119"/>
      <c r="O980" s="119"/>
      <c r="P980" s="119"/>
      <c r="Q980" s="119"/>
      <c r="R980" s="119"/>
      <c r="S980" s="119"/>
      <c r="T980" s="28"/>
      <c r="U980" s="107"/>
      <c r="V980" s="108"/>
      <c r="W980" s="109"/>
      <c r="X980" s="108"/>
      <c r="Y980" s="28"/>
      <c r="AC980" s="28"/>
      <c r="AG980" s="28"/>
      <c r="AK980" s="28"/>
      <c r="AO980" s="28"/>
      <c r="AS980" s="28"/>
    </row>
    <row r="981" spans="2:45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119"/>
      <c r="O981" s="119"/>
      <c r="P981" s="119"/>
      <c r="Q981" s="119"/>
      <c r="R981" s="119"/>
      <c r="S981" s="119"/>
      <c r="T981" s="28"/>
      <c r="U981" s="107"/>
      <c r="V981" s="108"/>
      <c r="W981" s="109"/>
      <c r="X981" s="108"/>
      <c r="Y981" s="28"/>
      <c r="AC981" s="28"/>
      <c r="AG981" s="28"/>
      <c r="AK981" s="28"/>
      <c r="AO981" s="28"/>
      <c r="AS981" s="28"/>
    </row>
    <row r="982" spans="2:45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119"/>
      <c r="O982" s="119"/>
      <c r="P982" s="119"/>
      <c r="Q982" s="119"/>
      <c r="R982" s="119"/>
      <c r="S982" s="119"/>
      <c r="T982" s="28"/>
      <c r="U982" s="107"/>
      <c r="V982" s="108"/>
      <c r="W982" s="109"/>
      <c r="X982" s="108"/>
      <c r="Y982" s="28"/>
      <c r="AC982" s="28"/>
      <c r="AG982" s="28"/>
      <c r="AK982" s="28"/>
      <c r="AO982" s="28"/>
      <c r="AS982" s="28"/>
    </row>
    <row r="983" spans="2:45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119"/>
      <c r="O983" s="119"/>
      <c r="P983" s="119"/>
      <c r="Q983" s="119"/>
      <c r="R983" s="119"/>
      <c r="S983" s="119"/>
      <c r="T983" s="28"/>
      <c r="U983" s="107"/>
      <c r="V983" s="108"/>
      <c r="W983" s="109"/>
      <c r="X983" s="108"/>
      <c r="Y983" s="28"/>
      <c r="AC983" s="28"/>
      <c r="AG983" s="28"/>
      <c r="AK983" s="28"/>
      <c r="AO983" s="28"/>
      <c r="AS983" s="28"/>
    </row>
    <row r="984" spans="2:45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119"/>
      <c r="O984" s="119"/>
      <c r="P984" s="119"/>
      <c r="Q984" s="119"/>
      <c r="R984" s="119"/>
      <c r="S984" s="119"/>
      <c r="T984" s="28"/>
      <c r="U984" s="107"/>
      <c r="V984" s="108"/>
      <c r="W984" s="109"/>
      <c r="X984" s="108"/>
      <c r="Y984" s="28"/>
      <c r="AC984" s="28"/>
      <c r="AG984" s="28"/>
      <c r="AK984" s="28"/>
      <c r="AO984" s="28"/>
      <c r="AS984" s="28"/>
    </row>
    <row r="985" spans="2:45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119"/>
      <c r="O985" s="119"/>
      <c r="P985" s="119"/>
      <c r="Q985" s="119"/>
      <c r="R985" s="119"/>
      <c r="S985" s="119"/>
      <c r="T985" s="28"/>
      <c r="U985" s="107"/>
      <c r="V985" s="108"/>
      <c r="W985" s="109"/>
      <c r="X985" s="108"/>
      <c r="Y985" s="28"/>
      <c r="AC985" s="28"/>
      <c r="AG985" s="28"/>
      <c r="AK985" s="28"/>
      <c r="AO985" s="28"/>
      <c r="AS985" s="28"/>
    </row>
    <row r="986" spans="2:45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119"/>
      <c r="O986" s="119"/>
      <c r="P986" s="119"/>
      <c r="Q986" s="119"/>
      <c r="R986" s="119"/>
      <c r="S986" s="119"/>
      <c r="T986" s="28"/>
      <c r="U986" s="107"/>
      <c r="V986" s="108"/>
      <c r="W986" s="109"/>
      <c r="X986" s="108"/>
      <c r="Y986" s="28"/>
      <c r="AC986" s="28"/>
      <c r="AG986" s="28"/>
      <c r="AK986" s="28"/>
      <c r="AO986" s="28"/>
      <c r="AS986" s="28"/>
    </row>
    <row r="987" spans="2:45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119"/>
      <c r="O987" s="119"/>
      <c r="P987" s="119"/>
      <c r="Q987" s="119"/>
      <c r="R987" s="119"/>
      <c r="S987" s="119"/>
      <c r="T987" s="28"/>
      <c r="U987" s="107"/>
      <c r="V987" s="108"/>
      <c r="W987" s="109"/>
      <c r="X987" s="108"/>
      <c r="Y987" s="28"/>
      <c r="AC987" s="28"/>
      <c r="AG987" s="28"/>
      <c r="AK987" s="28"/>
      <c r="AO987" s="28"/>
      <c r="AS987" s="28"/>
    </row>
    <row r="988" spans="2:45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119"/>
      <c r="O988" s="119"/>
      <c r="P988" s="119"/>
      <c r="Q988" s="119"/>
      <c r="R988" s="119"/>
      <c r="S988" s="119"/>
      <c r="T988" s="28"/>
      <c r="U988" s="107"/>
      <c r="V988" s="108"/>
      <c r="W988" s="109"/>
      <c r="X988" s="108"/>
      <c r="Y988" s="28"/>
      <c r="AC988" s="28"/>
      <c r="AG988" s="28"/>
      <c r="AK988" s="28"/>
      <c r="AO988" s="28"/>
      <c r="AS988" s="28"/>
    </row>
    <row r="989" spans="2:45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119"/>
      <c r="O989" s="119"/>
      <c r="P989" s="119"/>
      <c r="Q989" s="119"/>
      <c r="R989" s="119"/>
      <c r="S989" s="119"/>
      <c r="T989" s="28"/>
      <c r="U989" s="107"/>
      <c r="V989" s="108"/>
      <c r="W989" s="109"/>
      <c r="X989" s="108"/>
      <c r="Y989" s="28"/>
      <c r="AC989" s="28"/>
      <c r="AG989" s="28"/>
      <c r="AK989" s="28"/>
      <c r="AO989" s="28"/>
      <c r="AS989" s="28"/>
    </row>
    <row r="990" spans="2:45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119"/>
      <c r="O990" s="119"/>
      <c r="P990" s="119"/>
      <c r="Q990" s="119"/>
      <c r="R990" s="119"/>
      <c r="S990" s="119"/>
      <c r="T990" s="28"/>
      <c r="U990" s="107"/>
      <c r="V990" s="108"/>
      <c r="W990" s="109"/>
      <c r="X990" s="108"/>
      <c r="Y990" s="28"/>
      <c r="AC990" s="28"/>
      <c r="AG990" s="28"/>
      <c r="AK990" s="28"/>
      <c r="AO990" s="28"/>
      <c r="AS990" s="28"/>
    </row>
    <row r="991" spans="2:45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119"/>
      <c r="O991" s="119"/>
      <c r="P991" s="119"/>
      <c r="Q991" s="119"/>
      <c r="R991" s="119"/>
      <c r="S991" s="119"/>
      <c r="T991" s="28"/>
      <c r="U991" s="107"/>
      <c r="V991" s="108"/>
      <c r="W991" s="109"/>
      <c r="X991" s="108"/>
      <c r="Y991" s="28"/>
      <c r="AC991" s="28"/>
      <c r="AG991" s="28"/>
      <c r="AK991" s="28"/>
      <c r="AO991" s="28"/>
      <c r="AS991" s="28"/>
    </row>
    <row r="992" spans="2:45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119"/>
      <c r="O992" s="119"/>
      <c r="P992" s="119"/>
      <c r="Q992" s="119"/>
      <c r="R992" s="119"/>
      <c r="S992" s="119"/>
      <c r="T992" s="28"/>
      <c r="U992" s="107"/>
      <c r="V992" s="108"/>
      <c r="W992" s="109"/>
      <c r="X992" s="108"/>
      <c r="Y992" s="28"/>
      <c r="AC992" s="28"/>
      <c r="AG992" s="28"/>
      <c r="AK992" s="28"/>
      <c r="AO992" s="28"/>
      <c r="AS992" s="28"/>
    </row>
    <row r="993" spans="2:45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119"/>
      <c r="O993" s="119"/>
      <c r="P993" s="119"/>
      <c r="Q993" s="119"/>
      <c r="R993" s="119"/>
      <c r="S993" s="119"/>
      <c r="T993" s="28"/>
      <c r="U993" s="107"/>
      <c r="V993" s="108"/>
      <c r="W993" s="109"/>
      <c r="X993" s="108"/>
      <c r="Y993" s="28"/>
      <c r="AC993" s="28"/>
      <c r="AG993" s="28"/>
      <c r="AK993" s="28"/>
      <c r="AO993" s="28"/>
      <c r="AS993" s="28"/>
    </row>
    <row r="994" spans="2:45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119"/>
      <c r="O994" s="119"/>
      <c r="P994" s="119"/>
      <c r="Q994" s="119"/>
      <c r="R994" s="119"/>
      <c r="S994" s="119"/>
      <c r="T994" s="28"/>
      <c r="U994" s="107"/>
      <c r="V994" s="108"/>
      <c r="W994" s="109"/>
      <c r="X994" s="108"/>
      <c r="Y994" s="28"/>
      <c r="AC994" s="28"/>
      <c r="AG994" s="28"/>
      <c r="AK994" s="28"/>
      <c r="AO994" s="28"/>
      <c r="AS994" s="28"/>
    </row>
    <row r="995" spans="2:45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119"/>
      <c r="O995" s="119"/>
      <c r="P995" s="119"/>
      <c r="Q995" s="119"/>
      <c r="R995" s="119"/>
      <c r="S995" s="119"/>
      <c r="T995" s="28"/>
      <c r="U995" s="107"/>
      <c r="V995" s="108"/>
      <c r="W995" s="109"/>
      <c r="X995" s="108"/>
      <c r="Y995" s="28"/>
      <c r="AC995" s="28"/>
      <c r="AG995" s="28"/>
      <c r="AK995" s="28"/>
      <c r="AO995" s="28"/>
      <c r="AS995" s="28"/>
    </row>
    <row r="996" spans="2:45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119"/>
      <c r="O996" s="119"/>
      <c r="P996" s="119"/>
      <c r="Q996" s="119"/>
      <c r="R996" s="119"/>
      <c r="S996" s="119"/>
      <c r="T996" s="28"/>
      <c r="U996" s="107"/>
      <c r="V996" s="108"/>
      <c r="W996" s="109"/>
      <c r="X996" s="108"/>
      <c r="Y996" s="28"/>
      <c r="AC996" s="28"/>
      <c r="AG996" s="28"/>
      <c r="AK996" s="28"/>
      <c r="AO996" s="28"/>
      <c r="AS996" s="28"/>
    </row>
    <row r="997" spans="2:45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119"/>
      <c r="O997" s="119"/>
      <c r="P997" s="119"/>
      <c r="Q997" s="119"/>
      <c r="R997" s="119"/>
      <c r="S997" s="119"/>
      <c r="T997" s="28"/>
      <c r="U997" s="107"/>
      <c r="V997" s="108"/>
      <c r="W997" s="109"/>
      <c r="X997" s="108"/>
      <c r="Y997" s="28"/>
      <c r="AC997" s="28"/>
      <c r="AG997" s="28"/>
      <c r="AK997" s="28"/>
      <c r="AO997" s="28"/>
      <c r="AS997" s="28"/>
    </row>
    <row r="998" spans="2:45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119"/>
      <c r="O998" s="119"/>
      <c r="P998" s="119"/>
      <c r="Q998" s="119"/>
      <c r="R998" s="119"/>
      <c r="S998" s="119"/>
      <c r="T998" s="28"/>
      <c r="U998" s="107"/>
      <c r="V998" s="108"/>
      <c r="W998" s="109"/>
      <c r="X998" s="108"/>
      <c r="Y998" s="28"/>
      <c r="AC998" s="28"/>
      <c r="AG998" s="28"/>
      <c r="AK998" s="28"/>
      <c r="AO998" s="28"/>
      <c r="AS998" s="28"/>
    </row>
    <row r="999" spans="2:45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119"/>
      <c r="O999" s="119"/>
      <c r="P999" s="119"/>
      <c r="Q999" s="119"/>
      <c r="R999" s="119"/>
      <c r="S999" s="119"/>
      <c r="T999" s="28"/>
      <c r="U999" s="107"/>
      <c r="V999" s="108"/>
      <c r="W999" s="109"/>
      <c r="X999" s="108"/>
      <c r="Y999" s="28"/>
      <c r="AC999" s="28"/>
      <c r="AG999" s="28"/>
      <c r="AK999" s="28"/>
      <c r="AO999" s="28"/>
      <c r="AS999" s="28"/>
    </row>
    <row r="1000" spans="2:45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119"/>
      <c r="O1000" s="119"/>
      <c r="P1000" s="119"/>
      <c r="Q1000" s="119"/>
      <c r="R1000" s="119"/>
      <c r="S1000" s="119"/>
      <c r="T1000" s="28"/>
      <c r="U1000" s="107"/>
      <c r="V1000" s="108"/>
      <c r="W1000" s="109"/>
      <c r="X1000" s="108"/>
      <c r="Y1000" s="28"/>
      <c r="AC1000" s="28"/>
      <c r="AG1000" s="28"/>
      <c r="AK1000" s="28"/>
      <c r="AO1000" s="28"/>
      <c r="AS1000" s="28"/>
    </row>
    <row r="1001" spans="2:45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119"/>
      <c r="O1001" s="119"/>
      <c r="P1001" s="119"/>
      <c r="Q1001" s="119"/>
      <c r="R1001" s="119"/>
      <c r="S1001" s="119"/>
      <c r="T1001" s="28"/>
      <c r="U1001" s="107"/>
      <c r="V1001" s="108"/>
      <c r="W1001" s="109"/>
      <c r="X1001" s="108"/>
      <c r="Y1001" s="28"/>
      <c r="AC1001" s="28"/>
      <c r="AG1001" s="28"/>
      <c r="AK1001" s="28"/>
      <c r="AO1001" s="28"/>
      <c r="AS1001" s="28"/>
    </row>
    <row r="1002" spans="2:45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119"/>
      <c r="O1002" s="119"/>
      <c r="P1002" s="119"/>
      <c r="Q1002" s="119"/>
      <c r="R1002" s="119"/>
      <c r="S1002" s="119"/>
      <c r="T1002" s="28"/>
      <c r="U1002" s="107"/>
      <c r="V1002" s="108"/>
      <c r="W1002" s="109"/>
      <c r="X1002" s="108"/>
      <c r="Y1002" s="28"/>
      <c r="AC1002" s="28"/>
      <c r="AG1002" s="28"/>
      <c r="AK1002" s="28"/>
      <c r="AO1002" s="28"/>
      <c r="AS1002" s="28"/>
    </row>
    <row r="1003" spans="2:45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119"/>
      <c r="O1003" s="119"/>
      <c r="P1003" s="119"/>
      <c r="Q1003" s="119"/>
      <c r="R1003" s="119"/>
      <c r="S1003" s="119"/>
      <c r="T1003" s="28"/>
      <c r="U1003" s="107"/>
      <c r="V1003" s="108"/>
      <c r="W1003" s="109"/>
      <c r="X1003" s="108"/>
      <c r="Y1003" s="28"/>
      <c r="AC1003" s="28"/>
      <c r="AG1003" s="28"/>
      <c r="AK1003" s="28"/>
      <c r="AO1003" s="28"/>
      <c r="AS1003" s="28"/>
    </row>
    <row r="1004" spans="2:45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119"/>
      <c r="O1004" s="119"/>
      <c r="P1004" s="119"/>
      <c r="Q1004" s="119"/>
      <c r="R1004" s="119"/>
      <c r="S1004" s="119"/>
      <c r="T1004" s="28"/>
      <c r="U1004" s="107"/>
      <c r="V1004" s="108"/>
      <c r="W1004" s="109"/>
      <c r="X1004" s="108"/>
      <c r="Y1004" s="28"/>
      <c r="AC1004" s="28"/>
      <c r="AG1004" s="28"/>
      <c r="AK1004" s="28"/>
      <c r="AO1004" s="28"/>
      <c r="AS1004" s="28"/>
    </row>
    <row r="1005" spans="2:45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119"/>
      <c r="O1005" s="119"/>
      <c r="P1005" s="119"/>
      <c r="Q1005" s="119"/>
      <c r="R1005" s="119"/>
      <c r="S1005" s="119"/>
      <c r="T1005" s="28"/>
      <c r="U1005" s="107"/>
      <c r="V1005" s="108"/>
      <c r="W1005" s="109"/>
      <c r="X1005" s="108"/>
      <c r="Y1005" s="28"/>
      <c r="AC1005" s="28"/>
      <c r="AG1005" s="28"/>
      <c r="AK1005" s="28"/>
      <c r="AO1005" s="28"/>
      <c r="AS1005" s="28"/>
    </row>
    <row r="1006" spans="2:45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119"/>
      <c r="O1006" s="119"/>
      <c r="P1006" s="119"/>
      <c r="Q1006" s="119"/>
      <c r="R1006" s="119"/>
      <c r="S1006" s="119"/>
      <c r="T1006" s="28"/>
      <c r="U1006" s="107"/>
      <c r="V1006" s="108"/>
      <c r="W1006" s="109"/>
      <c r="X1006" s="108"/>
      <c r="Y1006" s="28"/>
      <c r="AC1006" s="28"/>
      <c r="AG1006" s="28"/>
      <c r="AK1006" s="28"/>
      <c r="AO1006" s="28"/>
      <c r="AS1006" s="28"/>
    </row>
    <row r="1007" spans="2:45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119"/>
      <c r="O1007" s="119"/>
      <c r="P1007" s="119"/>
      <c r="Q1007" s="119"/>
      <c r="R1007" s="119"/>
      <c r="S1007" s="119"/>
      <c r="T1007" s="28"/>
      <c r="U1007" s="107"/>
      <c r="V1007" s="108"/>
      <c r="W1007" s="109"/>
      <c r="X1007" s="108"/>
      <c r="Y1007" s="28"/>
      <c r="AC1007" s="28"/>
      <c r="AG1007" s="28"/>
      <c r="AK1007" s="28"/>
      <c r="AO1007" s="28"/>
      <c r="AS1007" s="28"/>
    </row>
    <row r="1008" spans="2:45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119"/>
      <c r="O1008" s="119"/>
      <c r="P1008" s="119"/>
      <c r="Q1008" s="119"/>
      <c r="R1008" s="119"/>
      <c r="S1008" s="119"/>
      <c r="T1008" s="28"/>
      <c r="U1008" s="107"/>
      <c r="V1008" s="108"/>
      <c r="W1008" s="109"/>
      <c r="X1008" s="108"/>
      <c r="Y1008" s="28"/>
      <c r="AC1008" s="28"/>
      <c r="AG1008" s="28"/>
      <c r="AK1008" s="28"/>
      <c r="AO1008" s="28"/>
      <c r="AS1008" s="28"/>
    </row>
    <row r="1009" spans="2:45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119"/>
      <c r="O1009" s="119"/>
      <c r="P1009" s="119"/>
      <c r="Q1009" s="119"/>
      <c r="R1009" s="119"/>
      <c r="S1009" s="119"/>
      <c r="T1009" s="28"/>
      <c r="U1009" s="107"/>
      <c r="V1009" s="108"/>
      <c r="W1009" s="109"/>
      <c r="X1009" s="108"/>
      <c r="Y1009" s="28"/>
      <c r="AC1009" s="28"/>
      <c r="AG1009" s="28"/>
      <c r="AK1009" s="28"/>
      <c r="AO1009" s="28"/>
      <c r="AS1009" s="28"/>
    </row>
    <row r="1010" spans="2:45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119"/>
      <c r="O1010" s="119"/>
      <c r="P1010" s="119"/>
      <c r="Q1010" s="119"/>
      <c r="R1010" s="119"/>
      <c r="S1010" s="119"/>
      <c r="T1010" s="28"/>
      <c r="U1010" s="107"/>
      <c r="V1010" s="108"/>
      <c r="W1010" s="109"/>
      <c r="X1010" s="108"/>
      <c r="Y1010" s="28"/>
      <c r="AC1010" s="28"/>
      <c r="AG1010" s="28"/>
      <c r="AK1010" s="28"/>
      <c r="AO1010" s="28"/>
      <c r="AS1010" s="28"/>
    </row>
    <row r="1011" spans="2:45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119"/>
      <c r="O1011" s="119"/>
      <c r="P1011" s="119"/>
      <c r="Q1011" s="119"/>
      <c r="R1011" s="119"/>
      <c r="S1011" s="119"/>
      <c r="T1011" s="28"/>
      <c r="U1011" s="107"/>
      <c r="V1011" s="108"/>
      <c r="W1011" s="109"/>
      <c r="X1011" s="108"/>
      <c r="Y1011" s="28"/>
      <c r="AC1011" s="28"/>
      <c r="AG1011" s="28"/>
      <c r="AK1011" s="28"/>
      <c r="AO1011" s="28"/>
      <c r="AS1011" s="28"/>
    </row>
    <row r="1012" spans="2:45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119"/>
      <c r="O1012" s="119"/>
      <c r="P1012" s="119"/>
      <c r="Q1012" s="119"/>
      <c r="R1012" s="119"/>
      <c r="S1012" s="119"/>
      <c r="T1012" s="28"/>
      <c r="U1012" s="107"/>
      <c r="V1012" s="108"/>
      <c r="W1012" s="109"/>
      <c r="X1012" s="108"/>
      <c r="Y1012" s="28"/>
      <c r="AC1012" s="28"/>
      <c r="AG1012" s="28"/>
      <c r="AK1012" s="28"/>
      <c r="AO1012" s="28"/>
      <c r="AS1012" s="28"/>
    </row>
    <row r="1013" spans="2:45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119"/>
      <c r="O1013" s="119"/>
      <c r="P1013" s="119"/>
      <c r="Q1013" s="119"/>
      <c r="R1013" s="119"/>
      <c r="S1013" s="119"/>
      <c r="T1013" s="28"/>
      <c r="U1013" s="107"/>
      <c r="V1013" s="108"/>
      <c r="W1013" s="109"/>
      <c r="X1013" s="108"/>
      <c r="Y1013" s="28"/>
      <c r="AC1013" s="28"/>
      <c r="AG1013" s="28"/>
      <c r="AK1013" s="28"/>
      <c r="AO1013" s="28"/>
      <c r="AS1013" s="28"/>
    </row>
    <row r="1014" spans="2:45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119"/>
      <c r="O1014" s="119"/>
      <c r="P1014" s="119"/>
      <c r="Q1014" s="119"/>
      <c r="R1014" s="119"/>
      <c r="S1014" s="119"/>
      <c r="T1014" s="28"/>
      <c r="U1014" s="107"/>
      <c r="V1014" s="108"/>
      <c r="W1014" s="109"/>
      <c r="X1014" s="108"/>
      <c r="Y1014" s="28"/>
      <c r="AC1014" s="28"/>
      <c r="AG1014" s="28"/>
      <c r="AK1014" s="28"/>
      <c r="AO1014" s="28"/>
      <c r="AS1014" s="28"/>
    </row>
    <row r="1015" spans="2:45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119"/>
      <c r="O1015" s="119"/>
      <c r="P1015" s="119"/>
      <c r="Q1015" s="119"/>
      <c r="R1015" s="119"/>
      <c r="S1015" s="119"/>
      <c r="T1015" s="28"/>
      <c r="U1015" s="107"/>
      <c r="V1015" s="108"/>
      <c r="W1015" s="109"/>
      <c r="X1015" s="108"/>
      <c r="Y1015" s="28"/>
      <c r="AC1015" s="28"/>
      <c r="AG1015" s="28"/>
      <c r="AK1015" s="28"/>
      <c r="AO1015" s="28"/>
      <c r="AS1015" s="28"/>
    </row>
    <row r="1016" spans="2:45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119"/>
      <c r="O1016" s="119"/>
      <c r="P1016" s="119"/>
      <c r="Q1016" s="119"/>
      <c r="R1016" s="119"/>
      <c r="S1016" s="119"/>
      <c r="T1016" s="28"/>
      <c r="U1016" s="107"/>
      <c r="V1016" s="108"/>
      <c r="W1016" s="109"/>
      <c r="X1016" s="108"/>
      <c r="Y1016" s="28"/>
      <c r="AC1016" s="28"/>
      <c r="AG1016" s="28"/>
      <c r="AK1016" s="28"/>
      <c r="AO1016" s="28"/>
      <c r="AS1016" s="28"/>
    </row>
    <row r="1017" spans="2:45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119"/>
      <c r="O1017" s="119"/>
      <c r="P1017" s="119"/>
      <c r="Q1017" s="119"/>
      <c r="R1017" s="119"/>
      <c r="S1017" s="119"/>
      <c r="T1017" s="28"/>
      <c r="U1017" s="107"/>
      <c r="V1017" s="108"/>
      <c r="W1017" s="109"/>
      <c r="X1017" s="108"/>
      <c r="Y1017" s="28"/>
      <c r="AC1017" s="28"/>
      <c r="AG1017" s="28"/>
      <c r="AK1017" s="28"/>
      <c r="AO1017" s="28"/>
      <c r="AS1017" s="28"/>
    </row>
    <row r="1018" spans="2:45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119"/>
      <c r="O1018" s="119"/>
      <c r="P1018" s="119"/>
      <c r="Q1018" s="119"/>
      <c r="R1018" s="119"/>
      <c r="S1018" s="119"/>
      <c r="T1018" s="28"/>
      <c r="U1018" s="107"/>
      <c r="V1018" s="108"/>
      <c r="W1018" s="109"/>
      <c r="X1018" s="108"/>
      <c r="Y1018" s="28"/>
      <c r="AC1018" s="28"/>
      <c r="AG1018" s="28"/>
      <c r="AK1018" s="28"/>
      <c r="AO1018" s="28"/>
      <c r="AS1018" s="28"/>
    </row>
    <row r="1019" spans="2:45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119"/>
      <c r="O1019" s="119"/>
      <c r="P1019" s="119"/>
      <c r="Q1019" s="119"/>
      <c r="R1019" s="119"/>
      <c r="S1019" s="119"/>
      <c r="T1019" s="28"/>
      <c r="U1019" s="107"/>
      <c r="V1019" s="108"/>
      <c r="W1019" s="109"/>
      <c r="X1019" s="108"/>
      <c r="Y1019" s="28"/>
      <c r="AC1019" s="28"/>
      <c r="AG1019" s="28"/>
      <c r="AK1019" s="28"/>
      <c r="AO1019" s="28"/>
      <c r="AS1019" s="28"/>
    </row>
    <row r="1020" spans="2:45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119"/>
      <c r="O1020" s="119"/>
      <c r="P1020" s="119"/>
      <c r="Q1020" s="119"/>
      <c r="R1020" s="119"/>
      <c r="S1020" s="119"/>
      <c r="T1020" s="28"/>
      <c r="U1020" s="107"/>
      <c r="V1020" s="108"/>
      <c r="W1020" s="109"/>
      <c r="X1020" s="108"/>
      <c r="Y1020" s="28"/>
      <c r="AC1020" s="28"/>
      <c r="AG1020" s="28"/>
      <c r="AK1020" s="28"/>
      <c r="AO1020" s="28"/>
      <c r="AS1020" s="28"/>
    </row>
    <row r="1021" spans="2:45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119"/>
      <c r="O1021" s="119"/>
      <c r="P1021" s="119"/>
      <c r="Q1021" s="119"/>
      <c r="R1021" s="119"/>
      <c r="S1021" s="119"/>
      <c r="T1021" s="28"/>
      <c r="U1021" s="107"/>
      <c r="V1021" s="108"/>
      <c r="W1021" s="109"/>
      <c r="X1021" s="108"/>
      <c r="Y1021" s="28"/>
      <c r="AC1021" s="28"/>
      <c r="AG1021" s="28"/>
      <c r="AK1021" s="28"/>
      <c r="AO1021" s="28"/>
      <c r="AS1021" s="28"/>
    </row>
    <row r="1022" spans="2:45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119"/>
      <c r="O1022" s="119"/>
      <c r="P1022" s="119"/>
      <c r="Q1022" s="119"/>
      <c r="R1022" s="119"/>
      <c r="S1022" s="119"/>
      <c r="T1022" s="28"/>
      <c r="U1022" s="107"/>
      <c r="V1022" s="108"/>
      <c r="W1022" s="109"/>
      <c r="X1022" s="108"/>
      <c r="Y1022" s="28"/>
      <c r="AC1022" s="28"/>
      <c r="AG1022" s="28"/>
      <c r="AK1022" s="28"/>
      <c r="AO1022" s="28"/>
      <c r="AS1022" s="28"/>
    </row>
    <row r="1023" spans="2:45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119"/>
      <c r="O1023" s="119"/>
      <c r="P1023" s="119"/>
      <c r="Q1023" s="119"/>
      <c r="R1023" s="119"/>
      <c r="S1023" s="119"/>
      <c r="T1023" s="28"/>
      <c r="U1023" s="107"/>
      <c r="V1023" s="108"/>
      <c r="W1023" s="109"/>
      <c r="X1023" s="108"/>
      <c r="Y1023" s="28"/>
      <c r="AC1023" s="28"/>
      <c r="AG1023" s="28"/>
      <c r="AK1023" s="28"/>
      <c r="AO1023" s="28"/>
      <c r="AS1023" s="28"/>
    </row>
    <row r="1024" spans="2:45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119"/>
      <c r="O1024" s="119"/>
      <c r="P1024" s="119"/>
      <c r="Q1024" s="119"/>
      <c r="R1024" s="119"/>
      <c r="S1024" s="119"/>
      <c r="T1024" s="28"/>
      <c r="U1024" s="107"/>
      <c r="V1024" s="108"/>
      <c r="W1024" s="109"/>
      <c r="X1024" s="108"/>
      <c r="Y1024" s="28"/>
      <c r="AC1024" s="28"/>
      <c r="AG1024" s="28"/>
      <c r="AK1024" s="28"/>
      <c r="AO1024" s="28"/>
      <c r="AS1024" s="28"/>
    </row>
    <row r="1025" spans="2:45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119"/>
      <c r="O1025" s="119"/>
      <c r="P1025" s="119"/>
      <c r="Q1025" s="119"/>
      <c r="R1025" s="119"/>
      <c r="S1025" s="119"/>
      <c r="T1025" s="28"/>
      <c r="U1025" s="107"/>
      <c r="V1025" s="108"/>
      <c r="W1025" s="109"/>
      <c r="X1025" s="108"/>
      <c r="Y1025" s="28"/>
      <c r="AC1025" s="28"/>
      <c r="AG1025" s="28"/>
      <c r="AK1025" s="28"/>
      <c r="AO1025" s="28"/>
      <c r="AS1025" s="28"/>
    </row>
    <row r="1026" spans="2:45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119"/>
      <c r="O1026" s="119"/>
      <c r="P1026" s="119"/>
      <c r="Q1026" s="119"/>
      <c r="R1026" s="119"/>
      <c r="S1026" s="119"/>
      <c r="T1026" s="28"/>
      <c r="U1026" s="107"/>
      <c r="V1026" s="108"/>
      <c r="W1026" s="109"/>
      <c r="X1026" s="108"/>
      <c r="Y1026" s="28"/>
      <c r="AC1026" s="28"/>
      <c r="AG1026" s="28"/>
      <c r="AK1026" s="28"/>
      <c r="AO1026" s="28"/>
      <c r="AS1026" s="28"/>
    </row>
    <row r="1027" spans="2:45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119"/>
      <c r="O1027" s="119"/>
      <c r="P1027" s="119"/>
      <c r="Q1027" s="119"/>
      <c r="R1027" s="119"/>
      <c r="S1027" s="119"/>
      <c r="T1027" s="28"/>
      <c r="U1027" s="107"/>
      <c r="V1027" s="108"/>
      <c r="W1027" s="109"/>
      <c r="X1027" s="108"/>
      <c r="Y1027" s="28"/>
      <c r="AC1027" s="28"/>
      <c r="AG1027" s="28"/>
      <c r="AK1027" s="28"/>
      <c r="AO1027" s="28"/>
      <c r="AS1027" s="28"/>
    </row>
    <row r="1028" spans="2:45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119"/>
      <c r="O1028" s="119"/>
      <c r="P1028" s="119"/>
      <c r="Q1028" s="119"/>
      <c r="R1028" s="119"/>
      <c r="S1028" s="119"/>
      <c r="T1028" s="28"/>
      <c r="U1028" s="107"/>
      <c r="V1028" s="108"/>
      <c r="W1028" s="109"/>
      <c r="X1028" s="108"/>
      <c r="Y1028" s="28"/>
      <c r="AC1028" s="28"/>
      <c r="AG1028" s="28"/>
      <c r="AK1028" s="28"/>
      <c r="AO1028" s="28"/>
      <c r="AS1028" s="28"/>
    </row>
    <row r="1029" spans="2:45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119"/>
      <c r="O1029" s="119"/>
      <c r="P1029" s="119"/>
      <c r="Q1029" s="119"/>
      <c r="R1029" s="119"/>
      <c r="S1029" s="119"/>
      <c r="T1029" s="28"/>
      <c r="U1029" s="107"/>
      <c r="V1029" s="108"/>
      <c r="W1029" s="109"/>
      <c r="X1029" s="108"/>
      <c r="Y1029" s="28"/>
      <c r="AC1029" s="28"/>
      <c r="AG1029" s="28"/>
      <c r="AK1029" s="28"/>
      <c r="AO1029" s="28"/>
      <c r="AS1029" s="28"/>
    </row>
    <row r="1030" spans="2:45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119"/>
      <c r="O1030" s="119"/>
      <c r="P1030" s="119"/>
      <c r="Q1030" s="119"/>
      <c r="R1030" s="119"/>
      <c r="S1030" s="119"/>
      <c r="T1030" s="28"/>
      <c r="U1030" s="107"/>
      <c r="V1030" s="108"/>
      <c r="W1030" s="109"/>
      <c r="X1030" s="108"/>
      <c r="Y1030" s="28"/>
      <c r="AC1030" s="28"/>
      <c r="AG1030" s="28"/>
      <c r="AK1030" s="28"/>
      <c r="AO1030" s="28"/>
      <c r="AS1030" s="28"/>
    </row>
    <row r="1031" spans="2:45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119"/>
      <c r="O1031" s="119"/>
      <c r="P1031" s="119"/>
      <c r="Q1031" s="119"/>
      <c r="R1031" s="119"/>
      <c r="S1031" s="119"/>
      <c r="T1031" s="28"/>
      <c r="U1031" s="107"/>
      <c r="V1031" s="108"/>
      <c r="W1031" s="109"/>
      <c r="X1031" s="108"/>
      <c r="Y1031" s="28"/>
      <c r="AC1031" s="28"/>
      <c r="AG1031" s="28"/>
      <c r="AK1031" s="28"/>
      <c r="AO1031" s="28"/>
      <c r="AS1031" s="28"/>
    </row>
    <row r="1032" spans="2:45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119"/>
      <c r="O1032" s="119"/>
      <c r="P1032" s="119"/>
      <c r="Q1032" s="119"/>
      <c r="R1032" s="119"/>
      <c r="S1032" s="119"/>
      <c r="T1032" s="28"/>
      <c r="U1032" s="107"/>
      <c r="V1032" s="108"/>
      <c r="W1032" s="109"/>
      <c r="X1032" s="108"/>
      <c r="Y1032" s="28"/>
      <c r="AC1032" s="28"/>
      <c r="AG1032" s="28"/>
      <c r="AK1032" s="28"/>
      <c r="AO1032" s="28"/>
      <c r="AS1032" s="28"/>
    </row>
    <row r="1033" spans="2:45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119"/>
      <c r="O1033" s="119"/>
      <c r="P1033" s="119"/>
      <c r="Q1033" s="119"/>
      <c r="R1033" s="119"/>
      <c r="S1033" s="119"/>
      <c r="T1033" s="28"/>
      <c r="U1033" s="107"/>
      <c r="V1033" s="108"/>
      <c r="W1033" s="109"/>
      <c r="X1033" s="108"/>
      <c r="Y1033" s="28"/>
      <c r="AC1033" s="28"/>
      <c r="AG1033" s="28"/>
      <c r="AK1033" s="28"/>
      <c r="AO1033" s="28"/>
      <c r="AS1033" s="28"/>
    </row>
    <row r="1034" spans="2:45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119"/>
      <c r="O1034" s="119"/>
      <c r="P1034" s="119"/>
      <c r="Q1034" s="119"/>
      <c r="R1034" s="119"/>
      <c r="S1034" s="119"/>
      <c r="T1034" s="28"/>
      <c r="U1034" s="107"/>
      <c r="V1034" s="108"/>
      <c r="W1034" s="109"/>
      <c r="X1034" s="108"/>
      <c r="Y1034" s="28"/>
      <c r="AC1034" s="28"/>
      <c r="AG1034" s="28"/>
      <c r="AK1034" s="28"/>
      <c r="AO1034" s="28"/>
      <c r="AS1034" s="28"/>
    </row>
    <row r="1035" spans="2:45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119"/>
      <c r="O1035" s="119"/>
      <c r="P1035" s="119"/>
      <c r="Q1035" s="119"/>
      <c r="R1035" s="119"/>
      <c r="S1035" s="119"/>
      <c r="T1035" s="28"/>
      <c r="U1035" s="107"/>
      <c r="V1035" s="108"/>
      <c r="W1035" s="109"/>
      <c r="X1035" s="108"/>
      <c r="Y1035" s="28"/>
      <c r="AC1035" s="28"/>
      <c r="AG1035" s="28"/>
      <c r="AK1035" s="28"/>
      <c r="AO1035" s="28"/>
      <c r="AS1035" s="28"/>
    </row>
    <row r="1036" spans="2:45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119"/>
      <c r="O1036" s="119"/>
      <c r="P1036" s="119"/>
      <c r="Q1036" s="119"/>
      <c r="R1036" s="119"/>
      <c r="S1036" s="119"/>
      <c r="T1036" s="28"/>
      <c r="U1036" s="107"/>
      <c r="V1036" s="108"/>
      <c r="W1036" s="109"/>
      <c r="X1036" s="108"/>
      <c r="Y1036" s="28"/>
      <c r="AC1036" s="28"/>
      <c r="AG1036" s="28"/>
      <c r="AK1036" s="28"/>
      <c r="AO1036" s="28"/>
      <c r="AS1036" s="28"/>
    </row>
    <row r="1037" spans="2:45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119"/>
      <c r="O1037" s="119"/>
      <c r="P1037" s="119"/>
      <c r="Q1037" s="119"/>
      <c r="R1037" s="119"/>
      <c r="S1037" s="119"/>
      <c r="T1037" s="28"/>
      <c r="U1037" s="107"/>
      <c r="V1037" s="108"/>
      <c r="W1037" s="109"/>
      <c r="X1037" s="108"/>
      <c r="Y1037" s="28"/>
      <c r="AC1037" s="28"/>
      <c r="AG1037" s="28"/>
      <c r="AK1037" s="28"/>
      <c r="AO1037" s="28"/>
      <c r="AS1037" s="28"/>
    </row>
    <row r="1038" spans="2:45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119"/>
      <c r="O1038" s="119"/>
      <c r="P1038" s="119"/>
      <c r="Q1038" s="119"/>
      <c r="R1038" s="119"/>
      <c r="S1038" s="119"/>
      <c r="T1038" s="28"/>
      <c r="U1038" s="107"/>
      <c r="V1038" s="108"/>
      <c r="W1038" s="109"/>
      <c r="X1038" s="108"/>
      <c r="Y1038" s="28"/>
      <c r="AC1038" s="28"/>
      <c r="AG1038" s="28"/>
      <c r="AK1038" s="28"/>
      <c r="AO1038" s="28"/>
      <c r="AS1038" s="28"/>
    </row>
    <row r="1039" spans="2:45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119"/>
      <c r="O1039" s="119"/>
      <c r="P1039" s="119"/>
      <c r="Q1039" s="119"/>
      <c r="R1039" s="119"/>
      <c r="S1039" s="119"/>
      <c r="T1039" s="28"/>
      <c r="U1039" s="107"/>
      <c r="V1039" s="108"/>
      <c r="W1039" s="109"/>
      <c r="X1039" s="108"/>
      <c r="Y1039" s="28"/>
      <c r="AC1039" s="28"/>
      <c r="AG1039" s="28"/>
      <c r="AK1039" s="28"/>
      <c r="AO1039" s="28"/>
      <c r="AS1039" s="28"/>
    </row>
    <row r="1040" spans="2:45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119"/>
      <c r="O1040" s="119"/>
      <c r="P1040" s="119"/>
      <c r="Q1040" s="119"/>
      <c r="R1040" s="119"/>
      <c r="S1040" s="119"/>
      <c r="T1040" s="28"/>
      <c r="U1040" s="107"/>
      <c r="V1040" s="108"/>
      <c r="W1040" s="109"/>
      <c r="X1040" s="108"/>
      <c r="Y1040" s="28"/>
      <c r="AC1040" s="28"/>
      <c r="AG1040" s="28"/>
      <c r="AK1040" s="28"/>
      <c r="AO1040" s="28"/>
      <c r="AS1040" s="28"/>
    </row>
    <row r="1041" spans="2:45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119"/>
      <c r="O1041" s="119"/>
      <c r="P1041" s="119"/>
      <c r="Q1041" s="119"/>
      <c r="R1041" s="119"/>
      <c r="S1041" s="119"/>
      <c r="T1041" s="28"/>
      <c r="U1041" s="107"/>
      <c r="V1041" s="108"/>
      <c r="W1041" s="109"/>
      <c r="X1041" s="108"/>
      <c r="Y1041" s="28"/>
      <c r="AC1041" s="28"/>
      <c r="AG1041" s="28"/>
      <c r="AK1041" s="28"/>
      <c r="AO1041" s="28"/>
      <c r="AS1041" s="28"/>
    </row>
    <row r="1042" spans="2:45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119"/>
      <c r="O1042" s="119"/>
      <c r="P1042" s="119"/>
      <c r="Q1042" s="119"/>
      <c r="R1042" s="119"/>
      <c r="S1042" s="119"/>
      <c r="T1042" s="28"/>
      <c r="U1042" s="107"/>
      <c r="V1042" s="108"/>
      <c r="W1042" s="109"/>
      <c r="X1042" s="108"/>
      <c r="Y1042" s="28"/>
      <c r="AC1042" s="28"/>
      <c r="AG1042" s="28"/>
      <c r="AK1042" s="28"/>
      <c r="AO1042" s="28"/>
      <c r="AS1042" s="28"/>
    </row>
    <row r="1043" spans="2:45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119"/>
      <c r="O1043" s="119"/>
      <c r="P1043" s="119"/>
      <c r="Q1043" s="119"/>
      <c r="R1043" s="119"/>
      <c r="S1043" s="119"/>
      <c r="T1043" s="28"/>
      <c r="U1043" s="107"/>
      <c r="V1043" s="108"/>
      <c r="W1043" s="109"/>
      <c r="X1043" s="108"/>
      <c r="Y1043" s="28"/>
      <c r="AC1043" s="28"/>
      <c r="AG1043" s="28"/>
      <c r="AK1043" s="28"/>
      <c r="AO1043" s="28"/>
      <c r="AS1043" s="28"/>
    </row>
    <row r="1044" spans="2:45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119"/>
      <c r="O1044" s="119"/>
      <c r="P1044" s="119"/>
      <c r="Q1044" s="119"/>
      <c r="R1044" s="119"/>
      <c r="S1044" s="119"/>
      <c r="T1044" s="28"/>
      <c r="U1044" s="107"/>
      <c r="V1044" s="108"/>
      <c r="W1044" s="109"/>
      <c r="X1044" s="108"/>
      <c r="Y1044" s="28"/>
      <c r="AC1044" s="28"/>
      <c r="AG1044" s="28"/>
      <c r="AK1044" s="28"/>
      <c r="AO1044" s="28"/>
      <c r="AS1044" s="28"/>
    </row>
    <row r="1045" spans="2:45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119"/>
      <c r="O1045" s="119"/>
      <c r="P1045" s="119"/>
      <c r="Q1045" s="119"/>
      <c r="R1045" s="119"/>
      <c r="S1045" s="119"/>
      <c r="T1045" s="28"/>
      <c r="U1045" s="107"/>
      <c r="V1045" s="108"/>
      <c r="W1045" s="109"/>
      <c r="X1045" s="108"/>
      <c r="Y1045" s="28"/>
      <c r="AC1045" s="28"/>
      <c r="AG1045" s="28"/>
      <c r="AK1045" s="28"/>
      <c r="AO1045" s="28"/>
      <c r="AS1045" s="28"/>
    </row>
    <row r="1046" spans="2:45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119"/>
      <c r="O1046" s="119"/>
      <c r="P1046" s="119"/>
      <c r="Q1046" s="119"/>
      <c r="R1046" s="119"/>
      <c r="S1046" s="119"/>
      <c r="T1046" s="28"/>
      <c r="U1046" s="107"/>
      <c r="V1046" s="108"/>
      <c r="W1046" s="109"/>
      <c r="X1046" s="108"/>
      <c r="Y1046" s="28"/>
      <c r="AC1046" s="28"/>
      <c r="AG1046" s="28"/>
      <c r="AK1046" s="28"/>
      <c r="AO1046" s="28"/>
      <c r="AS1046" s="28"/>
    </row>
    <row r="1047" spans="2:45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119"/>
      <c r="O1047" s="119"/>
      <c r="P1047" s="119"/>
      <c r="Q1047" s="119"/>
      <c r="R1047" s="119"/>
      <c r="S1047" s="119"/>
      <c r="T1047" s="28"/>
      <c r="U1047" s="107"/>
      <c r="V1047" s="108"/>
      <c r="W1047" s="109"/>
      <c r="X1047" s="108"/>
      <c r="Y1047" s="28"/>
      <c r="AC1047" s="28"/>
      <c r="AG1047" s="28"/>
      <c r="AK1047" s="28"/>
      <c r="AO1047" s="28"/>
      <c r="AS1047" s="28"/>
    </row>
    <row r="1048" spans="2:45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119"/>
      <c r="O1048" s="119"/>
      <c r="P1048" s="119"/>
      <c r="Q1048" s="119"/>
      <c r="R1048" s="119"/>
      <c r="S1048" s="119"/>
      <c r="T1048" s="28"/>
      <c r="U1048" s="107"/>
      <c r="V1048" s="108"/>
      <c r="W1048" s="109"/>
      <c r="X1048" s="108"/>
      <c r="Y1048" s="28"/>
      <c r="AC1048" s="28"/>
      <c r="AG1048" s="28"/>
      <c r="AK1048" s="28"/>
      <c r="AO1048" s="28"/>
      <c r="AS1048" s="28"/>
    </row>
    <row r="1049" spans="2:45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119"/>
      <c r="O1049" s="119"/>
      <c r="P1049" s="119"/>
      <c r="Q1049" s="119"/>
      <c r="R1049" s="119"/>
      <c r="S1049" s="119"/>
      <c r="T1049" s="28"/>
      <c r="U1049" s="107"/>
      <c r="V1049" s="108"/>
      <c r="W1049" s="109"/>
      <c r="X1049" s="108"/>
      <c r="Y1049" s="28"/>
      <c r="AC1049" s="28"/>
      <c r="AG1049" s="28"/>
      <c r="AK1049" s="28"/>
      <c r="AO1049" s="28"/>
      <c r="AS1049" s="28"/>
    </row>
    <row r="1050" spans="2:45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119"/>
      <c r="O1050" s="119"/>
      <c r="P1050" s="119"/>
      <c r="Q1050" s="119"/>
      <c r="R1050" s="119"/>
      <c r="S1050" s="119"/>
      <c r="T1050" s="28"/>
      <c r="U1050" s="107"/>
      <c r="V1050" s="108"/>
      <c r="W1050" s="109"/>
      <c r="X1050" s="108"/>
      <c r="Y1050" s="28"/>
      <c r="AC1050" s="28"/>
      <c r="AG1050" s="28"/>
      <c r="AK1050" s="28"/>
      <c r="AO1050" s="28"/>
      <c r="AS1050" s="28"/>
    </row>
    <row r="1051" spans="2:45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119"/>
      <c r="O1051" s="119"/>
      <c r="P1051" s="119"/>
      <c r="Q1051" s="119"/>
      <c r="R1051" s="119"/>
      <c r="S1051" s="119"/>
      <c r="T1051" s="28"/>
      <c r="U1051" s="107"/>
      <c r="V1051" s="108"/>
      <c r="W1051" s="109"/>
      <c r="X1051" s="108"/>
      <c r="Y1051" s="28"/>
      <c r="AC1051" s="28"/>
      <c r="AG1051" s="28"/>
      <c r="AK1051" s="28"/>
      <c r="AO1051" s="28"/>
      <c r="AS1051" s="28"/>
    </row>
    <row r="1052" spans="2:45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119"/>
      <c r="O1052" s="119"/>
      <c r="P1052" s="119"/>
      <c r="Q1052" s="119"/>
      <c r="R1052" s="119"/>
      <c r="S1052" s="119"/>
      <c r="T1052" s="28"/>
      <c r="U1052" s="107"/>
      <c r="V1052" s="108"/>
      <c r="W1052" s="109"/>
      <c r="X1052" s="108"/>
      <c r="Y1052" s="28"/>
      <c r="AC1052" s="28"/>
      <c r="AG1052" s="28"/>
      <c r="AK1052" s="28"/>
      <c r="AO1052" s="28"/>
      <c r="AS1052" s="28"/>
    </row>
    <row r="1053" spans="2:45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119"/>
      <c r="O1053" s="119"/>
      <c r="P1053" s="119"/>
      <c r="Q1053" s="119"/>
      <c r="R1053" s="119"/>
      <c r="S1053" s="119"/>
      <c r="T1053" s="28"/>
      <c r="U1053" s="107"/>
      <c r="V1053" s="108"/>
      <c r="W1053" s="109"/>
      <c r="X1053" s="108"/>
      <c r="Y1053" s="28"/>
      <c r="AC1053" s="28"/>
      <c r="AG1053" s="28"/>
      <c r="AK1053" s="28"/>
      <c r="AO1053" s="28"/>
      <c r="AS1053" s="28"/>
    </row>
    <row r="1054" spans="2:45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119"/>
      <c r="O1054" s="119"/>
      <c r="P1054" s="119"/>
      <c r="Q1054" s="119"/>
      <c r="R1054" s="119"/>
      <c r="S1054" s="119"/>
      <c r="T1054" s="28"/>
      <c r="U1054" s="107"/>
      <c r="V1054" s="108"/>
      <c r="W1054" s="109"/>
      <c r="X1054" s="108"/>
      <c r="Y1054" s="28"/>
      <c r="AC1054" s="28"/>
      <c r="AG1054" s="28"/>
      <c r="AK1054" s="28"/>
      <c r="AO1054" s="28"/>
      <c r="AS1054" s="28"/>
    </row>
    <row r="1055" spans="2:45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119"/>
      <c r="O1055" s="119"/>
      <c r="P1055" s="119"/>
      <c r="Q1055" s="119"/>
      <c r="R1055" s="119"/>
      <c r="S1055" s="119"/>
      <c r="T1055" s="28"/>
      <c r="U1055" s="107"/>
      <c r="V1055" s="108"/>
      <c r="W1055" s="109"/>
      <c r="X1055" s="108"/>
      <c r="Y1055" s="28"/>
      <c r="AC1055" s="28"/>
      <c r="AG1055" s="28"/>
      <c r="AK1055" s="28"/>
      <c r="AO1055" s="28"/>
      <c r="AS1055" s="28"/>
    </row>
    <row r="1056" spans="2:45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119"/>
      <c r="O1056" s="119"/>
      <c r="P1056" s="119"/>
      <c r="Q1056" s="119"/>
      <c r="R1056" s="119"/>
      <c r="S1056" s="119"/>
      <c r="T1056" s="28"/>
      <c r="U1056" s="107"/>
      <c r="V1056" s="108"/>
      <c r="W1056" s="109"/>
      <c r="X1056" s="108"/>
      <c r="Y1056" s="28"/>
      <c r="AC1056" s="28"/>
      <c r="AG1056" s="28"/>
      <c r="AK1056" s="28"/>
      <c r="AO1056" s="28"/>
      <c r="AS1056" s="28"/>
    </row>
    <row r="1057" spans="2:45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119"/>
      <c r="O1057" s="119"/>
      <c r="P1057" s="119"/>
      <c r="Q1057" s="119"/>
      <c r="R1057" s="119"/>
      <c r="S1057" s="119"/>
      <c r="T1057" s="28"/>
      <c r="U1057" s="107"/>
      <c r="V1057" s="108"/>
      <c r="W1057" s="109"/>
      <c r="X1057" s="108"/>
      <c r="Y1057" s="28"/>
      <c r="AC1057" s="28"/>
      <c r="AG1057" s="28"/>
      <c r="AK1057" s="28"/>
      <c r="AO1057" s="28"/>
      <c r="AS1057" s="28"/>
    </row>
    <row r="1058" spans="2:45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119"/>
      <c r="O1058" s="119"/>
      <c r="P1058" s="119"/>
      <c r="Q1058" s="119"/>
      <c r="R1058" s="119"/>
      <c r="S1058" s="119"/>
      <c r="T1058" s="28"/>
      <c r="U1058" s="107"/>
      <c r="V1058" s="108"/>
      <c r="W1058" s="109"/>
      <c r="X1058" s="108"/>
      <c r="Y1058" s="28"/>
      <c r="AC1058" s="28"/>
      <c r="AG1058" s="28"/>
      <c r="AK1058" s="28"/>
      <c r="AO1058" s="28"/>
      <c r="AS1058" s="28"/>
    </row>
    <row r="1059" spans="2:45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119"/>
      <c r="O1059" s="119"/>
      <c r="P1059" s="119"/>
      <c r="Q1059" s="119"/>
      <c r="R1059" s="119"/>
      <c r="S1059" s="119"/>
      <c r="T1059" s="28"/>
      <c r="U1059" s="107"/>
      <c r="V1059" s="108"/>
      <c r="W1059" s="109"/>
      <c r="X1059" s="108"/>
      <c r="Y1059" s="28"/>
      <c r="AC1059" s="28"/>
      <c r="AG1059" s="28"/>
      <c r="AK1059" s="28"/>
      <c r="AO1059" s="28"/>
      <c r="AS1059" s="28"/>
    </row>
    <row r="1060" spans="2:45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119"/>
      <c r="O1060" s="119"/>
      <c r="P1060" s="119"/>
      <c r="Q1060" s="119"/>
      <c r="R1060" s="119"/>
      <c r="S1060" s="119"/>
      <c r="T1060" s="28"/>
      <c r="U1060" s="107"/>
      <c r="V1060" s="108"/>
      <c r="W1060" s="109"/>
      <c r="X1060" s="108"/>
      <c r="Y1060" s="28"/>
      <c r="AC1060" s="28"/>
      <c r="AG1060" s="28"/>
      <c r="AK1060" s="28"/>
      <c r="AO1060" s="28"/>
      <c r="AS1060" s="28"/>
    </row>
    <row r="1061" spans="2:45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119"/>
      <c r="O1061" s="119"/>
      <c r="P1061" s="119"/>
      <c r="Q1061" s="119"/>
      <c r="R1061" s="119"/>
      <c r="S1061" s="119"/>
      <c r="T1061" s="28"/>
      <c r="U1061" s="107"/>
      <c r="V1061" s="108"/>
      <c r="W1061" s="109"/>
      <c r="X1061" s="108"/>
      <c r="Y1061" s="28"/>
      <c r="AC1061" s="28"/>
      <c r="AG1061" s="28"/>
      <c r="AK1061" s="28"/>
      <c r="AO1061" s="28"/>
      <c r="AS1061" s="28"/>
    </row>
    <row r="1062" spans="2:45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119"/>
      <c r="O1062" s="119"/>
      <c r="P1062" s="119"/>
      <c r="Q1062" s="119"/>
      <c r="R1062" s="119"/>
      <c r="S1062" s="119"/>
      <c r="T1062" s="28"/>
      <c r="U1062" s="107"/>
      <c r="V1062" s="108"/>
      <c r="W1062" s="109"/>
      <c r="X1062" s="108"/>
      <c r="Y1062" s="28"/>
      <c r="AC1062" s="28"/>
      <c r="AG1062" s="28"/>
      <c r="AK1062" s="28"/>
      <c r="AO1062" s="28"/>
      <c r="AS1062" s="28"/>
    </row>
    <row r="1063" spans="2:45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119"/>
      <c r="O1063" s="119"/>
      <c r="P1063" s="119"/>
      <c r="Q1063" s="119"/>
      <c r="R1063" s="119"/>
      <c r="S1063" s="119"/>
      <c r="T1063" s="28"/>
      <c r="U1063" s="107"/>
      <c r="V1063" s="108"/>
      <c r="W1063" s="109"/>
      <c r="X1063" s="108"/>
      <c r="Y1063" s="28"/>
      <c r="AC1063" s="28"/>
      <c r="AG1063" s="28"/>
      <c r="AK1063" s="28"/>
      <c r="AO1063" s="28"/>
      <c r="AS1063" s="28"/>
    </row>
    <row r="1064" spans="2:45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119"/>
      <c r="O1064" s="119"/>
      <c r="P1064" s="119"/>
      <c r="Q1064" s="119"/>
      <c r="R1064" s="119"/>
      <c r="S1064" s="119"/>
      <c r="T1064" s="28"/>
      <c r="U1064" s="107"/>
      <c r="V1064" s="108"/>
      <c r="W1064" s="109"/>
      <c r="X1064" s="108"/>
      <c r="Y1064" s="28"/>
      <c r="AC1064" s="28"/>
      <c r="AG1064" s="28"/>
      <c r="AK1064" s="28"/>
      <c r="AO1064" s="28"/>
      <c r="AS1064" s="28"/>
    </row>
    <row r="1065" spans="2:45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119"/>
      <c r="O1065" s="119"/>
      <c r="P1065" s="119"/>
      <c r="Q1065" s="119"/>
      <c r="R1065" s="119"/>
      <c r="S1065" s="119"/>
      <c r="T1065" s="28"/>
      <c r="U1065" s="107"/>
      <c r="V1065" s="108"/>
      <c r="W1065" s="109"/>
      <c r="X1065" s="108"/>
      <c r="Y1065" s="28"/>
      <c r="AC1065" s="28"/>
      <c r="AG1065" s="28"/>
      <c r="AK1065" s="28"/>
      <c r="AO1065" s="28"/>
      <c r="AS1065" s="28"/>
    </row>
    <row r="1066" spans="2:45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119"/>
      <c r="O1066" s="119"/>
      <c r="P1066" s="119"/>
      <c r="Q1066" s="119"/>
      <c r="R1066" s="119"/>
      <c r="S1066" s="119"/>
      <c r="T1066" s="28"/>
      <c r="U1066" s="107"/>
      <c r="V1066" s="108"/>
      <c r="W1066" s="109"/>
      <c r="X1066" s="108"/>
      <c r="Y1066" s="28"/>
      <c r="AC1066" s="28"/>
      <c r="AG1066" s="28"/>
      <c r="AK1066" s="28"/>
      <c r="AO1066" s="28"/>
      <c r="AS1066" s="28"/>
    </row>
    <row r="1067" spans="2:45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119"/>
      <c r="O1067" s="119"/>
      <c r="P1067" s="119"/>
      <c r="Q1067" s="119"/>
      <c r="R1067" s="119"/>
      <c r="S1067" s="119"/>
      <c r="T1067" s="28"/>
      <c r="U1067" s="107"/>
      <c r="V1067" s="108"/>
      <c r="W1067" s="109"/>
      <c r="X1067" s="108"/>
      <c r="Y1067" s="28"/>
      <c r="AC1067" s="28"/>
      <c r="AG1067" s="28"/>
      <c r="AK1067" s="28"/>
      <c r="AO1067" s="28"/>
      <c r="AS1067" s="28"/>
    </row>
    <row r="1068" spans="2:45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119"/>
      <c r="O1068" s="119"/>
      <c r="P1068" s="119"/>
      <c r="Q1068" s="119"/>
      <c r="R1068" s="119"/>
      <c r="S1068" s="119"/>
      <c r="T1068" s="28"/>
      <c r="U1068" s="107"/>
      <c r="V1068" s="108"/>
      <c r="W1068" s="109"/>
      <c r="X1068" s="108"/>
      <c r="Y1068" s="28"/>
      <c r="AC1068" s="28"/>
      <c r="AG1068" s="28"/>
      <c r="AK1068" s="28"/>
      <c r="AO1068" s="28"/>
      <c r="AS1068" s="28"/>
    </row>
    <row r="1069" spans="2:45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119"/>
      <c r="O1069" s="119"/>
      <c r="P1069" s="119"/>
      <c r="Q1069" s="119"/>
      <c r="R1069" s="119"/>
      <c r="S1069" s="119"/>
      <c r="T1069" s="28"/>
      <c r="U1069" s="107"/>
      <c r="V1069" s="108"/>
      <c r="W1069" s="109"/>
      <c r="X1069" s="108"/>
      <c r="Y1069" s="28"/>
      <c r="AC1069" s="28"/>
      <c r="AG1069" s="28"/>
      <c r="AK1069" s="28"/>
      <c r="AO1069" s="28"/>
      <c r="AS1069" s="28"/>
    </row>
    <row r="1070" spans="2:45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119"/>
      <c r="O1070" s="119"/>
      <c r="P1070" s="119"/>
      <c r="Q1070" s="119"/>
      <c r="R1070" s="119"/>
      <c r="S1070" s="119"/>
      <c r="T1070" s="28"/>
      <c r="U1070" s="107"/>
      <c r="V1070" s="108"/>
      <c r="W1070" s="109"/>
      <c r="X1070" s="108"/>
      <c r="Y1070" s="28"/>
      <c r="AC1070" s="28"/>
      <c r="AG1070" s="28"/>
      <c r="AK1070" s="28"/>
      <c r="AO1070" s="28"/>
      <c r="AS1070" s="28"/>
    </row>
    <row r="1071" spans="2:45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119"/>
      <c r="O1071" s="119"/>
      <c r="P1071" s="119"/>
      <c r="Q1071" s="119"/>
      <c r="R1071" s="119"/>
      <c r="S1071" s="119"/>
      <c r="T1071" s="28"/>
      <c r="U1071" s="107"/>
      <c r="V1071" s="108"/>
      <c r="W1071" s="109"/>
      <c r="X1071" s="108"/>
      <c r="Y1071" s="28"/>
      <c r="AC1071" s="28"/>
      <c r="AG1071" s="28"/>
      <c r="AK1071" s="28"/>
      <c r="AO1071" s="28"/>
      <c r="AS1071" s="28"/>
    </row>
    <row r="1072" spans="2:45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119"/>
      <c r="O1072" s="119"/>
      <c r="P1072" s="119"/>
      <c r="Q1072" s="119"/>
      <c r="R1072" s="119"/>
      <c r="S1072" s="119"/>
      <c r="T1072" s="28"/>
      <c r="U1072" s="107"/>
      <c r="V1072" s="108"/>
      <c r="W1072" s="109"/>
      <c r="X1072" s="108"/>
      <c r="Y1072" s="28"/>
      <c r="AC1072" s="28"/>
      <c r="AG1072" s="28"/>
      <c r="AK1072" s="28"/>
      <c r="AO1072" s="28"/>
      <c r="AS1072" s="28"/>
    </row>
    <row r="1073" spans="2:45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119"/>
      <c r="O1073" s="119"/>
      <c r="P1073" s="119"/>
      <c r="Q1073" s="119"/>
      <c r="R1073" s="119"/>
      <c r="S1073" s="119"/>
      <c r="T1073" s="28"/>
      <c r="U1073" s="107"/>
      <c r="V1073" s="108"/>
      <c r="W1073" s="109"/>
      <c r="X1073" s="108"/>
      <c r="Y1073" s="28"/>
      <c r="AC1073" s="28"/>
      <c r="AG1073" s="28"/>
      <c r="AK1073" s="28"/>
      <c r="AO1073" s="28"/>
      <c r="AS1073" s="28"/>
    </row>
    <row r="1074" spans="2:45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119"/>
      <c r="O1074" s="119"/>
      <c r="P1074" s="119"/>
      <c r="Q1074" s="119"/>
      <c r="R1074" s="119"/>
      <c r="S1074" s="119"/>
      <c r="T1074" s="28"/>
      <c r="U1074" s="107"/>
      <c r="V1074" s="108"/>
      <c r="W1074" s="109"/>
      <c r="X1074" s="108"/>
      <c r="Y1074" s="28"/>
      <c r="AC1074" s="28"/>
      <c r="AG1074" s="28"/>
      <c r="AK1074" s="28"/>
      <c r="AO1074" s="28"/>
      <c r="AS1074" s="28"/>
    </row>
    <row r="1075" spans="2:45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119"/>
      <c r="O1075" s="119"/>
      <c r="P1075" s="119"/>
      <c r="Q1075" s="119"/>
      <c r="R1075" s="119"/>
      <c r="S1075" s="119"/>
      <c r="T1075" s="28"/>
      <c r="U1075" s="107"/>
      <c r="V1075" s="108"/>
      <c r="W1075" s="109"/>
      <c r="X1075" s="108"/>
      <c r="Y1075" s="28"/>
      <c r="AC1075" s="28"/>
      <c r="AG1075" s="28"/>
      <c r="AK1075" s="28"/>
      <c r="AO1075" s="28"/>
      <c r="AS1075" s="28"/>
    </row>
    <row r="1076" spans="2:45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119"/>
      <c r="O1076" s="119"/>
      <c r="P1076" s="119"/>
      <c r="Q1076" s="119"/>
      <c r="R1076" s="119"/>
      <c r="S1076" s="119"/>
      <c r="T1076" s="28"/>
      <c r="U1076" s="107"/>
      <c r="V1076" s="108"/>
      <c r="W1076" s="109"/>
      <c r="X1076" s="108"/>
      <c r="Y1076" s="28"/>
      <c r="AC1076" s="28"/>
      <c r="AG1076" s="28"/>
      <c r="AK1076" s="28"/>
      <c r="AO1076" s="28"/>
      <c r="AS1076" s="28"/>
    </row>
    <row r="1077" spans="2:45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119"/>
      <c r="O1077" s="119"/>
      <c r="P1077" s="119"/>
      <c r="Q1077" s="119"/>
      <c r="R1077" s="119"/>
      <c r="S1077" s="119"/>
      <c r="T1077" s="28"/>
      <c r="U1077" s="107"/>
      <c r="V1077" s="108"/>
      <c r="W1077" s="109"/>
      <c r="X1077" s="108"/>
      <c r="Y1077" s="28"/>
      <c r="AC1077" s="28"/>
      <c r="AG1077" s="28"/>
      <c r="AK1077" s="28"/>
      <c r="AO1077" s="28"/>
      <c r="AS1077" s="28"/>
    </row>
    <row r="1078" spans="2:45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119"/>
      <c r="O1078" s="119"/>
      <c r="P1078" s="119"/>
      <c r="Q1078" s="119"/>
      <c r="R1078" s="119"/>
      <c r="S1078" s="119"/>
      <c r="T1078" s="28"/>
      <c r="U1078" s="107"/>
      <c r="V1078" s="108"/>
      <c r="W1078" s="109"/>
      <c r="X1078" s="108"/>
      <c r="Y1078" s="28"/>
      <c r="AC1078" s="28"/>
      <c r="AG1078" s="28"/>
      <c r="AK1078" s="28"/>
      <c r="AO1078" s="28"/>
      <c r="AS1078" s="28"/>
    </row>
    <row r="1079" spans="2:45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119"/>
      <c r="O1079" s="119"/>
      <c r="P1079" s="119"/>
      <c r="Q1079" s="119"/>
      <c r="R1079" s="119"/>
      <c r="S1079" s="119"/>
      <c r="T1079" s="28"/>
      <c r="U1079" s="107"/>
      <c r="V1079" s="108"/>
      <c r="W1079" s="109"/>
      <c r="X1079" s="108"/>
      <c r="Y1079" s="28"/>
      <c r="AC1079" s="28"/>
      <c r="AG1079" s="28"/>
      <c r="AK1079" s="28"/>
      <c r="AO1079" s="28"/>
      <c r="AS1079" s="28"/>
    </row>
    <row r="1080" spans="2:45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119"/>
      <c r="O1080" s="119"/>
      <c r="P1080" s="119"/>
      <c r="Q1080" s="119"/>
      <c r="R1080" s="119"/>
      <c r="S1080" s="119"/>
      <c r="T1080" s="28"/>
      <c r="U1080" s="107"/>
      <c r="V1080" s="108"/>
      <c r="W1080" s="109"/>
      <c r="X1080" s="108"/>
      <c r="Y1080" s="28"/>
      <c r="AC1080" s="28"/>
      <c r="AG1080" s="28"/>
      <c r="AK1080" s="28"/>
      <c r="AO1080" s="28"/>
      <c r="AS1080" s="28"/>
    </row>
    <row r="1081" spans="2:45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119"/>
      <c r="O1081" s="119"/>
      <c r="P1081" s="119"/>
      <c r="Q1081" s="119"/>
      <c r="R1081" s="119"/>
      <c r="S1081" s="119"/>
      <c r="T1081" s="28"/>
      <c r="U1081" s="110"/>
      <c r="V1081" s="111"/>
      <c r="W1081" s="112"/>
      <c r="X1081" s="111"/>
      <c r="Y1081" s="28"/>
      <c r="AC1081" s="28"/>
      <c r="AG1081" s="28"/>
      <c r="AK1081" s="28"/>
      <c r="AO1081" s="28"/>
      <c r="AS1081" s="28"/>
    </row>
    <row r="1082" spans="2:45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119"/>
      <c r="O1082" s="119"/>
      <c r="P1082" s="119"/>
      <c r="Q1082" s="119"/>
      <c r="R1082" s="119"/>
      <c r="S1082" s="119"/>
      <c r="T1082" s="28"/>
      <c r="U1082" s="107"/>
      <c r="V1082" s="108"/>
      <c r="W1082" s="109"/>
      <c r="X1082" s="108"/>
      <c r="Y1082" s="28"/>
      <c r="AC1082" s="28"/>
      <c r="AG1082" s="28"/>
      <c r="AK1082" s="28"/>
      <c r="AO1082" s="28"/>
      <c r="AS1082" s="28"/>
    </row>
    <row r="1083" spans="2:45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119"/>
      <c r="O1083" s="119"/>
      <c r="P1083" s="119"/>
      <c r="Q1083" s="119"/>
      <c r="R1083" s="119"/>
      <c r="S1083" s="119"/>
      <c r="T1083" s="28"/>
      <c r="U1083" s="107"/>
      <c r="V1083" s="108"/>
      <c r="W1083" s="109"/>
      <c r="X1083" s="108"/>
      <c r="Y1083" s="28"/>
      <c r="AC1083" s="28"/>
      <c r="AG1083" s="28"/>
      <c r="AK1083" s="28"/>
      <c r="AO1083" s="28"/>
      <c r="AS1083" s="28"/>
    </row>
    <row r="1084" spans="2:45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119"/>
      <c r="O1084" s="119"/>
      <c r="P1084" s="119"/>
      <c r="Q1084" s="119"/>
      <c r="R1084" s="119"/>
      <c r="S1084" s="119"/>
      <c r="T1084" s="28"/>
      <c r="U1084" s="107"/>
      <c r="V1084" s="108"/>
      <c r="W1084" s="109"/>
      <c r="X1084" s="108"/>
      <c r="Y1084" s="28"/>
      <c r="AC1084" s="28"/>
      <c r="AG1084" s="28"/>
      <c r="AK1084" s="28"/>
      <c r="AO1084" s="28"/>
      <c r="AS1084" s="28"/>
    </row>
    <row r="1085" spans="2:45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119"/>
      <c r="O1085" s="119"/>
      <c r="P1085" s="119"/>
      <c r="Q1085" s="119"/>
      <c r="R1085" s="119"/>
      <c r="S1085" s="119"/>
      <c r="T1085" s="28"/>
      <c r="U1085" s="107"/>
      <c r="V1085" s="108"/>
      <c r="W1085" s="109"/>
      <c r="X1085" s="108"/>
      <c r="Y1085" s="28"/>
      <c r="AC1085" s="28"/>
      <c r="AG1085" s="28"/>
      <c r="AK1085" s="28"/>
      <c r="AO1085" s="28"/>
      <c r="AS1085" s="28"/>
    </row>
    <row r="1086" spans="2:45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119"/>
      <c r="O1086" s="119"/>
      <c r="P1086" s="119"/>
      <c r="Q1086" s="119"/>
      <c r="R1086" s="119"/>
      <c r="S1086" s="119"/>
      <c r="T1086" s="28"/>
      <c r="U1086" s="107"/>
      <c r="V1086" s="108"/>
      <c r="W1086" s="109"/>
      <c r="X1086" s="108"/>
      <c r="Y1086" s="28"/>
      <c r="AC1086" s="28"/>
      <c r="AG1086" s="28"/>
      <c r="AK1086" s="28"/>
      <c r="AO1086" s="28"/>
      <c r="AS1086" s="28"/>
    </row>
    <row r="1087" spans="2:45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119"/>
      <c r="O1087" s="119"/>
      <c r="P1087" s="119"/>
      <c r="Q1087" s="119"/>
      <c r="R1087" s="119"/>
      <c r="S1087" s="119"/>
      <c r="T1087" s="28"/>
      <c r="U1087" s="107"/>
      <c r="V1087" s="108"/>
      <c r="W1087" s="109"/>
      <c r="X1087" s="108"/>
      <c r="Y1087" s="28"/>
      <c r="AC1087" s="28"/>
      <c r="AG1087" s="28"/>
      <c r="AK1087" s="28"/>
      <c r="AO1087" s="28"/>
      <c r="AS1087" s="28"/>
    </row>
    <row r="1088" spans="2:45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119"/>
      <c r="O1088" s="119"/>
      <c r="P1088" s="119"/>
      <c r="Q1088" s="119"/>
      <c r="R1088" s="119"/>
      <c r="S1088" s="119"/>
      <c r="T1088" s="28"/>
      <c r="U1088" s="107"/>
      <c r="V1088" s="108"/>
      <c r="W1088" s="109"/>
      <c r="X1088" s="108"/>
      <c r="Y1088" s="28"/>
      <c r="AC1088" s="28"/>
      <c r="AG1088" s="28"/>
      <c r="AK1088" s="28"/>
      <c r="AO1088" s="28"/>
      <c r="AS1088" s="28"/>
    </row>
    <row r="1089" spans="2:45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119"/>
      <c r="O1089" s="119"/>
      <c r="P1089" s="119"/>
      <c r="Q1089" s="119"/>
      <c r="R1089" s="119"/>
      <c r="S1089" s="119"/>
      <c r="T1089" s="28"/>
      <c r="U1089" s="107"/>
      <c r="V1089" s="108"/>
      <c r="W1089" s="109"/>
      <c r="X1089" s="108"/>
      <c r="Y1089" s="28"/>
      <c r="AC1089" s="28"/>
      <c r="AG1089" s="28"/>
      <c r="AK1089" s="28"/>
      <c r="AO1089" s="28"/>
      <c r="AS1089" s="28"/>
    </row>
    <row r="1090" spans="2:45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119"/>
      <c r="O1090" s="119"/>
      <c r="P1090" s="119"/>
      <c r="Q1090" s="119"/>
      <c r="R1090" s="119"/>
      <c r="S1090" s="119"/>
      <c r="T1090" s="28"/>
      <c r="U1090" s="107"/>
      <c r="V1090" s="108"/>
      <c r="W1090" s="109"/>
      <c r="X1090" s="108"/>
      <c r="Y1090" s="28"/>
      <c r="AC1090" s="28"/>
      <c r="AG1090" s="28"/>
      <c r="AK1090" s="28"/>
      <c r="AO1090" s="28"/>
      <c r="AS1090" s="28"/>
    </row>
    <row r="1091" spans="2:45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119"/>
      <c r="O1091" s="119"/>
      <c r="P1091" s="119"/>
      <c r="Q1091" s="119"/>
      <c r="R1091" s="119"/>
      <c r="S1091" s="119"/>
      <c r="T1091" s="28"/>
      <c r="U1091" s="107"/>
      <c r="V1091" s="108"/>
      <c r="W1091" s="109"/>
      <c r="X1091" s="108"/>
      <c r="Y1091" s="28"/>
      <c r="AC1091" s="28"/>
      <c r="AG1091" s="28"/>
      <c r="AK1091" s="28"/>
      <c r="AO1091" s="28"/>
      <c r="AS1091" s="28"/>
    </row>
    <row r="1092" spans="2:45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119"/>
      <c r="O1092" s="119"/>
      <c r="P1092" s="119"/>
      <c r="Q1092" s="119"/>
      <c r="R1092" s="119"/>
      <c r="S1092" s="119"/>
      <c r="T1092" s="28"/>
      <c r="U1092" s="107"/>
      <c r="V1092" s="108"/>
      <c r="W1092" s="109"/>
      <c r="X1092" s="108"/>
      <c r="Y1092" s="28"/>
      <c r="AC1092" s="28"/>
      <c r="AG1092" s="28"/>
      <c r="AK1092" s="28"/>
      <c r="AO1092" s="28"/>
      <c r="AS1092" s="28"/>
    </row>
    <row r="1093" spans="2:45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119"/>
      <c r="O1093" s="119"/>
      <c r="P1093" s="119"/>
      <c r="Q1093" s="119"/>
      <c r="R1093" s="119"/>
      <c r="S1093" s="119"/>
      <c r="T1093" s="28"/>
      <c r="U1093" s="107"/>
      <c r="V1093" s="108"/>
      <c r="W1093" s="109"/>
      <c r="X1093" s="108"/>
      <c r="Y1093" s="28"/>
      <c r="AC1093" s="28"/>
      <c r="AG1093" s="28"/>
      <c r="AK1093" s="28"/>
      <c r="AO1093" s="28"/>
      <c r="AS1093" s="28"/>
    </row>
    <row r="1094" spans="2:45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119"/>
      <c r="O1094" s="119"/>
      <c r="P1094" s="119"/>
      <c r="Q1094" s="119"/>
      <c r="R1094" s="119"/>
      <c r="S1094" s="119"/>
      <c r="T1094" s="28"/>
      <c r="U1094" s="107"/>
      <c r="V1094" s="108"/>
      <c r="W1094" s="109"/>
      <c r="X1094" s="108"/>
      <c r="Y1094" s="28"/>
      <c r="AC1094" s="28"/>
      <c r="AG1094" s="28"/>
      <c r="AK1094" s="28"/>
      <c r="AO1094" s="28"/>
      <c r="AS1094" s="28"/>
    </row>
    <row r="1095" spans="2:45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119"/>
      <c r="O1095" s="119"/>
      <c r="P1095" s="119"/>
      <c r="Q1095" s="119"/>
      <c r="R1095" s="119"/>
      <c r="S1095" s="119"/>
      <c r="T1095" s="28"/>
      <c r="U1095" s="107"/>
      <c r="V1095" s="108"/>
      <c r="W1095" s="109"/>
      <c r="X1095" s="108"/>
      <c r="Y1095" s="28"/>
      <c r="AC1095" s="28"/>
      <c r="AG1095" s="28"/>
      <c r="AK1095" s="28"/>
      <c r="AO1095" s="28"/>
      <c r="AS1095" s="28"/>
    </row>
    <row r="1096" spans="2:45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119"/>
      <c r="O1096" s="119"/>
      <c r="P1096" s="119"/>
      <c r="Q1096" s="119"/>
      <c r="R1096" s="119"/>
      <c r="S1096" s="119"/>
      <c r="T1096" s="28"/>
      <c r="U1096" s="107"/>
      <c r="V1096" s="108"/>
      <c r="W1096" s="109"/>
      <c r="X1096" s="108"/>
      <c r="Y1096" s="28"/>
      <c r="AC1096" s="28"/>
      <c r="AG1096" s="28"/>
      <c r="AK1096" s="28"/>
      <c r="AO1096" s="28"/>
      <c r="AS1096" s="28"/>
    </row>
    <row r="1097" spans="2:45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119"/>
      <c r="O1097" s="119"/>
      <c r="P1097" s="119"/>
      <c r="Q1097" s="119"/>
      <c r="R1097" s="119"/>
      <c r="S1097" s="119"/>
      <c r="T1097" s="28"/>
      <c r="U1097" s="107"/>
      <c r="V1097" s="108"/>
      <c r="W1097" s="109"/>
      <c r="X1097" s="108"/>
      <c r="Y1097" s="28"/>
      <c r="AC1097" s="28"/>
      <c r="AG1097" s="28"/>
      <c r="AK1097" s="28"/>
      <c r="AO1097" s="28"/>
      <c r="AS1097" s="28"/>
    </row>
    <row r="1098" spans="2:45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119"/>
      <c r="O1098" s="119"/>
      <c r="P1098" s="119"/>
      <c r="Q1098" s="119"/>
      <c r="R1098" s="119"/>
      <c r="S1098" s="119"/>
      <c r="T1098" s="28"/>
      <c r="U1098" s="107"/>
      <c r="V1098" s="108"/>
      <c r="W1098" s="109"/>
      <c r="X1098" s="108"/>
      <c r="Y1098" s="28"/>
      <c r="AC1098" s="28"/>
      <c r="AG1098" s="28"/>
      <c r="AK1098" s="28"/>
      <c r="AO1098" s="28"/>
      <c r="AS1098" s="28"/>
    </row>
    <row r="1099" spans="2:45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119"/>
      <c r="O1099" s="119"/>
      <c r="P1099" s="119"/>
      <c r="Q1099" s="119"/>
      <c r="R1099" s="119"/>
      <c r="S1099" s="119"/>
      <c r="T1099" s="28"/>
      <c r="U1099" s="107"/>
      <c r="V1099" s="108"/>
      <c r="W1099" s="109"/>
      <c r="X1099" s="108"/>
      <c r="Y1099" s="28"/>
      <c r="AC1099" s="28"/>
      <c r="AG1099" s="28"/>
      <c r="AK1099" s="28"/>
      <c r="AO1099" s="28"/>
      <c r="AS1099" s="28"/>
    </row>
    <row r="1100" spans="2:45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119"/>
      <c r="O1100" s="119"/>
      <c r="P1100" s="119"/>
      <c r="Q1100" s="119"/>
      <c r="R1100" s="119"/>
      <c r="S1100" s="119"/>
      <c r="T1100" s="28"/>
      <c r="U1100" s="107"/>
      <c r="V1100" s="108"/>
      <c r="W1100" s="109"/>
      <c r="X1100" s="108"/>
      <c r="Y1100" s="28"/>
      <c r="AC1100" s="28"/>
      <c r="AG1100" s="28"/>
      <c r="AK1100" s="28"/>
      <c r="AO1100" s="28"/>
      <c r="AS1100" s="28"/>
    </row>
    <row r="1101" spans="2:45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119"/>
      <c r="O1101" s="119"/>
      <c r="P1101" s="119"/>
      <c r="Q1101" s="119"/>
      <c r="R1101" s="119"/>
      <c r="S1101" s="119"/>
      <c r="T1101" s="28"/>
      <c r="U1101" s="107"/>
      <c r="V1101" s="108"/>
      <c r="W1101" s="109"/>
      <c r="X1101" s="108"/>
      <c r="Y1101" s="28"/>
      <c r="AC1101" s="28"/>
      <c r="AG1101" s="28"/>
      <c r="AK1101" s="28"/>
      <c r="AO1101" s="28"/>
      <c r="AS1101" s="28"/>
    </row>
    <row r="1102" spans="2:45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119"/>
      <c r="O1102" s="119"/>
      <c r="P1102" s="119"/>
      <c r="Q1102" s="119"/>
      <c r="R1102" s="119"/>
      <c r="S1102" s="119"/>
      <c r="T1102" s="28"/>
      <c r="U1102" s="107"/>
      <c r="V1102" s="108"/>
      <c r="W1102" s="109"/>
      <c r="X1102" s="108"/>
      <c r="Y1102" s="28"/>
      <c r="AC1102" s="28"/>
      <c r="AG1102" s="28"/>
      <c r="AK1102" s="28"/>
      <c r="AO1102" s="28"/>
      <c r="AS1102" s="28"/>
    </row>
    <row r="1103" spans="2:45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119"/>
      <c r="O1103" s="119"/>
      <c r="P1103" s="119"/>
      <c r="Q1103" s="119"/>
      <c r="R1103" s="119"/>
      <c r="S1103" s="119"/>
      <c r="T1103" s="28"/>
      <c r="U1103" s="107"/>
      <c r="V1103" s="108"/>
      <c r="W1103" s="109"/>
      <c r="X1103" s="108"/>
      <c r="Y1103" s="28"/>
      <c r="AC1103" s="28"/>
      <c r="AG1103" s="28"/>
      <c r="AK1103" s="28"/>
      <c r="AO1103" s="28"/>
      <c r="AS1103" s="28"/>
    </row>
    <row r="1104" spans="2:45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119"/>
      <c r="O1104" s="119"/>
      <c r="P1104" s="119"/>
      <c r="Q1104" s="119"/>
      <c r="R1104" s="119"/>
      <c r="S1104" s="119"/>
      <c r="T1104" s="28"/>
      <c r="U1104" s="107"/>
      <c r="V1104" s="108"/>
      <c r="W1104" s="109"/>
      <c r="X1104" s="108"/>
      <c r="Y1104" s="28"/>
      <c r="AC1104" s="28"/>
      <c r="AG1104" s="28"/>
      <c r="AK1104" s="28"/>
      <c r="AO1104" s="28"/>
      <c r="AS1104" s="28"/>
    </row>
    <row r="1105" spans="2:45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119"/>
      <c r="O1105" s="119"/>
      <c r="P1105" s="119"/>
      <c r="Q1105" s="119"/>
      <c r="R1105" s="119"/>
      <c r="S1105" s="119"/>
      <c r="T1105" s="28"/>
      <c r="U1105" s="107"/>
      <c r="V1105" s="108"/>
      <c r="W1105" s="109"/>
      <c r="X1105" s="108"/>
      <c r="Y1105" s="28"/>
      <c r="AC1105" s="28"/>
      <c r="AG1105" s="28"/>
      <c r="AK1105" s="28"/>
      <c r="AO1105" s="28"/>
      <c r="AS1105" s="28"/>
    </row>
    <row r="1106" spans="2:45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119"/>
      <c r="O1106" s="119"/>
      <c r="P1106" s="119"/>
      <c r="Q1106" s="119"/>
      <c r="R1106" s="119"/>
      <c r="S1106" s="119"/>
      <c r="T1106" s="28"/>
      <c r="U1106" s="107"/>
      <c r="V1106" s="108"/>
      <c r="W1106" s="109"/>
      <c r="X1106" s="108"/>
      <c r="Y1106" s="28"/>
      <c r="AC1106" s="28"/>
      <c r="AG1106" s="28"/>
      <c r="AK1106" s="28"/>
      <c r="AO1106" s="28"/>
      <c r="AS1106" s="28"/>
    </row>
    <row r="1107" spans="2:45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119"/>
      <c r="O1107" s="119"/>
      <c r="P1107" s="119"/>
      <c r="Q1107" s="119"/>
      <c r="R1107" s="119"/>
      <c r="S1107" s="119"/>
      <c r="T1107" s="28"/>
      <c r="U1107" s="107"/>
      <c r="V1107" s="108"/>
      <c r="W1107" s="109"/>
      <c r="X1107" s="108"/>
      <c r="Y1107" s="28"/>
      <c r="AC1107" s="28"/>
      <c r="AG1107" s="28"/>
      <c r="AK1107" s="28"/>
      <c r="AO1107" s="28"/>
      <c r="AS1107" s="28"/>
    </row>
    <row r="1108" spans="2:45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119"/>
      <c r="O1108" s="119"/>
      <c r="P1108" s="119"/>
      <c r="Q1108" s="119"/>
      <c r="R1108" s="119"/>
      <c r="S1108" s="119"/>
      <c r="T1108" s="28"/>
      <c r="U1108" s="107"/>
      <c r="V1108" s="108"/>
      <c r="W1108" s="109"/>
      <c r="X1108" s="108"/>
      <c r="Y1108" s="28"/>
      <c r="AC1108" s="28"/>
      <c r="AG1108" s="28"/>
      <c r="AK1108" s="28"/>
      <c r="AO1108" s="28"/>
      <c r="AS1108" s="28"/>
    </row>
    <row r="1109" spans="2:45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119"/>
      <c r="O1109" s="119"/>
      <c r="P1109" s="119"/>
      <c r="Q1109" s="119"/>
      <c r="R1109" s="119"/>
      <c r="S1109" s="119"/>
      <c r="T1109" s="28"/>
      <c r="U1109" s="107"/>
      <c r="V1109" s="108"/>
      <c r="W1109" s="109"/>
      <c r="X1109" s="108"/>
      <c r="Y1109" s="28"/>
      <c r="AC1109" s="28"/>
      <c r="AG1109" s="28"/>
      <c r="AK1109" s="28"/>
      <c r="AO1109" s="28"/>
      <c r="AS1109" s="28"/>
    </row>
    <row r="1110" spans="2:45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119"/>
      <c r="O1110" s="119"/>
      <c r="P1110" s="119"/>
      <c r="Q1110" s="119"/>
      <c r="R1110" s="119"/>
      <c r="S1110" s="119"/>
      <c r="T1110" s="28"/>
      <c r="U1110" s="107"/>
      <c r="V1110" s="108"/>
      <c r="W1110" s="109"/>
      <c r="X1110" s="108"/>
      <c r="Y1110" s="28"/>
      <c r="AC1110" s="28"/>
      <c r="AG1110" s="28"/>
      <c r="AK1110" s="28"/>
      <c r="AO1110" s="28"/>
      <c r="AS1110" s="28"/>
    </row>
    <row r="1111" spans="2:45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119"/>
      <c r="O1111" s="119"/>
      <c r="P1111" s="119"/>
      <c r="Q1111" s="119"/>
      <c r="R1111" s="119"/>
      <c r="S1111" s="119"/>
      <c r="T1111" s="28"/>
      <c r="U1111" s="107"/>
      <c r="V1111" s="108"/>
      <c r="W1111" s="109"/>
      <c r="X1111" s="108"/>
      <c r="Y1111" s="28"/>
      <c r="AC1111" s="28"/>
      <c r="AG1111" s="28"/>
      <c r="AK1111" s="28"/>
      <c r="AO1111" s="28"/>
      <c r="AS1111" s="28"/>
    </row>
    <row r="1112" spans="2:45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119"/>
      <c r="O1112" s="119"/>
      <c r="P1112" s="119"/>
      <c r="Q1112" s="119"/>
      <c r="R1112" s="119"/>
      <c r="S1112" s="119"/>
      <c r="T1112" s="28"/>
      <c r="U1112" s="107"/>
      <c r="V1112" s="108"/>
      <c r="W1112" s="109"/>
      <c r="X1112" s="108"/>
      <c r="Y1112" s="28"/>
      <c r="AC1112" s="28"/>
      <c r="AG1112" s="28"/>
      <c r="AK1112" s="28"/>
      <c r="AO1112" s="28"/>
      <c r="AS1112" s="28"/>
    </row>
    <row r="1113" spans="2:45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119"/>
      <c r="O1113" s="119"/>
      <c r="P1113" s="119"/>
      <c r="Q1113" s="119"/>
      <c r="R1113" s="119"/>
      <c r="S1113" s="119"/>
      <c r="T1113" s="28"/>
      <c r="U1113" s="107"/>
      <c r="V1113" s="108"/>
      <c r="W1113" s="109"/>
      <c r="X1113" s="108"/>
      <c r="Y1113" s="28"/>
      <c r="AC1113" s="28"/>
      <c r="AG1113" s="28"/>
      <c r="AK1113" s="28"/>
      <c r="AO1113" s="28"/>
      <c r="AS1113" s="28"/>
    </row>
    <row r="1114" spans="2:45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119"/>
      <c r="O1114" s="119"/>
      <c r="P1114" s="119"/>
      <c r="Q1114" s="119"/>
      <c r="R1114" s="119"/>
      <c r="S1114" s="119"/>
      <c r="T1114" s="28"/>
      <c r="U1114" s="107"/>
      <c r="V1114" s="108"/>
      <c r="W1114" s="109"/>
      <c r="X1114" s="108"/>
      <c r="Y1114" s="28"/>
      <c r="AC1114" s="28"/>
      <c r="AG1114" s="28"/>
      <c r="AK1114" s="28"/>
      <c r="AO1114" s="28"/>
      <c r="AS1114" s="28"/>
    </row>
    <row r="1115" spans="2:45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119"/>
      <c r="O1115" s="119"/>
      <c r="P1115" s="119"/>
      <c r="Q1115" s="119"/>
      <c r="R1115" s="119"/>
      <c r="S1115" s="119"/>
      <c r="T1115" s="28"/>
      <c r="U1115" s="107"/>
      <c r="V1115" s="108"/>
      <c r="W1115" s="109"/>
      <c r="X1115" s="108"/>
      <c r="Y1115" s="28"/>
      <c r="AC1115" s="28"/>
      <c r="AG1115" s="28"/>
      <c r="AK1115" s="28"/>
      <c r="AO1115" s="28"/>
      <c r="AS1115" s="28"/>
    </row>
    <row r="1116" spans="2:45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119"/>
      <c r="O1116" s="119"/>
      <c r="P1116" s="119"/>
      <c r="Q1116" s="119"/>
      <c r="R1116" s="119"/>
      <c r="S1116" s="119"/>
      <c r="T1116" s="28"/>
      <c r="U1116" s="107"/>
      <c r="V1116" s="108"/>
      <c r="W1116" s="109"/>
      <c r="X1116" s="108"/>
      <c r="Y1116" s="28"/>
      <c r="AC1116" s="28"/>
      <c r="AG1116" s="28"/>
      <c r="AK1116" s="28"/>
      <c r="AO1116" s="28"/>
      <c r="AS1116" s="28"/>
    </row>
    <row r="1117" spans="2:45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119"/>
      <c r="O1117" s="119"/>
      <c r="P1117" s="119"/>
      <c r="Q1117" s="119"/>
      <c r="R1117" s="119"/>
      <c r="S1117" s="119"/>
      <c r="T1117" s="28"/>
      <c r="U1117" s="107"/>
      <c r="V1117" s="108"/>
      <c r="W1117" s="109"/>
      <c r="X1117" s="108"/>
      <c r="Y1117" s="28"/>
      <c r="AC1117" s="28"/>
      <c r="AG1117" s="28"/>
      <c r="AK1117" s="28"/>
      <c r="AO1117" s="28"/>
      <c r="AS1117" s="28"/>
    </row>
    <row r="1118" spans="2:45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119"/>
      <c r="O1118" s="119"/>
      <c r="P1118" s="119"/>
      <c r="Q1118" s="119"/>
      <c r="R1118" s="119"/>
      <c r="S1118" s="119"/>
      <c r="T1118" s="28"/>
      <c r="U1118" s="107"/>
      <c r="V1118" s="108"/>
      <c r="W1118" s="109"/>
      <c r="X1118" s="108"/>
      <c r="Y1118" s="28"/>
      <c r="AC1118" s="28"/>
      <c r="AG1118" s="28"/>
      <c r="AK1118" s="28"/>
      <c r="AO1118" s="28"/>
      <c r="AS1118" s="28"/>
    </row>
    <row r="1119" spans="2:45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119"/>
      <c r="O1119" s="119"/>
      <c r="P1119" s="119"/>
      <c r="Q1119" s="119"/>
      <c r="R1119" s="119"/>
      <c r="S1119" s="119"/>
      <c r="T1119" s="28"/>
      <c r="U1119" s="107"/>
      <c r="V1119" s="108"/>
      <c r="W1119" s="109"/>
      <c r="X1119" s="108"/>
      <c r="Y1119" s="28"/>
      <c r="AC1119" s="28"/>
      <c r="AG1119" s="28"/>
      <c r="AK1119" s="28"/>
      <c r="AO1119" s="28"/>
      <c r="AS1119" s="28"/>
    </row>
    <row r="1120" spans="2:45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119"/>
      <c r="O1120" s="119"/>
      <c r="P1120" s="119"/>
      <c r="Q1120" s="119"/>
      <c r="R1120" s="119"/>
      <c r="S1120" s="119"/>
      <c r="T1120" s="28"/>
      <c r="U1120" s="107"/>
      <c r="V1120" s="108"/>
      <c r="W1120" s="109"/>
      <c r="X1120" s="108"/>
      <c r="Y1120" s="28"/>
      <c r="AC1120" s="28"/>
      <c r="AG1120" s="28"/>
      <c r="AK1120" s="28"/>
      <c r="AO1120" s="28"/>
      <c r="AS1120" s="28"/>
    </row>
    <row r="1121" spans="2:45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119"/>
      <c r="O1121" s="119"/>
      <c r="P1121" s="119"/>
      <c r="Q1121" s="119"/>
      <c r="R1121" s="119"/>
      <c r="S1121" s="119"/>
      <c r="T1121" s="28"/>
      <c r="U1121" s="107"/>
      <c r="V1121" s="108"/>
      <c r="W1121" s="109"/>
      <c r="X1121" s="108"/>
      <c r="Y1121" s="28"/>
      <c r="AC1121" s="28"/>
      <c r="AG1121" s="28"/>
      <c r="AK1121" s="28"/>
      <c r="AO1121" s="28"/>
      <c r="AS1121" s="28"/>
    </row>
    <row r="1122" spans="2:45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119"/>
      <c r="O1122" s="119"/>
      <c r="P1122" s="119"/>
      <c r="Q1122" s="119"/>
      <c r="R1122" s="119"/>
      <c r="S1122" s="119"/>
      <c r="T1122" s="28"/>
      <c r="U1122" s="107"/>
      <c r="V1122" s="108"/>
      <c r="W1122" s="109"/>
      <c r="X1122" s="108"/>
      <c r="Y1122" s="28"/>
      <c r="AC1122" s="28"/>
      <c r="AG1122" s="28"/>
      <c r="AK1122" s="28"/>
      <c r="AO1122" s="28"/>
      <c r="AS1122" s="28"/>
    </row>
    <row r="1123" spans="2:45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119"/>
      <c r="O1123" s="119"/>
      <c r="P1123" s="119"/>
      <c r="Q1123" s="119"/>
      <c r="R1123" s="119"/>
      <c r="S1123" s="119"/>
      <c r="T1123" s="28"/>
      <c r="U1123" s="107"/>
      <c r="V1123" s="108"/>
      <c r="W1123" s="109"/>
      <c r="X1123" s="108"/>
      <c r="Y1123" s="28"/>
      <c r="AC1123" s="28"/>
      <c r="AG1123" s="28"/>
      <c r="AK1123" s="28"/>
      <c r="AO1123" s="28"/>
      <c r="AS1123" s="28"/>
    </row>
    <row r="1124" spans="2:45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119"/>
      <c r="O1124" s="119"/>
      <c r="P1124" s="119"/>
      <c r="Q1124" s="119"/>
      <c r="R1124" s="119"/>
      <c r="S1124" s="119"/>
      <c r="T1124" s="28"/>
      <c r="U1124" s="107"/>
      <c r="V1124" s="108"/>
      <c r="W1124" s="109"/>
      <c r="X1124" s="108"/>
      <c r="Y1124" s="28"/>
      <c r="AC1124" s="28"/>
      <c r="AG1124" s="28"/>
      <c r="AK1124" s="28"/>
      <c r="AO1124" s="28"/>
      <c r="AS1124" s="28"/>
    </row>
    <row r="1125" spans="2:45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119"/>
      <c r="O1125" s="119"/>
      <c r="P1125" s="119"/>
      <c r="Q1125" s="119"/>
      <c r="R1125" s="119"/>
      <c r="S1125" s="119"/>
      <c r="T1125" s="28"/>
      <c r="U1125" s="107"/>
      <c r="V1125" s="108"/>
      <c r="W1125" s="109"/>
      <c r="X1125" s="108"/>
      <c r="Y1125" s="28"/>
      <c r="AC1125" s="28"/>
      <c r="AG1125" s="28"/>
      <c r="AK1125" s="28"/>
      <c r="AO1125" s="28"/>
      <c r="AS1125" s="28"/>
    </row>
    <row r="1126" spans="2:45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119"/>
      <c r="O1126" s="119"/>
      <c r="P1126" s="119"/>
      <c r="Q1126" s="119"/>
      <c r="R1126" s="119"/>
      <c r="S1126" s="119"/>
      <c r="T1126" s="28"/>
      <c r="U1126" s="107"/>
      <c r="V1126" s="108"/>
      <c r="W1126" s="109"/>
      <c r="X1126" s="108"/>
      <c r="Y1126" s="28"/>
      <c r="AC1126" s="28"/>
      <c r="AG1126" s="28"/>
      <c r="AK1126" s="28"/>
      <c r="AO1126" s="28"/>
      <c r="AS1126" s="28"/>
    </row>
    <row r="1127" spans="2:45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119"/>
      <c r="O1127" s="119"/>
      <c r="P1127" s="119"/>
      <c r="Q1127" s="119"/>
      <c r="R1127" s="119"/>
      <c r="S1127" s="119"/>
      <c r="T1127" s="28"/>
      <c r="U1127" s="107"/>
      <c r="V1127" s="108"/>
      <c r="W1127" s="109"/>
      <c r="X1127" s="108"/>
      <c r="Y1127" s="28"/>
      <c r="AC1127" s="28"/>
      <c r="AG1127" s="28"/>
      <c r="AK1127" s="28"/>
      <c r="AO1127" s="28"/>
      <c r="AS1127" s="28"/>
    </row>
    <row r="1128" spans="2:45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119"/>
      <c r="O1128" s="119"/>
      <c r="P1128" s="119"/>
      <c r="Q1128" s="119"/>
      <c r="R1128" s="119"/>
      <c r="S1128" s="119"/>
      <c r="T1128" s="28"/>
      <c r="U1128" s="107"/>
      <c r="V1128" s="108"/>
      <c r="W1128" s="109"/>
      <c r="X1128" s="108"/>
      <c r="Y1128" s="28"/>
      <c r="AC1128" s="28"/>
      <c r="AG1128" s="28"/>
      <c r="AK1128" s="28"/>
      <c r="AO1128" s="28"/>
      <c r="AS1128" s="28"/>
    </row>
    <row r="1129" spans="2:45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119"/>
      <c r="O1129" s="119"/>
      <c r="P1129" s="119"/>
      <c r="Q1129" s="119"/>
      <c r="R1129" s="119"/>
      <c r="S1129" s="119"/>
      <c r="T1129" s="28"/>
      <c r="U1129" s="107"/>
      <c r="V1129" s="108"/>
      <c r="W1129" s="109"/>
      <c r="X1129" s="108"/>
      <c r="Y1129" s="28"/>
      <c r="AC1129" s="28"/>
      <c r="AG1129" s="28"/>
      <c r="AK1129" s="28"/>
      <c r="AO1129" s="28"/>
      <c r="AS1129" s="28"/>
    </row>
    <row r="1130" spans="2:45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119"/>
      <c r="O1130" s="119"/>
      <c r="P1130" s="119"/>
      <c r="Q1130" s="119"/>
      <c r="R1130" s="119"/>
      <c r="S1130" s="119"/>
      <c r="T1130" s="28"/>
      <c r="U1130" s="107"/>
      <c r="V1130" s="108"/>
      <c r="W1130" s="109"/>
      <c r="X1130" s="108"/>
      <c r="Y1130" s="28"/>
      <c r="AC1130" s="28"/>
      <c r="AG1130" s="28"/>
      <c r="AK1130" s="28"/>
      <c r="AO1130" s="28"/>
      <c r="AS1130" s="28"/>
    </row>
    <row r="1131" spans="2:45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119"/>
      <c r="O1131" s="119"/>
      <c r="P1131" s="119"/>
      <c r="Q1131" s="119"/>
      <c r="R1131" s="119"/>
      <c r="S1131" s="119"/>
      <c r="T1131" s="28"/>
      <c r="U1131" s="107"/>
      <c r="V1131" s="108"/>
      <c r="W1131" s="109"/>
      <c r="X1131" s="108"/>
      <c r="Y1131" s="28"/>
      <c r="AC1131" s="28"/>
      <c r="AG1131" s="28"/>
      <c r="AK1131" s="28"/>
      <c r="AO1131" s="28"/>
      <c r="AS1131" s="28"/>
    </row>
    <row r="1132" spans="2:45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119"/>
      <c r="O1132" s="119"/>
      <c r="P1132" s="119"/>
      <c r="Q1132" s="119"/>
      <c r="R1132" s="119"/>
      <c r="S1132" s="119"/>
      <c r="T1132" s="28"/>
      <c r="U1132" s="107"/>
      <c r="V1132" s="108"/>
      <c r="W1132" s="109"/>
      <c r="X1132" s="108"/>
      <c r="Y1132" s="28"/>
      <c r="AC1132" s="28"/>
      <c r="AG1132" s="28"/>
      <c r="AK1132" s="28"/>
      <c r="AO1132" s="28"/>
      <c r="AS1132" s="28"/>
    </row>
    <row r="1133" spans="2:45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119"/>
      <c r="O1133" s="119"/>
      <c r="P1133" s="119"/>
      <c r="Q1133" s="119"/>
      <c r="R1133" s="119"/>
      <c r="S1133" s="119"/>
      <c r="T1133" s="28"/>
      <c r="U1133" s="107"/>
      <c r="V1133" s="108"/>
      <c r="W1133" s="109"/>
      <c r="X1133" s="108"/>
      <c r="Y1133" s="28"/>
      <c r="AC1133" s="28"/>
      <c r="AG1133" s="28"/>
      <c r="AK1133" s="28"/>
      <c r="AO1133" s="28"/>
      <c r="AS1133" s="28"/>
    </row>
    <row r="1134" spans="2:45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119"/>
      <c r="O1134" s="119"/>
      <c r="P1134" s="119"/>
      <c r="Q1134" s="119"/>
      <c r="R1134" s="119"/>
      <c r="S1134" s="119"/>
      <c r="T1134" s="28"/>
      <c r="U1134" s="107"/>
      <c r="V1134" s="108"/>
      <c r="W1134" s="109"/>
      <c r="X1134" s="108"/>
      <c r="Y1134" s="28"/>
      <c r="AC1134" s="28"/>
      <c r="AG1134" s="28"/>
      <c r="AK1134" s="28"/>
      <c r="AO1134" s="28"/>
      <c r="AS1134" s="28"/>
    </row>
    <row r="1135" spans="2:45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119"/>
      <c r="O1135" s="119"/>
      <c r="P1135" s="119"/>
      <c r="Q1135" s="119"/>
      <c r="R1135" s="119"/>
      <c r="S1135" s="119"/>
      <c r="T1135" s="28"/>
      <c r="U1135" s="107"/>
      <c r="V1135" s="108"/>
      <c r="W1135" s="109"/>
      <c r="X1135" s="108"/>
      <c r="Y1135" s="28"/>
      <c r="AC1135" s="28"/>
      <c r="AG1135" s="28"/>
      <c r="AK1135" s="28"/>
      <c r="AO1135" s="28"/>
      <c r="AS1135" s="28"/>
    </row>
    <row r="1136" spans="2:45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119"/>
      <c r="O1136" s="119"/>
      <c r="P1136" s="119"/>
      <c r="Q1136" s="119"/>
      <c r="R1136" s="119"/>
      <c r="S1136" s="119"/>
      <c r="T1136" s="28"/>
      <c r="U1136" s="107"/>
      <c r="V1136" s="108"/>
      <c r="W1136" s="109"/>
      <c r="X1136" s="108"/>
      <c r="Y1136" s="28"/>
      <c r="AC1136" s="28"/>
      <c r="AG1136" s="28"/>
      <c r="AK1136" s="28"/>
      <c r="AO1136" s="28"/>
      <c r="AS1136" s="28"/>
    </row>
    <row r="1137" spans="2:45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119"/>
      <c r="O1137" s="119"/>
      <c r="P1137" s="119"/>
      <c r="Q1137" s="119"/>
      <c r="R1137" s="119"/>
      <c r="S1137" s="119"/>
      <c r="T1137" s="28"/>
      <c r="U1137" s="107"/>
      <c r="V1137" s="108"/>
      <c r="W1137" s="109"/>
      <c r="X1137" s="108"/>
      <c r="Y1137" s="28"/>
      <c r="AC1137" s="28"/>
      <c r="AG1137" s="28"/>
      <c r="AK1137" s="28"/>
      <c r="AO1137" s="28"/>
      <c r="AS1137" s="28"/>
    </row>
    <row r="1138" spans="2:45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119"/>
      <c r="O1138" s="119"/>
      <c r="P1138" s="119"/>
      <c r="Q1138" s="119"/>
      <c r="R1138" s="119"/>
      <c r="S1138" s="119"/>
      <c r="T1138" s="28"/>
      <c r="U1138" s="107"/>
      <c r="V1138" s="108"/>
      <c r="W1138" s="109"/>
      <c r="X1138" s="108"/>
      <c r="Y1138" s="28"/>
      <c r="AC1138" s="28"/>
      <c r="AG1138" s="28"/>
      <c r="AK1138" s="28"/>
      <c r="AO1138" s="28"/>
      <c r="AS1138" s="28"/>
    </row>
    <row r="1139" spans="2:45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119"/>
      <c r="O1139" s="119"/>
      <c r="P1139" s="119"/>
      <c r="Q1139" s="119"/>
      <c r="R1139" s="119"/>
      <c r="S1139" s="119"/>
      <c r="T1139" s="28"/>
      <c r="U1139" s="107"/>
      <c r="V1139" s="108"/>
      <c r="W1139" s="109"/>
      <c r="X1139" s="108"/>
      <c r="Y1139" s="28"/>
      <c r="AC1139" s="28"/>
      <c r="AG1139" s="28"/>
      <c r="AK1139" s="28"/>
      <c r="AO1139" s="28"/>
      <c r="AS1139" s="28"/>
    </row>
    <row r="1140" spans="2:45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119"/>
      <c r="O1140" s="119"/>
      <c r="P1140" s="119"/>
      <c r="Q1140" s="119"/>
      <c r="R1140" s="119"/>
      <c r="S1140" s="119"/>
      <c r="T1140" s="28"/>
      <c r="U1140" s="107"/>
      <c r="V1140" s="108"/>
      <c r="W1140" s="109"/>
      <c r="X1140" s="108"/>
      <c r="Y1140" s="28"/>
      <c r="AC1140" s="28"/>
      <c r="AG1140" s="28"/>
      <c r="AK1140" s="28"/>
      <c r="AO1140" s="28"/>
      <c r="AS1140" s="28"/>
    </row>
    <row r="1141" spans="2:45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119"/>
      <c r="O1141" s="119"/>
      <c r="P1141" s="119"/>
      <c r="Q1141" s="119"/>
      <c r="R1141" s="119"/>
      <c r="S1141" s="119"/>
      <c r="T1141" s="28"/>
      <c r="U1141" s="107"/>
      <c r="V1141" s="108"/>
      <c r="W1141" s="109"/>
      <c r="X1141" s="108"/>
      <c r="Y1141" s="28"/>
      <c r="AC1141" s="28"/>
      <c r="AG1141" s="28"/>
      <c r="AK1141" s="28"/>
      <c r="AO1141" s="28"/>
      <c r="AS1141" s="28"/>
    </row>
    <row r="1142" spans="2:45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119"/>
      <c r="O1142" s="119"/>
      <c r="P1142" s="119"/>
      <c r="Q1142" s="119"/>
      <c r="R1142" s="119"/>
      <c r="S1142" s="119"/>
      <c r="T1142" s="28"/>
      <c r="U1142" s="107"/>
      <c r="V1142" s="108"/>
      <c r="W1142" s="109"/>
      <c r="X1142" s="108"/>
      <c r="Y1142" s="28"/>
      <c r="AC1142" s="28"/>
      <c r="AG1142" s="28"/>
      <c r="AK1142" s="28"/>
      <c r="AO1142" s="28"/>
      <c r="AS1142" s="28"/>
    </row>
    <row r="1143" spans="2:45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119"/>
      <c r="O1143" s="119"/>
      <c r="P1143" s="119"/>
      <c r="Q1143" s="119"/>
      <c r="R1143" s="119"/>
      <c r="S1143" s="119"/>
      <c r="T1143" s="28"/>
      <c r="U1143" s="107"/>
      <c r="V1143" s="108"/>
      <c r="W1143" s="109"/>
      <c r="X1143" s="108"/>
      <c r="Y1143" s="28"/>
      <c r="AC1143" s="28"/>
      <c r="AG1143" s="28"/>
      <c r="AK1143" s="28"/>
      <c r="AO1143" s="28"/>
      <c r="AS1143" s="28"/>
    </row>
    <row r="1144" spans="2:45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119"/>
      <c r="O1144" s="119"/>
      <c r="P1144" s="119"/>
      <c r="Q1144" s="119"/>
      <c r="R1144" s="119"/>
      <c r="S1144" s="119"/>
      <c r="T1144" s="28"/>
      <c r="U1144" s="107"/>
      <c r="V1144" s="108"/>
      <c r="W1144" s="109"/>
      <c r="X1144" s="108"/>
      <c r="Y1144" s="28"/>
      <c r="AC1144" s="28"/>
      <c r="AG1144" s="28"/>
      <c r="AK1144" s="28"/>
      <c r="AO1144" s="28"/>
      <c r="AS1144" s="28"/>
    </row>
    <row r="1145" spans="2:45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119"/>
      <c r="O1145" s="119"/>
      <c r="P1145" s="119"/>
      <c r="Q1145" s="119"/>
      <c r="R1145" s="119"/>
      <c r="S1145" s="119"/>
      <c r="T1145" s="28"/>
      <c r="U1145" s="107"/>
      <c r="V1145" s="108"/>
      <c r="W1145" s="109"/>
      <c r="X1145" s="108"/>
      <c r="Y1145" s="28"/>
      <c r="AC1145" s="28"/>
      <c r="AG1145" s="28"/>
      <c r="AK1145" s="28"/>
      <c r="AO1145" s="28"/>
      <c r="AS1145" s="28"/>
    </row>
    <row r="1146" spans="2:45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119"/>
      <c r="O1146" s="119"/>
      <c r="P1146" s="119"/>
      <c r="Q1146" s="119"/>
      <c r="R1146" s="119"/>
      <c r="S1146" s="119"/>
      <c r="T1146" s="28"/>
      <c r="U1146" s="107"/>
      <c r="V1146" s="108"/>
      <c r="W1146" s="109"/>
      <c r="X1146" s="108"/>
      <c r="Y1146" s="28"/>
      <c r="AC1146" s="28"/>
      <c r="AG1146" s="28"/>
      <c r="AK1146" s="28"/>
      <c r="AO1146" s="28"/>
      <c r="AS1146" s="28"/>
    </row>
    <row r="1147" spans="2:45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119"/>
      <c r="O1147" s="119"/>
      <c r="P1147" s="119"/>
      <c r="Q1147" s="119"/>
      <c r="R1147" s="119"/>
      <c r="S1147" s="119"/>
      <c r="T1147" s="28"/>
      <c r="U1147" s="107"/>
      <c r="V1147" s="108"/>
      <c r="W1147" s="109"/>
      <c r="X1147" s="108"/>
      <c r="Y1147" s="28"/>
      <c r="AC1147" s="28"/>
      <c r="AG1147" s="28"/>
      <c r="AK1147" s="28"/>
      <c r="AO1147" s="28"/>
      <c r="AS1147" s="28"/>
    </row>
    <row r="1148" spans="2:45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119"/>
      <c r="O1148" s="119"/>
      <c r="P1148" s="119"/>
      <c r="Q1148" s="119"/>
      <c r="R1148" s="119"/>
      <c r="S1148" s="119"/>
      <c r="T1148" s="28"/>
      <c r="U1148" s="107"/>
      <c r="V1148" s="108"/>
      <c r="W1148" s="109"/>
      <c r="X1148" s="108"/>
      <c r="Y1148" s="28"/>
      <c r="AC1148" s="28"/>
      <c r="AG1148" s="28"/>
      <c r="AK1148" s="28"/>
      <c r="AO1148" s="28"/>
      <c r="AS1148" s="28"/>
    </row>
    <row r="1149" spans="2:45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119"/>
      <c r="O1149" s="119"/>
      <c r="P1149" s="119"/>
      <c r="Q1149" s="119"/>
      <c r="R1149" s="119"/>
      <c r="S1149" s="119"/>
      <c r="T1149" s="28"/>
      <c r="U1149" s="107"/>
      <c r="V1149" s="108"/>
      <c r="W1149" s="109"/>
      <c r="X1149" s="108"/>
      <c r="Y1149" s="28"/>
      <c r="AC1149" s="28"/>
      <c r="AG1149" s="28"/>
      <c r="AK1149" s="28"/>
      <c r="AO1149" s="28"/>
      <c r="AS1149" s="28"/>
    </row>
    <row r="1150" spans="2:45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119"/>
      <c r="O1150" s="119"/>
      <c r="P1150" s="119"/>
      <c r="Q1150" s="119"/>
      <c r="R1150" s="119"/>
      <c r="S1150" s="119"/>
      <c r="T1150" s="28"/>
      <c r="U1150" s="107"/>
      <c r="V1150" s="108"/>
      <c r="W1150" s="109"/>
      <c r="X1150" s="108"/>
      <c r="Y1150" s="28"/>
      <c r="AC1150" s="28"/>
      <c r="AG1150" s="28"/>
      <c r="AK1150" s="28"/>
      <c r="AO1150" s="28"/>
      <c r="AS1150" s="28"/>
    </row>
    <row r="1151" spans="2:45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119"/>
      <c r="O1151" s="119"/>
      <c r="P1151" s="119"/>
      <c r="Q1151" s="119"/>
      <c r="R1151" s="119"/>
      <c r="S1151" s="119"/>
      <c r="T1151" s="28"/>
      <c r="U1151" s="107"/>
      <c r="V1151" s="108"/>
      <c r="W1151" s="109"/>
      <c r="X1151" s="108"/>
      <c r="Y1151" s="28"/>
      <c r="AC1151" s="28"/>
      <c r="AG1151" s="28"/>
      <c r="AK1151" s="28"/>
      <c r="AO1151" s="28"/>
      <c r="AS1151" s="28"/>
    </row>
    <row r="1152" spans="2:45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119"/>
      <c r="O1152" s="119"/>
      <c r="P1152" s="119"/>
      <c r="Q1152" s="119"/>
      <c r="R1152" s="119"/>
      <c r="S1152" s="119"/>
      <c r="T1152" s="28"/>
      <c r="U1152" s="107"/>
      <c r="V1152" s="108"/>
      <c r="W1152" s="109"/>
      <c r="X1152" s="108"/>
      <c r="Y1152" s="28"/>
      <c r="AC1152" s="28"/>
      <c r="AG1152" s="28"/>
      <c r="AK1152" s="28"/>
      <c r="AO1152" s="28"/>
      <c r="AS1152" s="28"/>
    </row>
    <row r="1153" spans="2:45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119"/>
      <c r="O1153" s="119"/>
      <c r="P1153" s="119"/>
      <c r="Q1153" s="119"/>
      <c r="R1153" s="119"/>
      <c r="S1153" s="119"/>
      <c r="T1153" s="28"/>
      <c r="U1153" s="107"/>
      <c r="V1153" s="108"/>
      <c r="W1153" s="109"/>
      <c r="X1153" s="108"/>
      <c r="Y1153" s="28"/>
      <c r="AC1153" s="28"/>
      <c r="AG1153" s="28"/>
      <c r="AK1153" s="28"/>
      <c r="AO1153" s="28"/>
      <c r="AS1153" s="28"/>
    </row>
    <row r="1154" spans="2:45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119"/>
      <c r="O1154" s="119"/>
      <c r="P1154" s="119"/>
      <c r="Q1154" s="119"/>
      <c r="R1154" s="119"/>
      <c r="S1154" s="119"/>
      <c r="T1154" s="28"/>
      <c r="U1154" s="107"/>
      <c r="V1154" s="108"/>
      <c r="W1154" s="109"/>
      <c r="X1154" s="108"/>
      <c r="Y1154" s="28"/>
      <c r="AC1154" s="28"/>
      <c r="AG1154" s="28"/>
      <c r="AK1154" s="28"/>
      <c r="AO1154" s="28"/>
      <c r="AS1154" s="28"/>
    </row>
    <row r="1155" spans="2:45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119"/>
      <c r="O1155" s="119"/>
      <c r="P1155" s="119"/>
      <c r="Q1155" s="119"/>
      <c r="R1155" s="119"/>
      <c r="S1155" s="119"/>
      <c r="T1155" s="28"/>
      <c r="U1155" s="107"/>
      <c r="V1155" s="108"/>
      <c r="W1155" s="109"/>
      <c r="X1155" s="108"/>
      <c r="Y1155" s="28"/>
      <c r="AC1155" s="28"/>
      <c r="AG1155" s="28"/>
      <c r="AK1155" s="28"/>
      <c r="AO1155" s="28"/>
      <c r="AS1155" s="28"/>
    </row>
    <row r="1156" spans="2:45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119"/>
      <c r="O1156" s="119"/>
      <c r="P1156" s="119"/>
      <c r="Q1156" s="119"/>
      <c r="R1156" s="119"/>
      <c r="S1156" s="119"/>
      <c r="T1156" s="28"/>
      <c r="U1156" s="107"/>
      <c r="V1156" s="108"/>
      <c r="W1156" s="109"/>
      <c r="X1156" s="108"/>
      <c r="Y1156" s="28"/>
      <c r="AC1156" s="28"/>
      <c r="AG1156" s="28"/>
      <c r="AK1156" s="28"/>
      <c r="AO1156" s="28"/>
      <c r="AS1156" s="28"/>
    </row>
    <row r="1157" spans="2:45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119"/>
      <c r="O1157" s="119"/>
      <c r="P1157" s="119"/>
      <c r="Q1157" s="119"/>
      <c r="R1157" s="119"/>
      <c r="S1157" s="119"/>
      <c r="T1157" s="28"/>
      <c r="U1157" s="107"/>
      <c r="V1157" s="108"/>
      <c r="W1157" s="109"/>
      <c r="X1157" s="108"/>
      <c r="Y1157" s="28"/>
      <c r="AC1157" s="28"/>
      <c r="AG1157" s="28"/>
      <c r="AK1157" s="28"/>
      <c r="AO1157" s="28"/>
      <c r="AS1157" s="28"/>
    </row>
    <row r="1158" spans="2:45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119"/>
      <c r="O1158" s="119"/>
      <c r="P1158" s="119"/>
      <c r="Q1158" s="119"/>
      <c r="R1158" s="119"/>
      <c r="S1158" s="119"/>
      <c r="T1158" s="28"/>
      <c r="U1158" s="107"/>
      <c r="V1158" s="108"/>
      <c r="W1158" s="109"/>
      <c r="X1158" s="108"/>
      <c r="Y1158" s="28"/>
      <c r="AC1158" s="28"/>
      <c r="AG1158" s="28"/>
      <c r="AK1158" s="28"/>
      <c r="AO1158" s="28"/>
      <c r="AS1158" s="28"/>
    </row>
    <row r="1159" spans="2:45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119"/>
      <c r="O1159" s="119"/>
      <c r="P1159" s="119"/>
      <c r="Q1159" s="119"/>
      <c r="R1159" s="119"/>
      <c r="S1159" s="119"/>
      <c r="T1159" s="28"/>
      <c r="U1159" s="107"/>
      <c r="V1159" s="108"/>
      <c r="W1159" s="109"/>
      <c r="X1159" s="108"/>
      <c r="Y1159" s="28"/>
      <c r="AC1159" s="28"/>
      <c r="AG1159" s="28"/>
      <c r="AK1159" s="28"/>
      <c r="AO1159" s="28"/>
      <c r="AS1159" s="28"/>
    </row>
    <row r="1160" spans="2:45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119"/>
      <c r="O1160" s="119"/>
      <c r="P1160" s="119"/>
      <c r="Q1160" s="119"/>
      <c r="R1160" s="119"/>
      <c r="S1160" s="119"/>
      <c r="T1160" s="28"/>
      <c r="U1160" s="107"/>
      <c r="V1160" s="108"/>
      <c r="W1160" s="109"/>
      <c r="X1160" s="108"/>
      <c r="Y1160" s="28"/>
      <c r="AC1160" s="28"/>
      <c r="AG1160" s="28"/>
      <c r="AK1160" s="28"/>
      <c r="AO1160" s="28"/>
      <c r="AS1160" s="28"/>
    </row>
    <row r="1161" spans="2:45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119"/>
      <c r="O1161" s="119"/>
      <c r="P1161" s="119"/>
      <c r="Q1161" s="119"/>
      <c r="R1161" s="119"/>
      <c r="S1161" s="119"/>
      <c r="T1161" s="28"/>
      <c r="U1161" s="107"/>
      <c r="V1161" s="108"/>
      <c r="W1161" s="109"/>
      <c r="X1161" s="108"/>
      <c r="Y1161" s="28"/>
      <c r="AC1161" s="28"/>
      <c r="AG1161" s="28"/>
      <c r="AK1161" s="28"/>
      <c r="AO1161" s="28"/>
      <c r="AS1161" s="28"/>
    </row>
    <row r="1162" spans="2:45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119"/>
      <c r="O1162" s="119"/>
      <c r="P1162" s="119"/>
      <c r="Q1162" s="119"/>
      <c r="R1162" s="119"/>
      <c r="S1162" s="119"/>
      <c r="T1162" s="28"/>
      <c r="U1162" s="107"/>
      <c r="V1162" s="108"/>
      <c r="W1162" s="109"/>
      <c r="X1162" s="108"/>
      <c r="Y1162" s="28"/>
      <c r="AC1162" s="28"/>
      <c r="AG1162" s="28"/>
      <c r="AK1162" s="28"/>
      <c r="AO1162" s="28"/>
      <c r="AS1162" s="28"/>
    </row>
    <row r="1163" spans="2:45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119"/>
      <c r="O1163" s="119"/>
      <c r="P1163" s="119"/>
      <c r="Q1163" s="119"/>
      <c r="R1163" s="119"/>
      <c r="S1163" s="119"/>
      <c r="T1163" s="28"/>
      <c r="U1163" s="107"/>
      <c r="V1163" s="108"/>
      <c r="W1163" s="109"/>
      <c r="X1163" s="108"/>
      <c r="Y1163" s="28"/>
      <c r="AC1163" s="28"/>
      <c r="AG1163" s="28"/>
      <c r="AK1163" s="28"/>
      <c r="AO1163" s="28"/>
      <c r="AS1163" s="28"/>
    </row>
    <row r="1164" spans="2:45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119"/>
      <c r="O1164" s="119"/>
      <c r="P1164" s="119"/>
      <c r="Q1164" s="119"/>
      <c r="R1164" s="119"/>
      <c r="S1164" s="119"/>
      <c r="T1164" s="28"/>
      <c r="U1164" s="107"/>
      <c r="V1164" s="108"/>
      <c r="W1164" s="109"/>
      <c r="X1164" s="108"/>
      <c r="Y1164" s="28"/>
      <c r="AC1164" s="28"/>
      <c r="AG1164" s="28"/>
      <c r="AK1164" s="28"/>
      <c r="AO1164" s="28"/>
      <c r="AS1164" s="28"/>
    </row>
    <row r="1165" spans="2:45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119"/>
      <c r="O1165" s="119"/>
      <c r="P1165" s="119"/>
      <c r="Q1165" s="119"/>
      <c r="R1165" s="119"/>
      <c r="S1165" s="119"/>
      <c r="T1165" s="28"/>
      <c r="U1165" s="107"/>
      <c r="V1165" s="108"/>
      <c r="W1165" s="109"/>
      <c r="X1165" s="108"/>
      <c r="Y1165" s="28"/>
      <c r="AC1165" s="28"/>
      <c r="AG1165" s="28"/>
      <c r="AK1165" s="28"/>
      <c r="AO1165" s="28"/>
      <c r="AS1165" s="28"/>
    </row>
    <row r="1166" spans="2:45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119"/>
      <c r="O1166" s="119"/>
      <c r="P1166" s="119"/>
      <c r="Q1166" s="119"/>
      <c r="R1166" s="119"/>
      <c r="S1166" s="119"/>
      <c r="T1166" s="28"/>
      <c r="U1166" s="107"/>
      <c r="V1166" s="108"/>
      <c r="W1166" s="109"/>
      <c r="X1166" s="108"/>
      <c r="Y1166" s="28"/>
      <c r="AC1166" s="28"/>
      <c r="AG1166" s="28"/>
      <c r="AK1166" s="28"/>
      <c r="AO1166" s="28"/>
      <c r="AS1166" s="28"/>
    </row>
    <row r="1167" spans="2:45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119"/>
      <c r="O1167" s="119"/>
      <c r="P1167" s="119"/>
      <c r="Q1167" s="119"/>
      <c r="R1167" s="119"/>
      <c r="S1167" s="119"/>
      <c r="T1167" s="28"/>
      <c r="U1167" s="107"/>
      <c r="V1167" s="108"/>
      <c r="W1167" s="109"/>
      <c r="X1167" s="108"/>
      <c r="Y1167" s="28"/>
      <c r="AC1167" s="28"/>
      <c r="AG1167" s="28"/>
      <c r="AK1167" s="28"/>
      <c r="AO1167" s="28"/>
      <c r="AS1167" s="28"/>
    </row>
    <row r="1168" spans="2:45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119"/>
      <c r="O1168" s="119"/>
      <c r="P1168" s="119"/>
      <c r="Q1168" s="119"/>
      <c r="R1168" s="119"/>
      <c r="S1168" s="119"/>
      <c r="T1168" s="28"/>
      <c r="U1168" s="107"/>
      <c r="V1168" s="108"/>
      <c r="W1168" s="109"/>
      <c r="X1168" s="108"/>
      <c r="Y1168" s="28"/>
      <c r="AC1168" s="28"/>
      <c r="AG1168" s="28"/>
      <c r="AK1168" s="28"/>
      <c r="AO1168" s="28"/>
      <c r="AS1168" s="28"/>
    </row>
    <row r="1169" spans="2:45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119"/>
      <c r="O1169" s="119"/>
      <c r="P1169" s="119"/>
      <c r="Q1169" s="119"/>
      <c r="R1169" s="119"/>
      <c r="S1169" s="119"/>
      <c r="T1169" s="28"/>
      <c r="U1169" s="107"/>
      <c r="V1169" s="108"/>
      <c r="W1169" s="109"/>
      <c r="X1169" s="108"/>
      <c r="Y1169" s="28"/>
      <c r="AC1169" s="28"/>
      <c r="AG1169" s="28"/>
      <c r="AK1169" s="28"/>
      <c r="AO1169" s="28"/>
      <c r="AS1169" s="28"/>
    </row>
    <row r="1170" spans="2:45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119"/>
      <c r="O1170" s="119"/>
      <c r="P1170" s="119"/>
      <c r="Q1170" s="119"/>
      <c r="R1170" s="119"/>
      <c r="S1170" s="119"/>
      <c r="T1170" s="28"/>
      <c r="U1170" s="107"/>
      <c r="V1170" s="108"/>
      <c r="W1170" s="109"/>
      <c r="X1170" s="108"/>
      <c r="Y1170" s="28"/>
      <c r="AC1170" s="28"/>
      <c r="AG1170" s="28"/>
      <c r="AK1170" s="28"/>
      <c r="AO1170" s="28"/>
      <c r="AS1170" s="28"/>
    </row>
    <row r="1171" spans="2:45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119"/>
      <c r="O1171" s="119"/>
      <c r="P1171" s="119"/>
      <c r="Q1171" s="119"/>
      <c r="R1171" s="119"/>
      <c r="S1171" s="119"/>
      <c r="T1171" s="28"/>
      <c r="U1171" s="107"/>
      <c r="V1171" s="108"/>
      <c r="W1171" s="109"/>
      <c r="X1171" s="108"/>
      <c r="Y1171" s="28"/>
      <c r="AC1171" s="28"/>
      <c r="AG1171" s="28"/>
      <c r="AK1171" s="28"/>
      <c r="AO1171" s="28"/>
      <c r="AS1171" s="28"/>
    </row>
    <row r="1172" spans="2:45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119"/>
      <c r="O1172" s="119"/>
      <c r="P1172" s="119"/>
      <c r="Q1172" s="119"/>
      <c r="R1172" s="119"/>
      <c r="S1172" s="119"/>
      <c r="T1172" s="28"/>
      <c r="U1172" s="107"/>
      <c r="V1172" s="108"/>
      <c r="W1172" s="109"/>
      <c r="X1172" s="108"/>
      <c r="Y1172" s="28"/>
      <c r="AC1172" s="28"/>
      <c r="AG1172" s="28"/>
      <c r="AK1172" s="28"/>
      <c r="AO1172" s="28"/>
      <c r="AS1172" s="28"/>
    </row>
    <row r="1173" spans="2:45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119"/>
      <c r="O1173" s="119"/>
      <c r="P1173" s="119"/>
      <c r="Q1173" s="119"/>
      <c r="R1173" s="119"/>
      <c r="S1173" s="119"/>
      <c r="T1173" s="28"/>
      <c r="U1173" s="107"/>
      <c r="V1173" s="108"/>
      <c r="W1173" s="109"/>
      <c r="X1173" s="108"/>
      <c r="Y1173" s="28"/>
      <c r="AC1173" s="28"/>
      <c r="AG1173" s="28"/>
      <c r="AK1173" s="28"/>
      <c r="AO1173" s="28"/>
      <c r="AS1173" s="28"/>
    </row>
    <row r="1174" spans="2:45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119"/>
      <c r="O1174" s="119"/>
      <c r="P1174" s="119"/>
      <c r="Q1174" s="119"/>
      <c r="R1174" s="119"/>
      <c r="S1174" s="119"/>
      <c r="T1174" s="28"/>
      <c r="U1174" s="107"/>
      <c r="V1174" s="108"/>
      <c r="W1174" s="109"/>
      <c r="X1174" s="108"/>
      <c r="Y1174" s="28"/>
      <c r="AC1174" s="28"/>
      <c r="AG1174" s="28"/>
      <c r="AK1174" s="28"/>
      <c r="AO1174" s="28"/>
      <c r="AS1174" s="28"/>
    </row>
    <row r="1175" spans="2:45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119"/>
      <c r="O1175" s="119"/>
      <c r="P1175" s="119"/>
      <c r="Q1175" s="119"/>
      <c r="R1175" s="119"/>
      <c r="S1175" s="119"/>
      <c r="T1175" s="28"/>
      <c r="U1175" s="107"/>
      <c r="V1175" s="108"/>
      <c r="W1175" s="109"/>
      <c r="X1175" s="108"/>
      <c r="Y1175" s="28"/>
      <c r="AC1175" s="28"/>
      <c r="AG1175" s="28"/>
      <c r="AK1175" s="28"/>
      <c r="AO1175" s="28"/>
      <c r="AS1175" s="28"/>
    </row>
    <row r="1176" spans="2:45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119"/>
      <c r="O1176" s="119"/>
      <c r="P1176" s="119"/>
      <c r="Q1176" s="119"/>
      <c r="R1176" s="119"/>
      <c r="S1176" s="119"/>
      <c r="T1176" s="28"/>
      <c r="U1176" s="107"/>
      <c r="V1176" s="108"/>
      <c r="W1176" s="109"/>
      <c r="X1176" s="108"/>
      <c r="Y1176" s="28"/>
      <c r="AC1176" s="28"/>
      <c r="AG1176" s="28"/>
      <c r="AK1176" s="28"/>
      <c r="AO1176" s="28"/>
      <c r="AS1176" s="28"/>
    </row>
    <row r="1177" spans="2:45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119"/>
      <c r="O1177" s="119"/>
      <c r="P1177" s="119"/>
      <c r="Q1177" s="119"/>
      <c r="R1177" s="119"/>
      <c r="S1177" s="119"/>
      <c r="T1177" s="28"/>
      <c r="U1177" s="107"/>
      <c r="V1177" s="108"/>
      <c r="W1177" s="109"/>
      <c r="X1177" s="108"/>
      <c r="Y1177" s="28"/>
      <c r="AC1177" s="28"/>
      <c r="AG1177" s="28"/>
      <c r="AK1177" s="28"/>
      <c r="AO1177" s="28"/>
      <c r="AS1177" s="28"/>
    </row>
    <row r="1178" spans="2:45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119"/>
      <c r="O1178" s="119"/>
      <c r="P1178" s="119"/>
      <c r="Q1178" s="119"/>
      <c r="R1178" s="119"/>
      <c r="S1178" s="119"/>
      <c r="T1178" s="28"/>
      <c r="U1178" s="107"/>
      <c r="V1178" s="108"/>
      <c r="W1178" s="109"/>
      <c r="X1178" s="108"/>
      <c r="Y1178" s="28"/>
      <c r="AC1178" s="28"/>
      <c r="AG1178" s="28"/>
      <c r="AK1178" s="28"/>
      <c r="AO1178" s="28"/>
      <c r="AS1178" s="28"/>
    </row>
    <row r="1179" spans="2:45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119"/>
      <c r="O1179" s="119"/>
      <c r="P1179" s="119"/>
      <c r="Q1179" s="119"/>
      <c r="R1179" s="119"/>
      <c r="S1179" s="119"/>
      <c r="T1179" s="28"/>
      <c r="U1179" s="107"/>
      <c r="V1179" s="108"/>
      <c r="W1179" s="109"/>
      <c r="X1179" s="108"/>
      <c r="Y1179" s="28"/>
      <c r="AC1179" s="28"/>
      <c r="AG1179" s="28"/>
      <c r="AK1179" s="28"/>
      <c r="AO1179" s="28"/>
      <c r="AS1179" s="28"/>
    </row>
    <row r="1180" spans="2:45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119"/>
      <c r="O1180" s="119"/>
      <c r="P1180" s="119"/>
      <c r="Q1180" s="119"/>
      <c r="R1180" s="119"/>
      <c r="S1180" s="119"/>
      <c r="T1180" s="28"/>
      <c r="U1180" s="107"/>
      <c r="V1180" s="108"/>
      <c r="W1180" s="109"/>
      <c r="X1180" s="108"/>
      <c r="Y1180" s="28"/>
      <c r="AC1180" s="28"/>
      <c r="AG1180" s="28"/>
      <c r="AK1180" s="28"/>
      <c r="AO1180" s="28"/>
      <c r="AS1180" s="28"/>
    </row>
    <row r="1181" spans="2:45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119"/>
      <c r="O1181" s="119"/>
      <c r="P1181" s="119"/>
      <c r="Q1181" s="119"/>
      <c r="R1181" s="119"/>
      <c r="S1181" s="119"/>
      <c r="T1181" s="28"/>
      <c r="U1181" s="107"/>
      <c r="V1181" s="108"/>
      <c r="W1181" s="109"/>
      <c r="X1181" s="108"/>
      <c r="Y1181" s="28"/>
      <c r="AC1181" s="28"/>
      <c r="AG1181" s="28"/>
      <c r="AK1181" s="28"/>
      <c r="AO1181" s="28"/>
      <c r="AS1181" s="28"/>
    </row>
    <row r="1182" spans="2:45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119"/>
      <c r="O1182" s="119"/>
      <c r="P1182" s="119"/>
      <c r="Q1182" s="119"/>
      <c r="R1182" s="119"/>
      <c r="S1182" s="119"/>
      <c r="T1182" s="28"/>
      <c r="U1182" s="107"/>
      <c r="V1182" s="108"/>
      <c r="W1182" s="109"/>
      <c r="X1182" s="108"/>
      <c r="Y1182" s="28"/>
      <c r="AC1182" s="28"/>
      <c r="AG1182" s="28"/>
      <c r="AK1182" s="28"/>
      <c r="AO1182" s="28"/>
      <c r="AS1182" s="28"/>
    </row>
    <row r="1183" spans="2:45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119"/>
      <c r="O1183" s="119"/>
      <c r="P1183" s="119"/>
      <c r="Q1183" s="119"/>
      <c r="R1183" s="119"/>
      <c r="S1183" s="119"/>
      <c r="T1183" s="28"/>
      <c r="U1183" s="107"/>
      <c r="V1183" s="108"/>
      <c r="W1183" s="109"/>
      <c r="X1183" s="108"/>
      <c r="Y1183" s="28"/>
      <c r="AC1183" s="28"/>
      <c r="AG1183" s="28"/>
      <c r="AK1183" s="28"/>
      <c r="AO1183" s="28"/>
      <c r="AS1183" s="28"/>
    </row>
    <row r="1184" spans="2:45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119"/>
      <c r="O1184" s="119"/>
      <c r="P1184" s="119"/>
      <c r="Q1184" s="119"/>
      <c r="R1184" s="119"/>
      <c r="S1184" s="119"/>
      <c r="T1184" s="28"/>
      <c r="U1184" s="107"/>
      <c r="V1184" s="108"/>
      <c r="W1184" s="109"/>
      <c r="X1184" s="108"/>
      <c r="Y1184" s="28"/>
      <c r="AC1184" s="28"/>
      <c r="AG1184" s="28"/>
      <c r="AK1184" s="28"/>
      <c r="AO1184" s="28"/>
      <c r="AS1184" s="28"/>
    </row>
    <row r="1185" spans="2:45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119"/>
      <c r="O1185" s="119"/>
      <c r="P1185" s="119"/>
      <c r="Q1185" s="119"/>
      <c r="R1185" s="119"/>
      <c r="S1185" s="119"/>
      <c r="T1185" s="28"/>
      <c r="U1185" s="107"/>
      <c r="V1185" s="108"/>
      <c r="W1185" s="109"/>
      <c r="X1185" s="108"/>
      <c r="Y1185" s="28"/>
      <c r="AC1185" s="28"/>
      <c r="AG1185" s="28"/>
      <c r="AK1185" s="28"/>
      <c r="AO1185" s="28"/>
      <c r="AS1185" s="28"/>
    </row>
    <row r="1186" spans="2:45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119"/>
      <c r="O1186" s="119"/>
      <c r="P1186" s="119"/>
      <c r="Q1186" s="119"/>
      <c r="R1186" s="119"/>
      <c r="S1186" s="119"/>
      <c r="T1186" s="28"/>
      <c r="U1186" s="107"/>
      <c r="V1186" s="108"/>
      <c r="W1186" s="109"/>
      <c r="X1186" s="108"/>
      <c r="Y1186" s="28"/>
      <c r="AC1186" s="28"/>
      <c r="AG1186" s="28"/>
      <c r="AK1186" s="28"/>
      <c r="AO1186" s="28"/>
      <c r="AS1186" s="28"/>
    </row>
    <row r="1187" spans="2:45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119"/>
      <c r="O1187" s="119"/>
      <c r="P1187" s="119"/>
      <c r="Q1187" s="119"/>
      <c r="R1187" s="119"/>
      <c r="S1187" s="119"/>
      <c r="T1187" s="28"/>
      <c r="U1187" s="107"/>
      <c r="V1187" s="108"/>
      <c r="W1187" s="109"/>
      <c r="X1187" s="108"/>
      <c r="Y1187" s="28"/>
      <c r="AC1187" s="28"/>
      <c r="AG1187" s="28"/>
      <c r="AK1187" s="28"/>
      <c r="AO1187" s="28"/>
      <c r="AS1187" s="28"/>
    </row>
    <row r="1188" spans="2:45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119"/>
      <c r="O1188" s="119"/>
      <c r="P1188" s="119"/>
      <c r="Q1188" s="119"/>
      <c r="R1188" s="119"/>
      <c r="S1188" s="119"/>
      <c r="T1188" s="28"/>
      <c r="U1188" s="107"/>
      <c r="V1188" s="108"/>
      <c r="W1188" s="109"/>
      <c r="X1188" s="108"/>
      <c r="Y1188" s="28"/>
      <c r="AC1188" s="28"/>
      <c r="AG1188" s="28"/>
      <c r="AK1188" s="28"/>
      <c r="AO1188" s="28"/>
      <c r="AS1188" s="28"/>
    </row>
    <row r="1189" spans="2:45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119"/>
      <c r="O1189" s="119"/>
      <c r="P1189" s="119"/>
      <c r="Q1189" s="119"/>
      <c r="R1189" s="119"/>
      <c r="S1189" s="119"/>
      <c r="T1189" s="28"/>
      <c r="U1189" s="107"/>
      <c r="V1189" s="108"/>
      <c r="W1189" s="109"/>
      <c r="X1189" s="108"/>
      <c r="Y1189" s="28"/>
      <c r="AC1189" s="28"/>
      <c r="AG1189" s="28"/>
      <c r="AK1189" s="28"/>
      <c r="AO1189" s="28"/>
      <c r="AS1189" s="28"/>
    </row>
    <row r="1190" spans="2:45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119"/>
      <c r="O1190" s="119"/>
      <c r="P1190" s="119"/>
      <c r="Q1190" s="119"/>
      <c r="R1190" s="119"/>
      <c r="S1190" s="119"/>
      <c r="T1190" s="28"/>
      <c r="U1190" s="107"/>
      <c r="V1190" s="108"/>
      <c r="W1190" s="109"/>
      <c r="X1190" s="108"/>
      <c r="Y1190" s="28"/>
      <c r="AC1190" s="28"/>
      <c r="AG1190" s="28"/>
      <c r="AK1190" s="28"/>
      <c r="AO1190" s="28"/>
      <c r="AS1190" s="28"/>
    </row>
    <row r="1191" spans="2:45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119"/>
      <c r="O1191" s="119"/>
      <c r="P1191" s="119"/>
      <c r="Q1191" s="119"/>
      <c r="R1191" s="119"/>
      <c r="S1191" s="119"/>
      <c r="T1191" s="28"/>
      <c r="U1191" s="107"/>
      <c r="V1191" s="108"/>
      <c r="W1191" s="109"/>
      <c r="X1191" s="108"/>
      <c r="Y1191" s="28"/>
      <c r="AC1191" s="28"/>
      <c r="AG1191" s="28"/>
      <c r="AK1191" s="28"/>
      <c r="AO1191" s="28"/>
      <c r="AS1191" s="28"/>
    </row>
    <row r="1192" spans="2:45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119"/>
      <c r="O1192" s="119"/>
      <c r="P1192" s="119"/>
      <c r="Q1192" s="119"/>
      <c r="R1192" s="119"/>
      <c r="S1192" s="119"/>
      <c r="T1192" s="28"/>
      <c r="U1192" s="107"/>
      <c r="V1192" s="108"/>
      <c r="W1192" s="109"/>
      <c r="X1192" s="108"/>
      <c r="Y1192" s="28"/>
      <c r="AC1192" s="28"/>
      <c r="AG1192" s="28"/>
      <c r="AK1192" s="28"/>
      <c r="AO1192" s="28"/>
      <c r="AS1192" s="28"/>
    </row>
    <row r="1193" spans="2:45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119"/>
      <c r="O1193" s="119"/>
      <c r="P1193" s="119"/>
      <c r="Q1193" s="119"/>
      <c r="R1193" s="119"/>
      <c r="S1193" s="119"/>
      <c r="T1193" s="28"/>
      <c r="U1193" s="107"/>
      <c r="V1193" s="108"/>
      <c r="W1193" s="109"/>
      <c r="X1193" s="108"/>
      <c r="Y1193" s="28"/>
      <c r="AC1193" s="28"/>
      <c r="AG1193" s="28"/>
      <c r="AK1193" s="28"/>
      <c r="AO1193" s="28"/>
      <c r="AS1193" s="28"/>
    </row>
    <row r="1194" spans="2:45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119"/>
      <c r="O1194" s="119"/>
      <c r="P1194" s="119"/>
      <c r="Q1194" s="119"/>
      <c r="R1194" s="119"/>
      <c r="S1194" s="119"/>
      <c r="T1194" s="28"/>
      <c r="U1194" s="107"/>
      <c r="V1194" s="108"/>
      <c r="W1194" s="109"/>
      <c r="X1194" s="108"/>
      <c r="Y1194" s="28"/>
      <c r="AC1194" s="28"/>
      <c r="AG1194" s="28"/>
      <c r="AK1194" s="28"/>
      <c r="AO1194" s="28"/>
      <c r="AS1194" s="28"/>
    </row>
    <row r="1195" spans="2:45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119"/>
      <c r="O1195" s="119"/>
      <c r="P1195" s="119"/>
      <c r="Q1195" s="119"/>
      <c r="R1195" s="119"/>
      <c r="S1195" s="119"/>
      <c r="T1195" s="28"/>
      <c r="U1195" s="107"/>
      <c r="V1195" s="108"/>
      <c r="W1195" s="109"/>
      <c r="X1195" s="108"/>
      <c r="Y1195" s="28"/>
      <c r="AC1195" s="28"/>
      <c r="AG1195" s="28"/>
      <c r="AK1195" s="28"/>
      <c r="AO1195" s="28"/>
      <c r="AS1195" s="28"/>
    </row>
    <row r="1196" spans="2:45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119"/>
      <c r="O1196" s="119"/>
      <c r="P1196" s="119"/>
      <c r="Q1196" s="119"/>
      <c r="R1196" s="119"/>
      <c r="S1196" s="119"/>
      <c r="T1196" s="28"/>
      <c r="U1196" s="107"/>
      <c r="V1196" s="108"/>
      <c r="W1196" s="109"/>
      <c r="X1196" s="108"/>
      <c r="Y1196" s="28"/>
      <c r="AC1196" s="28"/>
      <c r="AG1196" s="28"/>
      <c r="AK1196" s="28"/>
      <c r="AO1196" s="28"/>
      <c r="AS1196" s="28"/>
    </row>
    <row r="1197" spans="2:45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119"/>
      <c r="O1197" s="119"/>
      <c r="P1197" s="119"/>
      <c r="Q1197" s="119"/>
      <c r="R1197" s="119"/>
      <c r="S1197" s="119"/>
      <c r="T1197" s="28"/>
      <c r="U1197" s="107"/>
      <c r="V1197" s="108"/>
      <c r="W1197" s="109"/>
      <c r="X1197" s="108"/>
      <c r="Y1197" s="28"/>
      <c r="AC1197" s="28"/>
      <c r="AG1197" s="28"/>
      <c r="AK1197" s="28"/>
      <c r="AO1197" s="28"/>
      <c r="AS1197" s="28"/>
    </row>
    <row r="1198" spans="2:45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119"/>
      <c r="O1198" s="119"/>
      <c r="P1198" s="119"/>
      <c r="Q1198" s="119"/>
      <c r="R1198" s="119"/>
      <c r="S1198" s="119"/>
      <c r="T1198" s="28"/>
      <c r="U1198" s="107"/>
      <c r="V1198" s="108"/>
      <c r="W1198" s="109"/>
      <c r="X1198" s="108"/>
      <c r="Y1198" s="28"/>
      <c r="AC1198" s="28"/>
      <c r="AG1198" s="28"/>
      <c r="AK1198" s="28"/>
      <c r="AO1198" s="28"/>
      <c r="AS1198" s="28"/>
    </row>
    <row r="1199" spans="2:45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119"/>
      <c r="O1199" s="119"/>
      <c r="P1199" s="119"/>
      <c r="Q1199" s="119"/>
      <c r="R1199" s="119"/>
      <c r="S1199" s="119"/>
      <c r="T1199" s="28"/>
      <c r="U1199" s="107"/>
      <c r="V1199" s="108"/>
      <c r="W1199" s="109"/>
      <c r="X1199" s="108"/>
      <c r="Y1199" s="28"/>
      <c r="AC1199" s="28"/>
      <c r="AG1199" s="28"/>
      <c r="AK1199" s="28"/>
      <c r="AO1199" s="28"/>
      <c r="AS1199" s="28"/>
    </row>
    <row r="1200" spans="2:45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119"/>
      <c r="O1200" s="119"/>
      <c r="P1200" s="119"/>
      <c r="Q1200" s="119"/>
      <c r="R1200" s="119"/>
      <c r="S1200" s="119"/>
      <c r="T1200" s="28"/>
      <c r="U1200" s="107"/>
      <c r="V1200" s="108"/>
      <c r="W1200" s="109"/>
      <c r="X1200" s="108"/>
      <c r="Y1200" s="28"/>
      <c r="AC1200" s="28"/>
      <c r="AG1200" s="28"/>
      <c r="AK1200" s="28"/>
      <c r="AO1200" s="28"/>
      <c r="AS1200" s="28"/>
    </row>
    <row r="1201" spans="2:45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119"/>
      <c r="O1201" s="119"/>
      <c r="P1201" s="119"/>
      <c r="Q1201" s="119"/>
      <c r="R1201" s="119"/>
      <c r="S1201" s="119"/>
      <c r="T1201" s="28"/>
      <c r="U1201" s="107"/>
      <c r="V1201" s="108"/>
      <c r="W1201" s="109"/>
      <c r="X1201" s="108"/>
      <c r="Y1201" s="28"/>
      <c r="AC1201" s="28"/>
      <c r="AG1201" s="28"/>
      <c r="AK1201" s="28"/>
      <c r="AO1201" s="28"/>
      <c r="AS1201" s="28"/>
    </row>
    <row r="1202" spans="2:45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119"/>
      <c r="O1202" s="119"/>
      <c r="P1202" s="119"/>
      <c r="Q1202" s="119"/>
      <c r="R1202" s="119"/>
      <c r="S1202" s="119"/>
      <c r="T1202" s="28"/>
      <c r="U1202" s="107"/>
      <c r="V1202" s="108"/>
      <c r="W1202" s="109"/>
      <c r="X1202" s="108"/>
      <c r="Y1202" s="28"/>
      <c r="AC1202" s="28"/>
      <c r="AG1202" s="28"/>
      <c r="AK1202" s="28"/>
      <c r="AO1202" s="28"/>
      <c r="AS1202" s="28"/>
    </row>
    <row r="1203" spans="2:45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119"/>
      <c r="O1203" s="119"/>
      <c r="P1203" s="119"/>
      <c r="Q1203" s="119"/>
      <c r="R1203" s="119"/>
      <c r="S1203" s="119"/>
      <c r="T1203" s="28"/>
      <c r="U1203" s="107"/>
      <c r="V1203" s="108"/>
      <c r="W1203" s="109"/>
      <c r="X1203" s="108"/>
      <c r="Y1203" s="28"/>
      <c r="AC1203" s="28"/>
      <c r="AG1203" s="28"/>
      <c r="AK1203" s="28"/>
      <c r="AO1203" s="28"/>
      <c r="AS1203" s="28"/>
    </row>
    <row r="1204" spans="2:45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119"/>
      <c r="O1204" s="119"/>
      <c r="P1204" s="119"/>
      <c r="Q1204" s="119"/>
      <c r="R1204" s="119"/>
      <c r="S1204" s="119"/>
      <c r="T1204" s="28"/>
      <c r="U1204" s="107"/>
      <c r="V1204" s="108"/>
      <c r="W1204" s="109"/>
      <c r="X1204" s="108"/>
      <c r="Y1204" s="28"/>
      <c r="AC1204" s="28"/>
      <c r="AG1204" s="28"/>
      <c r="AK1204" s="28"/>
      <c r="AO1204" s="28"/>
      <c r="AS1204" s="28"/>
    </row>
    <row r="1205" spans="2:45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119"/>
      <c r="O1205" s="119"/>
      <c r="P1205" s="119"/>
      <c r="Q1205" s="119"/>
      <c r="R1205" s="119"/>
      <c r="S1205" s="119"/>
      <c r="T1205" s="28"/>
      <c r="U1205" s="107"/>
      <c r="V1205" s="108"/>
      <c r="W1205" s="109"/>
      <c r="X1205" s="108"/>
      <c r="Y1205" s="28"/>
      <c r="AC1205" s="28"/>
      <c r="AG1205" s="28"/>
      <c r="AK1205" s="28"/>
      <c r="AO1205" s="28"/>
      <c r="AS1205" s="28"/>
    </row>
    <row r="1206" spans="2:45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119"/>
      <c r="O1206" s="119"/>
      <c r="P1206" s="119"/>
      <c r="Q1206" s="119"/>
      <c r="R1206" s="119"/>
      <c r="S1206" s="119"/>
      <c r="T1206" s="28"/>
      <c r="U1206" s="107"/>
      <c r="V1206" s="108"/>
      <c r="W1206" s="109"/>
      <c r="X1206" s="108"/>
      <c r="Y1206" s="28"/>
      <c r="AC1206" s="28"/>
      <c r="AG1206" s="28"/>
      <c r="AK1206" s="28"/>
      <c r="AO1206" s="28"/>
      <c r="AS1206" s="28"/>
    </row>
    <row r="1207" spans="2:45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119"/>
      <c r="O1207" s="119"/>
      <c r="P1207" s="119"/>
      <c r="Q1207" s="119"/>
      <c r="R1207" s="119"/>
      <c r="S1207" s="119"/>
      <c r="T1207" s="28"/>
      <c r="U1207" s="107"/>
      <c r="V1207" s="108"/>
      <c r="W1207" s="109"/>
      <c r="X1207" s="108"/>
      <c r="Y1207" s="28"/>
      <c r="AC1207" s="28"/>
      <c r="AG1207" s="28"/>
      <c r="AK1207" s="28"/>
      <c r="AO1207" s="28"/>
      <c r="AS1207" s="28"/>
    </row>
    <row r="1208" spans="2:45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119"/>
      <c r="O1208" s="119"/>
      <c r="P1208" s="119"/>
      <c r="Q1208" s="119"/>
      <c r="R1208" s="119"/>
      <c r="S1208" s="119"/>
      <c r="T1208" s="28"/>
      <c r="U1208" s="107"/>
      <c r="V1208" s="108"/>
      <c r="W1208" s="109"/>
      <c r="X1208" s="108"/>
      <c r="Y1208" s="28"/>
      <c r="AC1208" s="28"/>
      <c r="AG1208" s="28"/>
      <c r="AK1208" s="28"/>
      <c r="AO1208" s="28"/>
      <c r="AS1208" s="28"/>
    </row>
    <row r="1209" spans="2:45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119"/>
      <c r="O1209" s="119"/>
      <c r="P1209" s="119"/>
      <c r="Q1209" s="119"/>
      <c r="R1209" s="119"/>
      <c r="S1209" s="119"/>
      <c r="T1209" s="28"/>
      <c r="U1209" s="107"/>
      <c r="V1209" s="108"/>
      <c r="W1209" s="109"/>
      <c r="X1209" s="108"/>
      <c r="Y1209" s="28"/>
      <c r="AC1209" s="28"/>
      <c r="AG1209" s="28"/>
      <c r="AK1209" s="28"/>
      <c r="AO1209" s="28"/>
      <c r="AS1209" s="28"/>
    </row>
    <row r="1210" spans="2:45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119"/>
      <c r="O1210" s="119"/>
      <c r="P1210" s="119"/>
      <c r="Q1210" s="119"/>
      <c r="R1210" s="119"/>
      <c r="S1210" s="119"/>
      <c r="T1210" s="28"/>
      <c r="U1210" s="107"/>
      <c r="V1210" s="108"/>
      <c r="W1210" s="109"/>
      <c r="X1210" s="108"/>
      <c r="Y1210" s="28"/>
      <c r="AC1210" s="28"/>
      <c r="AG1210" s="28"/>
      <c r="AK1210" s="28"/>
      <c r="AO1210" s="28"/>
      <c r="AS1210" s="28"/>
    </row>
    <row r="1211" spans="2:45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119"/>
      <c r="O1211" s="119"/>
      <c r="P1211" s="119"/>
      <c r="Q1211" s="119"/>
      <c r="R1211" s="119"/>
      <c r="S1211" s="119"/>
      <c r="T1211" s="28"/>
      <c r="U1211" s="107"/>
      <c r="V1211" s="108"/>
      <c r="W1211" s="109"/>
      <c r="X1211" s="108"/>
      <c r="Y1211" s="28"/>
      <c r="AC1211" s="28"/>
      <c r="AG1211" s="28"/>
      <c r="AK1211" s="28"/>
      <c r="AO1211" s="28"/>
      <c r="AS1211" s="28"/>
    </row>
    <row r="1212" spans="2:45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119"/>
      <c r="O1212" s="119"/>
      <c r="P1212" s="119"/>
      <c r="Q1212" s="119"/>
      <c r="R1212" s="119"/>
      <c r="S1212" s="119"/>
      <c r="T1212" s="28"/>
      <c r="U1212" s="107"/>
      <c r="V1212" s="108"/>
      <c r="W1212" s="109"/>
      <c r="X1212" s="108"/>
      <c r="Y1212" s="28"/>
      <c r="AC1212" s="28"/>
      <c r="AG1212" s="28"/>
      <c r="AK1212" s="28"/>
      <c r="AO1212" s="28"/>
      <c r="AS1212" s="28"/>
    </row>
    <row r="1213" spans="2:45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119"/>
      <c r="O1213" s="119"/>
      <c r="P1213" s="119"/>
      <c r="Q1213" s="119"/>
      <c r="R1213" s="119"/>
      <c r="S1213" s="119"/>
      <c r="T1213" s="28"/>
      <c r="U1213" s="107"/>
      <c r="V1213" s="108"/>
      <c r="W1213" s="109"/>
      <c r="X1213" s="108"/>
      <c r="Y1213" s="28"/>
      <c r="AC1213" s="28"/>
      <c r="AG1213" s="28"/>
      <c r="AK1213" s="28"/>
      <c r="AO1213" s="28"/>
      <c r="AS1213" s="28"/>
    </row>
    <row r="1214" spans="2:45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119"/>
      <c r="O1214" s="119"/>
      <c r="P1214" s="119"/>
      <c r="Q1214" s="119"/>
      <c r="R1214" s="119"/>
      <c r="S1214" s="119"/>
      <c r="T1214" s="28"/>
      <c r="U1214" s="107"/>
      <c r="V1214" s="108"/>
      <c r="W1214" s="109"/>
      <c r="X1214" s="108"/>
      <c r="Y1214" s="28"/>
      <c r="AC1214" s="28"/>
      <c r="AG1214" s="28"/>
      <c r="AK1214" s="28"/>
      <c r="AO1214" s="28"/>
      <c r="AS1214" s="28"/>
    </row>
    <row r="1215" spans="2:45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119"/>
      <c r="O1215" s="119"/>
      <c r="P1215" s="119"/>
      <c r="Q1215" s="119"/>
      <c r="R1215" s="119"/>
      <c r="S1215" s="119"/>
      <c r="T1215" s="28"/>
      <c r="U1215" s="107"/>
      <c r="V1215" s="108"/>
      <c r="W1215" s="109"/>
      <c r="X1215" s="108"/>
      <c r="Y1215" s="28"/>
      <c r="AC1215" s="28"/>
      <c r="AG1215" s="28"/>
      <c r="AK1215" s="28"/>
      <c r="AO1215" s="28"/>
      <c r="AS1215" s="28"/>
    </row>
    <row r="1216" spans="2:45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119"/>
      <c r="O1216" s="119"/>
      <c r="P1216" s="119"/>
      <c r="Q1216" s="119"/>
      <c r="R1216" s="119"/>
      <c r="S1216" s="119"/>
      <c r="T1216" s="28"/>
      <c r="U1216" s="107"/>
      <c r="V1216" s="108"/>
      <c r="W1216" s="109"/>
      <c r="X1216" s="108"/>
      <c r="Y1216" s="28"/>
      <c r="AC1216" s="28"/>
      <c r="AG1216" s="28"/>
      <c r="AK1216" s="28"/>
      <c r="AO1216" s="28"/>
      <c r="AS1216" s="28"/>
    </row>
    <row r="1217" spans="2:45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119"/>
      <c r="O1217" s="119"/>
      <c r="P1217" s="119"/>
      <c r="Q1217" s="119"/>
      <c r="R1217" s="119"/>
      <c r="S1217" s="119"/>
      <c r="T1217" s="28"/>
      <c r="U1217" s="107"/>
      <c r="V1217" s="108"/>
      <c r="W1217" s="109"/>
      <c r="X1217" s="108"/>
      <c r="Y1217" s="28"/>
      <c r="AC1217" s="28"/>
      <c r="AG1217" s="28"/>
      <c r="AK1217" s="28"/>
      <c r="AO1217" s="28"/>
      <c r="AS1217" s="28"/>
    </row>
    <row r="1218" spans="2:45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119"/>
      <c r="O1218" s="119"/>
      <c r="P1218" s="119"/>
      <c r="Q1218" s="119"/>
      <c r="R1218" s="119"/>
      <c r="S1218" s="119"/>
      <c r="T1218" s="28"/>
      <c r="U1218" s="107"/>
      <c r="V1218" s="108"/>
      <c r="W1218" s="109"/>
      <c r="X1218" s="108"/>
      <c r="Y1218" s="28"/>
      <c r="AC1218" s="28"/>
      <c r="AG1218" s="28"/>
      <c r="AK1218" s="28"/>
      <c r="AO1218" s="28"/>
      <c r="AS1218" s="28"/>
    </row>
    <row r="1219" spans="2:45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119"/>
      <c r="O1219" s="119"/>
      <c r="P1219" s="119"/>
      <c r="Q1219" s="119"/>
      <c r="R1219" s="119"/>
      <c r="S1219" s="119"/>
      <c r="T1219" s="28"/>
      <c r="U1219" s="107"/>
      <c r="V1219" s="108"/>
      <c r="W1219" s="109"/>
      <c r="X1219" s="108"/>
      <c r="Y1219" s="28"/>
      <c r="AC1219" s="28"/>
      <c r="AG1219" s="28"/>
      <c r="AK1219" s="28"/>
      <c r="AO1219" s="28"/>
      <c r="AS1219" s="28"/>
    </row>
    <row r="1220" spans="2:45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119"/>
      <c r="O1220" s="119"/>
      <c r="P1220" s="119"/>
      <c r="Q1220" s="119"/>
      <c r="R1220" s="119"/>
      <c r="S1220" s="119"/>
      <c r="T1220" s="28"/>
      <c r="U1220" s="107"/>
      <c r="V1220" s="108"/>
      <c r="W1220" s="109"/>
      <c r="X1220" s="108"/>
      <c r="Y1220" s="28"/>
      <c r="AC1220" s="28"/>
      <c r="AG1220" s="28"/>
      <c r="AK1220" s="28"/>
      <c r="AO1220" s="28"/>
      <c r="AS1220" s="28"/>
    </row>
    <row r="1221" spans="2:45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119"/>
      <c r="O1221" s="119"/>
      <c r="P1221" s="119"/>
      <c r="Q1221" s="119"/>
      <c r="R1221" s="119"/>
      <c r="S1221" s="119"/>
      <c r="T1221" s="28"/>
      <c r="U1221" s="107"/>
      <c r="V1221" s="108"/>
      <c r="W1221" s="109"/>
      <c r="X1221" s="108"/>
      <c r="Y1221" s="28"/>
      <c r="AC1221" s="28"/>
      <c r="AG1221" s="28"/>
      <c r="AK1221" s="28"/>
      <c r="AO1221" s="28"/>
      <c r="AS1221" s="28"/>
    </row>
    <row r="1222" spans="2:45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119"/>
      <c r="O1222" s="119"/>
      <c r="P1222" s="119"/>
      <c r="Q1222" s="119"/>
      <c r="R1222" s="119"/>
      <c r="S1222" s="119"/>
      <c r="T1222" s="28"/>
      <c r="U1222" s="107"/>
      <c r="V1222" s="108"/>
      <c r="W1222" s="109"/>
      <c r="X1222" s="108"/>
      <c r="Y1222" s="28"/>
      <c r="AC1222" s="28"/>
      <c r="AG1222" s="28"/>
      <c r="AK1222" s="28"/>
      <c r="AO1222" s="28"/>
      <c r="AS1222" s="28"/>
    </row>
    <row r="1223" spans="2:45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119"/>
      <c r="O1223" s="119"/>
      <c r="P1223" s="119"/>
      <c r="Q1223" s="119"/>
      <c r="R1223" s="119"/>
      <c r="S1223" s="119"/>
      <c r="T1223" s="28"/>
      <c r="U1223" s="107"/>
      <c r="V1223" s="108"/>
      <c r="W1223" s="109"/>
      <c r="X1223" s="108"/>
      <c r="Y1223" s="28"/>
      <c r="AC1223" s="28"/>
      <c r="AG1223" s="28"/>
      <c r="AK1223" s="28"/>
      <c r="AO1223" s="28"/>
      <c r="AS1223" s="28"/>
    </row>
    <row r="1224" spans="2:45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119"/>
      <c r="O1224" s="119"/>
      <c r="P1224" s="119"/>
      <c r="Q1224" s="119"/>
      <c r="R1224" s="119"/>
      <c r="S1224" s="119"/>
      <c r="T1224" s="28"/>
      <c r="U1224" s="107"/>
      <c r="V1224" s="108"/>
      <c r="W1224" s="109"/>
      <c r="X1224" s="108"/>
      <c r="Y1224" s="28"/>
      <c r="AC1224" s="28"/>
      <c r="AG1224" s="28"/>
      <c r="AK1224" s="28"/>
      <c r="AO1224" s="28"/>
      <c r="AS1224" s="28"/>
    </row>
    <row r="1225" spans="2:45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119"/>
      <c r="O1225" s="119"/>
      <c r="P1225" s="119"/>
      <c r="Q1225" s="119"/>
      <c r="R1225" s="119"/>
      <c r="S1225" s="119"/>
      <c r="T1225" s="28"/>
      <c r="U1225" s="107"/>
      <c r="V1225" s="108"/>
      <c r="W1225" s="109"/>
      <c r="X1225" s="108"/>
      <c r="Y1225" s="28"/>
      <c r="AC1225" s="28"/>
      <c r="AG1225" s="28"/>
      <c r="AK1225" s="28"/>
      <c r="AO1225" s="28"/>
      <c r="AS1225" s="28"/>
    </row>
    <row r="1226" spans="2:45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119"/>
      <c r="O1226" s="119"/>
      <c r="P1226" s="119"/>
      <c r="Q1226" s="119"/>
      <c r="R1226" s="119"/>
      <c r="S1226" s="119"/>
      <c r="T1226" s="28"/>
      <c r="U1226" s="107"/>
      <c r="V1226" s="108"/>
      <c r="W1226" s="109"/>
      <c r="X1226" s="108"/>
      <c r="Y1226" s="28"/>
      <c r="AC1226" s="28"/>
      <c r="AG1226" s="28"/>
      <c r="AK1226" s="28"/>
      <c r="AO1226" s="28"/>
      <c r="AS1226" s="28"/>
    </row>
    <row r="1227" spans="2:45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119"/>
      <c r="O1227" s="119"/>
      <c r="P1227" s="119"/>
      <c r="Q1227" s="119"/>
      <c r="R1227" s="119"/>
      <c r="S1227" s="119"/>
      <c r="T1227" s="28"/>
      <c r="U1227" s="107"/>
      <c r="V1227" s="108"/>
      <c r="W1227" s="109"/>
      <c r="X1227" s="108"/>
      <c r="Y1227" s="28"/>
      <c r="AC1227" s="28"/>
      <c r="AG1227" s="28"/>
      <c r="AK1227" s="28"/>
      <c r="AO1227" s="28"/>
      <c r="AS1227" s="28"/>
    </row>
    <row r="1228" spans="2:45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119"/>
      <c r="O1228" s="119"/>
      <c r="P1228" s="119"/>
      <c r="Q1228" s="119"/>
      <c r="R1228" s="119"/>
      <c r="S1228" s="119"/>
      <c r="T1228" s="28"/>
      <c r="U1228" s="107"/>
      <c r="V1228" s="108"/>
      <c r="W1228" s="109"/>
      <c r="X1228" s="108"/>
      <c r="Y1228" s="28"/>
      <c r="AC1228" s="28"/>
      <c r="AG1228" s="28"/>
      <c r="AK1228" s="28"/>
      <c r="AO1228" s="28"/>
      <c r="AS1228" s="28"/>
    </row>
    <row r="1229" spans="2:45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119"/>
      <c r="O1229" s="119"/>
      <c r="P1229" s="119"/>
      <c r="Q1229" s="119"/>
      <c r="R1229" s="119"/>
      <c r="S1229" s="119"/>
      <c r="T1229" s="28"/>
      <c r="U1229" s="107"/>
      <c r="V1229" s="108"/>
      <c r="W1229" s="109"/>
      <c r="X1229" s="108"/>
      <c r="Y1229" s="28"/>
      <c r="AC1229" s="28"/>
      <c r="AG1229" s="28"/>
      <c r="AK1229" s="28"/>
      <c r="AO1229" s="28"/>
      <c r="AS1229" s="28"/>
    </row>
    <row r="1230" spans="2:45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119"/>
      <c r="O1230" s="119"/>
      <c r="P1230" s="119"/>
      <c r="Q1230" s="119"/>
      <c r="R1230" s="119"/>
      <c r="S1230" s="119"/>
      <c r="T1230" s="28"/>
      <c r="U1230" s="107"/>
      <c r="V1230" s="108"/>
      <c r="W1230" s="109"/>
      <c r="X1230" s="108"/>
      <c r="Y1230" s="28"/>
      <c r="AC1230" s="28"/>
      <c r="AG1230" s="28"/>
      <c r="AK1230" s="28"/>
      <c r="AO1230" s="28"/>
      <c r="AS1230" s="28"/>
    </row>
    <row r="1231" spans="2:45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119"/>
      <c r="O1231" s="119"/>
      <c r="P1231" s="119"/>
      <c r="Q1231" s="119"/>
      <c r="R1231" s="119"/>
      <c r="S1231" s="119"/>
      <c r="T1231" s="28"/>
      <c r="U1231" s="107"/>
      <c r="V1231" s="108"/>
      <c r="W1231" s="109"/>
      <c r="X1231" s="108"/>
      <c r="Y1231" s="28"/>
      <c r="AC1231" s="28"/>
      <c r="AG1231" s="28"/>
      <c r="AK1231" s="28"/>
      <c r="AO1231" s="28"/>
      <c r="AS1231" s="28"/>
    </row>
    <row r="1232" spans="2:45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119"/>
      <c r="O1232" s="119"/>
      <c r="P1232" s="119"/>
      <c r="Q1232" s="119"/>
      <c r="R1232" s="119"/>
      <c r="S1232" s="119"/>
      <c r="T1232" s="28"/>
      <c r="U1232" s="107"/>
      <c r="V1232" s="108"/>
      <c r="W1232" s="109"/>
      <c r="X1232" s="108"/>
      <c r="Y1232" s="28"/>
      <c r="AC1232" s="28"/>
      <c r="AG1232" s="28"/>
      <c r="AK1232" s="28"/>
      <c r="AO1232" s="28"/>
      <c r="AS1232" s="28"/>
    </row>
    <row r="1233" spans="2:45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119"/>
      <c r="O1233" s="119"/>
      <c r="P1233" s="119"/>
      <c r="Q1233" s="119"/>
      <c r="R1233" s="119"/>
      <c r="S1233" s="119"/>
      <c r="T1233" s="28"/>
      <c r="U1233" s="107"/>
      <c r="V1233" s="108"/>
      <c r="W1233" s="109"/>
      <c r="X1233" s="108"/>
      <c r="Y1233" s="28"/>
      <c r="AC1233" s="28"/>
      <c r="AG1233" s="28"/>
      <c r="AK1233" s="28"/>
      <c r="AO1233" s="28"/>
      <c r="AS1233" s="28"/>
    </row>
    <row r="1234" spans="2:45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119"/>
      <c r="O1234" s="119"/>
      <c r="P1234" s="119"/>
      <c r="Q1234" s="119"/>
      <c r="R1234" s="119"/>
      <c r="S1234" s="119"/>
      <c r="T1234" s="28"/>
      <c r="U1234" s="107"/>
      <c r="V1234" s="108"/>
      <c r="W1234" s="109"/>
      <c r="X1234" s="108"/>
      <c r="Y1234" s="28"/>
      <c r="AC1234" s="28"/>
      <c r="AG1234" s="28"/>
      <c r="AK1234" s="28"/>
      <c r="AO1234" s="28"/>
      <c r="AS1234" s="28"/>
    </row>
    <row r="1235" spans="2:45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119"/>
      <c r="O1235" s="119"/>
      <c r="P1235" s="119"/>
      <c r="Q1235" s="119"/>
      <c r="R1235" s="119"/>
      <c r="S1235" s="119"/>
      <c r="T1235" s="28"/>
      <c r="U1235" s="107"/>
      <c r="V1235" s="108"/>
      <c r="W1235" s="109"/>
      <c r="X1235" s="108"/>
      <c r="Y1235" s="28"/>
      <c r="AC1235" s="28"/>
      <c r="AG1235" s="28"/>
      <c r="AK1235" s="28"/>
      <c r="AO1235" s="28"/>
      <c r="AS1235" s="28"/>
    </row>
    <row r="1236" spans="2:45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119"/>
      <c r="O1236" s="119"/>
      <c r="P1236" s="119"/>
      <c r="Q1236" s="119"/>
      <c r="R1236" s="119"/>
      <c r="S1236" s="119"/>
      <c r="T1236" s="28"/>
      <c r="U1236" s="107"/>
      <c r="V1236" s="108"/>
      <c r="W1236" s="109"/>
      <c r="X1236" s="108"/>
      <c r="Y1236" s="28"/>
      <c r="AC1236" s="28"/>
      <c r="AG1236" s="28"/>
      <c r="AK1236" s="28"/>
      <c r="AO1236" s="28"/>
      <c r="AS1236" s="28"/>
    </row>
    <row r="1237" spans="2:45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119"/>
      <c r="O1237" s="119"/>
      <c r="P1237" s="119"/>
      <c r="Q1237" s="119"/>
      <c r="R1237" s="119"/>
      <c r="S1237" s="119"/>
      <c r="T1237" s="28"/>
      <c r="U1237" s="107"/>
      <c r="V1237" s="108"/>
      <c r="W1237" s="109"/>
      <c r="X1237" s="108"/>
      <c r="Y1237" s="28"/>
      <c r="AC1237" s="28"/>
      <c r="AG1237" s="28"/>
      <c r="AK1237" s="28"/>
      <c r="AO1237" s="28"/>
      <c r="AS1237" s="28"/>
    </row>
    <row r="1238" spans="2:45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119"/>
      <c r="O1238" s="119"/>
      <c r="P1238" s="119"/>
      <c r="Q1238" s="119"/>
      <c r="R1238" s="119"/>
      <c r="S1238" s="119"/>
      <c r="T1238" s="28"/>
      <c r="U1238" s="107"/>
      <c r="V1238" s="108"/>
      <c r="W1238" s="109"/>
      <c r="X1238" s="108"/>
      <c r="Y1238" s="28"/>
      <c r="AC1238" s="28"/>
      <c r="AG1238" s="28"/>
      <c r="AK1238" s="28"/>
      <c r="AO1238" s="28"/>
      <c r="AS1238" s="28"/>
    </row>
    <row r="1239" spans="2:45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119"/>
      <c r="O1239" s="119"/>
      <c r="P1239" s="119"/>
      <c r="Q1239" s="119"/>
      <c r="R1239" s="119"/>
      <c r="S1239" s="119"/>
      <c r="T1239" s="28"/>
      <c r="U1239" s="107"/>
      <c r="V1239" s="108"/>
      <c r="W1239" s="109"/>
      <c r="X1239" s="108"/>
      <c r="Y1239" s="28"/>
      <c r="AC1239" s="28"/>
      <c r="AG1239" s="28"/>
      <c r="AK1239" s="28"/>
      <c r="AO1239" s="28"/>
      <c r="AS1239" s="28"/>
    </row>
    <row r="1240" spans="2:45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119"/>
      <c r="O1240" s="119"/>
      <c r="P1240" s="119"/>
      <c r="Q1240" s="119"/>
      <c r="R1240" s="119"/>
      <c r="S1240" s="119"/>
      <c r="T1240" s="28"/>
      <c r="U1240" s="107"/>
      <c r="V1240" s="108"/>
      <c r="W1240" s="109"/>
      <c r="X1240" s="108"/>
      <c r="Y1240" s="28"/>
      <c r="AC1240" s="28"/>
      <c r="AG1240" s="28"/>
      <c r="AK1240" s="28"/>
      <c r="AO1240" s="28"/>
      <c r="AS1240" s="28"/>
    </row>
    <row r="1241" spans="2:45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119"/>
      <c r="O1241" s="119"/>
      <c r="P1241" s="119"/>
      <c r="Q1241" s="119"/>
      <c r="R1241" s="119"/>
      <c r="S1241" s="119"/>
      <c r="T1241" s="28"/>
      <c r="U1241" s="107"/>
      <c r="V1241" s="108"/>
      <c r="W1241" s="109"/>
      <c r="X1241" s="108"/>
      <c r="Y1241" s="28"/>
      <c r="AC1241" s="28"/>
      <c r="AG1241" s="28"/>
      <c r="AK1241" s="28"/>
      <c r="AO1241" s="28"/>
      <c r="AS1241" s="28"/>
    </row>
    <row r="1242" spans="2:45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119"/>
      <c r="O1242" s="119"/>
      <c r="P1242" s="119"/>
      <c r="Q1242" s="119"/>
      <c r="R1242" s="119"/>
      <c r="S1242" s="119"/>
      <c r="T1242" s="28"/>
      <c r="U1242" s="107"/>
      <c r="V1242" s="108"/>
      <c r="W1242" s="109"/>
      <c r="X1242" s="108"/>
      <c r="Y1242" s="28"/>
      <c r="AC1242" s="28"/>
      <c r="AG1242" s="28"/>
      <c r="AK1242" s="28"/>
      <c r="AO1242" s="28"/>
      <c r="AS1242" s="28"/>
    </row>
    <row r="1243" spans="2:45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119"/>
      <c r="O1243" s="119"/>
      <c r="P1243" s="119"/>
      <c r="Q1243" s="119"/>
      <c r="R1243" s="119"/>
      <c r="S1243" s="119"/>
      <c r="T1243" s="28"/>
      <c r="U1243" s="107"/>
      <c r="V1243" s="108"/>
      <c r="W1243" s="109"/>
      <c r="X1243" s="108"/>
      <c r="Y1243" s="28"/>
      <c r="AC1243" s="28"/>
      <c r="AG1243" s="28"/>
      <c r="AK1243" s="28"/>
      <c r="AO1243" s="28"/>
      <c r="AS1243" s="28"/>
    </row>
    <row r="1244" spans="2:45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119"/>
      <c r="O1244" s="119"/>
      <c r="P1244" s="119"/>
      <c r="Q1244" s="119"/>
      <c r="R1244" s="119"/>
      <c r="S1244" s="119"/>
      <c r="T1244" s="28"/>
      <c r="U1244" s="107"/>
      <c r="V1244" s="108"/>
      <c r="W1244" s="109"/>
      <c r="X1244" s="108"/>
      <c r="Y1244" s="28"/>
      <c r="AC1244" s="28"/>
      <c r="AG1244" s="28"/>
      <c r="AK1244" s="28"/>
      <c r="AO1244" s="28"/>
      <c r="AS1244" s="28"/>
    </row>
    <row r="1245" spans="2:45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119"/>
      <c r="O1245" s="119"/>
      <c r="P1245" s="119"/>
      <c r="Q1245" s="119"/>
      <c r="R1245" s="119"/>
      <c r="S1245" s="119"/>
      <c r="T1245" s="28"/>
      <c r="U1245" s="107"/>
      <c r="V1245" s="108"/>
      <c r="W1245" s="109"/>
      <c r="X1245" s="108"/>
      <c r="Y1245" s="28"/>
      <c r="AC1245" s="28"/>
      <c r="AG1245" s="28"/>
      <c r="AK1245" s="28"/>
      <c r="AO1245" s="28"/>
      <c r="AS1245" s="28"/>
    </row>
    <row r="1246" spans="2:45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119"/>
      <c r="O1246" s="119"/>
      <c r="P1246" s="119"/>
      <c r="Q1246" s="119"/>
      <c r="R1246" s="119"/>
      <c r="S1246" s="119"/>
      <c r="T1246" s="28"/>
      <c r="U1246" s="107"/>
      <c r="V1246" s="108"/>
      <c r="W1246" s="109"/>
      <c r="X1246" s="108"/>
      <c r="Y1246" s="28"/>
      <c r="AC1246" s="28"/>
      <c r="AG1246" s="28"/>
      <c r="AK1246" s="28"/>
      <c r="AO1246" s="28"/>
      <c r="AS1246" s="28"/>
    </row>
    <row r="1247" spans="2:45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119"/>
      <c r="O1247" s="119"/>
      <c r="P1247" s="119"/>
      <c r="Q1247" s="119"/>
      <c r="R1247" s="119"/>
      <c r="S1247" s="119"/>
      <c r="T1247" s="28"/>
      <c r="U1247" s="107"/>
      <c r="V1247" s="108"/>
      <c r="W1247" s="109"/>
      <c r="X1247" s="108"/>
      <c r="Y1247" s="28"/>
      <c r="AC1247" s="28"/>
      <c r="AG1247" s="28"/>
      <c r="AK1247" s="28"/>
      <c r="AO1247" s="28"/>
      <c r="AS1247" s="28"/>
    </row>
    <row r="1248" spans="2:45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119"/>
      <c r="O1248" s="119"/>
      <c r="P1248" s="119"/>
      <c r="Q1248" s="119"/>
      <c r="R1248" s="119"/>
      <c r="S1248" s="119"/>
      <c r="T1248" s="28"/>
      <c r="U1248" s="107"/>
      <c r="V1248" s="108"/>
      <c r="W1248" s="109"/>
      <c r="X1248" s="108"/>
      <c r="Y1248" s="28"/>
      <c r="AC1248" s="28"/>
      <c r="AG1248" s="28"/>
      <c r="AK1248" s="28"/>
      <c r="AO1248" s="28"/>
      <c r="AS1248" s="28"/>
    </row>
    <row r="1249" spans="2:45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119"/>
      <c r="O1249" s="119"/>
      <c r="P1249" s="119"/>
      <c r="Q1249" s="119"/>
      <c r="R1249" s="119"/>
      <c r="S1249" s="119"/>
      <c r="T1249" s="28"/>
      <c r="U1249" s="107"/>
      <c r="V1249" s="108"/>
      <c r="W1249" s="109"/>
      <c r="X1249" s="108"/>
      <c r="Y1249" s="28"/>
      <c r="AC1249" s="28"/>
      <c r="AG1249" s="28"/>
      <c r="AK1249" s="28"/>
      <c r="AO1249" s="28"/>
      <c r="AS1249" s="28"/>
    </row>
    <row r="1250" spans="2:45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119"/>
      <c r="O1250" s="119"/>
      <c r="P1250" s="119"/>
      <c r="Q1250" s="119"/>
      <c r="R1250" s="119"/>
      <c r="S1250" s="119"/>
      <c r="T1250" s="28"/>
      <c r="U1250" s="107"/>
      <c r="V1250" s="108"/>
      <c r="W1250" s="109"/>
      <c r="X1250" s="108"/>
      <c r="Y1250" s="28"/>
      <c r="AC1250" s="28"/>
      <c r="AG1250" s="28"/>
      <c r="AK1250" s="28"/>
      <c r="AO1250" s="28"/>
      <c r="AS1250" s="28"/>
    </row>
    <row r="1251" spans="2:45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119"/>
      <c r="O1251" s="119"/>
      <c r="P1251" s="119"/>
      <c r="Q1251" s="119"/>
      <c r="R1251" s="119"/>
      <c r="S1251" s="119"/>
      <c r="T1251" s="28"/>
      <c r="U1251" s="107"/>
      <c r="V1251" s="108"/>
      <c r="W1251" s="109"/>
      <c r="X1251" s="108"/>
      <c r="Y1251" s="28"/>
      <c r="AC1251" s="28"/>
      <c r="AG1251" s="28"/>
      <c r="AK1251" s="28"/>
      <c r="AO1251" s="28"/>
      <c r="AS1251" s="28"/>
    </row>
    <row r="1252" spans="2:45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119"/>
      <c r="O1252" s="119"/>
      <c r="P1252" s="119"/>
      <c r="Q1252" s="119"/>
      <c r="R1252" s="119"/>
      <c r="S1252" s="119"/>
      <c r="T1252" s="28"/>
      <c r="U1252" s="107"/>
      <c r="V1252" s="108"/>
      <c r="W1252" s="109"/>
      <c r="X1252" s="108"/>
      <c r="Y1252" s="28"/>
      <c r="AC1252" s="28"/>
      <c r="AG1252" s="28"/>
      <c r="AK1252" s="28"/>
      <c r="AO1252" s="28"/>
      <c r="AS1252" s="28"/>
    </row>
    <row r="1253" spans="2:45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119"/>
      <c r="O1253" s="119"/>
      <c r="P1253" s="119"/>
      <c r="Q1253" s="119"/>
      <c r="R1253" s="119"/>
      <c r="S1253" s="119"/>
      <c r="T1253" s="28"/>
      <c r="U1253" s="107"/>
      <c r="V1253" s="108"/>
      <c r="W1253" s="109"/>
      <c r="X1253" s="108"/>
      <c r="Y1253" s="28"/>
      <c r="AC1253" s="28"/>
      <c r="AG1253" s="28"/>
      <c r="AK1253" s="28"/>
      <c r="AO1253" s="28"/>
      <c r="AS1253" s="28"/>
    </row>
    <row r="1254" spans="2:45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119"/>
      <c r="O1254" s="119"/>
      <c r="P1254" s="119"/>
      <c r="Q1254" s="119"/>
      <c r="R1254" s="119"/>
      <c r="S1254" s="119"/>
      <c r="T1254" s="28"/>
      <c r="U1254" s="107"/>
      <c r="V1254" s="108"/>
      <c r="W1254" s="109"/>
      <c r="X1254" s="108"/>
      <c r="Y1254" s="28"/>
      <c r="AC1254" s="28"/>
      <c r="AG1254" s="28"/>
      <c r="AK1254" s="28"/>
      <c r="AO1254" s="28"/>
      <c r="AS1254" s="28"/>
    </row>
    <row r="1255" spans="2:45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119"/>
      <c r="O1255" s="119"/>
      <c r="P1255" s="119"/>
      <c r="Q1255" s="119"/>
      <c r="R1255" s="119"/>
      <c r="S1255" s="119"/>
      <c r="T1255" s="28"/>
      <c r="U1255" s="107"/>
      <c r="V1255" s="108"/>
      <c r="W1255" s="109"/>
      <c r="X1255" s="108"/>
      <c r="Y1255" s="28"/>
      <c r="AC1255" s="28"/>
      <c r="AG1255" s="28"/>
      <c r="AK1255" s="28"/>
      <c r="AO1255" s="28"/>
      <c r="AS1255" s="28"/>
    </row>
    <row r="1256" spans="2:45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119"/>
      <c r="O1256" s="119"/>
      <c r="P1256" s="119"/>
      <c r="Q1256" s="119"/>
      <c r="R1256" s="119"/>
      <c r="S1256" s="119"/>
      <c r="T1256" s="28"/>
      <c r="U1256" s="107"/>
      <c r="V1256" s="108"/>
      <c r="W1256" s="109"/>
      <c r="X1256" s="108"/>
      <c r="Y1256" s="28"/>
      <c r="AC1256" s="28"/>
      <c r="AG1256" s="28"/>
      <c r="AK1256" s="28"/>
      <c r="AO1256" s="28"/>
      <c r="AS1256" s="28"/>
    </row>
    <row r="1257" spans="2:45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119"/>
      <c r="O1257" s="119"/>
      <c r="P1257" s="119"/>
      <c r="Q1257" s="119"/>
      <c r="R1257" s="119"/>
      <c r="S1257" s="119"/>
      <c r="T1257" s="28"/>
      <c r="U1257" s="107"/>
      <c r="V1257" s="108"/>
      <c r="W1257" s="109"/>
      <c r="X1257" s="108"/>
      <c r="Y1257" s="28"/>
      <c r="AC1257" s="28"/>
      <c r="AG1257" s="28"/>
      <c r="AK1257" s="28"/>
      <c r="AO1257" s="28"/>
      <c r="AS1257" s="28"/>
    </row>
    <row r="1258" spans="2:45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119"/>
      <c r="O1258" s="119"/>
      <c r="P1258" s="119"/>
      <c r="Q1258" s="119"/>
      <c r="R1258" s="119"/>
      <c r="S1258" s="119"/>
      <c r="T1258" s="28"/>
      <c r="U1258" s="107"/>
      <c r="V1258" s="108"/>
      <c r="W1258" s="109"/>
      <c r="X1258" s="108"/>
      <c r="Y1258" s="28"/>
      <c r="AC1258" s="28"/>
      <c r="AG1258" s="28"/>
      <c r="AK1258" s="28"/>
      <c r="AO1258" s="28"/>
      <c r="AS1258" s="28"/>
    </row>
    <row r="1259" spans="2:45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119"/>
      <c r="O1259" s="119"/>
      <c r="P1259" s="119"/>
      <c r="Q1259" s="119"/>
      <c r="R1259" s="119"/>
      <c r="S1259" s="119"/>
      <c r="T1259" s="28"/>
      <c r="U1259" s="107"/>
      <c r="V1259" s="108"/>
      <c r="W1259" s="109"/>
      <c r="X1259" s="108"/>
      <c r="Y1259" s="28"/>
      <c r="AC1259" s="28"/>
      <c r="AG1259" s="28"/>
      <c r="AK1259" s="28"/>
      <c r="AO1259" s="28"/>
      <c r="AS1259" s="28"/>
    </row>
    <row r="1260" spans="2:45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119"/>
      <c r="O1260" s="119"/>
      <c r="P1260" s="119"/>
      <c r="Q1260" s="119"/>
      <c r="R1260" s="119"/>
      <c r="S1260" s="119"/>
      <c r="T1260" s="28"/>
      <c r="U1260" s="107"/>
      <c r="V1260" s="108"/>
      <c r="W1260" s="109"/>
      <c r="X1260" s="108"/>
      <c r="Y1260" s="28"/>
      <c r="AC1260" s="28"/>
      <c r="AG1260" s="28"/>
      <c r="AK1260" s="28"/>
      <c r="AO1260" s="28"/>
      <c r="AS1260" s="28"/>
    </row>
    <row r="1261" spans="2:45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119"/>
      <c r="O1261" s="119"/>
      <c r="P1261" s="119"/>
      <c r="Q1261" s="119"/>
      <c r="R1261" s="119"/>
      <c r="S1261" s="119"/>
      <c r="T1261" s="28"/>
      <c r="U1261" s="107"/>
      <c r="V1261" s="108"/>
      <c r="W1261" s="109"/>
      <c r="X1261" s="108"/>
      <c r="Y1261" s="28"/>
      <c r="AC1261" s="28"/>
      <c r="AG1261" s="28"/>
      <c r="AK1261" s="28"/>
      <c r="AO1261" s="28"/>
      <c r="AS1261" s="28"/>
    </row>
    <row r="1262" spans="2:45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119"/>
      <c r="O1262" s="119"/>
      <c r="P1262" s="119"/>
      <c r="Q1262" s="119"/>
      <c r="R1262" s="119"/>
      <c r="S1262" s="119"/>
      <c r="T1262" s="28"/>
      <c r="U1262" s="107"/>
      <c r="V1262" s="108"/>
      <c r="W1262" s="109"/>
      <c r="X1262" s="108"/>
      <c r="Y1262" s="28"/>
      <c r="AC1262" s="28"/>
      <c r="AG1262" s="28"/>
      <c r="AK1262" s="28"/>
      <c r="AO1262" s="28"/>
      <c r="AS1262" s="28"/>
    </row>
    <row r="1263" spans="2:45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119"/>
      <c r="O1263" s="119"/>
      <c r="P1263" s="119"/>
      <c r="Q1263" s="119"/>
      <c r="R1263" s="119"/>
      <c r="S1263" s="119"/>
      <c r="T1263" s="28"/>
      <c r="U1263" s="107"/>
      <c r="V1263" s="108"/>
      <c r="W1263" s="109"/>
      <c r="X1263" s="108"/>
      <c r="Y1263" s="28"/>
      <c r="AC1263" s="28"/>
      <c r="AG1263" s="28"/>
      <c r="AK1263" s="28"/>
      <c r="AO1263" s="28"/>
      <c r="AS1263" s="28"/>
    </row>
    <row r="1264" spans="2:45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119"/>
      <c r="O1264" s="119"/>
      <c r="P1264" s="119"/>
      <c r="Q1264" s="119"/>
      <c r="R1264" s="119"/>
      <c r="S1264" s="119"/>
      <c r="T1264" s="28"/>
      <c r="U1264" s="107"/>
      <c r="V1264" s="108"/>
      <c r="W1264" s="109"/>
      <c r="X1264" s="108"/>
      <c r="Y1264" s="28"/>
      <c r="AC1264" s="28"/>
      <c r="AG1264" s="28"/>
      <c r="AK1264" s="28"/>
      <c r="AO1264" s="28"/>
      <c r="AS1264" s="28"/>
    </row>
    <row r="1265" spans="2:45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119"/>
      <c r="O1265" s="119"/>
      <c r="P1265" s="119"/>
      <c r="Q1265" s="119"/>
      <c r="R1265" s="119"/>
      <c r="S1265" s="119"/>
      <c r="T1265" s="28"/>
      <c r="U1265" s="107"/>
      <c r="V1265" s="108"/>
      <c r="W1265" s="109"/>
      <c r="X1265" s="108"/>
      <c r="Y1265" s="28"/>
      <c r="AC1265" s="28"/>
      <c r="AG1265" s="28"/>
      <c r="AK1265" s="28"/>
      <c r="AO1265" s="28"/>
      <c r="AS1265" s="28"/>
    </row>
    <row r="1266" spans="2:45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119"/>
      <c r="O1266" s="119"/>
      <c r="P1266" s="119"/>
      <c r="Q1266" s="119"/>
      <c r="R1266" s="119"/>
      <c r="S1266" s="119"/>
      <c r="T1266" s="28"/>
      <c r="U1266" s="107"/>
      <c r="V1266" s="108"/>
      <c r="W1266" s="109"/>
      <c r="X1266" s="108"/>
      <c r="Y1266" s="28"/>
      <c r="AC1266" s="28"/>
      <c r="AG1266" s="28"/>
      <c r="AK1266" s="28"/>
      <c r="AO1266" s="28"/>
      <c r="AS1266" s="28"/>
    </row>
    <row r="1267" spans="2:45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119"/>
      <c r="O1267" s="119"/>
      <c r="P1267" s="119"/>
      <c r="Q1267" s="119"/>
      <c r="R1267" s="119"/>
      <c r="S1267" s="119"/>
      <c r="T1267" s="28"/>
      <c r="U1267" s="107"/>
      <c r="V1267" s="108"/>
      <c r="W1267" s="109"/>
      <c r="X1267" s="108"/>
      <c r="Y1267" s="28"/>
      <c r="AC1267" s="28"/>
      <c r="AG1267" s="28"/>
      <c r="AK1267" s="28"/>
      <c r="AO1267" s="28"/>
      <c r="AS1267" s="28"/>
    </row>
    <row r="1268" spans="2:45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119"/>
      <c r="O1268" s="119"/>
      <c r="P1268" s="119"/>
      <c r="Q1268" s="119"/>
      <c r="R1268" s="119"/>
      <c r="S1268" s="119"/>
      <c r="T1268" s="28"/>
      <c r="U1268" s="107"/>
      <c r="V1268" s="108"/>
      <c r="W1268" s="109"/>
      <c r="X1268" s="108"/>
      <c r="Y1268" s="28"/>
      <c r="AC1268" s="28"/>
      <c r="AG1268" s="28"/>
      <c r="AK1268" s="28"/>
      <c r="AO1268" s="28"/>
      <c r="AS1268" s="28"/>
    </row>
    <row r="1269" spans="2:45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119"/>
      <c r="O1269" s="119"/>
      <c r="P1269" s="119"/>
      <c r="Q1269" s="119"/>
      <c r="R1269" s="119"/>
      <c r="S1269" s="119"/>
      <c r="T1269" s="28"/>
      <c r="U1269" s="107"/>
      <c r="V1269" s="108"/>
      <c r="W1269" s="109"/>
      <c r="X1269" s="108"/>
      <c r="Y1269" s="28"/>
      <c r="AC1269" s="28"/>
      <c r="AG1269" s="28"/>
      <c r="AK1269" s="28"/>
      <c r="AO1269" s="28"/>
      <c r="AS1269" s="28"/>
    </row>
    <row r="1270" spans="2:45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119"/>
      <c r="O1270" s="119"/>
      <c r="P1270" s="119"/>
      <c r="Q1270" s="119"/>
      <c r="R1270" s="119"/>
      <c r="S1270" s="119"/>
      <c r="T1270" s="28"/>
      <c r="U1270" s="107"/>
      <c r="V1270" s="108"/>
      <c r="W1270" s="109"/>
      <c r="X1270" s="108"/>
      <c r="Y1270" s="28"/>
      <c r="AC1270" s="28"/>
      <c r="AG1270" s="28"/>
      <c r="AK1270" s="28"/>
      <c r="AO1270" s="28"/>
      <c r="AS1270" s="28"/>
    </row>
    <row r="1271" spans="2:45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119"/>
      <c r="O1271" s="119"/>
      <c r="P1271" s="119"/>
      <c r="Q1271" s="119"/>
      <c r="R1271" s="119"/>
      <c r="S1271" s="119"/>
      <c r="T1271" s="28"/>
      <c r="U1271" s="107"/>
      <c r="V1271" s="108"/>
      <c r="W1271" s="109"/>
      <c r="X1271" s="108"/>
      <c r="Y1271" s="28"/>
      <c r="AC1271" s="28"/>
      <c r="AG1271" s="28"/>
      <c r="AK1271" s="28"/>
      <c r="AO1271" s="28"/>
      <c r="AS1271" s="28"/>
    </row>
    <row r="1272" spans="2:45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119"/>
      <c r="O1272" s="119"/>
      <c r="P1272" s="119"/>
      <c r="Q1272" s="119"/>
      <c r="R1272" s="119"/>
      <c r="S1272" s="119"/>
      <c r="T1272" s="28"/>
      <c r="U1272" s="107"/>
      <c r="V1272" s="108"/>
      <c r="W1272" s="109"/>
      <c r="X1272" s="108"/>
      <c r="Y1272" s="28"/>
      <c r="AC1272" s="28"/>
      <c r="AG1272" s="28"/>
      <c r="AK1272" s="28"/>
      <c r="AO1272" s="28"/>
      <c r="AS1272" s="28"/>
    </row>
    <row r="1273" spans="2:45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119"/>
      <c r="O1273" s="119"/>
      <c r="P1273" s="119"/>
      <c r="Q1273" s="119"/>
      <c r="R1273" s="119"/>
      <c r="S1273" s="119"/>
      <c r="T1273" s="28"/>
      <c r="U1273" s="107"/>
      <c r="V1273" s="108"/>
      <c r="W1273" s="109"/>
      <c r="X1273" s="108"/>
      <c r="Y1273" s="28"/>
      <c r="AC1273" s="28"/>
      <c r="AG1273" s="28"/>
      <c r="AK1273" s="28"/>
      <c r="AO1273" s="28"/>
      <c r="AS1273" s="28"/>
    </row>
    <row r="1274" spans="2:45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119"/>
      <c r="O1274" s="119"/>
      <c r="P1274" s="119"/>
      <c r="Q1274" s="119"/>
      <c r="R1274" s="119"/>
      <c r="S1274" s="119"/>
      <c r="T1274" s="28"/>
      <c r="U1274" s="107"/>
      <c r="V1274" s="108"/>
      <c r="W1274" s="109"/>
      <c r="X1274" s="108"/>
      <c r="Y1274" s="28"/>
      <c r="AC1274" s="28"/>
      <c r="AG1274" s="28"/>
      <c r="AK1274" s="28"/>
      <c r="AO1274" s="28"/>
      <c r="AS1274" s="28"/>
    </row>
    <row r="1275" spans="2:45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119"/>
      <c r="O1275" s="119"/>
      <c r="P1275" s="119"/>
      <c r="Q1275" s="119"/>
      <c r="R1275" s="119"/>
      <c r="S1275" s="119"/>
      <c r="T1275" s="28"/>
      <c r="U1275" s="107"/>
      <c r="V1275" s="108"/>
      <c r="W1275" s="109"/>
      <c r="X1275" s="108"/>
      <c r="Y1275" s="28"/>
      <c r="AC1275" s="28"/>
      <c r="AG1275" s="28"/>
      <c r="AK1275" s="28"/>
      <c r="AO1275" s="28"/>
      <c r="AS1275" s="28"/>
    </row>
    <row r="1276" spans="2:45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119"/>
      <c r="O1276" s="119"/>
      <c r="P1276" s="119"/>
      <c r="Q1276" s="119"/>
      <c r="R1276" s="119"/>
      <c r="S1276" s="119"/>
      <c r="T1276" s="28"/>
      <c r="U1276" s="107"/>
      <c r="V1276" s="108"/>
      <c r="W1276" s="109"/>
      <c r="X1276" s="108"/>
      <c r="Y1276" s="28"/>
      <c r="AC1276" s="28"/>
      <c r="AG1276" s="28"/>
      <c r="AK1276" s="28"/>
      <c r="AO1276" s="28"/>
      <c r="AS1276" s="28"/>
    </row>
    <row r="1277" spans="2:45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119"/>
      <c r="O1277" s="119"/>
      <c r="P1277" s="119"/>
      <c r="Q1277" s="119"/>
      <c r="R1277" s="119"/>
      <c r="S1277" s="119"/>
      <c r="T1277" s="28"/>
      <c r="U1277" s="107"/>
      <c r="V1277" s="108"/>
      <c r="W1277" s="109"/>
      <c r="X1277" s="108"/>
      <c r="Y1277" s="28"/>
      <c r="AC1277" s="28"/>
      <c r="AG1277" s="28"/>
      <c r="AK1277" s="28"/>
      <c r="AO1277" s="28"/>
      <c r="AS1277" s="28"/>
    </row>
    <row r="1278" spans="2:45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119"/>
      <c r="O1278" s="119"/>
      <c r="P1278" s="119"/>
      <c r="Q1278" s="119"/>
      <c r="R1278" s="119"/>
      <c r="S1278" s="119"/>
      <c r="T1278" s="28"/>
      <c r="U1278" s="107"/>
      <c r="V1278" s="108"/>
      <c r="W1278" s="109"/>
      <c r="X1278" s="108"/>
      <c r="Y1278" s="28"/>
      <c r="AC1278" s="28"/>
      <c r="AG1278" s="28"/>
      <c r="AK1278" s="28"/>
      <c r="AO1278" s="28"/>
      <c r="AS1278" s="28"/>
    </row>
    <row r="1279" spans="2:45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119"/>
      <c r="O1279" s="119"/>
      <c r="P1279" s="119"/>
      <c r="Q1279" s="119"/>
      <c r="R1279" s="119"/>
      <c r="S1279" s="119"/>
      <c r="T1279" s="28"/>
      <c r="U1279" s="107"/>
      <c r="V1279" s="108"/>
      <c r="W1279" s="109"/>
      <c r="X1279" s="108"/>
      <c r="Y1279" s="28"/>
      <c r="AC1279" s="28"/>
      <c r="AG1279" s="28"/>
      <c r="AK1279" s="28"/>
      <c r="AO1279" s="28"/>
      <c r="AS1279" s="28"/>
    </row>
    <row r="1280" spans="2:45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119"/>
      <c r="O1280" s="119"/>
      <c r="P1280" s="119"/>
      <c r="Q1280" s="119"/>
      <c r="R1280" s="119"/>
      <c r="S1280" s="119"/>
      <c r="T1280" s="28"/>
      <c r="U1280" s="107"/>
      <c r="V1280" s="108"/>
      <c r="W1280" s="109"/>
      <c r="X1280" s="108"/>
      <c r="Y1280" s="28"/>
      <c r="AC1280" s="28"/>
      <c r="AG1280" s="28"/>
      <c r="AK1280" s="28"/>
      <c r="AO1280" s="28"/>
      <c r="AS1280" s="28"/>
    </row>
    <row r="1281" spans="2:45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119"/>
      <c r="O1281" s="119"/>
      <c r="P1281" s="119"/>
      <c r="Q1281" s="119"/>
      <c r="R1281" s="119"/>
      <c r="S1281" s="119"/>
      <c r="T1281" s="28"/>
      <c r="U1281" s="107"/>
      <c r="V1281" s="108"/>
      <c r="W1281" s="109"/>
      <c r="X1281" s="108"/>
      <c r="Y1281" s="28"/>
      <c r="AC1281" s="28"/>
      <c r="AG1281" s="28"/>
      <c r="AK1281" s="28"/>
      <c r="AO1281" s="28"/>
      <c r="AS1281" s="28"/>
    </row>
    <row r="1282" spans="2:45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119"/>
      <c r="O1282" s="119"/>
      <c r="P1282" s="119"/>
      <c r="Q1282" s="119"/>
      <c r="R1282" s="119"/>
      <c r="S1282" s="119"/>
      <c r="T1282" s="28"/>
      <c r="U1282" s="107"/>
      <c r="V1282" s="108"/>
      <c r="W1282" s="109"/>
      <c r="X1282" s="108"/>
      <c r="Y1282" s="28"/>
      <c r="AC1282" s="28"/>
      <c r="AG1282" s="28"/>
      <c r="AK1282" s="28"/>
      <c r="AO1282" s="28"/>
      <c r="AS1282" s="28"/>
    </row>
    <row r="1283" spans="2:45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119"/>
      <c r="O1283" s="119"/>
      <c r="P1283" s="119"/>
      <c r="Q1283" s="119"/>
      <c r="R1283" s="119"/>
      <c r="S1283" s="119"/>
      <c r="T1283" s="28"/>
      <c r="U1283" s="107"/>
      <c r="V1283" s="108"/>
      <c r="W1283" s="109"/>
      <c r="X1283" s="108"/>
      <c r="Y1283" s="28"/>
      <c r="AC1283" s="28"/>
      <c r="AG1283" s="28"/>
      <c r="AK1283" s="28"/>
      <c r="AO1283" s="28"/>
      <c r="AS1283" s="28"/>
    </row>
    <row r="1284" spans="2:45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119"/>
      <c r="O1284" s="119"/>
      <c r="P1284" s="119"/>
      <c r="Q1284" s="119"/>
      <c r="R1284" s="119"/>
      <c r="S1284" s="119"/>
      <c r="T1284" s="28"/>
      <c r="U1284" s="107"/>
      <c r="V1284" s="108"/>
      <c r="W1284" s="109"/>
      <c r="X1284" s="108"/>
      <c r="Y1284" s="28"/>
      <c r="AC1284" s="28"/>
      <c r="AG1284" s="28"/>
      <c r="AK1284" s="28"/>
      <c r="AO1284" s="28"/>
      <c r="AS1284" s="28"/>
    </row>
    <row r="1285" spans="2:45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119"/>
      <c r="O1285" s="119"/>
      <c r="P1285" s="119"/>
      <c r="Q1285" s="119"/>
      <c r="R1285" s="119"/>
      <c r="S1285" s="119"/>
      <c r="T1285" s="28"/>
      <c r="U1285" s="107"/>
      <c r="V1285" s="108"/>
      <c r="W1285" s="109"/>
      <c r="X1285" s="108"/>
      <c r="Y1285" s="28"/>
      <c r="AC1285" s="28"/>
      <c r="AG1285" s="28"/>
      <c r="AK1285" s="28"/>
      <c r="AO1285" s="28"/>
      <c r="AS1285" s="28"/>
    </row>
    <row r="1286" spans="2:45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119"/>
      <c r="O1286" s="119"/>
      <c r="P1286" s="119"/>
      <c r="Q1286" s="119"/>
      <c r="R1286" s="119"/>
      <c r="S1286" s="119"/>
      <c r="T1286" s="28"/>
      <c r="U1286" s="107"/>
      <c r="V1286" s="108"/>
      <c r="W1286" s="109"/>
      <c r="X1286" s="108"/>
      <c r="Y1286" s="28"/>
      <c r="AC1286" s="28"/>
      <c r="AG1286" s="28"/>
      <c r="AK1286" s="28"/>
      <c r="AO1286" s="28"/>
      <c r="AS1286" s="28"/>
    </row>
    <row r="1287" spans="2:45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119"/>
      <c r="O1287" s="119"/>
      <c r="P1287" s="119"/>
      <c r="Q1287" s="119"/>
      <c r="R1287" s="119"/>
      <c r="S1287" s="119"/>
      <c r="T1287" s="28"/>
      <c r="U1287" s="107"/>
      <c r="V1287" s="108"/>
      <c r="W1287" s="109"/>
      <c r="X1287" s="108"/>
      <c r="Y1287" s="28"/>
      <c r="AC1287" s="28"/>
      <c r="AG1287" s="28"/>
      <c r="AK1287" s="28"/>
      <c r="AO1287" s="28"/>
      <c r="AS1287" s="28"/>
    </row>
    <row r="1288" spans="2:45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119"/>
      <c r="O1288" s="119"/>
      <c r="P1288" s="119"/>
      <c r="Q1288" s="119"/>
      <c r="R1288" s="119"/>
      <c r="S1288" s="119"/>
      <c r="T1288" s="28"/>
      <c r="U1288" s="107"/>
      <c r="V1288" s="108"/>
      <c r="W1288" s="109"/>
      <c r="X1288" s="108"/>
      <c r="Y1288" s="28"/>
      <c r="AC1288" s="28"/>
      <c r="AG1288" s="28"/>
      <c r="AK1288" s="28"/>
      <c r="AO1288" s="28"/>
      <c r="AS1288" s="28"/>
    </row>
    <row r="1289" spans="2:45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119"/>
      <c r="O1289" s="119"/>
      <c r="P1289" s="119"/>
      <c r="Q1289" s="119"/>
      <c r="R1289" s="119"/>
      <c r="S1289" s="119"/>
      <c r="T1289" s="28"/>
      <c r="U1289" s="107"/>
      <c r="V1289" s="108"/>
      <c r="W1289" s="109"/>
      <c r="X1289" s="108"/>
      <c r="Y1289" s="28"/>
      <c r="AC1289" s="28"/>
      <c r="AG1289" s="28"/>
      <c r="AK1289" s="28"/>
      <c r="AO1289" s="28"/>
      <c r="AS1289" s="28"/>
    </row>
    <row r="1290" spans="2:45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119"/>
      <c r="O1290" s="119"/>
      <c r="P1290" s="119"/>
      <c r="Q1290" s="119"/>
      <c r="R1290" s="119"/>
      <c r="S1290" s="119"/>
      <c r="T1290" s="28"/>
      <c r="U1290" s="107"/>
      <c r="V1290" s="108"/>
      <c r="W1290" s="109"/>
      <c r="X1290" s="108"/>
      <c r="Y1290" s="28"/>
      <c r="AC1290" s="28"/>
      <c r="AG1290" s="28"/>
      <c r="AK1290" s="28"/>
      <c r="AO1290" s="28"/>
      <c r="AS1290" s="28"/>
    </row>
    <row r="1291" spans="2:45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119"/>
      <c r="O1291" s="119"/>
      <c r="P1291" s="119"/>
      <c r="Q1291" s="119"/>
      <c r="R1291" s="119"/>
      <c r="S1291" s="119"/>
      <c r="T1291" s="28"/>
      <c r="U1291" s="107"/>
      <c r="V1291" s="108"/>
      <c r="W1291" s="109"/>
      <c r="X1291" s="108"/>
      <c r="Y1291" s="28"/>
      <c r="AC1291" s="28"/>
      <c r="AG1291" s="28"/>
      <c r="AK1291" s="28"/>
      <c r="AO1291" s="28"/>
      <c r="AS1291" s="28"/>
    </row>
    <row r="1292" spans="2:45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119"/>
      <c r="O1292" s="119"/>
      <c r="P1292" s="119"/>
      <c r="Q1292" s="119"/>
      <c r="R1292" s="119"/>
      <c r="S1292" s="119"/>
      <c r="T1292" s="28"/>
      <c r="U1292" s="107"/>
      <c r="V1292" s="108"/>
      <c r="W1292" s="109"/>
      <c r="X1292" s="108"/>
      <c r="Y1292" s="28"/>
      <c r="AC1292" s="28"/>
      <c r="AG1292" s="28"/>
      <c r="AK1292" s="28"/>
      <c r="AO1292" s="28"/>
      <c r="AS1292" s="28"/>
    </row>
    <row r="1293" spans="2:45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119"/>
      <c r="O1293" s="119"/>
      <c r="P1293" s="119"/>
      <c r="Q1293" s="119"/>
      <c r="R1293" s="119"/>
      <c r="S1293" s="119"/>
      <c r="T1293" s="28"/>
      <c r="U1293" s="107"/>
      <c r="V1293" s="108"/>
      <c r="W1293" s="109"/>
      <c r="X1293" s="108"/>
      <c r="Y1293" s="28"/>
      <c r="AC1293" s="28"/>
      <c r="AG1293" s="28"/>
      <c r="AK1293" s="28"/>
      <c r="AO1293" s="28"/>
      <c r="AS1293" s="28"/>
    </row>
    <row r="1294" spans="2:45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119"/>
      <c r="O1294" s="119"/>
      <c r="P1294" s="119"/>
      <c r="Q1294" s="119"/>
      <c r="R1294" s="119"/>
      <c r="S1294" s="119"/>
      <c r="T1294" s="28"/>
      <c r="U1294" s="107"/>
      <c r="V1294" s="108"/>
      <c r="W1294" s="109"/>
      <c r="X1294" s="108"/>
      <c r="Y1294" s="28"/>
      <c r="AC1294" s="28"/>
      <c r="AG1294" s="28"/>
      <c r="AK1294" s="28"/>
      <c r="AO1294" s="28"/>
      <c r="AS1294" s="28"/>
    </row>
    <row r="1295" spans="2:45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119"/>
      <c r="O1295" s="119"/>
      <c r="P1295" s="119"/>
      <c r="Q1295" s="119"/>
      <c r="R1295" s="119"/>
      <c r="S1295" s="119"/>
      <c r="T1295" s="28"/>
      <c r="U1295" s="107"/>
      <c r="V1295" s="108"/>
      <c r="W1295" s="109"/>
      <c r="X1295" s="108"/>
      <c r="Y1295" s="28"/>
      <c r="AC1295" s="28"/>
      <c r="AG1295" s="28"/>
      <c r="AK1295" s="28"/>
      <c r="AO1295" s="28"/>
      <c r="AS1295" s="28"/>
    </row>
    <row r="1296" spans="2:45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119"/>
      <c r="O1296" s="119"/>
      <c r="P1296" s="119"/>
      <c r="Q1296" s="119"/>
      <c r="R1296" s="119"/>
      <c r="S1296" s="119"/>
      <c r="T1296" s="28"/>
      <c r="U1296" s="107"/>
      <c r="V1296" s="108"/>
      <c r="W1296" s="109"/>
      <c r="X1296" s="108"/>
      <c r="Y1296" s="28"/>
      <c r="AC1296" s="28"/>
      <c r="AG1296" s="28"/>
      <c r="AK1296" s="28"/>
      <c r="AO1296" s="28"/>
      <c r="AS1296" s="28"/>
    </row>
    <row r="1297" spans="2:45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119"/>
      <c r="O1297" s="119"/>
      <c r="P1297" s="119"/>
      <c r="Q1297" s="119"/>
      <c r="R1297" s="119"/>
      <c r="S1297" s="119"/>
      <c r="T1297" s="28"/>
      <c r="U1297" s="107"/>
      <c r="V1297" s="108"/>
      <c r="W1297" s="109"/>
      <c r="X1297" s="108"/>
      <c r="Y1297" s="28"/>
      <c r="AC1297" s="28"/>
      <c r="AG1297" s="28"/>
      <c r="AK1297" s="28"/>
      <c r="AO1297" s="28"/>
      <c r="AS1297" s="28"/>
    </row>
    <row r="1298" spans="2:45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119"/>
      <c r="O1298" s="119"/>
      <c r="P1298" s="119"/>
      <c r="Q1298" s="119"/>
      <c r="R1298" s="119"/>
      <c r="S1298" s="119"/>
      <c r="T1298" s="28"/>
      <c r="U1298" s="107"/>
      <c r="V1298" s="108"/>
      <c r="W1298" s="109"/>
      <c r="X1298" s="108"/>
      <c r="Y1298" s="28"/>
      <c r="AC1298" s="28"/>
      <c r="AG1298" s="28"/>
      <c r="AK1298" s="28"/>
      <c r="AO1298" s="28"/>
      <c r="AS1298" s="28"/>
    </row>
    <row r="1299" spans="2:45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119"/>
      <c r="O1299" s="119"/>
      <c r="P1299" s="119"/>
      <c r="Q1299" s="119"/>
      <c r="R1299" s="119"/>
      <c r="S1299" s="119"/>
      <c r="T1299" s="28"/>
      <c r="U1299" s="107"/>
      <c r="V1299" s="108"/>
      <c r="W1299" s="109"/>
      <c r="X1299" s="108"/>
      <c r="Y1299" s="28"/>
      <c r="AC1299" s="28"/>
      <c r="AG1299" s="28"/>
      <c r="AK1299" s="28"/>
      <c r="AO1299" s="28"/>
      <c r="AS1299" s="28"/>
    </row>
    <row r="1300" spans="2:45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119"/>
      <c r="O1300" s="119"/>
      <c r="P1300" s="119"/>
      <c r="Q1300" s="119"/>
      <c r="R1300" s="119"/>
      <c r="S1300" s="119"/>
      <c r="T1300" s="28"/>
      <c r="U1300" s="107"/>
      <c r="V1300" s="108"/>
      <c r="W1300" s="109"/>
      <c r="X1300" s="108"/>
      <c r="Y1300" s="28"/>
      <c r="AC1300" s="28"/>
      <c r="AG1300" s="28"/>
      <c r="AK1300" s="28"/>
      <c r="AO1300" s="28"/>
      <c r="AS1300" s="28"/>
    </row>
    <row r="1301" spans="2:45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119"/>
      <c r="O1301" s="119"/>
      <c r="P1301" s="119"/>
      <c r="Q1301" s="119"/>
      <c r="R1301" s="119"/>
      <c r="S1301" s="119"/>
      <c r="T1301" s="28"/>
      <c r="U1301" s="107"/>
      <c r="V1301" s="108"/>
      <c r="W1301" s="109"/>
      <c r="X1301" s="108"/>
      <c r="Y1301" s="28"/>
      <c r="AC1301" s="28"/>
      <c r="AG1301" s="28"/>
      <c r="AK1301" s="28"/>
      <c r="AO1301" s="28"/>
      <c r="AS1301" s="28"/>
    </row>
    <row r="1302" spans="2:45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119"/>
      <c r="O1302" s="119"/>
      <c r="P1302" s="119"/>
      <c r="Q1302" s="119"/>
      <c r="R1302" s="119"/>
      <c r="S1302" s="119"/>
      <c r="T1302" s="28"/>
      <c r="U1302" s="107"/>
      <c r="V1302" s="108"/>
      <c r="W1302" s="109"/>
      <c r="X1302" s="108"/>
      <c r="Y1302" s="28"/>
      <c r="AC1302" s="28"/>
      <c r="AG1302" s="28"/>
      <c r="AK1302" s="28"/>
      <c r="AO1302" s="28"/>
      <c r="AS1302" s="28"/>
    </row>
    <row r="1303" spans="2:45" ht="12" customHeight="1">
      <c r="N1303" s="119"/>
      <c r="O1303" s="119"/>
      <c r="P1303" s="119"/>
      <c r="Q1303" s="119"/>
      <c r="R1303" s="119"/>
      <c r="S1303" s="119"/>
      <c r="U1303" s="107"/>
      <c r="V1303" s="108"/>
      <c r="W1303" s="109"/>
      <c r="X1303" s="108"/>
    </row>
    <row r="1304" spans="2:45" ht="12" customHeight="1">
      <c r="U1304" s="107"/>
      <c r="V1304" s="108"/>
      <c r="W1304" s="109"/>
      <c r="X1304" s="108"/>
    </row>
    <row r="1305" spans="2:45" ht="12" customHeight="1">
      <c r="U1305" s="107"/>
      <c r="V1305" s="108"/>
      <c r="W1305" s="109"/>
      <c r="X1305" s="108"/>
    </row>
    <row r="1306" spans="2:45" ht="12" customHeight="1">
      <c r="U1306" s="107"/>
      <c r="V1306" s="108"/>
      <c r="W1306" s="109"/>
      <c r="X1306" s="108"/>
    </row>
    <row r="1307" spans="2:45" ht="12" customHeight="1">
      <c r="U1307" s="107"/>
      <c r="V1307" s="108"/>
      <c r="W1307" s="109"/>
      <c r="X1307" s="108"/>
    </row>
    <row r="1308" spans="2:45" ht="12" customHeight="1">
      <c r="U1308" s="107"/>
      <c r="V1308" s="108"/>
      <c r="W1308" s="109"/>
      <c r="X1308" s="108"/>
    </row>
    <row r="1309" spans="2:45" ht="12" customHeight="1">
      <c r="U1309" s="107"/>
      <c r="V1309" s="108"/>
      <c r="W1309" s="109"/>
      <c r="X1309" s="108"/>
    </row>
    <row r="1310" spans="2:45" ht="12" customHeight="1">
      <c r="U1310" s="107"/>
      <c r="V1310" s="108"/>
      <c r="W1310" s="109"/>
      <c r="X1310" s="108"/>
    </row>
    <row r="1311" spans="2:45" ht="12" customHeight="1">
      <c r="U1311" s="107"/>
      <c r="V1311" s="108"/>
      <c r="W1311" s="109"/>
      <c r="X1311" s="108"/>
    </row>
    <row r="1312" spans="2:45" ht="12" customHeight="1">
      <c r="U1312" s="107"/>
      <c r="V1312" s="108"/>
      <c r="W1312" s="109"/>
      <c r="X1312" s="108"/>
    </row>
    <row r="1313" spans="21:24" ht="12" customHeight="1">
      <c r="U1313" s="107"/>
      <c r="V1313" s="108"/>
      <c r="W1313" s="109"/>
      <c r="X1313" s="108"/>
    </row>
    <row r="1314" spans="21:24" ht="12" customHeight="1">
      <c r="U1314" s="107"/>
      <c r="V1314" s="108"/>
      <c r="W1314" s="109"/>
      <c r="X1314" s="108"/>
    </row>
    <row r="1315" spans="21:24" ht="12" customHeight="1">
      <c r="U1315" s="107"/>
      <c r="V1315" s="108"/>
      <c r="W1315" s="109"/>
      <c r="X1315" s="108"/>
    </row>
    <row r="1316" spans="21:24" ht="12" customHeight="1">
      <c r="U1316" s="107"/>
      <c r="V1316" s="108"/>
      <c r="W1316" s="109"/>
      <c r="X1316" s="108"/>
    </row>
    <row r="1317" spans="21:24" ht="12" customHeight="1">
      <c r="U1317" s="107"/>
      <c r="V1317" s="108"/>
      <c r="W1317" s="109"/>
      <c r="X1317" s="108"/>
    </row>
    <row r="1318" spans="21:24" ht="12" customHeight="1">
      <c r="U1318" s="107"/>
      <c r="V1318" s="108"/>
      <c r="W1318" s="109"/>
      <c r="X1318" s="108"/>
    </row>
    <row r="1319" spans="21:24" ht="12" customHeight="1">
      <c r="U1319" s="107"/>
      <c r="V1319" s="108"/>
      <c r="W1319" s="109"/>
      <c r="X1319" s="108"/>
    </row>
    <row r="1320" spans="21:24" ht="12" customHeight="1">
      <c r="U1320" s="107"/>
      <c r="V1320" s="108"/>
      <c r="W1320" s="109"/>
      <c r="X1320" s="108"/>
    </row>
    <row r="1321" spans="21:24" ht="12" customHeight="1">
      <c r="U1321" s="107"/>
      <c r="V1321" s="108"/>
      <c r="W1321" s="109"/>
      <c r="X1321" s="108"/>
    </row>
    <row r="1322" spans="21:24" ht="12" customHeight="1">
      <c r="U1322" s="107"/>
      <c r="V1322" s="108"/>
      <c r="W1322" s="109"/>
      <c r="X1322" s="108"/>
    </row>
    <row r="1323" spans="21:24" ht="12" customHeight="1">
      <c r="U1323" s="107"/>
      <c r="V1323" s="108"/>
      <c r="W1323" s="109"/>
      <c r="X1323" s="108"/>
    </row>
    <row r="1324" spans="21:24" ht="12" customHeight="1">
      <c r="U1324" s="107"/>
      <c r="V1324" s="108"/>
      <c r="W1324" s="109"/>
      <c r="X1324" s="108"/>
    </row>
    <row r="1325" spans="21:24" ht="12" customHeight="1">
      <c r="U1325" s="107"/>
      <c r="V1325" s="108"/>
      <c r="W1325" s="109"/>
      <c r="X1325" s="108"/>
    </row>
    <row r="1326" spans="21:24" ht="12" customHeight="1">
      <c r="U1326" s="107"/>
      <c r="V1326" s="108"/>
      <c r="W1326" s="109"/>
      <c r="X1326" s="108"/>
    </row>
    <row r="1327" spans="21:24" ht="12" customHeight="1">
      <c r="U1327" s="107"/>
      <c r="V1327" s="108"/>
      <c r="W1327" s="109"/>
      <c r="X1327" s="108"/>
    </row>
    <row r="1328" spans="21:24" ht="12" customHeight="1">
      <c r="U1328" s="107"/>
      <c r="V1328" s="108"/>
      <c r="W1328" s="109"/>
      <c r="X1328" s="108"/>
    </row>
    <row r="1329" spans="21:24" ht="12" customHeight="1">
      <c r="U1329" s="107"/>
      <c r="V1329" s="108"/>
      <c r="W1329" s="109"/>
      <c r="X1329" s="108"/>
    </row>
    <row r="1330" spans="21:24" ht="12" customHeight="1">
      <c r="U1330" s="107"/>
      <c r="V1330" s="108"/>
      <c r="W1330" s="109"/>
      <c r="X1330" s="108"/>
    </row>
    <row r="1331" spans="21:24" ht="12" customHeight="1">
      <c r="U1331" s="107"/>
      <c r="V1331" s="108"/>
      <c r="W1331" s="109"/>
      <c r="X1331" s="108"/>
    </row>
    <row r="1332" spans="21:24" ht="12" customHeight="1">
      <c r="U1332" s="107"/>
      <c r="V1332" s="108"/>
      <c r="W1332" s="109"/>
      <c r="X1332" s="108"/>
    </row>
    <row r="1333" spans="21:24" ht="12" customHeight="1">
      <c r="U1333" s="107"/>
      <c r="V1333" s="108"/>
      <c r="W1333" s="109"/>
      <c r="X1333" s="108"/>
    </row>
    <row r="1334" spans="21:24" ht="12" customHeight="1">
      <c r="U1334" s="107"/>
      <c r="V1334" s="108"/>
      <c r="W1334" s="109"/>
      <c r="X1334" s="108"/>
    </row>
    <row r="1335" spans="21:24" ht="12" customHeight="1">
      <c r="U1335" s="107"/>
      <c r="V1335" s="108"/>
      <c r="W1335" s="109"/>
      <c r="X1335" s="108"/>
    </row>
    <row r="1336" spans="21:24" ht="12" customHeight="1">
      <c r="U1336" s="107"/>
      <c r="V1336" s="108"/>
      <c r="W1336" s="109"/>
      <c r="X1336" s="108"/>
    </row>
    <row r="1337" spans="21:24" ht="12" customHeight="1">
      <c r="U1337" s="107"/>
      <c r="V1337" s="108"/>
      <c r="W1337" s="109"/>
      <c r="X1337" s="108"/>
    </row>
    <row r="1338" spans="21:24" ht="12" customHeight="1">
      <c r="U1338" s="107"/>
      <c r="V1338" s="108"/>
      <c r="W1338" s="109"/>
      <c r="X1338" s="108"/>
    </row>
    <row r="1339" spans="21:24" ht="12" customHeight="1">
      <c r="U1339" s="107"/>
      <c r="V1339" s="108"/>
      <c r="W1339" s="109"/>
      <c r="X1339" s="108"/>
    </row>
    <row r="1340" spans="21:24" ht="12" customHeight="1">
      <c r="U1340" s="107"/>
      <c r="V1340" s="108"/>
      <c r="W1340" s="109"/>
      <c r="X1340" s="108"/>
    </row>
    <row r="1341" spans="21:24" ht="12" customHeight="1">
      <c r="U1341" s="107"/>
      <c r="V1341" s="108"/>
      <c r="W1341" s="109"/>
      <c r="X1341" s="108"/>
    </row>
    <row r="1342" spans="21:24" ht="12" customHeight="1">
      <c r="U1342" s="110"/>
      <c r="V1342" s="111"/>
      <c r="W1342" s="112"/>
      <c r="X1342" s="111"/>
    </row>
    <row r="1343" spans="21:24" ht="12" customHeight="1">
      <c r="U1343" s="107"/>
      <c r="V1343" s="108"/>
      <c r="W1343" s="109"/>
      <c r="X1343" s="108"/>
    </row>
    <row r="1344" spans="21:24" ht="12" customHeight="1">
      <c r="U1344" s="107"/>
      <c r="V1344" s="108"/>
      <c r="W1344" s="109"/>
      <c r="X1344" s="108"/>
    </row>
    <row r="1345" spans="21:24" ht="12" customHeight="1">
      <c r="U1345" s="107"/>
      <c r="V1345" s="108"/>
      <c r="W1345" s="109"/>
      <c r="X1345" s="108"/>
    </row>
    <row r="1346" spans="21:24" ht="12" customHeight="1">
      <c r="U1346" s="107"/>
      <c r="V1346" s="108"/>
      <c r="W1346" s="109"/>
      <c r="X1346" s="108"/>
    </row>
    <row r="1347" spans="21:24" ht="12" customHeight="1">
      <c r="U1347" s="107"/>
      <c r="V1347" s="108"/>
      <c r="W1347" s="109"/>
      <c r="X1347" s="108"/>
    </row>
    <row r="1348" spans="21:24" ht="12" customHeight="1">
      <c r="U1348" s="107"/>
      <c r="V1348" s="108"/>
      <c r="W1348" s="109"/>
      <c r="X1348" s="108"/>
    </row>
    <row r="1349" spans="21:24" ht="12" customHeight="1">
      <c r="U1349" s="107"/>
      <c r="V1349" s="108"/>
      <c r="W1349" s="109"/>
      <c r="X1349" s="108"/>
    </row>
    <row r="1350" spans="21:24" ht="12" customHeight="1">
      <c r="U1350" s="107"/>
      <c r="V1350" s="108"/>
      <c r="W1350" s="109"/>
      <c r="X1350" s="108"/>
    </row>
    <row r="1351" spans="21:24" ht="12" customHeight="1">
      <c r="U1351" s="107"/>
      <c r="V1351" s="108"/>
      <c r="W1351" s="109"/>
      <c r="X1351" s="108"/>
    </row>
    <row r="1352" spans="21:24" ht="12" customHeight="1">
      <c r="U1352" s="107"/>
      <c r="V1352" s="108"/>
      <c r="W1352" s="109"/>
      <c r="X1352" s="108"/>
    </row>
    <row r="1353" spans="21:24" ht="12" customHeight="1">
      <c r="U1353" s="107"/>
      <c r="V1353" s="108"/>
      <c r="W1353" s="109"/>
      <c r="X1353" s="108"/>
    </row>
    <row r="1354" spans="21:24" ht="12" customHeight="1">
      <c r="U1354" s="107"/>
      <c r="V1354" s="108"/>
      <c r="W1354" s="109"/>
      <c r="X1354" s="108"/>
    </row>
    <row r="1355" spans="21:24" ht="12" customHeight="1">
      <c r="U1355" s="107"/>
      <c r="V1355" s="108"/>
      <c r="W1355" s="109"/>
      <c r="X1355" s="108"/>
    </row>
    <row r="1356" spans="21:24" ht="12" customHeight="1">
      <c r="U1356" s="107"/>
      <c r="V1356" s="108"/>
      <c r="W1356" s="109"/>
      <c r="X1356" s="108"/>
    </row>
    <row r="1357" spans="21:24" ht="12" customHeight="1">
      <c r="U1357" s="107"/>
      <c r="V1357" s="108"/>
      <c r="W1357" s="109"/>
      <c r="X1357" s="108"/>
    </row>
    <row r="1358" spans="21:24" ht="12" customHeight="1">
      <c r="U1358" s="107"/>
      <c r="V1358" s="108"/>
      <c r="W1358" s="109"/>
      <c r="X1358" s="108"/>
    </row>
    <row r="1359" spans="21:24" ht="12" customHeight="1">
      <c r="U1359" s="107"/>
      <c r="V1359" s="108"/>
      <c r="W1359" s="109"/>
      <c r="X1359" s="108"/>
    </row>
    <row r="1360" spans="21:24" ht="12" customHeight="1">
      <c r="U1360" s="107"/>
      <c r="V1360" s="108"/>
      <c r="W1360" s="109"/>
      <c r="X1360" s="108"/>
    </row>
    <row r="1361" spans="21:24" ht="12" customHeight="1">
      <c r="U1361" s="107"/>
      <c r="V1361" s="108"/>
      <c r="W1361" s="109"/>
      <c r="X1361" s="108"/>
    </row>
    <row r="1362" spans="21:24" ht="12" customHeight="1">
      <c r="U1362" s="107"/>
      <c r="V1362" s="108"/>
      <c r="W1362" s="109"/>
      <c r="X1362" s="108"/>
    </row>
    <row r="1363" spans="21:24" ht="12" customHeight="1">
      <c r="U1363" s="107"/>
      <c r="V1363" s="108"/>
      <c r="W1363" s="109"/>
      <c r="X1363" s="108"/>
    </row>
    <row r="1364" spans="21:24" ht="12" customHeight="1">
      <c r="U1364" s="107"/>
      <c r="V1364" s="108"/>
      <c r="W1364" s="109"/>
      <c r="X1364" s="108"/>
    </row>
    <row r="1365" spans="21:24" ht="12" customHeight="1">
      <c r="U1365" s="107"/>
      <c r="V1365" s="108"/>
      <c r="W1365" s="109"/>
      <c r="X1365" s="108"/>
    </row>
    <row r="1366" spans="21:24" ht="12" customHeight="1">
      <c r="U1366" s="107"/>
      <c r="V1366" s="108"/>
      <c r="W1366" s="109"/>
      <c r="X1366" s="108"/>
    </row>
    <row r="1367" spans="21:24" ht="12" customHeight="1">
      <c r="U1367" s="107"/>
      <c r="V1367" s="108"/>
      <c r="W1367" s="109"/>
      <c r="X1367" s="108"/>
    </row>
    <row r="1368" spans="21:24" ht="12" customHeight="1">
      <c r="U1368" s="107"/>
      <c r="V1368" s="108"/>
      <c r="W1368" s="109"/>
      <c r="X1368" s="108"/>
    </row>
    <row r="1369" spans="21:24" ht="12" customHeight="1">
      <c r="U1369" s="107"/>
      <c r="V1369" s="108"/>
      <c r="W1369" s="109"/>
      <c r="X1369" s="108"/>
    </row>
    <row r="1370" spans="21:24" ht="12" customHeight="1">
      <c r="U1370" s="107"/>
      <c r="V1370" s="108"/>
      <c r="W1370" s="109"/>
      <c r="X1370" s="108"/>
    </row>
    <row r="1371" spans="21:24" ht="12" customHeight="1">
      <c r="U1371" s="107"/>
      <c r="V1371" s="108"/>
      <c r="W1371" s="109"/>
      <c r="X1371" s="108"/>
    </row>
    <row r="1372" spans="21:24" ht="12" customHeight="1">
      <c r="U1372" s="107"/>
      <c r="V1372" s="108"/>
      <c r="W1372" s="109"/>
      <c r="X1372" s="108"/>
    </row>
    <row r="1373" spans="21:24" ht="12" customHeight="1">
      <c r="U1373" s="107"/>
      <c r="V1373" s="108"/>
      <c r="W1373" s="109"/>
      <c r="X1373" s="108"/>
    </row>
    <row r="1374" spans="21:24" ht="12" customHeight="1">
      <c r="U1374" s="107"/>
      <c r="V1374" s="108"/>
      <c r="W1374" s="109"/>
      <c r="X1374" s="108"/>
    </row>
    <row r="1375" spans="21:24" ht="12" customHeight="1">
      <c r="U1375" s="107"/>
      <c r="V1375" s="108"/>
      <c r="W1375" s="109"/>
      <c r="X1375" s="108"/>
    </row>
    <row r="1376" spans="21:24" ht="12" customHeight="1">
      <c r="U1376" s="107"/>
      <c r="V1376" s="108"/>
      <c r="W1376" s="109"/>
      <c r="X1376" s="108"/>
    </row>
    <row r="1377" spans="21:24" ht="12" customHeight="1">
      <c r="U1377" s="107"/>
      <c r="V1377" s="108"/>
      <c r="W1377" s="109"/>
      <c r="X1377" s="108"/>
    </row>
    <row r="1378" spans="21:24" ht="12" customHeight="1">
      <c r="U1378" s="107"/>
      <c r="V1378" s="108"/>
      <c r="W1378" s="109"/>
      <c r="X1378" s="108"/>
    </row>
    <row r="1379" spans="21:24" ht="12" customHeight="1">
      <c r="U1379" s="107"/>
      <c r="V1379" s="108"/>
      <c r="W1379" s="109"/>
      <c r="X1379" s="108"/>
    </row>
    <row r="1380" spans="21:24" ht="12" customHeight="1">
      <c r="U1380" s="107"/>
      <c r="V1380" s="108"/>
      <c r="W1380" s="109"/>
      <c r="X1380" s="108"/>
    </row>
    <row r="1381" spans="21:24" ht="12" customHeight="1">
      <c r="U1381" s="107"/>
      <c r="V1381" s="108"/>
      <c r="W1381" s="109"/>
      <c r="X1381" s="108"/>
    </row>
    <row r="1382" spans="21:24" ht="12" customHeight="1">
      <c r="U1382" s="107"/>
      <c r="V1382" s="108"/>
      <c r="W1382" s="109"/>
      <c r="X1382" s="108"/>
    </row>
    <row r="1383" spans="21:24" ht="12" customHeight="1">
      <c r="U1383" s="107"/>
      <c r="V1383" s="108"/>
      <c r="W1383" s="109"/>
      <c r="X1383" s="108"/>
    </row>
    <row r="1384" spans="21:24" ht="12" customHeight="1">
      <c r="U1384" s="107"/>
      <c r="V1384" s="108"/>
      <c r="W1384" s="109"/>
      <c r="X1384" s="108"/>
    </row>
    <row r="1385" spans="21:24" ht="12" customHeight="1">
      <c r="U1385" s="107"/>
      <c r="V1385" s="108"/>
      <c r="W1385" s="109"/>
      <c r="X1385" s="108"/>
    </row>
    <row r="1386" spans="21:24" ht="12" customHeight="1">
      <c r="U1386" s="107"/>
      <c r="V1386" s="108"/>
      <c r="W1386" s="109"/>
      <c r="X1386" s="108"/>
    </row>
    <row r="1387" spans="21:24" ht="12" customHeight="1">
      <c r="U1387" s="107"/>
      <c r="V1387" s="108"/>
      <c r="W1387" s="109"/>
      <c r="X1387" s="108"/>
    </row>
    <row r="1388" spans="21:24" ht="12" customHeight="1">
      <c r="U1388" s="107"/>
      <c r="V1388" s="108"/>
      <c r="W1388" s="109"/>
      <c r="X1388" s="108"/>
    </row>
    <row r="1389" spans="21:24" ht="12" customHeight="1">
      <c r="U1389" s="107"/>
      <c r="V1389" s="108"/>
      <c r="W1389" s="109"/>
      <c r="X1389" s="108"/>
    </row>
    <row r="1390" spans="21:24" ht="12" customHeight="1">
      <c r="U1390" s="107"/>
      <c r="V1390" s="108"/>
      <c r="W1390" s="109"/>
      <c r="X1390" s="108"/>
    </row>
    <row r="1391" spans="21:24" ht="12" customHeight="1">
      <c r="U1391" s="107"/>
      <c r="V1391" s="108"/>
      <c r="W1391" s="109"/>
      <c r="X1391" s="108"/>
    </row>
    <row r="1392" spans="21:24" ht="12" customHeight="1">
      <c r="U1392" s="107"/>
      <c r="V1392" s="108"/>
      <c r="W1392" s="109"/>
      <c r="X1392" s="108"/>
    </row>
    <row r="1393" spans="21:24" ht="12" customHeight="1">
      <c r="U1393" s="107"/>
      <c r="V1393" s="108"/>
      <c r="W1393" s="109"/>
      <c r="X1393" s="108"/>
    </row>
    <row r="1394" spans="21:24" ht="12" customHeight="1">
      <c r="U1394" s="107"/>
      <c r="V1394" s="108"/>
      <c r="W1394" s="109"/>
      <c r="X1394" s="108"/>
    </row>
    <row r="1395" spans="21:24" ht="12" customHeight="1">
      <c r="U1395" s="107"/>
      <c r="V1395" s="108"/>
      <c r="W1395" s="109"/>
      <c r="X1395" s="108"/>
    </row>
    <row r="1396" spans="21:24" ht="12" customHeight="1">
      <c r="U1396" s="107"/>
      <c r="V1396" s="108"/>
      <c r="W1396" s="109"/>
      <c r="X1396" s="108"/>
    </row>
    <row r="1397" spans="21:24" ht="12" customHeight="1">
      <c r="U1397" s="107"/>
      <c r="V1397" s="108"/>
      <c r="W1397" s="109"/>
      <c r="X1397" s="108"/>
    </row>
    <row r="1398" spans="21:24" ht="12" customHeight="1">
      <c r="U1398" s="107"/>
      <c r="V1398" s="108"/>
      <c r="W1398" s="109"/>
      <c r="X1398" s="108"/>
    </row>
    <row r="1399" spans="21:24" ht="12" customHeight="1">
      <c r="U1399" s="107"/>
      <c r="V1399" s="108"/>
      <c r="W1399" s="109"/>
      <c r="X1399" s="108"/>
    </row>
    <row r="1400" spans="21:24" ht="12" customHeight="1">
      <c r="U1400" s="107"/>
      <c r="V1400" s="108"/>
      <c r="W1400" s="109"/>
      <c r="X1400" s="108"/>
    </row>
    <row r="1401" spans="21:24" ht="12" customHeight="1">
      <c r="U1401" s="107"/>
      <c r="V1401" s="108"/>
      <c r="W1401" s="109"/>
      <c r="X1401" s="108"/>
    </row>
    <row r="1402" spans="21:24" ht="12" customHeight="1">
      <c r="U1402" s="107"/>
      <c r="V1402" s="108"/>
      <c r="W1402" s="109"/>
      <c r="X1402" s="108"/>
    </row>
    <row r="1403" spans="21:24" ht="12" customHeight="1">
      <c r="U1403" s="107"/>
      <c r="V1403" s="108"/>
      <c r="W1403" s="109"/>
      <c r="X1403" s="108"/>
    </row>
    <row r="1404" spans="21:24" ht="12" customHeight="1">
      <c r="U1404" s="107"/>
      <c r="V1404" s="108"/>
      <c r="W1404" s="109"/>
      <c r="X1404" s="108"/>
    </row>
    <row r="1405" spans="21:24" ht="12" customHeight="1">
      <c r="U1405" s="107"/>
      <c r="V1405" s="108"/>
      <c r="W1405" s="109"/>
      <c r="X1405" s="108"/>
    </row>
    <row r="1406" spans="21:24" ht="12" customHeight="1">
      <c r="U1406" s="107"/>
      <c r="V1406" s="108"/>
      <c r="W1406" s="109"/>
      <c r="X1406" s="108"/>
    </row>
    <row r="1407" spans="21:24" ht="12" customHeight="1">
      <c r="U1407" s="107"/>
      <c r="V1407" s="108"/>
      <c r="W1407" s="109"/>
      <c r="X1407" s="108"/>
    </row>
    <row r="1408" spans="21:24" ht="12" customHeight="1">
      <c r="U1408" s="107"/>
      <c r="V1408" s="108"/>
      <c r="W1408" s="109"/>
      <c r="X1408" s="108"/>
    </row>
    <row r="1409" spans="21:24" ht="12" customHeight="1">
      <c r="U1409" s="107"/>
      <c r="V1409" s="108"/>
      <c r="W1409" s="109"/>
      <c r="X1409" s="108"/>
    </row>
    <row r="1410" spans="21:24" ht="12" customHeight="1">
      <c r="U1410" s="107"/>
      <c r="V1410" s="108"/>
      <c r="W1410" s="109"/>
      <c r="X1410" s="108"/>
    </row>
    <row r="1411" spans="21:24" ht="12" customHeight="1">
      <c r="U1411" s="107"/>
      <c r="V1411" s="108"/>
      <c r="W1411" s="109"/>
      <c r="X1411" s="108"/>
    </row>
    <row r="1412" spans="21:24" ht="12" customHeight="1">
      <c r="U1412" s="107"/>
      <c r="V1412" s="108"/>
      <c r="W1412" s="109"/>
      <c r="X1412" s="108"/>
    </row>
    <row r="1413" spans="21:24" ht="12" customHeight="1">
      <c r="U1413" s="107"/>
      <c r="V1413" s="108"/>
      <c r="W1413" s="109"/>
      <c r="X1413" s="108"/>
    </row>
    <row r="1414" spans="21:24" ht="12" customHeight="1">
      <c r="U1414" s="107"/>
      <c r="V1414" s="108"/>
      <c r="W1414" s="109"/>
      <c r="X1414" s="108"/>
    </row>
    <row r="1415" spans="21:24" ht="12" customHeight="1">
      <c r="U1415" s="107"/>
      <c r="V1415" s="108"/>
      <c r="W1415" s="109"/>
      <c r="X1415" s="108"/>
    </row>
    <row r="1416" spans="21:24" ht="12" customHeight="1">
      <c r="U1416" s="107"/>
      <c r="V1416" s="108"/>
      <c r="W1416" s="109"/>
      <c r="X1416" s="108"/>
    </row>
    <row r="1417" spans="21:24" ht="12" customHeight="1">
      <c r="U1417" s="107"/>
      <c r="V1417" s="108"/>
      <c r="W1417" s="109"/>
      <c r="X1417" s="108"/>
    </row>
    <row r="1418" spans="21:24" ht="12" customHeight="1">
      <c r="U1418" s="107"/>
      <c r="V1418" s="108"/>
      <c r="W1418" s="109"/>
      <c r="X1418" s="108"/>
    </row>
    <row r="1419" spans="21:24" ht="12" customHeight="1">
      <c r="U1419" s="107"/>
      <c r="V1419" s="108"/>
      <c r="W1419" s="109"/>
      <c r="X1419" s="108"/>
    </row>
    <row r="1420" spans="21:24" ht="12" customHeight="1">
      <c r="U1420" s="107"/>
      <c r="V1420" s="108"/>
      <c r="W1420" s="109"/>
      <c r="X1420" s="108"/>
    </row>
    <row r="1421" spans="21:24" ht="12" customHeight="1">
      <c r="U1421" s="107"/>
      <c r="V1421" s="108"/>
      <c r="W1421" s="109"/>
      <c r="X1421" s="108"/>
    </row>
    <row r="1422" spans="21:24" ht="12" customHeight="1">
      <c r="U1422" s="107"/>
      <c r="V1422" s="108"/>
      <c r="W1422" s="109"/>
      <c r="X1422" s="108"/>
    </row>
    <row r="1423" spans="21:24" ht="12" customHeight="1">
      <c r="U1423" s="107"/>
      <c r="V1423" s="108"/>
      <c r="W1423" s="109"/>
      <c r="X1423" s="108"/>
    </row>
    <row r="1424" spans="21:24" ht="12" customHeight="1">
      <c r="U1424" s="107"/>
      <c r="V1424" s="108"/>
      <c r="W1424" s="109"/>
      <c r="X1424" s="108"/>
    </row>
    <row r="1425" spans="21:24" ht="12" customHeight="1">
      <c r="U1425" s="107"/>
      <c r="V1425" s="108"/>
      <c r="W1425" s="109"/>
      <c r="X1425" s="108"/>
    </row>
    <row r="1426" spans="21:24" ht="12" customHeight="1">
      <c r="U1426" s="107"/>
      <c r="V1426" s="108"/>
      <c r="W1426" s="109"/>
      <c r="X1426" s="108"/>
    </row>
    <row r="1427" spans="21:24" ht="12" customHeight="1">
      <c r="U1427" s="107"/>
      <c r="V1427" s="108"/>
      <c r="W1427" s="109"/>
      <c r="X1427" s="108"/>
    </row>
    <row r="1428" spans="21:24" ht="12" customHeight="1">
      <c r="U1428" s="107"/>
      <c r="V1428" s="108"/>
      <c r="W1428" s="109"/>
      <c r="X1428" s="108"/>
    </row>
    <row r="1429" spans="21:24" ht="12" customHeight="1">
      <c r="U1429" s="107"/>
      <c r="V1429" s="108"/>
      <c r="W1429" s="109"/>
      <c r="X1429" s="108"/>
    </row>
    <row r="1430" spans="21:24" ht="12" customHeight="1">
      <c r="U1430" s="107"/>
      <c r="V1430" s="108"/>
      <c r="W1430" s="109"/>
      <c r="X1430" s="108"/>
    </row>
    <row r="1431" spans="21:24" ht="12" customHeight="1">
      <c r="U1431" s="107"/>
      <c r="V1431" s="108"/>
      <c r="W1431" s="109"/>
      <c r="X1431" s="108"/>
    </row>
    <row r="1432" spans="21:24" ht="12" customHeight="1">
      <c r="U1432" s="107"/>
      <c r="V1432" s="108"/>
      <c r="W1432" s="109"/>
      <c r="X1432" s="108"/>
    </row>
    <row r="1433" spans="21:24" ht="12" customHeight="1">
      <c r="U1433" s="107"/>
      <c r="V1433" s="108"/>
      <c r="W1433" s="109"/>
      <c r="X1433" s="108"/>
    </row>
    <row r="1434" spans="21:24" ht="12" customHeight="1">
      <c r="U1434" s="107"/>
      <c r="V1434" s="108"/>
      <c r="W1434" s="109"/>
      <c r="X1434" s="108"/>
    </row>
    <row r="1435" spans="21:24" ht="12" customHeight="1">
      <c r="U1435" s="107"/>
      <c r="V1435" s="108"/>
      <c r="W1435" s="109"/>
      <c r="X1435" s="108"/>
    </row>
    <row r="1436" spans="21:24" ht="12" customHeight="1">
      <c r="U1436" s="107"/>
      <c r="V1436" s="108"/>
      <c r="W1436" s="109"/>
      <c r="X1436" s="108"/>
    </row>
    <row r="1437" spans="21:24" ht="12" customHeight="1">
      <c r="U1437" s="107"/>
      <c r="V1437" s="108"/>
      <c r="W1437" s="109"/>
      <c r="X1437" s="108"/>
    </row>
    <row r="1438" spans="21:24" ht="12" customHeight="1">
      <c r="U1438" s="107"/>
      <c r="V1438" s="108"/>
      <c r="W1438" s="109"/>
      <c r="X1438" s="108"/>
    </row>
    <row r="1439" spans="21:24" ht="12" customHeight="1">
      <c r="U1439" s="107"/>
      <c r="V1439" s="108"/>
      <c r="W1439" s="109"/>
      <c r="X1439" s="108"/>
    </row>
    <row r="1440" spans="21:24" ht="12" customHeight="1">
      <c r="U1440" s="107"/>
      <c r="V1440" s="108"/>
      <c r="W1440" s="109"/>
      <c r="X1440" s="108"/>
    </row>
    <row r="1441" spans="21:24" ht="12" customHeight="1">
      <c r="U1441" s="107"/>
      <c r="V1441" s="108"/>
      <c r="W1441" s="109"/>
      <c r="X1441" s="108"/>
    </row>
    <row r="1442" spans="21:24" ht="12" customHeight="1">
      <c r="U1442" s="107"/>
      <c r="V1442" s="108"/>
      <c r="W1442" s="109"/>
      <c r="X1442" s="108"/>
    </row>
    <row r="1443" spans="21:24" ht="12" customHeight="1">
      <c r="U1443" s="107"/>
      <c r="V1443" s="108"/>
      <c r="W1443" s="109"/>
      <c r="X1443" s="108"/>
    </row>
    <row r="1444" spans="21:24" ht="12" customHeight="1">
      <c r="U1444" s="107"/>
      <c r="V1444" s="108"/>
      <c r="W1444" s="109"/>
      <c r="X1444" s="108"/>
    </row>
    <row r="1445" spans="21:24" ht="12" customHeight="1">
      <c r="U1445" s="107"/>
      <c r="V1445" s="108"/>
      <c r="W1445" s="109"/>
      <c r="X1445" s="108"/>
    </row>
    <row r="1446" spans="21:24" ht="12" customHeight="1">
      <c r="U1446" s="107"/>
      <c r="V1446" s="108"/>
      <c r="W1446" s="109"/>
      <c r="X1446" s="108"/>
    </row>
    <row r="1447" spans="21:24" ht="12" customHeight="1">
      <c r="U1447" s="107"/>
      <c r="V1447" s="108"/>
      <c r="W1447" s="109"/>
      <c r="X1447" s="108"/>
    </row>
    <row r="1448" spans="21:24" ht="12" customHeight="1">
      <c r="U1448" s="107"/>
      <c r="V1448" s="108"/>
      <c r="W1448" s="109"/>
      <c r="X1448" s="108"/>
    </row>
    <row r="1449" spans="21:24" ht="12" customHeight="1">
      <c r="U1449" s="107"/>
      <c r="V1449" s="108"/>
      <c r="W1449" s="109"/>
      <c r="X1449" s="108"/>
    </row>
    <row r="1450" spans="21:24" ht="12" customHeight="1">
      <c r="U1450" s="107"/>
      <c r="V1450" s="108"/>
      <c r="W1450" s="109"/>
      <c r="X1450" s="108"/>
    </row>
    <row r="1451" spans="21:24" ht="12" customHeight="1">
      <c r="U1451" s="107"/>
      <c r="V1451" s="108"/>
      <c r="W1451" s="109"/>
      <c r="X1451" s="108"/>
    </row>
    <row r="1452" spans="21:24" ht="12" customHeight="1">
      <c r="U1452" s="107"/>
      <c r="V1452" s="108"/>
      <c r="W1452" s="109"/>
      <c r="X1452" s="108"/>
    </row>
    <row r="1453" spans="21:24" ht="12" customHeight="1">
      <c r="U1453" s="107"/>
      <c r="V1453" s="108"/>
      <c r="W1453" s="109"/>
      <c r="X1453" s="108"/>
    </row>
    <row r="1454" spans="21:24" ht="12" customHeight="1">
      <c r="U1454" s="107"/>
      <c r="V1454" s="108"/>
      <c r="W1454" s="109"/>
      <c r="X1454" s="108"/>
    </row>
    <row r="1455" spans="21:24" ht="12" customHeight="1">
      <c r="U1455" s="107"/>
      <c r="V1455" s="108"/>
      <c r="W1455" s="109"/>
      <c r="X1455" s="108"/>
    </row>
    <row r="1456" spans="21:24" ht="12" customHeight="1">
      <c r="U1456" s="107"/>
      <c r="V1456" s="108"/>
      <c r="W1456" s="109"/>
      <c r="X1456" s="108"/>
    </row>
    <row r="1457" spans="21:24" ht="12" customHeight="1">
      <c r="U1457" s="107"/>
      <c r="V1457" s="108"/>
      <c r="W1457" s="109"/>
      <c r="X1457" s="108"/>
    </row>
    <row r="1458" spans="21:24" ht="12" customHeight="1">
      <c r="U1458" s="107"/>
      <c r="V1458" s="108"/>
      <c r="W1458" s="109"/>
      <c r="X1458" s="108"/>
    </row>
    <row r="1459" spans="21:24" ht="12" customHeight="1">
      <c r="U1459" s="107"/>
      <c r="V1459" s="108"/>
      <c r="W1459" s="109"/>
      <c r="X1459" s="108"/>
    </row>
    <row r="1460" spans="21:24" ht="12" customHeight="1">
      <c r="U1460" s="107"/>
      <c r="V1460" s="108"/>
      <c r="W1460" s="109"/>
      <c r="X1460" s="108"/>
    </row>
    <row r="1461" spans="21:24" ht="12" customHeight="1">
      <c r="U1461" s="107"/>
      <c r="V1461" s="108"/>
      <c r="W1461" s="109"/>
      <c r="X1461" s="108"/>
    </row>
    <row r="1462" spans="21:24" ht="12" customHeight="1">
      <c r="U1462" s="107"/>
      <c r="V1462" s="108"/>
      <c r="W1462" s="109"/>
      <c r="X1462" s="108"/>
    </row>
    <row r="1463" spans="21:24" ht="12" customHeight="1">
      <c r="U1463" s="107"/>
      <c r="V1463" s="108"/>
      <c r="W1463" s="109"/>
      <c r="X1463" s="108"/>
    </row>
    <row r="1464" spans="21:24" ht="12" customHeight="1">
      <c r="U1464" s="107"/>
      <c r="V1464" s="108"/>
      <c r="W1464" s="109"/>
      <c r="X1464" s="108"/>
    </row>
    <row r="1465" spans="21:24" ht="12" customHeight="1">
      <c r="U1465" s="107"/>
      <c r="V1465" s="108"/>
      <c r="W1465" s="109"/>
      <c r="X1465" s="108"/>
    </row>
    <row r="1466" spans="21:24" ht="12" customHeight="1">
      <c r="U1466" s="107"/>
      <c r="V1466" s="108"/>
      <c r="W1466" s="109"/>
      <c r="X1466" s="108"/>
    </row>
    <row r="1467" spans="21:24" ht="12" customHeight="1">
      <c r="U1467" s="107"/>
      <c r="V1467" s="108"/>
      <c r="W1467" s="109"/>
      <c r="X1467" s="108"/>
    </row>
    <row r="1468" spans="21:24" ht="12" customHeight="1">
      <c r="U1468" s="107"/>
      <c r="V1468" s="108"/>
      <c r="W1468" s="109"/>
      <c r="X1468" s="108"/>
    </row>
    <row r="1469" spans="21:24" ht="12" customHeight="1">
      <c r="U1469" s="107"/>
      <c r="V1469" s="108"/>
      <c r="W1469" s="109"/>
      <c r="X1469" s="108"/>
    </row>
    <row r="1470" spans="21:24" ht="12" customHeight="1">
      <c r="U1470" s="107"/>
      <c r="V1470" s="108"/>
      <c r="W1470" s="109"/>
      <c r="X1470" s="108"/>
    </row>
    <row r="1471" spans="21:24" ht="12" customHeight="1">
      <c r="U1471" s="107"/>
      <c r="V1471" s="108"/>
      <c r="W1471" s="109"/>
      <c r="X1471" s="108"/>
    </row>
    <row r="1472" spans="21:24" ht="12" customHeight="1">
      <c r="U1472" s="107"/>
      <c r="V1472" s="108"/>
      <c r="W1472" s="109"/>
      <c r="X1472" s="108"/>
    </row>
    <row r="1473" spans="21:24" ht="12" customHeight="1">
      <c r="U1473" s="107"/>
      <c r="V1473" s="108"/>
      <c r="W1473" s="109"/>
      <c r="X1473" s="108"/>
    </row>
    <row r="1474" spans="21:24" ht="12" customHeight="1">
      <c r="U1474" s="107"/>
      <c r="V1474" s="108"/>
      <c r="W1474" s="109"/>
      <c r="X1474" s="108"/>
    </row>
    <row r="1475" spans="21:24" ht="12" customHeight="1">
      <c r="U1475" s="107"/>
      <c r="V1475" s="108"/>
      <c r="W1475" s="109"/>
      <c r="X1475" s="108"/>
    </row>
    <row r="1476" spans="21:24" ht="12" customHeight="1">
      <c r="U1476" s="107"/>
      <c r="V1476" s="108"/>
      <c r="W1476" s="109"/>
      <c r="X1476" s="108"/>
    </row>
    <row r="1477" spans="21:24" ht="12" customHeight="1">
      <c r="U1477" s="107"/>
      <c r="V1477" s="108"/>
      <c r="W1477" s="109"/>
      <c r="X1477" s="108"/>
    </row>
    <row r="1478" spans="21:24" ht="12" customHeight="1">
      <c r="U1478" s="107"/>
      <c r="V1478" s="108"/>
      <c r="W1478" s="109"/>
      <c r="X1478" s="108"/>
    </row>
    <row r="1479" spans="21:24" ht="12" customHeight="1">
      <c r="U1479" s="107"/>
      <c r="V1479" s="108"/>
      <c r="W1479" s="109"/>
      <c r="X1479" s="108"/>
    </row>
    <row r="1480" spans="21:24" ht="12" customHeight="1">
      <c r="U1480" s="107"/>
      <c r="V1480" s="108"/>
      <c r="W1480" s="109"/>
      <c r="X1480" s="108"/>
    </row>
    <row r="1481" spans="21:24" ht="12" customHeight="1">
      <c r="U1481" s="107"/>
      <c r="V1481" s="108"/>
      <c r="W1481" s="109"/>
      <c r="X1481" s="108"/>
    </row>
    <row r="1482" spans="21:24" ht="12" customHeight="1">
      <c r="U1482" s="107"/>
      <c r="V1482" s="108"/>
      <c r="W1482" s="109"/>
      <c r="X1482" s="108"/>
    </row>
    <row r="1483" spans="21:24" ht="12" customHeight="1">
      <c r="U1483" s="107"/>
      <c r="V1483" s="108"/>
      <c r="W1483" s="109"/>
      <c r="X1483" s="108"/>
    </row>
    <row r="1484" spans="21:24" ht="12" customHeight="1">
      <c r="U1484" s="107"/>
      <c r="V1484" s="108"/>
      <c r="W1484" s="109"/>
      <c r="X1484" s="108"/>
    </row>
    <row r="1485" spans="21:24" ht="12" customHeight="1">
      <c r="U1485" s="107"/>
      <c r="V1485" s="108"/>
      <c r="W1485" s="109"/>
      <c r="X1485" s="108"/>
    </row>
    <row r="1486" spans="21:24" ht="12" customHeight="1">
      <c r="U1486" s="107"/>
      <c r="V1486" s="108"/>
      <c r="W1486" s="109"/>
      <c r="X1486" s="108"/>
    </row>
    <row r="1487" spans="21:24" ht="12" customHeight="1">
      <c r="U1487" s="107"/>
      <c r="V1487" s="108"/>
      <c r="W1487" s="109"/>
      <c r="X1487" s="108"/>
    </row>
    <row r="1488" spans="21:24" ht="12" customHeight="1">
      <c r="U1488" s="107"/>
      <c r="V1488" s="108"/>
      <c r="W1488" s="109"/>
      <c r="X1488" s="108"/>
    </row>
    <row r="1489" spans="21:24" ht="12" customHeight="1">
      <c r="U1489" s="107"/>
      <c r="V1489" s="108"/>
      <c r="W1489" s="109"/>
      <c r="X1489" s="108"/>
    </row>
    <row r="1490" spans="21:24" ht="12" customHeight="1">
      <c r="U1490" s="107"/>
      <c r="V1490" s="108"/>
      <c r="W1490" s="109"/>
      <c r="X1490" s="108"/>
    </row>
    <row r="1491" spans="21:24" ht="12" customHeight="1">
      <c r="U1491" s="107"/>
      <c r="V1491" s="108"/>
      <c r="W1491" s="109"/>
      <c r="X1491" s="108"/>
    </row>
    <row r="1492" spans="21:24" ht="12" customHeight="1">
      <c r="U1492" s="107"/>
      <c r="V1492" s="108"/>
      <c r="W1492" s="109"/>
      <c r="X1492" s="108"/>
    </row>
    <row r="1493" spans="21:24" ht="12" customHeight="1">
      <c r="U1493" s="107"/>
      <c r="V1493" s="108"/>
      <c r="W1493" s="109"/>
      <c r="X1493" s="108"/>
    </row>
    <row r="1494" spans="21:24" ht="12" customHeight="1">
      <c r="U1494" s="107"/>
      <c r="V1494" s="108"/>
      <c r="W1494" s="109"/>
      <c r="X1494" s="108"/>
    </row>
    <row r="1495" spans="21:24" ht="12" customHeight="1">
      <c r="U1495" s="107"/>
      <c r="V1495" s="108"/>
      <c r="W1495" s="109"/>
      <c r="X1495" s="108"/>
    </row>
    <row r="1496" spans="21:24" ht="12" customHeight="1">
      <c r="U1496" s="107"/>
      <c r="V1496" s="108"/>
      <c r="W1496" s="109"/>
      <c r="X1496" s="108"/>
    </row>
    <row r="1497" spans="21:24" ht="12" customHeight="1">
      <c r="U1497" s="107"/>
      <c r="V1497" s="108"/>
      <c r="W1497" s="109"/>
      <c r="X1497" s="108"/>
    </row>
    <row r="1498" spans="21:24" ht="12" customHeight="1">
      <c r="U1498" s="107"/>
      <c r="V1498" s="108"/>
      <c r="W1498" s="109"/>
      <c r="X1498" s="108"/>
    </row>
    <row r="1499" spans="21:24" ht="12" customHeight="1">
      <c r="U1499" s="107"/>
      <c r="V1499" s="108"/>
      <c r="W1499" s="109"/>
      <c r="X1499" s="108"/>
    </row>
    <row r="1500" spans="21:24" ht="12" customHeight="1">
      <c r="U1500" s="107"/>
      <c r="V1500" s="108"/>
      <c r="W1500" s="109"/>
      <c r="X1500" s="108"/>
    </row>
    <row r="1501" spans="21:24" ht="12" customHeight="1">
      <c r="U1501" s="107"/>
      <c r="V1501" s="108"/>
      <c r="W1501" s="109"/>
      <c r="X1501" s="108"/>
    </row>
    <row r="1502" spans="21:24" ht="12" customHeight="1">
      <c r="U1502" s="107"/>
      <c r="V1502" s="108"/>
      <c r="W1502" s="109"/>
      <c r="X1502" s="108"/>
    </row>
    <row r="1503" spans="21:24" ht="12" customHeight="1">
      <c r="U1503" s="107"/>
      <c r="V1503" s="108"/>
      <c r="W1503" s="109"/>
      <c r="X1503" s="108"/>
    </row>
    <row r="1504" spans="21:24" ht="12" customHeight="1">
      <c r="U1504" s="107"/>
      <c r="V1504" s="108"/>
      <c r="W1504" s="109"/>
      <c r="X1504" s="108"/>
    </row>
    <row r="1505" spans="21:24" ht="12" customHeight="1">
      <c r="U1505" s="107"/>
      <c r="V1505" s="108"/>
      <c r="W1505" s="109"/>
      <c r="X1505" s="108"/>
    </row>
    <row r="1506" spans="21:24" ht="12" customHeight="1">
      <c r="U1506" s="107"/>
      <c r="V1506" s="108"/>
      <c r="W1506" s="109"/>
      <c r="X1506" s="108"/>
    </row>
    <row r="1507" spans="21:24" ht="12" customHeight="1">
      <c r="U1507" s="107"/>
      <c r="V1507" s="108"/>
      <c r="W1507" s="109"/>
      <c r="X1507" s="108"/>
    </row>
    <row r="1508" spans="21:24" ht="12" customHeight="1">
      <c r="U1508" s="107"/>
      <c r="V1508" s="108"/>
      <c r="W1508" s="109"/>
      <c r="X1508" s="108"/>
    </row>
    <row r="1509" spans="21:24" ht="12" customHeight="1">
      <c r="U1509" s="107"/>
      <c r="V1509" s="108"/>
      <c r="W1509" s="109"/>
      <c r="X1509" s="108"/>
    </row>
    <row r="1510" spans="21:24" ht="12" customHeight="1">
      <c r="U1510" s="107"/>
      <c r="V1510" s="108"/>
      <c r="W1510" s="109"/>
      <c r="X1510" s="108"/>
    </row>
    <row r="1511" spans="21:24" ht="12" customHeight="1">
      <c r="U1511" s="107"/>
      <c r="V1511" s="108"/>
      <c r="W1511" s="109"/>
      <c r="X1511" s="108"/>
    </row>
    <row r="1512" spans="21:24" ht="12" customHeight="1">
      <c r="U1512" s="107"/>
      <c r="V1512" s="108"/>
      <c r="W1512" s="109"/>
      <c r="X1512" s="108"/>
    </row>
    <row r="1513" spans="21:24" ht="12" customHeight="1">
      <c r="U1513" s="107"/>
      <c r="V1513" s="108"/>
      <c r="W1513" s="109"/>
      <c r="X1513" s="108"/>
    </row>
    <row r="1514" spans="21:24" ht="12" customHeight="1">
      <c r="U1514" s="107"/>
      <c r="V1514" s="108"/>
      <c r="W1514" s="109"/>
      <c r="X1514" s="108"/>
    </row>
    <row r="1515" spans="21:24" ht="12" customHeight="1">
      <c r="U1515" s="107"/>
      <c r="V1515" s="108"/>
      <c r="W1515" s="109"/>
      <c r="X1515" s="108"/>
    </row>
    <row r="1516" spans="21:24" ht="12" customHeight="1">
      <c r="U1516" s="107"/>
      <c r="V1516" s="108"/>
      <c r="W1516" s="109"/>
      <c r="X1516" s="108"/>
    </row>
    <row r="1517" spans="21:24" ht="12" customHeight="1">
      <c r="U1517" s="107"/>
      <c r="V1517" s="108"/>
      <c r="W1517" s="109"/>
      <c r="X1517" s="108"/>
    </row>
    <row r="1518" spans="21:24" ht="12" customHeight="1">
      <c r="U1518" s="107"/>
      <c r="V1518" s="108"/>
      <c r="W1518" s="109"/>
      <c r="X1518" s="108"/>
    </row>
    <row r="1519" spans="21:24" ht="12" customHeight="1">
      <c r="U1519" s="107"/>
      <c r="V1519" s="108"/>
      <c r="W1519" s="109"/>
      <c r="X1519" s="108"/>
    </row>
    <row r="1520" spans="21:24" ht="12" customHeight="1">
      <c r="U1520" s="107"/>
      <c r="V1520" s="108"/>
      <c r="W1520" s="109"/>
      <c r="X1520" s="108"/>
    </row>
    <row r="1521" spans="21:24" ht="12" customHeight="1">
      <c r="U1521" s="107"/>
      <c r="V1521" s="108"/>
      <c r="W1521" s="109"/>
      <c r="X1521" s="108"/>
    </row>
    <row r="1522" spans="21:24" ht="12" customHeight="1">
      <c r="U1522" s="107"/>
      <c r="V1522" s="108"/>
      <c r="W1522" s="109"/>
      <c r="X1522" s="108"/>
    </row>
    <row r="1523" spans="21:24" ht="12" customHeight="1">
      <c r="U1523" s="107"/>
      <c r="V1523" s="108"/>
      <c r="W1523" s="109"/>
      <c r="X1523" s="108"/>
    </row>
    <row r="1524" spans="21:24" ht="12" customHeight="1">
      <c r="U1524" s="107"/>
      <c r="V1524" s="108"/>
      <c r="W1524" s="109"/>
      <c r="X1524" s="108"/>
    </row>
    <row r="1525" spans="21:24" ht="12" customHeight="1">
      <c r="U1525" s="107"/>
      <c r="V1525" s="108"/>
      <c r="W1525" s="109"/>
      <c r="X1525" s="108"/>
    </row>
    <row r="1526" spans="21:24" ht="12" customHeight="1">
      <c r="U1526" s="107"/>
      <c r="V1526" s="108"/>
      <c r="W1526" s="109"/>
      <c r="X1526" s="108"/>
    </row>
    <row r="1527" spans="21:24" ht="12" customHeight="1">
      <c r="U1527" s="107"/>
      <c r="V1527" s="108"/>
      <c r="W1527" s="109"/>
      <c r="X1527" s="108"/>
    </row>
    <row r="1528" spans="21:24" ht="12" customHeight="1">
      <c r="U1528" s="107"/>
      <c r="V1528" s="108"/>
      <c r="W1528" s="109"/>
      <c r="X1528" s="108"/>
    </row>
    <row r="1529" spans="21:24" ht="12" customHeight="1">
      <c r="U1529" s="107"/>
      <c r="V1529" s="108"/>
      <c r="W1529" s="109"/>
      <c r="X1529" s="108"/>
    </row>
    <row r="1530" spans="21:24" ht="12" customHeight="1">
      <c r="U1530" s="107"/>
      <c r="V1530" s="108"/>
      <c r="W1530" s="109"/>
      <c r="X1530" s="108"/>
    </row>
    <row r="1531" spans="21:24" ht="12" customHeight="1">
      <c r="U1531" s="107"/>
      <c r="V1531" s="108"/>
      <c r="W1531" s="109"/>
      <c r="X1531" s="108"/>
    </row>
    <row r="1532" spans="21:24" ht="12" customHeight="1">
      <c r="U1532" s="107"/>
      <c r="V1532" s="108"/>
      <c r="W1532" s="109"/>
      <c r="X1532" s="108"/>
    </row>
    <row r="1533" spans="21:24" ht="12" customHeight="1">
      <c r="U1533" s="107"/>
      <c r="V1533" s="108"/>
      <c r="W1533" s="109"/>
      <c r="X1533" s="108"/>
    </row>
    <row r="1534" spans="21:24" ht="12" customHeight="1">
      <c r="U1534" s="107"/>
      <c r="V1534" s="108"/>
      <c r="W1534" s="109"/>
      <c r="X1534" s="108"/>
    </row>
    <row r="1535" spans="21:24" ht="12" customHeight="1">
      <c r="U1535" s="107"/>
      <c r="V1535" s="108"/>
      <c r="W1535" s="109"/>
      <c r="X1535" s="108"/>
    </row>
    <row r="1536" spans="21:24" ht="12" customHeight="1">
      <c r="U1536" s="107"/>
      <c r="V1536" s="108"/>
      <c r="W1536" s="109"/>
      <c r="X1536" s="108"/>
    </row>
    <row r="1537" spans="21:24" ht="12" customHeight="1">
      <c r="U1537" s="107"/>
      <c r="V1537" s="108"/>
      <c r="W1537" s="109"/>
      <c r="X1537" s="108"/>
    </row>
    <row r="1538" spans="21:24" ht="12" customHeight="1">
      <c r="U1538" s="107"/>
      <c r="V1538" s="108"/>
      <c r="W1538" s="109"/>
      <c r="X1538" s="108"/>
    </row>
    <row r="1539" spans="21:24" ht="12" customHeight="1">
      <c r="U1539" s="107"/>
      <c r="V1539" s="108"/>
      <c r="W1539" s="109"/>
      <c r="X1539" s="108"/>
    </row>
    <row r="1540" spans="21:24" ht="12" customHeight="1">
      <c r="U1540" s="107"/>
      <c r="V1540" s="108"/>
      <c r="W1540" s="109"/>
      <c r="X1540" s="108"/>
    </row>
    <row r="1541" spans="21:24" ht="12" customHeight="1">
      <c r="U1541" s="107"/>
      <c r="V1541" s="108"/>
      <c r="W1541" s="109"/>
      <c r="X1541" s="108"/>
    </row>
    <row r="1542" spans="21:24" ht="12" customHeight="1">
      <c r="U1542" s="107"/>
      <c r="V1542" s="108"/>
      <c r="W1542" s="109"/>
      <c r="X1542" s="108"/>
    </row>
    <row r="1543" spans="21:24" ht="12" customHeight="1">
      <c r="U1543" s="107"/>
      <c r="V1543" s="108"/>
      <c r="W1543" s="109"/>
      <c r="X1543" s="108"/>
    </row>
    <row r="1544" spans="21:24" ht="12" customHeight="1">
      <c r="U1544" s="107"/>
      <c r="V1544" s="108"/>
      <c r="W1544" s="109"/>
      <c r="X1544" s="108"/>
    </row>
    <row r="1545" spans="21:24" ht="12" customHeight="1">
      <c r="U1545" s="107"/>
      <c r="V1545" s="108"/>
      <c r="W1545" s="109"/>
      <c r="X1545" s="108"/>
    </row>
    <row r="1546" spans="21:24" ht="12" customHeight="1">
      <c r="U1546" s="107"/>
      <c r="V1546" s="108"/>
      <c r="W1546" s="109"/>
      <c r="X1546" s="108"/>
    </row>
    <row r="1547" spans="21:24" ht="12" customHeight="1">
      <c r="U1547" s="107"/>
      <c r="V1547" s="108"/>
      <c r="W1547" s="109"/>
      <c r="X1547" s="108"/>
    </row>
    <row r="1548" spans="21:24" ht="12" customHeight="1">
      <c r="U1548" s="107"/>
      <c r="V1548" s="108"/>
      <c r="W1548" s="109"/>
      <c r="X1548" s="108"/>
    </row>
    <row r="1549" spans="21:24" ht="12" customHeight="1">
      <c r="U1549" s="107"/>
      <c r="V1549" s="108"/>
      <c r="W1549" s="109"/>
      <c r="X1549" s="108"/>
    </row>
    <row r="1550" spans="21:24" ht="12" customHeight="1">
      <c r="U1550" s="107"/>
      <c r="V1550" s="108"/>
      <c r="W1550" s="109"/>
      <c r="X1550" s="108"/>
    </row>
    <row r="1551" spans="21:24" ht="12" customHeight="1">
      <c r="U1551" s="107"/>
      <c r="V1551" s="108"/>
      <c r="W1551" s="109"/>
      <c r="X1551" s="108"/>
    </row>
    <row r="1552" spans="21:24" ht="12" customHeight="1">
      <c r="U1552" s="107"/>
      <c r="V1552" s="108"/>
      <c r="W1552" s="109"/>
      <c r="X1552" s="108"/>
    </row>
    <row r="1553" spans="21:24" ht="12" customHeight="1">
      <c r="U1553" s="107"/>
      <c r="V1553" s="108"/>
      <c r="W1553" s="109"/>
      <c r="X1553" s="108"/>
    </row>
    <row r="1554" spans="21:24" ht="12" customHeight="1">
      <c r="U1554" s="107"/>
      <c r="V1554" s="108"/>
      <c r="W1554" s="109"/>
      <c r="X1554" s="108"/>
    </row>
    <row r="1555" spans="21:24" ht="12" customHeight="1">
      <c r="U1555" s="107"/>
      <c r="V1555" s="108"/>
      <c r="W1555" s="109"/>
      <c r="X1555" s="108"/>
    </row>
    <row r="1556" spans="21:24" ht="12" customHeight="1">
      <c r="U1556" s="107"/>
      <c r="V1556" s="108"/>
      <c r="W1556" s="109"/>
      <c r="X1556" s="108"/>
    </row>
    <row r="1557" spans="21:24" ht="12" customHeight="1">
      <c r="U1557" s="107"/>
      <c r="V1557" s="108"/>
      <c r="W1557" s="109"/>
      <c r="X1557" s="108"/>
    </row>
    <row r="1558" spans="21:24" ht="12" customHeight="1">
      <c r="U1558" s="107"/>
      <c r="V1558" s="108"/>
      <c r="W1558" s="109"/>
      <c r="X1558" s="108"/>
    </row>
    <row r="1559" spans="21:24" ht="12" customHeight="1">
      <c r="U1559" s="107"/>
      <c r="V1559" s="108"/>
      <c r="W1559" s="109"/>
      <c r="X1559" s="108"/>
    </row>
    <row r="1560" spans="21:24" ht="12" customHeight="1">
      <c r="U1560" s="107"/>
      <c r="V1560" s="108"/>
      <c r="W1560" s="109"/>
      <c r="X1560" s="108"/>
    </row>
    <row r="1561" spans="21:24" ht="12" customHeight="1">
      <c r="U1561" s="107"/>
      <c r="V1561" s="108"/>
      <c r="W1561" s="109"/>
      <c r="X1561" s="108"/>
    </row>
    <row r="1562" spans="21:24" ht="12" customHeight="1">
      <c r="U1562" s="107"/>
      <c r="V1562" s="108"/>
      <c r="W1562" s="109"/>
      <c r="X1562" s="108"/>
    </row>
    <row r="1563" spans="21:24" ht="12" customHeight="1">
      <c r="U1563" s="107"/>
      <c r="V1563" s="108"/>
      <c r="W1563" s="109"/>
      <c r="X1563" s="108"/>
    </row>
    <row r="1564" spans="21:24" ht="12" customHeight="1">
      <c r="U1564" s="107"/>
      <c r="V1564" s="108"/>
      <c r="W1564" s="109"/>
      <c r="X1564" s="108"/>
    </row>
    <row r="1565" spans="21:24" ht="12" customHeight="1">
      <c r="U1565" s="107"/>
      <c r="V1565" s="108"/>
      <c r="W1565" s="109"/>
      <c r="X1565" s="108"/>
    </row>
    <row r="1566" spans="21:24" ht="12" customHeight="1">
      <c r="U1566" s="107"/>
      <c r="V1566" s="108"/>
      <c r="W1566" s="109"/>
      <c r="X1566" s="108"/>
    </row>
    <row r="1567" spans="21:24" ht="12" customHeight="1">
      <c r="U1567" s="107"/>
      <c r="V1567" s="108"/>
      <c r="W1567" s="109"/>
      <c r="X1567" s="108"/>
    </row>
    <row r="1568" spans="21:24" ht="12" customHeight="1">
      <c r="U1568" s="107"/>
      <c r="V1568" s="108"/>
      <c r="W1568" s="109"/>
      <c r="X1568" s="108"/>
    </row>
    <row r="1569" spans="21:24" ht="12" customHeight="1">
      <c r="U1569" s="107"/>
      <c r="V1569" s="108"/>
      <c r="W1569" s="109"/>
      <c r="X1569" s="108"/>
    </row>
    <row r="1570" spans="21:24" ht="12" customHeight="1">
      <c r="U1570" s="107"/>
      <c r="V1570" s="108"/>
      <c r="W1570" s="109"/>
      <c r="X1570" s="108"/>
    </row>
    <row r="1571" spans="21:24" ht="12" customHeight="1">
      <c r="U1571" s="107"/>
      <c r="V1571" s="108"/>
      <c r="W1571" s="109"/>
      <c r="X1571" s="108"/>
    </row>
    <row r="1572" spans="21:24" ht="12" customHeight="1">
      <c r="U1572" s="107"/>
      <c r="V1572" s="108"/>
      <c r="W1572" s="109"/>
      <c r="X1572" s="108"/>
    </row>
    <row r="1573" spans="21:24" ht="12" customHeight="1">
      <c r="U1573" s="107"/>
      <c r="V1573" s="108"/>
      <c r="W1573" s="109"/>
      <c r="X1573" s="108"/>
    </row>
    <row r="1574" spans="21:24" ht="12" customHeight="1">
      <c r="U1574" s="107"/>
      <c r="V1574" s="108"/>
      <c r="W1574" s="109"/>
      <c r="X1574" s="108"/>
    </row>
    <row r="1575" spans="21:24" ht="12" customHeight="1">
      <c r="U1575" s="107"/>
      <c r="V1575" s="108"/>
      <c r="W1575" s="109"/>
      <c r="X1575" s="108"/>
    </row>
    <row r="1576" spans="21:24" ht="12" customHeight="1">
      <c r="U1576" s="107"/>
      <c r="V1576" s="108"/>
      <c r="W1576" s="109"/>
      <c r="X1576" s="108"/>
    </row>
    <row r="1577" spans="21:24" ht="12" customHeight="1">
      <c r="U1577" s="107"/>
      <c r="V1577" s="108"/>
      <c r="W1577" s="109"/>
      <c r="X1577" s="108"/>
    </row>
    <row r="1578" spans="21:24" ht="12" customHeight="1">
      <c r="U1578" s="107"/>
      <c r="V1578" s="108"/>
      <c r="W1578" s="109"/>
      <c r="X1578" s="108"/>
    </row>
    <row r="1579" spans="21:24" ht="12" customHeight="1">
      <c r="U1579" s="107"/>
      <c r="V1579" s="108"/>
      <c r="W1579" s="109"/>
      <c r="X1579" s="108"/>
    </row>
    <row r="1580" spans="21:24" ht="12" customHeight="1">
      <c r="U1580" s="107"/>
      <c r="V1580" s="108"/>
      <c r="W1580" s="109"/>
      <c r="X1580" s="108"/>
    </row>
    <row r="1581" spans="21:24" ht="12" customHeight="1">
      <c r="U1581" s="107"/>
      <c r="V1581" s="108"/>
      <c r="W1581" s="109"/>
      <c r="X1581" s="108"/>
    </row>
    <row r="1582" spans="21:24" ht="12" customHeight="1">
      <c r="U1582" s="107"/>
      <c r="V1582" s="108"/>
      <c r="W1582" s="109"/>
      <c r="X1582" s="108"/>
    </row>
    <row r="1583" spans="21:24" ht="12" customHeight="1">
      <c r="U1583" s="107"/>
      <c r="V1583" s="108"/>
      <c r="W1583" s="109"/>
      <c r="X1583" s="108"/>
    </row>
    <row r="1584" spans="21:24" ht="12" customHeight="1">
      <c r="U1584" s="107"/>
      <c r="V1584" s="108"/>
      <c r="W1584" s="109"/>
      <c r="X1584" s="108"/>
    </row>
    <row r="1585" spans="21:24" ht="12" customHeight="1">
      <c r="U1585" s="107"/>
      <c r="V1585" s="108"/>
      <c r="W1585" s="109"/>
      <c r="X1585" s="108"/>
    </row>
    <row r="1586" spans="21:24" ht="12" customHeight="1">
      <c r="U1586" s="107"/>
      <c r="V1586" s="108"/>
      <c r="W1586" s="109"/>
      <c r="X1586" s="108"/>
    </row>
    <row r="1587" spans="21:24" ht="12" customHeight="1">
      <c r="U1587" s="107"/>
      <c r="V1587" s="108"/>
      <c r="W1587" s="109"/>
      <c r="X1587" s="108"/>
    </row>
    <row r="1588" spans="21:24" ht="12" customHeight="1">
      <c r="U1588" s="107"/>
      <c r="V1588" s="108"/>
      <c r="W1588" s="109"/>
      <c r="X1588" s="108"/>
    </row>
    <row r="1589" spans="21:24" ht="12" customHeight="1">
      <c r="U1589" s="107"/>
      <c r="V1589" s="108"/>
      <c r="W1589" s="109"/>
      <c r="X1589" s="108"/>
    </row>
    <row r="1590" spans="21:24" ht="12" customHeight="1">
      <c r="U1590" s="107"/>
      <c r="V1590" s="108"/>
      <c r="W1590" s="109"/>
      <c r="X1590" s="108"/>
    </row>
    <row r="1591" spans="21:24" ht="12" customHeight="1">
      <c r="U1591" s="107"/>
      <c r="V1591" s="108"/>
      <c r="W1591" s="109"/>
      <c r="X1591" s="108"/>
    </row>
    <row r="1592" spans="21:24" ht="12" customHeight="1">
      <c r="U1592" s="107"/>
      <c r="V1592" s="108"/>
      <c r="W1592" s="109"/>
      <c r="X1592" s="108"/>
    </row>
    <row r="1593" spans="21:24" ht="12" customHeight="1">
      <c r="U1593" s="107"/>
      <c r="V1593" s="108"/>
      <c r="W1593" s="109"/>
      <c r="X1593" s="108"/>
    </row>
    <row r="1594" spans="21:24" ht="12" customHeight="1">
      <c r="U1594" s="107"/>
      <c r="V1594" s="108"/>
      <c r="W1594" s="109"/>
      <c r="X1594" s="108"/>
    </row>
    <row r="1595" spans="21:24" ht="12" customHeight="1">
      <c r="U1595" s="107"/>
      <c r="V1595" s="108"/>
      <c r="W1595" s="109"/>
      <c r="X1595" s="108"/>
    </row>
    <row r="1596" spans="21:24" ht="12" customHeight="1">
      <c r="U1596" s="107"/>
      <c r="V1596" s="108"/>
      <c r="W1596" s="109"/>
      <c r="X1596" s="108"/>
    </row>
    <row r="1597" spans="21:24" ht="12" customHeight="1">
      <c r="U1597" s="107"/>
      <c r="V1597" s="108"/>
      <c r="W1597" s="109"/>
      <c r="X1597" s="108"/>
    </row>
    <row r="1598" spans="21:24" ht="12" customHeight="1">
      <c r="U1598" s="107"/>
      <c r="V1598" s="108"/>
      <c r="W1598" s="109"/>
      <c r="X1598" s="108"/>
    </row>
    <row r="1599" spans="21:24" ht="12" customHeight="1">
      <c r="U1599" s="107"/>
      <c r="V1599" s="108"/>
      <c r="W1599" s="109"/>
      <c r="X1599" s="108"/>
    </row>
    <row r="1600" spans="21:24" ht="12" customHeight="1">
      <c r="U1600" s="107"/>
      <c r="V1600" s="108"/>
      <c r="W1600" s="109"/>
      <c r="X1600" s="108"/>
    </row>
    <row r="1601" spans="21:24" ht="12" customHeight="1">
      <c r="U1601" s="107"/>
      <c r="V1601" s="108"/>
      <c r="W1601" s="109"/>
      <c r="X1601" s="108"/>
    </row>
    <row r="1602" spans="21:24" ht="12" customHeight="1">
      <c r="U1602" s="107"/>
      <c r="V1602" s="108"/>
      <c r="W1602" s="109"/>
      <c r="X1602" s="108"/>
    </row>
    <row r="1603" spans="21:24" ht="12" customHeight="1">
      <c r="U1603" s="110"/>
      <c r="V1603" s="111"/>
      <c r="W1603" s="112"/>
      <c r="X1603" s="111"/>
    </row>
    <row r="1604" spans="21:24" ht="12" customHeight="1">
      <c r="U1604" s="107"/>
      <c r="V1604" s="108"/>
      <c r="W1604" s="109"/>
      <c r="X1604" s="108"/>
    </row>
    <row r="1605" spans="21:24" ht="12" customHeight="1">
      <c r="U1605" s="107"/>
      <c r="V1605" s="108"/>
      <c r="W1605" s="109"/>
      <c r="X1605" s="108"/>
    </row>
    <row r="1606" spans="21:24" ht="12" customHeight="1">
      <c r="U1606" s="107"/>
      <c r="V1606" s="108"/>
      <c r="W1606" s="109"/>
      <c r="X1606" s="108"/>
    </row>
    <row r="1607" spans="21:24" ht="12" customHeight="1">
      <c r="U1607" s="107"/>
      <c r="V1607" s="108"/>
      <c r="W1607" s="109"/>
      <c r="X1607" s="108"/>
    </row>
    <row r="1608" spans="21:24" ht="12" customHeight="1">
      <c r="U1608" s="107"/>
      <c r="V1608" s="108"/>
      <c r="W1608" s="109"/>
      <c r="X1608" s="108"/>
    </row>
    <row r="1609" spans="21:24" ht="12" customHeight="1">
      <c r="U1609" s="107"/>
      <c r="V1609" s="108"/>
      <c r="W1609" s="109"/>
      <c r="X1609" s="108"/>
    </row>
    <row r="1610" spans="21:24" ht="12" customHeight="1">
      <c r="U1610" s="107"/>
      <c r="V1610" s="108"/>
      <c r="W1610" s="109"/>
      <c r="X1610" s="108"/>
    </row>
    <row r="1611" spans="21:24" ht="12" customHeight="1">
      <c r="U1611" s="107"/>
      <c r="V1611" s="108"/>
      <c r="W1611" s="109"/>
      <c r="X1611" s="108"/>
    </row>
    <row r="1612" spans="21:24" ht="12" customHeight="1">
      <c r="U1612" s="107"/>
      <c r="V1612" s="108"/>
      <c r="W1612" s="109"/>
      <c r="X1612" s="108"/>
    </row>
    <row r="1613" spans="21:24" ht="12" customHeight="1">
      <c r="U1613" s="107"/>
      <c r="V1613" s="108"/>
      <c r="W1613" s="109"/>
      <c r="X1613" s="108"/>
    </row>
    <row r="1614" spans="21:24" ht="12" customHeight="1">
      <c r="U1614" s="107"/>
      <c r="V1614" s="108"/>
      <c r="W1614" s="109"/>
      <c r="X1614" s="108"/>
    </row>
    <row r="1615" spans="21:24" ht="12" customHeight="1">
      <c r="U1615" s="107"/>
      <c r="V1615" s="108"/>
      <c r="W1615" s="109"/>
      <c r="X1615" s="108"/>
    </row>
    <row r="1616" spans="21:24" ht="12" customHeight="1">
      <c r="U1616" s="107"/>
      <c r="V1616" s="108"/>
      <c r="W1616" s="109"/>
      <c r="X1616" s="108"/>
    </row>
    <row r="1617" spans="21:24" ht="12" customHeight="1">
      <c r="U1617" s="107"/>
      <c r="V1617" s="108"/>
      <c r="W1617" s="109"/>
      <c r="X1617" s="108"/>
    </row>
    <row r="1618" spans="21:24" ht="12" customHeight="1">
      <c r="U1618" s="107"/>
      <c r="V1618" s="108"/>
      <c r="W1618" s="109"/>
      <c r="X1618" s="108"/>
    </row>
    <row r="1619" spans="21:24" ht="12" customHeight="1">
      <c r="U1619" s="107"/>
      <c r="V1619" s="108"/>
      <c r="W1619" s="109"/>
      <c r="X1619" s="108"/>
    </row>
    <row r="1620" spans="21:24" ht="12" customHeight="1">
      <c r="U1620" s="107"/>
      <c r="V1620" s="108"/>
      <c r="W1620" s="109"/>
      <c r="X1620" s="108"/>
    </row>
    <row r="1621" spans="21:24" ht="12" customHeight="1">
      <c r="U1621" s="107"/>
      <c r="V1621" s="108"/>
      <c r="W1621" s="109"/>
      <c r="X1621" s="108"/>
    </row>
    <row r="1622" spans="21:24" ht="12" customHeight="1">
      <c r="U1622" s="107"/>
      <c r="V1622" s="108"/>
      <c r="W1622" s="109"/>
      <c r="X1622" s="108"/>
    </row>
    <row r="1623" spans="21:24" ht="12" customHeight="1">
      <c r="U1623" s="107"/>
      <c r="V1623" s="108"/>
      <c r="W1623" s="109"/>
      <c r="X1623" s="108"/>
    </row>
    <row r="1624" spans="21:24" ht="12" customHeight="1">
      <c r="U1624" s="107"/>
      <c r="V1624" s="108"/>
      <c r="W1624" s="109"/>
      <c r="X1624" s="108"/>
    </row>
    <row r="1625" spans="21:24" ht="12" customHeight="1">
      <c r="U1625" s="107"/>
      <c r="V1625" s="108"/>
      <c r="W1625" s="109"/>
      <c r="X1625" s="108"/>
    </row>
    <row r="1626" spans="21:24" ht="12" customHeight="1">
      <c r="U1626" s="107"/>
      <c r="V1626" s="108"/>
      <c r="W1626" s="109"/>
      <c r="X1626" s="108"/>
    </row>
    <row r="1627" spans="21:24" ht="12" customHeight="1">
      <c r="U1627" s="107"/>
      <c r="V1627" s="108"/>
      <c r="W1627" s="109"/>
      <c r="X1627" s="108"/>
    </row>
    <row r="1628" spans="21:24" ht="12" customHeight="1">
      <c r="U1628" s="107"/>
      <c r="V1628" s="108"/>
      <c r="W1628" s="109"/>
      <c r="X1628" s="108"/>
    </row>
    <row r="1629" spans="21:24" ht="12" customHeight="1">
      <c r="U1629" s="107"/>
      <c r="V1629" s="108"/>
      <c r="W1629" s="109"/>
      <c r="X1629" s="108"/>
    </row>
    <row r="1630" spans="21:24" ht="12" customHeight="1">
      <c r="U1630" s="107"/>
      <c r="V1630" s="108"/>
      <c r="W1630" s="109"/>
      <c r="X1630" s="108"/>
    </row>
    <row r="1631" spans="21:24" ht="12" customHeight="1">
      <c r="U1631" s="107"/>
      <c r="V1631" s="108"/>
      <c r="W1631" s="109"/>
      <c r="X1631" s="108"/>
    </row>
    <row r="1632" spans="21:24" ht="12" customHeight="1">
      <c r="U1632" s="107"/>
      <c r="V1632" s="108"/>
      <c r="W1632" s="109"/>
      <c r="X1632" s="108"/>
    </row>
    <row r="1633" spans="21:24" ht="12" customHeight="1">
      <c r="U1633" s="107"/>
      <c r="V1633" s="108"/>
      <c r="W1633" s="109"/>
      <c r="X1633" s="108"/>
    </row>
    <row r="1634" spans="21:24" ht="12" customHeight="1">
      <c r="U1634" s="107"/>
      <c r="V1634" s="108"/>
      <c r="W1634" s="109"/>
      <c r="X1634" s="108"/>
    </row>
    <row r="1635" spans="21:24" ht="12" customHeight="1">
      <c r="U1635" s="107"/>
      <c r="V1635" s="108"/>
      <c r="W1635" s="109"/>
      <c r="X1635" s="108"/>
    </row>
    <row r="1636" spans="21:24" ht="12" customHeight="1">
      <c r="U1636" s="107"/>
      <c r="V1636" s="108"/>
      <c r="W1636" s="109"/>
      <c r="X1636" s="108"/>
    </row>
    <row r="1637" spans="21:24" ht="12" customHeight="1">
      <c r="U1637" s="107"/>
      <c r="V1637" s="108"/>
      <c r="W1637" s="109"/>
      <c r="X1637" s="108"/>
    </row>
    <row r="1638" spans="21:24" ht="12" customHeight="1">
      <c r="U1638" s="107"/>
      <c r="V1638" s="108"/>
      <c r="W1638" s="109"/>
      <c r="X1638" s="108"/>
    </row>
    <row r="1639" spans="21:24" ht="12" customHeight="1">
      <c r="U1639" s="107"/>
      <c r="V1639" s="108"/>
      <c r="W1639" s="109"/>
      <c r="X1639" s="108"/>
    </row>
    <row r="1640" spans="21:24" ht="12" customHeight="1">
      <c r="U1640" s="107"/>
      <c r="V1640" s="108"/>
      <c r="W1640" s="109"/>
      <c r="X1640" s="108"/>
    </row>
    <row r="1641" spans="21:24" ht="12" customHeight="1">
      <c r="U1641" s="107"/>
      <c r="V1641" s="108"/>
      <c r="W1641" s="109"/>
      <c r="X1641" s="108"/>
    </row>
    <row r="1642" spans="21:24" ht="12" customHeight="1">
      <c r="U1642" s="107"/>
      <c r="V1642" s="108"/>
      <c r="W1642" s="109"/>
      <c r="X1642" s="108"/>
    </row>
    <row r="1643" spans="21:24" ht="12" customHeight="1">
      <c r="U1643" s="107"/>
      <c r="V1643" s="108"/>
      <c r="W1643" s="109"/>
      <c r="X1643" s="108"/>
    </row>
    <row r="1644" spans="21:24" ht="12" customHeight="1">
      <c r="U1644" s="107"/>
      <c r="V1644" s="108"/>
      <c r="W1644" s="109"/>
      <c r="X1644" s="108"/>
    </row>
    <row r="1645" spans="21:24" ht="12" customHeight="1">
      <c r="U1645" s="107"/>
      <c r="V1645" s="108"/>
      <c r="W1645" s="109"/>
      <c r="X1645" s="108"/>
    </row>
    <row r="1646" spans="21:24" ht="12" customHeight="1">
      <c r="U1646" s="107"/>
      <c r="V1646" s="108"/>
      <c r="W1646" s="109"/>
      <c r="X1646" s="108"/>
    </row>
    <row r="1647" spans="21:24" ht="12" customHeight="1">
      <c r="U1647" s="107"/>
      <c r="V1647" s="108"/>
      <c r="W1647" s="109"/>
      <c r="X1647" s="108"/>
    </row>
    <row r="1648" spans="21:24" ht="12" customHeight="1">
      <c r="U1648" s="107"/>
      <c r="V1648" s="108"/>
      <c r="W1648" s="109"/>
      <c r="X1648" s="108"/>
    </row>
    <row r="1649" spans="21:24" ht="12" customHeight="1">
      <c r="U1649" s="107"/>
      <c r="V1649" s="108"/>
      <c r="W1649" s="109"/>
      <c r="X1649" s="108"/>
    </row>
    <row r="1650" spans="21:24" ht="12" customHeight="1">
      <c r="U1650" s="107"/>
      <c r="V1650" s="108"/>
      <c r="W1650" s="109"/>
      <c r="X1650" s="108"/>
    </row>
    <row r="1651" spans="21:24" ht="12" customHeight="1">
      <c r="U1651" s="107"/>
      <c r="V1651" s="108"/>
      <c r="W1651" s="109"/>
      <c r="X1651" s="108"/>
    </row>
    <row r="1652" spans="21:24" ht="12" customHeight="1">
      <c r="U1652" s="107"/>
      <c r="V1652" s="108"/>
      <c r="W1652" s="109"/>
      <c r="X1652" s="108"/>
    </row>
    <row r="1653" spans="21:24" ht="12" customHeight="1">
      <c r="U1653" s="107"/>
      <c r="V1653" s="108"/>
      <c r="W1653" s="109"/>
      <c r="X1653" s="108"/>
    </row>
    <row r="1654" spans="21:24" ht="12" customHeight="1">
      <c r="U1654" s="107"/>
      <c r="V1654" s="108"/>
      <c r="W1654" s="109"/>
      <c r="X1654" s="108"/>
    </row>
    <row r="1655" spans="21:24" ht="12" customHeight="1">
      <c r="U1655" s="107"/>
      <c r="V1655" s="108"/>
      <c r="W1655" s="109"/>
      <c r="X1655" s="108"/>
    </row>
    <row r="1656" spans="21:24" ht="12" customHeight="1">
      <c r="U1656" s="107"/>
      <c r="V1656" s="108"/>
      <c r="W1656" s="109"/>
      <c r="X1656" s="108"/>
    </row>
    <row r="1657" spans="21:24" ht="12" customHeight="1">
      <c r="U1657" s="107"/>
      <c r="V1657" s="108"/>
      <c r="W1657" s="109"/>
      <c r="X1657" s="108"/>
    </row>
    <row r="1658" spans="21:24" ht="12" customHeight="1">
      <c r="U1658" s="107"/>
      <c r="V1658" s="108"/>
      <c r="W1658" s="109"/>
      <c r="X1658" s="108"/>
    </row>
    <row r="1659" spans="21:24" ht="12" customHeight="1">
      <c r="U1659" s="107"/>
      <c r="V1659" s="108"/>
      <c r="W1659" s="109"/>
      <c r="X1659" s="108"/>
    </row>
    <row r="1660" spans="21:24" ht="12" customHeight="1">
      <c r="U1660" s="107"/>
      <c r="V1660" s="108"/>
      <c r="W1660" s="109"/>
      <c r="X1660" s="108"/>
    </row>
    <row r="1661" spans="21:24" ht="12" customHeight="1">
      <c r="U1661" s="107"/>
      <c r="V1661" s="108"/>
      <c r="W1661" s="109"/>
      <c r="X1661" s="108"/>
    </row>
    <row r="1662" spans="21:24" ht="12" customHeight="1">
      <c r="U1662" s="107"/>
      <c r="V1662" s="108"/>
      <c r="W1662" s="109"/>
      <c r="X1662" s="108"/>
    </row>
    <row r="1663" spans="21:24" ht="12" customHeight="1">
      <c r="U1663" s="107"/>
      <c r="V1663" s="108"/>
      <c r="W1663" s="109"/>
      <c r="X1663" s="108"/>
    </row>
    <row r="1664" spans="21:24" ht="12" customHeight="1">
      <c r="U1664" s="107"/>
      <c r="V1664" s="108"/>
      <c r="W1664" s="109"/>
      <c r="X1664" s="108"/>
    </row>
    <row r="1665" spans="21:24" ht="12" customHeight="1">
      <c r="U1665" s="107"/>
      <c r="V1665" s="108"/>
      <c r="W1665" s="109"/>
      <c r="X1665" s="108"/>
    </row>
    <row r="1666" spans="21:24" ht="12" customHeight="1">
      <c r="U1666" s="107"/>
      <c r="V1666" s="108"/>
      <c r="W1666" s="109"/>
      <c r="X1666" s="108"/>
    </row>
    <row r="1667" spans="21:24" ht="12" customHeight="1">
      <c r="U1667" s="107"/>
      <c r="V1667" s="108"/>
      <c r="W1667" s="109"/>
      <c r="X1667" s="108"/>
    </row>
    <row r="1668" spans="21:24" ht="12" customHeight="1">
      <c r="U1668" s="107"/>
      <c r="V1668" s="108"/>
      <c r="W1668" s="109"/>
      <c r="X1668" s="108"/>
    </row>
    <row r="1669" spans="21:24" ht="12" customHeight="1">
      <c r="U1669" s="107"/>
      <c r="V1669" s="108"/>
      <c r="W1669" s="109"/>
      <c r="X1669" s="108"/>
    </row>
    <row r="1670" spans="21:24" ht="12" customHeight="1">
      <c r="U1670" s="107"/>
      <c r="V1670" s="108"/>
      <c r="W1670" s="109"/>
      <c r="X1670" s="108"/>
    </row>
    <row r="1671" spans="21:24" ht="12" customHeight="1">
      <c r="U1671" s="107"/>
      <c r="V1671" s="108"/>
      <c r="W1671" s="109"/>
      <c r="X1671" s="108"/>
    </row>
    <row r="1672" spans="21:24" ht="12" customHeight="1">
      <c r="U1672" s="107"/>
      <c r="V1672" s="108"/>
      <c r="W1672" s="109"/>
      <c r="X1672" s="108"/>
    </row>
    <row r="1673" spans="21:24" ht="12" customHeight="1">
      <c r="U1673" s="107"/>
      <c r="V1673" s="108"/>
      <c r="W1673" s="109"/>
      <c r="X1673" s="108"/>
    </row>
    <row r="1674" spans="21:24" ht="12" customHeight="1">
      <c r="U1674" s="107"/>
      <c r="V1674" s="108"/>
      <c r="W1674" s="109"/>
      <c r="X1674" s="108"/>
    </row>
    <row r="1675" spans="21:24" ht="12" customHeight="1">
      <c r="U1675" s="107"/>
      <c r="V1675" s="108"/>
      <c r="W1675" s="109"/>
      <c r="X1675" s="108"/>
    </row>
    <row r="1676" spans="21:24" ht="12" customHeight="1">
      <c r="U1676" s="107"/>
      <c r="V1676" s="108"/>
      <c r="W1676" s="109"/>
      <c r="X1676" s="108"/>
    </row>
    <row r="1677" spans="21:24" ht="12" customHeight="1">
      <c r="U1677" s="107"/>
      <c r="V1677" s="108"/>
      <c r="W1677" s="109"/>
      <c r="X1677" s="108"/>
    </row>
    <row r="1678" spans="21:24" ht="12" customHeight="1">
      <c r="U1678" s="107"/>
      <c r="V1678" s="108"/>
      <c r="W1678" s="109"/>
      <c r="X1678" s="108"/>
    </row>
    <row r="1679" spans="21:24" ht="12" customHeight="1">
      <c r="U1679" s="107"/>
      <c r="V1679" s="108"/>
      <c r="W1679" s="109"/>
      <c r="X1679" s="108"/>
    </row>
    <row r="1680" spans="21:24" ht="12" customHeight="1">
      <c r="U1680" s="107"/>
      <c r="V1680" s="108"/>
      <c r="W1680" s="109"/>
      <c r="X1680" s="108"/>
    </row>
    <row r="1681" spans="21:24" ht="12" customHeight="1">
      <c r="U1681" s="107"/>
      <c r="V1681" s="108"/>
      <c r="W1681" s="109"/>
      <c r="X1681" s="108"/>
    </row>
    <row r="1682" spans="21:24" ht="12" customHeight="1">
      <c r="U1682" s="107"/>
      <c r="V1682" s="108"/>
      <c r="W1682" s="109"/>
      <c r="X1682" s="108"/>
    </row>
    <row r="1683" spans="21:24" ht="12" customHeight="1">
      <c r="U1683" s="107"/>
      <c r="V1683" s="108"/>
      <c r="W1683" s="109"/>
      <c r="X1683" s="108"/>
    </row>
    <row r="1684" spans="21:24" ht="12" customHeight="1">
      <c r="U1684" s="107"/>
      <c r="V1684" s="108"/>
      <c r="W1684" s="109"/>
      <c r="X1684" s="108"/>
    </row>
    <row r="1685" spans="21:24" ht="12" customHeight="1">
      <c r="U1685" s="107"/>
      <c r="V1685" s="108"/>
      <c r="W1685" s="109"/>
      <c r="X1685" s="108"/>
    </row>
    <row r="1686" spans="21:24" ht="12" customHeight="1">
      <c r="U1686" s="107"/>
      <c r="V1686" s="108"/>
      <c r="W1686" s="109"/>
      <c r="X1686" s="108"/>
    </row>
    <row r="1687" spans="21:24" ht="12" customHeight="1">
      <c r="U1687" s="107"/>
      <c r="V1687" s="108"/>
      <c r="W1687" s="109"/>
      <c r="X1687" s="108"/>
    </row>
    <row r="1688" spans="21:24" ht="12" customHeight="1">
      <c r="U1688" s="107"/>
      <c r="V1688" s="108"/>
      <c r="W1688" s="109"/>
      <c r="X1688" s="108"/>
    </row>
    <row r="1689" spans="21:24" ht="12" customHeight="1">
      <c r="U1689" s="107"/>
      <c r="V1689" s="108"/>
      <c r="W1689" s="109"/>
      <c r="X1689" s="108"/>
    </row>
    <row r="1690" spans="21:24" ht="12" customHeight="1">
      <c r="U1690" s="107"/>
      <c r="V1690" s="108"/>
      <c r="W1690" s="109"/>
      <c r="X1690" s="108"/>
    </row>
    <row r="1691" spans="21:24" ht="12" customHeight="1">
      <c r="U1691" s="107"/>
      <c r="V1691" s="108"/>
      <c r="W1691" s="109"/>
      <c r="X1691" s="108"/>
    </row>
    <row r="1692" spans="21:24" ht="12" customHeight="1">
      <c r="U1692" s="107"/>
      <c r="V1692" s="108"/>
      <c r="W1692" s="109"/>
      <c r="X1692" s="108"/>
    </row>
    <row r="1693" spans="21:24" ht="12" customHeight="1">
      <c r="U1693" s="107"/>
      <c r="V1693" s="108"/>
      <c r="W1693" s="109"/>
      <c r="X1693" s="108"/>
    </row>
    <row r="1694" spans="21:24" ht="12" customHeight="1">
      <c r="U1694" s="107"/>
      <c r="V1694" s="108"/>
      <c r="W1694" s="109"/>
      <c r="X1694" s="108"/>
    </row>
    <row r="1695" spans="21:24" ht="12" customHeight="1">
      <c r="U1695" s="107"/>
      <c r="V1695" s="108"/>
      <c r="W1695" s="109"/>
      <c r="X1695" s="108"/>
    </row>
    <row r="1696" spans="21:24" ht="12" customHeight="1">
      <c r="U1696" s="107"/>
      <c r="V1696" s="108"/>
      <c r="W1696" s="109"/>
      <c r="X1696" s="108"/>
    </row>
    <row r="1697" spans="21:24" ht="12" customHeight="1">
      <c r="U1697" s="107"/>
      <c r="V1697" s="108"/>
      <c r="W1697" s="109"/>
      <c r="X1697" s="108"/>
    </row>
    <row r="1698" spans="21:24" ht="12" customHeight="1">
      <c r="U1698" s="107"/>
      <c r="V1698" s="108"/>
      <c r="W1698" s="109"/>
      <c r="X1698" s="108"/>
    </row>
    <row r="1699" spans="21:24" ht="12" customHeight="1">
      <c r="U1699" s="107"/>
      <c r="V1699" s="108"/>
      <c r="W1699" s="109"/>
      <c r="X1699" s="108"/>
    </row>
    <row r="1700" spans="21:24" ht="12" customHeight="1">
      <c r="U1700" s="107"/>
      <c r="V1700" s="108"/>
      <c r="W1700" s="109"/>
      <c r="X1700" s="108"/>
    </row>
    <row r="1701" spans="21:24" ht="12" customHeight="1">
      <c r="U1701" s="107"/>
      <c r="V1701" s="108"/>
      <c r="W1701" s="109"/>
      <c r="X1701" s="108"/>
    </row>
    <row r="1702" spans="21:24" ht="12" customHeight="1">
      <c r="U1702" s="107"/>
      <c r="V1702" s="108"/>
      <c r="W1702" s="109"/>
      <c r="X1702" s="108"/>
    </row>
    <row r="1703" spans="21:24" ht="12" customHeight="1">
      <c r="U1703" s="107"/>
      <c r="V1703" s="108"/>
      <c r="W1703" s="109"/>
      <c r="X1703" s="108"/>
    </row>
    <row r="1704" spans="21:24" ht="12" customHeight="1">
      <c r="U1704" s="107"/>
      <c r="V1704" s="108"/>
      <c r="W1704" s="109"/>
      <c r="X1704" s="108"/>
    </row>
    <row r="1705" spans="21:24" ht="12" customHeight="1">
      <c r="U1705" s="107"/>
      <c r="V1705" s="108"/>
      <c r="W1705" s="109"/>
      <c r="X1705" s="108"/>
    </row>
    <row r="1706" spans="21:24" ht="12" customHeight="1">
      <c r="U1706" s="107"/>
      <c r="V1706" s="108"/>
      <c r="W1706" s="109"/>
      <c r="X1706" s="108"/>
    </row>
    <row r="1707" spans="21:24" ht="12" customHeight="1">
      <c r="U1707" s="107"/>
      <c r="V1707" s="108"/>
      <c r="W1707" s="109"/>
      <c r="X1707" s="108"/>
    </row>
    <row r="1708" spans="21:24" ht="12" customHeight="1">
      <c r="U1708" s="107"/>
      <c r="V1708" s="108"/>
      <c r="W1708" s="109"/>
      <c r="X1708" s="108"/>
    </row>
    <row r="1709" spans="21:24" ht="12" customHeight="1">
      <c r="U1709" s="107"/>
      <c r="V1709" s="108"/>
      <c r="W1709" s="109"/>
      <c r="X1709" s="108"/>
    </row>
    <row r="1710" spans="21:24" ht="12" customHeight="1">
      <c r="U1710" s="107"/>
      <c r="V1710" s="108"/>
      <c r="W1710" s="109"/>
      <c r="X1710" s="108"/>
    </row>
    <row r="1711" spans="21:24" ht="12" customHeight="1">
      <c r="U1711" s="107"/>
      <c r="V1711" s="108"/>
      <c r="W1711" s="109"/>
      <c r="X1711" s="108"/>
    </row>
    <row r="1712" spans="21:24" ht="12" customHeight="1">
      <c r="U1712" s="107"/>
      <c r="V1712" s="108"/>
      <c r="W1712" s="109"/>
      <c r="X1712" s="108"/>
    </row>
    <row r="1713" spans="21:24" ht="12" customHeight="1">
      <c r="U1713" s="107"/>
      <c r="V1713" s="108"/>
      <c r="W1713" s="109"/>
      <c r="X1713" s="108"/>
    </row>
    <row r="1714" spans="21:24" ht="12" customHeight="1">
      <c r="U1714" s="107"/>
      <c r="V1714" s="108"/>
      <c r="W1714" s="109"/>
      <c r="X1714" s="108"/>
    </row>
    <row r="1715" spans="21:24" ht="12" customHeight="1">
      <c r="U1715" s="107"/>
      <c r="V1715" s="108"/>
      <c r="W1715" s="109"/>
      <c r="X1715" s="108"/>
    </row>
    <row r="1716" spans="21:24" ht="12" customHeight="1">
      <c r="U1716" s="107"/>
      <c r="V1716" s="108"/>
      <c r="W1716" s="109"/>
      <c r="X1716" s="108"/>
    </row>
    <row r="1717" spans="21:24" ht="12" customHeight="1">
      <c r="U1717" s="107"/>
      <c r="V1717" s="108"/>
      <c r="W1717" s="109"/>
      <c r="X1717" s="108"/>
    </row>
    <row r="1718" spans="21:24" ht="12" customHeight="1">
      <c r="U1718" s="107"/>
      <c r="V1718" s="108"/>
      <c r="W1718" s="109"/>
      <c r="X1718" s="108"/>
    </row>
    <row r="1719" spans="21:24" ht="12" customHeight="1">
      <c r="U1719" s="107"/>
      <c r="V1719" s="108"/>
      <c r="W1719" s="109"/>
      <c r="X1719" s="108"/>
    </row>
    <row r="1720" spans="21:24" ht="12" customHeight="1">
      <c r="U1720" s="107"/>
      <c r="V1720" s="108"/>
      <c r="W1720" s="109"/>
      <c r="X1720" s="108"/>
    </row>
    <row r="1721" spans="21:24" ht="12" customHeight="1">
      <c r="U1721" s="107"/>
      <c r="V1721" s="108"/>
      <c r="W1721" s="109"/>
      <c r="X1721" s="108"/>
    </row>
    <row r="1722" spans="21:24" ht="12" customHeight="1">
      <c r="U1722" s="107"/>
      <c r="V1722" s="108"/>
      <c r="W1722" s="109"/>
      <c r="X1722" s="108"/>
    </row>
    <row r="1723" spans="21:24" ht="12" customHeight="1">
      <c r="U1723" s="107"/>
      <c r="V1723" s="108"/>
      <c r="W1723" s="109"/>
      <c r="X1723" s="108"/>
    </row>
    <row r="1724" spans="21:24" ht="12" customHeight="1">
      <c r="U1724" s="107"/>
      <c r="V1724" s="108"/>
      <c r="W1724" s="109"/>
      <c r="X1724" s="108"/>
    </row>
    <row r="1725" spans="21:24" ht="12" customHeight="1">
      <c r="U1725" s="107"/>
      <c r="V1725" s="108"/>
      <c r="W1725" s="109"/>
      <c r="X1725" s="108"/>
    </row>
    <row r="1726" spans="21:24" ht="12" customHeight="1">
      <c r="U1726" s="107"/>
      <c r="V1726" s="108"/>
      <c r="W1726" s="109"/>
      <c r="X1726" s="108"/>
    </row>
    <row r="1727" spans="21:24" ht="12" customHeight="1">
      <c r="U1727" s="107"/>
      <c r="V1727" s="108"/>
      <c r="W1727" s="109"/>
      <c r="X1727" s="108"/>
    </row>
    <row r="1728" spans="21:24" ht="12" customHeight="1">
      <c r="U1728" s="107"/>
      <c r="V1728" s="108"/>
      <c r="W1728" s="109"/>
      <c r="X1728" s="108"/>
    </row>
    <row r="1729" spans="21:24" ht="12" customHeight="1">
      <c r="U1729" s="107"/>
      <c r="V1729" s="108"/>
      <c r="W1729" s="109"/>
      <c r="X1729" s="108"/>
    </row>
    <row r="1730" spans="21:24" ht="12" customHeight="1">
      <c r="U1730" s="107"/>
      <c r="V1730" s="108"/>
      <c r="W1730" s="109"/>
      <c r="X1730" s="108"/>
    </row>
    <row r="1731" spans="21:24" ht="12" customHeight="1">
      <c r="U1731" s="107"/>
      <c r="V1731" s="108"/>
      <c r="W1731" s="109"/>
      <c r="X1731" s="108"/>
    </row>
    <row r="1732" spans="21:24" ht="12" customHeight="1">
      <c r="U1732" s="107"/>
      <c r="V1732" s="108"/>
      <c r="W1732" s="109"/>
      <c r="X1732" s="108"/>
    </row>
    <row r="1733" spans="21:24" ht="12" customHeight="1">
      <c r="U1733" s="107"/>
      <c r="V1733" s="108"/>
      <c r="W1733" s="109"/>
      <c r="X1733" s="108"/>
    </row>
    <row r="1734" spans="21:24" ht="12" customHeight="1">
      <c r="U1734" s="107"/>
      <c r="V1734" s="108"/>
      <c r="W1734" s="109"/>
      <c r="X1734" s="108"/>
    </row>
    <row r="1735" spans="21:24" ht="12" customHeight="1">
      <c r="U1735" s="107"/>
      <c r="V1735" s="108"/>
      <c r="W1735" s="109"/>
      <c r="X1735" s="108"/>
    </row>
    <row r="1736" spans="21:24" ht="12" customHeight="1">
      <c r="U1736" s="107"/>
      <c r="V1736" s="108"/>
      <c r="W1736" s="109"/>
      <c r="X1736" s="108"/>
    </row>
    <row r="1737" spans="21:24" ht="12" customHeight="1">
      <c r="U1737" s="107"/>
      <c r="V1737" s="108"/>
      <c r="W1737" s="109"/>
      <c r="X1737" s="108"/>
    </row>
    <row r="1738" spans="21:24" ht="12" customHeight="1">
      <c r="U1738" s="107"/>
      <c r="V1738" s="108"/>
      <c r="W1738" s="109"/>
      <c r="X1738" s="108"/>
    </row>
    <row r="1739" spans="21:24" ht="12" customHeight="1">
      <c r="U1739" s="107"/>
      <c r="V1739" s="108"/>
      <c r="W1739" s="109"/>
      <c r="X1739" s="108"/>
    </row>
    <row r="1740" spans="21:24" ht="12" customHeight="1">
      <c r="U1740" s="107"/>
      <c r="V1740" s="108"/>
      <c r="W1740" s="109"/>
      <c r="X1740" s="108"/>
    </row>
    <row r="1741" spans="21:24" ht="12" customHeight="1">
      <c r="U1741" s="107"/>
      <c r="V1741" s="108"/>
      <c r="W1741" s="109"/>
      <c r="X1741" s="108"/>
    </row>
    <row r="1742" spans="21:24" ht="12" customHeight="1">
      <c r="U1742" s="107"/>
      <c r="V1742" s="108"/>
      <c r="W1742" s="109"/>
      <c r="X1742" s="108"/>
    </row>
    <row r="1743" spans="21:24" ht="12" customHeight="1">
      <c r="U1743" s="107"/>
      <c r="V1743" s="108"/>
      <c r="W1743" s="109"/>
      <c r="X1743" s="108"/>
    </row>
    <row r="1744" spans="21:24" ht="12" customHeight="1">
      <c r="U1744" s="107"/>
      <c r="V1744" s="108"/>
      <c r="W1744" s="109"/>
      <c r="X1744" s="108"/>
    </row>
    <row r="1745" spans="21:24" ht="12" customHeight="1">
      <c r="U1745" s="107"/>
      <c r="V1745" s="108"/>
      <c r="W1745" s="109"/>
      <c r="X1745" s="108"/>
    </row>
    <row r="1746" spans="21:24" ht="12" customHeight="1">
      <c r="U1746" s="107"/>
      <c r="V1746" s="108"/>
      <c r="W1746" s="109"/>
      <c r="X1746" s="108"/>
    </row>
    <row r="1747" spans="21:24" ht="12" customHeight="1">
      <c r="U1747" s="107"/>
      <c r="V1747" s="108"/>
      <c r="W1747" s="109"/>
      <c r="X1747" s="108"/>
    </row>
    <row r="1748" spans="21:24" ht="12" customHeight="1">
      <c r="U1748" s="107"/>
      <c r="V1748" s="108"/>
      <c r="W1748" s="109"/>
      <c r="X1748" s="108"/>
    </row>
    <row r="1749" spans="21:24" ht="12" customHeight="1">
      <c r="U1749" s="107"/>
      <c r="V1749" s="108"/>
      <c r="W1749" s="109"/>
      <c r="X1749" s="108"/>
    </row>
    <row r="1750" spans="21:24" ht="12" customHeight="1">
      <c r="U1750" s="107"/>
      <c r="V1750" s="108"/>
      <c r="W1750" s="109"/>
      <c r="X1750" s="108"/>
    </row>
    <row r="1751" spans="21:24" ht="12" customHeight="1">
      <c r="U1751" s="107"/>
      <c r="V1751" s="108"/>
      <c r="W1751" s="109"/>
      <c r="X1751" s="108"/>
    </row>
    <row r="1752" spans="21:24" ht="12" customHeight="1">
      <c r="U1752" s="107"/>
      <c r="V1752" s="108"/>
      <c r="W1752" s="109"/>
      <c r="X1752" s="108"/>
    </row>
    <row r="1753" spans="21:24" ht="12" customHeight="1">
      <c r="U1753" s="107"/>
      <c r="V1753" s="108"/>
      <c r="W1753" s="109"/>
      <c r="X1753" s="108"/>
    </row>
    <row r="1754" spans="21:24" ht="12" customHeight="1">
      <c r="U1754" s="107"/>
      <c r="V1754" s="108"/>
      <c r="W1754" s="109"/>
      <c r="X1754" s="108"/>
    </row>
    <row r="1755" spans="21:24" ht="12" customHeight="1">
      <c r="U1755" s="107"/>
      <c r="V1755" s="108"/>
      <c r="W1755" s="109"/>
      <c r="X1755" s="108"/>
    </row>
    <row r="1756" spans="21:24" ht="12" customHeight="1">
      <c r="U1756" s="107"/>
      <c r="V1756" s="108"/>
      <c r="W1756" s="109"/>
      <c r="X1756" s="108"/>
    </row>
    <row r="1757" spans="21:24" ht="12" customHeight="1">
      <c r="U1757" s="107"/>
      <c r="V1757" s="108"/>
      <c r="W1757" s="109"/>
      <c r="X1757" s="108"/>
    </row>
    <row r="1758" spans="21:24" ht="12" customHeight="1">
      <c r="U1758" s="107"/>
      <c r="V1758" s="108"/>
      <c r="W1758" s="109"/>
      <c r="X1758" s="108"/>
    </row>
    <row r="1759" spans="21:24" ht="12" customHeight="1">
      <c r="U1759" s="107"/>
      <c r="V1759" s="108"/>
      <c r="W1759" s="109"/>
      <c r="X1759" s="108"/>
    </row>
    <row r="1760" spans="21:24" ht="12" customHeight="1">
      <c r="U1760" s="107"/>
      <c r="V1760" s="108"/>
      <c r="W1760" s="109"/>
      <c r="X1760" s="108"/>
    </row>
    <row r="1761" spans="21:24" ht="12" customHeight="1">
      <c r="U1761" s="107"/>
      <c r="V1761" s="108"/>
      <c r="W1761" s="109"/>
      <c r="X1761" s="108"/>
    </row>
    <row r="1762" spans="21:24" ht="12" customHeight="1">
      <c r="U1762" s="107"/>
      <c r="V1762" s="108"/>
      <c r="W1762" s="109"/>
      <c r="X1762" s="108"/>
    </row>
    <row r="1763" spans="21:24" ht="12" customHeight="1">
      <c r="U1763" s="107"/>
      <c r="V1763" s="108"/>
      <c r="W1763" s="109"/>
      <c r="X1763" s="108"/>
    </row>
    <row r="1764" spans="21:24" ht="12" customHeight="1">
      <c r="U1764" s="107"/>
      <c r="V1764" s="108"/>
      <c r="W1764" s="109"/>
      <c r="X1764" s="108"/>
    </row>
    <row r="1765" spans="21:24" ht="12" customHeight="1">
      <c r="U1765" s="107"/>
      <c r="V1765" s="108"/>
      <c r="W1765" s="109"/>
      <c r="X1765" s="108"/>
    </row>
    <row r="1766" spans="21:24" ht="12" customHeight="1">
      <c r="U1766" s="107"/>
      <c r="V1766" s="108"/>
      <c r="W1766" s="109"/>
      <c r="X1766" s="108"/>
    </row>
    <row r="1767" spans="21:24" ht="12" customHeight="1">
      <c r="U1767" s="107"/>
      <c r="V1767" s="108"/>
      <c r="W1767" s="109"/>
      <c r="X1767" s="108"/>
    </row>
    <row r="1768" spans="21:24" ht="12" customHeight="1">
      <c r="U1768" s="107"/>
      <c r="V1768" s="108"/>
      <c r="W1768" s="109"/>
      <c r="X1768" s="108"/>
    </row>
    <row r="1769" spans="21:24" ht="12" customHeight="1">
      <c r="U1769" s="107"/>
      <c r="V1769" s="108"/>
      <c r="W1769" s="109"/>
      <c r="X1769" s="108"/>
    </row>
    <row r="1770" spans="21:24" ht="12" customHeight="1">
      <c r="U1770" s="107"/>
      <c r="V1770" s="108"/>
      <c r="W1770" s="109"/>
      <c r="X1770" s="108"/>
    </row>
    <row r="1771" spans="21:24" ht="12" customHeight="1">
      <c r="U1771" s="107"/>
      <c r="V1771" s="108"/>
      <c r="W1771" s="109"/>
      <c r="X1771" s="108"/>
    </row>
    <row r="1772" spans="21:24" ht="12" customHeight="1">
      <c r="U1772" s="107"/>
      <c r="V1772" s="108"/>
      <c r="W1772" s="109"/>
      <c r="X1772" s="108"/>
    </row>
    <row r="1773" spans="21:24" ht="12" customHeight="1">
      <c r="U1773" s="107"/>
      <c r="V1773" s="108"/>
      <c r="W1773" s="109"/>
      <c r="X1773" s="108"/>
    </row>
    <row r="1774" spans="21:24" ht="12" customHeight="1">
      <c r="U1774" s="107"/>
      <c r="V1774" s="108"/>
      <c r="W1774" s="109"/>
      <c r="X1774" s="108"/>
    </row>
    <row r="1775" spans="21:24" ht="12" customHeight="1">
      <c r="U1775" s="107"/>
      <c r="V1775" s="108"/>
      <c r="W1775" s="109"/>
      <c r="X1775" s="108"/>
    </row>
    <row r="1776" spans="21:24" ht="12" customHeight="1">
      <c r="U1776" s="107"/>
      <c r="V1776" s="108"/>
      <c r="W1776" s="109"/>
      <c r="X1776" s="108"/>
    </row>
    <row r="1777" spans="21:24" ht="12" customHeight="1">
      <c r="U1777" s="107"/>
      <c r="V1777" s="108"/>
      <c r="W1777" s="109"/>
      <c r="X1777" s="108"/>
    </row>
    <row r="1778" spans="21:24" ht="12" customHeight="1">
      <c r="U1778" s="107"/>
      <c r="V1778" s="108"/>
      <c r="W1778" s="109"/>
      <c r="X1778" s="108"/>
    </row>
    <row r="1779" spans="21:24" ht="12" customHeight="1">
      <c r="U1779" s="107"/>
      <c r="V1779" s="108"/>
      <c r="W1779" s="109"/>
      <c r="X1779" s="108"/>
    </row>
    <row r="1780" spans="21:24" ht="12" customHeight="1">
      <c r="U1780" s="107"/>
      <c r="V1780" s="108"/>
      <c r="W1780" s="109"/>
      <c r="X1780" s="108"/>
    </row>
    <row r="1781" spans="21:24" ht="12" customHeight="1">
      <c r="U1781" s="107"/>
      <c r="V1781" s="108"/>
      <c r="W1781" s="109"/>
      <c r="X1781" s="108"/>
    </row>
    <row r="1782" spans="21:24" ht="12" customHeight="1">
      <c r="U1782" s="107"/>
      <c r="V1782" s="108"/>
      <c r="W1782" s="109"/>
      <c r="X1782" s="108"/>
    </row>
    <row r="1783" spans="21:24" ht="12" customHeight="1">
      <c r="U1783" s="107"/>
      <c r="V1783" s="108"/>
      <c r="W1783" s="109"/>
      <c r="X1783" s="108"/>
    </row>
    <row r="1784" spans="21:24" ht="12" customHeight="1">
      <c r="U1784" s="107"/>
      <c r="V1784" s="108"/>
      <c r="W1784" s="109"/>
      <c r="X1784" s="108"/>
    </row>
    <row r="1785" spans="21:24" ht="12" customHeight="1">
      <c r="U1785" s="107"/>
      <c r="V1785" s="108"/>
      <c r="W1785" s="109"/>
      <c r="X1785" s="108"/>
    </row>
    <row r="1786" spans="21:24" ht="12" customHeight="1">
      <c r="U1786" s="107"/>
      <c r="V1786" s="108"/>
      <c r="W1786" s="109"/>
      <c r="X1786" s="108"/>
    </row>
    <row r="1787" spans="21:24" ht="12" customHeight="1">
      <c r="U1787" s="107"/>
      <c r="V1787" s="108"/>
      <c r="W1787" s="109"/>
      <c r="X1787" s="108"/>
    </row>
    <row r="1788" spans="21:24" ht="12" customHeight="1">
      <c r="U1788" s="107"/>
      <c r="V1788" s="108"/>
      <c r="W1788" s="109"/>
      <c r="X1788" s="108"/>
    </row>
    <row r="1789" spans="21:24" ht="12" customHeight="1">
      <c r="U1789" s="107"/>
      <c r="V1789" s="108"/>
      <c r="W1789" s="109"/>
      <c r="X1789" s="108"/>
    </row>
    <row r="1790" spans="21:24" ht="12" customHeight="1">
      <c r="U1790" s="107"/>
      <c r="V1790" s="108"/>
      <c r="W1790" s="109"/>
      <c r="X1790" s="108"/>
    </row>
    <row r="1791" spans="21:24" ht="12" customHeight="1">
      <c r="U1791" s="107"/>
      <c r="V1791" s="108"/>
      <c r="W1791" s="109"/>
      <c r="X1791" s="108"/>
    </row>
    <row r="1792" spans="21:24" ht="12" customHeight="1">
      <c r="U1792" s="107"/>
      <c r="V1792" s="108"/>
      <c r="W1792" s="109"/>
      <c r="X1792" s="108"/>
    </row>
    <row r="1793" spans="21:24" ht="12" customHeight="1">
      <c r="U1793" s="107"/>
      <c r="V1793" s="108"/>
      <c r="W1793" s="109"/>
      <c r="X1793" s="108"/>
    </row>
    <row r="1794" spans="21:24" ht="12" customHeight="1">
      <c r="U1794" s="107"/>
      <c r="V1794" s="108"/>
      <c r="W1794" s="109"/>
      <c r="X1794" s="108"/>
    </row>
    <row r="1795" spans="21:24" ht="12" customHeight="1">
      <c r="U1795" s="107"/>
      <c r="V1795" s="108"/>
      <c r="W1795" s="109"/>
      <c r="X1795" s="108"/>
    </row>
    <row r="1796" spans="21:24" ht="12" customHeight="1">
      <c r="U1796" s="107"/>
      <c r="V1796" s="108"/>
      <c r="W1796" s="109"/>
      <c r="X1796" s="108"/>
    </row>
    <row r="1797" spans="21:24" ht="12" customHeight="1">
      <c r="U1797" s="107"/>
      <c r="V1797" s="108"/>
      <c r="W1797" s="109"/>
      <c r="X1797" s="108"/>
    </row>
    <row r="1798" spans="21:24" ht="12" customHeight="1">
      <c r="U1798" s="107"/>
      <c r="V1798" s="108"/>
      <c r="W1798" s="109"/>
      <c r="X1798" s="108"/>
    </row>
    <row r="1799" spans="21:24" ht="12" customHeight="1">
      <c r="U1799" s="107"/>
      <c r="V1799" s="108"/>
      <c r="W1799" s="109"/>
      <c r="X1799" s="108"/>
    </row>
    <row r="1800" spans="21:24" ht="12" customHeight="1">
      <c r="U1800" s="107"/>
      <c r="V1800" s="108"/>
      <c r="W1800" s="109"/>
      <c r="X1800" s="108"/>
    </row>
    <row r="1801" spans="21:24" ht="12" customHeight="1">
      <c r="U1801" s="107"/>
      <c r="V1801" s="108"/>
      <c r="W1801" s="109"/>
      <c r="X1801" s="108"/>
    </row>
    <row r="1802" spans="21:24" ht="12" customHeight="1">
      <c r="U1802" s="107"/>
      <c r="V1802" s="108"/>
      <c r="W1802" s="109"/>
      <c r="X1802" s="108"/>
    </row>
    <row r="1803" spans="21:24" ht="12" customHeight="1">
      <c r="U1803" s="107"/>
      <c r="V1803" s="108"/>
      <c r="W1803" s="109"/>
      <c r="X1803" s="108"/>
    </row>
    <row r="1804" spans="21:24" ht="12" customHeight="1">
      <c r="U1804" s="107"/>
      <c r="V1804" s="108"/>
      <c r="W1804" s="109"/>
      <c r="X1804" s="108"/>
    </row>
    <row r="1805" spans="21:24" ht="12" customHeight="1">
      <c r="U1805" s="107"/>
      <c r="V1805" s="108"/>
      <c r="W1805" s="109"/>
      <c r="X1805" s="108"/>
    </row>
    <row r="1806" spans="21:24" ht="12" customHeight="1">
      <c r="U1806" s="107"/>
      <c r="V1806" s="108"/>
      <c r="W1806" s="109"/>
      <c r="X1806" s="108"/>
    </row>
    <row r="1807" spans="21:24" ht="12" customHeight="1">
      <c r="U1807" s="107"/>
      <c r="V1807" s="108"/>
      <c r="W1807" s="109"/>
      <c r="X1807" s="108"/>
    </row>
    <row r="1808" spans="21:24" ht="12" customHeight="1">
      <c r="U1808" s="107"/>
      <c r="V1808" s="108"/>
      <c r="W1808" s="109"/>
      <c r="X1808" s="108"/>
    </row>
    <row r="1809" spans="21:24" ht="12" customHeight="1">
      <c r="U1809" s="107"/>
      <c r="V1809" s="108"/>
      <c r="W1809" s="109"/>
      <c r="X1809" s="108"/>
    </row>
    <row r="1810" spans="21:24" ht="12" customHeight="1">
      <c r="U1810" s="107"/>
      <c r="V1810" s="108"/>
      <c r="W1810" s="109"/>
      <c r="X1810" s="108"/>
    </row>
    <row r="1811" spans="21:24" ht="12" customHeight="1">
      <c r="U1811" s="107"/>
      <c r="V1811" s="108"/>
      <c r="W1811" s="109"/>
      <c r="X1811" s="108"/>
    </row>
    <row r="1812" spans="21:24" ht="12" customHeight="1">
      <c r="U1812" s="107"/>
      <c r="V1812" s="108"/>
      <c r="W1812" s="109"/>
      <c r="X1812" s="108"/>
    </row>
    <row r="1813" spans="21:24" ht="12" customHeight="1">
      <c r="U1813" s="107"/>
      <c r="V1813" s="108"/>
      <c r="W1813" s="109"/>
      <c r="X1813" s="108"/>
    </row>
    <row r="1814" spans="21:24" ht="12" customHeight="1">
      <c r="U1814" s="107"/>
      <c r="V1814" s="108"/>
      <c r="W1814" s="109"/>
      <c r="X1814" s="108"/>
    </row>
    <row r="1815" spans="21:24" ht="12" customHeight="1">
      <c r="U1815" s="107"/>
      <c r="V1815" s="108"/>
      <c r="W1815" s="109"/>
      <c r="X1815" s="108"/>
    </row>
    <row r="1816" spans="21:24" ht="12" customHeight="1">
      <c r="U1816" s="107"/>
      <c r="V1816" s="108"/>
      <c r="W1816" s="109"/>
      <c r="X1816" s="108"/>
    </row>
    <row r="1817" spans="21:24" ht="12" customHeight="1">
      <c r="U1817" s="107"/>
      <c r="V1817" s="108"/>
      <c r="W1817" s="109"/>
      <c r="X1817" s="108"/>
    </row>
    <row r="1818" spans="21:24" ht="12" customHeight="1">
      <c r="U1818" s="107"/>
      <c r="V1818" s="108"/>
      <c r="W1818" s="109"/>
      <c r="X1818" s="108"/>
    </row>
    <row r="1819" spans="21:24" ht="12" customHeight="1">
      <c r="U1819" s="107"/>
      <c r="V1819" s="108"/>
      <c r="W1819" s="109"/>
      <c r="X1819" s="108"/>
    </row>
    <row r="1820" spans="21:24" ht="12" customHeight="1">
      <c r="U1820" s="107"/>
      <c r="V1820" s="108"/>
      <c r="W1820" s="109"/>
      <c r="X1820" s="108"/>
    </row>
    <row r="1821" spans="21:24" ht="12" customHeight="1">
      <c r="U1821" s="107"/>
      <c r="V1821" s="108"/>
      <c r="W1821" s="109"/>
      <c r="X1821" s="108"/>
    </row>
    <row r="1822" spans="21:24" ht="12" customHeight="1">
      <c r="U1822" s="107"/>
      <c r="V1822" s="108"/>
      <c r="W1822" s="109"/>
      <c r="X1822" s="108"/>
    </row>
    <row r="1823" spans="21:24" ht="12" customHeight="1">
      <c r="U1823" s="107"/>
      <c r="V1823" s="108"/>
      <c r="W1823" s="109"/>
      <c r="X1823" s="108"/>
    </row>
    <row r="1824" spans="21:24" ht="12" customHeight="1">
      <c r="U1824" s="107"/>
      <c r="V1824" s="108"/>
      <c r="W1824" s="109"/>
      <c r="X1824" s="108"/>
    </row>
    <row r="1825" spans="21:24" ht="12" customHeight="1">
      <c r="U1825" s="107"/>
      <c r="V1825" s="108"/>
      <c r="W1825" s="109"/>
      <c r="X1825" s="108"/>
    </row>
    <row r="1826" spans="21:24" ht="12" customHeight="1">
      <c r="U1826" s="107"/>
      <c r="V1826" s="108"/>
      <c r="W1826" s="109"/>
      <c r="X1826" s="108"/>
    </row>
    <row r="1827" spans="21:24" ht="12" customHeight="1">
      <c r="U1827" s="107"/>
      <c r="V1827" s="108"/>
      <c r="W1827" s="109"/>
      <c r="X1827" s="108"/>
    </row>
    <row r="1828" spans="21:24" ht="12" customHeight="1">
      <c r="U1828" s="107"/>
      <c r="V1828" s="108"/>
      <c r="W1828" s="109"/>
      <c r="X1828" s="108"/>
    </row>
    <row r="1829" spans="21:24" ht="12" customHeight="1">
      <c r="U1829" s="107"/>
      <c r="V1829" s="108"/>
      <c r="W1829" s="109"/>
      <c r="X1829" s="108"/>
    </row>
    <row r="1830" spans="21:24" ht="12" customHeight="1">
      <c r="U1830" s="107"/>
      <c r="V1830" s="108"/>
      <c r="W1830" s="109"/>
      <c r="X1830" s="108"/>
    </row>
    <row r="1831" spans="21:24" ht="12" customHeight="1">
      <c r="U1831" s="107"/>
      <c r="V1831" s="108"/>
      <c r="W1831" s="109"/>
      <c r="X1831" s="108"/>
    </row>
    <row r="1832" spans="21:24" ht="12" customHeight="1">
      <c r="U1832" s="107"/>
      <c r="V1832" s="108"/>
      <c r="W1832" s="109"/>
      <c r="X1832" s="108"/>
    </row>
    <row r="1833" spans="21:24" ht="12" customHeight="1">
      <c r="U1833" s="107"/>
      <c r="V1833" s="108"/>
      <c r="W1833" s="109"/>
      <c r="X1833" s="108"/>
    </row>
    <row r="1834" spans="21:24" ht="12" customHeight="1">
      <c r="U1834" s="107"/>
      <c r="V1834" s="108"/>
      <c r="W1834" s="109"/>
      <c r="X1834" s="108"/>
    </row>
    <row r="1835" spans="21:24" ht="12" customHeight="1">
      <c r="U1835" s="107"/>
      <c r="V1835" s="108"/>
      <c r="W1835" s="109"/>
      <c r="X1835" s="108"/>
    </row>
    <row r="1836" spans="21:24" ht="12" customHeight="1">
      <c r="U1836" s="107"/>
      <c r="V1836" s="108"/>
      <c r="W1836" s="109"/>
      <c r="X1836" s="108"/>
    </row>
    <row r="1837" spans="21:24" ht="12" customHeight="1">
      <c r="U1837" s="107"/>
      <c r="V1837" s="108"/>
      <c r="W1837" s="109"/>
      <c r="X1837" s="108"/>
    </row>
    <row r="1838" spans="21:24" ht="12" customHeight="1">
      <c r="U1838" s="107"/>
      <c r="V1838" s="108"/>
      <c r="W1838" s="109"/>
      <c r="X1838" s="108"/>
    </row>
    <row r="1839" spans="21:24" ht="12" customHeight="1">
      <c r="U1839" s="107"/>
      <c r="V1839" s="108"/>
      <c r="W1839" s="109"/>
      <c r="X1839" s="108"/>
    </row>
    <row r="1840" spans="21:24" ht="12" customHeight="1">
      <c r="U1840" s="107"/>
      <c r="V1840" s="108"/>
      <c r="W1840" s="109"/>
      <c r="X1840" s="108"/>
    </row>
    <row r="1841" spans="21:24" ht="12" customHeight="1">
      <c r="U1841" s="107"/>
      <c r="V1841" s="108"/>
      <c r="W1841" s="109"/>
      <c r="X1841" s="108"/>
    </row>
    <row r="1842" spans="21:24" ht="12" customHeight="1">
      <c r="U1842" s="107"/>
      <c r="V1842" s="108"/>
      <c r="W1842" s="109"/>
      <c r="X1842" s="108"/>
    </row>
    <row r="1843" spans="21:24" ht="12" customHeight="1">
      <c r="U1843" s="107"/>
      <c r="V1843" s="108"/>
      <c r="W1843" s="109"/>
      <c r="X1843" s="108"/>
    </row>
    <row r="1844" spans="21:24" ht="12" customHeight="1">
      <c r="U1844" s="107"/>
      <c r="V1844" s="108"/>
      <c r="W1844" s="109"/>
      <c r="X1844" s="108"/>
    </row>
    <row r="1845" spans="21:24" ht="12" customHeight="1">
      <c r="U1845" s="107"/>
      <c r="V1845" s="108"/>
      <c r="W1845" s="109"/>
      <c r="X1845" s="108"/>
    </row>
    <row r="1846" spans="21:24" ht="12" customHeight="1">
      <c r="U1846" s="107"/>
      <c r="V1846" s="108"/>
      <c r="W1846" s="109"/>
      <c r="X1846" s="108"/>
    </row>
    <row r="1847" spans="21:24" ht="12" customHeight="1">
      <c r="U1847" s="107"/>
      <c r="V1847" s="108"/>
      <c r="W1847" s="109"/>
      <c r="X1847" s="108"/>
    </row>
    <row r="1848" spans="21:24" ht="12" customHeight="1">
      <c r="U1848" s="107"/>
      <c r="V1848" s="108"/>
      <c r="W1848" s="109"/>
      <c r="X1848" s="108"/>
    </row>
    <row r="1849" spans="21:24" ht="12" customHeight="1">
      <c r="U1849" s="107"/>
      <c r="V1849" s="108"/>
      <c r="W1849" s="109"/>
      <c r="X1849" s="108"/>
    </row>
    <row r="1850" spans="21:24" ht="12" customHeight="1">
      <c r="U1850" s="107"/>
      <c r="V1850" s="108"/>
      <c r="W1850" s="109"/>
      <c r="X1850" s="108"/>
    </row>
    <row r="1851" spans="21:24" ht="12" customHeight="1">
      <c r="U1851" s="107"/>
      <c r="V1851" s="108"/>
      <c r="W1851" s="109"/>
      <c r="X1851" s="108"/>
    </row>
    <row r="1852" spans="21:24" ht="12" customHeight="1">
      <c r="U1852" s="107"/>
      <c r="V1852" s="108"/>
      <c r="W1852" s="109"/>
      <c r="X1852" s="108"/>
    </row>
    <row r="1853" spans="21:24" ht="12" customHeight="1">
      <c r="U1853" s="107"/>
      <c r="V1853" s="108"/>
      <c r="W1853" s="109"/>
      <c r="X1853" s="108"/>
    </row>
    <row r="1854" spans="21:24" ht="12" customHeight="1">
      <c r="U1854" s="107"/>
      <c r="V1854" s="108"/>
      <c r="W1854" s="109"/>
      <c r="X1854" s="108"/>
    </row>
    <row r="1855" spans="21:24" ht="12" customHeight="1">
      <c r="U1855" s="107"/>
      <c r="V1855" s="108"/>
      <c r="W1855" s="109"/>
      <c r="X1855" s="108"/>
    </row>
    <row r="1856" spans="21:24" ht="12" customHeight="1">
      <c r="U1856" s="107"/>
      <c r="V1856" s="108"/>
      <c r="W1856" s="109"/>
      <c r="X1856" s="108"/>
    </row>
    <row r="1857" spans="21:24" ht="12" customHeight="1">
      <c r="U1857" s="107"/>
      <c r="V1857" s="108"/>
      <c r="W1857" s="109"/>
      <c r="X1857" s="108"/>
    </row>
    <row r="1858" spans="21:24" ht="12" customHeight="1">
      <c r="U1858" s="107"/>
      <c r="V1858" s="108"/>
      <c r="W1858" s="109"/>
      <c r="X1858" s="108"/>
    </row>
    <row r="1859" spans="21:24" ht="12" customHeight="1">
      <c r="U1859" s="107"/>
      <c r="V1859" s="108"/>
      <c r="W1859" s="109"/>
      <c r="X1859" s="108"/>
    </row>
    <row r="1860" spans="21:24" ht="12" customHeight="1">
      <c r="U1860" s="107"/>
      <c r="V1860" s="108"/>
      <c r="W1860" s="109"/>
      <c r="X1860" s="108"/>
    </row>
    <row r="1861" spans="21:24" ht="12" customHeight="1">
      <c r="U1861" s="107"/>
      <c r="V1861" s="108"/>
      <c r="W1861" s="109"/>
      <c r="X1861" s="108"/>
    </row>
    <row r="1862" spans="21:24" ht="12" customHeight="1">
      <c r="U1862" s="107"/>
      <c r="V1862" s="108"/>
      <c r="W1862" s="109"/>
      <c r="X1862" s="108"/>
    </row>
    <row r="1863" spans="21:24" ht="12" customHeight="1">
      <c r="U1863" s="107"/>
      <c r="V1863" s="108"/>
      <c r="W1863" s="109"/>
      <c r="X1863" s="108"/>
    </row>
    <row r="1864" spans="21:24" ht="12" customHeight="1">
      <c r="U1864" s="110"/>
      <c r="V1864" s="111"/>
      <c r="W1864" s="112"/>
      <c r="X1864" s="111"/>
    </row>
    <row r="1865" spans="21:24" ht="12" customHeight="1">
      <c r="U1865" s="107"/>
      <c r="V1865" s="108"/>
      <c r="W1865" s="109"/>
      <c r="X1865" s="108"/>
    </row>
    <row r="1866" spans="21:24" ht="12" customHeight="1">
      <c r="U1866" s="107"/>
      <c r="V1866" s="108"/>
      <c r="W1866" s="109"/>
      <c r="X1866" s="108"/>
    </row>
    <row r="1867" spans="21:24" ht="12" customHeight="1">
      <c r="U1867" s="107"/>
      <c r="V1867" s="108"/>
      <c r="W1867" s="109"/>
      <c r="X1867" s="108"/>
    </row>
    <row r="1868" spans="21:24" ht="12" customHeight="1">
      <c r="U1868" s="107"/>
      <c r="V1868" s="108"/>
      <c r="W1868" s="109"/>
      <c r="X1868" s="108"/>
    </row>
    <row r="1869" spans="21:24" ht="12" customHeight="1">
      <c r="U1869" s="107"/>
      <c r="V1869" s="108"/>
      <c r="W1869" s="109"/>
      <c r="X1869" s="108"/>
    </row>
    <row r="1870" spans="21:24" ht="12" customHeight="1">
      <c r="U1870" s="107"/>
      <c r="V1870" s="108"/>
      <c r="W1870" s="109"/>
      <c r="X1870" s="108"/>
    </row>
    <row r="1871" spans="21:24" ht="12" customHeight="1">
      <c r="U1871" s="107"/>
      <c r="V1871" s="108"/>
      <c r="W1871" s="109"/>
      <c r="X1871" s="108"/>
    </row>
    <row r="1872" spans="21:24" ht="12" customHeight="1">
      <c r="U1872" s="107"/>
      <c r="V1872" s="108"/>
      <c r="W1872" s="109"/>
      <c r="X1872" s="108"/>
    </row>
    <row r="1873" spans="21:24" ht="12" customHeight="1">
      <c r="U1873" s="107"/>
      <c r="V1873" s="108"/>
      <c r="W1873" s="109"/>
      <c r="X1873" s="108"/>
    </row>
    <row r="1874" spans="21:24" ht="12" customHeight="1">
      <c r="U1874" s="107"/>
      <c r="V1874" s="108"/>
      <c r="W1874" s="109"/>
      <c r="X1874" s="108"/>
    </row>
    <row r="1875" spans="21:24" ht="12" customHeight="1">
      <c r="U1875" s="107"/>
      <c r="V1875" s="108"/>
      <c r="W1875" s="109"/>
      <c r="X1875" s="108"/>
    </row>
    <row r="1876" spans="21:24" ht="12" customHeight="1">
      <c r="U1876" s="107"/>
      <c r="V1876" s="108"/>
      <c r="W1876" s="109"/>
      <c r="X1876" s="108"/>
    </row>
    <row r="1877" spans="21:24" ht="12" customHeight="1">
      <c r="U1877" s="107"/>
      <c r="V1877" s="108"/>
      <c r="W1877" s="109"/>
      <c r="X1877" s="108"/>
    </row>
    <row r="1878" spans="21:24" ht="12" customHeight="1">
      <c r="U1878" s="107"/>
      <c r="V1878" s="108"/>
      <c r="W1878" s="109"/>
      <c r="X1878" s="108"/>
    </row>
    <row r="1879" spans="21:24" ht="12" customHeight="1">
      <c r="U1879" s="107"/>
      <c r="V1879" s="108"/>
      <c r="W1879" s="109"/>
      <c r="X1879" s="108"/>
    </row>
    <row r="1880" spans="21:24" ht="12" customHeight="1">
      <c r="U1880" s="107"/>
      <c r="V1880" s="108"/>
      <c r="W1880" s="109"/>
      <c r="X1880" s="108"/>
    </row>
    <row r="1881" spans="21:24" ht="12" customHeight="1">
      <c r="U1881" s="107"/>
      <c r="V1881" s="108"/>
      <c r="W1881" s="109"/>
      <c r="X1881" s="108"/>
    </row>
    <row r="1882" spans="21:24" ht="12" customHeight="1">
      <c r="U1882" s="107"/>
      <c r="V1882" s="108"/>
      <c r="W1882" s="109"/>
      <c r="X1882" s="108"/>
    </row>
    <row r="1883" spans="21:24" ht="12" customHeight="1">
      <c r="U1883" s="107"/>
      <c r="V1883" s="108"/>
      <c r="W1883" s="109"/>
      <c r="X1883" s="108"/>
    </row>
    <row r="1884" spans="21:24" ht="12" customHeight="1">
      <c r="U1884" s="107"/>
      <c r="V1884" s="108"/>
      <c r="W1884" s="109"/>
      <c r="X1884" s="108"/>
    </row>
    <row r="1885" spans="21:24" ht="12" customHeight="1">
      <c r="U1885" s="107"/>
      <c r="V1885" s="108"/>
      <c r="W1885" s="109"/>
      <c r="X1885" s="108"/>
    </row>
    <row r="1886" spans="21:24" ht="12" customHeight="1">
      <c r="U1886" s="107"/>
      <c r="V1886" s="108"/>
      <c r="W1886" s="109"/>
      <c r="X1886" s="108"/>
    </row>
    <row r="1887" spans="21:24" ht="12" customHeight="1">
      <c r="U1887" s="107"/>
      <c r="V1887" s="108"/>
      <c r="W1887" s="109"/>
      <c r="X1887" s="108"/>
    </row>
    <row r="1888" spans="21:24" ht="12" customHeight="1">
      <c r="U1888" s="107"/>
      <c r="V1888" s="108"/>
      <c r="W1888" s="109"/>
      <c r="X1888" s="108"/>
    </row>
    <row r="1889" spans="21:24" ht="12" customHeight="1">
      <c r="U1889" s="107"/>
      <c r="V1889" s="108"/>
      <c r="W1889" s="109"/>
      <c r="X1889" s="108"/>
    </row>
    <row r="1890" spans="21:24" ht="12" customHeight="1">
      <c r="U1890" s="107"/>
      <c r="V1890" s="108"/>
      <c r="W1890" s="109"/>
      <c r="X1890" s="108"/>
    </row>
    <row r="1891" spans="21:24" ht="12" customHeight="1">
      <c r="U1891" s="107"/>
      <c r="V1891" s="108"/>
      <c r="W1891" s="109"/>
      <c r="X1891" s="108"/>
    </row>
    <row r="1892" spans="21:24" ht="12" customHeight="1">
      <c r="U1892" s="107"/>
      <c r="V1892" s="108"/>
      <c r="W1892" s="109"/>
      <c r="X1892" s="108"/>
    </row>
    <row r="1893" spans="21:24" ht="12" customHeight="1">
      <c r="U1893" s="107"/>
      <c r="V1893" s="108"/>
      <c r="W1893" s="109"/>
      <c r="X1893" s="108"/>
    </row>
    <row r="1894" spans="21:24" ht="12" customHeight="1">
      <c r="U1894" s="107"/>
      <c r="V1894" s="108"/>
      <c r="W1894" s="109"/>
      <c r="X1894" s="108"/>
    </row>
    <row r="1895" spans="21:24" ht="12" customHeight="1">
      <c r="U1895" s="107"/>
      <c r="V1895" s="108"/>
      <c r="W1895" s="109"/>
      <c r="X1895" s="108"/>
    </row>
    <row r="1896" spans="21:24" ht="12" customHeight="1">
      <c r="U1896" s="107"/>
      <c r="V1896" s="108"/>
      <c r="W1896" s="109"/>
      <c r="X1896" s="108"/>
    </row>
    <row r="1897" spans="21:24" ht="12" customHeight="1">
      <c r="U1897" s="107"/>
      <c r="V1897" s="108"/>
      <c r="W1897" s="109"/>
      <c r="X1897" s="108"/>
    </row>
    <row r="1898" spans="21:24" ht="12" customHeight="1">
      <c r="U1898" s="107"/>
      <c r="V1898" s="108"/>
      <c r="W1898" s="109"/>
      <c r="X1898" s="108"/>
    </row>
    <row r="1899" spans="21:24" ht="12" customHeight="1">
      <c r="U1899" s="107"/>
      <c r="V1899" s="108"/>
      <c r="W1899" s="109"/>
      <c r="X1899" s="108"/>
    </row>
    <row r="1900" spans="21:24" ht="12" customHeight="1">
      <c r="U1900" s="107"/>
      <c r="V1900" s="108"/>
      <c r="W1900" s="109"/>
      <c r="X1900" s="108"/>
    </row>
    <row r="1901" spans="21:24" ht="12" customHeight="1">
      <c r="U1901" s="107"/>
      <c r="V1901" s="108"/>
      <c r="W1901" s="109"/>
      <c r="X1901" s="108"/>
    </row>
    <row r="1902" spans="21:24" ht="12" customHeight="1">
      <c r="U1902" s="107"/>
      <c r="V1902" s="108"/>
      <c r="W1902" s="109"/>
      <c r="X1902" s="108"/>
    </row>
    <row r="1903" spans="21:24" ht="12" customHeight="1">
      <c r="U1903" s="107"/>
      <c r="V1903" s="108"/>
      <c r="W1903" s="109"/>
      <c r="X1903" s="108"/>
    </row>
    <row r="1904" spans="21:24" ht="12" customHeight="1">
      <c r="U1904" s="107"/>
      <c r="V1904" s="108"/>
      <c r="W1904" s="109"/>
      <c r="X1904" s="108"/>
    </row>
    <row r="1905" spans="21:24" ht="12" customHeight="1">
      <c r="U1905" s="107"/>
      <c r="V1905" s="108"/>
      <c r="W1905" s="109"/>
      <c r="X1905" s="108"/>
    </row>
    <row r="1906" spans="21:24" ht="12" customHeight="1">
      <c r="U1906" s="107"/>
      <c r="V1906" s="108"/>
      <c r="W1906" s="109"/>
      <c r="X1906" s="108"/>
    </row>
    <row r="1907" spans="21:24" ht="12" customHeight="1">
      <c r="U1907" s="107"/>
      <c r="V1907" s="108"/>
      <c r="W1907" s="109"/>
      <c r="X1907" s="108"/>
    </row>
    <row r="1908" spans="21:24" ht="12" customHeight="1">
      <c r="U1908" s="107"/>
      <c r="V1908" s="108"/>
      <c r="W1908" s="109"/>
      <c r="X1908" s="108"/>
    </row>
    <row r="1909" spans="21:24" ht="12" customHeight="1">
      <c r="U1909" s="107"/>
      <c r="V1909" s="108"/>
      <c r="W1909" s="109"/>
      <c r="X1909" s="108"/>
    </row>
    <row r="1910" spans="21:24" ht="12" customHeight="1">
      <c r="U1910" s="107"/>
      <c r="V1910" s="108"/>
      <c r="W1910" s="109"/>
      <c r="X1910" s="108"/>
    </row>
    <row r="1911" spans="21:24" ht="12" customHeight="1">
      <c r="U1911" s="107"/>
      <c r="V1911" s="108"/>
      <c r="W1911" s="109"/>
      <c r="X1911" s="108"/>
    </row>
    <row r="1912" spans="21:24" ht="12" customHeight="1">
      <c r="U1912" s="107"/>
      <c r="V1912" s="108"/>
      <c r="W1912" s="109"/>
      <c r="X1912" s="108"/>
    </row>
    <row r="1913" spans="21:24" ht="12" customHeight="1">
      <c r="U1913" s="107"/>
      <c r="V1913" s="108"/>
      <c r="W1913" s="109"/>
      <c r="X1913" s="108"/>
    </row>
    <row r="1914" spans="21:24" ht="12" customHeight="1">
      <c r="U1914" s="107"/>
      <c r="V1914" s="108"/>
      <c r="W1914" s="109"/>
      <c r="X1914" s="108"/>
    </row>
    <row r="1915" spans="21:24" ht="12" customHeight="1">
      <c r="U1915" s="107"/>
      <c r="V1915" s="108"/>
      <c r="W1915" s="109"/>
      <c r="X1915" s="108"/>
    </row>
    <row r="1916" spans="21:24" ht="12" customHeight="1">
      <c r="U1916" s="107"/>
      <c r="V1916" s="108"/>
      <c r="W1916" s="109"/>
      <c r="X1916" s="108"/>
    </row>
    <row r="1917" spans="21:24" ht="12" customHeight="1">
      <c r="U1917" s="107"/>
      <c r="V1917" s="108"/>
      <c r="W1917" s="109"/>
      <c r="X1917" s="108"/>
    </row>
    <row r="1918" spans="21:24" ht="12" customHeight="1">
      <c r="U1918" s="107"/>
      <c r="V1918" s="108"/>
      <c r="W1918" s="109"/>
      <c r="X1918" s="108"/>
    </row>
    <row r="1919" spans="21:24" ht="12" customHeight="1">
      <c r="U1919" s="107"/>
      <c r="V1919" s="108"/>
      <c r="W1919" s="109"/>
      <c r="X1919" s="108"/>
    </row>
    <row r="1920" spans="21:24" ht="12" customHeight="1">
      <c r="U1920" s="107"/>
      <c r="V1920" s="108"/>
      <c r="W1920" s="109"/>
      <c r="X1920" s="108"/>
    </row>
    <row r="1921" spans="21:24" ht="12" customHeight="1">
      <c r="U1921" s="107"/>
      <c r="V1921" s="108"/>
      <c r="W1921" s="109"/>
      <c r="X1921" s="108"/>
    </row>
    <row r="1922" spans="21:24" ht="12" customHeight="1">
      <c r="U1922" s="107"/>
      <c r="V1922" s="108"/>
      <c r="W1922" s="109"/>
      <c r="X1922" s="108"/>
    </row>
    <row r="1923" spans="21:24" ht="12" customHeight="1">
      <c r="U1923" s="107"/>
      <c r="V1923" s="108"/>
      <c r="W1923" s="109"/>
      <c r="X1923" s="108"/>
    </row>
    <row r="1924" spans="21:24" ht="12" customHeight="1">
      <c r="U1924" s="107"/>
      <c r="V1924" s="108"/>
      <c r="W1924" s="109"/>
      <c r="X1924" s="108"/>
    </row>
    <row r="1925" spans="21:24" ht="12" customHeight="1">
      <c r="U1925" s="107"/>
      <c r="V1925" s="108"/>
      <c r="W1925" s="109"/>
      <c r="X1925" s="108"/>
    </row>
    <row r="1926" spans="21:24" ht="12" customHeight="1">
      <c r="U1926" s="107"/>
      <c r="V1926" s="108"/>
      <c r="W1926" s="109"/>
      <c r="X1926" s="108"/>
    </row>
    <row r="1927" spans="21:24" ht="12" customHeight="1">
      <c r="U1927" s="107"/>
      <c r="V1927" s="108"/>
      <c r="W1927" s="109"/>
      <c r="X1927" s="108"/>
    </row>
    <row r="1928" spans="21:24" ht="12" customHeight="1">
      <c r="U1928" s="107"/>
      <c r="V1928" s="108"/>
      <c r="W1928" s="109"/>
      <c r="X1928" s="108"/>
    </row>
    <row r="1929" spans="21:24" ht="12" customHeight="1">
      <c r="U1929" s="107"/>
      <c r="V1929" s="108"/>
      <c r="W1929" s="109"/>
      <c r="X1929" s="108"/>
    </row>
    <row r="1930" spans="21:24" ht="12" customHeight="1">
      <c r="U1930" s="107"/>
      <c r="V1930" s="108"/>
      <c r="W1930" s="109"/>
      <c r="X1930" s="108"/>
    </row>
    <row r="1931" spans="21:24" ht="12" customHeight="1">
      <c r="U1931" s="107"/>
      <c r="V1931" s="108"/>
      <c r="W1931" s="109"/>
      <c r="X1931" s="108"/>
    </row>
    <row r="1932" spans="21:24" ht="12" customHeight="1">
      <c r="U1932" s="107"/>
      <c r="V1932" s="108"/>
      <c r="W1932" s="109"/>
      <c r="X1932" s="108"/>
    </row>
    <row r="1933" spans="21:24" ht="12" customHeight="1">
      <c r="U1933" s="107"/>
      <c r="V1933" s="108"/>
      <c r="W1933" s="109"/>
      <c r="X1933" s="108"/>
    </row>
    <row r="1934" spans="21:24" ht="12" customHeight="1">
      <c r="U1934" s="107"/>
      <c r="V1934" s="108"/>
      <c r="W1934" s="109"/>
      <c r="X1934" s="108"/>
    </row>
    <row r="1935" spans="21:24" ht="12" customHeight="1">
      <c r="U1935" s="107"/>
      <c r="V1935" s="108"/>
      <c r="W1935" s="109"/>
      <c r="X1935" s="108"/>
    </row>
    <row r="1936" spans="21:24" ht="12" customHeight="1">
      <c r="U1936" s="107"/>
      <c r="V1936" s="108"/>
      <c r="W1936" s="109"/>
      <c r="X1936" s="108"/>
    </row>
    <row r="1937" spans="21:24" ht="12" customHeight="1">
      <c r="U1937" s="107"/>
      <c r="V1937" s="108"/>
      <c r="W1937" s="109"/>
      <c r="X1937" s="108"/>
    </row>
    <row r="1938" spans="21:24" ht="12" customHeight="1">
      <c r="U1938" s="107"/>
      <c r="V1938" s="108"/>
      <c r="W1938" s="109"/>
      <c r="X1938" s="108"/>
    </row>
    <row r="1939" spans="21:24" ht="12" customHeight="1">
      <c r="U1939" s="107"/>
      <c r="V1939" s="108"/>
      <c r="W1939" s="109"/>
      <c r="X1939" s="108"/>
    </row>
    <row r="1940" spans="21:24" ht="12" customHeight="1">
      <c r="U1940" s="107"/>
      <c r="V1940" s="108"/>
      <c r="W1940" s="109"/>
      <c r="X1940" s="108"/>
    </row>
    <row r="1941" spans="21:24" ht="12" customHeight="1">
      <c r="U1941" s="107"/>
      <c r="V1941" s="108"/>
      <c r="W1941" s="109"/>
      <c r="X1941" s="108"/>
    </row>
    <row r="1942" spans="21:24" ht="12" customHeight="1">
      <c r="U1942" s="107"/>
      <c r="V1942" s="108"/>
      <c r="W1942" s="109"/>
      <c r="X1942" s="108"/>
    </row>
    <row r="1943" spans="21:24" ht="12" customHeight="1">
      <c r="U1943" s="107"/>
      <c r="V1943" s="108"/>
      <c r="W1943" s="109"/>
      <c r="X1943" s="108"/>
    </row>
    <row r="1944" spans="21:24" ht="12" customHeight="1">
      <c r="U1944" s="107"/>
      <c r="V1944" s="108"/>
      <c r="W1944" s="109"/>
      <c r="X1944" s="108"/>
    </row>
    <row r="1945" spans="21:24" ht="12" customHeight="1">
      <c r="U1945" s="107"/>
      <c r="V1945" s="108"/>
      <c r="W1945" s="109"/>
      <c r="X1945" s="108"/>
    </row>
    <row r="1946" spans="21:24" ht="12" customHeight="1">
      <c r="U1946" s="107"/>
      <c r="V1946" s="108"/>
      <c r="W1946" s="109"/>
      <c r="X1946" s="108"/>
    </row>
    <row r="1947" spans="21:24" ht="12" customHeight="1">
      <c r="U1947" s="107"/>
      <c r="V1947" s="108"/>
      <c r="W1947" s="109"/>
      <c r="X1947" s="108"/>
    </row>
    <row r="1948" spans="21:24" ht="12" customHeight="1">
      <c r="U1948" s="107"/>
      <c r="V1948" s="108"/>
      <c r="W1948" s="109"/>
      <c r="X1948" s="108"/>
    </row>
    <row r="1949" spans="21:24" ht="12" customHeight="1">
      <c r="U1949" s="107"/>
      <c r="V1949" s="108"/>
      <c r="W1949" s="109"/>
      <c r="X1949" s="108"/>
    </row>
    <row r="1950" spans="21:24" ht="12" customHeight="1">
      <c r="U1950" s="107"/>
      <c r="V1950" s="108"/>
      <c r="W1950" s="109"/>
      <c r="X1950" s="108"/>
    </row>
    <row r="1951" spans="21:24" ht="12" customHeight="1">
      <c r="U1951" s="107"/>
      <c r="V1951" s="108"/>
      <c r="W1951" s="109"/>
      <c r="X1951" s="108"/>
    </row>
    <row r="1952" spans="21:24" ht="12" customHeight="1">
      <c r="U1952" s="107"/>
      <c r="V1952" s="108"/>
      <c r="W1952" s="109"/>
      <c r="X1952" s="108"/>
    </row>
    <row r="1953" spans="21:24" ht="12" customHeight="1">
      <c r="U1953" s="107"/>
      <c r="V1953" s="108"/>
      <c r="W1953" s="109"/>
      <c r="X1953" s="108"/>
    </row>
    <row r="1954" spans="21:24" ht="12" customHeight="1">
      <c r="U1954" s="107"/>
      <c r="V1954" s="108"/>
      <c r="W1954" s="109"/>
      <c r="X1954" s="108"/>
    </row>
    <row r="1955" spans="21:24" ht="12" customHeight="1">
      <c r="U1955" s="107"/>
      <c r="V1955" s="108"/>
      <c r="W1955" s="109"/>
      <c r="X1955" s="108"/>
    </row>
    <row r="1956" spans="21:24" ht="12" customHeight="1">
      <c r="U1956" s="107"/>
      <c r="V1956" s="108"/>
      <c r="W1956" s="109"/>
      <c r="X1956" s="108"/>
    </row>
    <row r="1957" spans="21:24" ht="12" customHeight="1">
      <c r="U1957" s="107"/>
      <c r="V1957" s="108"/>
      <c r="W1957" s="109"/>
      <c r="X1957" s="108"/>
    </row>
    <row r="1958" spans="21:24" ht="12" customHeight="1">
      <c r="U1958" s="107"/>
      <c r="V1958" s="108"/>
      <c r="W1958" s="109"/>
      <c r="X1958" s="108"/>
    </row>
    <row r="1959" spans="21:24" ht="12" customHeight="1">
      <c r="U1959" s="107"/>
      <c r="V1959" s="108"/>
      <c r="W1959" s="109"/>
      <c r="X1959" s="108"/>
    </row>
    <row r="1960" spans="21:24" ht="12" customHeight="1">
      <c r="U1960" s="107"/>
      <c r="V1960" s="108"/>
      <c r="W1960" s="109"/>
      <c r="X1960" s="108"/>
    </row>
    <row r="1961" spans="21:24" ht="12" customHeight="1">
      <c r="U1961" s="107"/>
      <c r="V1961" s="108"/>
      <c r="W1961" s="109"/>
      <c r="X1961" s="108"/>
    </row>
    <row r="1962" spans="21:24" ht="12" customHeight="1">
      <c r="U1962" s="107"/>
      <c r="V1962" s="108"/>
      <c r="W1962" s="109"/>
      <c r="X1962" s="108"/>
    </row>
    <row r="1963" spans="21:24" ht="12" customHeight="1">
      <c r="U1963" s="107"/>
      <c r="V1963" s="108"/>
      <c r="W1963" s="109"/>
      <c r="X1963" s="108"/>
    </row>
    <row r="1964" spans="21:24" ht="12" customHeight="1">
      <c r="U1964" s="107"/>
      <c r="V1964" s="108"/>
      <c r="W1964" s="109"/>
      <c r="X1964" s="108"/>
    </row>
    <row r="1965" spans="21:24" ht="12" customHeight="1">
      <c r="U1965" s="107"/>
      <c r="V1965" s="108"/>
      <c r="W1965" s="109"/>
      <c r="X1965" s="108"/>
    </row>
    <row r="1966" spans="21:24" ht="12" customHeight="1">
      <c r="U1966" s="107"/>
      <c r="V1966" s="108"/>
      <c r="W1966" s="109"/>
      <c r="X1966" s="108"/>
    </row>
    <row r="1967" spans="21:24" ht="12" customHeight="1">
      <c r="U1967" s="107"/>
      <c r="V1967" s="108"/>
      <c r="W1967" s="109"/>
      <c r="X1967" s="108"/>
    </row>
    <row r="1968" spans="21:24" ht="12" customHeight="1">
      <c r="U1968" s="107"/>
      <c r="V1968" s="108"/>
      <c r="W1968" s="109"/>
      <c r="X1968" s="108"/>
    </row>
    <row r="1969" spans="21:24" ht="12" customHeight="1">
      <c r="U1969" s="107"/>
      <c r="V1969" s="108"/>
      <c r="W1969" s="109"/>
      <c r="X1969" s="108"/>
    </row>
    <row r="1970" spans="21:24" ht="12" customHeight="1">
      <c r="U1970" s="107"/>
      <c r="V1970" s="108"/>
      <c r="W1970" s="109"/>
      <c r="X1970" s="108"/>
    </row>
    <row r="1971" spans="21:24" ht="12" customHeight="1">
      <c r="U1971" s="107"/>
      <c r="V1971" s="108"/>
      <c r="W1971" s="109"/>
      <c r="X1971" s="108"/>
    </row>
    <row r="1972" spans="21:24" ht="12" customHeight="1">
      <c r="U1972" s="107"/>
      <c r="V1972" s="108"/>
      <c r="W1972" s="109"/>
      <c r="X1972" s="108"/>
    </row>
    <row r="1973" spans="21:24" ht="12" customHeight="1">
      <c r="U1973" s="107"/>
      <c r="V1973" s="108"/>
      <c r="W1973" s="109"/>
      <c r="X1973" s="108"/>
    </row>
    <row r="1974" spans="21:24" ht="12" customHeight="1">
      <c r="U1974" s="107"/>
      <c r="V1974" s="108"/>
      <c r="W1974" s="109"/>
      <c r="X1974" s="108"/>
    </row>
    <row r="1975" spans="21:24" ht="12" customHeight="1">
      <c r="U1975" s="107"/>
      <c r="V1975" s="108"/>
      <c r="W1975" s="109"/>
      <c r="X1975" s="108"/>
    </row>
    <row r="1976" spans="21:24" ht="12" customHeight="1">
      <c r="U1976" s="107"/>
      <c r="V1976" s="108"/>
      <c r="W1976" s="109"/>
      <c r="X1976" s="108"/>
    </row>
    <row r="1977" spans="21:24" ht="12" customHeight="1">
      <c r="U1977" s="107"/>
      <c r="V1977" s="108"/>
      <c r="W1977" s="109"/>
      <c r="X1977" s="108"/>
    </row>
    <row r="1978" spans="21:24" ht="12" customHeight="1">
      <c r="U1978" s="107"/>
      <c r="V1978" s="108"/>
      <c r="W1978" s="109"/>
      <c r="X1978" s="108"/>
    </row>
    <row r="1979" spans="21:24" ht="12" customHeight="1">
      <c r="U1979" s="107"/>
      <c r="V1979" s="108"/>
      <c r="W1979" s="109"/>
      <c r="X1979" s="108"/>
    </row>
    <row r="1980" spans="21:24" ht="12" customHeight="1">
      <c r="U1980" s="107"/>
      <c r="V1980" s="108"/>
      <c r="W1980" s="109"/>
      <c r="X1980" s="108"/>
    </row>
    <row r="1981" spans="21:24" ht="12" customHeight="1">
      <c r="U1981" s="107"/>
      <c r="V1981" s="108"/>
      <c r="W1981" s="109"/>
      <c r="X1981" s="108"/>
    </row>
    <row r="1982" spans="21:24" ht="12" customHeight="1">
      <c r="U1982" s="107"/>
      <c r="V1982" s="108"/>
      <c r="W1982" s="109"/>
      <c r="X1982" s="108"/>
    </row>
    <row r="1983" spans="21:24" ht="12" customHeight="1">
      <c r="U1983" s="107"/>
      <c r="V1983" s="108"/>
      <c r="W1983" s="109"/>
      <c r="X1983" s="108"/>
    </row>
    <row r="1984" spans="21:24" ht="12" customHeight="1">
      <c r="U1984" s="107"/>
      <c r="V1984" s="108"/>
      <c r="W1984" s="109"/>
      <c r="X1984" s="108"/>
    </row>
    <row r="1985" spans="21:24" ht="12" customHeight="1">
      <c r="U1985" s="107"/>
      <c r="V1985" s="108"/>
      <c r="W1985" s="109"/>
      <c r="X1985" s="108"/>
    </row>
    <row r="1986" spans="21:24" ht="12" customHeight="1">
      <c r="U1986" s="107"/>
      <c r="V1986" s="108"/>
      <c r="W1986" s="109"/>
      <c r="X1986" s="108"/>
    </row>
    <row r="1987" spans="21:24" ht="12" customHeight="1">
      <c r="U1987" s="107"/>
      <c r="V1987" s="108"/>
      <c r="W1987" s="109"/>
      <c r="X1987" s="108"/>
    </row>
    <row r="1988" spans="21:24" ht="12" customHeight="1">
      <c r="U1988" s="107"/>
      <c r="V1988" s="108"/>
      <c r="W1988" s="109"/>
      <c r="X1988" s="108"/>
    </row>
    <row r="1989" spans="21:24" ht="12" customHeight="1">
      <c r="U1989" s="107"/>
      <c r="V1989" s="108"/>
      <c r="W1989" s="109"/>
      <c r="X1989" s="108"/>
    </row>
    <row r="1990" spans="21:24" ht="12" customHeight="1">
      <c r="U1990" s="107"/>
      <c r="V1990" s="108"/>
      <c r="W1990" s="109"/>
      <c r="X1990" s="108"/>
    </row>
    <row r="1991" spans="21:24" ht="12" customHeight="1">
      <c r="U1991" s="107"/>
      <c r="V1991" s="108"/>
      <c r="W1991" s="109"/>
      <c r="X1991" s="108"/>
    </row>
    <row r="1992" spans="21:24" ht="12" customHeight="1">
      <c r="U1992" s="107"/>
      <c r="V1992" s="108"/>
      <c r="W1992" s="109"/>
      <c r="X1992" s="108"/>
    </row>
    <row r="1993" spans="21:24" ht="12" customHeight="1">
      <c r="U1993" s="107"/>
      <c r="V1993" s="108"/>
      <c r="W1993" s="109"/>
      <c r="X1993" s="108"/>
    </row>
    <row r="1994" spans="21:24" ht="12" customHeight="1">
      <c r="U1994" s="107"/>
      <c r="V1994" s="108"/>
      <c r="W1994" s="109"/>
      <c r="X1994" s="108"/>
    </row>
    <row r="1995" spans="21:24" ht="12" customHeight="1">
      <c r="U1995" s="107"/>
      <c r="V1995" s="108"/>
      <c r="W1995" s="109"/>
      <c r="X1995" s="108"/>
    </row>
    <row r="1996" spans="21:24" ht="12" customHeight="1">
      <c r="U1996" s="107"/>
      <c r="V1996" s="108"/>
      <c r="W1996" s="109"/>
      <c r="X1996" s="108"/>
    </row>
    <row r="1997" spans="21:24" ht="12" customHeight="1">
      <c r="U1997" s="107"/>
      <c r="V1997" s="108"/>
      <c r="W1997" s="109"/>
      <c r="X1997" s="108"/>
    </row>
    <row r="1998" spans="21:24" ht="12" customHeight="1">
      <c r="U1998" s="107"/>
      <c r="V1998" s="108"/>
      <c r="W1998" s="109"/>
      <c r="X1998" s="108"/>
    </row>
    <row r="1999" spans="21:24" ht="12" customHeight="1">
      <c r="U1999" s="107"/>
      <c r="V1999" s="108"/>
      <c r="W1999" s="109"/>
      <c r="X1999" s="108"/>
    </row>
    <row r="2000" spans="21:24" ht="12" customHeight="1">
      <c r="U2000" s="107"/>
      <c r="V2000" s="108"/>
      <c r="W2000" s="109"/>
      <c r="X2000" s="108"/>
    </row>
    <row r="2001" spans="21:24" ht="12" customHeight="1">
      <c r="U2001" s="107"/>
      <c r="V2001" s="108"/>
      <c r="W2001" s="109"/>
      <c r="X2001" s="108"/>
    </row>
    <row r="2002" spans="21:24" ht="12" customHeight="1">
      <c r="U2002" s="107"/>
      <c r="V2002" s="108"/>
      <c r="W2002" s="109"/>
      <c r="X2002" s="108"/>
    </row>
    <row r="2003" spans="21:24" ht="12" customHeight="1">
      <c r="U2003" s="107"/>
      <c r="V2003" s="108"/>
      <c r="W2003" s="109"/>
      <c r="X2003" s="108"/>
    </row>
    <row r="2004" spans="21:24" ht="12" customHeight="1">
      <c r="U2004" s="107"/>
      <c r="V2004" s="108"/>
      <c r="W2004" s="109"/>
      <c r="X2004" s="108"/>
    </row>
    <row r="2005" spans="21:24" ht="12" customHeight="1">
      <c r="U2005" s="107"/>
      <c r="V2005" s="108"/>
      <c r="W2005" s="109"/>
      <c r="X2005" s="108"/>
    </row>
    <row r="2006" spans="21:24" ht="12" customHeight="1">
      <c r="U2006" s="107"/>
      <c r="V2006" s="108"/>
      <c r="W2006" s="109"/>
      <c r="X2006" s="108"/>
    </row>
    <row r="2007" spans="21:24" ht="12" customHeight="1">
      <c r="U2007" s="107"/>
      <c r="V2007" s="108"/>
      <c r="W2007" s="109"/>
      <c r="X2007" s="108"/>
    </row>
    <row r="2008" spans="21:24" ht="12" customHeight="1">
      <c r="U2008" s="107"/>
      <c r="V2008" s="108"/>
      <c r="W2008" s="109"/>
      <c r="X2008" s="108"/>
    </row>
    <row r="2009" spans="21:24" ht="12" customHeight="1">
      <c r="U2009" s="107"/>
      <c r="V2009" s="108"/>
      <c r="W2009" s="109"/>
      <c r="X2009" s="108"/>
    </row>
    <row r="2010" spans="21:24" ht="12" customHeight="1">
      <c r="U2010" s="107"/>
      <c r="V2010" s="108"/>
      <c r="W2010" s="109"/>
      <c r="X2010" s="108"/>
    </row>
    <row r="2011" spans="21:24" ht="12" customHeight="1">
      <c r="U2011" s="107"/>
      <c r="V2011" s="108"/>
      <c r="W2011" s="109"/>
      <c r="X2011" s="108"/>
    </row>
    <row r="2012" spans="21:24" ht="12" customHeight="1">
      <c r="U2012" s="107"/>
      <c r="V2012" s="108"/>
      <c r="W2012" s="109"/>
      <c r="X2012" s="108"/>
    </row>
    <row r="2013" spans="21:24" ht="12" customHeight="1">
      <c r="U2013" s="107"/>
      <c r="V2013" s="108"/>
      <c r="W2013" s="109"/>
      <c r="X2013" s="108"/>
    </row>
    <row r="2014" spans="21:24" ht="12" customHeight="1">
      <c r="U2014" s="107"/>
      <c r="V2014" s="108"/>
      <c r="W2014" s="109"/>
      <c r="X2014" s="108"/>
    </row>
    <row r="2015" spans="21:24" ht="12" customHeight="1">
      <c r="U2015" s="107"/>
      <c r="V2015" s="108"/>
      <c r="W2015" s="109"/>
      <c r="X2015" s="108"/>
    </row>
    <row r="2016" spans="21:24" ht="12" customHeight="1">
      <c r="U2016" s="107"/>
      <c r="V2016" s="108"/>
      <c r="W2016" s="109"/>
      <c r="X2016" s="108"/>
    </row>
    <row r="2017" spans="21:24" ht="12" customHeight="1">
      <c r="U2017" s="107"/>
      <c r="V2017" s="108"/>
      <c r="W2017" s="109"/>
      <c r="X2017" s="108"/>
    </row>
    <row r="2018" spans="21:24" ht="12" customHeight="1">
      <c r="U2018" s="107"/>
      <c r="V2018" s="108"/>
      <c r="W2018" s="109"/>
      <c r="X2018" s="108"/>
    </row>
    <row r="2019" spans="21:24" ht="12" customHeight="1">
      <c r="U2019" s="107"/>
      <c r="V2019" s="108"/>
      <c r="W2019" s="109"/>
      <c r="X2019" s="108"/>
    </row>
    <row r="2020" spans="21:24" ht="12" customHeight="1">
      <c r="U2020" s="107"/>
      <c r="V2020" s="108"/>
      <c r="W2020" s="109"/>
      <c r="X2020" s="108"/>
    </row>
    <row r="2021" spans="21:24" ht="12" customHeight="1">
      <c r="U2021" s="107"/>
      <c r="V2021" s="108"/>
      <c r="W2021" s="109"/>
      <c r="X2021" s="108"/>
    </row>
    <row r="2022" spans="21:24" ht="12" customHeight="1">
      <c r="U2022" s="107"/>
      <c r="V2022" s="108"/>
      <c r="W2022" s="109"/>
      <c r="X2022" s="108"/>
    </row>
    <row r="2023" spans="21:24" ht="12" customHeight="1">
      <c r="U2023" s="107"/>
      <c r="V2023" s="108"/>
      <c r="W2023" s="109"/>
      <c r="X2023" s="108"/>
    </row>
    <row r="2024" spans="21:24" ht="12" customHeight="1">
      <c r="U2024" s="107"/>
      <c r="V2024" s="108"/>
      <c r="W2024" s="109"/>
      <c r="X2024" s="108"/>
    </row>
    <row r="2025" spans="21:24" ht="12" customHeight="1">
      <c r="U2025" s="107"/>
      <c r="V2025" s="108"/>
      <c r="W2025" s="109"/>
      <c r="X2025" s="108"/>
    </row>
    <row r="2026" spans="21:24" ht="12" customHeight="1">
      <c r="U2026" s="107"/>
      <c r="V2026" s="108"/>
      <c r="W2026" s="109"/>
      <c r="X2026" s="108"/>
    </row>
    <row r="2027" spans="21:24" ht="12" customHeight="1">
      <c r="U2027" s="107"/>
      <c r="V2027" s="108"/>
      <c r="W2027" s="109"/>
      <c r="X2027" s="108"/>
    </row>
    <row r="2028" spans="21:24" ht="12" customHeight="1">
      <c r="U2028" s="107"/>
      <c r="V2028" s="108"/>
      <c r="W2028" s="109"/>
      <c r="X2028" s="108"/>
    </row>
    <row r="2029" spans="21:24" ht="12" customHeight="1">
      <c r="U2029" s="107"/>
      <c r="V2029" s="108"/>
      <c r="W2029" s="109"/>
      <c r="X2029" s="108"/>
    </row>
    <row r="2030" spans="21:24" ht="12" customHeight="1">
      <c r="U2030" s="107"/>
      <c r="V2030" s="108"/>
      <c r="W2030" s="109"/>
      <c r="X2030" s="108"/>
    </row>
    <row r="2031" spans="21:24" ht="12" customHeight="1">
      <c r="U2031" s="107"/>
      <c r="V2031" s="108"/>
      <c r="W2031" s="109"/>
      <c r="X2031" s="108"/>
    </row>
    <row r="2032" spans="21:24" ht="12" customHeight="1">
      <c r="U2032" s="107"/>
      <c r="V2032" s="108"/>
      <c r="W2032" s="109"/>
      <c r="X2032" s="108"/>
    </row>
    <row r="2033" spans="21:24" ht="12" customHeight="1">
      <c r="U2033" s="107"/>
      <c r="V2033" s="108"/>
      <c r="W2033" s="109"/>
      <c r="X2033" s="108"/>
    </row>
    <row r="2034" spans="21:24" ht="12" customHeight="1">
      <c r="U2034" s="107"/>
      <c r="V2034" s="108"/>
      <c r="W2034" s="109"/>
      <c r="X2034" s="108"/>
    </row>
    <row r="2035" spans="21:24" ht="12" customHeight="1">
      <c r="U2035" s="107"/>
      <c r="V2035" s="108"/>
      <c r="W2035" s="109"/>
      <c r="X2035" s="108"/>
    </row>
    <row r="2036" spans="21:24" ht="12" customHeight="1">
      <c r="U2036" s="107"/>
      <c r="V2036" s="108"/>
      <c r="W2036" s="109"/>
      <c r="X2036" s="108"/>
    </row>
    <row r="2037" spans="21:24" ht="12" customHeight="1">
      <c r="U2037" s="107"/>
      <c r="V2037" s="108"/>
      <c r="W2037" s="109"/>
      <c r="X2037" s="108"/>
    </row>
    <row r="2038" spans="21:24" ht="12" customHeight="1">
      <c r="U2038" s="107"/>
      <c r="V2038" s="108"/>
      <c r="W2038" s="109"/>
      <c r="X2038" s="108"/>
    </row>
    <row r="2039" spans="21:24" ht="12" customHeight="1">
      <c r="U2039" s="107"/>
      <c r="V2039" s="108"/>
      <c r="W2039" s="109"/>
      <c r="X2039" s="108"/>
    </row>
    <row r="2040" spans="21:24" ht="12" customHeight="1">
      <c r="U2040" s="107"/>
      <c r="V2040" s="108"/>
      <c r="W2040" s="109"/>
      <c r="X2040" s="108"/>
    </row>
    <row r="2041" spans="21:24" ht="12" customHeight="1">
      <c r="U2041" s="107"/>
      <c r="V2041" s="108"/>
      <c r="W2041" s="109"/>
      <c r="X2041" s="108"/>
    </row>
    <row r="2042" spans="21:24" ht="12" customHeight="1">
      <c r="U2042" s="107"/>
      <c r="V2042" s="108"/>
      <c r="W2042" s="109"/>
      <c r="X2042" s="108"/>
    </row>
    <row r="2043" spans="21:24" ht="12" customHeight="1">
      <c r="U2043" s="107"/>
      <c r="V2043" s="108"/>
      <c r="W2043" s="109"/>
      <c r="X2043" s="108"/>
    </row>
    <row r="2044" spans="21:24" ht="12" customHeight="1">
      <c r="U2044" s="107"/>
      <c r="V2044" s="108"/>
      <c r="W2044" s="109"/>
      <c r="X2044" s="108"/>
    </row>
    <row r="2045" spans="21:24" ht="12" customHeight="1">
      <c r="U2045" s="107"/>
      <c r="V2045" s="108"/>
      <c r="W2045" s="109"/>
      <c r="X2045" s="108"/>
    </row>
    <row r="2046" spans="21:24" ht="12" customHeight="1">
      <c r="U2046" s="107"/>
      <c r="V2046" s="108"/>
      <c r="W2046" s="109"/>
      <c r="X2046" s="108"/>
    </row>
    <row r="2047" spans="21:24" ht="12" customHeight="1">
      <c r="U2047" s="107"/>
      <c r="V2047" s="108"/>
      <c r="W2047" s="109"/>
      <c r="X2047" s="108"/>
    </row>
    <row r="2048" spans="21:24" ht="12" customHeight="1">
      <c r="U2048" s="107"/>
      <c r="V2048" s="108"/>
      <c r="W2048" s="109"/>
      <c r="X2048" s="108"/>
    </row>
    <row r="2049" spans="21:24" ht="12" customHeight="1">
      <c r="U2049" s="107"/>
      <c r="V2049" s="108"/>
      <c r="W2049" s="109"/>
      <c r="X2049" s="108"/>
    </row>
    <row r="2050" spans="21:24" ht="12" customHeight="1">
      <c r="U2050" s="107"/>
      <c r="V2050" s="108"/>
      <c r="W2050" s="109"/>
      <c r="X2050" s="108"/>
    </row>
    <row r="2051" spans="21:24" ht="12" customHeight="1">
      <c r="U2051" s="107"/>
      <c r="V2051" s="108"/>
      <c r="W2051" s="109"/>
      <c r="X2051" s="108"/>
    </row>
    <row r="2052" spans="21:24" ht="12" customHeight="1">
      <c r="U2052" s="107"/>
      <c r="V2052" s="108"/>
      <c r="W2052" s="109"/>
      <c r="X2052" s="108"/>
    </row>
    <row r="2053" spans="21:24" ht="12" customHeight="1">
      <c r="U2053" s="107"/>
      <c r="V2053" s="108"/>
      <c r="W2053" s="109"/>
      <c r="X2053" s="108"/>
    </row>
    <row r="2054" spans="21:24" ht="12" customHeight="1">
      <c r="U2054" s="107"/>
      <c r="V2054" s="108"/>
      <c r="W2054" s="109"/>
      <c r="X2054" s="108"/>
    </row>
    <row r="2055" spans="21:24" ht="12" customHeight="1">
      <c r="U2055" s="107"/>
      <c r="V2055" s="108"/>
      <c r="W2055" s="109"/>
      <c r="X2055" s="108"/>
    </row>
    <row r="2056" spans="21:24" ht="12" customHeight="1">
      <c r="U2056" s="107"/>
      <c r="V2056" s="108"/>
      <c r="W2056" s="109"/>
      <c r="X2056" s="108"/>
    </row>
    <row r="2057" spans="21:24" ht="12" customHeight="1">
      <c r="U2057" s="107"/>
      <c r="V2057" s="108"/>
      <c r="W2057" s="109"/>
      <c r="X2057" s="108"/>
    </row>
    <row r="2058" spans="21:24" ht="12" customHeight="1">
      <c r="U2058" s="107"/>
      <c r="V2058" s="108"/>
      <c r="W2058" s="109"/>
      <c r="X2058" s="108"/>
    </row>
    <row r="2059" spans="21:24" ht="12" customHeight="1">
      <c r="U2059" s="107"/>
      <c r="V2059" s="108"/>
      <c r="W2059" s="109"/>
      <c r="X2059" s="108"/>
    </row>
    <row r="2060" spans="21:24" ht="12" customHeight="1">
      <c r="U2060" s="107"/>
      <c r="V2060" s="108"/>
      <c r="W2060" s="109"/>
      <c r="X2060" s="108"/>
    </row>
    <row r="2061" spans="21:24" ht="12" customHeight="1">
      <c r="U2061" s="107"/>
      <c r="V2061" s="108"/>
      <c r="W2061" s="109"/>
      <c r="X2061" s="108"/>
    </row>
    <row r="2062" spans="21:24" ht="12" customHeight="1">
      <c r="U2062" s="107"/>
      <c r="V2062" s="108"/>
      <c r="W2062" s="109"/>
      <c r="X2062" s="108"/>
    </row>
    <row r="2063" spans="21:24" ht="12" customHeight="1">
      <c r="U2063" s="107"/>
      <c r="V2063" s="108"/>
      <c r="W2063" s="109"/>
      <c r="X2063" s="108"/>
    </row>
    <row r="2064" spans="21:24" ht="12" customHeight="1">
      <c r="U2064" s="107"/>
      <c r="V2064" s="108"/>
      <c r="W2064" s="109"/>
      <c r="X2064" s="108"/>
    </row>
    <row r="2065" spans="21:24" ht="12" customHeight="1">
      <c r="U2065" s="107"/>
      <c r="V2065" s="108"/>
      <c r="W2065" s="109"/>
      <c r="X2065" s="108"/>
    </row>
    <row r="2066" spans="21:24" ht="12" customHeight="1">
      <c r="U2066" s="107"/>
      <c r="V2066" s="108"/>
      <c r="W2066" s="109"/>
      <c r="X2066" s="108"/>
    </row>
    <row r="2067" spans="21:24" ht="12" customHeight="1">
      <c r="U2067" s="107"/>
      <c r="V2067" s="108"/>
      <c r="W2067" s="109"/>
      <c r="X2067" s="108"/>
    </row>
    <row r="2068" spans="21:24" ht="12" customHeight="1">
      <c r="U2068" s="107"/>
      <c r="V2068" s="108"/>
      <c r="W2068" s="109"/>
      <c r="X2068" s="108"/>
    </row>
    <row r="2069" spans="21:24" ht="12" customHeight="1">
      <c r="U2069" s="107"/>
      <c r="V2069" s="108"/>
      <c r="W2069" s="109"/>
      <c r="X2069" s="108"/>
    </row>
    <row r="2070" spans="21:24" ht="12" customHeight="1">
      <c r="U2070" s="107"/>
      <c r="V2070" s="108"/>
      <c r="W2070" s="109"/>
      <c r="X2070" s="108"/>
    </row>
    <row r="2071" spans="21:24" ht="12" customHeight="1">
      <c r="U2071" s="107"/>
      <c r="V2071" s="108"/>
      <c r="W2071" s="109"/>
      <c r="X2071" s="108"/>
    </row>
    <row r="2072" spans="21:24" ht="12" customHeight="1">
      <c r="U2072" s="107"/>
      <c r="V2072" s="108"/>
      <c r="W2072" s="109"/>
      <c r="X2072" s="108"/>
    </row>
    <row r="2073" spans="21:24" ht="12" customHeight="1">
      <c r="U2073" s="107"/>
      <c r="V2073" s="108"/>
      <c r="W2073" s="109"/>
      <c r="X2073" s="108"/>
    </row>
    <row r="2074" spans="21:24" ht="12" customHeight="1">
      <c r="U2074" s="107"/>
      <c r="V2074" s="108"/>
      <c r="W2074" s="109"/>
      <c r="X2074" s="108"/>
    </row>
    <row r="2075" spans="21:24" ht="12" customHeight="1">
      <c r="U2075" s="107"/>
      <c r="V2075" s="108"/>
      <c r="W2075" s="109"/>
      <c r="X2075" s="108"/>
    </row>
    <row r="2076" spans="21:24" ht="12" customHeight="1">
      <c r="U2076" s="107"/>
      <c r="V2076" s="108"/>
      <c r="W2076" s="109"/>
      <c r="X2076" s="108"/>
    </row>
    <row r="2077" spans="21:24" ht="12" customHeight="1">
      <c r="U2077" s="107"/>
      <c r="V2077" s="108"/>
      <c r="W2077" s="109"/>
      <c r="X2077" s="108"/>
    </row>
    <row r="2078" spans="21:24" ht="12" customHeight="1">
      <c r="U2078" s="107"/>
      <c r="V2078" s="108"/>
      <c r="W2078" s="109"/>
      <c r="X2078" s="108"/>
    </row>
    <row r="2079" spans="21:24" ht="12" customHeight="1">
      <c r="U2079" s="107"/>
      <c r="V2079" s="108"/>
      <c r="W2079" s="109"/>
      <c r="X2079" s="108"/>
    </row>
    <row r="2080" spans="21:24" ht="12" customHeight="1">
      <c r="U2080" s="107"/>
      <c r="V2080" s="108"/>
      <c r="W2080" s="109"/>
      <c r="X2080" s="108"/>
    </row>
    <row r="2081" spans="21:24" ht="12" customHeight="1">
      <c r="U2081" s="107"/>
      <c r="V2081" s="108"/>
      <c r="W2081" s="109"/>
      <c r="X2081" s="108"/>
    </row>
    <row r="2082" spans="21:24" ht="12" customHeight="1">
      <c r="U2082" s="107"/>
      <c r="V2082" s="108"/>
      <c r="W2082" s="109"/>
      <c r="X2082" s="108"/>
    </row>
    <row r="2083" spans="21:24" ht="12" customHeight="1">
      <c r="U2083" s="107"/>
      <c r="V2083" s="108"/>
      <c r="W2083" s="109"/>
      <c r="X2083" s="108"/>
    </row>
    <row r="2084" spans="21:24" ht="12" customHeight="1">
      <c r="U2084" s="107"/>
      <c r="V2084" s="108"/>
      <c r="W2084" s="109"/>
      <c r="X2084" s="108"/>
    </row>
    <row r="2085" spans="21:24" ht="12" customHeight="1">
      <c r="U2085" s="107"/>
      <c r="V2085" s="108"/>
      <c r="W2085" s="109"/>
      <c r="X2085" s="108"/>
    </row>
    <row r="2086" spans="21:24" ht="12" customHeight="1">
      <c r="U2086" s="107"/>
      <c r="V2086" s="108"/>
      <c r="W2086" s="109"/>
      <c r="X2086" s="108"/>
    </row>
    <row r="2087" spans="21:24" ht="12" customHeight="1">
      <c r="U2087" s="107"/>
      <c r="V2087" s="108"/>
      <c r="W2087" s="109"/>
      <c r="X2087" s="108"/>
    </row>
    <row r="2088" spans="21:24" ht="12" customHeight="1">
      <c r="U2088" s="107"/>
      <c r="V2088" s="108"/>
      <c r="W2088" s="109"/>
      <c r="X2088" s="108"/>
    </row>
    <row r="2089" spans="21:24" ht="12" customHeight="1">
      <c r="U2089" s="107"/>
      <c r="V2089" s="108"/>
      <c r="W2089" s="109"/>
      <c r="X2089" s="108"/>
    </row>
    <row r="2090" spans="21:24" ht="12" customHeight="1">
      <c r="U2090" s="107"/>
      <c r="V2090" s="108"/>
      <c r="W2090" s="109"/>
      <c r="X2090" s="108"/>
    </row>
    <row r="2091" spans="21:24" ht="12" customHeight="1">
      <c r="U2091" s="107"/>
      <c r="V2091" s="108"/>
      <c r="W2091" s="109"/>
      <c r="X2091" s="108"/>
    </row>
    <row r="2092" spans="21:24" ht="12" customHeight="1">
      <c r="U2092" s="107"/>
      <c r="V2092" s="108"/>
      <c r="W2092" s="109"/>
      <c r="X2092" s="108"/>
    </row>
    <row r="2093" spans="21:24" ht="12" customHeight="1">
      <c r="U2093" s="107"/>
      <c r="V2093" s="108"/>
      <c r="W2093" s="109"/>
      <c r="X2093" s="108"/>
    </row>
    <row r="2094" spans="21:24" ht="12" customHeight="1">
      <c r="U2094" s="107"/>
      <c r="V2094" s="108"/>
      <c r="W2094" s="109"/>
      <c r="X2094" s="108"/>
    </row>
    <row r="2095" spans="21:24" ht="12" customHeight="1">
      <c r="U2095" s="107"/>
      <c r="V2095" s="108"/>
      <c r="W2095" s="109"/>
      <c r="X2095" s="108"/>
    </row>
    <row r="2096" spans="21:24" ht="12" customHeight="1">
      <c r="U2096" s="107"/>
      <c r="V2096" s="108"/>
      <c r="W2096" s="109"/>
      <c r="X2096" s="108"/>
    </row>
    <row r="2097" spans="21:24" ht="12" customHeight="1">
      <c r="U2097" s="107"/>
      <c r="V2097" s="108"/>
      <c r="W2097" s="109"/>
      <c r="X2097" s="108"/>
    </row>
    <row r="2098" spans="21:24" ht="12" customHeight="1">
      <c r="U2098" s="107"/>
      <c r="V2098" s="108"/>
      <c r="W2098" s="109"/>
      <c r="X2098" s="108"/>
    </row>
    <row r="2099" spans="21:24" ht="12" customHeight="1">
      <c r="U2099" s="107"/>
      <c r="V2099" s="108"/>
      <c r="W2099" s="109"/>
      <c r="X2099" s="108"/>
    </row>
    <row r="2100" spans="21:24" ht="12" customHeight="1">
      <c r="U2100" s="107"/>
      <c r="V2100" s="108"/>
      <c r="W2100" s="109"/>
      <c r="X2100" s="108"/>
    </row>
    <row r="2101" spans="21:24" ht="12" customHeight="1">
      <c r="U2101" s="107"/>
      <c r="V2101" s="108"/>
      <c r="W2101" s="109"/>
      <c r="X2101" s="108"/>
    </row>
    <row r="2102" spans="21:24" ht="12" customHeight="1">
      <c r="U2102" s="107"/>
      <c r="V2102" s="108"/>
      <c r="W2102" s="109"/>
      <c r="X2102" s="108"/>
    </row>
    <row r="2103" spans="21:24" ht="12" customHeight="1">
      <c r="U2103" s="107"/>
      <c r="V2103" s="108"/>
      <c r="W2103" s="109"/>
      <c r="X2103" s="108"/>
    </row>
    <row r="2104" spans="21:24" ht="12" customHeight="1">
      <c r="U2104" s="107"/>
      <c r="V2104" s="108"/>
      <c r="W2104" s="109"/>
      <c r="X2104" s="108"/>
    </row>
    <row r="2105" spans="21:24" ht="12" customHeight="1">
      <c r="U2105" s="107"/>
      <c r="V2105" s="108"/>
      <c r="W2105" s="109"/>
      <c r="X2105" s="108"/>
    </row>
    <row r="2106" spans="21:24" ht="12" customHeight="1">
      <c r="U2106" s="107"/>
      <c r="V2106" s="108"/>
      <c r="W2106" s="109"/>
      <c r="X2106" s="108"/>
    </row>
    <row r="2107" spans="21:24" ht="12" customHeight="1">
      <c r="U2107" s="107"/>
      <c r="V2107" s="108"/>
      <c r="W2107" s="109"/>
      <c r="X2107" s="108"/>
    </row>
    <row r="2108" spans="21:24" ht="12" customHeight="1">
      <c r="U2108" s="107"/>
      <c r="V2108" s="108"/>
      <c r="W2108" s="109"/>
      <c r="X2108" s="108"/>
    </row>
    <row r="2109" spans="21:24" ht="12" customHeight="1">
      <c r="U2109" s="107"/>
      <c r="V2109" s="108"/>
      <c r="W2109" s="109"/>
      <c r="X2109" s="108"/>
    </row>
    <row r="2110" spans="21:24" ht="12" customHeight="1">
      <c r="U2110" s="107"/>
      <c r="V2110" s="108"/>
      <c r="W2110" s="109"/>
      <c r="X2110" s="108"/>
    </row>
    <row r="2111" spans="21:24" ht="12" customHeight="1">
      <c r="U2111" s="107"/>
      <c r="V2111" s="108"/>
      <c r="W2111" s="109"/>
      <c r="X2111" s="108"/>
    </row>
    <row r="2112" spans="21:24" ht="12" customHeight="1">
      <c r="U2112" s="107"/>
      <c r="V2112" s="108"/>
      <c r="W2112" s="109"/>
      <c r="X2112" s="108"/>
    </row>
    <row r="2113" spans="21:24" ht="12" customHeight="1">
      <c r="U2113" s="107"/>
      <c r="V2113" s="108"/>
      <c r="W2113" s="109"/>
      <c r="X2113" s="108"/>
    </row>
    <row r="2114" spans="21:24" ht="12" customHeight="1">
      <c r="U2114" s="107"/>
      <c r="V2114" s="108"/>
      <c r="W2114" s="109"/>
      <c r="X2114" s="108"/>
    </row>
    <row r="2115" spans="21:24" ht="12" customHeight="1">
      <c r="U2115" s="107"/>
      <c r="V2115" s="108"/>
      <c r="W2115" s="109"/>
      <c r="X2115" s="108"/>
    </row>
    <row r="2116" spans="21:24" ht="12" customHeight="1">
      <c r="U2116" s="107"/>
      <c r="V2116" s="108"/>
      <c r="W2116" s="109"/>
      <c r="X2116" s="108"/>
    </row>
    <row r="2117" spans="21:24" ht="12" customHeight="1">
      <c r="U2117" s="107"/>
      <c r="V2117" s="108"/>
      <c r="W2117" s="109"/>
      <c r="X2117" s="108"/>
    </row>
    <row r="2118" spans="21:24" ht="12" customHeight="1">
      <c r="U2118" s="107"/>
      <c r="V2118" s="108"/>
      <c r="W2118" s="109"/>
      <c r="X2118" s="108"/>
    </row>
    <row r="2119" spans="21:24" ht="12" customHeight="1">
      <c r="U2119" s="107"/>
      <c r="V2119" s="108"/>
      <c r="W2119" s="109"/>
      <c r="X2119" s="108"/>
    </row>
    <row r="2120" spans="21:24" ht="12" customHeight="1">
      <c r="U2120" s="107"/>
      <c r="V2120" s="108"/>
      <c r="W2120" s="109"/>
      <c r="X2120" s="108"/>
    </row>
    <row r="2121" spans="21:24" ht="12" customHeight="1">
      <c r="U2121" s="107"/>
      <c r="V2121" s="108"/>
      <c r="W2121" s="109"/>
      <c r="X2121" s="108"/>
    </row>
    <row r="2122" spans="21:24" ht="12" customHeight="1">
      <c r="U2122" s="107"/>
      <c r="V2122" s="108"/>
      <c r="W2122" s="109"/>
      <c r="X2122" s="108"/>
    </row>
    <row r="2123" spans="21:24" ht="12" customHeight="1">
      <c r="U2123" s="107"/>
      <c r="V2123" s="108"/>
      <c r="W2123" s="109"/>
      <c r="X2123" s="108"/>
    </row>
    <row r="2124" spans="21:24" ht="12" customHeight="1">
      <c r="U2124" s="107"/>
      <c r="V2124" s="108"/>
      <c r="W2124" s="109"/>
      <c r="X2124" s="108"/>
    </row>
    <row r="2125" spans="21:24" ht="12" customHeight="1">
      <c r="U2125" s="107"/>
      <c r="V2125" s="108"/>
      <c r="W2125" s="109"/>
      <c r="X2125" s="108"/>
    </row>
    <row r="2126" spans="21:24" ht="12" customHeight="1">
      <c r="U2126" s="107"/>
      <c r="V2126" s="108"/>
      <c r="W2126" s="109"/>
      <c r="X2126" s="108"/>
    </row>
    <row r="2127" spans="21:24" ht="12" customHeight="1">
      <c r="U2127" s="107"/>
      <c r="V2127" s="108"/>
      <c r="W2127" s="109"/>
      <c r="X2127" s="108"/>
    </row>
    <row r="2128" spans="21:24" ht="12" customHeight="1">
      <c r="U2128" s="107"/>
      <c r="V2128" s="108"/>
      <c r="W2128" s="109"/>
      <c r="X2128" s="108"/>
    </row>
    <row r="2129" spans="21:24" ht="12" customHeight="1">
      <c r="U2129" s="107"/>
      <c r="V2129" s="108"/>
      <c r="W2129" s="109"/>
      <c r="X2129" s="108"/>
    </row>
    <row r="2130" spans="21:24" ht="12" customHeight="1">
      <c r="U2130" s="107"/>
      <c r="V2130" s="108"/>
      <c r="W2130" s="109"/>
      <c r="X2130" s="108"/>
    </row>
    <row r="2131" spans="21:24" ht="12" customHeight="1">
      <c r="U2131" s="107"/>
      <c r="V2131" s="108"/>
      <c r="W2131" s="109"/>
      <c r="X2131" s="108"/>
    </row>
    <row r="2132" spans="21:24" ht="12" customHeight="1">
      <c r="U2132" s="107"/>
      <c r="V2132" s="108"/>
      <c r="W2132" s="109"/>
      <c r="X2132" s="108"/>
    </row>
    <row r="2133" spans="21:24" ht="12" customHeight="1">
      <c r="U2133" s="107"/>
      <c r="V2133" s="108"/>
      <c r="W2133" s="109"/>
      <c r="X2133" s="108"/>
    </row>
    <row r="2134" spans="21:24" ht="12" customHeight="1">
      <c r="U2134" s="107"/>
      <c r="V2134" s="108"/>
      <c r="W2134" s="109"/>
      <c r="X2134" s="108"/>
    </row>
    <row r="2135" spans="21:24" ht="12" customHeight="1">
      <c r="U2135" s="107"/>
      <c r="V2135" s="108"/>
      <c r="W2135" s="109"/>
      <c r="X2135" s="108"/>
    </row>
    <row r="2136" spans="21:24" ht="12" customHeight="1">
      <c r="U2136" s="107"/>
      <c r="V2136" s="108"/>
      <c r="W2136" s="109"/>
      <c r="X2136" s="108"/>
    </row>
    <row r="2137" spans="21:24" ht="12" customHeight="1">
      <c r="U2137" s="107"/>
      <c r="V2137" s="108"/>
      <c r="W2137" s="109"/>
      <c r="X2137" s="108"/>
    </row>
    <row r="2138" spans="21:24" ht="12" customHeight="1">
      <c r="U2138" s="107"/>
      <c r="V2138" s="108"/>
      <c r="W2138" s="109"/>
      <c r="X2138" s="108"/>
    </row>
    <row r="2139" spans="21:24" ht="12" customHeight="1">
      <c r="U2139" s="107"/>
      <c r="V2139" s="108"/>
      <c r="W2139" s="109"/>
      <c r="X2139" s="108"/>
    </row>
    <row r="2140" spans="21:24" ht="12" customHeight="1">
      <c r="U2140" s="107"/>
      <c r="V2140" s="108"/>
      <c r="W2140" s="109"/>
      <c r="X2140" s="108"/>
    </row>
    <row r="2141" spans="21:24" ht="12" customHeight="1">
      <c r="U2141" s="107"/>
      <c r="V2141" s="108"/>
      <c r="W2141" s="109"/>
      <c r="X2141" s="108"/>
    </row>
    <row r="2142" spans="21:24" ht="12" customHeight="1">
      <c r="U2142" s="107"/>
      <c r="V2142" s="108"/>
      <c r="W2142" s="109"/>
      <c r="X2142" s="108"/>
    </row>
    <row r="2143" spans="21:24" ht="12" customHeight="1">
      <c r="U2143" s="107"/>
      <c r="V2143" s="108"/>
      <c r="W2143" s="109"/>
      <c r="X2143" s="108"/>
    </row>
    <row r="2144" spans="21:24" ht="12" customHeight="1">
      <c r="U2144" s="107"/>
      <c r="V2144" s="108"/>
      <c r="W2144" s="109"/>
      <c r="X2144" s="108"/>
    </row>
    <row r="2145" spans="21:24" ht="12" customHeight="1">
      <c r="U2145" s="107"/>
      <c r="V2145" s="108"/>
      <c r="W2145" s="109"/>
      <c r="X2145" s="108"/>
    </row>
    <row r="2146" spans="21:24" ht="12" customHeight="1">
      <c r="U2146" s="107"/>
      <c r="V2146" s="108"/>
      <c r="W2146" s="109"/>
      <c r="X2146" s="108"/>
    </row>
    <row r="2147" spans="21:24" ht="12" customHeight="1">
      <c r="U2147" s="107"/>
      <c r="V2147" s="108"/>
      <c r="W2147" s="109"/>
      <c r="X2147" s="108"/>
    </row>
    <row r="2148" spans="21:24" ht="12" customHeight="1">
      <c r="U2148" s="107"/>
      <c r="V2148" s="108"/>
      <c r="W2148" s="109"/>
      <c r="X2148" s="108"/>
    </row>
    <row r="2149" spans="21:24" ht="12" customHeight="1">
      <c r="U2149" s="107"/>
      <c r="V2149" s="108"/>
      <c r="W2149" s="109"/>
      <c r="X2149" s="108"/>
    </row>
    <row r="2150" spans="21:24" ht="12" customHeight="1">
      <c r="U2150" s="107"/>
      <c r="V2150" s="108"/>
      <c r="W2150" s="109"/>
      <c r="X2150" s="108"/>
    </row>
    <row r="2151" spans="21:24" ht="12" customHeight="1">
      <c r="U2151" s="107"/>
      <c r="V2151" s="108"/>
      <c r="W2151" s="109"/>
      <c r="X2151" s="108"/>
    </row>
    <row r="2152" spans="21:24" ht="12" customHeight="1">
      <c r="U2152" s="107"/>
      <c r="V2152" s="108"/>
      <c r="W2152" s="109"/>
      <c r="X2152" s="108"/>
    </row>
    <row r="2153" spans="21:24" ht="12" customHeight="1">
      <c r="U2153" s="107"/>
      <c r="V2153" s="108"/>
      <c r="W2153" s="109"/>
      <c r="X2153" s="108"/>
    </row>
    <row r="2154" spans="21:24" ht="12" customHeight="1">
      <c r="U2154" s="107"/>
      <c r="V2154" s="108"/>
      <c r="W2154" s="109"/>
      <c r="X2154" s="108"/>
    </row>
    <row r="2155" spans="21:24" ht="12" customHeight="1">
      <c r="U2155" s="107"/>
      <c r="V2155" s="108"/>
      <c r="W2155" s="109"/>
      <c r="X2155" s="108"/>
    </row>
    <row r="2156" spans="21:24" ht="12" customHeight="1">
      <c r="U2156" s="107"/>
      <c r="V2156" s="108"/>
      <c r="W2156" s="109"/>
      <c r="X2156" s="108"/>
    </row>
    <row r="2157" spans="21:24" ht="12" customHeight="1">
      <c r="U2157" s="107"/>
      <c r="V2157" s="108"/>
      <c r="W2157" s="109"/>
      <c r="X2157" s="108"/>
    </row>
    <row r="2158" spans="21:24" ht="12" customHeight="1">
      <c r="U2158" s="107"/>
      <c r="V2158" s="108"/>
      <c r="W2158" s="109"/>
      <c r="X2158" s="108"/>
    </row>
    <row r="2159" spans="21:24" ht="12" customHeight="1">
      <c r="U2159" s="107"/>
      <c r="V2159" s="108"/>
      <c r="W2159" s="109"/>
      <c r="X2159" s="108"/>
    </row>
    <row r="2160" spans="21:24" ht="12" customHeight="1">
      <c r="U2160" s="107"/>
      <c r="V2160" s="108"/>
      <c r="W2160" s="109"/>
      <c r="X2160" s="108"/>
    </row>
    <row r="2161" spans="21:24" ht="12" customHeight="1">
      <c r="U2161" s="107"/>
      <c r="V2161" s="108"/>
      <c r="W2161" s="109"/>
      <c r="X2161" s="108"/>
    </row>
    <row r="2162" spans="21:24" ht="12" customHeight="1">
      <c r="U2162" s="107"/>
      <c r="V2162" s="108"/>
      <c r="W2162" s="109"/>
      <c r="X2162" s="108"/>
    </row>
    <row r="2163" spans="21:24" ht="12" customHeight="1">
      <c r="U2163" s="107"/>
      <c r="V2163" s="108"/>
      <c r="W2163" s="109"/>
      <c r="X2163" s="108"/>
    </row>
    <row r="2164" spans="21:24" ht="12" customHeight="1">
      <c r="U2164" s="107"/>
      <c r="V2164" s="108"/>
      <c r="W2164" s="109"/>
      <c r="X2164" s="108"/>
    </row>
    <row r="2165" spans="21:24" ht="12" customHeight="1">
      <c r="U2165" s="107"/>
      <c r="V2165" s="108"/>
      <c r="W2165" s="109"/>
      <c r="X2165" s="108"/>
    </row>
    <row r="2166" spans="21:24" ht="12" customHeight="1">
      <c r="U2166" s="107"/>
      <c r="V2166" s="108"/>
      <c r="W2166" s="109"/>
      <c r="X2166" s="108"/>
    </row>
    <row r="2167" spans="21:24" ht="12" customHeight="1">
      <c r="U2167" s="107"/>
      <c r="V2167" s="108"/>
      <c r="W2167" s="109"/>
      <c r="X2167" s="108"/>
    </row>
    <row r="2168" spans="21:24" ht="12" customHeight="1">
      <c r="U2168" s="107"/>
      <c r="V2168" s="108"/>
      <c r="W2168" s="109"/>
      <c r="X2168" s="108"/>
    </row>
    <row r="2169" spans="21:24" ht="12" customHeight="1">
      <c r="U2169" s="107"/>
      <c r="V2169" s="108"/>
      <c r="W2169" s="109"/>
      <c r="X2169" s="108"/>
    </row>
    <row r="2170" spans="21:24" ht="12" customHeight="1">
      <c r="U2170" s="107"/>
      <c r="V2170" s="108"/>
      <c r="W2170" s="109"/>
      <c r="X2170" s="108"/>
    </row>
    <row r="2171" spans="21:24" ht="12" customHeight="1">
      <c r="U2171" s="107"/>
      <c r="V2171" s="108"/>
      <c r="W2171" s="109"/>
      <c r="X2171" s="108"/>
    </row>
    <row r="2172" spans="21:24" ht="12" customHeight="1">
      <c r="U2172" s="107"/>
      <c r="V2172" s="108"/>
      <c r="W2172" s="109"/>
      <c r="X2172" s="108"/>
    </row>
    <row r="2173" spans="21:24" ht="12" customHeight="1">
      <c r="U2173" s="107"/>
      <c r="V2173" s="108"/>
      <c r="W2173" s="109"/>
      <c r="X2173" s="108"/>
    </row>
    <row r="2174" spans="21:24" ht="12" customHeight="1">
      <c r="U2174" s="107"/>
      <c r="V2174" s="108"/>
      <c r="W2174" s="109"/>
      <c r="X2174" s="108"/>
    </row>
    <row r="2175" spans="21:24" ht="12" customHeight="1">
      <c r="U2175" s="107"/>
      <c r="V2175" s="108"/>
      <c r="W2175" s="109"/>
      <c r="X2175" s="108"/>
    </row>
    <row r="2176" spans="21:24" ht="12" customHeight="1">
      <c r="U2176" s="107"/>
      <c r="V2176" s="108"/>
      <c r="W2176" s="109"/>
      <c r="X2176" s="108"/>
    </row>
    <row r="2177" spans="21:24" ht="12" customHeight="1">
      <c r="U2177" s="107"/>
      <c r="V2177" s="108"/>
      <c r="W2177" s="109"/>
      <c r="X2177" s="108"/>
    </row>
    <row r="2178" spans="21:24" ht="12" customHeight="1">
      <c r="U2178" s="107"/>
      <c r="V2178" s="108"/>
      <c r="W2178" s="109"/>
      <c r="X2178" s="108"/>
    </row>
    <row r="2179" spans="21:24" ht="12" customHeight="1">
      <c r="U2179" s="107"/>
      <c r="V2179" s="108"/>
      <c r="W2179" s="109"/>
      <c r="X2179" s="108"/>
    </row>
    <row r="2180" spans="21:24" ht="12" customHeight="1">
      <c r="U2180" s="107"/>
      <c r="V2180" s="108"/>
      <c r="W2180" s="109"/>
      <c r="X2180" s="108"/>
    </row>
    <row r="2181" spans="21:24" ht="12" customHeight="1">
      <c r="U2181" s="107"/>
      <c r="V2181" s="108"/>
      <c r="W2181" s="109"/>
      <c r="X2181" s="108"/>
    </row>
    <row r="2182" spans="21:24" ht="12" customHeight="1">
      <c r="U2182" s="107"/>
      <c r="V2182" s="108"/>
      <c r="W2182" s="109"/>
      <c r="X2182" s="108"/>
    </row>
    <row r="2183" spans="21:24" ht="12" customHeight="1">
      <c r="U2183" s="107"/>
      <c r="V2183" s="108"/>
      <c r="W2183" s="109"/>
      <c r="X2183" s="108"/>
    </row>
    <row r="2184" spans="21:24" ht="12" customHeight="1">
      <c r="U2184" s="107"/>
      <c r="V2184" s="108"/>
      <c r="W2184" s="109"/>
      <c r="X2184" s="108"/>
    </row>
    <row r="2185" spans="21:24" ht="12" customHeight="1">
      <c r="U2185" s="107"/>
      <c r="V2185" s="108"/>
      <c r="W2185" s="109"/>
      <c r="X2185" s="108"/>
    </row>
    <row r="2186" spans="21:24" ht="12" customHeight="1">
      <c r="U2186" s="107"/>
      <c r="V2186" s="108"/>
      <c r="W2186" s="109"/>
      <c r="X2186" s="108"/>
    </row>
    <row r="2187" spans="21:24" ht="12" customHeight="1">
      <c r="U2187" s="107"/>
      <c r="V2187" s="108"/>
      <c r="W2187" s="109"/>
      <c r="X2187" s="108"/>
    </row>
    <row r="2188" spans="21:24" ht="12" customHeight="1">
      <c r="U2188" s="107"/>
      <c r="V2188" s="108"/>
      <c r="W2188" s="109"/>
      <c r="X2188" s="108"/>
    </row>
    <row r="2189" spans="21:24" ht="12" customHeight="1">
      <c r="U2189" s="107"/>
      <c r="V2189" s="108"/>
      <c r="W2189" s="109"/>
      <c r="X2189" s="108"/>
    </row>
    <row r="2190" spans="21:24" ht="12" customHeight="1">
      <c r="U2190" s="107"/>
      <c r="V2190" s="108"/>
      <c r="W2190" s="109"/>
      <c r="X2190" s="108"/>
    </row>
    <row r="2191" spans="21:24" ht="12" customHeight="1">
      <c r="U2191" s="107"/>
      <c r="V2191" s="108"/>
      <c r="W2191" s="109"/>
      <c r="X2191" s="108"/>
    </row>
    <row r="2192" spans="21:24" ht="12" customHeight="1">
      <c r="U2192" s="107"/>
      <c r="V2192" s="108"/>
      <c r="W2192" s="109"/>
      <c r="X2192" s="108"/>
    </row>
    <row r="2193" spans="21:24" ht="12" customHeight="1">
      <c r="U2193" s="107"/>
      <c r="V2193" s="108"/>
      <c r="W2193" s="109"/>
      <c r="X2193" s="108"/>
    </row>
    <row r="2194" spans="21:24" ht="12" customHeight="1">
      <c r="U2194" s="107"/>
      <c r="V2194" s="108"/>
      <c r="W2194" s="109"/>
      <c r="X2194" s="108"/>
    </row>
    <row r="2195" spans="21:24" ht="12" customHeight="1">
      <c r="U2195" s="107"/>
      <c r="V2195" s="108"/>
      <c r="W2195" s="109"/>
      <c r="X2195" s="108"/>
    </row>
    <row r="2196" spans="21:24" ht="12" customHeight="1">
      <c r="U2196" s="107"/>
      <c r="V2196" s="108"/>
      <c r="W2196" s="109"/>
      <c r="X2196" s="108"/>
    </row>
    <row r="2197" spans="21:24" ht="12" customHeight="1">
      <c r="U2197" s="107"/>
      <c r="V2197" s="108"/>
      <c r="W2197" s="109"/>
      <c r="X2197" s="108"/>
    </row>
    <row r="2198" spans="21:24" ht="12" customHeight="1">
      <c r="U2198" s="107"/>
      <c r="V2198" s="108"/>
      <c r="W2198" s="109"/>
      <c r="X2198" s="108"/>
    </row>
    <row r="2199" spans="21:24" ht="12" customHeight="1">
      <c r="U2199" s="107"/>
      <c r="V2199" s="108"/>
      <c r="W2199" s="109"/>
      <c r="X2199" s="108"/>
    </row>
    <row r="2200" spans="21:24" ht="12" customHeight="1">
      <c r="U2200" s="107"/>
      <c r="V2200" s="108"/>
      <c r="W2200" s="109"/>
      <c r="X2200" s="108"/>
    </row>
    <row r="2201" spans="21:24" ht="12" customHeight="1">
      <c r="U2201" s="107"/>
      <c r="V2201" s="108"/>
      <c r="W2201" s="109"/>
      <c r="X2201" s="108"/>
    </row>
    <row r="2202" spans="21:24" ht="12" customHeight="1">
      <c r="U2202" s="107"/>
      <c r="V2202" s="108"/>
      <c r="W2202" s="109"/>
      <c r="X2202" s="108"/>
    </row>
    <row r="2203" spans="21:24" ht="12" customHeight="1">
      <c r="U2203" s="107"/>
      <c r="V2203" s="108"/>
      <c r="W2203" s="109"/>
      <c r="X2203" s="108"/>
    </row>
    <row r="2204" spans="21:24" ht="12" customHeight="1">
      <c r="U2204" s="107"/>
      <c r="V2204" s="108"/>
      <c r="W2204" s="109"/>
      <c r="X2204" s="108"/>
    </row>
    <row r="2205" spans="21:24" ht="12" customHeight="1">
      <c r="U2205" s="107"/>
      <c r="V2205" s="108"/>
      <c r="W2205" s="109"/>
      <c r="X2205" s="108"/>
    </row>
    <row r="2206" spans="21:24" ht="12" customHeight="1">
      <c r="U2206" s="107"/>
      <c r="V2206" s="108"/>
      <c r="W2206" s="109"/>
      <c r="X2206" s="108"/>
    </row>
    <row r="2207" spans="21:24" ht="12" customHeight="1">
      <c r="U2207" s="107"/>
      <c r="V2207" s="108"/>
      <c r="W2207" s="109"/>
      <c r="X2207" s="108"/>
    </row>
    <row r="2208" spans="21:24" ht="12" customHeight="1">
      <c r="U2208" s="107"/>
      <c r="V2208" s="108"/>
      <c r="W2208" s="109"/>
      <c r="X2208" s="108"/>
    </row>
    <row r="2209" spans="21:24" ht="12" customHeight="1">
      <c r="U2209" s="107"/>
      <c r="V2209" s="108"/>
      <c r="W2209" s="109"/>
      <c r="X2209" s="108"/>
    </row>
    <row r="2210" spans="21:24" ht="12" customHeight="1">
      <c r="U2210" s="107"/>
      <c r="V2210" s="108"/>
      <c r="W2210" s="109"/>
      <c r="X2210" s="108"/>
    </row>
    <row r="2211" spans="21:24" ht="12" customHeight="1">
      <c r="U2211" s="107"/>
      <c r="V2211" s="108"/>
      <c r="W2211" s="109"/>
      <c r="X2211" s="108"/>
    </row>
    <row r="2212" spans="21:24" ht="12" customHeight="1">
      <c r="U2212" s="107"/>
      <c r="V2212" s="108"/>
      <c r="W2212" s="109"/>
      <c r="X2212" s="108"/>
    </row>
    <row r="2213" spans="21:24" ht="12" customHeight="1">
      <c r="U2213" s="107"/>
      <c r="V2213" s="108"/>
      <c r="W2213" s="109"/>
      <c r="X2213" s="108"/>
    </row>
    <row r="2214" spans="21:24" ht="12" customHeight="1">
      <c r="U2214" s="107"/>
      <c r="V2214" s="108"/>
      <c r="W2214" s="109"/>
      <c r="X2214" s="108"/>
    </row>
    <row r="2215" spans="21:24" ht="12" customHeight="1">
      <c r="U2215" s="107"/>
      <c r="V2215" s="108"/>
      <c r="W2215" s="109"/>
      <c r="X2215" s="108"/>
    </row>
    <row r="2216" spans="21:24" ht="12" customHeight="1">
      <c r="U2216" s="107"/>
      <c r="V2216" s="108"/>
      <c r="W2216" s="109"/>
      <c r="X2216" s="108"/>
    </row>
    <row r="2217" spans="21:24" ht="12" customHeight="1">
      <c r="U2217" s="107"/>
      <c r="V2217" s="108"/>
      <c r="W2217" s="109"/>
      <c r="X2217" s="108"/>
    </row>
    <row r="2218" spans="21:24" ht="12" customHeight="1">
      <c r="U2218" s="107"/>
      <c r="V2218" s="108"/>
      <c r="W2218" s="109"/>
      <c r="X2218" s="108"/>
    </row>
    <row r="2219" spans="21:24" ht="12" customHeight="1">
      <c r="U2219" s="107"/>
      <c r="V2219" s="108"/>
      <c r="W2219" s="109"/>
      <c r="X2219" s="108"/>
    </row>
    <row r="2220" spans="21:24" ht="12" customHeight="1">
      <c r="U2220" s="107"/>
      <c r="V2220" s="108"/>
      <c r="W2220" s="109"/>
      <c r="X2220" s="108"/>
    </row>
    <row r="2221" spans="21:24" ht="12" customHeight="1">
      <c r="U2221" s="107"/>
      <c r="V2221" s="108"/>
      <c r="W2221" s="109"/>
      <c r="X2221" s="108"/>
    </row>
    <row r="2222" spans="21:24" ht="12" customHeight="1">
      <c r="U2222" s="107"/>
      <c r="V2222" s="108"/>
      <c r="W2222" s="109"/>
      <c r="X2222" s="108"/>
    </row>
    <row r="2223" spans="21:24" ht="12" customHeight="1">
      <c r="U2223" s="107"/>
      <c r="V2223" s="108"/>
      <c r="W2223" s="109"/>
      <c r="X2223" s="108"/>
    </row>
    <row r="2224" spans="21:24" ht="12" customHeight="1">
      <c r="U2224" s="107"/>
      <c r="V2224" s="108"/>
      <c r="W2224" s="109"/>
      <c r="X2224" s="108"/>
    </row>
    <row r="2225" spans="21:24" ht="12" customHeight="1">
      <c r="U2225" s="107"/>
      <c r="V2225" s="108"/>
      <c r="W2225" s="109"/>
      <c r="X2225" s="108"/>
    </row>
    <row r="2226" spans="21:24" ht="12" customHeight="1">
      <c r="U2226" s="107"/>
      <c r="V2226" s="108"/>
      <c r="W2226" s="109"/>
      <c r="X2226" s="108"/>
    </row>
    <row r="2227" spans="21:24" ht="12" customHeight="1">
      <c r="U2227" s="107"/>
      <c r="V2227" s="108"/>
      <c r="W2227" s="109"/>
      <c r="X2227" s="108"/>
    </row>
    <row r="2228" spans="21:24" ht="12" customHeight="1">
      <c r="U2228" s="107"/>
      <c r="V2228" s="108"/>
      <c r="W2228" s="109"/>
      <c r="X2228" s="108"/>
    </row>
    <row r="2229" spans="21:24" ht="12" customHeight="1">
      <c r="U2229" s="107"/>
      <c r="V2229" s="108"/>
      <c r="W2229" s="109"/>
      <c r="X2229" s="108"/>
    </row>
    <row r="2230" spans="21:24" ht="12" customHeight="1">
      <c r="U2230" s="107"/>
      <c r="V2230" s="108"/>
      <c r="W2230" s="109"/>
      <c r="X2230" s="108"/>
    </row>
    <row r="2231" spans="21:24" ht="12" customHeight="1">
      <c r="U2231" s="107"/>
      <c r="V2231" s="108"/>
      <c r="W2231" s="109"/>
      <c r="X2231" s="108"/>
    </row>
    <row r="2232" spans="21:24" ht="12" customHeight="1">
      <c r="U2232" s="107"/>
      <c r="V2232" s="108"/>
      <c r="W2232" s="109"/>
      <c r="X2232" s="108"/>
    </row>
    <row r="2233" spans="21:24" ht="12" customHeight="1">
      <c r="U2233" s="107"/>
      <c r="V2233" s="108"/>
      <c r="W2233" s="109"/>
      <c r="X2233" s="108"/>
    </row>
    <row r="2234" spans="21:24" ht="12" customHeight="1">
      <c r="U2234" s="107"/>
      <c r="V2234" s="108"/>
      <c r="W2234" s="109"/>
      <c r="X2234" s="108"/>
    </row>
    <row r="2235" spans="21:24" ht="12" customHeight="1">
      <c r="U2235" s="107"/>
      <c r="V2235" s="108"/>
      <c r="W2235" s="109"/>
      <c r="X2235" s="108"/>
    </row>
    <row r="2236" spans="21:24" ht="12" customHeight="1">
      <c r="U2236" s="107"/>
      <c r="V2236" s="108"/>
      <c r="W2236" s="109"/>
      <c r="X2236" s="108"/>
    </row>
    <row r="2237" spans="21:24" ht="12" customHeight="1">
      <c r="U2237" s="107"/>
      <c r="V2237" s="108"/>
      <c r="W2237" s="109"/>
      <c r="X2237" s="108"/>
    </row>
    <row r="2238" spans="21:24" ht="12" customHeight="1">
      <c r="U2238" s="107"/>
      <c r="V2238" s="108"/>
      <c r="W2238" s="109"/>
      <c r="X2238" s="108"/>
    </row>
    <row r="2239" spans="21:24" ht="12" customHeight="1">
      <c r="U2239" s="107"/>
      <c r="V2239" s="108"/>
      <c r="W2239" s="109"/>
      <c r="X2239" s="108"/>
    </row>
    <row r="2240" spans="21:24" ht="12" customHeight="1">
      <c r="U2240" s="107"/>
      <c r="V2240" s="108"/>
      <c r="W2240" s="109"/>
      <c r="X2240" s="108"/>
    </row>
    <row r="2241" spans="21:24" ht="12" customHeight="1">
      <c r="U2241" s="107"/>
      <c r="V2241" s="108"/>
      <c r="W2241" s="109"/>
      <c r="X2241" s="108"/>
    </row>
    <row r="2242" spans="21:24" ht="12" customHeight="1">
      <c r="U2242" s="107"/>
      <c r="V2242" s="108"/>
      <c r="W2242" s="109"/>
      <c r="X2242" s="108"/>
    </row>
    <row r="2243" spans="21:24" ht="12" customHeight="1">
      <c r="U2243" s="107"/>
      <c r="V2243" s="108"/>
      <c r="W2243" s="109"/>
      <c r="X2243" s="108"/>
    </row>
    <row r="2244" spans="21:24" ht="12" customHeight="1">
      <c r="U2244" s="107"/>
      <c r="V2244" s="108"/>
      <c r="W2244" s="109"/>
      <c r="X2244" s="108"/>
    </row>
    <row r="2245" spans="21:24" ht="12" customHeight="1">
      <c r="U2245" s="107"/>
      <c r="V2245" s="108"/>
      <c r="W2245" s="109"/>
      <c r="X2245" s="108"/>
    </row>
    <row r="2246" spans="21:24" ht="12" customHeight="1">
      <c r="U2246" s="107"/>
      <c r="V2246" s="108"/>
      <c r="W2246" s="109"/>
      <c r="X2246" s="108"/>
    </row>
    <row r="2247" spans="21:24" ht="12" customHeight="1">
      <c r="U2247" s="107"/>
      <c r="V2247" s="108"/>
      <c r="W2247" s="109"/>
      <c r="X2247" s="108"/>
    </row>
    <row r="2248" spans="21:24" ht="12" customHeight="1">
      <c r="U2248" s="107"/>
      <c r="V2248" s="108"/>
      <c r="W2248" s="109"/>
      <c r="X2248" s="108"/>
    </row>
    <row r="2249" spans="21:24" ht="12" customHeight="1">
      <c r="U2249" s="107"/>
      <c r="V2249" s="108"/>
      <c r="W2249" s="109"/>
      <c r="X2249" s="108"/>
    </row>
    <row r="2250" spans="21:24" ht="12" customHeight="1">
      <c r="U2250" s="107"/>
      <c r="V2250" s="108"/>
      <c r="W2250" s="109"/>
      <c r="X2250" s="108"/>
    </row>
    <row r="2251" spans="21:24" ht="12" customHeight="1">
      <c r="U2251" s="107"/>
      <c r="V2251" s="108"/>
      <c r="W2251" s="109"/>
      <c r="X2251" s="108"/>
    </row>
    <row r="2252" spans="21:24" ht="12" customHeight="1">
      <c r="U2252" s="107"/>
      <c r="V2252" s="108"/>
      <c r="W2252" s="109"/>
      <c r="X2252" s="108"/>
    </row>
    <row r="2253" spans="21:24" ht="12" customHeight="1">
      <c r="U2253" s="107"/>
      <c r="V2253" s="108"/>
      <c r="W2253" s="109"/>
      <c r="X2253" s="108"/>
    </row>
    <row r="2254" spans="21:24" ht="12" customHeight="1">
      <c r="U2254" s="107"/>
      <c r="V2254" s="108"/>
      <c r="W2254" s="109"/>
      <c r="X2254" s="108"/>
    </row>
    <row r="2255" spans="21:24" ht="12" customHeight="1">
      <c r="U2255" s="107"/>
      <c r="V2255" s="108"/>
      <c r="W2255" s="109"/>
      <c r="X2255" s="108"/>
    </row>
    <row r="2256" spans="21:24" ht="12" customHeight="1">
      <c r="U2256" s="107"/>
      <c r="V2256" s="108"/>
      <c r="W2256" s="109"/>
      <c r="X2256" s="108"/>
    </row>
    <row r="2257" spans="21:24" ht="12" customHeight="1">
      <c r="U2257" s="107"/>
      <c r="V2257" s="108"/>
      <c r="W2257" s="109"/>
      <c r="X2257" s="108"/>
    </row>
    <row r="2258" spans="21:24" ht="12" customHeight="1">
      <c r="U2258" s="107"/>
      <c r="V2258" s="108"/>
      <c r="W2258" s="109"/>
      <c r="X2258" s="108"/>
    </row>
    <row r="2259" spans="21:24" ht="12" customHeight="1">
      <c r="U2259" s="107"/>
      <c r="V2259" s="108"/>
      <c r="W2259" s="109"/>
      <c r="X2259" s="108"/>
    </row>
    <row r="2260" spans="21:24" ht="12" customHeight="1">
      <c r="U2260" s="107"/>
      <c r="V2260" s="108"/>
      <c r="W2260" s="109"/>
      <c r="X2260" s="108"/>
    </row>
    <row r="2261" spans="21:24" ht="12" customHeight="1">
      <c r="U2261" s="107"/>
      <c r="V2261" s="108"/>
      <c r="W2261" s="109"/>
      <c r="X2261" s="108"/>
    </row>
    <row r="2262" spans="21:24" ht="12" customHeight="1">
      <c r="U2262" s="107"/>
      <c r="V2262" s="108"/>
      <c r="W2262" s="109"/>
      <c r="X2262" s="108"/>
    </row>
    <row r="2263" spans="21:24" ht="12" customHeight="1">
      <c r="U2263" s="107"/>
      <c r="V2263" s="108"/>
      <c r="W2263" s="109"/>
      <c r="X2263" s="108"/>
    </row>
    <row r="2264" spans="21:24" ht="12" customHeight="1">
      <c r="U2264" s="107"/>
      <c r="V2264" s="108"/>
      <c r="W2264" s="109"/>
      <c r="X2264" s="108"/>
    </row>
    <row r="2265" spans="21:24" ht="12" customHeight="1">
      <c r="U2265" s="107"/>
      <c r="V2265" s="108"/>
      <c r="W2265" s="109"/>
      <c r="X2265" s="108"/>
    </row>
    <row r="2266" spans="21:24" ht="12" customHeight="1">
      <c r="U2266" s="107"/>
      <c r="V2266" s="108"/>
      <c r="W2266" s="109"/>
      <c r="X2266" s="108"/>
    </row>
    <row r="2267" spans="21:24" ht="12" customHeight="1">
      <c r="U2267" s="107"/>
      <c r="V2267" s="108"/>
      <c r="W2267" s="109"/>
      <c r="X2267" s="108"/>
    </row>
    <row r="2268" spans="21:24" ht="12" customHeight="1">
      <c r="U2268" s="107"/>
      <c r="V2268" s="108"/>
      <c r="W2268" s="109"/>
      <c r="X2268" s="108"/>
    </row>
    <row r="2269" spans="21:24" ht="12" customHeight="1">
      <c r="U2269" s="107"/>
      <c r="V2269" s="108"/>
      <c r="W2269" s="109"/>
      <c r="X2269" s="108"/>
    </row>
    <row r="2270" spans="21:24" ht="12" customHeight="1">
      <c r="U2270" s="107"/>
      <c r="V2270" s="108"/>
      <c r="W2270" s="109"/>
      <c r="X2270" s="108"/>
    </row>
    <row r="2271" spans="21:24" ht="12" customHeight="1">
      <c r="U2271" s="107"/>
      <c r="V2271" s="108"/>
      <c r="W2271" s="109"/>
      <c r="X2271" s="108"/>
    </row>
    <row r="2272" spans="21:24" ht="12" customHeight="1">
      <c r="U2272" s="107"/>
      <c r="V2272" s="108"/>
      <c r="W2272" s="109"/>
      <c r="X2272" s="108"/>
    </row>
    <row r="2273" spans="21:24" ht="12" customHeight="1">
      <c r="U2273" s="107"/>
      <c r="V2273" s="108"/>
      <c r="W2273" s="109"/>
      <c r="X2273" s="108"/>
    </row>
    <row r="2274" spans="21:24" ht="12" customHeight="1">
      <c r="U2274" s="107"/>
      <c r="V2274" s="108"/>
      <c r="W2274" s="109"/>
      <c r="X2274" s="108"/>
    </row>
    <row r="2275" spans="21:24" ht="12" customHeight="1">
      <c r="U2275" s="107"/>
      <c r="V2275" s="108"/>
      <c r="W2275" s="109"/>
      <c r="X2275" s="108"/>
    </row>
    <row r="2276" spans="21:24" ht="12" customHeight="1">
      <c r="U2276" s="107"/>
      <c r="V2276" s="108"/>
      <c r="W2276" s="109"/>
      <c r="X2276" s="108"/>
    </row>
    <row r="2277" spans="21:24" ht="12" customHeight="1">
      <c r="U2277" s="107"/>
      <c r="V2277" s="108"/>
      <c r="W2277" s="109"/>
      <c r="X2277" s="108"/>
    </row>
    <row r="2278" spans="21:24" ht="12" customHeight="1">
      <c r="U2278" s="107"/>
      <c r="V2278" s="108"/>
      <c r="W2278" s="109"/>
      <c r="X2278" s="108"/>
    </row>
    <row r="2279" spans="21:24" ht="12" customHeight="1">
      <c r="U2279" s="107"/>
      <c r="V2279" s="108"/>
      <c r="W2279" s="109"/>
      <c r="X2279" s="108"/>
    </row>
    <row r="2280" spans="21:24" ht="12" customHeight="1">
      <c r="U2280" s="107"/>
      <c r="V2280" s="108"/>
      <c r="W2280" s="109"/>
      <c r="X2280" s="108"/>
    </row>
    <row r="2281" spans="21:24" ht="12" customHeight="1">
      <c r="U2281" s="107"/>
      <c r="V2281" s="108"/>
      <c r="W2281" s="109"/>
      <c r="X2281" s="108"/>
    </row>
    <row r="2282" spans="21:24" ht="12" customHeight="1">
      <c r="U2282" s="107"/>
      <c r="V2282" s="108"/>
      <c r="W2282" s="109"/>
      <c r="X2282" s="108"/>
    </row>
    <row r="2283" spans="21:24" ht="12" customHeight="1">
      <c r="U2283" s="107"/>
      <c r="V2283" s="108"/>
      <c r="W2283" s="109"/>
      <c r="X2283" s="108"/>
    </row>
    <row r="2284" spans="21:24" ht="12" customHeight="1">
      <c r="U2284" s="107"/>
      <c r="V2284" s="108"/>
      <c r="W2284" s="109"/>
      <c r="X2284" s="108"/>
    </row>
    <row r="2285" spans="21:24" ht="12" customHeight="1">
      <c r="U2285" s="107"/>
      <c r="V2285" s="108"/>
      <c r="W2285" s="109"/>
      <c r="X2285" s="108"/>
    </row>
    <row r="2286" spans="21:24" ht="12" customHeight="1">
      <c r="U2286" s="107"/>
      <c r="V2286" s="108"/>
      <c r="W2286" s="109"/>
      <c r="X2286" s="108"/>
    </row>
    <row r="2287" spans="21:24" ht="12" customHeight="1">
      <c r="U2287" s="107"/>
      <c r="V2287" s="108"/>
      <c r="W2287" s="109"/>
      <c r="X2287" s="108"/>
    </row>
    <row r="2288" spans="21:24" ht="12" customHeight="1">
      <c r="U2288" s="107"/>
      <c r="V2288" s="108"/>
      <c r="W2288" s="109"/>
      <c r="X2288" s="108"/>
    </row>
    <row r="2289" spans="21:24" ht="12" customHeight="1">
      <c r="U2289" s="107"/>
      <c r="V2289" s="108"/>
      <c r="W2289" s="109"/>
      <c r="X2289" s="108"/>
    </row>
    <row r="2290" spans="21:24" ht="12" customHeight="1">
      <c r="U2290" s="107"/>
      <c r="V2290" s="108"/>
      <c r="W2290" s="109"/>
      <c r="X2290" s="108"/>
    </row>
    <row r="2291" spans="21:24" ht="12" customHeight="1">
      <c r="U2291" s="107"/>
      <c r="V2291" s="108"/>
      <c r="W2291" s="109"/>
      <c r="X2291" s="108"/>
    </row>
    <row r="2292" spans="21:24" ht="12" customHeight="1">
      <c r="U2292" s="107"/>
      <c r="V2292" s="108"/>
      <c r="W2292" s="109"/>
      <c r="X2292" s="108"/>
    </row>
    <row r="2293" spans="21:24" ht="12" customHeight="1">
      <c r="U2293" s="107"/>
      <c r="V2293" s="108"/>
      <c r="W2293" s="109"/>
      <c r="X2293" s="108"/>
    </row>
    <row r="2294" spans="21:24" ht="12" customHeight="1">
      <c r="U2294" s="107"/>
      <c r="V2294" s="108"/>
      <c r="W2294" s="109"/>
      <c r="X2294" s="108"/>
    </row>
    <row r="2295" spans="21:24" ht="12" customHeight="1">
      <c r="U2295" s="107"/>
      <c r="V2295" s="108"/>
      <c r="W2295" s="109"/>
      <c r="X2295" s="108"/>
    </row>
    <row r="2296" spans="21:24" ht="12" customHeight="1">
      <c r="U2296" s="107"/>
      <c r="V2296" s="108"/>
      <c r="W2296" s="109"/>
      <c r="X2296" s="108"/>
    </row>
    <row r="2297" spans="21:24" ht="12" customHeight="1">
      <c r="U2297" s="107"/>
      <c r="V2297" s="108"/>
      <c r="W2297" s="109"/>
      <c r="X2297" s="108"/>
    </row>
    <row r="2298" spans="21:24" ht="12" customHeight="1">
      <c r="U2298" s="107"/>
      <c r="V2298" s="108"/>
      <c r="W2298" s="109"/>
      <c r="X2298" s="108"/>
    </row>
    <row r="2299" spans="21:24" ht="12" customHeight="1">
      <c r="U2299" s="107"/>
      <c r="V2299" s="108"/>
      <c r="W2299" s="109"/>
      <c r="X2299" s="108"/>
    </row>
    <row r="2300" spans="21:24" ht="12" customHeight="1">
      <c r="U2300" s="107"/>
      <c r="V2300" s="108"/>
      <c r="W2300" s="109"/>
      <c r="X2300" s="108"/>
    </row>
    <row r="2301" spans="21:24" ht="12" customHeight="1">
      <c r="U2301" s="107"/>
      <c r="V2301" s="108"/>
      <c r="W2301" s="109"/>
      <c r="X2301" s="108"/>
    </row>
    <row r="2302" spans="21:24" ht="12" customHeight="1">
      <c r="U2302" s="107"/>
      <c r="V2302" s="108"/>
      <c r="W2302" s="109"/>
      <c r="X2302" s="108"/>
    </row>
    <row r="2303" spans="21:24" ht="12" customHeight="1">
      <c r="U2303" s="107"/>
      <c r="V2303" s="108"/>
      <c r="W2303" s="109"/>
      <c r="X2303" s="108"/>
    </row>
    <row r="2304" spans="21:24" ht="12" customHeight="1">
      <c r="U2304" s="107"/>
      <c r="V2304" s="108"/>
      <c r="W2304" s="109"/>
      <c r="X2304" s="108"/>
    </row>
    <row r="2305" spans="21:24" ht="12" customHeight="1">
      <c r="U2305" s="107"/>
      <c r="V2305" s="108"/>
      <c r="W2305" s="109"/>
      <c r="X2305" s="108"/>
    </row>
    <row r="2306" spans="21:24" ht="12" customHeight="1">
      <c r="U2306" s="107"/>
      <c r="V2306" s="108"/>
      <c r="W2306" s="109"/>
      <c r="X2306" s="108"/>
    </row>
    <row r="2307" spans="21:24" ht="12" customHeight="1">
      <c r="U2307" s="107"/>
      <c r="V2307" s="108"/>
      <c r="W2307" s="109"/>
      <c r="X2307" s="108"/>
    </row>
    <row r="2308" spans="21:24" ht="12" customHeight="1">
      <c r="U2308" s="107"/>
      <c r="V2308" s="108"/>
      <c r="W2308" s="109"/>
      <c r="X2308" s="108"/>
    </row>
    <row r="2309" spans="21:24" ht="12" customHeight="1">
      <c r="U2309" s="107"/>
      <c r="V2309" s="108"/>
      <c r="W2309" s="109"/>
      <c r="X2309" s="108"/>
    </row>
    <row r="2310" spans="21:24" ht="12" customHeight="1">
      <c r="U2310" s="107"/>
      <c r="V2310" s="108"/>
      <c r="W2310" s="109"/>
      <c r="X2310" s="108"/>
    </row>
    <row r="2311" spans="21:24" ht="12" customHeight="1">
      <c r="U2311" s="107"/>
      <c r="V2311" s="108"/>
      <c r="W2311" s="109"/>
      <c r="X2311" s="108"/>
    </row>
    <row r="2312" spans="21:24" ht="12" customHeight="1">
      <c r="U2312" s="107"/>
      <c r="V2312" s="108"/>
      <c r="W2312" s="109"/>
      <c r="X2312" s="108"/>
    </row>
    <row r="2313" spans="21:24" ht="12" customHeight="1">
      <c r="U2313" s="107"/>
      <c r="V2313" s="108"/>
      <c r="W2313" s="109"/>
      <c r="X2313" s="108"/>
    </row>
    <row r="2314" spans="21:24" ht="12" customHeight="1">
      <c r="U2314" s="107"/>
      <c r="V2314" s="108"/>
      <c r="W2314" s="109"/>
      <c r="X2314" s="108"/>
    </row>
    <row r="2315" spans="21:24" ht="12" customHeight="1">
      <c r="U2315" s="107"/>
      <c r="V2315" s="108"/>
      <c r="W2315" s="109"/>
      <c r="X2315" s="108"/>
    </row>
    <row r="2316" spans="21:24" ht="12" customHeight="1">
      <c r="U2316" s="107"/>
      <c r="V2316" s="108"/>
      <c r="W2316" s="109"/>
      <c r="X2316" s="108"/>
    </row>
    <row r="2317" spans="21:24" ht="12" customHeight="1">
      <c r="U2317" s="107"/>
      <c r="V2317" s="108"/>
      <c r="W2317" s="109"/>
      <c r="X2317" s="108"/>
    </row>
    <row r="2318" spans="21:24" ht="12" customHeight="1">
      <c r="U2318" s="107"/>
      <c r="V2318" s="108"/>
      <c r="W2318" s="109"/>
      <c r="X2318" s="108"/>
    </row>
    <row r="2319" spans="21:24" ht="12" customHeight="1">
      <c r="U2319" s="107"/>
      <c r="V2319" s="108"/>
      <c r="W2319" s="109"/>
      <c r="X2319" s="108"/>
    </row>
    <row r="2320" spans="21:24" ht="12" customHeight="1">
      <c r="U2320" s="107"/>
      <c r="V2320" s="108"/>
      <c r="W2320" s="109"/>
      <c r="X2320" s="108"/>
    </row>
    <row r="2321" spans="21:24" ht="12" customHeight="1">
      <c r="U2321" s="107"/>
      <c r="V2321" s="108"/>
      <c r="W2321" s="109"/>
      <c r="X2321" s="108"/>
    </row>
    <row r="2322" spans="21:24" ht="12" customHeight="1">
      <c r="U2322" s="107"/>
      <c r="V2322" s="108"/>
      <c r="W2322" s="109"/>
      <c r="X2322" s="108"/>
    </row>
    <row r="2323" spans="21:24" ht="12" customHeight="1">
      <c r="U2323" s="107"/>
      <c r="V2323" s="108"/>
      <c r="W2323" s="109"/>
      <c r="X2323" s="108"/>
    </row>
    <row r="2324" spans="21:24" ht="12" customHeight="1">
      <c r="U2324" s="107"/>
      <c r="V2324" s="108"/>
      <c r="W2324" s="109"/>
      <c r="X2324" s="108"/>
    </row>
    <row r="2325" spans="21:24" ht="12" customHeight="1">
      <c r="U2325" s="107"/>
      <c r="V2325" s="108"/>
      <c r="W2325" s="109"/>
      <c r="X2325" s="108"/>
    </row>
    <row r="2326" spans="21:24" ht="12" customHeight="1">
      <c r="U2326" s="107"/>
      <c r="V2326" s="108"/>
      <c r="W2326" s="109"/>
      <c r="X2326" s="108"/>
    </row>
    <row r="2327" spans="21:24" ht="12" customHeight="1">
      <c r="U2327" s="107"/>
      <c r="V2327" s="108"/>
      <c r="W2327" s="109"/>
      <c r="X2327" s="108"/>
    </row>
    <row r="2328" spans="21:24" ht="12" customHeight="1">
      <c r="U2328" s="107"/>
      <c r="V2328" s="108"/>
      <c r="W2328" s="109"/>
      <c r="X2328" s="108"/>
    </row>
    <row r="2329" spans="21:24" ht="12" customHeight="1">
      <c r="U2329" s="107"/>
      <c r="V2329" s="108"/>
      <c r="W2329" s="109"/>
      <c r="X2329" s="108"/>
    </row>
    <row r="2330" spans="21:24" ht="12" customHeight="1">
      <c r="U2330" s="107"/>
      <c r="V2330" s="108"/>
      <c r="W2330" s="109"/>
      <c r="X2330" s="108"/>
    </row>
    <row r="2331" spans="21:24" ht="12" customHeight="1">
      <c r="U2331" s="107"/>
      <c r="V2331" s="108"/>
      <c r="W2331" s="109"/>
      <c r="X2331" s="108"/>
    </row>
    <row r="2332" spans="21:24" ht="12" customHeight="1">
      <c r="U2332" s="107"/>
      <c r="V2332" s="108"/>
      <c r="W2332" s="109"/>
      <c r="X2332" s="108"/>
    </row>
    <row r="2333" spans="21:24" ht="12" customHeight="1">
      <c r="U2333" s="107"/>
      <c r="V2333" s="108"/>
      <c r="W2333" s="109"/>
      <c r="X2333" s="108"/>
    </row>
    <row r="2334" spans="21:24" ht="12" customHeight="1">
      <c r="U2334" s="107"/>
      <c r="V2334" s="108"/>
      <c r="W2334" s="109"/>
      <c r="X2334" s="108"/>
    </row>
    <row r="2335" spans="21:24" ht="12" customHeight="1">
      <c r="U2335" s="107"/>
      <c r="V2335" s="108"/>
      <c r="W2335" s="109"/>
      <c r="X2335" s="108"/>
    </row>
    <row r="2336" spans="21:24" ht="12" customHeight="1">
      <c r="U2336" s="107"/>
      <c r="V2336" s="108"/>
      <c r="W2336" s="109"/>
      <c r="X2336" s="108"/>
    </row>
    <row r="2337" spans="21:24" ht="12" customHeight="1">
      <c r="U2337" s="107"/>
      <c r="V2337" s="108"/>
      <c r="W2337" s="109"/>
      <c r="X2337" s="108"/>
    </row>
    <row r="2338" spans="21:24" ht="12" customHeight="1">
      <c r="U2338" s="107"/>
      <c r="V2338" s="108"/>
      <c r="W2338" s="109"/>
      <c r="X2338" s="108"/>
    </row>
    <row r="2339" spans="21:24" ht="12" customHeight="1">
      <c r="U2339" s="107"/>
      <c r="V2339" s="108"/>
      <c r="W2339" s="109"/>
      <c r="X2339" s="108"/>
    </row>
    <row r="2340" spans="21:24" ht="12" customHeight="1">
      <c r="U2340" s="107"/>
      <c r="V2340" s="108"/>
      <c r="W2340" s="109"/>
      <c r="X2340" s="108"/>
    </row>
    <row r="2341" spans="21:24" ht="12" customHeight="1">
      <c r="U2341" s="107"/>
      <c r="V2341" s="108"/>
      <c r="W2341" s="109"/>
      <c r="X2341" s="108"/>
    </row>
    <row r="2342" spans="21:24" ht="12" customHeight="1">
      <c r="U2342" s="107"/>
      <c r="V2342" s="108"/>
      <c r="W2342" s="109"/>
      <c r="X2342" s="108"/>
    </row>
    <row r="2343" spans="21:24" ht="12" customHeight="1">
      <c r="U2343" s="107"/>
      <c r="V2343" s="108"/>
      <c r="W2343" s="109"/>
      <c r="X2343" s="108"/>
    </row>
    <row r="2344" spans="21:24" ht="12" customHeight="1">
      <c r="U2344" s="107"/>
      <c r="V2344" s="108"/>
      <c r="W2344" s="109"/>
      <c r="X2344" s="108"/>
    </row>
    <row r="2345" spans="21:24" ht="12" customHeight="1">
      <c r="U2345" s="107"/>
      <c r="V2345" s="108"/>
      <c r="W2345" s="109"/>
      <c r="X2345" s="108"/>
    </row>
    <row r="2346" spans="21:24" ht="12" customHeight="1">
      <c r="U2346" s="107"/>
      <c r="V2346" s="108"/>
      <c r="W2346" s="109"/>
      <c r="X2346" s="108"/>
    </row>
    <row r="2347" spans="21:24" ht="12" customHeight="1">
      <c r="U2347" s="107"/>
      <c r="V2347" s="108"/>
      <c r="W2347" s="109"/>
      <c r="X2347" s="108"/>
    </row>
    <row r="2348" spans="21:24" ht="12" customHeight="1">
      <c r="U2348" s="107"/>
      <c r="V2348" s="108"/>
      <c r="W2348" s="109"/>
      <c r="X2348" s="108"/>
    </row>
    <row r="2349" spans="21:24" ht="12" customHeight="1">
      <c r="U2349" s="107"/>
      <c r="V2349" s="108"/>
      <c r="W2349" s="109"/>
      <c r="X2349" s="108"/>
    </row>
    <row r="2350" spans="21:24" ht="12" customHeight="1">
      <c r="U2350" s="107"/>
      <c r="V2350" s="108"/>
      <c r="W2350" s="109"/>
      <c r="X2350" s="108"/>
    </row>
    <row r="2351" spans="21:24" ht="12" customHeight="1">
      <c r="U2351" s="107"/>
      <c r="V2351" s="108"/>
      <c r="W2351" s="109"/>
      <c r="X2351" s="108"/>
    </row>
    <row r="2352" spans="21:24" ht="12" customHeight="1">
      <c r="U2352" s="107"/>
      <c r="V2352" s="108"/>
      <c r="W2352" s="109"/>
      <c r="X2352" s="108"/>
    </row>
    <row r="2353" spans="21:24" ht="12" customHeight="1">
      <c r="U2353" s="107"/>
      <c r="V2353" s="108"/>
      <c r="W2353" s="109"/>
      <c r="X2353" s="108"/>
    </row>
    <row r="2354" spans="21:24" ht="12" customHeight="1">
      <c r="U2354" s="107"/>
      <c r="V2354" s="108"/>
      <c r="W2354" s="109"/>
      <c r="X2354" s="108"/>
    </row>
    <row r="2355" spans="21:24" ht="12" customHeight="1">
      <c r="U2355" s="107"/>
      <c r="V2355" s="108"/>
      <c r="W2355" s="109"/>
      <c r="X2355" s="108"/>
    </row>
    <row r="2356" spans="21:24" ht="12" customHeight="1">
      <c r="U2356" s="107"/>
      <c r="V2356" s="108"/>
      <c r="W2356" s="109"/>
      <c r="X2356" s="108"/>
    </row>
    <row r="2357" spans="21:24" ht="12" customHeight="1">
      <c r="U2357" s="107"/>
      <c r="V2357" s="108"/>
      <c r="W2357" s="109"/>
      <c r="X2357" s="108"/>
    </row>
    <row r="2358" spans="21:24" ht="12" customHeight="1">
      <c r="U2358" s="107"/>
      <c r="V2358" s="108"/>
      <c r="W2358" s="109"/>
      <c r="X2358" s="108"/>
    </row>
    <row r="2359" spans="21:24" ht="12" customHeight="1">
      <c r="U2359" s="107"/>
      <c r="V2359" s="108"/>
      <c r="W2359" s="109"/>
      <c r="X2359" s="108"/>
    </row>
    <row r="2360" spans="21:24" ht="12" customHeight="1">
      <c r="U2360" s="107"/>
      <c r="V2360" s="108"/>
      <c r="W2360" s="109"/>
      <c r="X2360" s="108"/>
    </row>
    <row r="2361" spans="21:24" ht="12" customHeight="1">
      <c r="U2361" s="107"/>
      <c r="V2361" s="108"/>
      <c r="W2361" s="109"/>
      <c r="X2361" s="108"/>
    </row>
    <row r="2362" spans="21:24" ht="12" customHeight="1">
      <c r="U2362" s="107"/>
      <c r="V2362" s="108"/>
      <c r="W2362" s="109"/>
      <c r="X2362" s="108"/>
    </row>
    <row r="2363" spans="21:24" ht="12" customHeight="1">
      <c r="U2363" s="107"/>
      <c r="V2363" s="108"/>
      <c r="W2363" s="109"/>
      <c r="X2363" s="108"/>
    </row>
    <row r="2364" spans="21:24" ht="12" customHeight="1">
      <c r="U2364" s="107"/>
      <c r="V2364" s="108"/>
      <c r="W2364" s="109"/>
      <c r="X2364" s="108"/>
    </row>
    <row r="2365" spans="21:24" ht="12" customHeight="1">
      <c r="U2365" s="107"/>
      <c r="V2365" s="108"/>
      <c r="W2365" s="109"/>
      <c r="X2365" s="108"/>
    </row>
    <row r="2366" spans="21:24" ht="12" customHeight="1">
      <c r="U2366" s="107"/>
      <c r="V2366" s="108"/>
      <c r="W2366" s="109"/>
      <c r="X2366" s="108"/>
    </row>
    <row r="2367" spans="21:24" ht="12" customHeight="1">
      <c r="U2367" s="107"/>
      <c r="V2367" s="108"/>
      <c r="W2367" s="109"/>
      <c r="X2367" s="108"/>
    </row>
    <row r="2368" spans="21:24" ht="12" customHeight="1">
      <c r="U2368" s="107"/>
      <c r="V2368" s="108"/>
      <c r="W2368" s="109"/>
      <c r="X2368" s="108"/>
    </row>
    <row r="2369" spans="21:24" ht="12" customHeight="1">
      <c r="U2369" s="107"/>
      <c r="V2369" s="108"/>
      <c r="W2369" s="109"/>
      <c r="X2369" s="108"/>
    </row>
    <row r="2370" spans="21:24" ht="12" customHeight="1">
      <c r="U2370" s="107"/>
      <c r="V2370" s="108"/>
      <c r="W2370" s="109"/>
      <c r="X2370" s="108"/>
    </row>
    <row r="2371" spans="21:24" ht="12" customHeight="1">
      <c r="U2371" s="107"/>
      <c r="V2371" s="108"/>
      <c r="W2371" s="109"/>
      <c r="X2371" s="108"/>
    </row>
    <row r="2372" spans="21:24" ht="12" customHeight="1">
      <c r="U2372" s="107"/>
      <c r="V2372" s="108"/>
      <c r="W2372" s="109"/>
      <c r="X2372" s="108"/>
    </row>
    <row r="2373" spans="21:24" ht="12" customHeight="1">
      <c r="U2373" s="107"/>
      <c r="V2373" s="108"/>
      <c r="W2373" s="109"/>
      <c r="X2373" s="108"/>
    </row>
    <row r="2374" spans="21:24" ht="12" customHeight="1">
      <c r="U2374" s="107"/>
      <c r="V2374" s="108"/>
      <c r="W2374" s="109"/>
      <c r="X2374" s="108"/>
    </row>
    <row r="2375" spans="21:24" ht="12" customHeight="1">
      <c r="U2375" s="107"/>
      <c r="V2375" s="108"/>
      <c r="W2375" s="109"/>
      <c r="X2375" s="108"/>
    </row>
    <row r="2376" spans="21:24" ht="12" customHeight="1">
      <c r="U2376" s="107"/>
      <c r="V2376" s="108"/>
      <c r="W2376" s="109"/>
      <c r="X2376" s="108"/>
    </row>
    <row r="2377" spans="21:24" ht="12" customHeight="1">
      <c r="U2377" s="107"/>
      <c r="V2377" s="108"/>
      <c r="W2377" s="109"/>
      <c r="X2377" s="108"/>
    </row>
    <row r="2378" spans="21:24" ht="12" customHeight="1">
      <c r="U2378" s="107"/>
      <c r="V2378" s="108"/>
      <c r="W2378" s="109"/>
      <c r="X2378" s="108"/>
    </row>
    <row r="2379" spans="21:24" ht="12" customHeight="1">
      <c r="U2379" s="107"/>
      <c r="V2379" s="108"/>
      <c r="W2379" s="109"/>
      <c r="X2379" s="108"/>
    </row>
    <row r="2380" spans="21:24" ht="12" customHeight="1">
      <c r="U2380" s="107"/>
      <c r="V2380" s="108"/>
      <c r="W2380" s="109"/>
      <c r="X2380" s="108"/>
    </row>
    <row r="2381" spans="21:24" ht="12" customHeight="1">
      <c r="U2381" s="107"/>
      <c r="V2381" s="108"/>
      <c r="W2381" s="109"/>
      <c r="X2381" s="108"/>
    </row>
    <row r="2382" spans="21:24" ht="12" customHeight="1">
      <c r="U2382" s="107"/>
      <c r="V2382" s="108"/>
      <c r="W2382" s="109"/>
      <c r="X2382" s="108"/>
    </row>
    <row r="2383" spans="21:24" ht="12" customHeight="1">
      <c r="U2383" s="107"/>
      <c r="V2383" s="108"/>
      <c r="W2383" s="109"/>
      <c r="X2383" s="108"/>
    </row>
    <row r="2384" spans="21:24" ht="12" customHeight="1">
      <c r="U2384" s="107"/>
      <c r="V2384" s="108"/>
      <c r="W2384" s="109"/>
      <c r="X2384" s="108"/>
    </row>
    <row r="2385" spans="21:24" ht="12" customHeight="1">
      <c r="U2385" s="107"/>
      <c r="V2385" s="108"/>
      <c r="W2385" s="109"/>
      <c r="X2385" s="108"/>
    </row>
    <row r="2386" spans="21:24" ht="12" customHeight="1">
      <c r="U2386" s="107"/>
      <c r="V2386" s="108"/>
      <c r="W2386" s="109"/>
      <c r="X2386" s="108"/>
    </row>
    <row r="2387" spans="21:24" ht="12" customHeight="1">
      <c r="U2387" s="107"/>
      <c r="V2387" s="108"/>
      <c r="W2387" s="109"/>
      <c r="X2387" s="108"/>
    </row>
    <row r="2388" spans="21:24" ht="12" customHeight="1">
      <c r="U2388" s="107"/>
      <c r="V2388" s="108"/>
      <c r="W2388" s="109"/>
      <c r="X2388" s="108"/>
    </row>
    <row r="2389" spans="21:24" ht="12" customHeight="1">
      <c r="U2389" s="107"/>
      <c r="V2389" s="108"/>
      <c r="W2389" s="109"/>
      <c r="X2389" s="108"/>
    </row>
    <row r="2390" spans="21:24" ht="12" customHeight="1">
      <c r="U2390" s="107"/>
      <c r="V2390" s="108"/>
      <c r="W2390" s="109"/>
      <c r="X2390" s="108"/>
    </row>
    <row r="2391" spans="21:24" ht="12" customHeight="1">
      <c r="U2391" s="107"/>
      <c r="V2391" s="108"/>
      <c r="W2391" s="109"/>
      <c r="X2391" s="108"/>
    </row>
    <row r="2392" spans="21:24" ht="12" customHeight="1">
      <c r="U2392" s="107"/>
      <c r="V2392" s="108"/>
      <c r="W2392" s="109"/>
      <c r="X2392" s="108"/>
    </row>
    <row r="2393" spans="21:24" ht="12" customHeight="1">
      <c r="U2393" s="107"/>
      <c r="V2393" s="108"/>
      <c r="W2393" s="109"/>
      <c r="X2393" s="108"/>
    </row>
    <row r="2394" spans="21:24" ht="12" customHeight="1">
      <c r="U2394" s="107"/>
      <c r="V2394" s="108"/>
      <c r="W2394" s="109"/>
      <c r="X2394" s="108"/>
    </row>
    <row r="2395" spans="21:24" ht="12" customHeight="1">
      <c r="U2395" s="107"/>
      <c r="V2395" s="108"/>
      <c r="W2395" s="109"/>
      <c r="X2395" s="108"/>
    </row>
    <row r="2396" spans="21:24" ht="12" customHeight="1">
      <c r="U2396" s="107"/>
      <c r="V2396" s="108"/>
      <c r="W2396" s="109"/>
      <c r="X2396" s="108"/>
    </row>
    <row r="2397" spans="21:24" ht="12" customHeight="1">
      <c r="U2397" s="107"/>
      <c r="V2397" s="108"/>
      <c r="W2397" s="109"/>
      <c r="X2397" s="108"/>
    </row>
    <row r="2398" spans="21:24" ht="12" customHeight="1">
      <c r="U2398" s="107"/>
      <c r="V2398" s="108"/>
      <c r="W2398" s="109"/>
      <c r="X2398" s="108"/>
    </row>
    <row r="2399" spans="21:24" ht="12" customHeight="1">
      <c r="U2399" s="107"/>
      <c r="V2399" s="108"/>
      <c r="W2399" s="109"/>
      <c r="X2399" s="108"/>
    </row>
    <row r="2400" spans="21:24" ht="12" customHeight="1">
      <c r="U2400" s="107"/>
      <c r="V2400" s="108"/>
      <c r="W2400" s="109"/>
      <c r="X2400" s="108"/>
    </row>
    <row r="2401" spans="21:24" ht="12" customHeight="1">
      <c r="U2401" s="107"/>
      <c r="V2401" s="108"/>
      <c r="W2401" s="109"/>
      <c r="X2401" s="108"/>
    </row>
    <row r="2402" spans="21:24" ht="12" customHeight="1">
      <c r="U2402" s="107"/>
      <c r="V2402" s="108"/>
      <c r="W2402" s="109"/>
      <c r="X2402" s="108"/>
    </row>
    <row r="2403" spans="21:24" ht="12" customHeight="1">
      <c r="U2403" s="107"/>
      <c r="V2403" s="108"/>
      <c r="W2403" s="109"/>
      <c r="X2403" s="108"/>
    </row>
    <row r="2404" spans="21:24" ht="12" customHeight="1">
      <c r="U2404" s="107"/>
      <c r="V2404" s="108"/>
      <c r="W2404" s="109"/>
      <c r="X2404" s="108"/>
    </row>
    <row r="2405" spans="21:24" ht="12" customHeight="1">
      <c r="U2405" s="107"/>
      <c r="V2405" s="108"/>
      <c r="W2405" s="109"/>
      <c r="X2405" s="108"/>
    </row>
    <row r="2406" spans="21:24" ht="12" customHeight="1">
      <c r="U2406" s="107"/>
      <c r="V2406" s="108"/>
      <c r="W2406" s="109"/>
      <c r="X2406" s="108"/>
    </row>
    <row r="2407" spans="21:24" ht="12" customHeight="1">
      <c r="U2407" s="107"/>
      <c r="V2407" s="108"/>
      <c r="W2407" s="109"/>
      <c r="X2407" s="108"/>
    </row>
    <row r="2408" spans="21:24" ht="12" customHeight="1">
      <c r="U2408" s="107"/>
      <c r="V2408" s="108"/>
      <c r="W2408" s="109"/>
      <c r="X2408" s="108"/>
    </row>
    <row r="2409" spans="21:24" ht="12" customHeight="1">
      <c r="U2409" s="107"/>
      <c r="V2409" s="108"/>
      <c r="W2409" s="109"/>
      <c r="X2409" s="108"/>
    </row>
    <row r="2410" spans="21:24" ht="12" customHeight="1">
      <c r="U2410" s="107"/>
      <c r="V2410" s="108"/>
      <c r="W2410" s="109"/>
      <c r="X2410" s="108"/>
    </row>
    <row r="2411" spans="21:24" ht="12" customHeight="1">
      <c r="U2411" s="107"/>
      <c r="V2411" s="108"/>
      <c r="W2411" s="109"/>
      <c r="X2411" s="108"/>
    </row>
    <row r="2412" spans="21:24" ht="12" customHeight="1">
      <c r="U2412" s="107"/>
      <c r="V2412" s="108"/>
      <c r="W2412" s="109"/>
      <c r="X2412" s="108"/>
    </row>
    <row r="2413" spans="21:24" ht="12" customHeight="1">
      <c r="U2413" s="107"/>
      <c r="V2413" s="108"/>
      <c r="W2413" s="109"/>
      <c r="X2413" s="108"/>
    </row>
    <row r="2414" spans="21:24" ht="12" customHeight="1">
      <c r="U2414" s="107"/>
      <c r="V2414" s="108"/>
      <c r="W2414" s="109"/>
      <c r="X2414" s="108"/>
    </row>
    <row r="2415" spans="21:24" ht="12" customHeight="1">
      <c r="U2415" s="107"/>
      <c r="V2415" s="108"/>
      <c r="W2415" s="109"/>
      <c r="X2415" s="108"/>
    </row>
    <row r="2416" spans="21:24" ht="12" customHeight="1">
      <c r="U2416" s="107"/>
      <c r="V2416" s="108"/>
      <c r="W2416" s="109"/>
      <c r="X2416" s="108"/>
    </row>
    <row r="2417" spans="21:24" ht="12" customHeight="1">
      <c r="U2417" s="107"/>
      <c r="V2417" s="108"/>
      <c r="W2417" s="109"/>
      <c r="X2417" s="108"/>
    </row>
    <row r="2418" spans="21:24" ht="12" customHeight="1">
      <c r="U2418" s="107"/>
      <c r="V2418" s="108"/>
      <c r="W2418" s="109"/>
      <c r="X2418" s="108"/>
    </row>
    <row r="2419" spans="21:24" ht="12" customHeight="1">
      <c r="U2419" s="107"/>
      <c r="V2419" s="108"/>
      <c r="W2419" s="109"/>
      <c r="X2419" s="108"/>
    </row>
    <row r="2420" spans="21:24" ht="12" customHeight="1">
      <c r="U2420" s="107"/>
      <c r="V2420" s="108"/>
      <c r="W2420" s="109"/>
      <c r="X2420" s="108"/>
    </row>
    <row r="2421" spans="21:24" ht="12" customHeight="1">
      <c r="U2421" s="107"/>
      <c r="V2421" s="108"/>
      <c r="W2421" s="109"/>
      <c r="X2421" s="108"/>
    </row>
    <row r="2422" spans="21:24" ht="12" customHeight="1">
      <c r="U2422" s="107"/>
      <c r="V2422" s="108"/>
      <c r="W2422" s="109"/>
      <c r="X2422" s="108"/>
    </row>
    <row r="2423" spans="21:24" ht="12" customHeight="1">
      <c r="U2423" s="107"/>
      <c r="V2423" s="108"/>
      <c r="W2423" s="109"/>
      <c r="X2423" s="108"/>
    </row>
    <row r="2424" spans="21:24" ht="12" customHeight="1">
      <c r="U2424" s="107"/>
      <c r="V2424" s="108"/>
      <c r="W2424" s="109"/>
      <c r="X2424" s="108"/>
    </row>
    <row r="2425" spans="21:24" ht="12" customHeight="1">
      <c r="U2425" s="107"/>
      <c r="V2425" s="108"/>
      <c r="W2425" s="109"/>
      <c r="X2425" s="108"/>
    </row>
    <row r="2426" spans="21:24" ht="12" customHeight="1">
      <c r="U2426" s="107"/>
      <c r="V2426" s="108"/>
      <c r="W2426" s="109"/>
      <c r="X2426" s="108"/>
    </row>
    <row r="2427" spans="21:24" ht="12" customHeight="1">
      <c r="U2427" s="107"/>
      <c r="V2427" s="108"/>
      <c r="W2427" s="109"/>
      <c r="X2427" s="108"/>
    </row>
    <row r="2428" spans="21:24" ht="12" customHeight="1">
      <c r="U2428" s="107"/>
      <c r="V2428" s="108"/>
      <c r="W2428" s="109"/>
      <c r="X2428" s="108"/>
    </row>
    <row r="2429" spans="21:24" ht="12" customHeight="1">
      <c r="U2429" s="107"/>
      <c r="V2429" s="108"/>
      <c r="W2429" s="109"/>
      <c r="X2429" s="108"/>
    </row>
    <row r="2430" spans="21:24" ht="12" customHeight="1">
      <c r="U2430" s="107"/>
      <c r="V2430" s="108"/>
      <c r="W2430" s="109"/>
      <c r="X2430" s="108"/>
    </row>
    <row r="2431" spans="21:24" ht="12" customHeight="1">
      <c r="U2431" s="107"/>
      <c r="V2431" s="108"/>
      <c r="W2431" s="109"/>
      <c r="X2431" s="108"/>
    </row>
    <row r="2432" spans="21:24" ht="12" customHeight="1">
      <c r="U2432" s="107"/>
      <c r="V2432" s="108"/>
      <c r="W2432" s="109"/>
      <c r="X2432" s="108"/>
    </row>
    <row r="2433" spans="21:24" ht="12" customHeight="1">
      <c r="U2433" s="107"/>
      <c r="V2433" s="108"/>
      <c r="W2433" s="109"/>
      <c r="X2433" s="108"/>
    </row>
    <row r="2434" spans="21:24" ht="12" customHeight="1">
      <c r="U2434" s="107"/>
      <c r="V2434" s="108"/>
      <c r="W2434" s="109"/>
      <c r="X2434" s="108"/>
    </row>
    <row r="2435" spans="21:24" ht="12" customHeight="1">
      <c r="U2435" s="107"/>
      <c r="V2435" s="108"/>
      <c r="W2435" s="109"/>
      <c r="X2435" s="108"/>
    </row>
    <row r="2436" spans="21:24" ht="12" customHeight="1">
      <c r="U2436" s="107"/>
      <c r="V2436" s="108"/>
      <c r="W2436" s="109"/>
      <c r="X2436" s="108"/>
    </row>
    <row r="2437" spans="21:24" ht="12" customHeight="1">
      <c r="U2437" s="107"/>
      <c r="V2437" s="108"/>
      <c r="W2437" s="109"/>
      <c r="X2437" s="108"/>
    </row>
    <row r="2438" spans="21:24" ht="12" customHeight="1">
      <c r="U2438" s="107"/>
      <c r="V2438" s="108"/>
      <c r="W2438" s="109"/>
      <c r="X2438" s="108"/>
    </row>
    <row r="2439" spans="21:24" ht="12" customHeight="1">
      <c r="U2439" s="107"/>
      <c r="V2439" s="108"/>
      <c r="W2439" s="109"/>
      <c r="X2439" s="108"/>
    </row>
    <row r="2440" spans="21:24" ht="12" customHeight="1">
      <c r="U2440" s="107"/>
      <c r="V2440" s="108"/>
      <c r="W2440" s="109"/>
      <c r="X2440" s="108"/>
    </row>
    <row r="2441" spans="21:24" ht="12" customHeight="1">
      <c r="U2441" s="107"/>
      <c r="V2441" s="108"/>
      <c r="W2441" s="109"/>
      <c r="X2441" s="108"/>
    </row>
    <row r="2442" spans="21:24" ht="12" customHeight="1">
      <c r="U2442" s="107"/>
      <c r="V2442" s="108"/>
      <c r="W2442" s="109"/>
      <c r="X2442" s="108"/>
    </row>
    <row r="2443" spans="21:24" ht="12" customHeight="1">
      <c r="U2443" s="107"/>
      <c r="V2443" s="108"/>
      <c r="W2443" s="109"/>
      <c r="X2443" s="108"/>
    </row>
    <row r="2444" spans="21:24" ht="12" customHeight="1">
      <c r="U2444" s="107"/>
      <c r="V2444" s="108"/>
      <c r="W2444" s="109"/>
      <c r="X2444" s="108"/>
    </row>
    <row r="2445" spans="21:24" ht="12" customHeight="1">
      <c r="U2445" s="107"/>
      <c r="V2445" s="108"/>
      <c r="W2445" s="109"/>
      <c r="X2445" s="108"/>
    </row>
    <row r="2446" spans="21:24" ht="12" customHeight="1">
      <c r="U2446" s="107"/>
      <c r="V2446" s="108"/>
      <c r="W2446" s="109"/>
      <c r="X2446" s="108"/>
    </row>
    <row r="2447" spans="21:24" ht="12" customHeight="1">
      <c r="U2447" s="107"/>
      <c r="V2447" s="108"/>
      <c r="W2447" s="109"/>
      <c r="X2447" s="108"/>
    </row>
    <row r="2448" spans="21:24" ht="12" customHeight="1">
      <c r="U2448" s="107"/>
      <c r="V2448" s="108"/>
      <c r="W2448" s="109"/>
      <c r="X2448" s="108"/>
    </row>
    <row r="2449" spans="21:24" ht="12" customHeight="1">
      <c r="U2449" s="107"/>
      <c r="V2449" s="108"/>
      <c r="W2449" s="109"/>
      <c r="X2449" s="108"/>
    </row>
    <row r="2450" spans="21:24" ht="12" customHeight="1">
      <c r="U2450" s="107"/>
      <c r="V2450" s="108"/>
      <c r="W2450" s="109"/>
      <c r="X2450" s="108"/>
    </row>
    <row r="2451" spans="21:24" ht="12" customHeight="1">
      <c r="U2451" s="107"/>
      <c r="V2451" s="108"/>
      <c r="W2451" s="109"/>
      <c r="X2451" s="108"/>
    </row>
    <row r="2452" spans="21:24" ht="12" customHeight="1">
      <c r="U2452" s="107"/>
      <c r="V2452" s="108"/>
      <c r="W2452" s="109"/>
      <c r="X2452" s="108"/>
    </row>
    <row r="2453" spans="21:24" ht="12" customHeight="1">
      <c r="U2453" s="107"/>
      <c r="V2453" s="108"/>
      <c r="W2453" s="109"/>
      <c r="X2453" s="108"/>
    </row>
    <row r="2454" spans="21:24" ht="12" customHeight="1">
      <c r="U2454" s="107"/>
      <c r="V2454" s="108"/>
      <c r="W2454" s="109"/>
      <c r="X2454" s="108"/>
    </row>
    <row r="2455" spans="21:24" ht="12" customHeight="1">
      <c r="U2455" s="107"/>
      <c r="V2455" s="108"/>
      <c r="W2455" s="109"/>
      <c r="X2455" s="108"/>
    </row>
    <row r="2456" spans="21:24" ht="12" customHeight="1">
      <c r="U2456" s="107"/>
      <c r="V2456" s="108"/>
      <c r="W2456" s="109"/>
      <c r="X2456" s="108"/>
    </row>
    <row r="2457" spans="21:24" ht="12" customHeight="1">
      <c r="U2457" s="107"/>
      <c r="V2457" s="108"/>
      <c r="W2457" s="109"/>
      <c r="X2457" s="108"/>
    </row>
    <row r="2458" spans="21:24" ht="12" customHeight="1">
      <c r="U2458" s="107"/>
      <c r="V2458" s="108"/>
      <c r="W2458" s="109"/>
      <c r="X2458" s="108"/>
    </row>
    <row r="2459" spans="21:24" ht="12" customHeight="1">
      <c r="U2459" s="107"/>
      <c r="V2459" s="108"/>
      <c r="W2459" s="109"/>
      <c r="X2459" s="108"/>
    </row>
    <row r="2460" spans="21:24" ht="12" customHeight="1">
      <c r="U2460" s="107"/>
      <c r="V2460" s="108"/>
      <c r="W2460" s="109"/>
      <c r="X2460" s="108"/>
    </row>
    <row r="2461" spans="21:24" ht="12" customHeight="1">
      <c r="U2461" s="107"/>
      <c r="V2461" s="108"/>
      <c r="W2461" s="109"/>
      <c r="X2461" s="108"/>
    </row>
    <row r="2462" spans="21:24" ht="12" customHeight="1">
      <c r="U2462" s="107"/>
      <c r="V2462" s="108"/>
      <c r="W2462" s="109"/>
      <c r="X2462" s="108"/>
    </row>
    <row r="2463" spans="21:24" ht="12" customHeight="1">
      <c r="U2463" s="107"/>
      <c r="V2463" s="108"/>
      <c r="W2463" s="109"/>
      <c r="X2463" s="108"/>
    </row>
    <row r="2464" spans="21:24" ht="12" customHeight="1">
      <c r="U2464" s="107"/>
      <c r="V2464" s="108"/>
      <c r="W2464" s="109"/>
      <c r="X2464" s="108"/>
    </row>
    <row r="2465" spans="21:24" ht="12" customHeight="1">
      <c r="U2465" s="107"/>
      <c r="V2465" s="108"/>
      <c r="W2465" s="109"/>
      <c r="X2465" s="108"/>
    </row>
    <row r="2466" spans="21:24" ht="12" customHeight="1">
      <c r="U2466" s="107"/>
      <c r="V2466" s="108"/>
      <c r="W2466" s="109"/>
      <c r="X2466" s="108"/>
    </row>
    <row r="2467" spans="21:24" ht="12" customHeight="1">
      <c r="U2467" s="107"/>
      <c r="V2467" s="108"/>
      <c r="W2467" s="109"/>
      <c r="X2467" s="108"/>
    </row>
    <row r="2468" spans="21:24" ht="12" customHeight="1">
      <c r="U2468" s="107"/>
      <c r="V2468" s="108"/>
      <c r="W2468" s="109"/>
      <c r="X2468" s="108"/>
    </row>
    <row r="2469" spans="21:24" ht="12" customHeight="1">
      <c r="U2469" s="107"/>
      <c r="V2469" s="108"/>
      <c r="W2469" s="109"/>
      <c r="X2469" s="108"/>
    </row>
    <row r="2470" spans="21:24" ht="12" customHeight="1">
      <c r="U2470" s="107"/>
      <c r="V2470" s="108"/>
      <c r="W2470" s="109"/>
      <c r="X2470" s="108"/>
    </row>
    <row r="2471" spans="21:24" ht="12" customHeight="1">
      <c r="U2471" s="107"/>
      <c r="V2471" s="108"/>
      <c r="W2471" s="109"/>
      <c r="X2471" s="108"/>
    </row>
    <row r="2472" spans="21:24" ht="12" customHeight="1">
      <c r="U2472" s="107"/>
      <c r="V2472" s="108"/>
      <c r="W2472" s="109"/>
      <c r="X2472" s="108"/>
    </row>
    <row r="2473" spans="21:24" ht="12" customHeight="1">
      <c r="U2473" s="107"/>
      <c r="V2473" s="108"/>
      <c r="W2473" s="109"/>
      <c r="X2473" s="108"/>
    </row>
    <row r="2474" spans="21:24" ht="12" customHeight="1">
      <c r="U2474" s="107"/>
      <c r="V2474" s="108"/>
      <c r="W2474" s="109"/>
      <c r="X2474" s="108"/>
    </row>
    <row r="2475" spans="21:24" ht="12" customHeight="1">
      <c r="U2475" s="107"/>
      <c r="V2475" s="108"/>
      <c r="W2475" s="109"/>
      <c r="X2475" s="108"/>
    </row>
    <row r="2476" spans="21:24" ht="12" customHeight="1">
      <c r="U2476" s="107"/>
      <c r="V2476" s="108"/>
      <c r="W2476" s="109"/>
      <c r="X2476" s="108"/>
    </row>
    <row r="2477" spans="21:24" ht="12" customHeight="1">
      <c r="U2477" s="107"/>
      <c r="V2477" s="108"/>
      <c r="W2477" s="109"/>
      <c r="X2477" s="108"/>
    </row>
    <row r="2478" spans="21:24" ht="12" customHeight="1">
      <c r="U2478" s="107"/>
      <c r="V2478" s="108"/>
      <c r="W2478" s="109"/>
      <c r="X2478" s="108"/>
    </row>
    <row r="2479" spans="21:24" ht="12" customHeight="1">
      <c r="U2479" s="107"/>
      <c r="V2479" s="108"/>
      <c r="W2479" s="109"/>
      <c r="X2479" s="108"/>
    </row>
    <row r="2480" spans="21:24" ht="12" customHeight="1">
      <c r="U2480" s="107"/>
      <c r="V2480" s="108"/>
      <c r="W2480" s="109"/>
      <c r="X2480" s="108"/>
    </row>
    <row r="2481" spans="21:24" ht="12" customHeight="1">
      <c r="U2481" s="107"/>
      <c r="V2481" s="108"/>
      <c r="W2481" s="109"/>
      <c r="X2481" s="108"/>
    </row>
    <row r="2482" spans="21:24" ht="12" customHeight="1">
      <c r="U2482" s="107"/>
      <c r="V2482" s="108"/>
      <c r="W2482" s="109"/>
      <c r="X2482" s="108"/>
    </row>
    <row r="2483" spans="21:24" ht="12" customHeight="1">
      <c r="U2483" s="107"/>
      <c r="V2483" s="108"/>
      <c r="W2483" s="109"/>
      <c r="X2483" s="108"/>
    </row>
    <row r="2484" spans="21:24" ht="12" customHeight="1">
      <c r="U2484" s="107"/>
      <c r="V2484" s="108"/>
      <c r="W2484" s="109"/>
      <c r="X2484" s="108"/>
    </row>
    <row r="2485" spans="21:24" ht="12" customHeight="1">
      <c r="U2485" s="107"/>
      <c r="V2485" s="108"/>
      <c r="W2485" s="109"/>
      <c r="X2485" s="108"/>
    </row>
    <row r="2486" spans="21:24" ht="12" customHeight="1">
      <c r="U2486" s="107"/>
      <c r="V2486" s="108"/>
      <c r="W2486" s="109"/>
      <c r="X2486" s="108"/>
    </row>
    <row r="2487" spans="21:24" ht="12" customHeight="1">
      <c r="U2487" s="107"/>
      <c r="V2487" s="108"/>
      <c r="W2487" s="109"/>
      <c r="X2487" s="108"/>
    </row>
    <row r="2488" spans="21:24" ht="12" customHeight="1">
      <c r="U2488" s="107"/>
      <c r="V2488" s="108"/>
      <c r="W2488" s="109"/>
      <c r="X2488" s="108"/>
    </row>
    <row r="2489" spans="21:24" ht="12" customHeight="1">
      <c r="U2489" s="107"/>
      <c r="V2489" s="108"/>
      <c r="W2489" s="109"/>
      <c r="X2489" s="108"/>
    </row>
    <row r="2490" spans="21:24" ht="12" customHeight="1">
      <c r="U2490" s="107"/>
      <c r="V2490" s="108"/>
      <c r="W2490" s="109"/>
      <c r="X2490" s="108"/>
    </row>
    <row r="2491" spans="21:24" ht="12" customHeight="1">
      <c r="U2491" s="107"/>
      <c r="V2491" s="108"/>
      <c r="W2491" s="109"/>
      <c r="X2491" s="108"/>
    </row>
    <row r="2492" spans="21:24" ht="12" customHeight="1">
      <c r="U2492" s="107"/>
      <c r="V2492" s="108"/>
      <c r="W2492" s="109"/>
      <c r="X2492" s="108"/>
    </row>
    <row r="2493" spans="21:24" ht="12" customHeight="1">
      <c r="U2493" s="107"/>
      <c r="V2493" s="108"/>
      <c r="W2493" s="109"/>
      <c r="X2493" s="108"/>
    </row>
    <row r="2494" spans="21:24" ht="12" customHeight="1">
      <c r="U2494" s="107"/>
      <c r="V2494" s="108"/>
      <c r="W2494" s="109"/>
      <c r="X2494" s="108"/>
    </row>
    <row r="2495" spans="21:24" ht="12" customHeight="1">
      <c r="U2495" s="107"/>
      <c r="V2495" s="108"/>
      <c r="W2495" s="109"/>
      <c r="X2495" s="108"/>
    </row>
    <row r="2496" spans="21:24" ht="12" customHeight="1">
      <c r="U2496" s="107"/>
      <c r="V2496" s="108"/>
      <c r="W2496" s="109"/>
      <c r="X2496" s="108"/>
    </row>
    <row r="2497" spans="21:24" ht="12" customHeight="1">
      <c r="U2497" s="107"/>
      <c r="V2497" s="108"/>
      <c r="W2497" s="109"/>
      <c r="X2497" s="108"/>
    </row>
    <row r="2498" spans="21:24" ht="12" customHeight="1">
      <c r="U2498" s="107"/>
      <c r="V2498" s="108"/>
      <c r="W2498" s="109"/>
      <c r="X2498" s="108"/>
    </row>
    <row r="2499" spans="21:24" ht="12" customHeight="1">
      <c r="U2499" s="107"/>
      <c r="V2499" s="108"/>
      <c r="W2499" s="109"/>
      <c r="X2499" s="108"/>
    </row>
    <row r="2500" spans="21:24" ht="12" customHeight="1">
      <c r="U2500" s="107"/>
      <c r="V2500" s="108"/>
      <c r="W2500" s="109"/>
      <c r="X2500" s="108"/>
    </row>
    <row r="2501" spans="21:24" ht="12" customHeight="1">
      <c r="U2501" s="107"/>
      <c r="V2501" s="108"/>
      <c r="W2501" s="109"/>
      <c r="X2501" s="108"/>
    </row>
    <row r="2502" spans="21:24" ht="12" customHeight="1">
      <c r="U2502" s="107"/>
      <c r="V2502" s="108"/>
      <c r="W2502" s="109"/>
      <c r="X2502" s="108"/>
    </row>
    <row r="2503" spans="21:24" ht="12" customHeight="1">
      <c r="U2503" s="107"/>
      <c r="V2503" s="108"/>
      <c r="W2503" s="109"/>
      <c r="X2503" s="108"/>
    </row>
    <row r="2504" spans="21:24" ht="12" customHeight="1">
      <c r="U2504" s="107"/>
      <c r="V2504" s="108"/>
      <c r="W2504" s="109"/>
      <c r="X2504" s="108"/>
    </row>
    <row r="2505" spans="21:24" ht="12" customHeight="1">
      <c r="U2505" s="107"/>
      <c r="V2505" s="108"/>
      <c r="W2505" s="109"/>
      <c r="X2505" s="108"/>
    </row>
    <row r="2506" spans="21:24" ht="12" customHeight="1">
      <c r="U2506" s="107"/>
      <c r="V2506" s="108"/>
      <c r="W2506" s="109"/>
      <c r="X2506" s="108"/>
    </row>
    <row r="2507" spans="21:24" ht="12" customHeight="1">
      <c r="U2507" s="107"/>
      <c r="V2507" s="108"/>
      <c r="W2507" s="109"/>
      <c r="X2507" s="108"/>
    </row>
    <row r="2508" spans="21:24" ht="12" customHeight="1">
      <c r="U2508" s="107"/>
      <c r="V2508" s="108"/>
      <c r="W2508" s="109"/>
      <c r="X2508" s="108"/>
    </row>
    <row r="2509" spans="21:24" ht="12" customHeight="1">
      <c r="U2509" s="107"/>
      <c r="V2509" s="108"/>
      <c r="W2509" s="109"/>
      <c r="X2509" s="108"/>
    </row>
    <row r="2510" spans="21:24" ht="12" customHeight="1">
      <c r="U2510" s="107"/>
      <c r="V2510" s="108"/>
      <c r="W2510" s="109"/>
      <c r="X2510" s="108"/>
    </row>
    <row r="2511" spans="21:24" ht="12" customHeight="1">
      <c r="U2511" s="107"/>
      <c r="V2511" s="108"/>
      <c r="W2511" s="109"/>
      <c r="X2511" s="108"/>
    </row>
    <row r="2512" spans="21:24" ht="12" customHeight="1">
      <c r="U2512" s="107"/>
      <c r="V2512" s="108"/>
      <c r="W2512" s="109"/>
      <c r="X2512" s="108"/>
    </row>
    <row r="2513" spans="21:24" ht="12" customHeight="1">
      <c r="U2513" s="107"/>
      <c r="V2513" s="108"/>
      <c r="W2513" s="109"/>
      <c r="X2513" s="108"/>
    </row>
    <row r="2514" spans="21:24" ht="12" customHeight="1">
      <c r="U2514" s="107"/>
      <c r="V2514" s="108"/>
      <c r="W2514" s="109"/>
      <c r="X2514" s="108"/>
    </row>
    <row r="2515" spans="21:24" ht="12" customHeight="1">
      <c r="U2515" s="107"/>
      <c r="V2515" s="108"/>
      <c r="W2515" s="109"/>
      <c r="X2515" s="108"/>
    </row>
    <row r="2516" spans="21:24" ht="12" customHeight="1">
      <c r="U2516" s="107"/>
      <c r="V2516" s="108"/>
      <c r="W2516" s="109"/>
      <c r="X2516" s="108"/>
    </row>
    <row r="2517" spans="21:24" ht="12" customHeight="1">
      <c r="U2517" s="107"/>
      <c r="V2517" s="108"/>
      <c r="W2517" s="109"/>
      <c r="X2517" s="108"/>
    </row>
    <row r="2518" spans="21:24" ht="12" customHeight="1">
      <c r="U2518" s="107"/>
      <c r="V2518" s="108"/>
      <c r="W2518" s="109"/>
      <c r="X2518" s="108"/>
    </row>
    <row r="2519" spans="21:24" ht="12" customHeight="1">
      <c r="U2519" s="107"/>
      <c r="V2519" s="108"/>
      <c r="W2519" s="109"/>
      <c r="X2519" s="108"/>
    </row>
    <row r="2520" spans="21:24" ht="12" customHeight="1">
      <c r="U2520" s="107"/>
      <c r="V2520" s="108"/>
      <c r="W2520" s="109"/>
      <c r="X2520" s="108"/>
    </row>
    <row r="2521" spans="21:24" ht="12" customHeight="1">
      <c r="U2521" s="107"/>
      <c r="V2521" s="108"/>
      <c r="W2521" s="109"/>
      <c r="X2521" s="108"/>
    </row>
    <row r="2522" spans="21:24" ht="12" customHeight="1">
      <c r="U2522" s="107"/>
      <c r="V2522" s="108"/>
      <c r="W2522" s="109"/>
      <c r="X2522" s="108"/>
    </row>
    <row r="2523" spans="21:24" ht="12" customHeight="1">
      <c r="U2523" s="107"/>
      <c r="V2523" s="108"/>
      <c r="W2523" s="109"/>
      <c r="X2523" s="108"/>
    </row>
    <row r="2524" spans="21:24" ht="12" customHeight="1">
      <c r="U2524" s="107"/>
      <c r="V2524" s="108"/>
      <c r="W2524" s="109"/>
      <c r="X2524" s="108"/>
    </row>
    <row r="2525" spans="21:24" ht="12" customHeight="1">
      <c r="U2525" s="107"/>
      <c r="V2525" s="108"/>
      <c r="W2525" s="109"/>
      <c r="X2525" s="108"/>
    </row>
    <row r="2526" spans="21:24" ht="12" customHeight="1">
      <c r="U2526" s="107"/>
      <c r="V2526" s="108"/>
      <c r="W2526" s="109"/>
      <c r="X2526" s="108"/>
    </row>
    <row r="2527" spans="21:24" ht="12" customHeight="1">
      <c r="U2527" s="107"/>
      <c r="V2527" s="108"/>
      <c r="W2527" s="109"/>
      <c r="X2527" s="108"/>
    </row>
    <row r="2528" spans="21:24" ht="12" customHeight="1">
      <c r="U2528" s="107"/>
      <c r="V2528" s="108"/>
      <c r="W2528" s="109"/>
      <c r="X2528" s="108"/>
    </row>
    <row r="2529" spans="21:24" ht="12" customHeight="1">
      <c r="U2529" s="107"/>
      <c r="V2529" s="108"/>
      <c r="W2529" s="109"/>
      <c r="X2529" s="108"/>
    </row>
    <row r="2530" spans="21:24" ht="12" customHeight="1">
      <c r="U2530" s="107"/>
      <c r="V2530" s="108"/>
      <c r="W2530" s="109"/>
      <c r="X2530" s="108"/>
    </row>
    <row r="2531" spans="21:24" ht="12" customHeight="1">
      <c r="U2531" s="107"/>
      <c r="V2531" s="108"/>
      <c r="W2531" s="109"/>
      <c r="X2531" s="108"/>
    </row>
    <row r="2532" spans="21:24" ht="12" customHeight="1">
      <c r="U2532" s="107"/>
      <c r="V2532" s="108"/>
      <c r="W2532" s="109"/>
      <c r="X2532" s="108"/>
    </row>
    <row r="2533" spans="21:24" ht="12" customHeight="1">
      <c r="U2533" s="107"/>
      <c r="V2533" s="108"/>
      <c r="W2533" s="109"/>
      <c r="X2533" s="108"/>
    </row>
    <row r="2534" spans="21:24" ht="12" customHeight="1">
      <c r="U2534" s="107"/>
      <c r="V2534" s="108"/>
      <c r="W2534" s="109"/>
      <c r="X2534" s="108"/>
    </row>
    <row r="2535" spans="21:24" ht="12" customHeight="1">
      <c r="U2535" s="107"/>
      <c r="V2535" s="108"/>
      <c r="W2535" s="109"/>
      <c r="X2535" s="108"/>
    </row>
    <row r="2536" spans="21:24" ht="12" customHeight="1">
      <c r="U2536" s="107"/>
      <c r="V2536" s="108"/>
      <c r="W2536" s="109"/>
      <c r="X2536" s="108"/>
    </row>
    <row r="2537" spans="21:24" ht="12" customHeight="1">
      <c r="U2537" s="107"/>
      <c r="V2537" s="108"/>
      <c r="W2537" s="109"/>
      <c r="X2537" s="108"/>
    </row>
    <row r="2538" spans="21:24" ht="12" customHeight="1">
      <c r="U2538" s="107"/>
      <c r="V2538" s="108"/>
      <c r="W2538" s="109"/>
      <c r="X2538" s="108"/>
    </row>
    <row r="2539" spans="21:24" ht="12" customHeight="1">
      <c r="U2539" s="107"/>
      <c r="V2539" s="108"/>
      <c r="W2539" s="109"/>
      <c r="X2539" s="108"/>
    </row>
    <row r="2540" spans="21:24" ht="12" customHeight="1">
      <c r="U2540" s="107"/>
      <c r="V2540" s="108"/>
      <c r="W2540" s="109"/>
      <c r="X2540" s="108"/>
    </row>
    <row r="2541" spans="21:24" ht="12" customHeight="1">
      <c r="U2541" s="107"/>
      <c r="V2541" s="108"/>
      <c r="W2541" s="109"/>
      <c r="X2541" s="108"/>
    </row>
    <row r="2542" spans="21:24" ht="12" customHeight="1">
      <c r="U2542" s="107"/>
      <c r="V2542" s="108"/>
      <c r="W2542" s="109"/>
      <c r="X2542" s="108"/>
    </row>
    <row r="2543" spans="21:24" ht="12" customHeight="1">
      <c r="U2543" s="107"/>
      <c r="V2543" s="108"/>
      <c r="W2543" s="109"/>
      <c r="X2543" s="108"/>
    </row>
    <row r="2544" spans="21:24" ht="12" customHeight="1">
      <c r="U2544" s="107"/>
      <c r="V2544" s="108"/>
      <c r="W2544" s="109"/>
      <c r="X2544" s="108"/>
    </row>
    <row r="2545" spans="21:24" ht="12" customHeight="1">
      <c r="U2545" s="107"/>
      <c r="V2545" s="108"/>
      <c r="W2545" s="109"/>
      <c r="X2545" s="108"/>
    </row>
    <row r="2546" spans="21:24" ht="12" customHeight="1">
      <c r="U2546" s="107"/>
      <c r="V2546" s="108"/>
      <c r="W2546" s="109"/>
      <c r="X2546" s="108"/>
    </row>
    <row r="2547" spans="21:24" ht="12" customHeight="1">
      <c r="U2547" s="107"/>
      <c r="V2547" s="108"/>
      <c r="W2547" s="109"/>
      <c r="X2547" s="108"/>
    </row>
    <row r="2548" spans="21:24" ht="12" customHeight="1">
      <c r="U2548" s="107"/>
      <c r="V2548" s="108"/>
      <c r="W2548" s="109"/>
      <c r="X2548" s="108"/>
    </row>
    <row r="2549" spans="21:24" ht="12" customHeight="1">
      <c r="U2549" s="107"/>
      <c r="V2549" s="108"/>
      <c r="W2549" s="109"/>
      <c r="X2549" s="108"/>
    </row>
    <row r="2550" spans="21:24" ht="12" customHeight="1">
      <c r="U2550" s="107"/>
      <c r="V2550" s="108"/>
      <c r="W2550" s="109"/>
      <c r="X2550" s="108"/>
    </row>
    <row r="2551" spans="21:24" ht="12" customHeight="1">
      <c r="U2551" s="107"/>
      <c r="V2551" s="108"/>
      <c r="W2551" s="109"/>
      <c r="X2551" s="108"/>
    </row>
    <row r="2552" spans="21:24" ht="12" customHeight="1">
      <c r="U2552" s="107"/>
      <c r="V2552" s="108"/>
      <c r="W2552" s="109"/>
      <c r="X2552" s="108"/>
    </row>
    <row r="2553" spans="21:24" ht="12" customHeight="1">
      <c r="U2553" s="107"/>
      <c r="V2553" s="108"/>
      <c r="W2553" s="109"/>
      <c r="X2553" s="108"/>
    </row>
    <row r="2554" spans="21:24" ht="12" customHeight="1">
      <c r="U2554" s="107"/>
      <c r="V2554" s="108"/>
      <c r="W2554" s="109"/>
      <c r="X2554" s="108"/>
    </row>
    <row r="2555" spans="21:24" ht="12" customHeight="1">
      <c r="U2555" s="107"/>
      <c r="V2555" s="108"/>
      <c r="W2555" s="109"/>
      <c r="X2555" s="108"/>
    </row>
    <row r="2556" spans="21:24" ht="12" customHeight="1">
      <c r="U2556" s="107"/>
      <c r="V2556" s="108"/>
      <c r="W2556" s="109"/>
      <c r="X2556" s="108"/>
    </row>
    <row r="2557" spans="21:24" ht="12" customHeight="1">
      <c r="U2557" s="107"/>
      <c r="V2557" s="108"/>
      <c r="W2557" s="109"/>
      <c r="X2557" s="108"/>
    </row>
    <row r="2558" spans="21:24" ht="12" customHeight="1">
      <c r="U2558" s="107"/>
      <c r="V2558" s="108"/>
      <c r="W2558" s="109"/>
      <c r="X2558" s="108"/>
    </row>
    <row r="2559" spans="21:24" ht="12" customHeight="1">
      <c r="U2559" s="107"/>
      <c r="V2559" s="108"/>
      <c r="W2559" s="109"/>
      <c r="X2559" s="108"/>
    </row>
    <row r="2560" spans="21:24" ht="12" customHeight="1">
      <c r="U2560" s="107"/>
      <c r="V2560" s="108"/>
      <c r="W2560" s="109"/>
      <c r="X2560" s="108"/>
    </row>
    <row r="2561" spans="21:24" ht="12" customHeight="1">
      <c r="U2561" s="107"/>
      <c r="V2561" s="108"/>
      <c r="W2561" s="109"/>
      <c r="X2561" s="108"/>
    </row>
    <row r="2562" spans="21:24" ht="12" customHeight="1">
      <c r="U2562" s="107"/>
      <c r="V2562" s="108"/>
      <c r="W2562" s="109"/>
      <c r="X2562" s="108"/>
    </row>
    <row r="2563" spans="21:24" ht="12" customHeight="1">
      <c r="U2563" s="107"/>
      <c r="V2563" s="108"/>
      <c r="W2563" s="109"/>
      <c r="X2563" s="108"/>
    </row>
    <row r="2564" spans="21:24" ht="12" customHeight="1">
      <c r="U2564" s="107"/>
      <c r="V2564" s="108"/>
      <c r="W2564" s="109"/>
      <c r="X2564" s="108"/>
    </row>
    <row r="2565" spans="21:24" ht="12" customHeight="1">
      <c r="U2565" s="107"/>
      <c r="V2565" s="108"/>
      <c r="W2565" s="109"/>
      <c r="X2565" s="108"/>
    </row>
    <row r="2566" spans="21:24" ht="12" customHeight="1">
      <c r="U2566" s="107"/>
      <c r="V2566" s="108"/>
      <c r="W2566" s="109"/>
      <c r="X2566" s="108"/>
    </row>
    <row r="2567" spans="21:24" ht="12" customHeight="1">
      <c r="U2567" s="107"/>
      <c r="V2567" s="108"/>
      <c r="W2567" s="109"/>
      <c r="X2567" s="108"/>
    </row>
    <row r="2568" spans="21:24" ht="12" customHeight="1">
      <c r="U2568" s="107"/>
      <c r="V2568" s="108"/>
      <c r="W2568" s="109"/>
      <c r="X2568" s="108"/>
    </row>
    <row r="2569" spans="21:24" ht="12" customHeight="1">
      <c r="U2569" s="107"/>
      <c r="V2569" s="108"/>
      <c r="W2569" s="109"/>
      <c r="X2569" s="108"/>
    </row>
    <row r="2570" spans="21:24" ht="12" customHeight="1">
      <c r="U2570" s="107"/>
      <c r="V2570" s="108"/>
      <c r="W2570" s="109"/>
      <c r="X2570" s="108"/>
    </row>
    <row r="2571" spans="21:24" ht="12" customHeight="1">
      <c r="U2571" s="107"/>
      <c r="V2571" s="108"/>
      <c r="W2571" s="109"/>
      <c r="X2571" s="108"/>
    </row>
    <row r="2572" spans="21:24" ht="12" customHeight="1">
      <c r="U2572" s="107"/>
      <c r="V2572" s="108"/>
      <c r="W2572" s="109"/>
      <c r="X2572" s="108"/>
    </row>
    <row r="2573" spans="21:24" ht="12" customHeight="1">
      <c r="U2573" s="107"/>
      <c r="V2573" s="108"/>
      <c r="W2573" s="109"/>
      <c r="X2573" s="108"/>
    </row>
    <row r="2574" spans="21:24" ht="12" customHeight="1">
      <c r="U2574" s="107"/>
      <c r="V2574" s="108"/>
      <c r="W2574" s="109"/>
      <c r="X2574" s="108"/>
    </row>
    <row r="2575" spans="21:24" ht="12" customHeight="1">
      <c r="U2575" s="107"/>
      <c r="V2575" s="108"/>
      <c r="W2575" s="109"/>
      <c r="X2575" s="108"/>
    </row>
    <row r="2576" spans="21:24" ht="12" customHeight="1">
      <c r="U2576" s="107"/>
      <c r="V2576" s="108"/>
      <c r="W2576" s="109"/>
      <c r="X2576" s="108"/>
    </row>
    <row r="2577" spans="21:24" ht="12" customHeight="1">
      <c r="U2577" s="107"/>
      <c r="V2577" s="108"/>
      <c r="W2577" s="109"/>
      <c r="X2577" s="108"/>
    </row>
    <row r="2578" spans="21:24" ht="12" customHeight="1">
      <c r="U2578" s="107"/>
      <c r="V2578" s="108"/>
      <c r="W2578" s="109"/>
      <c r="X2578" s="108"/>
    </row>
    <row r="2579" spans="21:24" ht="12" customHeight="1">
      <c r="U2579" s="107"/>
      <c r="V2579" s="108"/>
      <c r="W2579" s="109"/>
      <c r="X2579" s="108"/>
    </row>
    <row r="2580" spans="21:24" ht="12" customHeight="1">
      <c r="U2580" s="107"/>
      <c r="V2580" s="108"/>
      <c r="W2580" s="109"/>
      <c r="X2580" s="108"/>
    </row>
    <row r="2581" spans="21:24" ht="12" customHeight="1">
      <c r="U2581" s="107"/>
      <c r="V2581" s="108"/>
      <c r="W2581" s="109"/>
      <c r="X2581" s="108"/>
    </row>
    <row r="2582" spans="21:24" ht="12" customHeight="1">
      <c r="U2582" s="107"/>
      <c r="V2582" s="108"/>
      <c r="W2582" s="109"/>
      <c r="X2582" s="108"/>
    </row>
    <row r="2583" spans="21:24" ht="12" customHeight="1">
      <c r="U2583" s="107"/>
      <c r="V2583" s="108"/>
      <c r="W2583" s="109"/>
      <c r="X2583" s="108"/>
    </row>
    <row r="2584" spans="21:24" ht="12" customHeight="1">
      <c r="U2584" s="107"/>
      <c r="V2584" s="108"/>
      <c r="W2584" s="109"/>
      <c r="X2584" s="108"/>
    </row>
    <row r="2585" spans="21:24" ht="12" customHeight="1">
      <c r="U2585" s="107"/>
      <c r="V2585" s="108"/>
      <c r="W2585" s="109"/>
      <c r="X2585" s="108"/>
    </row>
    <row r="2586" spans="21:24" ht="12" customHeight="1">
      <c r="U2586" s="107"/>
      <c r="V2586" s="108"/>
      <c r="W2586" s="109"/>
      <c r="X2586" s="108"/>
    </row>
    <row r="2587" spans="21:24" ht="12" customHeight="1">
      <c r="U2587" s="107"/>
      <c r="V2587" s="108"/>
      <c r="W2587" s="109"/>
      <c r="X2587" s="108"/>
    </row>
    <row r="2588" spans="21:24" ht="12" customHeight="1">
      <c r="U2588" s="107"/>
      <c r="V2588" s="108"/>
      <c r="W2588" s="109"/>
      <c r="X2588" s="108"/>
    </row>
    <row r="2589" spans="21:24" ht="12" customHeight="1">
      <c r="U2589" s="107"/>
      <c r="V2589" s="108"/>
      <c r="W2589" s="109"/>
      <c r="X2589" s="108"/>
    </row>
    <row r="2590" spans="21:24" ht="12" customHeight="1">
      <c r="U2590" s="107"/>
      <c r="V2590" s="108"/>
      <c r="W2590" s="109"/>
      <c r="X2590" s="108"/>
    </row>
    <row r="2591" spans="21:24" ht="12" customHeight="1">
      <c r="U2591" s="107"/>
      <c r="V2591" s="108"/>
      <c r="W2591" s="109"/>
      <c r="X2591" s="108"/>
    </row>
    <row r="2592" spans="21:24" ht="12" customHeight="1">
      <c r="U2592" s="107"/>
      <c r="V2592" s="108"/>
      <c r="W2592" s="109"/>
      <c r="X2592" s="108"/>
    </row>
    <row r="2593" spans="21:24" ht="12" customHeight="1">
      <c r="U2593" s="107"/>
      <c r="V2593" s="108"/>
      <c r="W2593" s="109"/>
      <c r="X2593" s="108"/>
    </row>
    <row r="2594" spans="21:24" ht="12" customHeight="1">
      <c r="U2594" s="107"/>
      <c r="V2594" s="108"/>
      <c r="W2594" s="109"/>
      <c r="X2594" s="108"/>
    </row>
    <row r="2595" spans="21:24" ht="12" customHeight="1">
      <c r="U2595" s="107"/>
      <c r="V2595" s="108"/>
      <c r="W2595" s="109"/>
      <c r="X2595" s="108"/>
    </row>
    <row r="2596" spans="21:24" ht="12" customHeight="1">
      <c r="U2596" s="107"/>
      <c r="V2596" s="108"/>
      <c r="W2596" s="109"/>
      <c r="X2596" s="108"/>
    </row>
    <row r="2597" spans="21:24" ht="12" customHeight="1">
      <c r="U2597" s="107"/>
      <c r="V2597" s="108"/>
      <c r="W2597" s="109"/>
      <c r="X2597" s="108"/>
    </row>
    <row r="2598" spans="21:24" ht="12" customHeight="1">
      <c r="U2598" s="107"/>
      <c r="V2598" s="108"/>
      <c r="W2598" s="109"/>
      <c r="X2598" s="108"/>
    </row>
    <row r="2599" spans="21:24" ht="12" customHeight="1">
      <c r="U2599" s="107"/>
      <c r="V2599" s="108"/>
      <c r="W2599" s="109"/>
      <c r="X2599" s="108"/>
    </row>
    <row r="2600" spans="21:24" ht="12" customHeight="1">
      <c r="U2600" s="107"/>
      <c r="V2600" s="108"/>
      <c r="W2600" s="109"/>
      <c r="X2600" s="108"/>
    </row>
    <row r="2601" spans="21:24" ht="12" customHeight="1">
      <c r="U2601" s="107"/>
      <c r="V2601" s="108"/>
      <c r="W2601" s="109"/>
      <c r="X2601" s="108"/>
    </row>
    <row r="2602" spans="21:24" ht="12" customHeight="1">
      <c r="U2602" s="107"/>
      <c r="V2602" s="108"/>
      <c r="W2602" s="109"/>
      <c r="X2602" s="108"/>
    </row>
    <row r="2603" spans="21:24" ht="12" customHeight="1">
      <c r="U2603" s="107"/>
      <c r="V2603" s="108"/>
      <c r="W2603" s="109"/>
      <c r="X2603" s="108"/>
    </row>
    <row r="2604" spans="21:24" ht="12" customHeight="1">
      <c r="U2604" s="107"/>
      <c r="V2604" s="108"/>
      <c r="W2604" s="109"/>
      <c r="X2604" s="108"/>
    </row>
    <row r="2605" spans="21:24" ht="12" customHeight="1">
      <c r="U2605" s="107"/>
      <c r="V2605" s="108"/>
      <c r="W2605" s="109"/>
      <c r="X2605" s="108"/>
    </row>
    <row r="2606" spans="21:24" ht="12" customHeight="1">
      <c r="U2606" s="107"/>
      <c r="V2606" s="108"/>
      <c r="W2606" s="109"/>
      <c r="X2606" s="108"/>
    </row>
    <row r="2607" spans="21:24" ht="12" customHeight="1">
      <c r="U2607" s="107"/>
      <c r="V2607" s="108"/>
      <c r="W2607" s="109"/>
      <c r="X2607" s="108"/>
    </row>
    <row r="2608" spans="21:24" ht="12" customHeight="1">
      <c r="U2608" s="107"/>
      <c r="V2608" s="108"/>
      <c r="W2608" s="109"/>
      <c r="X2608" s="108"/>
    </row>
    <row r="2609" spans="21:24" ht="12" customHeight="1">
      <c r="U2609" s="107"/>
      <c r="V2609" s="108"/>
      <c r="W2609" s="109"/>
      <c r="X2609" s="108"/>
    </row>
    <row r="2610" spans="21:24" ht="12" customHeight="1">
      <c r="U2610" s="107"/>
      <c r="V2610" s="108"/>
      <c r="W2610" s="109"/>
      <c r="X2610" s="108"/>
    </row>
    <row r="2611" spans="21:24" ht="12" customHeight="1">
      <c r="U2611" s="107"/>
      <c r="V2611" s="108"/>
      <c r="W2611" s="109"/>
      <c r="X2611" s="108"/>
    </row>
    <row r="2612" spans="21:24" ht="12" customHeight="1">
      <c r="U2612" s="107"/>
      <c r="V2612" s="108"/>
      <c r="W2612" s="109"/>
      <c r="X2612" s="108"/>
    </row>
    <row r="2613" spans="21:24" ht="12" customHeight="1">
      <c r="U2613" s="107"/>
      <c r="V2613" s="108"/>
      <c r="W2613" s="109"/>
      <c r="X2613" s="108"/>
    </row>
    <row r="2614" spans="21:24" ht="12" customHeight="1">
      <c r="U2614" s="107"/>
      <c r="V2614" s="108"/>
      <c r="W2614" s="109"/>
      <c r="X2614" s="108"/>
    </row>
    <row r="2615" spans="21:24" ht="12" customHeight="1">
      <c r="U2615" s="107"/>
      <c r="V2615" s="108"/>
      <c r="W2615" s="109"/>
      <c r="X2615" s="108"/>
    </row>
    <row r="2616" spans="21:24" ht="12" customHeight="1">
      <c r="U2616" s="107"/>
      <c r="V2616" s="108"/>
      <c r="W2616" s="109"/>
      <c r="X2616" s="108"/>
    </row>
    <row r="2617" spans="21:24" ht="12" customHeight="1">
      <c r="U2617" s="107"/>
      <c r="V2617" s="108"/>
      <c r="W2617" s="109"/>
      <c r="X2617" s="108"/>
    </row>
    <row r="2618" spans="21:24" ht="12" customHeight="1">
      <c r="U2618" s="107"/>
      <c r="V2618" s="108"/>
      <c r="W2618" s="109"/>
      <c r="X2618" s="108"/>
    </row>
    <row r="2619" spans="21:24" ht="12" customHeight="1">
      <c r="U2619" s="107"/>
      <c r="V2619" s="108"/>
      <c r="W2619" s="109"/>
      <c r="X2619" s="108"/>
    </row>
    <row r="2620" spans="21:24" ht="12" customHeight="1">
      <c r="U2620" s="107"/>
      <c r="V2620" s="108"/>
      <c r="W2620" s="109"/>
      <c r="X2620" s="108"/>
    </row>
    <row r="2621" spans="21:24" ht="12" customHeight="1">
      <c r="U2621" s="107"/>
      <c r="V2621" s="108"/>
      <c r="W2621" s="109"/>
      <c r="X2621" s="108"/>
    </row>
    <row r="2622" spans="21:24" ht="12" customHeight="1">
      <c r="U2622" s="107"/>
      <c r="V2622" s="108"/>
      <c r="W2622" s="109"/>
      <c r="X2622" s="108"/>
    </row>
    <row r="2623" spans="21:24" ht="12" customHeight="1">
      <c r="U2623" s="107"/>
      <c r="V2623" s="108"/>
      <c r="W2623" s="109"/>
      <c r="X2623" s="108"/>
    </row>
    <row r="2624" spans="21:24" ht="12" customHeight="1">
      <c r="U2624" s="107"/>
      <c r="V2624" s="108"/>
      <c r="W2624" s="109"/>
      <c r="X2624" s="108"/>
    </row>
    <row r="2625" spans="21:24" ht="12" customHeight="1">
      <c r="U2625" s="107"/>
      <c r="V2625" s="108"/>
      <c r="W2625" s="109"/>
      <c r="X2625" s="108"/>
    </row>
    <row r="2626" spans="21:24" ht="12" customHeight="1">
      <c r="U2626" s="107"/>
      <c r="V2626" s="108"/>
      <c r="W2626" s="109"/>
      <c r="X2626" s="108"/>
    </row>
    <row r="2627" spans="21:24" ht="12" customHeight="1">
      <c r="U2627" s="107"/>
      <c r="V2627" s="108"/>
      <c r="W2627" s="109"/>
      <c r="X2627" s="108"/>
    </row>
    <row r="2628" spans="21:24" ht="12" customHeight="1">
      <c r="U2628" s="107"/>
      <c r="V2628" s="108"/>
      <c r="W2628" s="109"/>
      <c r="X2628" s="108"/>
    </row>
    <row r="2629" spans="21:24" ht="12" customHeight="1">
      <c r="U2629" s="107"/>
      <c r="V2629" s="108"/>
      <c r="W2629" s="109"/>
      <c r="X2629" s="108"/>
    </row>
    <row r="2630" spans="21:24" ht="12" customHeight="1">
      <c r="U2630" s="107"/>
      <c r="V2630" s="108"/>
      <c r="W2630" s="109"/>
      <c r="X2630" s="108"/>
    </row>
    <row r="2631" spans="21:24" ht="12" customHeight="1">
      <c r="U2631" s="107"/>
      <c r="V2631" s="108"/>
      <c r="W2631" s="109"/>
      <c r="X2631" s="108"/>
    </row>
    <row r="2632" spans="21:24" ht="12" customHeight="1">
      <c r="U2632" s="107"/>
      <c r="V2632" s="108"/>
      <c r="W2632" s="109"/>
      <c r="X2632" s="108"/>
    </row>
    <row r="2633" spans="21:24" ht="12" customHeight="1">
      <c r="U2633" s="107"/>
      <c r="V2633" s="108"/>
      <c r="W2633" s="109"/>
      <c r="X2633" s="108"/>
    </row>
    <row r="2634" spans="21:24" ht="12" customHeight="1">
      <c r="U2634" s="107"/>
      <c r="V2634" s="108"/>
      <c r="W2634" s="109"/>
      <c r="X2634" s="108"/>
    </row>
    <row r="2635" spans="21:24" ht="12" customHeight="1">
      <c r="U2635" s="107"/>
      <c r="V2635" s="108"/>
      <c r="W2635" s="109"/>
      <c r="X2635" s="108"/>
    </row>
    <row r="2636" spans="21:24" ht="12" customHeight="1">
      <c r="U2636" s="107"/>
      <c r="V2636" s="108"/>
      <c r="W2636" s="109"/>
      <c r="X2636" s="108"/>
    </row>
    <row r="2637" spans="21:24" ht="12" customHeight="1">
      <c r="U2637" s="107"/>
      <c r="V2637" s="108"/>
      <c r="W2637" s="109"/>
      <c r="X2637" s="108"/>
    </row>
    <row r="2638" spans="21:24" ht="12" customHeight="1">
      <c r="U2638" s="107"/>
      <c r="V2638" s="108"/>
      <c r="W2638" s="109"/>
      <c r="X2638" s="108"/>
    </row>
    <row r="2639" spans="21:24" ht="12" customHeight="1">
      <c r="U2639" s="107"/>
      <c r="V2639" s="108"/>
      <c r="W2639" s="109"/>
      <c r="X2639" s="108"/>
    </row>
    <row r="2640" spans="21:24" ht="12" customHeight="1">
      <c r="U2640" s="107"/>
      <c r="V2640" s="108"/>
      <c r="W2640" s="109"/>
      <c r="X2640" s="108"/>
    </row>
    <row r="2641" spans="21:24" ht="12" customHeight="1">
      <c r="U2641" s="107"/>
      <c r="V2641" s="108"/>
      <c r="W2641" s="109"/>
      <c r="X2641" s="108"/>
    </row>
    <row r="2642" spans="21:24" ht="12" customHeight="1">
      <c r="U2642" s="107"/>
      <c r="V2642" s="108"/>
      <c r="W2642" s="109"/>
      <c r="X2642" s="108"/>
    </row>
    <row r="2643" spans="21:24" ht="12" customHeight="1">
      <c r="U2643" s="107"/>
      <c r="V2643" s="108"/>
      <c r="W2643" s="109"/>
      <c r="X2643" s="108"/>
    </row>
    <row r="2644" spans="21:24" ht="12" customHeight="1">
      <c r="U2644" s="107"/>
      <c r="V2644" s="108"/>
      <c r="W2644" s="109"/>
      <c r="X2644" s="108"/>
    </row>
    <row r="2645" spans="21:24" ht="12" customHeight="1">
      <c r="U2645" s="107"/>
      <c r="V2645" s="108"/>
      <c r="W2645" s="109"/>
      <c r="X2645" s="108"/>
    </row>
    <row r="2646" spans="21:24" ht="12" customHeight="1">
      <c r="U2646" s="107"/>
      <c r="V2646" s="108"/>
      <c r="W2646" s="109"/>
      <c r="X2646" s="108"/>
    </row>
    <row r="2647" spans="21:24" ht="12" customHeight="1">
      <c r="U2647" s="107"/>
      <c r="V2647" s="108"/>
      <c r="W2647" s="109"/>
      <c r="X2647" s="108"/>
    </row>
    <row r="2648" spans="21:24" ht="12" customHeight="1">
      <c r="U2648" s="107"/>
      <c r="V2648" s="108"/>
      <c r="W2648" s="109"/>
      <c r="X2648" s="108"/>
    </row>
    <row r="2649" spans="21:24" ht="12" customHeight="1">
      <c r="U2649" s="107"/>
      <c r="V2649" s="108"/>
      <c r="W2649" s="109"/>
      <c r="X2649" s="108"/>
    </row>
    <row r="2650" spans="21:24" ht="12" customHeight="1">
      <c r="U2650" s="107"/>
      <c r="V2650" s="108"/>
      <c r="W2650" s="109"/>
      <c r="X2650" s="108"/>
    </row>
    <row r="2651" spans="21:24" ht="12" customHeight="1">
      <c r="U2651" s="107"/>
      <c r="V2651" s="108"/>
      <c r="W2651" s="109"/>
      <c r="X2651" s="108"/>
    </row>
    <row r="2652" spans="21:24" ht="12" customHeight="1">
      <c r="U2652" s="107"/>
      <c r="V2652" s="108"/>
      <c r="W2652" s="109"/>
      <c r="X2652" s="108"/>
    </row>
    <row r="2653" spans="21:24" ht="12" customHeight="1">
      <c r="U2653" s="107"/>
      <c r="V2653" s="108"/>
      <c r="W2653" s="109"/>
      <c r="X2653" s="108"/>
    </row>
    <row r="2654" spans="21:24" ht="12" customHeight="1">
      <c r="U2654" s="107"/>
      <c r="V2654" s="108"/>
      <c r="W2654" s="109"/>
      <c r="X2654" s="108"/>
    </row>
    <row r="2655" spans="21:24" ht="12" customHeight="1">
      <c r="U2655" s="107"/>
      <c r="V2655" s="108"/>
      <c r="W2655" s="109"/>
      <c r="X2655" s="108"/>
    </row>
    <row r="2656" spans="21:24" ht="12" customHeight="1">
      <c r="U2656" s="107"/>
      <c r="V2656" s="108"/>
      <c r="W2656" s="109"/>
      <c r="X2656" s="108"/>
    </row>
    <row r="2657" spans="21:24" ht="12" customHeight="1">
      <c r="U2657" s="107"/>
      <c r="V2657" s="108"/>
      <c r="W2657" s="109"/>
      <c r="X2657" s="108"/>
    </row>
    <row r="2658" spans="21:24" ht="12" customHeight="1">
      <c r="U2658" s="107"/>
      <c r="V2658" s="108"/>
      <c r="W2658" s="109"/>
      <c r="X2658" s="108"/>
    </row>
    <row r="2659" spans="21:24" ht="12" customHeight="1">
      <c r="U2659" s="107"/>
      <c r="V2659" s="108"/>
      <c r="W2659" s="109"/>
      <c r="X2659" s="108"/>
    </row>
    <row r="2660" spans="21:24" ht="12" customHeight="1">
      <c r="U2660" s="107"/>
      <c r="V2660" s="108"/>
      <c r="W2660" s="109"/>
      <c r="X2660" s="108"/>
    </row>
    <row r="2661" spans="21:24" ht="12" customHeight="1">
      <c r="U2661" s="107"/>
      <c r="V2661" s="108"/>
      <c r="W2661" s="109"/>
      <c r="X2661" s="108"/>
    </row>
    <row r="2662" spans="21:24" ht="12" customHeight="1">
      <c r="U2662" s="107"/>
      <c r="V2662" s="108"/>
      <c r="W2662" s="109"/>
      <c r="X2662" s="108"/>
    </row>
    <row r="2663" spans="21:24" ht="12" customHeight="1">
      <c r="U2663" s="107"/>
      <c r="V2663" s="108"/>
      <c r="W2663" s="109"/>
      <c r="X2663" s="108"/>
    </row>
    <row r="2664" spans="21:24" ht="12" customHeight="1">
      <c r="U2664" s="107"/>
      <c r="V2664" s="108"/>
      <c r="W2664" s="109"/>
      <c r="X2664" s="108"/>
    </row>
    <row r="2665" spans="21:24" ht="12" customHeight="1">
      <c r="U2665" s="107"/>
      <c r="V2665" s="108"/>
      <c r="W2665" s="109"/>
      <c r="X2665" s="108"/>
    </row>
    <row r="2666" spans="21:24" ht="12" customHeight="1">
      <c r="U2666" s="107"/>
      <c r="V2666" s="108"/>
      <c r="W2666" s="109"/>
      <c r="X2666" s="108"/>
    </row>
    <row r="2667" spans="21:24" ht="12" customHeight="1">
      <c r="U2667" s="107"/>
      <c r="V2667" s="108"/>
      <c r="W2667" s="109"/>
      <c r="X2667" s="108"/>
    </row>
    <row r="2668" spans="21:24" ht="12" customHeight="1">
      <c r="U2668" s="107"/>
      <c r="V2668" s="108"/>
      <c r="W2668" s="109"/>
      <c r="X2668" s="108"/>
    </row>
    <row r="2669" spans="21:24" ht="12" customHeight="1">
      <c r="U2669" s="107"/>
      <c r="V2669" s="108"/>
      <c r="W2669" s="109"/>
      <c r="X2669" s="108"/>
    </row>
    <row r="2670" spans="21:24" ht="12" customHeight="1">
      <c r="U2670" s="107"/>
      <c r="V2670" s="108"/>
      <c r="W2670" s="109"/>
      <c r="X2670" s="108"/>
    </row>
    <row r="2671" spans="21:24" ht="12" customHeight="1">
      <c r="U2671" s="107"/>
      <c r="V2671" s="108"/>
      <c r="W2671" s="109"/>
      <c r="X2671" s="108"/>
    </row>
    <row r="2672" spans="21:24" ht="12" customHeight="1">
      <c r="U2672" s="107"/>
      <c r="V2672" s="108"/>
      <c r="W2672" s="109"/>
      <c r="X2672" s="108"/>
    </row>
    <row r="2673" spans="21:24" ht="12" customHeight="1">
      <c r="U2673" s="107"/>
      <c r="V2673" s="108"/>
      <c r="W2673" s="109"/>
      <c r="X2673" s="108"/>
    </row>
    <row r="2674" spans="21:24" ht="12" customHeight="1">
      <c r="U2674" s="107"/>
      <c r="V2674" s="108"/>
      <c r="W2674" s="109"/>
      <c r="X2674" s="108"/>
    </row>
    <row r="2675" spans="21:24" ht="12" customHeight="1">
      <c r="U2675" s="107"/>
      <c r="V2675" s="108"/>
      <c r="W2675" s="109"/>
      <c r="X2675" s="108"/>
    </row>
    <row r="2676" spans="21:24" ht="12" customHeight="1">
      <c r="U2676" s="107"/>
      <c r="V2676" s="108"/>
      <c r="W2676" s="109"/>
      <c r="X2676" s="108"/>
    </row>
    <row r="2677" spans="21:24" ht="12" customHeight="1">
      <c r="U2677" s="107"/>
      <c r="V2677" s="108"/>
      <c r="W2677" s="109"/>
      <c r="X2677" s="108"/>
    </row>
    <row r="2678" spans="21:24" ht="12" customHeight="1">
      <c r="U2678" s="107"/>
      <c r="V2678" s="108"/>
      <c r="W2678" s="109"/>
      <c r="X2678" s="108"/>
    </row>
    <row r="2679" spans="21:24" ht="12" customHeight="1">
      <c r="U2679" s="107"/>
      <c r="V2679" s="108"/>
      <c r="W2679" s="109"/>
      <c r="X2679" s="108"/>
    </row>
    <row r="2680" spans="21:24" ht="12" customHeight="1">
      <c r="U2680" s="107"/>
      <c r="V2680" s="108"/>
      <c r="W2680" s="109"/>
      <c r="X2680" s="108"/>
    </row>
    <row r="2681" spans="21:24" ht="12" customHeight="1">
      <c r="U2681" s="107"/>
      <c r="V2681" s="108"/>
      <c r="W2681" s="109"/>
      <c r="X2681" s="108"/>
    </row>
    <row r="2682" spans="21:24" ht="12" customHeight="1">
      <c r="U2682" s="107"/>
      <c r="V2682" s="108"/>
      <c r="W2682" s="109"/>
      <c r="X2682" s="108"/>
    </row>
    <row r="2683" spans="21:24" ht="12" customHeight="1">
      <c r="U2683" s="107"/>
      <c r="V2683" s="108"/>
      <c r="W2683" s="109"/>
      <c r="X2683" s="108"/>
    </row>
    <row r="2684" spans="21:24" ht="12" customHeight="1">
      <c r="U2684" s="107"/>
      <c r="V2684" s="108"/>
      <c r="W2684" s="109"/>
      <c r="X2684" s="108"/>
    </row>
    <row r="2685" spans="21:24" ht="12" customHeight="1">
      <c r="U2685" s="107"/>
      <c r="V2685" s="108"/>
      <c r="W2685" s="109"/>
      <c r="X2685" s="108"/>
    </row>
    <row r="2686" spans="21:24" ht="12" customHeight="1">
      <c r="U2686" s="107"/>
      <c r="V2686" s="108"/>
      <c r="W2686" s="109"/>
      <c r="X2686" s="108"/>
    </row>
    <row r="2687" spans="21:24" ht="12" customHeight="1">
      <c r="U2687" s="107"/>
      <c r="V2687" s="108"/>
      <c r="W2687" s="109"/>
      <c r="X2687" s="108"/>
    </row>
    <row r="2688" spans="21:24" ht="12" customHeight="1">
      <c r="U2688" s="107"/>
      <c r="V2688" s="108"/>
      <c r="W2688" s="109"/>
      <c r="X2688" s="108"/>
    </row>
    <row r="2689" spans="21:24" ht="12" customHeight="1">
      <c r="U2689" s="107"/>
      <c r="V2689" s="108"/>
      <c r="W2689" s="109"/>
      <c r="X2689" s="108"/>
    </row>
    <row r="2690" spans="21:24" ht="12" customHeight="1">
      <c r="U2690" s="107"/>
      <c r="V2690" s="108"/>
      <c r="W2690" s="109"/>
      <c r="X2690" s="108"/>
    </row>
    <row r="2691" spans="21:24" ht="12" customHeight="1">
      <c r="U2691" s="107"/>
      <c r="V2691" s="108"/>
      <c r="W2691" s="109"/>
      <c r="X2691" s="108"/>
    </row>
    <row r="2692" spans="21:24" ht="12" customHeight="1">
      <c r="U2692" s="107"/>
      <c r="V2692" s="108"/>
      <c r="W2692" s="109"/>
      <c r="X2692" s="108"/>
    </row>
    <row r="2693" spans="21:24" ht="12" customHeight="1">
      <c r="U2693" s="107"/>
      <c r="V2693" s="108"/>
      <c r="W2693" s="109"/>
      <c r="X2693" s="108"/>
    </row>
    <row r="2694" spans="21:24" ht="12" customHeight="1">
      <c r="U2694" s="107"/>
      <c r="V2694" s="108"/>
      <c r="W2694" s="109"/>
      <c r="X2694" s="108"/>
    </row>
    <row r="2695" spans="21:24" ht="12" customHeight="1">
      <c r="U2695" s="107"/>
      <c r="V2695" s="108"/>
      <c r="W2695" s="109"/>
      <c r="X2695" s="108"/>
    </row>
    <row r="2696" spans="21:24" ht="12" customHeight="1">
      <c r="U2696" s="107"/>
      <c r="V2696" s="108"/>
      <c r="W2696" s="109"/>
      <c r="X2696" s="108"/>
    </row>
    <row r="2697" spans="21:24" ht="12" customHeight="1">
      <c r="U2697" s="107"/>
      <c r="V2697" s="108"/>
      <c r="W2697" s="109"/>
      <c r="X2697" s="108"/>
    </row>
    <row r="2698" spans="21:24" ht="12" customHeight="1">
      <c r="U2698" s="107"/>
      <c r="V2698" s="108"/>
      <c r="W2698" s="109"/>
      <c r="X2698" s="108"/>
    </row>
    <row r="2699" spans="21:24" ht="12" customHeight="1">
      <c r="U2699" s="107"/>
      <c r="V2699" s="108"/>
      <c r="W2699" s="109"/>
      <c r="X2699" s="108"/>
    </row>
    <row r="2700" spans="21:24" ht="12" customHeight="1">
      <c r="U2700" s="107"/>
      <c r="V2700" s="108"/>
      <c r="W2700" s="109"/>
      <c r="X2700" s="108"/>
    </row>
    <row r="2701" spans="21:24" ht="12" customHeight="1">
      <c r="U2701" s="107"/>
      <c r="V2701" s="108"/>
      <c r="W2701" s="109"/>
      <c r="X2701" s="108"/>
    </row>
    <row r="2702" spans="21:24" ht="12" customHeight="1">
      <c r="U2702" s="107"/>
      <c r="V2702" s="108"/>
      <c r="W2702" s="109"/>
      <c r="X2702" s="108"/>
    </row>
    <row r="2703" spans="21:24" ht="12" customHeight="1">
      <c r="U2703" s="107"/>
      <c r="V2703" s="108"/>
      <c r="W2703" s="109"/>
      <c r="X2703" s="108"/>
    </row>
    <row r="2704" spans="21:24" ht="12" customHeight="1">
      <c r="U2704" s="107"/>
      <c r="V2704" s="108"/>
      <c r="W2704" s="109"/>
      <c r="X2704" s="108"/>
    </row>
    <row r="2705" spans="21:24" ht="12" customHeight="1">
      <c r="U2705" s="107"/>
      <c r="V2705" s="108"/>
      <c r="W2705" s="109"/>
      <c r="X2705" s="108"/>
    </row>
    <row r="2706" spans="21:24" ht="12" customHeight="1">
      <c r="U2706" s="107"/>
      <c r="V2706" s="108"/>
      <c r="W2706" s="109"/>
      <c r="X2706" s="108"/>
    </row>
    <row r="2707" spans="21:24" ht="12" customHeight="1">
      <c r="U2707" s="107"/>
      <c r="V2707" s="108"/>
      <c r="W2707" s="109"/>
      <c r="X2707" s="108"/>
    </row>
    <row r="2708" spans="21:24" ht="12" customHeight="1">
      <c r="U2708" s="107"/>
      <c r="V2708" s="108"/>
      <c r="W2708" s="109"/>
      <c r="X2708" s="108"/>
    </row>
    <row r="2709" spans="21:24" ht="12" customHeight="1">
      <c r="U2709" s="107"/>
      <c r="V2709" s="108"/>
      <c r="W2709" s="109"/>
      <c r="X2709" s="108"/>
    </row>
    <row r="2710" spans="21:24" ht="12" customHeight="1">
      <c r="U2710" s="107"/>
      <c r="V2710" s="108"/>
      <c r="W2710" s="109"/>
      <c r="X2710" s="108"/>
    </row>
    <row r="2711" spans="21:24" ht="12" customHeight="1">
      <c r="U2711" s="107"/>
      <c r="V2711" s="108"/>
      <c r="W2711" s="109"/>
      <c r="X2711" s="108"/>
    </row>
    <row r="2712" spans="21:24" ht="12" customHeight="1">
      <c r="U2712" s="107"/>
      <c r="V2712" s="108"/>
      <c r="W2712" s="109"/>
      <c r="X2712" s="108"/>
    </row>
    <row r="2713" spans="21:24" ht="12" customHeight="1">
      <c r="U2713" s="107"/>
      <c r="V2713" s="108"/>
      <c r="W2713" s="109"/>
      <c r="X2713" s="108"/>
    </row>
    <row r="2714" spans="21:24" ht="12" customHeight="1">
      <c r="U2714" s="107"/>
      <c r="V2714" s="108"/>
      <c r="W2714" s="109"/>
      <c r="X2714" s="108"/>
    </row>
    <row r="2715" spans="21:24" ht="12" customHeight="1">
      <c r="U2715" s="107"/>
      <c r="V2715" s="108"/>
      <c r="W2715" s="109"/>
      <c r="X2715" s="108"/>
    </row>
    <row r="2716" spans="21:24" ht="12" customHeight="1">
      <c r="U2716" s="107"/>
      <c r="V2716" s="108"/>
      <c r="W2716" s="109"/>
      <c r="X2716" s="108"/>
    </row>
    <row r="2717" spans="21:24" ht="12" customHeight="1">
      <c r="U2717" s="107"/>
      <c r="V2717" s="108"/>
      <c r="W2717" s="109"/>
      <c r="X2717" s="108"/>
    </row>
    <row r="2718" spans="21:24" ht="12" customHeight="1">
      <c r="U2718" s="107"/>
      <c r="V2718" s="108"/>
      <c r="W2718" s="109"/>
      <c r="X2718" s="108"/>
    </row>
    <row r="2719" spans="21:24" ht="12" customHeight="1">
      <c r="U2719" s="107"/>
      <c r="V2719" s="108"/>
      <c r="W2719" s="109"/>
      <c r="X2719" s="108"/>
    </row>
    <row r="2720" spans="21:24" ht="12" customHeight="1">
      <c r="U2720" s="107"/>
      <c r="V2720" s="108"/>
      <c r="W2720" s="109"/>
      <c r="X2720" s="108"/>
    </row>
    <row r="2721" spans="21:24" ht="12" customHeight="1">
      <c r="U2721" s="107"/>
      <c r="V2721" s="108"/>
      <c r="W2721" s="109"/>
      <c r="X2721" s="108"/>
    </row>
    <row r="2722" spans="21:24" ht="12" customHeight="1">
      <c r="U2722" s="107"/>
      <c r="V2722" s="108"/>
      <c r="W2722" s="109"/>
      <c r="X2722" s="108"/>
    </row>
    <row r="2723" spans="21:24" ht="12" customHeight="1">
      <c r="U2723" s="107"/>
      <c r="V2723" s="108"/>
      <c r="W2723" s="109"/>
      <c r="X2723" s="108"/>
    </row>
    <row r="2724" spans="21:24" ht="12" customHeight="1">
      <c r="U2724" s="107"/>
      <c r="V2724" s="108"/>
      <c r="W2724" s="109"/>
      <c r="X2724" s="108"/>
    </row>
    <row r="2725" spans="21:24" ht="12" customHeight="1">
      <c r="U2725" s="107"/>
      <c r="V2725" s="108"/>
      <c r="W2725" s="109"/>
      <c r="X2725" s="108"/>
    </row>
    <row r="2726" spans="21:24" ht="12" customHeight="1">
      <c r="U2726" s="107"/>
      <c r="V2726" s="108"/>
      <c r="W2726" s="109"/>
      <c r="X2726" s="108"/>
    </row>
    <row r="2727" spans="21:24" ht="12" customHeight="1">
      <c r="U2727" s="107"/>
      <c r="V2727" s="108"/>
      <c r="W2727" s="109"/>
      <c r="X2727" s="108"/>
    </row>
    <row r="2728" spans="21:24" ht="12" customHeight="1">
      <c r="U2728" s="107"/>
      <c r="V2728" s="108"/>
      <c r="W2728" s="109"/>
      <c r="X2728" s="108"/>
    </row>
    <row r="2729" spans="21:24" ht="12" customHeight="1">
      <c r="U2729" s="107"/>
      <c r="V2729" s="108"/>
      <c r="W2729" s="109"/>
      <c r="X2729" s="108"/>
    </row>
    <row r="2730" spans="21:24" ht="12" customHeight="1">
      <c r="U2730" s="107"/>
      <c r="V2730" s="108"/>
      <c r="W2730" s="109"/>
      <c r="X2730" s="108"/>
    </row>
    <row r="2731" spans="21:24" ht="12" customHeight="1">
      <c r="U2731" s="107"/>
      <c r="V2731" s="108"/>
      <c r="W2731" s="109"/>
      <c r="X2731" s="108"/>
    </row>
    <row r="2732" spans="21:24" ht="12" customHeight="1">
      <c r="U2732" s="107"/>
      <c r="V2732" s="108"/>
      <c r="W2732" s="109"/>
      <c r="X2732" s="108"/>
    </row>
    <row r="2733" spans="21:24" ht="12" customHeight="1">
      <c r="U2733" s="107"/>
      <c r="V2733" s="108"/>
      <c r="W2733" s="109"/>
      <c r="X2733" s="108"/>
    </row>
    <row r="2734" spans="21:24" ht="12" customHeight="1">
      <c r="U2734" s="107"/>
      <c r="V2734" s="108"/>
      <c r="W2734" s="109"/>
      <c r="X2734" s="108"/>
    </row>
    <row r="2735" spans="21:24" ht="12" customHeight="1">
      <c r="U2735" s="107"/>
      <c r="V2735" s="108"/>
      <c r="W2735" s="109"/>
      <c r="X2735" s="108"/>
    </row>
    <row r="2736" spans="21:24" ht="12" customHeight="1">
      <c r="U2736" s="107"/>
      <c r="V2736" s="108"/>
      <c r="W2736" s="109"/>
      <c r="X2736" s="108"/>
    </row>
    <row r="2737" spans="21:24" ht="12" customHeight="1">
      <c r="U2737" s="107"/>
      <c r="V2737" s="108"/>
      <c r="W2737" s="109"/>
      <c r="X2737" s="108"/>
    </row>
    <row r="2738" spans="21:24" ht="12" customHeight="1">
      <c r="U2738" s="107"/>
      <c r="V2738" s="108"/>
      <c r="W2738" s="109"/>
      <c r="X2738" s="108"/>
    </row>
    <row r="2739" spans="21:24" ht="12" customHeight="1">
      <c r="U2739" s="107"/>
      <c r="V2739" s="108"/>
      <c r="W2739" s="109"/>
      <c r="X2739" s="108"/>
    </row>
    <row r="2740" spans="21:24" ht="12" customHeight="1">
      <c r="U2740" s="107"/>
      <c r="V2740" s="108"/>
      <c r="W2740" s="109"/>
      <c r="X2740" s="108"/>
    </row>
    <row r="2741" spans="21:24" ht="12" customHeight="1">
      <c r="U2741" s="107"/>
      <c r="V2741" s="108"/>
      <c r="W2741" s="109"/>
      <c r="X2741" s="108"/>
    </row>
    <row r="2742" spans="21:24" ht="12" customHeight="1">
      <c r="U2742" s="107"/>
      <c r="V2742" s="108"/>
      <c r="W2742" s="109"/>
      <c r="X2742" s="108"/>
    </row>
    <row r="2743" spans="21:24" ht="12" customHeight="1">
      <c r="U2743" s="107"/>
      <c r="V2743" s="108"/>
      <c r="W2743" s="109"/>
      <c r="X2743" s="108"/>
    </row>
    <row r="2744" spans="21:24" ht="12" customHeight="1">
      <c r="U2744" s="107"/>
      <c r="V2744" s="108"/>
      <c r="W2744" s="109"/>
      <c r="X2744" s="108"/>
    </row>
    <row r="2745" spans="21:24" ht="12" customHeight="1">
      <c r="U2745" s="107"/>
      <c r="V2745" s="108"/>
      <c r="W2745" s="109"/>
      <c r="X2745" s="108"/>
    </row>
    <row r="2746" spans="21:24" ht="12" customHeight="1">
      <c r="U2746" s="107"/>
      <c r="V2746" s="108"/>
      <c r="W2746" s="109"/>
      <c r="X2746" s="108"/>
    </row>
    <row r="2747" spans="21:24" ht="12" customHeight="1">
      <c r="U2747" s="107"/>
      <c r="V2747" s="108"/>
      <c r="W2747" s="109"/>
      <c r="X2747" s="108"/>
    </row>
    <row r="2748" spans="21:24" ht="12" customHeight="1">
      <c r="U2748" s="107"/>
      <c r="V2748" s="108"/>
      <c r="W2748" s="109"/>
      <c r="X2748" s="108"/>
    </row>
    <row r="2749" spans="21:24" ht="12" customHeight="1">
      <c r="U2749" s="107"/>
      <c r="V2749" s="108"/>
      <c r="W2749" s="109"/>
      <c r="X2749" s="108"/>
    </row>
    <row r="2750" spans="21:24" ht="12" customHeight="1">
      <c r="U2750" s="107"/>
      <c r="V2750" s="108"/>
      <c r="W2750" s="109"/>
      <c r="X2750" s="108"/>
    </row>
    <row r="2751" spans="21:24" ht="12" customHeight="1">
      <c r="U2751" s="107"/>
      <c r="V2751" s="108"/>
      <c r="W2751" s="109"/>
      <c r="X2751" s="108"/>
    </row>
    <row r="2752" spans="21:24" ht="12" customHeight="1">
      <c r="U2752" s="107"/>
      <c r="V2752" s="108"/>
      <c r="W2752" s="109"/>
      <c r="X2752" s="108"/>
    </row>
    <row r="2753" spans="21:24" ht="12" customHeight="1">
      <c r="U2753" s="107"/>
      <c r="V2753" s="108"/>
      <c r="W2753" s="109"/>
      <c r="X2753" s="108"/>
    </row>
    <row r="2754" spans="21:24" ht="12" customHeight="1">
      <c r="U2754" s="107"/>
      <c r="V2754" s="108"/>
      <c r="W2754" s="109"/>
      <c r="X2754" s="108"/>
    </row>
    <row r="2755" spans="21:24" ht="12" customHeight="1">
      <c r="U2755" s="107"/>
      <c r="V2755" s="108"/>
      <c r="W2755" s="109"/>
      <c r="X2755" s="108"/>
    </row>
    <row r="2756" spans="21:24" ht="12" customHeight="1">
      <c r="U2756" s="107"/>
      <c r="V2756" s="108"/>
      <c r="W2756" s="109"/>
      <c r="X2756" s="108"/>
    </row>
    <row r="2757" spans="21:24" ht="12" customHeight="1">
      <c r="U2757" s="107"/>
      <c r="V2757" s="108"/>
      <c r="W2757" s="109"/>
      <c r="X2757" s="108"/>
    </row>
    <row r="2758" spans="21:24" ht="12" customHeight="1">
      <c r="U2758" s="107"/>
      <c r="V2758" s="108"/>
      <c r="W2758" s="109"/>
      <c r="X2758" s="108"/>
    </row>
    <row r="2759" spans="21:24" ht="12" customHeight="1">
      <c r="U2759" s="107"/>
      <c r="V2759" s="108"/>
      <c r="W2759" s="109"/>
      <c r="X2759" s="108"/>
    </row>
    <row r="2760" spans="21:24" ht="12" customHeight="1">
      <c r="U2760" s="107"/>
      <c r="V2760" s="108"/>
      <c r="W2760" s="109"/>
      <c r="X2760" s="108"/>
    </row>
    <row r="2761" spans="21:24" ht="12" customHeight="1">
      <c r="U2761" s="107"/>
      <c r="V2761" s="108"/>
      <c r="W2761" s="109"/>
      <c r="X2761" s="108"/>
    </row>
    <row r="2762" spans="21:24" ht="12" customHeight="1">
      <c r="U2762" s="107"/>
      <c r="V2762" s="108"/>
      <c r="W2762" s="109"/>
      <c r="X2762" s="108"/>
    </row>
    <row r="2763" spans="21:24" ht="12" customHeight="1">
      <c r="U2763" s="107"/>
      <c r="V2763" s="108"/>
      <c r="W2763" s="109"/>
      <c r="X2763" s="108"/>
    </row>
    <row r="2764" spans="21:24" ht="12" customHeight="1">
      <c r="U2764" s="107"/>
      <c r="V2764" s="108"/>
      <c r="W2764" s="109"/>
      <c r="X2764" s="108"/>
    </row>
    <row r="2765" spans="21:24" ht="12" customHeight="1">
      <c r="U2765" s="107"/>
      <c r="V2765" s="108"/>
      <c r="W2765" s="109"/>
      <c r="X2765" s="108"/>
    </row>
    <row r="2766" spans="21:24" ht="12" customHeight="1">
      <c r="U2766" s="107"/>
      <c r="V2766" s="108"/>
      <c r="W2766" s="109"/>
      <c r="X2766" s="108"/>
    </row>
    <row r="2767" spans="21:24" ht="12" customHeight="1">
      <c r="U2767" s="107"/>
      <c r="V2767" s="108"/>
      <c r="W2767" s="109"/>
      <c r="X2767" s="108"/>
    </row>
    <row r="2768" spans="21:24" ht="12" customHeight="1">
      <c r="U2768" s="107"/>
      <c r="V2768" s="108"/>
      <c r="W2768" s="109"/>
      <c r="X2768" s="108"/>
    </row>
    <row r="2769" spans="21:24" ht="12" customHeight="1">
      <c r="U2769" s="107"/>
      <c r="V2769" s="108"/>
      <c r="W2769" s="109"/>
      <c r="X2769" s="108"/>
    </row>
    <row r="2770" spans="21:24" ht="12" customHeight="1">
      <c r="U2770" s="107"/>
      <c r="V2770" s="108"/>
      <c r="W2770" s="109"/>
      <c r="X2770" s="108"/>
    </row>
    <row r="2771" spans="21:24" ht="12" customHeight="1">
      <c r="U2771" s="107"/>
      <c r="V2771" s="108"/>
      <c r="W2771" s="109"/>
      <c r="X2771" s="108"/>
    </row>
    <row r="2772" spans="21:24" ht="12" customHeight="1">
      <c r="U2772" s="107"/>
      <c r="V2772" s="108"/>
      <c r="W2772" s="109"/>
      <c r="X2772" s="108"/>
    </row>
    <row r="2773" spans="21:24" ht="12" customHeight="1">
      <c r="U2773" s="107"/>
      <c r="V2773" s="108"/>
      <c r="W2773" s="109"/>
      <c r="X2773" s="108"/>
    </row>
    <row r="2774" spans="21:24" ht="12" customHeight="1">
      <c r="U2774" s="107"/>
      <c r="V2774" s="108"/>
      <c r="W2774" s="109"/>
      <c r="X2774" s="108"/>
    </row>
    <row r="2775" spans="21:24" ht="12" customHeight="1">
      <c r="U2775" s="107"/>
      <c r="V2775" s="108"/>
      <c r="W2775" s="109"/>
      <c r="X2775" s="108"/>
    </row>
    <row r="2776" spans="21:24" ht="12" customHeight="1">
      <c r="U2776" s="107"/>
      <c r="V2776" s="108"/>
      <c r="W2776" s="109"/>
      <c r="X2776" s="108"/>
    </row>
    <row r="2777" spans="21:24" ht="12" customHeight="1">
      <c r="U2777" s="107"/>
      <c r="V2777" s="108"/>
      <c r="W2777" s="109"/>
      <c r="X2777" s="108"/>
    </row>
    <row r="2778" spans="21:24" ht="12" customHeight="1">
      <c r="U2778" s="107"/>
      <c r="V2778" s="108"/>
      <c r="W2778" s="109"/>
      <c r="X2778" s="108"/>
    </row>
    <row r="2779" spans="21:24" ht="12" customHeight="1">
      <c r="U2779" s="107"/>
      <c r="V2779" s="108"/>
      <c r="W2779" s="109"/>
      <c r="X2779" s="108"/>
    </row>
    <row r="2780" spans="21:24" ht="12" customHeight="1">
      <c r="U2780" s="107"/>
      <c r="V2780" s="108"/>
      <c r="W2780" s="109"/>
      <c r="X2780" s="108"/>
    </row>
    <row r="2781" spans="21:24" ht="12" customHeight="1">
      <c r="U2781" s="107"/>
      <c r="V2781" s="108"/>
      <c r="W2781" s="109"/>
      <c r="X2781" s="108"/>
    </row>
    <row r="2782" spans="21:24" ht="12" customHeight="1">
      <c r="U2782" s="107"/>
      <c r="V2782" s="108"/>
      <c r="W2782" s="109"/>
      <c r="X2782" s="108"/>
    </row>
    <row r="2783" spans="21:24" ht="12" customHeight="1">
      <c r="U2783" s="107"/>
      <c r="V2783" s="108"/>
      <c r="W2783" s="109"/>
      <c r="X2783" s="108"/>
    </row>
    <row r="2784" spans="21:24" ht="12" customHeight="1">
      <c r="U2784" s="107"/>
      <c r="V2784" s="108"/>
      <c r="W2784" s="109"/>
      <c r="X2784" s="108"/>
    </row>
    <row r="2785" spans="21:24" ht="12" customHeight="1">
      <c r="U2785" s="107"/>
      <c r="V2785" s="108"/>
      <c r="W2785" s="109"/>
      <c r="X2785" s="108"/>
    </row>
    <row r="2786" spans="21:24" ht="12" customHeight="1">
      <c r="U2786" s="107"/>
      <c r="V2786" s="108"/>
      <c r="W2786" s="109"/>
      <c r="X2786" s="108"/>
    </row>
    <row r="2787" spans="21:24" ht="12" customHeight="1">
      <c r="U2787" s="107"/>
      <c r="V2787" s="108"/>
      <c r="W2787" s="109"/>
      <c r="X2787" s="108"/>
    </row>
    <row r="2788" spans="21:24" ht="12" customHeight="1">
      <c r="U2788" s="107"/>
      <c r="V2788" s="108"/>
      <c r="W2788" s="109"/>
      <c r="X2788" s="108"/>
    </row>
    <row r="2789" spans="21:24" ht="12" customHeight="1">
      <c r="U2789" s="107"/>
      <c r="V2789" s="108"/>
      <c r="W2789" s="109"/>
      <c r="X2789" s="108"/>
    </row>
    <row r="2790" spans="21:24" ht="12" customHeight="1">
      <c r="U2790" s="107"/>
      <c r="V2790" s="108"/>
      <c r="W2790" s="109"/>
      <c r="X2790" s="108"/>
    </row>
    <row r="2791" spans="21:24" ht="12" customHeight="1">
      <c r="U2791" s="107"/>
      <c r="V2791" s="108"/>
      <c r="W2791" s="109"/>
      <c r="X2791" s="108"/>
    </row>
    <row r="2792" spans="21:24" ht="12" customHeight="1">
      <c r="U2792" s="107"/>
      <c r="V2792" s="108"/>
      <c r="W2792" s="109"/>
      <c r="X2792" s="108"/>
    </row>
    <row r="2793" spans="21:24" ht="12" customHeight="1">
      <c r="U2793" s="107"/>
      <c r="V2793" s="108"/>
      <c r="W2793" s="109"/>
      <c r="X2793" s="108"/>
    </row>
    <row r="2794" spans="21:24" ht="12" customHeight="1">
      <c r="U2794" s="107"/>
      <c r="V2794" s="108"/>
      <c r="W2794" s="109"/>
      <c r="X2794" s="108"/>
    </row>
    <row r="2795" spans="21:24" ht="12" customHeight="1">
      <c r="U2795" s="107"/>
      <c r="V2795" s="108"/>
      <c r="W2795" s="109"/>
      <c r="X2795" s="108"/>
    </row>
    <row r="2796" spans="21:24" ht="12" customHeight="1">
      <c r="U2796" s="107"/>
      <c r="V2796" s="108"/>
      <c r="W2796" s="109"/>
      <c r="X2796" s="108"/>
    </row>
    <row r="2797" spans="21:24" ht="12" customHeight="1">
      <c r="U2797" s="107"/>
      <c r="V2797" s="108"/>
      <c r="W2797" s="109"/>
      <c r="X2797" s="108"/>
    </row>
    <row r="2798" spans="21:24" ht="12" customHeight="1">
      <c r="U2798" s="107"/>
      <c r="V2798" s="108"/>
      <c r="W2798" s="109"/>
      <c r="X2798" s="108"/>
    </row>
    <row r="2799" spans="21:24" ht="12" customHeight="1">
      <c r="U2799" s="107"/>
      <c r="V2799" s="108"/>
      <c r="W2799" s="109"/>
      <c r="X2799" s="108"/>
    </row>
    <row r="2800" spans="21:24" ht="12" customHeight="1">
      <c r="U2800" s="107"/>
      <c r="V2800" s="108"/>
      <c r="W2800" s="109"/>
      <c r="X2800" s="108"/>
    </row>
    <row r="2801" spans="21:24" ht="12" customHeight="1">
      <c r="U2801" s="107"/>
      <c r="V2801" s="108"/>
      <c r="W2801" s="109"/>
      <c r="X2801" s="108"/>
    </row>
    <row r="2802" spans="21:24" ht="12" customHeight="1">
      <c r="U2802" s="107"/>
      <c r="V2802" s="108"/>
      <c r="W2802" s="109"/>
      <c r="X2802" s="108"/>
    </row>
    <row r="2803" spans="21:24" ht="12" customHeight="1">
      <c r="U2803" s="107"/>
      <c r="V2803" s="108"/>
      <c r="W2803" s="109"/>
      <c r="X2803" s="108"/>
    </row>
    <row r="2804" spans="21:24" ht="12" customHeight="1">
      <c r="U2804" s="107"/>
      <c r="V2804" s="108"/>
      <c r="W2804" s="109"/>
      <c r="X2804" s="108"/>
    </row>
    <row r="2805" spans="21:24" ht="12" customHeight="1">
      <c r="U2805" s="107"/>
      <c r="V2805" s="108"/>
      <c r="W2805" s="109"/>
      <c r="X2805" s="108"/>
    </row>
    <row r="2806" spans="21:24" ht="12" customHeight="1">
      <c r="U2806" s="107"/>
      <c r="V2806" s="108"/>
      <c r="W2806" s="109"/>
      <c r="X2806" s="108"/>
    </row>
    <row r="2807" spans="21:24" ht="12" customHeight="1">
      <c r="U2807" s="107"/>
      <c r="V2807" s="108"/>
      <c r="W2807" s="109"/>
      <c r="X2807" s="108"/>
    </row>
    <row r="2808" spans="21:24" ht="12" customHeight="1">
      <c r="U2808" s="107"/>
      <c r="V2808" s="108"/>
      <c r="W2808" s="109"/>
      <c r="X2808" s="108"/>
    </row>
    <row r="2809" spans="21:24" ht="12" customHeight="1">
      <c r="U2809" s="107"/>
      <c r="V2809" s="108"/>
      <c r="W2809" s="109"/>
      <c r="X2809" s="108"/>
    </row>
    <row r="2810" spans="21:24" ht="12" customHeight="1">
      <c r="U2810" s="107"/>
      <c r="V2810" s="108"/>
      <c r="W2810" s="109"/>
      <c r="X2810" s="108"/>
    </row>
    <row r="2811" spans="21:24" ht="12" customHeight="1">
      <c r="U2811" s="107"/>
      <c r="V2811" s="108"/>
      <c r="W2811" s="109"/>
      <c r="X2811" s="108"/>
    </row>
    <row r="2812" spans="21:24" ht="12" customHeight="1">
      <c r="U2812" s="107"/>
      <c r="V2812" s="108"/>
      <c r="W2812" s="109"/>
      <c r="X2812" s="108"/>
    </row>
    <row r="2813" spans="21:24" ht="12" customHeight="1">
      <c r="U2813" s="107"/>
      <c r="V2813" s="108"/>
      <c r="W2813" s="109"/>
      <c r="X2813" s="108"/>
    </row>
    <row r="2814" spans="21:24" ht="12" customHeight="1">
      <c r="U2814" s="107"/>
      <c r="V2814" s="108"/>
      <c r="W2814" s="109"/>
      <c r="X2814" s="108"/>
    </row>
    <row r="2815" spans="21:24" ht="12" customHeight="1">
      <c r="U2815" s="107"/>
      <c r="V2815" s="108"/>
      <c r="W2815" s="109"/>
      <c r="X2815" s="108"/>
    </row>
    <row r="2816" spans="21:24" ht="12" customHeight="1">
      <c r="U2816" s="107"/>
      <c r="V2816" s="108"/>
      <c r="W2816" s="109"/>
      <c r="X2816" s="108"/>
    </row>
    <row r="2817" spans="21:24" ht="12" customHeight="1">
      <c r="U2817" s="107"/>
      <c r="V2817" s="108"/>
      <c r="W2817" s="109"/>
      <c r="X2817" s="108"/>
    </row>
    <row r="2818" spans="21:24" ht="12" customHeight="1">
      <c r="U2818" s="107"/>
      <c r="V2818" s="108"/>
      <c r="W2818" s="109"/>
      <c r="X2818" s="108"/>
    </row>
    <row r="2819" spans="21:24" ht="12" customHeight="1">
      <c r="U2819" s="107"/>
      <c r="V2819" s="108"/>
      <c r="W2819" s="109"/>
      <c r="X2819" s="108"/>
    </row>
    <row r="2820" spans="21:24" ht="12" customHeight="1">
      <c r="U2820" s="107"/>
      <c r="V2820" s="108"/>
      <c r="W2820" s="109"/>
      <c r="X2820" s="108"/>
    </row>
    <row r="2821" spans="21:24" ht="12" customHeight="1">
      <c r="U2821" s="107"/>
      <c r="V2821" s="108"/>
      <c r="W2821" s="109"/>
      <c r="X2821" s="108"/>
    </row>
    <row r="2822" spans="21:24" ht="12" customHeight="1">
      <c r="U2822" s="107"/>
      <c r="V2822" s="108"/>
      <c r="W2822" s="109"/>
      <c r="X2822" s="108"/>
    </row>
    <row r="2823" spans="21:24" ht="12" customHeight="1">
      <c r="U2823" s="107"/>
      <c r="V2823" s="108"/>
      <c r="W2823" s="109"/>
      <c r="X2823" s="108"/>
    </row>
    <row r="2824" spans="21:24" ht="12" customHeight="1">
      <c r="U2824" s="107"/>
      <c r="V2824" s="108"/>
      <c r="W2824" s="109"/>
      <c r="X2824" s="108"/>
    </row>
    <row r="2825" spans="21:24" ht="12" customHeight="1">
      <c r="U2825" s="107"/>
      <c r="V2825" s="108"/>
      <c r="W2825" s="109"/>
      <c r="X2825" s="108"/>
    </row>
    <row r="2826" spans="21:24" ht="12" customHeight="1">
      <c r="U2826" s="107"/>
      <c r="V2826" s="108"/>
      <c r="W2826" s="109"/>
      <c r="X2826" s="108"/>
    </row>
    <row r="2827" spans="21:24" ht="12" customHeight="1">
      <c r="U2827" s="107"/>
      <c r="V2827" s="108"/>
      <c r="W2827" s="109"/>
      <c r="X2827" s="108"/>
    </row>
    <row r="2828" spans="21:24" ht="12" customHeight="1">
      <c r="U2828" s="107"/>
      <c r="V2828" s="108"/>
      <c r="W2828" s="109"/>
      <c r="X2828" s="108"/>
    </row>
    <row r="2829" spans="21:24" ht="12" customHeight="1">
      <c r="U2829" s="107"/>
      <c r="V2829" s="108"/>
      <c r="W2829" s="109"/>
      <c r="X2829" s="108"/>
    </row>
    <row r="2830" spans="21:24" ht="12" customHeight="1">
      <c r="U2830" s="107"/>
      <c r="V2830" s="108"/>
      <c r="W2830" s="109"/>
      <c r="X2830" s="108"/>
    </row>
    <row r="2831" spans="21:24" ht="12" customHeight="1">
      <c r="U2831" s="107"/>
      <c r="V2831" s="108"/>
      <c r="W2831" s="109"/>
      <c r="X2831" s="108"/>
    </row>
    <row r="2832" spans="21:24" ht="12" customHeight="1">
      <c r="U2832" s="107"/>
      <c r="V2832" s="108"/>
      <c r="W2832" s="109"/>
      <c r="X2832" s="108"/>
    </row>
    <row r="2833" spans="21:24" ht="12" customHeight="1">
      <c r="U2833" s="107"/>
      <c r="V2833" s="108"/>
      <c r="W2833" s="109"/>
      <c r="X2833" s="108"/>
    </row>
    <row r="2834" spans="21:24" ht="12" customHeight="1">
      <c r="U2834" s="107"/>
      <c r="V2834" s="108"/>
      <c r="W2834" s="109"/>
      <c r="X2834" s="108"/>
    </row>
    <row r="2835" spans="21:24" ht="12" customHeight="1">
      <c r="U2835" s="107"/>
      <c r="V2835" s="108"/>
      <c r="W2835" s="109"/>
      <c r="X2835" s="108"/>
    </row>
    <row r="2836" spans="21:24" ht="12" customHeight="1">
      <c r="U2836" s="107"/>
      <c r="V2836" s="108"/>
      <c r="W2836" s="109"/>
      <c r="X2836" s="108"/>
    </row>
    <row r="2837" spans="21:24" ht="12" customHeight="1">
      <c r="U2837" s="107"/>
      <c r="V2837" s="108"/>
      <c r="W2837" s="109"/>
      <c r="X2837" s="108"/>
    </row>
    <row r="2838" spans="21:24" ht="12" customHeight="1">
      <c r="U2838" s="107"/>
      <c r="V2838" s="108"/>
      <c r="W2838" s="109"/>
      <c r="X2838" s="108"/>
    </row>
    <row r="2839" spans="21:24" ht="12" customHeight="1">
      <c r="U2839" s="107"/>
      <c r="V2839" s="108"/>
      <c r="W2839" s="109"/>
      <c r="X2839" s="108"/>
    </row>
    <row r="2840" spans="21:24" ht="12" customHeight="1">
      <c r="U2840" s="107"/>
      <c r="V2840" s="108"/>
      <c r="W2840" s="109"/>
      <c r="X2840" s="108"/>
    </row>
    <row r="2841" spans="21:24" ht="12" customHeight="1">
      <c r="U2841" s="107"/>
      <c r="V2841" s="108"/>
      <c r="W2841" s="109"/>
      <c r="X2841" s="108"/>
    </row>
    <row r="2842" spans="21:24" ht="12" customHeight="1">
      <c r="U2842" s="107"/>
      <c r="V2842" s="108"/>
      <c r="W2842" s="109"/>
      <c r="X2842" s="108"/>
    </row>
    <row r="2843" spans="21:24" ht="12" customHeight="1">
      <c r="U2843" s="107"/>
      <c r="V2843" s="108"/>
      <c r="W2843" s="109"/>
      <c r="X2843" s="108"/>
    </row>
    <row r="2844" spans="21:24" ht="12" customHeight="1">
      <c r="U2844" s="107"/>
      <c r="V2844" s="108"/>
      <c r="W2844" s="109"/>
      <c r="X2844" s="108"/>
    </row>
    <row r="2845" spans="21:24" ht="12" customHeight="1">
      <c r="U2845" s="107"/>
      <c r="V2845" s="108"/>
      <c r="W2845" s="109"/>
      <c r="X2845" s="108"/>
    </row>
    <row r="2846" spans="21:24" ht="12" customHeight="1">
      <c r="U2846" s="107"/>
      <c r="V2846" s="108"/>
      <c r="W2846" s="109"/>
      <c r="X2846" s="108"/>
    </row>
    <row r="2847" spans="21:24" ht="12" customHeight="1">
      <c r="U2847" s="107"/>
      <c r="V2847" s="108"/>
      <c r="W2847" s="109"/>
      <c r="X2847" s="108"/>
    </row>
    <row r="2848" spans="21:24" ht="12" customHeight="1">
      <c r="U2848" s="107"/>
      <c r="V2848" s="108"/>
      <c r="W2848" s="109"/>
      <c r="X2848" s="108"/>
    </row>
    <row r="2849" spans="21:24" ht="12" customHeight="1">
      <c r="U2849" s="107"/>
      <c r="V2849" s="108"/>
      <c r="W2849" s="109"/>
      <c r="X2849" s="108"/>
    </row>
    <row r="2850" spans="21:24" ht="12" customHeight="1">
      <c r="U2850" s="107"/>
      <c r="V2850" s="108"/>
      <c r="W2850" s="109"/>
      <c r="X2850" s="108"/>
    </row>
    <row r="2851" spans="21:24" ht="12" customHeight="1">
      <c r="U2851" s="107"/>
      <c r="V2851" s="108"/>
      <c r="W2851" s="109"/>
      <c r="X2851" s="108"/>
    </row>
    <row r="2852" spans="21:24" ht="12" customHeight="1">
      <c r="U2852" s="107"/>
      <c r="V2852" s="108"/>
      <c r="W2852" s="109"/>
      <c r="X2852" s="108"/>
    </row>
    <row r="2853" spans="21:24" ht="12" customHeight="1">
      <c r="U2853" s="107"/>
      <c r="V2853" s="108"/>
      <c r="W2853" s="109"/>
      <c r="X2853" s="108"/>
    </row>
    <row r="2854" spans="21:24" ht="12" customHeight="1">
      <c r="U2854" s="107"/>
      <c r="V2854" s="108"/>
      <c r="W2854" s="109"/>
      <c r="X2854" s="108"/>
    </row>
    <row r="2855" spans="21:24" ht="12" customHeight="1">
      <c r="U2855" s="107"/>
      <c r="V2855" s="108"/>
      <c r="W2855" s="109"/>
      <c r="X2855" s="108"/>
    </row>
    <row r="2856" spans="21:24" ht="12" customHeight="1">
      <c r="U2856" s="107"/>
      <c r="V2856" s="108"/>
      <c r="W2856" s="109"/>
      <c r="X2856" s="108"/>
    </row>
    <row r="2857" spans="21:24" ht="12" customHeight="1">
      <c r="U2857" s="107"/>
      <c r="V2857" s="108"/>
      <c r="W2857" s="109"/>
      <c r="X2857" s="108"/>
    </row>
    <row r="2858" spans="21:24" ht="12" customHeight="1">
      <c r="U2858" s="107"/>
      <c r="V2858" s="108"/>
      <c r="W2858" s="109"/>
      <c r="X2858" s="108"/>
    </row>
    <row r="2859" spans="21:24" ht="12" customHeight="1">
      <c r="U2859" s="107"/>
      <c r="V2859" s="108"/>
      <c r="W2859" s="109"/>
      <c r="X2859" s="108"/>
    </row>
    <row r="2860" spans="21:24" ht="12" customHeight="1">
      <c r="U2860" s="107"/>
      <c r="V2860" s="108"/>
      <c r="W2860" s="109"/>
      <c r="X2860" s="108"/>
    </row>
    <row r="2861" spans="21:24" ht="12" customHeight="1">
      <c r="U2861" s="107"/>
      <c r="V2861" s="108"/>
      <c r="W2861" s="109"/>
      <c r="X2861" s="108"/>
    </row>
    <row r="2862" spans="21:24" ht="12" customHeight="1">
      <c r="U2862" s="107"/>
      <c r="V2862" s="108"/>
      <c r="W2862" s="109"/>
      <c r="X2862" s="108"/>
    </row>
    <row r="2863" spans="21:24" ht="12" customHeight="1">
      <c r="U2863" s="107"/>
      <c r="V2863" s="108"/>
      <c r="W2863" s="109"/>
      <c r="X2863" s="108"/>
    </row>
    <row r="2864" spans="21:24" ht="12" customHeight="1">
      <c r="U2864" s="107"/>
      <c r="V2864" s="108"/>
      <c r="W2864" s="109"/>
      <c r="X2864" s="108"/>
    </row>
    <row r="2865" spans="21:24" ht="12" customHeight="1">
      <c r="U2865" s="107"/>
      <c r="V2865" s="108"/>
      <c r="W2865" s="109"/>
      <c r="X2865" s="108"/>
    </row>
    <row r="2866" spans="21:24" ht="12" customHeight="1">
      <c r="U2866" s="107"/>
      <c r="V2866" s="108"/>
      <c r="W2866" s="109"/>
      <c r="X2866" s="108"/>
    </row>
    <row r="2867" spans="21:24" ht="12" customHeight="1">
      <c r="U2867" s="107"/>
      <c r="V2867" s="108"/>
      <c r="W2867" s="109"/>
      <c r="X2867" s="108"/>
    </row>
    <row r="2868" spans="21:24" ht="12" customHeight="1">
      <c r="U2868" s="107"/>
      <c r="V2868" s="108"/>
      <c r="W2868" s="109"/>
      <c r="X2868" s="108"/>
    </row>
    <row r="2869" spans="21:24" ht="12" customHeight="1">
      <c r="U2869" s="107"/>
      <c r="V2869" s="108"/>
      <c r="W2869" s="109"/>
      <c r="X2869" s="108"/>
    </row>
    <row r="2870" spans="21:24" ht="12" customHeight="1">
      <c r="U2870" s="107"/>
      <c r="V2870" s="108"/>
      <c r="W2870" s="109"/>
      <c r="X2870" s="108"/>
    </row>
    <row r="2871" spans="21:24" ht="12" customHeight="1">
      <c r="U2871" s="107"/>
      <c r="V2871" s="108"/>
      <c r="W2871" s="109"/>
      <c r="X2871" s="108"/>
    </row>
    <row r="2872" spans="21:24" ht="12" customHeight="1">
      <c r="U2872" s="107"/>
      <c r="V2872" s="108"/>
      <c r="W2872" s="109"/>
      <c r="X2872" s="108"/>
    </row>
    <row r="2873" spans="21:24" ht="12" customHeight="1">
      <c r="U2873" s="107"/>
      <c r="V2873" s="108"/>
      <c r="W2873" s="109"/>
      <c r="X2873" s="108"/>
    </row>
    <row r="2874" spans="21:24" ht="12" customHeight="1">
      <c r="U2874" s="107"/>
      <c r="V2874" s="108"/>
      <c r="W2874" s="109"/>
      <c r="X2874" s="108"/>
    </row>
    <row r="2875" spans="21:24" ht="12" customHeight="1">
      <c r="U2875" s="107"/>
      <c r="V2875" s="108"/>
      <c r="W2875" s="109"/>
      <c r="X2875" s="108"/>
    </row>
    <row r="2876" spans="21:24" ht="12" customHeight="1">
      <c r="U2876" s="107"/>
      <c r="V2876" s="108"/>
      <c r="W2876" s="109"/>
      <c r="X2876" s="108"/>
    </row>
    <row r="2877" spans="21:24" ht="12" customHeight="1">
      <c r="U2877" s="107"/>
      <c r="V2877" s="108"/>
      <c r="W2877" s="109"/>
      <c r="X2877" s="108"/>
    </row>
    <row r="2878" spans="21:24" ht="12" customHeight="1">
      <c r="U2878" s="107"/>
      <c r="V2878" s="108"/>
      <c r="W2878" s="109"/>
      <c r="X2878" s="108"/>
    </row>
    <row r="2879" spans="21:24" ht="12" customHeight="1">
      <c r="U2879" s="107"/>
      <c r="V2879" s="108"/>
      <c r="W2879" s="109"/>
      <c r="X2879" s="108"/>
    </row>
    <row r="2880" spans="21:24" ht="12" customHeight="1">
      <c r="U2880" s="107"/>
      <c r="V2880" s="108"/>
      <c r="W2880" s="109"/>
      <c r="X2880" s="108"/>
    </row>
    <row r="2881" spans="21:24" ht="12" customHeight="1">
      <c r="U2881" s="107"/>
      <c r="V2881" s="108"/>
      <c r="W2881" s="109"/>
      <c r="X2881" s="108"/>
    </row>
    <row r="2882" spans="21:24" ht="12" customHeight="1">
      <c r="U2882" s="107"/>
      <c r="V2882" s="108"/>
      <c r="W2882" s="109"/>
      <c r="X2882" s="108"/>
    </row>
    <row r="2883" spans="21:24" ht="12" customHeight="1">
      <c r="U2883" s="107"/>
      <c r="V2883" s="108"/>
      <c r="W2883" s="109"/>
      <c r="X2883" s="108"/>
    </row>
    <row r="2884" spans="21:24" ht="12" customHeight="1">
      <c r="U2884" s="107"/>
      <c r="V2884" s="108"/>
      <c r="W2884" s="109"/>
      <c r="X2884" s="108"/>
    </row>
    <row r="2885" spans="21:24" ht="12" customHeight="1">
      <c r="U2885" s="107"/>
      <c r="V2885" s="108"/>
      <c r="W2885" s="109"/>
      <c r="X2885" s="108"/>
    </row>
    <row r="2886" spans="21:24" ht="12" customHeight="1">
      <c r="U2886" s="107"/>
      <c r="V2886" s="108"/>
      <c r="W2886" s="109"/>
      <c r="X2886" s="108"/>
    </row>
    <row r="2887" spans="21:24" ht="12" customHeight="1">
      <c r="U2887" s="107"/>
      <c r="V2887" s="108"/>
      <c r="W2887" s="109"/>
      <c r="X2887" s="108"/>
    </row>
    <row r="2888" spans="21:24" ht="12" customHeight="1">
      <c r="U2888" s="107"/>
      <c r="V2888" s="108"/>
      <c r="W2888" s="109"/>
      <c r="X2888" s="108"/>
    </row>
    <row r="2889" spans="21:24" ht="12" customHeight="1">
      <c r="U2889" s="107"/>
      <c r="V2889" s="108"/>
      <c r="W2889" s="109"/>
      <c r="X2889" s="108"/>
    </row>
    <row r="2890" spans="21:24" ht="12" customHeight="1">
      <c r="U2890" s="107"/>
      <c r="V2890" s="108"/>
      <c r="W2890" s="109"/>
      <c r="X2890" s="108"/>
    </row>
    <row r="2891" spans="21:24" ht="12" customHeight="1">
      <c r="U2891" s="107"/>
      <c r="V2891" s="108"/>
      <c r="W2891" s="109"/>
      <c r="X2891" s="108"/>
    </row>
    <row r="2892" spans="21:24" ht="12" customHeight="1">
      <c r="U2892" s="107"/>
      <c r="V2892" s="108"/>
      <c r="W2892" s="109"/>
      <c r="X2892" s="108"/>
    </row>
    <row r="2893" spans="21:24" ht="12" customHeight="1">
      <c r="U2893" s="107"/>
      <c r="V2893" s="108"/>
      <c r="W2893" s="109"/>
      <c r="X2893" s="108"/>
    </row>
    <row r="2894" spans="21:24" ht="12" customHeight="1">
      <c r="U2894" s="107"/>
      <c r="V2894" s="108"/>
      <c r="W2894" s="109"/>
      <c r="X2894" s="108"/>
    </row>
    <row r="2895" spans="21:24" ht="12" customHeight="1">
      <c r="U2895" s="107"/>
      <c r="V2895" s="108"/>
      <c r="W2895" s="109"/>
      <c r="X2895" s="108"/>
    </row>
    <row r="2896" spans="21:24" ht="12" customHeight="1">
      <c r="U2896" s="107"/>
      <c r="V2896" s="108"/>
      <c r="W2896" s="109"/>
      <c r="X2896" s="108"/>
    </row>
    <row r="2897" spans="21:24" ht="12" customHeight="1">
      <c r="U2897" s="107"/>
      <c r="V2897" s="108"/>
      <c r="W2897" s="109"/>
      <c r="X2897" s="108"/>
    </row>
    <row r="2898" spans="21:24" ht="12" customHeight="1">
      <c r="U2898" s="107"/>
      <c r="V2898" s="108"/>
      <c r="W2898" s="109"/>
      <c r="X2898" s="108"/>
    </row>
    <row r="2899" spans="21:24" ht="12" customHeight="1">
      <c r="U2899" s="107"/>
      <c r="V2899" s="108"/>
      <c r="W2899" s="109"/>
      <c r="X2899" s="108"/>
    </row>
    <row r="2900" spans="21:24" ht="12" customHeight="1">
      <c r="U2900" s="107"/>
      <c r="V2900" s="108"/>
      <c r="W2900" s="109"/>
      <c r="X2900" s="108"/>
    </row>
    <row r="2901" spans="21:24" ht="12" customHeight="1">
      <c r="U2901" s="107"/>
      <c r="V2901" s="108"/>
      <c r="W2901" s="109"/>
      <c r="X2901" s="108"/>
    </row>
    <row r="2902" spans="21:24" ht="12" customHeight="1">
      <c r="U2902" s="107"/>
      <c r="V2902" s="108"/>
      <c r="W2902" s="109"/>
      <c r="X2902" s="108"/>
    </row>
    <row r="2903" spans="21:24" ht="12" customHeight="1">
      <c r="U2903" s="107"/>
      <c r="V2903" s="108"/>
      <c r="W2903" s="109"/>
      <c r="X2903" s="108"/>
    </row>
    <row r="2904" spans="21:24" ht="12" customHeight="1">
      <c r="U2904" s="107"/>
      <c r="V2904" s="108"/>
      <c r="W2904" s="109"/>
      <c r="X2904" s="108"/>
    </row>
    <row r="2905" spans="21:24" ht="12" customHeight="1">
      <c r="U2905" s="107"/>
      <c r="V2905" s="108"/>
      <c r="W2905" s="109"/>
      <c r="X2905" s="108"/>
    </row>
    <row r="2906" spans="21:24" ht="12" customHeight="1">
      <c r="U2906" s="107"/>
      <c r="V2906" s="108"/>
      <c r="W2906" s="109"/>
      <c r="X2906" s="108"/>
    </row>
    <row r="2907" spans="21:24" ht="12" customHeight="1">
      <c r="U2907" s="107"/>
      <c r="V2907" s="108"/>
      <c r="W2907" s="109"/>
      <c r="X2907" s="108"/>
    </row>
    <row r="2908" spans="21:24" ht="12" customHeight="1">
      <c r="U2908" s="107"/>
      <c r="V2908" s="108"/>
      <c r="W2908" s="109"/>
      <c r="X2908" s="108"/>
    </row>
    <row r="2909" spans="21:24" ht="12" customHeight="1">
      <c r="U2909" s="107"/>
      <c r="V2909" s="108"/>
      <c r="W2909" s="109"/>
      <c r="X2909" s="108"/>
    </row>
    <row r="2910" spans="21:24" ht="12" customHeight="1">
      <c r="U2910" s="107"/>
      <c r="V2910" s="108"/>
      <c r="W2910" s="109"/>
      <c r="X2910" s="108"/>
    </row>
    <row r="2911" spans="21:24" ht="12" customHeight="1">
      <c r="U2911" s="107"/>
      <c r="V2911" s="108"/>
      <c r="W2911" s="109"/>
      <c r="X2911" s="108"/>
    </row>
    <row r="2912" spans="21:24" ht="12" customHeight="1">
      <c r="U2912" s="107"/>
      <c r="V2912" s="108"/>
      <c r="W2912" s="109"/>
      <c r="X2912" s="108"/>
    </row>
    <row r="2913" spans="21:24" ht="12" customHeight="1">
      <c r="U2913" s="107"/>
      <c r="V2913" s="108"/>
      <c r="W2913" s="109"/>
      <c r="X2913" s="108"/>
    </row>
    <row r="2914" spans="21:24" ht="12" customHeight="1">
      <c r="U2914" s="107"/>
      <c r="V2914" s="108"/>
      <c r="W2914" s="109"/>
      <c r="X2914" s="108"/>
    </row>
    <row r="2915" spans="21:24" ht="12" customHeight="1">
      <c r="U2915" s="107"/>
      <c r="V2915" s="108"/>
      <c r="W2915" s="109"/>
      <c r="X2915" s="108"/>
    </row>
    <row r="2916" spans="21:24" ht="12" customHeight="1">
      <c r="U2916" s="107"/>
      <c r="V2916" s="108"/>
      <c r="W2916" s="109"/>
      <c r="X2916" s="108"/>
    </row>
    <row r="2917" spans="21:24" ht="12" customHeight="1">
      <c r="U2917" s="107"/>
      <c r="V2917" s="108"/>
      <c r="W2917" s="109"/>
      <c r="X2917" s="108"/>
    </row>
    <row r="2918" spans="21:24" ht="12" customHeight="1">
      <c r="U2918" s="107"/>
      <c r="V2918" s="108"/>
      <c r="W2918" s="109"/>
      <c r="X2918" s="108"/>
    </row>
    <row r="2919" spans="21:24" ht="12" customHeight="1">
      <c r="U2919" s="107"/>
      <c r="V2919" s="108"/>
      <c r="W2919" s="109"/>
      <c r="X2919" s="108"/>
    </row>
    <row r="2920" spans="21:24" ht="12" customHeight="1">
      <c r="U2920" s="107"/>
      <c r="V2920" s="108"/>
      <c r="W2920" s="109"/>
      <c r="X2920" s="108"/>
    </row>
    <row r="2921" spans="21:24" ht="12" customHeight="1">
      <c r="U2921" s="107"/>
      <c r="V2921" s="108"/>
      <c r="W2921" s="109"/>
      <c r="X2921" s="108"/>
    </row>
    <row r="2922" spans="21:24" ht="12" customHeight="1">
      <c r="U2922" s="107"/>
      <c r="V2922" s="108"/>
      <c r="W2922" s="109"/>
      <c r="X2922" s="108"/>
    </row>
    <row r="2923" spans="21:24" ht="12" customHeight="1">
      <c r="U2923" s="107"/>
      <c r="V2923" s="108"/>
      <c r="W2923" s="109"/>
      <c r="X2923" s="108"/>
    </row>
    <row r="2924" spans="21:24" ht="12" customHeight="1">
      <c r="U2924" s="107"/>
      <c r="V2924" s="108"/>
      <c r="W2924" s="109"/>
      <c r="X2924" s="108"/>
    </row>
    <row r="2925" spans="21:24" ht="12" customHeight="1">
      <c r="U2925" s="107"/>
      <c r="V2925" s="108"/>
      <c r="W2925" s="109"/>
      <c r="X2925" s="108"/>
    </row>
    <row r="2926" spans="21:24" ht="12" customHeight="1">
      <c r="U2926" s="107"/>
      <c r="V2926" s="108"/>
      <c r="W2926" s="109"/>
      <c r="X2926" s="108"/>
    </row>
    <row r="2927" spans="21:24" ht="12" customHeight="1">
      <c r="U2927" s="107"/>
      <c r="V2927" s="108"/>
      <c r="W2927" s="109"/>
      <c r="X2927" s="108"/>
    </row>
    <row r="2928" spans="21:24" ht="12" customHeight="1">
      <c r="U2928" s="107"/>
      <c r="V2928" s="108"/>
      <c r="W2928" s="109"/>
      <c r="X2928" s="108"/>
    </row>
    <row r="2929" spans="21:24" ht="12" customHeight="1">
      <c r="U2929" s="107"/>
      <c r="V2929" s="108"/>
      <c r="W2929" s="109"/>
      <c r="X2929" s="108"/>
    </row>
    <row r="2930" spans="21:24" ht="12" customHeight="1">
      <c r="U2930" s="107"/>
      <c r="V2930" s="108"/>
      <c r="W2930" s="109"/>
      <c r="X2930" s="108"/>
    </row>
    <row r="2931" spans="21:24" ht="12" customHeight="1">
      <c r="U2931" s="107"/>
      <c r="V2931" s="108"/>
      <c r="W2931" s="109"/>
      <c r="X2931" s="108"/>
    </row>
    <row r="2932" spans="21:24" ht="12" customHeight="1">
      <c r="U2932" s="107"/>
      <c r="V2932" s="108"/>
      <c r="W2932" s="109"/>
      <c r="X2932" s="108"/>
    </row>
    <row r="2933" spans="21:24" ht="12" customHeight="1">
      <c r="U2933" s="107"/>
      <c r="V2933" s="108"/>
      <c r="W2933" s="109"/>
      <c r="X2933" s="108"/>
    </row>
    <row r="2934" spans="21:24" ht="12" customHeight="1">
      <c r="U2934" s="107"/>
      <c r="V2934" s="108"/>
      <c r="W2934" s="109"/>
      <c r="X2934" s="108"/>
    </row>
    <row r="2935" spans="21:24" ht="12" customHeight="1">
      <c r="U2935" s="107"/>
      <c r="V2935" s="108"/>
      <c r="W2935" s="109"/>
      <c r="X2935" s="108"/>
    </row>
    <row r="2936" spans="21:24" ht="12" customHeight="1">
      <c r="U2936" s="107"/>
      <c r="V2936" s="108"/>
      <c r="W2936" s="109"/>
      <c r="X2936" s="108"/>
    </row>
    <row r="2937" spans="21:24" ht="12" customHeight="1">
      <c r="U2937" s="107"/>
      <c r="V2937" s="108"/>
      <c r="W2937" s="109"/>
      <c r="X2937" s="108"/>
    </row>
    <row r="2938" spans="21:24" ht="12" customHeight="1">
      <c r="U2938" s="107"/>
      <c r="V2938" s="108"/>
      <c r="W2938" s="109"/>
      <c r="X2938" s="108"/>
    </row>
    <row r="2939" spans="21:24" ht="12" customHeight="1">
      <c r="U2939" s="107"/>
      <c r="V2939" s="108"/>
      <c r="W2939" s="109"/>
      <c r="X2939" s="108"/>
    </row>
    <row r="2940" spans="21:24" ht="12" customHeight="1">
      <c r="U2940" s="107"/>
      <c r="V2940" s="108"/>
      <c r="W2940" s="109"/>
      <c r="X2940" s="108"/>
    </row>
    <row r="2941" spans="21:24" ht="12" customHeight="1">
      <c r="U2941" s="107"/>
      <c r="V2941" s="108"/>
      <c r="W2941" s="109"/>
      <c r="X2941" s="108"/>
    </row>
    <row r="2942" spans="21:24" ht="12" customHeight="1">
      <c r="U2942" s="107"/>
      <c r="V2942" s="108"/>
      <c r="W2942" s="109"/>
      <c r="X2942" s="108"/>
    </row>
    <row r="2943" spans="21:24" ht="12" customHeight="1">
      <c r="U2943" s="107"/>
      <c r="V2943" s="108"/>
      <c r="W2943" s="109"/>
      <c r="X2943" s="108"/>
    </row>
    <row r="2944" spans="21:24" ht="12" customHeight="1">
      <c r="U2944" s="107"/>
      <c r="V2944" s="108"/>
      <c r="W2944" s="109"/>
      <c r="X2944" s="108"/>
    </row>
    <row r="2945" spans="21:24" ht="12" customHeight="1">
      <c r="U2945" s="107"/>
      <c r="V2945" s="108"/>
      <c r="W2945" s="109"/>
      <c r="X2945" s="108"/>
    </row>
    <row r="2946" spans="21:24" ht="12" customHeight="1">
      <c r="U2946" s="107"/>
      <c r="V2946" s="108"/>
      <c r="W2946" s="109"/>
      <c r="X2946" s="108"/>
    </row>
    <row r="2947" spans="21:24" ht="12" customHeight="1">
      <c r="U2947" s="107"/>
      <c r="V2947" s="108"/>
      <c r="W2947" s="109"/>
      <c r="X2947" s="108"/>
    </row>
    <row r="2948" spans="21:24" ht="12" customHeight="1">
      <c r="U2948" s="107"/>
      <c r="V2948" s="108"/>
      <c r="W2948" s="109"/>
      <c r="X2948" s="108"/>
    </row>
    <row r="2949" spans="21:24" ht="12" customHeight="1">
      <c r="U2949" s="107"/>
      <c r="V2949" s="108"/>
      <c r="W2949" s="109"/>
      <c r="X2949" s="108"/>
    </row>
    <row r="2950" spans="21:24" ht="12" customHeight="1">
      <c r="U2950" s="107"/>
      <c r="V2950" s="108"/>
      <c r="W2950" s="109"/>
      <c r="X2950" s="108"/>
    </row>
    <row r="2951" spans="21:24" ht="12" customHeight="1">
      <c r="U2951" s="107"/>
      <c r="V2951" s="108"/>
      <c r="W2951" s="109"/>
      <c r="X2951" s="108"/>
    </row>
    <row r="2952" spans="21:24" ht="12" customHeight="1">
      <c r="U2952" s="107"/>
      <c r="V2952" s="108"/>
      <c r="W2952" s="109"/>
      <c r="X2952" s="108"/>
    </row>
    <row r="2953" spans="21:24" ht="12" customHeight="1">
      <c r="U2953" s="107"/>
      <c r="V2953" s="108"/>
      <c r="W2953" s="109"/>
      <c r="X2953" s="108"/>
    </row>
    <row r="2954" spans="21:24" ht="12" customHeight="1">
      <c r="U2954" s="107"/>
      <c r="V2954" s="108"/>
      <c r="W2954" s="109"/>
      <c r="X2954" s="108"/>
    </row>
    <row r="2955" spans="21:24" ht="12" customHeight="1">
      <c r="U2955" s="107"/>
      <c r="V2955" s="108"/>
      <c r="W2955" s="109"/>
      <c r="X2955" s="108"/>
    </row>
    <row r="2956" spans="21:24" ht="12" customHeight="1">
      <c r="U2956" s="107"/>
      <c r="V2956" s="108"/>
      <c r="W2956" s="109"/>
      <c r="X2956" s="108"/>
    </row>
    <row r="2957" spans="21:24" ht="12" customHeight="1">
      <c r="U2957" s="107"/>
      <c r="V2957" s="108"/>
      <c r="W2957" s="109"/>
      <c r="X2957" s="108"/>
    </row>
    <row r="2958" spans="21:24" ht="12" customHeight="1">
      <c r="U2958" s="107"/>
      <c r="V2958" s="108"/>
      <c r="W2958" s="109"/>
      <c r="X2958" s="108"/>
    </row>
    <row r="2959" spans="21:24" ht="12" customHeight="1">
      <c r="U2959" s="107"/>
      <c r="V2959" s="108"/>
      <c r="W2959" s="109"/>
      <c r="X2959" s="108"/>
    </row>
    <row r="2960" spans="21:24" ht="12" customHeight="1">
      <c r="U2960" s="107"/>
      <c r="V2960" s="108"/>
      <c r="W2960" s="109"/>
      <c r="X2960" s="108"/>
    </row>
    <row r="2961" spans="21:24" ht="12" customHeight="1">
      <c r="U2961" s="107"/>
      <c r="V2961" s="108"/>
      <c r="W2961" s="109"/>
      <c r="X2961" s="108"/>
    </row>
    <row r="2962" spans="21:24" ht="12" customHeight="1">
      <c r="U2962" s="107"/>
      <c r="V2962" s="108"/>
      <c r="W2962" s="109"/>
      <c r="X2962" s="108"/>
    </row>
    <row r="2963" spans="21:24" ht="12" customHeight="1">
      <c r="U2963" s="107"/>
      <c r="V2963" s="108"/>
      <c r="W2963" s="109"/>
      <c r="X2963" s="108"/>
    </row>
    <row r="2964" spans="21:24" ht="12" customHeight="1">
      <c r="U2964" s="107"/>
      <c r="V2964" s="108"/>
      <c r="W2964" s="109"/>
      <c r="X2964" s="108"/>
    </row>
    <row r="2965" spans="21:24" ht="12" customHeight="1">
      <c r="U2965" s="107"/>
      <c r="V2965" s="108"/>
      <c r="W2965" s="109"/>
      <c r="X2965" s="108"/>
    </row>
    <row r="2966" spans="21:24" ht="12" customHeight="1">
      <c r="U2966" s="107"/>
      <c r="V2966" s="108"/>
      <c r="W2966" s="109"/>
      <c r="X2966" s="108"/>
    </row>
    <row r="2967" spans="21:24" ht="12" customHeight="1">
      <c r="U2967" s="107"/>
      <c r="V2967" s="108"/>
      <c r="W2967" s="109"/>
      <c r="X2967" s="108"/>
    </row>
    <row r="2968" spans="21:24" ht="12" customHeight="1">
      <c r="U2968" s="107"/>
      <c r="V2968" s="108"/>
      <c r="W2968" s="109"/>
      <c r="X2968" s="108"/>
    </row>
    <row r="2969" spans="21:24" ht="12" customHeight="1">
      <c r="U2969" s="107"/>
      <c r="V2969" s="108"/>
      <c r="W2969" s="109"/>
      <c r="X2969" s="108"/>
    </row>
    <row r="2970" spans="21:24" ht="12" customHeight="1">
      <c r="U2970" s="107"/>
      <c r="V2970" s="108"/>
      <c r="W2970" s="109"/>
      <c r="X2970" s="108"/>
    </row>
    <row r="2971" spans="21:24" ht="12" customHeight="1">
      <c r="U2971" s="107"/>
      <c r="V2971" s="108"/>
      <c r="W2971" s="109"/>
      <c r="X2971" s="108"/>
    </row>
    <row r="2972" spans="21:24" ht="12" customHeight="1">
      <c r="U2972" s="107"/>
      <c r="V2972" s="108"/>
      <c r="W2972" s="109"/>
      <c r="X2972" s="108"/>
    </row>
    <row r="2973" spans="21:24" ht="12" customHeight="1">
      <c r="U2973" s="107"/>
      <c r="V2973" s="108"/>
      <c r="W2973" s="109"/>
      <c r="X2973" s="108"/>
    </row>
    <row r="2974" spans="21:24" ht="12" customHeight="1">
      <c r="U2974" s="107"/>
      <c r="V2974" s="108"/>
      <c r="W2974" s="109"/>
      <c r="X2974" s="108"/>
    </row>
    <row r="2975" spans="21:24" ht="12" customHeight="1">
      <c r="U2975" s="107"/>
      <c r="V2975" s="108"/>
      <c r="W2975" s="109"/>
      <c r="X2975" s="108"/>
    </row>
    <row r="2976" spans="21:24" ht="12" customHeight="1">
      <c r="U2976" s="107"/>
      <c r="V2976" s="108"/>
      <c r="W2976" s="109"/>
      <c r="X2976" s="108"/>
    </row>
    <row r="2977" spans="21:24" ht="12" customHeight="1">
      <c r="U2977" s="107"/>
      <c r="V2977" s="108"/>
      <c r="W2977" s="109"/>
      <c r="X2977" s="108"/>
    </row>
    <row r="2978" spans="21:24" ht="12" customHeight="1">
      <c r="U2978" s="107"/>
      <c r="V2978" s="108"/>
      <c r="W2978" s="109"/>
      <c r="X2978" s="108"/>
    </row>
    <row r="2979" spans="21:24" ht="12" customHeight="1">
      <c r="U2979" s="107"/>
      <c r="V2979" s="108"/>
      <c r="W2979" s="109"/>
      <c r="X2979" s="108"/>
    </row>
    <row r="2980" spans="21:24" ht="12" customHeight="1">
      <c r="U2980" s="107"/>
      <c r="V2980" s="108"/>
      <c r="W2980" s="109"/>
      <c r="X2980" s="108"/>
    </row>
    <row r="2981" spans="21:24" ht="12" customHeight="1">
      <c r="U2981" s="107"/>
      <c r="V2981" s="108"/>
      <c r="W2981" s="109"/>
      <c r="X2981" s="108"/>
    </row>
    <row r="2982" spans="21:24" ht="12" customHeight="1">
      <c r="U2982" s="107"/>
      <c r="V2982" s="108"/>
      <c r="W2982" s="109"/>
      <c r="X2982" s="108"/>
    </row>
    <row r="2983" spans="21:24" ht="12" customHeight="1">
      <c r="U2983" s="107"/>
      <c r="V2983" s="108"/>
      <c r="W2983" s="109"/>
      <c r="X2983" s="108"/>
    </row>
    <row r="2984" spans="21:24" ht="12" customHeight="1">
      <c r="U2984" s="107"/>
      <c r="V2984" s="108"/>
      <c r="W2984" s="109"/>
      <c r="X2984" s="108"/>
    </row>
    <row r="2985" spans="21:24" ht="12" customHeight="1">
      <c r="U2985" s="107"/>
      <c r="V2985" s="108"/>
      <c r="W2985" s="109"/>
      <c r="X2985" s="108"/>
    </row>
    <row r="2986" spans="21:24" ht="12" customHeight="1">
      <c r="U2986" s="107"/>
      <c r="V2986" s="108"/>
      <c r="W2986" s="109"/>
      <c r="X2986" s="108"/>
    </row>
    <row r="2987" spans="21:24" ht="12" customHeight="1">
      <c r="U2987" s="107"/>
      <c r="V2987" s="108"/>
      <c r="W2987" s="109"/>
      <c r="X2987" s="108"/>
    </row>
    <row r="2988" spans="21:24" ht="12" customHeight="1">
      <c r="U2988" s="107"/>
      <c r="V2988" s="108"/>
      <c r="W2988" s="109"/>
      <c r="X2988" s="108"/>
    </row>
    <row r="2989" spans="21:24" ht="12" customHeight="1">
      <c r="U2989" s="107"/>
      <c r="V2989" s="108"/>
      <c r="W2989" s="109"/>
      <c r="X2989" s="108"/>
    </row>
    <row r="2990" spans="21:24" ht="12" customHeight="1">
      <c r="U2990" s="107"/>
      <c r="V2990" s="108"/>
      <c r="W2990" s="109"/>
      <c r="X2990" s="108"/>
    </row>
    <row r="2991" spans="21:24" ht="12" customHeight="1">
      <c r="U2991" s="107"/>
      <c r="V2991" s="108"/>
      <c r="W2991" s="109"/>
      <c r="X2991" s="108"/>
    </row>
    <row r="2992" spans="21:24" ht="12" customHeight="1">
      <c r="U2992" s="107"/>
      <c r="V2992" s="108"/>
      <c r="W2992" s="109"/>
      <c r="X2992" s="108"/>
    </row>
    <row r="2993" spans="21:24" ht="12" customHeight="1">
      <c r="U2993" s="107"/>
      <c r="V2993" s="108"/>
      <c r="W2993" s="109"/>
      <c r="X2993" s="108"/>
    </row>
    <row r="2994" spans="21:24" ht="12" customHeight="1">
      <c r="U2994" s="107"/>
      <c r="V2994" s="108"/>
      <c r="W2994" s="109"/>
      <c r="X2994" s="108"/>
    </row>
    <row r="2995" spans="21:24" ht="12" customHeight="1">
      <c r="U2995" s="107"/>
      <c r="V2995" s="108"/>
      <c r="W2995" s="109"/>
      <c r="X2995" s="108"/>
    </row>
    <row r="2996" spans="21:24" ht="12" customHeight="1">
      <c r="U2996" s="107"/>
      <c r="V2996" s="108"/>
      <c r="W2996" s="109"/>
      <c r="X2996" s="108"/>
    </row>
    <row r="2997" spans="21:24" ht="12" customHeight="1">
      <c r="U2997" s="107"/>
      <c r="V2997" s="108"/>
      <c r="W2997" s="109"/>
      <c r="X2997" s="108"/>
    </row>
    <row r="2998" spans="21:24" ht="12" customHeight="1">
      <c r="U2998" s="107"/>
      <c r="V2998" s="108"/>
      <c r="W2998" s="109"/>
      <c r="X2998" s="108"/>
    </row>
    <row r="2999" spans="21:24" ht="12" customHeight="1">
      <c r="U2999" s="107"/>
      <c r="V2999" s="108"/>
      <c r="W2999" s="109"/>
      <c r="X2999" s="108"/>
    </row>
    <row r="3000" spans="21:24" ht="12" customHeight="1">
      <c r="U3000" s="107"/>
      <c r="V3000" s="108"/>
      <c r="W3000" s="109"/>
      <c r="X3000" s="108"/>
    </row>
    <row r="3001" spans="21:24" ht="12" customHeight="1">
      <c r="U3001" s="107"/>
      <c r="V3001" s="108"/>
      <c r="W3001" s="109"/>
      <c r="X3001" s="108"/>
    </row>
    <row r="3002" spans="21:24" ht="12" customHeight="1">
      <c r="U3002" s="107"/>
      <c r="V3002" s="108"/>
      <c r="W3002" s="109"/>
      <c r="X3002" s="108"/>
    </row>
    <row r="3003" spans="21:24" ht="12" customHeight="1">
      <c r="U3003" s="107"/>
      <c r="V3003" s="108"/>
      <c r="W3003" s="109"/>
      <c r="X3003" s="108"/>
    </row>
    <row r="3004" spans="21:24" ht="12" customHeight="1">
      <c r="U3004" s="107"/>
      <c r="V3004" s="108"/>
      <c r="W3004" s="109"/>
      <c r="X3004" s="108"/>
    </row>
    <row r="3005" spans="21:24" ht="12" customHeight="1">
      <c r="U3005" s="107"/>
      <c r="V3005" s="108"/>
      <c r="W3005" s="109"/>
      <c r="X3005" s="108"/>
    </row>
    <row r="3006" spans="21:24" ht="12" customHeight="1">
      <c r="U3006" s="107"/>
      <c r="V3006" s="108"/>
      <c r="W3006" s="109"/>
      <c r="X3006" s="108"/>
    </row>
    <row r="3007" spans="21:24" ht="12" customHeight="1">
      <c r="U3007" s="107"/>
      <c r="V3007" s="108"/>
      <c r="W3007" s="109"/>
      <c r="X3007" s="108"/>
    </row>
    <row r="3008" spans="21:24" ht="12" customHeight="1">
      <c r="U3008" s="107"/>
      <c r="V3008" s="108"/>
      <c r="W3008" s="109"/>
      <c r="X3008" s="108"/>
    </row>
    <row r="3009" spans="21:24" ht="12" customHeight="1">
      <c r="U3009" s="107"/>
      <c r="V3009" s="108"/>
      <c r="W3009" s="109"/>
      <c r="X3009" s="108"/>
    </row>
    <row r="3010" spans="21:24" ht="12" customHeight="1">
      <c r="U3010" s="107"/>
      <c r="V3010" s="108"/>
      <c r="W3010" s="109"/>
      <c r="X3010" s="108"/>
    </row>
    <row r="3011" spans="21:24" ht="12" customHeight="1">
      <c r="U3011" s="107"/>
      <c r="V3011" s="108"/>
      <c r="W3011" s="109"/>
      <c r="X3011" s="108"/>
    </row>
    <row r="3012" spans="21:24" ht="12" customHeight="1">
      <c r="U3012" s="107"/>
      <c r="V3012" s="108"/>
      <c r="W3012" s="109"/>
      <c r="X3012" s="108"/>
    </row>
    <row r="3013" spans="21:24" ht="12" customHeight="1">
      <c r="U3013" s="107"/>
      <c r="V3013" s="108"/>
      <c r="W3013" s="109"/>
      <c r="X3013" s="108"/>
    </row>
    <row r="3014" spans="21:24" ht="12" customHeight="1">
      <c r="U3014" s="107"/>
      <c r="V3014" s="108"/>
      <c r="W3014" s="109"/>
      <c r="X3014" s="108"/>
    </row>
    <row r="3015" spans="21:24" ht="12" customHeight="1">
      <c r="U3015" s="107"/>
      <c r="V3015" s="108"/>
      <c r="W3015" s="109"/>
      <c r="X3015" s="108"/>
    </row>
    <row r="3016" spans="21:24" ht="12" customHeight="1">
      <c r="U3016" s="107"/>
      <c r="V3016" s="108"/>
      <c r="W3016" s="109"/>
      <c r="X3016" s="108"/>
    </row>
    <row r="3017" spans="21:24" ht="12" customHeight="1">
      <c r="U3017" s="107"/>
      <c r="V3017" s="108"/>
      <c r="W3017" s="109"/>
      <c r="X3017" s="108"/>
    </row>
    <row r="3018" spans="21:24" ht="12" customHeight="1">
      <c r="U3018" s="107"/>
      <c r="V3018" s="108"/>
      <c r="W3018" s="109"/>
      <c r="X3018" s="108"/>
    </row>
    <row r="3019" spans="21:24" ht="12" customHeight="1">
      <c r="U3019" s="107"/>
      <c r="V3019" s="108"/>
      <c r="W3019" s="109"/>
      <c r="X3019" s="108"/>
    </row>
    <row r="3020" spans="21:24" ht="12" customHeight="1">
      <c r="U3020" s="107"/>
      <c r="V3020" s="108"/>
      <c r="W3020" s="109"/>
      <c r="X3020" s="108"/>
    </row>
    <row r="3021" spans="21:24" ht="12" customHeight="1">
      <c r="U3021" s="107"/>
      <c r="V3021" s="108"/>
      <c r="W3021" s="109"/>
      <c r="X3021" s="108"/>
    </row>
    <row r="3022" spans="21:24" ht="12" customHeight="1">
      <c r="U3022" s="107"/>
      <c r="V3022" s="108"/>
      <c r="W3022" s="109"/>
      <c r="X3022" s="108"/>
    </row>
    <row r="3023" spans="21:24" ht="12" customHeight="1">
      <c r="U3023" s="107"/>
      <c r="V3023" s="108"/>
      <c r="W3023" s="109"/>
      <c r="X3023" s="108"/>
    </row>
    <row r="3024" spans="21:24" ht="12" customHeight="1">
      <c r="U3024" s="107"/>
      <c r="V3024" s="108"/>
      <c r="W3024" s="109"/>
      <c r="X3024" s="108"/>
    </row>
    <row r="3025" spans="21:24" ht="12" customHeight="1">
      <c r="U3025" s="107"/>
      <c r="V3025" s="108"/>
      <c r="W3025" s="109"/>
      <c r="X3025" s="108"/>
    </row>
    <row r="3026" spans="21:24" ht="12" customHeight="1">
      <c r="U3026" s="107"/>
      <c r="V3026" s="108"/>
      <c r="W3026" s="109"/>
      <c r="X3026" s="108"/>
    </row>
    <row r="3027" spans="21:24" ht="12" customHeight="1">
      <c r="U3027" s="107"/>
      <c r="V3027" s="108"/>
      <c r="W3027" s="109"/>
      <c r="X3027" s="108"/>
    </row>
    <row r="3028" spans="21:24" ht="12" customHeight="1">
      <c r="U3028" s="107"/>
      <c r="V3028" s="108"/>
      <c r="W3028" s="109"/>
      <c r="X3028" s="108"/>
    </row>
    <row r="3029" spans="21:24" ht="12" customHeight="1">
      <c r="U3029" s="107"/>
      <c r="V3029" s="108"/>
      <c r="W3029" s="109"/>
      <c r="X3029" s="108"/>
    </row>
    <row r="3030" spans="21:24" ht="12" customHeight="1">
      <c r="U3030" s="107"/>
      <c r="V3030" s="108"/>
      <c r="W3030" s="109"/>
      <c r="X3030" s="108"/>
    </row>
    <row r="3031" spans="21:24" ht="12" customHeight="1">
      <c r="U3031" s="107"/>
      <c r="V3031" s="108"/>
      <c r="W3031" s="109"/>
      <c r="X3031" s="108"/>
    </row>
    <row r="3032" spans="21:24" ht="12" customHeight="1">
      <c r="U3032" s="107"/>
      <c r="V3032" s="108"/>
      <c r="W3032" s="109"/>
      <c r="X3032" s="108"/>
    </row>
    <row r="3033" spans="21:24" ht="12" customHeight="1">
      <c r="U3033" s="107"/>
      <c r="V3033" s="108"/>
      <c r="W3033" s="109"/>
      <c r="X3033" s="108"/>
    </row>
    <row r="3034" spans="21:24" ht="12" customHeight="1">
      <c r="U3034" s="107"/>
      <c r="V3034" s="108"/>
      <c r="W3034" s="109"/>
      <c r="X3034" s="108"/>
    </row>
    <row r="3035" spans="21:24" ht="12" customHeight="1">
      <c r="U3035" s="107"/>
      <c r="V3035" s="108"/>
      <c r="W3035" s="109"/>
      <c r="X3035" s="108"/>
    </row>
    <row r="3036" spans="21:24" ht="12" customHeight="1">
      <c r="U3036" s="107"/>
      <c r="V3036" s="108"/>
      <c r="W3036" s="109"/>
      <c r="X3036" s="108"/>
    </row>
    <row r="3037" spans="21:24" ht="12" customHeight="1">
      <c r="U3037" s="107"/>
      <c r="V3037" s="108"/>
      <c r="W3037" s="109"/>
      <c r="X3037" s="108"/>
    </row>
    <row r="3038" spans="21:24" ht="12" customHeight="1">
      <c r="U3038" s="107"/>
      <c r="V3038" s="108"/>
      <c r="W3038" s="109"/>
      <c r="X3038" s="108"/>
    </row>
    <row r="3039" spans="21:24" ht="12" customHeight="1">
      <c r="U3039" s="107"/>
      <c r="V3039" s="108"/>
      <c r="W3039" s="109"/>
      <c r="X3039" s="108"/>
    </row>
    <row r="3040" spans="21:24" ht="12" customHeight="1">
      <c r="U3040" s="107"/>
      <c r="V3040" s="108"/>
      <c r="W3040" s="109"/>
      <c r="X3040" s="108"/>
    </row>
    <row r="3041" spans="21:24" ht="12" customHeight="1">
      <c r="U3041" s="107"/>
      <c r="V3041" s="108"/>
      <c r="W3041" s="109"/>
      <c r="X3041" s="108"/>
    </row>
    <row r="3042" spans="21:24" ht="12" customHeight="1">
      <c r="U3042" s="107"/>
      <c r="V3042" s="108"/>
      <c r="W3042" s="109"/>
      <c r="X3042" s="108"/>
    </row>
    <row r="3043" spans="21:24" ht="12" customHeight="1">
      <c r="U3043" s="107"/>
      <c r="V3043" s="108"/>
      <c r="W3043" s="109"/>
      <c r="X3043" s="108"/>
    </row>
    <row r="3044" spans="21:24" ht="12" customHeight="1">
      <c r="U3044" s="107"/>
      <c r="V3044" s="108"/>
      <c r="W3044" s="109"/>
      <c r="X3044" s="108"/>
    </row>
    <row r="3045" spans="21:24" ht="12" customHeight="1">
      <c r="U3045" s="107"/>
      <c r="V3045" s="108"/>
      <c r="W3045" s="109"/>
      <c r="X3045" s="108"/>
    </row>
    <row r="3046" spans="21:24" ht="12" customHeight="1">
      <c r="U3046" s="107"/>
      <c r="V3046" s="108"/>
      <c r="W3046" s="109"/>
      <c r="X3046" s="108"/>
    </row>
    <row r="3047" spans="21:24" ht="12" customHeight="1">
      <c r="U3047" s="107"/>
      <c r="V3047" s="108"/>
      <c r="W3047" s="109"/>
      <c r="X3047" s="108"/>
    </row>
    <row r="3048" spans="21:24" ht="12" customHeight="1">
      <c r="U3048" s="107"/>
      <c r="V3048" s="108"/>
      <c r="W3048" s="109"/>
      <c r="X3048" s="108"/>
    </row>
    <row r="3049" spans="21:24" ht="12" customHeight="1">
      <c r="U3049" s="107"/>
      <c r="V3049" s="108"/>
      <c r="W3049" s="109"/>
      <c r="X3049" s="108"/>
    </row>
    <row r="3050" spans="21:24" ht="12" customHeight="1">
      <c r="U3050" s="107"/>
      <c r="V3050" s="108"/>
      <c r="W3050" s="109"/>
      <c r="X3050" s="108"/>
    </row>
    <row r="3051" spans="21:24" ht="12" customHeight="1">
      <c r="U3051" s="107"/>
      <c r="V3051" s="108"/>
      <c r="W3051" s="109"/>
      <c r="X3051" s="108"/>
    </row>
    <row r="3052" spans="21:24" ht="12" customHeight="1">
      <c r="U3052" s="107"/>
      <c r="V3052" s="108"/>
      <c r="W3052" s="109"/>
      <c r="X3052" s="108"/>
    </row>
    <row r="3053" spans="21:24" ht="12" customHeight="1">
      <c r="U3053" s="107"/>
      <c r="V3053" s="108"/>
      <c r="W3053" s="109"/>
      <c r="X3053" s="108"/>
    </row>
    <row r="3054" spans="21:24" ht="12" customHeight="1">
      <c r="U3054" s="107"/>
      <c r="V3054" s="108"/>
      <c r="W3054" s="109"/>
      <c r="X3054" s="108"/>
    </row>
    <row r="3055" spans="21:24" ht="12" customHeight="1">
      <c r="U3055" s="107"/>
      <c r="V3055" s="108"/>
      <c r="W3055" s="109"/>
      <c r="X3055" s="108"/>
    </row>
    <row r="3056" spans="21:24" ht="12" customHeight="1">
      <c r="U3056" s="107"/>
      <c r="V3056" s="108"/>
      <c r="W3056" s="109"/>
      <c r="X3056" s="108"/>
    </row>
    <row r="3057" spans="21:24" ht="12" customHeight="1">
      <c r="U3057" s="107"/>
      <c r="V3057" s="108"/>
      <c r="W3057" s="109"/>
      <c r="X3057" s="108"/>
    </row>
    <row r="3058" spans="21:24" ht="12" customHeight="1">
      <c r="U3058" s="107"/>
      <c r="V3058" s="108"/>
      <c r="W3058" s="109"/>
      <c r="X3058" s="108"/>
    </row>
    <row r="3059" spans="21:24" ht="12" customHeight="1">
      <c r="U3059" s="107"/>
      <c r="V3059" s="108"/>
      <c r="W3059" s="109"/>
      <c r="X3059" s="108"/>
    </row>
    <row r="3060" spans="21:24" ht="12" customHeight="1">
      <c r="U3060" s="107"/>
      <c r="V3060" s="108"/>
      <c r="W3060" s="109"/>
      <c r="X3060" s="108"/>
    </row>
    <row r="3061" spans="21:24" ht="12" customHeight="1">
      <c r="U3061" s="107"/>
      <c r="V3061" s="108"/>
      <c r="W3061" s="109"/>
      <c r="X3061" s="108"/>
    </row>
    <row r="3062" spans="21:24" ht="12" customHeight="1">
      <c r="U3062" s="107"/>
      <c r="V3062" s="108"/>
      <c r="W3062" s="109"/>
      <c r="X3062" s="108"/>
    </row>
    <row r="3063" spans="21:24" ht="12" customHeight="1">
      <c r="U3063" s="107"/>
      <c r="V3063" s="108"/>
      <c r="W3063" s="109"/>
      <c r="X3063" s="108"/>
    </row>
    <row r="3064" spans="21:24" ht="12" customHeight="1">
      <c r="U3064" s="107"/>
      <c r="V3064" s="108"/>
      <c r="W3064" s="109"/>
      <c r="X3064" s="108"/>
    </row>
    <row r="3065" spans="21:24" ht="12" customHeight="1">
      <c r="U3065" s="107"/>
      <c r="V3065" s="108"/>
      <c r="W3065" s="109"/>
      <c r="X3065" s="108"/>
    </row>
    <row r="3066" spans="21:24" ht="12" customHeight="1">
      <c r="U3066" s="107"/>
      <c r="V3066" s="108"/>
      <c r="W3066" s="109"/>
      <c r="X3066" s="108"/>
    </row>
    <row r="3067" spans="21:24" ht="12" customHeight="1">
      <c r="U3067" s="107"/>
      <c r="V3067" s="108"/>
      <c r="W3067" s="109"/>
      <c r="X3067" s="108"/>
    </row>
    <row r="3068" spans="21:24" ht="12" customHeight="1">
      <c r="U3068" s="107"/>
      <c r="V3068" s="108"/>
      <c r="W3068" s="109"/>
      <c r="X3068" s="108"/>
    </row>
    <row r="3069" spans="21:24" ht="12" customHeight="1">
      <c r="U3069" s="107"/>
      <c r="V3069" s="108"/>
      <c r="W3069" s="109"/>
      <c r="X3069" s="108"/>
    </row>
    <row r="3070" spans="21:24" ht="12" customHeight="1">
      <c r="U3070" s="107"/>
      <c r="V3070" s="108"/>
      <c r="W3070" s="109"/>
      <c r="X3070" s="108"/>
    </row>
    <row r="3071" spans="21:24" ht="12" customHeight="1">
      <c r="U3071" s="107"/>
      <c r="V3071" s="108"/>
      <c r="W3071" s="109"/>
      <c r="X3071" s="108"/>
    </row>
    <row r="3072" spans="21:24" ht="12" customHeight="1">
      <c r="U3072" s="107"/>
      <c r="V3072" s="108"/>
      <c r="W3072" s="109"/>
      <c r="X3072" s="108"/>
    </row>
    <row r="3073" spans="21:24" ht="12" customHeight="1">
      <c r="U3073" s="107"/>
      <c r="V3073" s="108"/>
      <c r="W3073" s="109"/>
      <c r="X3073" s="108"/>
    </row>
    <row r="3074" spans="21:24" ht="12" customHeight="1">
      <c r="U3074" s="107"/>
      <c r="V3074" s="108"/>
      <c r="W3074" s="109"/>
      <c r="X3074" s="108"/>
    </row>
    <row r="3075" spans="21:24" ht="12" customHeight="1">
      <c r="U3075" s="107"/>
      <c r="V3075" s="108"/>
      <c r="W3075" s="109"/>
      <c r="X3075" s="108"/>
    </row>
    <row r="3076" spans="21:24" ht="12" customHeight="1">
      <c r="U3076" s="107"/>
      <c r="V3076" s="108"/>
      <c r="W3076" s="109"/>
      <c r="X3076" s="108"/>
    </row>
    <row r="3077" spans="21:24" ht="12" customHeight="1">
      <c r="U3077" s="107"/>
      <c r="V3077" s="108"/>
      <c r="W3077" s="109"/>
      <c r="X3077" s="108"/>
    </row>
    <row r="3078" spans="21:24" ht="12" customHeight="1">
      <c r="U3078" s="107"/>
      <c r="V3078" s="108"/>
      <c r="W3078" s="109"/>
      <c r="X3078" s="108"/>
    </row>
    <row r="3079" spans="21:24" ht="12" customHeight="1">
      <c r="U3079" s="107"/>
      <c r="V3079" s="108"/>
      <c r="W3079" s="109"/>
      <c r="X3079" s="108"/>
    </row>
    <row r="3080" spans="21:24" ht="12" customHeight="1">
      <c r="U3080" s="107"/>
      <c r="V3080" s="108"/>
      <c r="W3080" s="109"/>
      <c r="X3080" s="108"/>
    </row>
    <row r="3081" spans="21:24" ht="12" customHeight="1">
      <c r="U3081" s="107"/>
      <c r="V3081" s="108"/>
      <c r="W3081" s="109"/>
      <c r="X3081" s="108"/>
    </row>
    <row r="3082" spans="21:24" ht="12" customHeight="1">
      <c r="U3082" s="107"/>
      <c r="V3082" s="108"/>
      <c r="W3082" s="109"/>
      <c r="X3082" s="108"/>
    </row>
    <row r="3083" spans="21:24" ht="12" customHeight="1">
      <c r="U3083" s="107"/>
      <c r="V3083" s="108"/>
      <c r="W3083" s="109"/>
      <c r="X3083" s="108"/>
    </row>
    <row r="3084" spans="21:24" ht="12" customHeight="1">
      <c r="U3084" s="107"/>
      <c r="V3084" s="108"/>
      <c r="W3084" s="109"/>
      <c r="X3084" s="108"/>
    </row>
    <row r="3085" spans="21:24" ht="12" customHeight="1">
      <c r="U3085" s="107"/>
      <c r="V3085" s="108"/>
      <c r="W3085" s="109"/>
      <c r="X3085" s="108"/>
    </row>
    <row r="3086" spans="21:24" ht="12" customHeight="1">
      <c r="U3086" s="107"/>
      <c r="V3086" s="108"/>
      <c r="W3086" s="109"/>
      <c r="X3086" s="108"/>
    </row>
    <row r="3087" spans="21:24" ht="12" customHeight="1">
      <c r="U3087" s="107"/>
      <c r="V3087" s="108"/>
      <c r="W3087" s="109"/>
      <c r="X3087" s="108"/>
    </row>
    <row r="3088" spans="21:24" ht="12" customHeight="1">
      <c r="U3088" s="107"/>
      <c r="V3088" s="108"/>
      <c r="W3088" s="109"/>
      <c r="X3088" s="108"/>
    </row>
    <row r="3089" spans="21:24" ht="12" customHeight="1">
      <c r="U3089" s="107"/>
      <c r="V3089" s="108"/>
      <c r="W3089" s="109"/>
      <c r="X3089" s="108"/>
    </row>
    <row r="3090" spans="21:24" ht="12" customHeight="1">
      <c r="U3090" s="107"/>
      <c r="V3090" s="108"/>
      <c r="W3090" s="109"/>
      <c r="X3090" s="108"/>
    </row>
    <row r="3091" spans="21:24" ht="12" customHeight="1">
      <c r="U3091" s="107"/>
      <c r="V3091" s="108"/>
      <c r="W3091" s="109"/>
      <c r="X3091" s="108"/>
    </row>
    <row r="3092" spans="21:24" ht="12" customHeight="1">
      <c r="U3092" s="107"/>
      <c r="V3092" s="108"/>
      <c r="W3092" s="109"/>
      <c r="X3092" s="108"/>
    </row>
    <row r="3093" spans="21:24" ht="12" customHeight="1">
      <c r="U3093" s="107"/>
      <c r="V3093" s="108"/>
      <c r="W3093" s="109"/>
      <c r="X3093" s="108"/>
    </row>
    <row r="3094" spans="21:24" ht="12" customHeight="1">
      <c r="U3094" s="107"/>
      <c r="V3094" s="108"/>
      <c r="W3094" s="109"/>
      <c r="X3094" s="108"/>
    </row>
    <row r="3095" spans="21:24" ht="12" customHeight="1">
      <c r="U3095" s="107"/>
      <c r="V3095" s="108"/>
      <c r="W3095" s="109"/>
      <c r="X3095" s="108"/>
    </row>
    <row r="3096" spans="21:24" ht="12" customHeight="1">
      <c r="U3096" s="107"/>
      <c r="V3096" s="108"/>
      <c r="W3096" s="109"/>
      <c r="X3096" s="108"/>
    </row>
    <row r="3097" spans="21:24" ht="12" customHeight="1">
      <c r="U3097" s="107"/>
      <c r="V3097" s="108"/>
      <c r="W3097" s="109"/>
      <c r="X3097" s="108"/>
    </row>
    <row r="3098" spans="21:24" ht="12" customHeight="1">
      <c r="U3098" s="107"/>
      <c r="V3098" s="108"/>
      <c r="W3098" s="109"/>
      <c r="X3098" s="108"/>
    </row>
    <row r="3099" spans="21:24" ht="12" customHeight="1">
      <c r="U3099" s="107"/>
      <c r="V3099" s="108"/>
      <c r="W3099" s="109"/>
      <c r="X3099" s="108"/>
    </row>
    <row r="3100" spans="21:24" ht="12" customHeight="1">
      <c r="U3100" s="107"/>
      <c r="V3100" s="108"/>
      <c r="W3100" s="109"/>
      <c r="X3100" s="108"/>
    </row>
    <row r="3101" spans="21:24" ht="12" customHeight="1">
      <c r="U3101" s="107"/>
      <c r="V3101" s="108"/>
      <c r="W3101" s="109"/>
      <c r="X3101" s="108"/>
    </row>
    <row r="3102" spans="21:24" ht="12" customHeight="1">
      <c r="U3102" s="107"/>
      <c r="V3102" s="108"/>
      <c r="W3102" s="109"/>
      <c r="X3102" s="108"/>
    </row>
    <row r="3103" spans="21:24" ht="12" customHeight="1">
      <c r="U3103" s="107"/>
      <c r="V3103" s="108"/>
      <c r="W3103" s="109"/>
      <c r="X3103" s="108"/>
    </row>
    <row r="3104" spans="21:24" ht="12" customHeight="1">
      <c r="U3104" s="107"/>
      <c r="V3104" s="108"/>
      <c r="W3104" s="109"/>
      <c r="X3104" s="108"/>
    </row>
    <row r="3105" spans="21:24" ht="12" customHeight="1">
      <c r="U3105" s="107"/>
      <c r="V3105" s="108"/>
      <c r="W3105" s="109"/>
      <c r="X3105" s="108"/>
    </row>
    <row r="3106" spans="21:24" ht="12" customHeight="1">
      <c r="U3106" s="107"/>
      <c r="V3106" s="108"/>
      <c r="W3106" s="109"/>
      <c r="X3106" s="108"/>
    </row>
    <row r="3107" spans="21:24" ht="12" customHeight="1">
      <c r="U3107" s="107"/>
      <c r="V3107" s="108"/>
      <c r="W3107" s="109"/>
      <c r="X3107" s="108"/>
    </row>
    <row r="3108" spans="21:24" ht="12" customHeight="1">
      <c r="U3108" s="107"/>
      <c r="V3108" s="108"/>
      <c r="W3108" s="109"/>
      <c r="X3108" s="108"/>
    </row>
    <row r="3109" spans="21:24" ht="12" customHeight="1">
      <c r="U3109" s="107"/>
      <c r="V3109" s="108"/>
      <c r="W3109" s="109"/>
      <c r="X3109" s="108"/>
    </row>
    <row r="3110" spans="21:24" ht="12" customHeight="1">
      <c r="U3110" s="107"/>
      <c r="V3110" s="108"/>
      <c r="W3110" s="109"/>
      <c r="X3110" s="108"/>
    </row>
    <row r="3111" spans="21:24" ht="12" customHeight="1">
      <c r="U3111" s="107"/>
      <c r="V3111" s="108"/>
      <c r="W3111" s="109"/>
      <c r="X3111" s="108"/>
    </row>
    <row r="3112" spans="21:24" ht="12" customHeight="1">
      <c r="U3112" s="107"/>
      <c r="V3112" s="108"/>
      <c r="W3112" s="109"/>
      <c r="X3112" s="108"/>
    </row>
    <row r="3113" spans="21:24" ht="12" customHeight="1">
      <c r="U3113" s="107"/>
      <c r="V3113" s="108"/>
      <c r="W3113" s="109"/>
      <c r="X3113" s="108"/>
    </row>
    <row r="3114" spans="21:24" ht="12" customHeight="1">
      <c r="U3114" s="107"/>
      <c r="V3114" s="108"/>
      <c r="W3114" s="109"/>
      <c r="X3114" s="108"/>
    </row>
    <row r="3115" spans="21:24" ht="12" customHeight="1">
      <c r="U3115" s="107"/>
      <c r="V3115" s="108"/>
      <c r="W3115" s="109"/>
      <c r="X3115" s="108"/>
    </row>
    <row r="3116" spans="21:24" ht="12" customHeight="1">
      <c r="U3116" s="107"/>
      <c r="V3116" s="108"/>
      <c r="W3116" s="109"/>
      <c r="X3116" s="108"/>
    </row>
    <row r="3117" spans="21:24" ht="12" customHeight="1">
      <c r="U3117" s="107"/>
      <c r="V3117" s="108"/>
      <c r="W3117" s="109"/>
      <c r="X3117" s="108"/>
    </row>
    <row r="3118" spans="21:24" ht="12" customHeight="1">
      <c r="U3118" s="107"/>
      <c r="V3118" s="108"/>
      <c r="W3118" s="109"/>
      <c r="X3118" s="108"/>
    </row>
    <row r="3119" spans="21:24" ht="12" customHeight="1">
      <c r="U3119" s="107"/>
      <c r="V3119" s="108"/>
      <c r="W3119" s="109"/>
      <c r="X3119" s="108"/>
    </row>
    <row r="3120" spans="21:24" ht="12" customHeight="1">
      <c r="U3120" s="107"/>
      <c r="V3120" s="108"/>
      <c r="W3120" s="109"/>
      <c r="X3120" s="108"/>
    </row>
    <row r="3121" spans="21:24" ht="12" customHeight="1">
      <c r="U3121" s="107"/>
      <c r="V3121" s="108"/>
      <c r="W3121" s="109"/>
      <c r="X3121" s="108"/>
    </row>
    <row r="3122" spans="21:24" ht="12" customHeight="1">
      <c r="U3122" s="107"/>
      <c r="V3122" s="108"/>
      <c r="W3122" s="109"/>
      <c r="X3122" s="108"/>
    </row>
    <row r="3123" spans="21:24" ht="12" customHeight="1">
      <c r="U3123" s="107"/>
      <c r="V3123" s="108"/>
      <c r="W3123" s="109"/>
      <c r="X3123" s="108"/>
    </row>
    <row r="3124" spans="21:24" ht="12" customHeight="1">
      <c r="U3124" s="107"/>
      <c r="V3124" s="108"/>
      <c r="W3124" s="109"/>
      <c r="X3124" s="108"/>
    </row>
    <row r="3125" spans="21:24" ht="12" customHeight="1">
      <c r="U3125" s="107"/>
      <c r="V3125" s="108"/>
      <c r="W3125" s="109"/>
      <c r="X3125" s="108"/>
    </row>
    <row r="3126" spans="21:24" ht="12" customHeight="1">
      <c r="U3126" s="107"/>
      <c r="V3126" s="108"/>
      <c r="W3126" s="109"/>
      <c r="X3126" s="108"/>
    </row>
    <row r="3127" spans="21:24" ht="12" customHeight="1">
      <c r="U3127" s="107"/>
      <c r="V3127" s="108"/>
      <c r="W3127" s="109"/>
      <c r="X3127" s="108"/>
    </row>
    <row r="3128" spans="21:24" ht="12" customHeight="1">
      <c r="U3128" s="107"/>
      <c r="V3128" s="108"/>
      <c r="W3128" s="109"/>
      <c r="X3128" s="108"/>
    </row>
    <row r="3129" spans="21:24" ht="12" customHeight="1">
      <c r="U3129" s="107"/>
      <c r="V3129" s="108"/>
      <c r="W3129" s="109"/>
      <c r="X3129" s="108"/>
    </row>
    <row r="3130" spans="21:24" ht="12" customHeight="1">
      <c r="U3130" s="107"/>
      <c r="V3130" s="108"/>
      <c r="W3130" s="109"/>
      <c r="X3130" s="108"/>
    </row>
    <row r="3131" spans="21:24" ht="12" customHeight="1">
      <c r="U3131" s="107"/>
      <c r="V3131" s="108"/>
      <c r="W3131" s="109"/>
      <c r="X3131" s="108"/>
    </row>
    <row r="3132" spans="21:24" ht="12" customHeight="1">
      <c r="U3132" s="107"/>
      <c r="V3132" s="108"/>
      <c r="W3132" s="109"/>
      <c r="X3132" s="108"/>
    </row>
    <row r="3133" spans="21:24" ht="12" customHeight="1">
      <c r="U3133" s="107"/>
      <c r="V3133" s="108"/>
      <c r="W3133" s="109"/>
      <c r="X3133" s="108"/>
    </row>
    <row r="3134" spans="21:24" ht="12" customHeight="1">
      <c r="U3134" s="107"/>
      <c r="V3134" s="108"/>
      <c r="W3134" s="109"/>
      <c r="X3134" s="108"/>
    </row>
    <row r="3135" spans="21:24" ht="12" customHeight="1">
      <c r="U3135" s="107"/>
      <c r="V3135" s="108"/>
      <c r="W3135" s="109"/>
      <c r="X3135" s="108"/>
    </row>
    <row r="3136" spans="21:24" ht="12" customHeight="1">
      <c r="U3136" s="107"/>
      <c r="V3136" s="108"/>
      <c r="W3136" s="109"/>
      <c r="X3136" s="108"/>
    </row>
    <row r="3137" spans="21:24" ht="12" customHeight="1">
      <c r="U3137" s="107"/>
      <c r="V3137" s="108"/>
      <c r="W3137" s="109"/>
      <c r="X3137" s="108"/>
    </row>
    <row r="3138" spans="21:24" ht="12" customHeight="1">
      <c r="U3138" s="107"/>
      <c r="V3138" s="108"/>
      <c r="W3138" s="109"/>
      <c r="X3138" s="108"/>
    </row>
    <row r="3139" spans="21:24" ht="12" customHeight="1">
      <c r="U3139" s="107"/>
      <c r="V3139" s="108"/>
      <c r="W3139" s="109"/>
      <c r="X3139" s="108"/>
    </row>
    <row r="3140" spans="21:24" ht="12" customHeight="1">
      <c r="U3140" s="107"/>
      <c r="V3140" s="108"/>
      <c r="W3140" s="109"/>
      <c r="X3140" s="108"/>
    </row>
    <row r="3141" spans="21:24" ht="12" customHeight="1">
      <c r="U3141" s="107"/>
      <c r="V3141" s="108"/>
      <c r="W3141" s="109"/>
      <c r="X3141" s="108"/>
    </row>
    <row r="3142" spans="21:24" ht="12" customHeight="1">
      <c r="U3142" s="107"/>
      <c r="V3142" s="108"/>
      <c r="W3142" s="109"/>
      <c r="X3142" s="108"/>
    </row>
    <row r="3143" spans="21:24" ht="12" customHeight="1">
      <c r="U3143" s="107"/>
      <c r="V3143" s="108"/>
      <c r="W3143" s="109"/>
      <c r="X3143" s="108"/>
    </row>
    <row r="3144" spans="21:24" ht="12" customHeight="1">
      <c r="U3144" s="107"/>
      <c r="V3144" s="108"/>
      <c r="W3144" s="109"/>
      <c r="X3144" s="108"/>
    </row>
    <row r="3145" spans="21:24" ht="12" customHeight="1">
      <c r="U3145" s="107"/>
      <c r="V3145" s="108"/>
      <c r="W3145" s="109"/>
      <c r="X3145" s="108"/>
    </row>
    <row r="3146" spans="21:24" ht="12" customHeight="1">
      <c r="U3146" s="107"/>
      <c r="V3146" s="108"/>
      <c r="W3146" s="109"/>
      <c r="X3146" s="108"/>
    </row>
    <row r="3147" spans="21:24" ht="12" customHeight="1">
      <c r="U3147" s="107"/>
      <c r="V3147" s="108"/>
      <c r="W3147" s="109"/>
      <c r="X3147" s="108"/>
    </row>
    <row r="3148" spans="21:24" ht="12" customHeight="1">
      <c r="U3148" s="107"/>
      <c r="V3148" s="108"/>
      <c r="W3148" s="109"/>
      <c r="X3148" s="108"/>
    </row>
    <row r="3149" spans="21:24" ht="12" customHeight="1">
      <c r="U3149" s="107"/>
      <c r="V3149" s="108"/>
      <c r="W3149" s="109"/>
      <c r="X3149" s="108"/>
    </row>
    <row r="3150" spans="21:24" ht="12" customHeight="1">
      <c r="U3150" s="107"/>
      <c r="V3150" s="108"/>
      <c r="W3150" s="109"/>
      <c r="X3150" s="108"/>
    </row>
    <row r="3151" spans="21:24" ht="12" customHeight="1">
      <c r="U3151" s="107"/>
      <c r="V3151" s="108"/>
      <c r="W3151" s="109"/>
      <c r="X3151" s="108"/>
    </row>
    <row r="3152" spans="21:24" ht="12" customHeight="1">
      <c r="U3152" s="107"/>
      <c r="V3152" s="108"/>
      <c r="W3152" s="109"/>
      <c r="X3152" s="108"/>
    </row>
    <row r="3153" spans="21:24" ht="12" customHeight="1">
      <c r="U3153" s="107"/>
      <c r="V3153" s="108"/>
      <c r="W3153" s="109"/>
      <c r="X3153" s="108"/>
    </row>
    <row r="3154" spans="21:24" ht="12" customHeight="1">
      <c r="U3154" s="107"/>
      <c r="V3154" s="108"/>
      <c r="W3154" s="109"/>
      <c r="X3154" s="108"/>
    </row>
    <row r="3155" spans="21:24" ht="12" customHeight="1">
      <c r="U3155" s="107"/>
      <c r="V3155" s="108"/>
      <c r="W3155" s="109"/>
      <c r="X3155" s="108"/>
    </row>
    <row r="3156" spans="21:24" ht="12" customHeight="1">
      <c r="U3156" s="107"/>
      <c r="V3156" s="108"/>
      <c r="W3156" s="109"/>
      <c r="X3156" s="108"/>
    </row>
    <row r="3157" spans="21:24" ht="12" customHeight="1">
      <c r="U3157" s="107"/>
      <c r="V3157" s="108"/>
      <c r="W3157" s="109"/>
      <c r="X3157" s="108"/>
    </row>
    <row r="3158" spans="21:24" ht="12" customHeight="1">
      <c r="U3158" s="107"/>
      <c r="V3158" s="108"/>
      <c r="W3158" s="109"/>
      <c r="X3158" s="108"/>
    </row>
    <row r="3159" spans="21:24" ht="12" customHeight="1">
      <c r="U3159" s="107"/>
      <c r="V3159" s="108"/>
      <c r="W3159" s="109"/>
      <c r="X3159" s="108"/>
    </row>
    <row r="3160" spans="21:24" ht="12" customHeight="1">
      <c r="U3160" s="107"/>
      <c r="V3160" s="108"/>
      <c r="W3160" s="109"/>
      <c r="X3160" s="108"/>
    </row>
    <row r="3161" spans="21:24" ht="12" customHeight="1">
      <c r="U3161" s="107"/>
      <c r="V3161" s="108"/>
      <c r="W3161" s="109"/>
      <c r="X3161" s="108"/>
    </row>
    <row r="3162" spans="21:24" ht="12" customHeight="1">
      <c r="U3162" s="107"/>
      <c r="V3162" s="108"/>
      <c r="W3162" s="109"/>
      <c r="X3162" s="108"/>
    </row>
    <row r="3163" spans="21:24" ht="12" customHeight="1">
      <c r="U3163" s="107"/>
      <c r="V3163" s="108"/>
      <c r="W3163" s="109"/>
      <c r="X3163" s="108"/>
    </row>
    <row r="3164" spans="21:24" ht="12" customHeight="1">
      <c r="U3164" s="107"/>
      <c r="V3164" s="108"/>
      <c r="W3164" s="109"/>
      <c r="X3164" s="108"/>
    </row>
    <row r="3165" spans="21:24" ht="12" customHeight="1">
      <c r="U3165" s="107"/>
      <c r="V3165" s="108"/>
      <c r="W3165" s="109"/>
      <c r="X3165" s="108"/>
    </row>
    <row r="3166" spans="21:24" ht="12" customHeight="1">
      <c r="U3166" s="107"/>
      <c r="V3166" s="108"/>
      <c r="W3166" s="109"/>
      <c r="X3166" s="108"/>
    </row>
    <row r="3167" spans="21:24" ht="12" customHeight="1">
      <c r="U3167" s="107"/>
      <c r="V3167" s="108"/>
      <c r="W3167" s="109"/>
      <c r="X3167" s="108"/>
    </row>
    <row r="3168" spans="21:24" ht="12" customHeight="1">
      <c r="U3168" s="107"/>
      <c r="V3168" s="108"/>
      <c r="W3168" s="109"/>
      <c r="X3168" s="108"/>
    </row>
    <row r="3169" spans="21:24" ht="12" customHeight="1">
      <c r="U3169" s="107"/>
      <c r="V3169" s="108"/>
      <c r="W3169" s="109"/>
      <c r="X3169" s="108"/>
    </row>
    <row r="3170" spans="21:24" ht="12" customHeight="1">
      <c r="U3170" s="107"/>
      <c r="V3170" s="108"/>
      <c r="W3170" s="109"/>
      <c r="X3170" s="108"/>
    </row>
    <row r="3171" spans="21:24" ht="12" customHeight="1">
      <c r="U3171" s="107"/>
      <c r="V3171" s="108"/>
      <c r="W3171" s="109"/>
      <c r="X3171" s="108"/>
    </row>
    <row r="3172" spans="21:24" ht="12" customHeight="1">
      <c r="U3172" s="107"/>
      <c r="V3172" s="108"/>
      <c r="W3172" s="109"/>
      <c r="X3172" s="108"/>
    </row>
    <row r="3173" spans="21:24" ht="12" customHeight="1">
      <c r="U3173" s="107"/>
      <c r="V3173" s="108"/>
      <c r="W3173" s="109"/>
      <c r="X3173" s="108"/>
    </row>
    <row r="3174" spans="21:24" ht="12" customHeight="1">
      <c r="U3174" s="107"/>
      <c r="V3174" s="108"/>
      <c r="W3174" s="109"/>
      <c r="X3174" s="108"/>
    </row>
    <row r="3175" spans="21:24" ht="12" customHeight="1">
      <c r="U3175" s="107"/>
      <c r="V3175" s="108"/>
      <c r="W3175" s="109"/>
      <c r="X3175" s="108"/>
    </row>
    <row r="3176" spans="21:24" ht="12" customHeight="1">
      <c r="U3176" s="107"/>
      <c r="V3176" s="108"/>
      <c r="W3176" s="109"/>
      <c r="X3176" s="108"/>
    </row>
    <row r="3177" spans="21:24" ht="12" customHeight="1">
      <c r="U3177" s="107"/>
      <c r="V3177" s="108"/>
      <c r="W3177" s="109"/>
      <c r="X3177" s="108"/>
    </row>
    <row r="3178" spans="21:24" ht="12" customHeight="1">
      <c r="U3178" s="107"/>
      <c r="V3178" s="108"/>
      <c r="W3178" s="109"/>
      <c r="X3178" s="108"/>
    </row>
    <row r="3179" spans="21:24" ht="12" customHeight="1">
      <c r="U3179" s="107"/>
      <c r="V3179" s="108"/>
      <c r="W3179" s="109"/>
      <c r="X3179" s="108"/>
    </row>
    <row r="3180" spans="21:24" ht="12" customHeight="1">
      <c r="U3180" s="107"/>
      <c r="V3180" s="108"/>
      <c r="W3180" s="109"/>
      <c r="X3180" s="108"/>
    </row>
    <row r="3181" spans="21:24" ht="12" customHeight="1">
      <c r="U3181" s="107"/>
      <c r="V3181" s="108"/>
      <c r="W3181" s="109"/>
      <c r="X3181" s="108"/>
    </row>
    <row r="3182" spans="21:24" ht="12" customHeight="1">
      <c r="U3182" s="107"/>
      <c r="V3182" s="108"/>
      <c r="W3182" s="109"/>
      <c r="X3182" s="108"/>
    </row>
    <row r="3183" spans="21:24" ht="12" customHeight="1">
      <c r="U3183" s="107"/>
      <c r="V3183" s="108"/>
      <c r="W3183" s="109"/>
      <c r="X3183" s="108"/>
    </row>
    <row r="3184" spans="21:24" ht="12" customHeight="1">
      <c r="U3184" s="107"/>
      <c r="V3184" s="108"/>
      <c r="W3184" s="109"/>
      <c r="X3184" s="108"/>
    </row>
    <row r="3185" spans="21:24" ht="12" customHeight="1">
      <c r="U3185" s="107"/>
      <c r="V3185" s="108"/>
      <c r="W3185" s="109"/>
      <c r="X3185" s="108"/>
    </row>
    <row r="3186" spans="21:24" ht="12" customHeight="1">
      <c r="U3186" s="107"/>
      <c r="V3186" s="108"/>
      <c r="W3186" s="109"/>
      <c r="X3186" s="108"/>
    </row>
    <row r="3187" spans="21:24" ht="12" customHeight="1">
      <c r="U3187" s="107"/>
      <c r="V3187" s="108"/>
      <c r="W3187" s="109"/>
      <c r="X3187" s="108"/>
    </row>
    <row r="3188" spans="21:24" ht="12" customHeight="1">
      <c r="U3188" s="107"/>
      <c r="V3188" s="108"/>
      <c r="W3188" s="109"/>
      <c r="X3188" s="108"/>
    </row>
    <row r="3189" spans="21:24" ht="12" customHeight="1">
      <c r="U3189" s="107"/>
      <c r="V3189" s="108"/>
      <c r="W3189" s="109"/>
      <c r="X3189" s="108"/>
    </row>
    <row r="3190" spans="21:24" ht="12" customHeight="1">
      <c r="U3190" s="107"/>
      <c r="V3190" s="108"/>
      <c r="W3190" s="109"/>
      <c r="X3190" s="108"/>
    </row>
    <row r="3191" spans="21:24" ht="12" customHeight="1">
      <c r="U3191" s="107"/>
      <c r="V3191" s="108"/>
      <c r="W3191" s="109"/>
      <c r="X3191" s="108"/>
    </row>
    <row r="3192" spans="21:24" ht="12" customHeight="1">
      <c r="U3192" s="107"/>
      <c r="V3192" s="108"/>
      <c r="W3192" s="109"/>
      <c r="X3192" s="108"/>
    </row>
    <row r="3193" spans="21:24" ht="12" customHeight="1">
      <c r="U3193" s="107"/>
      <c r="V3193" s="108"/>
      <c r="W3193" s="109"/>
      <c r="X3193" s="108"/>
    </row>
    <row r="3194" spans="21:24" ht="12" customHeight="1">
      <c r="U3194" s="107"/>
      <c r="V3194" s="108"/>
      <c r="W3194" s="109"/>
      <c r="X3194" s="108"/>
    </row>
    <row r="3195" spans="21:24" ht="12" customHeight="1">
      <c r="U3195" s="107"/>
      <c r="V3195" s="108"/>
      <c r="W3195" s="109"/>
      <c r="X3195" s="108"/>
    </row>
    <row r="3196" spans="21:24" ht="12" customHeight="1">
      <c r="U3196" s="107"/>
      <c r="V3196" s="108"/>
      <c r="W3196" s="109"/>
      <c r="X3196" s="108"/>
    </row>
    <row r="3197" spans="21:24" ht="12" customHeight="1">
      <c r="U3197" s="107"/>
      <c r="V3197" s="108"/>
      <c r="W3197" s="109"/>
      <c r="X3197" s="108"/>
    </row>
    <row r="3198" spans="21:24" ht="12" customHeight="1">
      <c r="U3198" s="107"/>
      <c r="V3198" s="108"/>
      <c r="W3198" s="109"/>
      <c r="X3198" s="108"/>
    </row>
    <row r="3199" spans="21:24" ht="12" customHeight="1">
      <c r="U3199" s="107"/>
      <c r="V3199" s="108"/>
      <c r="W3199" s="109"/>
      <c r="X3199" s="108"/>
    </row>
    <row r="3200" spans="21:24" ht="12" customHeight="1">
      <c r="U3200" s="107"/>
      <c r="V3200" s="108"/>
      <c r="W3200" s="109"/>
      <c r="X3200" s="108"/>
    </row>
    <row r="3201" spans="21:24" ht="12" customHeight="1">
      <c r="U3201" s="107"/>
      <c r="V3201" s="108"/>
      <c r="W3201" s="109"/>
      <c r="X3201" s="108"/>
    </row>
    <row r="3202" spans="21:24" ht="12" customHeight="1">
      <c r="U3202" s="107"/>
      <c r="V3202" s="108"/>
      <c r="W3202" s="109"/>
      <c r="X3202" s="108"/>
    </row>
    <row r="3203" spans="21:24" ht="12" customHeight="1">
      <c r="U3203" s="107"/>
      <c r="V3203" s="108"/>
      <c r="W3203" s="109"/>
      <c r="X3203" s="108"/>
    </row>
    <row r="3204" spans="21:24" ht="12" customHeight="1">
      <c r="U3204" s="107"/>
      <c r="V3204" s="108"/>
      <c r="W3204" s="109"/>
      <c r="X3204" s="108"/>
    </row>
    <row r="3205" spans="21:24" ht="12" customHeight="1">
      <c r="U3205" s="107"/>
      <c r="V3205" s="108"/>
      <c r="W3205" s="109"/>
      <c r="X3205" s="108"/>
    </row>
    <row r="3206" spans="21:24" ht="12" customHeight="1">
      <c r="U3206" s="107"/>
      <c r="V3206" s="108"/>
      <c r="W3206" s="109"/>
      <c r="X3206" s="108"/>
    </row>
    <row r="3207" spans="21:24" ht="12" customHeight="1">
      <c r="U3207" s="107"/>
      <c r="V3207" s="108"/>
      <c r="W3207" s="109"/>
      <c r="X3207" s="108"/>
    </row>
    <row r="3208" spans="21:24" ht="12" customHeight="1">
      <c r="U3208" s="107"/>
      <c r="V3208" s="108"/>
      <c r="W3208" s="109"/>
      <c r="X3208" s="108"/>
    </row>
    <row r="3209" spans="21:24" ht="12" customHeight="1">
      <c r="U3209" s="107"/>
      <c r="V3209" s="108"/>
      <c r="W3209" s="109"/>
      <c r="X3209" s="108"/>
    </row>
    <row r="3210" spans="21:24" ht="12" customHeight="1">
      <c r="U3210" s="107"/>
      <c r="V3210" s="108"/>
      <c r="W3210" s="109"/>
      <c r="X3210" s="108"/>
    </row>
    <row r="3211" spans="21:24" ht="12" customHeight="1">
      <c r="U3211" s="107"/>
      <c r="V3211" s="108"/>
      <c r="W3211" s="109"/>
      <c r="X3211" s="108"/>
    </row>
    <row r="3212" spans="21:24" ht="12" customHeight="1">
      <c r="U3212" s="107"/>
      <c r="V3212" s="108"/>
      <c r="W3212" s="109"/>
      <c r="X3212" s="108"/>
    </row>
    <row r="3213" spans="21:24" ht="12" customHeight="1">
      <c r="U3213" s="107"/>
      <c r="V3213" s="108"/>
      <c r="W3213" s="109"/>
      <c r="X3213" s="108"/>
    </row>
    <row r="3214" spans="21:24" ht="12" customHeight="1">
      <c r="U3214" s="107"/>
      <c r="V3214" s="108"/>
      <c r="W3214" s="109"/>
      <c r="X3214" s="108"/>
    </row>
    <row r="3215" spans="21:24" ht="12" customHeight="1">
      <c r="U3215" s="107"/>
      <c r="V3215" s="108"/>
      <c r="W3215" s="109"/>
      <c r="X3215" s="108"/>
    </row>
    <row r="3216" spans="21:24" ht="12" customHeight="1">
      <c r="U3216" s="107"/>
      <c r="V3216" s="108"/>
      <c r="W3216" s="109"/>
      <c r="X3216" s="108"/>
    </row>
    <row r="3217" spans="21:24" ht="12" customHeight="1">
      <c r="U3217" s="107"/>
      <c r="V3217" s="108"/>
      <c r="W3217" s="109"/>
      <c r="X3217" s="108"/>
    </row>
    <row r="3218" spans="21:24" ht="12" customHeight="1">
      <c r="U3218" s="107"/>
      <c r="V3218" s="108"/>
      <c r="W3218" s="109"/>
      <c r="X3218" s="108"/>
    </row>
    <row r="3219" spans="21:24" ht="12" customHeight="1">
      <c r="U3219" s="107"/>
      <c r="V3219" s="108"/>
      <c r="W3219" s="109"/>
      <c r="X3219" s="108"/>
    </row>
    <row r="3220" spans="21:24" ht="12" customHeight="1">
      <c r="U3220" s="107"/>
      <c r="V3220" s="108"/>
      <c r="W3220" s="109"/>
      <c r="X3220" s="108"/>
    </row>
    <row r="3221" spans="21:24" ht="12" customHeight="1">
      <c r="U3221" s="107"/>
      <c r="V3221" s="108"/>
      <c r="W3221" s="109"/>
      <c r="X3221" s="108"/>
    </row>
    <row r="3222" spans="21:24" ht="12" customHeight="1">
      <c r="U3222" s="107"/>
      <c r="V3222" s="108"/>
      <c r="W3222" s="109"/>
      <c r="X3222" s="108"/>
    </row>
    <row r="3223" spans="21:24" ht="12" customHeight="1">
      <c r="U3223" s="107"/>
      <c r="V3223" s="108"/>
      <c r="W3223" s="109"/>
      <c r="X3223" s="108"/>
    </row>
    <row r="3224" spans="21:24" ht="12" customHeight="1">
      <c r="U3224" s="107"/>
      <c r="V3224" s="108"/>
      <c r="W3224" s="109"/>
      <c r="X3224" s="108"/>
    </row>
    <row r="3225" spans="21:24" ht="12" customHeight="1">
      <c r="U3225" s="107"/>
      <c r="V3225" s="108"/>
      <c r="W3225" s="109"/>
      <c r="X3225" s="108"/>
    </row>
    <row r="3226" spans="21:24" ht="12" customHeight="1">
      <c r="U3226" s="107"/>
      <c r="V3226" s="108"/>
      <c r="W3226" s="109"/>
      <c r="X3226" s="108"/>
    </row>
    <row r="3227" spans="21:24" ht="12" customHeight="1">
      <c r="U3227" s="107"/>
      <c r="V3227" s="108"/>
      <c r="W3227" s="109"/>
      <c r="X3227" s="108"/>
    </row>
    <row r="3228" spans="21:24" ht="12" customHeight="1">
      <c r="U3228" s="107"/>
      <c r="V3228" s="108"/>
      <c r="W3228" s="109"/>
      <c r="X3228" s="108"/>
    </row>
    <row r="3229" spans="21:24" ht="12" customHeight="1">
      <c r="U3229" s="107"/>
      <c r="V3229" s="108"/>
      <c r="W3229" s="109"/>
      <c r="X3229" s="108"/>
    </row>
    <row r="3230" spans="21:24" ht="12" customHeight="1">
      <c r="U3230" s="107"/>
      <c r="V3230" s="108"/>
      <c r="W3230" s="109"/>
      <c r="X3230" s="108"/>
    </row>
    <row r="3231" spans="21:24" ht="12" customHeight="1">
      <c r="U3231" s="107"/>
      <c r="V3231" s="108"/>
      <c r="W3231" s="109"/>
      <c r="X3231" s="108"/>
    </row>
    <row r="3232" spans="21:24" ht="12" customHeight="1">
      <c r="U3232" s="107"/>
      <c r="V3232" s="108"/>
      <c r="W3232" s="109"/>
      <c r="X3232" s="108"/>
    </row>
    <row r="3233" spans="21:24" ht="12" customHeight="1">
      <c r="U3233" s="107"/>
      <c r="V3233" s="108"/>
      <c r="W3233" s="109"/>
      <c r="X3233" s="108"/>
    </row>
    <row r="3234" spans="21:24" ht="12" customHeight="1">
      <c r="U3234" s="107"/>
      <c r="V3234" s="108"/>
      <c r="W3234" s="109"/>
      <c r="X3234" s="108"/>
    </row>
    <row r="3235" spans="21:24" ht="12" customHeight="1">
      <c r="U3235" s="107"/>
      <c r="V3235" s="108"/>
      <c r="W3235" s="109"/>
      <c r="X3235" s="108"/>
    </row>
    <row r="3236" spans="21:24" ht="12" customHeight="1">
      <c r="U3236" s="107"/>
      <c r="V3236" s="108"/>
      <c r="W3236" s="109"/>
      <c r="X3236" s="108"/>
    </row>
    <row r="3237" spans="21:24" ht="12" customHeight="1">
      <c r="U3237" s="107"/>
      <c r="V3237" s="108"/>
      <c r="W3237" s="109"/>
      <c r="X3237" s="108"/>
    </row>
    <row r="3238" spans="21:24" ht="12" customHeight="1">
      <c r="U3238" s="107"/>
      <c r="V3238" s="108"/>
      <c r="W3238" s="109"/>
      <c r="X3238" s="108"/>
    </row>
    <row r="3239" spans="21:24" ht="12" customHeight="1">
      <c r="U3239" s="107"/>
      <c r="V3239" s="108"/>
      <c r="W3239" s="109"/>
      <c r="X3239" s="108"/>
    </row>
    <row r="3240" spans="21:24" ht="12" customHeight="1">
      <c r="U3240" s="107"/>
      <c r="V3240" s="108"/>
      <c r="W3240" s="109"/>
      <c r="X3240" s="108"/>
    </row>
    <row r="3241" spans="21:24" ht="12" customHeight="1">
      <c r="U3241" s="107"/>
      <c r="V3241" s="108"/>
      <c r="W3241" s="109"/>
      <c r="X3241" s="108"/>
    </row>
    <row r="3242" spans="21:24" ht="12" customHeight="1">
      <c r="U3242" s="107"/>
      <c r="V3242" s="108"/>
      <c r="W3242" s="109"/>
      <c r="X3242" s="108"/>
    </row>
    <row r="3243" spans="21:24" ht="12" customHeight="1">
      <c r="U3243" s="107"/>
      <c r="V3243" s="108"/>
      <c r="W3243" s="109"/>
      <c r="X3243" s="108"/>
    </row>
    <row r="3244" spans="21:24" ht="12" customHeight="1">
      <c r="U3244" s="107"/>
      <c r="V3244" s="108"/>
      <c r="W3244" s="109"/>
      <c r="X3244" s="108"/>
    </row>
    <row r="3245" spans="21:24" ht="12" customHeight="1">
      <c r="U3245" s="107"/>
      <c r="V3245" s="108"/>
      <c r="W3245" s="109"/>
      <c r="X3245" s="108"/>
    </row>
    <row r="3246" spans="21:24" ht="12" customHeight="1">
      <c r="U3246" s="107"/>
      <c r="V3246" s="108"/>
      <c r="W3246" s="109"/>
      <c r="X3246" s="108"/>
    </row>
    <row r="3247" spans="21:24" ht="12" customHeight="1">
      <c r="U3247" s="107"/>
      <c r="V3247" s="108"/>
      <c r="W3247" s="109"/>
      <c r="X3247" s="108"/>
    </row>
    <row r="3248" spans="21:24" ht="12" customHeight="1">
      <c r="U3248" s="107"/>
      <c r="V3248" s="108"/>
      <c r="W3248" s="109"/>
      <c r="X3248" s="108"/>
    </row>
    <row r="3249" spans="21:24" ht="12" customHeight="1">
      <c r="U3249" s="107"/>
      <c r="V3249" s="108"/>
      <c r="W3249" s="109"/>
      <c r="X3249" s="108"/>
    </row>
    <row r="3250" spans="21:24" ht="12" customHeight="1">
      <c r="U3250" s="107"/>
      <c r="V3250" s="108"/>
      <c r="W3250" s="109"/>
      <c r="X3250" s="108"/>
    </row>
    <row r="3251" spans="21:24" ht="12" customHeight="1">
      <c r="U3251" s="107"/>
      <c r="V3251" s="108"/>
      <c r="W3251" s="109"/>
      <c r="X3251" s="108"/>
    </row>
    <row r="3252" spans="21:24" ht="12" customHeight="1">
      <c r="U3252" s="107"/>
      <c r="V3252" s="108"/>
      <c r="W3252" s="109"/>
      <c r="X3252" s="108"/>
    </row>
    <row r="3253" spans="21:24" ht="12" customHeight="1">
      <c r="U3253" s="107"/>
      <c r="V3253" s="108"/>
      <c r="W3253" s="109"/>
      <c r="X3253" s="108"/>
    </row>
    <row r="3254" spans="21:24" ht="12" customHeight="1">
      <c r="U3254" s="107"/>
      <c r="V3254" s="108"/>
      <c r="W3254" s="109"/>
      <c r="X3254" s="108"/>
    </row>
    <row r="3255" spans="21:24" ht="12" customHeight="1">
      <c r="U3255" s="107"/>
      <c r="V3255" s="108"/>
      <c r="W3255" s="109"/>
      <c r="X3255" s="108"/>
    </row>
    <row r="3256" spans="21:24" ht="12" customHeight="1">
      <c r="U3256" s="107"/>
      <c r="V3256" s="108"/>
      <c r="W3256" s="109"/>
      <c r="X3256" s="108"/>
    </row>
    <row r="3257" spans="21:24" ht="12" customHeight="1">
      <c r="U3257" s="107"/>
      <c r="V3257" s="108"/>
      <c r="W3257" s="109"/>
      <c r="X3257" s="108"/>
    </row>
    <row r="3258" spans="21:24" ht="12" customHeight="1">
      <c r="U3258" s="107"/>
      <c r="V3258" s="108"/>
      <c r="W3258" s="109"/>
      <c r="X3258" s="108"/>
    </row>
    <row r="3259" spans="21:24" ht="12" customHeight="1">
      <c r="U3259" s="107"/>
      <c r="V3259" s="108"/>
      <c r="W3259" s="109"/>
      <c r="X3259" s="108"/>
    </row>
    <row r="3260" spans="21:24" ht="12" customHeight="1">
      <c r="U3260" s="107"/>
      <c r="V3260" s="108"/>
      <c r="W3260" s="109"/>
      <c r="X3260" s="108"/>
    </row>
    <row r="3261" spans="21:24" ht="12" customHeight="1">
      <c r="U3261" s="107"/>
      <c r="V3261" s="108"/>
      <c r="W3261" s="109"/>
      <c r="X3261" s="108"/>
    </row>
    <row r="3262" spans="21:24" ht="12" customHeight="1">
      <c r="U3262" s="107"/>
      <c r="V3262" s="108"/>
      <c r="W3262" s="109"/>
      <c r="X3262" s="108"/>
    </row>
    <row r="3263" spans="21:24" ht="12" customHeight="1">
      <c r="U3263" s="107"/>
      <c r="V3263" s="108"/>
      <c r="W3263" s="109"/>
      <c r="X3263" s="108"/>
    </row>
    <row r="3264" spans="21:24" ht="12" customHeight="1">
      <c r="U3264" s="107"/>
      <c r="V3264" s="108"/>
      <c r="W3264" s="109"/>
      <c r="X3264" s="108"/>
    </row>
    <row r="3265" spans="21:24" ht="12" customHeight="1">
      <c r="U3265" s="107"/>
      <c r="V3265" s="108"/>
      <c r="W3265" s="109"/>
      <c r="X3265" s="108"/>
    </row>
    <row r="3266" spans="21:24" ht="12" customHeight="1">
      <c r="U3266" s="107"/>
      <c r="V3266" s="108"/>
      <c r="W3266" s="109"/>
      <c r="X3266" s="108"/>
    </row>
    <row r="3267" spans="21:24" ht="12" customHeight="1">
      <c r="U3267" s="107"/>
      <c r="V3267" s="108"/>
      <c r="W3267" s="109"/>
      <c r="X3267" s="108"/>
    </row>
    <row r="3268" spans="21:24" ht="12" customHeight="1">
      <c r="U3268" s="107"/>
      <c r="V3268" s="108"/>
      <c r="W3268" s="109"/>
      <c r="X3268" s="108"/>
    </row>
    <row r="3269" spans="21:24" ht="12" customHeight="1">
      <c r="U3269" s="107"/>
      <c r="V3269" s="108"/>
      <c r="W3269" s="109"/>
      <c r="X3269" s="108"/>
    </row>
    <row r="3270" spans="21:24" ht="12" customHeight="1">
      <c r="U3270" s="107"/>
      <c r="V3270" s="108"/>
      <c r="W3270" s="109"/>
      <c r="X3270" s="108"/>
    </row>
    <row r="3271" spans="21:24" ht="12" customHeight="1">
      <c r="U3271" s="107"/>
      <c r="V3271" s="108"/>
      <c r="W3271" s="109"/>
      <c r="X3271" s="108"/>
    </row>
    <row r="3272" spans="21:24" ht="12" customHeight="1">
      <c r="U3272" s="107"/>
      <c r="V3272" s="108"/>
      <c r="W3272" s="109"/>
      <c r="X3272" s="108"/>
    </row>
    <row r="3273" spans="21:24" ht="12" customHeight="1">
      <c r="U3273" s="107"/>
      <c r="V3273" s="108"/>
      <c r="W3273" s="109"/>
      <c r="X3273" s="108"/>
    </row>
    <row r="3274" spans="21:24" ht="12" customHeight="1">
      <c r="U3274" s="107"/>
      <c r="V3274" s="108"/>
      <c r="W3274" s="109"/>
      <c r="X3274" s="108"/>
    </row>
    <row r="3275" spans="21:24" ht="12" customHeight="1">
      <c r="U3275" s="107"/>
      <c r="V3275" s="108"/>
      <c r="W3275" s="109"/>
      <c r="X3275" s="108"/>
    </row>
    <row r="3276" spans="21:24" ht="12" customHeight="1">
      <c r="U3276" s="107"/>
      <c r="V3276" s="108"/>
      <c r="W3276" s="109"/>
      <c r="X3276" s="108"/>
    </row>
    <row r="3277" spans="21:24" ht="12" customHeight="1">
      <c r="U3277" s="107"/>
      <c r="V3277" s="108"/>
      <c r="W3277" s="109"/>
      <c r="X3277" s="108"/>
    </row>
    <row r="3278" spans="21:24" ht="12" customHeight="1">
      <c r="U3278" s="107"/>
      <c r="V3278" s="108"/>
      <c r="W3278" s="109"/>
      <c r="X3278" s="108"/>
    </row>
    <row r="3279" spans="21:24" ht="12" customHeight="1">
      <c r="U3279" s="107"/>
      <c r="V3279" s="108"/>
      <c r="W3279" s="109"/>
      <c r="X3279" s="108"/>
    </row>
    <row r="3280" spans="21:24" ht="12" customHeight="1">
      <c r="U3280" s="107"/>
      <c r="V3280" s="108"/>
      <c r="W3280" s="109"/>
      <c r="X3280" s="108"/>
    </row>
    <row r="3281" spans="21:24" ht="12" customHeight="1">
      <c r="U3281" s="107"/>
      <c r="V3281" s="108"/>
      <c r="W3281" s="109"/>
      <c r="X3281" s="108"/>
    </row>
    <row r="3282" spans="21:24" ht="12" customHeight="1">
      <c r="U3282" s="107"/>
      <c r="V3282" s="108"/>
      <c r="W3282" s="109"/>
      <c r="X3282" s="108"/>
    </row>
    <row r="3283" spans="21:24" ht="12" customHeight="1">
      <c r="U3283" s="107"/>
      <c r="V3283" s="108"/>
      <c r="W3283" s="109"/>
      <c r="X3283" s="108"/>
    </row>
    <row r="3284" spans="21:24" ht="12" customHeight="1">
      <c r="U3284" s="107"/>
      <c r="V3284" s="108"/>
      <c r="W3284" s="109"/>
      <c r="X3284" s="108"/>
    </row>
    <row r="3285" spans="21:24" ht="12" customHeight="1">
      <c r="U3285" s="107"/>
      <c r="V3285" s="108"/>
      <c r="W3285" s="109"/>
      <c r="X3285" s="108"/>
    </row>
    <row r="3286" spans="21:24" ht="12" customHeight="1">
      <c r="U3286" s="107"/>
      <c r="V3286" s="108"/>
      <c r="W3286" s="109"/>
      <c r="X3286" s="108"/>
    </row>
    <row r="3287" spans="21:24" ht="12" customHeight="1">
      <c r="U3287" s="107"/>
      <c r="V3287" s="108"/>
      <c r="W3287" s="109"/>
      <c r="X3287" s="108"/>
    </row>
    <row r="3288" spans="21:24" ht="12" customHeight="1">
      <c r="U3288" s="107"/>
      <c r="V3288" s="108"/>
      <c r="W3288" s="109"/>
      <c r="X3288" s="108"/>
    </row>
    <row r="3289" spans="21:24" ht="12" customHeight="1">
      <c r="U3289" s="107"/>
      <c r="V3289" s="108"/>
      <c r="W3289" s="109"/>
      <c r="X3289" s="108"/>
    </row>
    <row r="3290" spans="21:24" ht="12" customHeight="1">
      <c r="U3290" s="107"/>
      <c r="V3290" s="108"/>
      <c r="W3290" s="109"/>
      <c r="X3290" s="108"/>
    </row>
    <row r="3291" spans="21:24" ht="12" customHeight="1">
      <c r="U3291" s="107"/>
      <c r="V3291" s="108"/>
      <c r="W3291" s="109"/>
      <c r="X3291" s="108"/>
    </row>
    <row r="3292" spans="21:24" ht="12" customHeight="1">
      <c r="U3292" s="107"/>
      <c r="V3292" s="108"/>
      <c r="W3292" s="109"/>
      <c r="X3292" s="108"/>
    </row>
    <row r="3293" spans="21:24" ht="12" customHeight="1">
      <c r="U3293" s="107"/>
      <c r="V3293" s="108"/>
      <c r="W3293" s="109"/>
      <c r="X3293" s="108"/>
    </row>
    <row r="3294" spans="21:24" ht="12" customHeight="1">
      <c r="U3294" s="107"/>
      <c r="V3294" s="108"/>
      <c r="W3294" s="109"/>
      <c r="X3294" s="108"/>
    </row>
    <row r="3295" spans="21:24" ht="12" customHeight="1">
      <c r="U3295" s="107"/>
      <c r="V3295" s="108"/>
      <c r="W3295" s="109"/>
      <c r="X3295" s="108"/>
    </row>
    <row r="3296" spans="21:24" ht="12" customHeight="1">
      <c r="U3296" s="107"/>
      <c r="V3296" s="108"/>
      <c r="W3296" s="109"/>
      <c r="X3296" s="108"/>
    </row>
    <row r="3297" spans="21:24" ht="12" customHeight="1">
      <c r="U3297" s="107"/>
      <c r="V3297" s="108"/>
      <c r="W3297" s="109"/>
      <c r="X3297" s="108"/>
    </row>
    <row r="3298" spans="21:24" ht="12" customHeight="1">
      <c r="U3298" s="107"/>
      <c r="V3298" s="108"/>
      <c r="W3298" s="109"/>
      <c r="X3298" s="108"/>
    </row>
    <row r="3299" spans="21:24" ht="12" customHeight="1">
      <c r="U3299" s="107"/>
      <c r="V3299" s="108"/>
      <c r="W3299" s="109"/>
      <c r="X3299" s="108"/>
    </row>
    <row r="3300" spans="21:24" ht="12" customHeight="1">
      <c r="U3300" s="107"/>
      <c r="V3300" s="108"/>
      <c r="W3300" s="109"/>
      <c r="X3300" s="108"/>
    </row>
    <row r="3301" spans="21:24" ht="12" customHeight="1">
      <c r="U3301" s="107"/>
      <c r="V3301" s="108"/>
      <c r="W3301" s="109"/>
      <c r="X3301" s="108"/>
    </row>
    <row r="3302" spans="21:24" ht="12" customHeight="1">
      <c r="U3302" s="107"/>
      <c r="V3302" s="108"/>
      <c r="W3302" s="109"/>
      <c r="X3302" s="108"/>
    </row>
    <row r="3303" spans="21:24" ht="12" customHeight="1">
      <c r="U3303" s="107"/>
      <c r="V3303" s="108"/>
      <c r="W3303" s="109"/>
      <c r="X3303" s="108"/>
    </row>
    <row r="3304" spans="21:24" ht="12" customHeight="1">
      <c r="U3304" s="107"/>
      <c r="V3304" s="108"/>
      <c r="W3304" s="109"/>
      <c r="X3304" s="108"/>
    </row>
    <row r="3305" spans="21:24" ht="12" customHeight="1">
      <c r="U3305" s="107"/>
      <c r="V3305" s="108"/>
      <c r="W3305" s="109"/>
      <c r="X3305" s="108"/>
    </row>
    <row r="3306" spans="21:24" ht="12" customHeight="1">
      <c r="U3306" s="107"/>
      <c r="V3306" s="108"/>
      <c r="W3306" s="109"/>
      <c r="X3306" s="108"/>
    </row>
    <row r="3307" spans="21:24" ht="12" customHeight="1">
      <c r="U3307" s="107"/>
      <c r="V3307" s="108"/>
      <c r="W3307" s="109"/>
      <c r="X3307" s="108"/>
    </row>
    <row r="3308" spans="21:24" ht="12" customHeight="1">
      <c r="U3308" s="107"/>
      <c r="V3308" s="108"/>
      <c r="W3308" s="109"/>
      <c r="X3308" s="108"/>
    </row>
    <row r="3309" spans="21:24" ht="12" customHeight="1">
      <c r="U3309" s="107"/>
      <c r="V3309" s="108"/>
      <c r="W3309" s="109"/>
      <c r="X3309" s="108"/>
    </row>
    <row r="3310" spans="21:24" ht="12" customHeight="1">
      <c r="U3310" s="107"/>
      <c r="V3310" s="108"/>
      <c r="W3310" s="109"/>
      <c r="X3310" s="108"/>
    </row>
    <row r="3311" spans="21:24" ht="12" customHeight="1">
      <c r="U3311" s="107"/>
      <c r="V3311" s="108"/>
      <c r="W3311" s="109"/>
      <c r="X3311" s="108"/>
    </row>
    <row r="3312" spans="21:24" ht="12" customHeight="1">
      <c r="U3312" s="107"/>
      <c r="V3312" s="108"/>
      <c r="W3312" s="109"/>
      <c r="X3312" s="108"/>
    </row>
    <row r="3313" spans="21:24" ht="12" customHeight="1">
      <c r="U3313" s="107"/>
      <c r="V3313" s="108"/>
      <c r="W3313" s="109"/>
      <c r="X3313" s="108"/>
    </row>
    <row r="3314" spans="21:24" ht="12" customHeight="1">
      <c r="U3314" s="107"/>
      <c r="V3314" s="108"/>
      <c r="W3314" s="109"/>
      <c r="X3314" s="108"/>
    </row>
    <row r="3315" spans="21:24" ht="12" customHeight="1">
      <c r="U3315" s="107"/>
      <c r="V3315" s="108"/>
      <c r="W3315" s="109"/>
      <c r="X3315" s="108"/>
    </row>
    <row r="3316" spans="21:24" ht="12" customHeight="1">
      <c r="U3316" s="107"/>
      <c r="V3316" s="108"/>
      <c r="W3316" s="109"/>
      <c r="X3316" s="108"/>
    </row>
    <row r="3317" spans="21:24" ht="12" customHeight="1">
      <c r="U3317" s="107"/>
      <c r="V3317" s="108"/>
      <c r="W3317" s="109"/>
      <c r="X3317" s="108"/>
    </row>
    <row r="3318" spans="21:24" ht="12" customHeight="1">
      <c r="U3318" s="107"/>
      <c r="V3318" s="108"/>
      <c r="W3318" s="109"/>
      <c r="X3318" s="108"/>
    </row>
    <row r="3319" spans="21:24" ht="12" customHeight="1">
      <c r="U3319" s="107"/>
      <c r="V3319" s="108"/>
      <c r="W3319" s="109"/>
      <c r="X3319" s="108"/>
    </row>
    <row r="3320" spans="21:24" ht="12" customHeight="1">
      <c r="U3320" s="107"/>
      <c r="V3320" s="108"/>
      <c r="W3320" s="109"/>
      <c r="X3320" s="108"/>
    </row>
    <row r="3321" spans="21:24" ht="12" customHeight="1">
      <c r="U3321" s="107"/>
      <c r="V3321" s="108"/>
      <c r="W3321" s="109"/>
      <c r="X3321" s="108"/>
    </row>
    <row r="3322" spans="21:24" ht="12" customHeight="1">
      <c r="U3322" s="107"/>
      <c r="V3322" s="108"/>
      <c r="W3322" s="109"/>
      <c r="X3322" s="108"/>
    </row>
    <row r="3323" spans="21:24" ht="12" customHeight="1">
      <c r="U3323" s="107"/>
      <c r="V3323" s="108"/>
      <c r="W3323" s="109"/>
      <c r="X3323" s="108"/>
    </row>
    <row r="3324" spans="21:24" ht="12" customHeight="1">
      <c r="U3324" s="107"/>
      <c r="V3324" s="108"/>
      <c r="W3324" s="109"/>
      <c r="X3324" s="108"/>
    </row>
    <row r="3325" spans="21:24" ht="12" customHeight="1">
      <c r="U3325" s="107"/>
      <c r="V3325" s="108"/>
      <c r="W3325" s="109"/>
      <c r="X3325" s="108"/>
    </row>
    <row r="3326" spans="21:24" ht="12" customHeight="1">
      <c r="U3326" s="107"/>
      <c r="V3326" s="108"/>
      <c r="W3326" s="109"/>
      <c r="X3326" s="108"/>
    </row>
    <row r="3327" spans="21:24" ht="12" customHeight="1">
      <c r="U3327" s="107"/>
      <c r="V3327" s="108"/>
      <c r="W3327" s="109"/>
      <c r="X3327" s="108"/>
    </row>
    <row r="3328" spans="21:24" ht="12" customHeight="1">
      <c r="U3328" s="107"/>
      <c r="V3328" s="108"/>
      <c r="W3328" s="109"/>
      <c r="X3328" s="108"/>
    </row>
    <row r="3329" spans="21:24" ht="12" customHeight="1">
      <c r="U3329" s="107"/>
      <c r="V3329" s="108"/>
      <c r="W3329" s="109"/>
      <c r="X3329" s="108"/>
    </row>
    <row r="3330" spans="21:24" ht="12" customHeight="1">
      <c r="U3330" s="107"/>
      <c r="V3330" s="108"/>
      <c r="W3330" s="109"/>
      <c r="X3330" s="108"/>
    </row>
    <row r="3331" spans="21:24" ht="12" customHeight="1">
      <c r="U3331" s="107"/>
      <c r="V3331" s="108"/>
      <c r="W3331" s="109"/>
      <c r="X3331" s="108"/>
    </row>
    <row r="3332" spans="21:24" ht="12" customHeight="1">
      <c r="U3332" s="107"/>
      <c r="V3332" s="108"/>
      <c r="W3332" s="109"/>
      <c r="X3332" s="108"/>
    </row>
    <row r="3333" spans="21:24" ht="12" customHeight="1">
      <c r="U3333" s="107"/>
      <c r="V3333" s="108"/>
      <c r="W3333" s="109"/>
      <c r="X3333" s="108"/>
    </row>
    <row r="3334" spans="21:24" ht="12" customHeight="1">
      <c r="U3334" s="107"/>
      <c r="V3334" s="108"/>
      <c r="W3334" s="109"/>
      <c r="X3334" s="108"/>
    </row>
    <row r="3335" spans="21:24" ht="12" customHeight="1">
      <c r="U3335" s="107"/>
      <c r="V3335" s="108"/>
      <c r="W3335" s="109"/>
      <c r="X3335" s="108"/>
    </row>
    <row r="3336" spans="21:24" ht="12" customHeight="1">
      <c r="U3336" s="107"/>
      <c r="V3336" s="108"/>
      <c r="W3336" s="109"/>
      <c r="X3336" s="108"/>
    </row>
    <row r="3337" spans="21:24" ht="12" customHeight="1">
      <c r="U3337" s="107"/>
      <c r="V3337" s="108"/>
      <c r="W3337" s="109"/>
      <c r="X3337" s="108"/>
    </row>
    <row r="3338" spans="21:24" ht="12" customHeight="1">
      <c r="U3338" s="107"/>
      <c r="V3338" s="108"/>
      <c r="W3338" s="109"/>
      <c r="X3338" s="108"/>
    </row>
    <row r="3339" spans="21:24" ht="12" customHeight="1">
      <c r="U3339" s="107"/>
      <c r="V3339" s="108"/>
      <c r="W3339" s="109"/>
      <c r="X3339" s="108"/>
    </row>
    <row r="3340" spans="21:24" ht="12" customHeight="1">
      <c r="U3340" s="107"/>
      <c r="V3340" s="108"/>
      <c r="W3340" s="109"/>
      <c r="X3340" s="108"/>
    </row>
    <row r="3341" spans="21:24" ht="12" customHeight="1">
      <c r="U3341" s="107"/>
      <c r="V3341" s="108"/>
      <c r="W3341" s="109"/>
      <c r="X3341" s="108"/>
    </row>
    <row r="3342" spans="21:24" ht="12" customHeight="1">
      <c r="U3342" s="107"/>
      <c r="V3342" s="108"/>
      <c r="W3342" s="109"/>
      <c r="X3342" s="108"/>
    </row>
    <row r="3343" spans="21:24" ht="12" customHeight="1">
      <c r="U3343" s="107"/>
      <c r="V3343" s="108"/>
      <c r="W3343" s="109"/>
      <c r="X3343" s="108"/>
    </row>
    <row r="3344" spans="21:24" ht="12" customHeight="1">
      <c r="U3344" s="107"/>
      <c r="V3344" s="108"/>
      <c r="W3344" s="109"/>
      <c r="X3344" s="108"/>
    </row>
    <row r="3345" spans="21:24" ht="12" customHeight="1">
      <c r="U3345" s="107"/>
      <c r="V3345" s="108"/>
      <c r="W3345" s="109"/>
      <c r="X3345" s="108"/>
    </row>
    <row r="3346" spans="21:24" ht="12" customHeight="1">
      <c r="U3346" s="107"/>
      <c r="V3346" s="108"/>
      <c r="W3346" s="109"/>
      <c r="X3346" s="108"/>
    </row>
    <row r="3347" spans="21:24" ht="12" customHeight="1">
      <c r="U3347" s="107"/>
      <c r="V3347" s="108"/>
      <c r="W3347" s="109"/>
      <c r="X3347" s="108"/>
    </row>
    <row r="3348" spans="21:24" ht="12" customHeight="1">
      <c r="U3348" s="107"/>
      <c r="V3348" s="108"/>
      <c r="W3348" s="109"/>
      <c r="X3348" s="108"/>
    </row>
    <row r="3349" spans="21:24" ht="12" customHeight="1">
      <c r="U3349" s="107"/>
      <c r="V3349" s="108"/>
      <c r="W3349" s="109"/>
      <c r="X3349" s="108"/>
    </row>
    <row r="3350" spans="21:24" ht="12" customHeight="1">
      <c r="U3350" s="107"/>
      <c r="V3350" s="108"/>
      <c r="W3350" s="109"/>
      <c r="X3350" s="108"/>
    </row>
    <row r="3351" spans="21:24" ht="12" customHeight="1">
      <c r="U3351" s="107"/>
      <c r="V3351" s="108"/>
      <c r="W3351" s="109"/>
      <c r="X3351" s="108"/>
    </row>
    <row r="3352" spans="21:24" ht="12" customHeight="1">
      <c r="U3352" s="107"/>
      <c r="V3352" s="108"/>
      <c r="W3352" s="109"/>
      <c r="X3352" s="108"/>
    </row>
    <row r="3353" spans="21:24" ht="12" customHeight="1">
      <c r="U3353" s="107"/>
      <c r="V3353" s="108"/>
      <c r="W3353" s="109"/>
      <c r="X3353" s="108"/>
    </row>
    <row r="3354" spans="21:24" ht="12" customHeight="1">
      <c r="U3354" s="107"/>
      <c r="V3354" s="108"/>
      <c r="W3354" s="109"/>
      <c r="X3354" s="108"/>
    </row>
    <row r="3355" spans="21:24" ht="12" customHeight="1">
      <c r="U3355" s="107"/>
      <c r="V3355" s="108"/>
      <c r="W3355" s="109"/>
      <c r="X3355" s="108"/>
    </row>
    <row r="3356" spans="21:24" ht="12" customHeight="1">
      <c r="U3356" s="107"/>
      <c r="V3356" s="108"/>
      <c r="W3356" s="109"/>
      <c r="X3356" s="108"/>
    </row>
    <row r="3357" spans="21:24" ht="12" customHeight="1">
      <c r="U3357" s="107"/>
      <c r="V3357" s="108"/>
      <c r="W3357" s="109"/>
      <c r="X3357" s="108"/>
    </row>
    <row r="3358" spans="21:24" ht="12" customHeight="1">
      <c r="U3358" s="107"/>
      <c r="V3358" s="108"/>
      <c r="W3358" s="109"/>
      <c r="X3358" s="108"/>
    </row>
    <row r="3359" spans="21:24" ht="12" customHeight="1">
      <c r="U3359" s="107"/>
      <c r="V3359" s="108"/>
      <c r="W3359" s="109"/>
      <c r="X3359" s="108"/>
    </row>
    <row r="3360" spans="21:24" ht="12" customHeight="1">
      <c r="U3360" s="107"/>
      <c r="V3360" s="108"/>
      <c r="W3360" s="109"/>
      <c r="X3360" s="108"/>
    </row>
    <row r="3361" spans="21:24" ht="12" customHeight="1">
      <c r="U3361" s="107"/>
      <c r="V3361" s="108"/>
      <c r="W3361" s="109"/>
      <c r="X3361" s="108"/>
    </row>
    <row r="3362" spans="21:24" ht="12" customHeight="1">
      <c r="U3362" s="107"/>
      <c r="V3362" s="108"/>
      <c r="W3362" s="109"/>
      <c r="X3362" s="108"/>
    </row>
    <row r="3363" spans="21:24" ht="12" customHeight="1">
      <c r="U3363" s="107"/>
      <c r="V3363" s="108"/>
      <c r="W3363" s="109"/>
      <c r="X3363" s="108"/>
    </row>
    <row r="3364" spans="21:24" ht="12" customHeight="1">
      <c r="U3364" s="107"/>
      <c r="V3364" s="108"/>
      <c r="W3364" s="109"/>
      <c r="X3364" s="108"/>
    </row>
    <row r="3365" spans="21:24" ht="12" customHeight="1">
      <c r="U3365" s="107"/>
      <c r="V3365" s="108"/>
      <c r="W3365" s="109"/>
      <c r="X3365" s="108"/>
    </row>
    <row r="3366" spans="21:24" ht="12" customHeight="1">
      <c r="U3366" s="107"/>
      <c r="V3366" s="108"/>
      <c r="W3366" s="109"/>
      <c r="X3366" s="108"/>
    </row>
    <row r="3367" spans="21:24" ht="12" customHeight="1">
      <c r="U3367" s="107"/>
      <c r="V3367" s="108"/>
      <c r="W3367" s="109"/>
      <c r="X3367" s="108"/>
    </row>
    <row r="3368" spans="21:24" ht="12" customHeight="1">
      <c r="U3368" s="107"/>
      <c r="V3368" s="108"/>
      <c r="W3368" s="109"/>
      <c r="X3368" s="108"/>
    </row>
    <row r="3369" spans="21:24" ht="12" customHeight="1">
      <c r="U3369" s="107"/>
      <c r="V3369" s="108"/>
      <c r="W3369" s="109"/>
      <c r="X3369" s="108"/>
    </row>
    <row r="3370" spans="21:24" ht="12" customHeight="1">
      <c r="U3370" s="107"/>
      <c r="V3370" s="108"/>
      <c r="W3370" s="109"/>
      <c r="X3370" s="108"/>
    </row>
    <row r="3371" spans="21:24" ht="12" customHeight="1">
      <c r="U3371" s="107"/>
      <c r="V3371" s="108"/>
      <c r="W3371" s="109"/>
      <c r="X3371" s="108"/>
    </row>
    <row r="3372" spans="21:24" ht="12" customHeight="1">
      <c r="U3372" s="107"/>
      <c r="V3372" s="108"/>
      <c r="W3372" s="109"/>
      <c r="X3372" s="108"/>
    </row>
    <row r="3373" spans="21:24" ht="12" customHeight="1">
      <c r="U3373" s="107"/>
      <c r="V3373" s="108"/>
      <c r="W3373" s="109"/>
      <c r="X3373" s="108"/>
    </row>
    <row r="3374" spans="21:24" ht="12" customHeight="1">
      <c r="U3374" s="107"/>
      <c r="V3374" s="108"/>
      <c r="W3374" s="109"/>
      <c r="X3374" s="108"/>
    </row>
    <row r="3375" spans="21:24" ht="12" customHeight="1">
      <c r="U3375" s="107"/>
      <c r="V3375" s="108"/>
      <c r="W3375" s="109"/>
      <c r="X3375" s="108"/>
    </row>
    <row r="3376" spans="21:24" ht="12" customHeight="1">
      <c r="U3376" s="107"/>
      <c r="V3376" s="108"/>
      <c r="W3376" s="109"/>
      <c r="X3376" s="108"/>
    </row>
    <row r="3377" spans="21:24" ht="12" customHeight="1">
      <c r="U3377" s="107"/>
      <c r="V3377" s="108"/>
      <c r="W3377" s="109"/>
      <c r="X3377" s="108"/>
    </row>
    <row r="3378" spans="21:24" ht="12" customHeight="1">
      <c r="U3378" s="107"/>
      <c r="V3378" s="108"/>
      <c r="W3378" s="109"/>
      <c r="X3378" s="108"/>
    </row>
    <row r="3379" spans="21:24" ht="12" customHeight="1">
      <c r="U3379" s="107"/>
      <c r="V3379" s="108"/>
      <c r="W3379" s="109"/>
      <c r="X3379" s="108"/>
    </row>
    <row r="3380" spans="21:24" ht="12" customHeight="1">
      <c r="U3380" s="107"/>
      <c r="V3380" s="108"/>
      <c r="W3380" s="109"/>
      <c r="X3380" s="108"/>
    </row>
    <row r="3381" spans="21:24" ht="12" customHeight="1">
      <c r="U3381" s="107"/>
      <c r="V3381" s="108"/>
      <c r="W3381" s="109"/>
      <c r="X3381" s="108"/>
    </row>
    <row r="3382" spans="21:24" ht="12" customHeight="1">
      <c r="U3382" s="107"/>
      <c r="V3382" s="108"/>
      <c r="W3382" s="109"/>
      <c r="X3382" s="108"/>
    </row>
    <row r="3383" spans="21:24" ht="12" customHeight="1">
      <c r="U3383" s="107"/>
      <c r="V3383" s="108"/>
      <c r="W3383" s="109"/>
      <c r="X3383" s="108"/>
    </row>
    <row r="3384" spans="21:24" ht="12" customHeight="1">
      <c r="U3384" s="107"/>
      <c r="V3384" s="108"/>
      <c r="W3384" s="109"/>
      <c r="X3384" s="108"/>
    </row>
    <row r="3385" spans="21:24" ht="12" customHeight="1">
      <c r="U3385" s="107"/>
      <c r="V3385" s="108"/>
      <c r="W3385" s="109"/>
      <c r="X3385" s="108"/>
    </row>
    <row r="3386" spans="21:24" ht="12" customHeight="1">
      <c r="U3386" s="107"/>
      <c r="V3386" s="108"/>
      <c r="W3386" s="109"/>
      <c r="X3386" s="108"/>
    </row>
    <row r="3387" spans="21:24" ht="12" customHeight="1">
      <c r="U3387" s="107"/>
      <c r="V3387" s="108"/>
      <c r="W3387" s="109"/>
      <c r="X3387" s="108"/>
    </row>
    <row r="3388" spans="21:24" ht="12" customHeight="1">
      <c r="U3388" s="107"/>
      <c r="V3388" s="108"/>
      <c r="W3388" s="109"/>
      <c r="X3388" s="108"/>
    </row>
    <row r="3389" spans="21:24" ht="12" customHeight="1">
      <c r="U3389" s="107"/>
      <c r="V3389" s="108"/>
      <c r="W3389" s="109"/>
      <c r="X3389" s="108"/>
    </row>
    <row r="3390" spans="21:24" ht="12" customHeight="1">
      <c r="U3390" s="107"/>
      <c r="V3390" s="108"/>
      <c r="W3390" s="109"/>
      <c r="X3390" s="108"/>
    </row>
    <row r="3391" spans="21:24" ht="12" customHeight="1">
      <c r="U3391" s="107"/>
      <c r="V3391" s="108"/>
      <c r="W3391" s="109"/>
      <c r="X3391" s="108"/>
    </row>
    <row r="3392" spans="21:24" ht="12" customHeight="1">
      <c r="U3392" s="107"/>
      <c r="V3392" s="108"/>
      <c r="W3392" s="109"/>
      <c r="X3392" s="108"/>
    </row>
    <row r="3393" spans="21:24" ht="12" customHeight="1">
      <c r="U3393" s="107"/>
      <c r="V3393" s="108"/>
      <c r="W3393" s="109"/>
      <c r="X3393" s="108"/>
    </row>
    <row r="3394" spans="21:24" ht="12" customHeight="1">
      <c r="U3394" s="107"/>
      <c r="V3394" s="108"/>
      <c r="W3394" s="109"/>
      <c r="X3394" s="108"/>
    </row>
    <row r="3395" spans="21:24" ht="12" customHeight="1">
      <c r="U3395" s="107"/>
      <c r="V3395" s="108"/>
      <c r="W3395" s="109"/>
      <c r="X3395" s="108"/>
    </row>
    <row r="3396" spans="21:24" ht="12" customHeight="1">
      <c r="U3396" s="107"/>
      <c r="V3396" s="108"/>
      <c r="W3396" s="109"/>
      <c r="X3396" s="108"/>
    </row>
    <row r="3397" spans="21:24" ht="12" customHeight="1">
      <c r="U3397" s="107"/>
      <c r="V3397" s="108"/>
      <c r="W3397" s="109"/>
      <c r="X3397" s="108"/>
    </row>
    <row r="3398" spans="21:24" ht="12" customHeight="1">
      <c r="U3398" s="107"/>
      <c r="V3398" s="108"/>
      <c r="W3398" s="109"/>
      <c r="X3398" s="108"/>
    </row>
    <row r="3399" spans="21:24" ht="12" customHeight="1">
      <c r="U3399" s="107"/>
      <c r="V3399" s="108"/>
      <c r="W3399" s="109"/>
      <c r="X3399" s="108"/>
    </row>
    <row r="3400" spans="21:24" ht="12" customHeight="1">
      <c r="U3400" s="107"/>
      <c r="V3400" s="108"/>
      <c r="W3400" s="109"/>
      <c r="X3400" s="108"/>
    </row>
    <row r="3401" spans="21:24" ht="12" customHeight="1">
      <c r="U3401" s="107"/>
      <c r="V3401" s="108"/>
      <c r="W3401" s="109"/>
      <c r="X3401" s="108"/>
    </row>
    <row r="3402" spans="21:24" ht="12" customHeight="1">
      <c r="U3402" s="107"/>
      <c r="V3402" s="108"/>
      <c r="W3402" s="109"/>
      <c r="X3402" s="108"/>
    </row>
    <row r="3403" spans="21:24" ht="12" customHeight="1">
      <c r="U3403" s="107"/>
      <c r="V3403" s="108"/>
      <c r="W3403" s="109"/>
      <c r="X3403" s="108"/>
    </row>
    <row r="3404" spans="21:24" ht="12" customHeight="1">
      <c r="U3404" s="107"/>
      <c r="V3404" s="108"/>
      <c r="W3404" s="109"/>
      <c r="X3404" s="108"/>
    </row>
    <row r="3405" spans="21:24" ht="12" customHeight="1">
      <c r="U3405" s="107"/>
      <c r="V3405" s="108"/>
      <c r="W3405" s="109"/>
      <c r="X3405" s="108"/>
    </row>
    <row r="3406" spans="21:24" ht="12" customHeight="1">
      <c r="U3406" s="107"/>
      <c r="V3406" s="108"/>
      <c r="W3406" s="109"/>
      <c r="X3406" s="108"/>
    </row>
    <row r="3407" spans="21:24" ht="12" customHeight="1">
      <c r="U3407" s="107"/>
      <c r="V3407" s="108"/>
      <c r="W3407" s="109"/>
      <c r="X3407" s="108"/>
    </row>
    <row r="3408" spans="21:24" ht="12" customHeight="1">
      <c r="U3408" s="107"/>
      <c r="V3408" s="108"/>
      <c r="W3408" s="109"/>
      <c r="X3408" s="108"/>
    </row>
    <row r="3409" spans="21:24" ht="12" customHeight="1">
      <c r="U3409" s="107"/>
      <c r="V3409" s="108"/>
      <c r="W3409" s="109"/>
      <c r="X3409" s="108"/>
    </row>
    <row r="3410" spans="21:24" ht="12" customHeight="1">
      <c r="U3410" s="107"/>
      <c r="V3410" s="108"/>
      <c r="W3410" s="109"/>
      <c r="X3410" s="108"/>
    </row>
    <row r="3411" spans="21:24" ht="12" customHeight="1">
      <c r="U3411" s="107"/>
      <c r="V3411" s="108"/>
      <c r="W3411" s="109"/>
      <c r="X3411" s="108"/>
    </row>
    <row r="3412" spans="21:24" ht="12" customHeight="1">
      <c r="U3412" s="107"/>
      <c r="V3412" s="108"/>
      <c r="W3412" s="109"/>
      <c r="X3412" s="108"/>
    </row>
    <row r="3413" spans="21:24" ht="12" customHeight="1">
      <c r="U3413" s="107"/>
      <c r="V3413" s="108"/>
      <c r="W3413" s="109"/>
      <c r="X3413" s="108"/>
    </row>
    <row r="3414" spans="21:24" ht="12" customHeight="1">
      <c r="U3414" s="107"/>
      <c r="V3414" s="108"/>
      <c r="W3414" s="109"/>
      <c r="X3414" s="108"/>
    </row>
    <row r="3415" spans="21:24" ht="12" customHeight="1">
      <c r="U3415" s="107"/>
      <c r="V3415" s="108"/>
      <c r="W3415" s="109"/>
      <c r="X3415" s="108"/>
    </row>
    <row r="3416" spans="21:24" ht="12" customHeight="1">
      <c r="U3416" s="107"/>
      <c r="V3416" s="108"/>
      <c r="W3416" s="109"/>
      <c r="X3416" s="108"/>
    </row>
    <row r="3417" spans="21:24" ht="12" customHeight="1">
      <c r="U3417" s="107"/>
      <c r="V3417" s="108"/>
      <c r="W3417" s="109"/>
      <c r="X3417" s="108"/>
    </row>
    <row r="3418" spans="21:24" ht="12" customHeight="1">
      <c r="U3418" s="107"/>
      <c r="V3418" s="108"/>
      <c r="W3418" s="109"/>
      <c r="X3418" s="108"/>
    </row>
    <row r="3419" spans="21:24" ht="12" customHeight="1">
      <c r="U3419" s="107"/>
      <c r="V3419" s="108"/>
      <c r="W3419" s="109"/>
      <c r="X3419" s="108"/>
    </row>
    <row r="3420" spans="21:24" ht="12" customHeight="1">
      <c r="U3420" s="107"/>
      <c r="V3420" s="108"/>
      <c r="W3420" s="109"/>
      <c r="X3420" s="108"/>
    </row>
    <row r="3421" spans="21:24" ht="12" customHeight="1">
      <c r="U3421" s="107"/>
      <c r="V3421" s="108"/>
      <c r="W3421" s="109"/>
      <c r="X3421" s="108"/>
    </row>
    <row r="3422" spans="21:24" ht="12" customHeight="1">
      <c r="U3422" s="107"/>
      <c r="V3422" s="108"/>
      <c r="W3422" s="109"/>
      <c r="X3422" s="108"/>
    </row>
    <row r="3423" spans="21:24" ht="12" customHeight="1">
      <c r="U3423" s="107"/>
      <c r="V3423" s="108"/>
      <c r="W3423" s="109"/>
      <c r="X3423" s="108"/>
    </row>
    <row r="3424" spans="21:24" ht="12" customHeight="1">
      <c r="U3424" s="107"/>
      <c r="V3424" s="108"/>
      <c r="W3424" s="109"/>
      <c r="X3424" s="108"/>
    </row>
    <row r="3425" spans="21:24" ht="12" customHeight="1">
      <c r="U3425" s="107"/>
      <c r="V3425" s="108"/>
      <c r="W3425" s="109"/>
      <c r="X3425" s="108"/>
    </row>
    <row r="3426" spans="21:24" ht="12" customHeight="1">
      <c r="U3426" s="107"/>
      <c r="V3426" s="108"/>
      <c r="W3426" s="109"/>
      <c r="X3426" s="108"/>
    </row>
    <row r="3427" spans="21:24" ht="12" customHeight="1">
      <c r="U3427" s="107"/>
      <c r="V3427" s="108"/>
      <c r="W3427" s="109"/>
      <c r="X3427" s="108"/>
    </row>
    <row r="3428" spans="21:24" ht="12" customHeight="1">
      <c r="U3428" s="107"/>
      <c r="V3428" s="108"/>
      <c r="W3428" s="109"/>
      <c r="X3428" s="108"/>
    </row>
    <row r="3429" spans="21:24" ht="12" customHeight="1">
      <c r="U3429" s="107"/>
      <c r="V3429" s="108"/>
      <c r="W3429" s="109"/>
      <c r="X3429" s="108"/>
    </row>
    <row r="3430" spans="21:24" ht="12" customHeight="1">
      <c r="U3430" s="107"/>
      <c r="V3430" s="108"/>
      <c r="W3430" s="109"/>
      <c r="X3430" s="108"/>
    </row>
    <row r="3431" spans="21:24" ht="12" customHeight="1">
      <c r="U3431" s="107"/>
      <c r="V3431" s="108"/>
      <c r="W3431" s="109"/>
      <c r="X3431" s="108"/>
    </row>
    <row r="3432" spans="21:24" ht="12" customHeight="1">
      <c r="U3432" s="107"/>
      <c r="V3432" s="108"/>
      <c r="W3432" s="109"/>
      <c r="X3432" s="108"/>
    </row>
    <row r="3433" spans="21:24" ht="12" customHeight="1">
      <c r="U3433" s="107"/>
      <c r="V3433" s="108"/>
      <c r="W3433" s="109"/>
      <c r="X3433" s="108"/>
    </row>
    <row r="3434" spans="21:24" ht="12" customHeight="1">
      <c r="U3434" s="107"/>
      <c r="V3434" s="108"/>
      <c r="W3434" s="109"/>
      <c r="X3434" s="108"/>
    </row>
    <row r="3435" spans="21:24" ht="12" customHeight="1">
      <c r="U3435" s="107"/>
      <c r="V3435" s="108"/>
      <c r="W3435" s="109"/>
      <c r="X3435" s="108"/>
    </row>
    <row r="3436" spans="21:24" ht="12" customHeight="1">
      <c r="U3436" s="107"/>
      <c r="V3436" s="108"/>
      <c r="W3436" s="109"/>
      <c r="X3436" s="108"/>
    </row>
    <row r="3437" spans="21:24" ht="12" customHeight="1">
      <c r="U3437" s="107"/>
      <c r="V3437" s="108"/>
      <c r="W3437" s="109"/>
      <c r="X3437" s="108"/>
    </row>
    <row r="3438" spans="21:24" ht="12" customHeight="1">
      <c r="U3438" s="107"/>
      <c r="V3438" s="108"/>
      <c r="W3438" s="109"/>
      <c r="X3438" s="108"/>
    </row>
    <row r="3439" spans="21:24" ht="12" customHeight="1">
      <c r="U3439" s="107"/>
      <c r="V3439" s="108"/>
      <c r="W3439" s="109"/>
      <c r="X3439" s="108"/>
    </row>
    <row r="3440" spans="21:24" ht="12" customHeight="1">
      <c r="U3440" s="107"/>
      <c r="V3440" s="108"/>
      <c r="W3440" s="109"/>
      <c r="X3440" s="108"/>
    </row>
    <row r="3441" spans="21:24" ht="12" customHeight="1">
      <c r="U3441" s="107"/>
      <c r="V3441" s="108"/>
      <c r="W3441" s="109"/>
      <c r="X3441" s="108"/>
    </row>
    <row r="3442" spans="21:24" ht="12" customHeight="1">
      <c r="U3442" s="107"/>
      <c r="V3442" s="108"/>
      <c r="W3442" s="109"/>
      <c r="X3442" s="108"/>
    </row>
    <row r="3443" spans="21:24" ht="12" customHeight="1">
      <c r="U3443" s="107"/>
      <c r="V3443" s="108"/>
      <c r="W3443" s="109"/>
      <c r="X3443" s="108"/>
    </row>
    <row r="3444" spans="21:24" ht="12" customHeight="1">
      <c r="U3444" s="107"/>
      <c r="V3444" s="108"/>
      <c r="W3444" s="109"/>
      <c r="X3444" s="108"/>
    </row>
    <row r="3445" spans="21:24" ht="12" customHeight="1">
      <c r="U3445" s="107"/>
      <c r="V3445" s="108"/>
      <c r="W3445" s="109"/>
      <c r="X3445" s="108"/>
    </row>
    <row r="3446" spans="21:24" ht="12" customHeight="1">
      <c r="U3446" s="107"/>
      <c r="V3446" s="108"/>
      <c r="W3446" s="109"/>
      <c r="X3446" s="108"/>
    </row>
    <row r="3447" spans="21:24" ht="12" customHeight="1">
      <c r="U3447" s="107"/>
      <c r="V3447" s="108"/>
      <c r="W3447" s="109"/>
      <c r="X3447" s="108"/>
    </row>
    <row r="3448" spans="21:24" ht="12" customHeight="1">
      <c r="U3448" s="107"/>
      <c r="V3448" s="108"/>
      <c r="W3448" s="109"/>
      <c r="X3448" s="108"/>
    </row>
    <row r="3449" spans="21:24" ht="12" customHeight="1">
      <c r="U3449" s="107"/>
      <c r="V3449" s="108"/>
      <c r="W3449" s="109"/>
      <c r="X3449" s="108"/>
    </row>
    <row r="3450" spans="21:24" ht="12" customHeight="1">
      <c r="U3450" s="107"/>
      <c r="V3450" s="108"/>
      <c r="W3450" s="109"/>
      <c r="X3450" s="108"/>
    </row>
    <row r="3451" spans="21:24" ht="12" customHeight="1">
      <c r="U3451" s="107"/>
      <c r="V3451" s="108"/>
      <c r="W3451" s="109"/>
      <c r="X3451" s="108"/>
    </row>
    <row r="3452" spans="21:24" ht="12" customHeight="1">
      <c r="U3452" s="107"/>
      <c r="V3452" s="108"/>
      <c r="W3452" s="109"/>
      <c r="X3452" s="108"/>
    </row>
    <row r="3453" spans="21:24" ht="12" customHeight="1">
      <c r="U3453" s="107"/>
      <c r="V3453" s="108"/>
      <c r="W3453" s="109"/>
      <c r="X3453" s="108"/>
    </row>
    <row r="3454" spans="21:24" ht="12" customHeight="1">
      <c r="U3454" s="107"/>
      <c r="V3454" s="108"/>
      <c r="W3454" s="109"/>
      <c r="X3454" s="108"/>
    </row>
    <row r="3455" spans="21:24" ht="12" customHeight="1">
      <c r="U3455" s="107"/>
      <c r="V3455" s="108"/>
      <c r="W3455" s="109"/>
      <c r="X3455" s="108"/>
    </row>
    <row r="3456" spans="21:24" ht="12" customHeight="1">
      <c r="U3456" s="107"/>
      <c r="V3456" s="108"/>
      <c r="W3456" s="109"/>
      <c r="X3456" s="108"/>
    </row>
    <row r="3457" spans="21:24" ht="12" customHeight="1">
      <c r="U3457" s="107"/>
      <c r="V3457" s="108"/>
      <c r="W3457" s="109"/>
      <c r="X3457" s="108"/>
    </row>
    <row r="3458" spans="21:24" ht="12" customHeight="1">
      <c r="U3458" s="107"/>
      <c r="V3458" s="108"/>
      <c r="W3458" s="109"/>
      <c r="X3458" s="108"/>
    </row>
    <row r="3459" spans="21:24" ht="12" customHeight="1">
      <c r="U3459" s="107"/>
      <c r="V3459" s="108"/>
      <c r="W3459" s="109"/>
      <c r="X3459" s="108"/>
    </row>
    <row r="3460" spans="21:24" ht="12" customHeight="1">
      <c r="U3460" s="107"/>
      <c r="V3460" s="108"/>
      <c r="W3460" s="109"/>
      <c r="X3460" s="108"/>
    </row>
    <row r="3461" spans="21:24" ht="12" customHeight="1">
      <c r="U3461" s="107"/>
      <c r="V3461" s="108"/>
      <c r="W3461" s="109"/>
      <c r="X3461" s="108"/>
    </row>
    <row r="3462" spans="21:24" ht="12" customHeight="1">
      <c r="U3462" s="107"/>
      <c r="V3462" s="108"/>
      <c r="W3462" s="109"/>
      <c r="X3462" s="108"/>
    </row>
    <row r="3463" spans="21:24" ht="12" customHeight="1">
      <c r="U3463" s="107"/>
      <c r="V3463" s="108"/>
      <c r="W3463" s="109"/>
      <c r="X3463" s="108"/>
    </row>
    <row r="3464" spans="21:24" ht="12" customHeight="1">
      <c r="U3464" s="107"/>
      <c r="V3464" s="108"/>
      <c r="W3464" s="109"/>
      <c r="X3464" s="108"/>
    </row>
    <row r="3465" spans="21:24" ht="12" customHeight="1">
      <c r="U3465" s="107"/>
      <c r="V3465" s="108"/>
      <c r="W3465" s="109"/>
      <c r="X3465" s="108"/>
    </row>
    <row r="3466" spans="21:24" ht="12" customHeight="1">
      <c r="U3466" s="107"/>
      <c r="V3466" s="108"/>
      <c r="W3466" s="109"/>
      <c r="X3466" s="108"/>
    </row>
    <row r="3467" spans="21:24" ht="12" customHeight="1">
      <c r="U3467" s="107"/>
      <c r="V3467" s="108"/>
      <c r="W3467" s="109"/>
      <c r="X3467" s="108"/>
    </row>
    <row r="3468" spans="21:24" ht="12" customHeight="1">
      <c r="U3468" s="107"/>
      <c r="V3468" s="108"/>
      <c r="W3468" s="109"/>
      <c r="X3468" s="108"/>
    </row>
    <row r="3469" spans="21:24" ht="12" customHeight="1">
      <c r="U3469" s="107"/>
      <c r="V3469" s="108"/>
      <c r="W3469" s="109"/>
      <c r="X3469" s="108"/>
    </row>
    <row r="3470" spans="21:24" ht="12" customHeight="1">
      <c r="U3470" s="107"/>
      <c r="V3470" s="108"/>
      <c r="W3470" s="109"/>
      <c r="X3470" s="108"/>
    </row>
    <row r="3471" spans="21:24" ht="12" customHeight="1">
      <c r="U3471" s="107"/>
      <c r="V3471" s="108"/>
      <c r="W3471" s="109"/>
      <c r="X3471" s="108"/>
    </row>
    <row r="3472" spans="21:24" ht="12" customHeight="1">
      <c r="U3472" s="107"/>
      <c r="V3472" s="108"/>
      <c r="W3472" s="109"/>
      <c r="X3472" s="108"/>
    </row>
    <row r="3473" spans="21:24" ht="12" customHeight="1">
      <c r="U3473" s="107"/>
      <c r="V3473" s="108"/>
      <c r="W3473" s="109"/>
      <c r="X3473" s="108"/>
    </row>
    <row r="3474" spans="21:24" ht="12" customHeight="1">
      <c r="U3474" s="107"/>
      <c r="V3474" s="108"/>
      <c r="W3474" s="109"/>
      <c r="X3474" s="108"/>
    </row>
    <row r="3475" spans="21:24" ht="12" customHeight="1">
      <c r="U3475" s="107"/>
      <c r="V3475" s="108"/>
      <c r="W3475" s="109"/>
      <c r="X3475" s="108"/>
    </row>
    <row r="3476" spans="21:24" ht="12" customHeight="1">
      <c r="U3476" s="107"/>
      <c r="V3476" s="108"/>
      <c r="W3476" s="109"/>
      <c r="X3476" s="108"/>
    </row>
    <row r="3477" spans="21:24" ht="12" customHeight="1">
      <c r="U3477" s="107"/>
      <c r="V3477" s="108"/>
      <c r="W3477" s="109"/>
      <c r="X3477" s="108"/>
    </row>
    <row r="3478" spans="21:24" ht="12" customHeight="1">
      <c r="U3478" s="107"/>
      <c r="V3478" s="108"/>
      <c r="W3478" s="109"/>
      <c r="X3478" s="108"/>
    </row>
    <row r="3479" spans="21:24" ht="12" customHeight="1">
      <c r="U3479" s="107"/>
      <c r="V3479" s="108"/>
      <c r="W3479" s="109"/>
      <c r="X3479" s="108"/>
    </row>
    <row r="3480" spans="21:24" ht="12" customHeight="1">
      <c r="U3480" s="107"/>
      <c r="V3480" s="108"/>
      <c r="W3480" s="109"/>
      <c r="X3480" s="108"/>
    </row>
    <row r="3481" spans="21:24" ht="12" customHeight="1">
      <c r="U3481" s="107"/>
      <c r="V3481" s="108"/>
      <c r="W3481" s="109"/>
      <c r="X3481" s="108"/>
    </row>
    <row r="3482" spans="21:24" ht="12" customHeight="1">
      <c r="U3482" s="107"/>
      <c r="V3482" s="108"/>
      <c r="W3482" s="109"/>
      <c r="X3482" s="108"/>
    </row>
    <row r="3483" spans="21:24" ht="12" customHeight="1">
      <c r="U3483" s="107"/>
      <c r="V3483" s="108"/>
      <c r="W3483" s="109"/>
      <c r="X3483" s="108"/>
    </row>
    <row r="3484" spans="21:24" ht="12" customHeight="1">
      <c r="U3484" s="107"/>
      <c r="V3484" s="108"/>
      <c r="W3484" s="109"/>
      <c r="X3484" s="108"/>
    </row>
    <row r="3485" spans="21:24" ht="12" customHeight="1">
      <c r="U3485" s="107"/>
      <c r="V3485" s="108"/>
      <c r="W3485" s="109"/>
      <c r="X3485" s="108"/>
    </row>
    <row r="3486" spans="21:24" ht="12" customHeight="1">
      <c r="U3486" s="107"/>
      <c r="V3486" s="108"/>
      <c r="W3486" s="109"/>
      <c r="X3486" s="108"/>
    </row>
    <row r="3487" spans="21:24" ht="12" customHeight="1">
      <c r="U3487" s="107"/>
      <c r="V3487" s="108"/>
      <c r="W3487" s="109"/>
      <c r="X3487" s="108"/>
    </row>
    <row r="3488" spans="21:24" ht="12" customHeight="1">
      <c r="U3488" s="107"/>
      <c r="V3488" s="108"/>
      <c r="W3488" s="109"/>
      <c r="X3488" s="108"/>
    </row>
    <row r="3489" spans="21:24" ht="12" customHeight="1">
      <c r="U3489" s="107"/>
      <c r="V3489" s="108"/>
      <c r="W3489" s="109"/>
      <c r="X3489" s="108"/>
    </row>
    <row r="3490" spans="21:24" ht="12" customHeight="1">
      <c r="U3490" s="107"/>
      <c r="V3490" s="108"/>
      <c r="W3490" s="109"/>
      <c r="X3490" s="108"/>
    </row>
    <row r="3491" spans="21:24" ht="12" customHeight="1">
      <c r="U3491" s="107"/>
      <c r="V3491" s="108"/>
      <c r="W3491" s="109"/>
      <c r="X3491" s="108"/>
    </row>
    <row r="3492" spans="21:24" ht="12" customHeight="1">
      <c r="U3492" s="107"/>
      <c r="V3492" s="108"/>
      <c r="W3492" s="109"/>
      <c r="X3492" s="108"/>
    </row>
    <row r="3493" spans="21:24" ht="12" customHeight="1">
      <c r="U3493" s="107"/>
      <c r="V3493" s="108"/>
      <c r="W3493" s="109"/>
      <c r="X3493" s="108"/>
    </row>
    <row r="3494" spans="21:24" ht="12" customHeight="1">
      <c r="U3494" s="107"/>
      <c r="V3494" s="108"/>
      <c r="W3494" s="109"/>
      <c r="X3494" s="108"/>
    </row>
    <row r="3495" spans="21:24" ht="12" customHeight="1">
      <c r="U3495" s="107"/>
      <c r="V3495" s="108"/>
      <c r="W3495" s="109"/>
      <c r="X3495" s="108"/>
    </row>
    <row r="3496" spans="21:24" ht="12" customHeight="1">
      <c r="U3496" s="107"/>
      <c r="V3496" s="108"/>
      <c r="W3496" s="109"/>
      <c r="X3496" s="108"/>
    </row>
    <row r="3497" spans="21:24" ht="12" customHeight="1">
      <c r="U3497" s="107"/>
      <c r="V3497" s="108"/>
      <c r="W3497" s="109"/>
      <c r="X3497" s="108"/>
    </row>
    <row r="3498" spans="21:24" ht="12" customHeight="1">
      <c r="U3498" s="107"/>
      <c r="V3498" s="108"/>
      <c r="W3498" s="109"/>
      <c r="X3498" s="108"/>
    </row>
    <row r="3499" spans="21:24" ht="12" customHeight="1">
      <c r="U3499" s="107"/>
      <c r="V3499" s="108"/>
      <c r="W3499" s="109"/>
      <c r="X3499" s="108"/>
    </row>
    <row r="3500" spans="21:24" ht="12" customHeight="1">
      <c r="U3500" s="107"/>
      <c r="V3500" s="108"/>
      <c r="W3500" s="109"/>
      <c r="X3500" s="108"/>
    </row>
    <row r="3501" spans="21:24" ht="12" customHeight="1">
      <c r="U3501" s="107"/>
      <c r="V3501" s="108"/>
      <c r="W3501" s="109"/>
      <c r="X3501" s="108"/>
    </row>
    <row r="3502" spans="21:24" ht="12" customHeight="1">
      <c r="U3502" s="107"/>
      <c r="V3502" s="108"/>
      <c r="W3502" s="109"/>
      <c r="X3502" s="108"/>
    </row>
    <row r="3503" spans="21:24" ht="12" customHeight="1">
      <c r="U3503" s="107"/>
      <c r="V3503" s="108"/>
      <c r="W3503" s="109"/>
      <c r="X3503" s="108"/>
    </row>
    <row r="3504" spans="21:24" ht="12" customHeight="1">
      <c r="U3504" s="107"/>
      <c r="V3504" s="108"/>
      <c r="W3504" s="109"/>
      <c r="X3504" s="108"/>
    </row>
    <row r="3505" spans="21:24" ht="12" customHeight="1">
      <c r="U3505" s="107"/>
      <c r="V3505" s="108"/>
      <c r="W3505" s="109"/>
      <c r="X3505" s="108"/>
    </row>
    <row r="3506" spans="21:24" ht="12" customHeight="1">
      <c r="U3506" s="107"/>
      <c r="V3506" s="108"/>
      <c r="W3506" s="109"/>
      <c r="X3506" s="108"/>
    </row>
    <row r="3507" spans="21:24" ht="12" customHeight="1">
      <c r="U3507" s="107"/>
      <c r="V3507" s="108"/>
      <c r="W3507" s="109"/>
      <c r="X3507" s="108"/>
    </row>
    <row r="3508" spans="21:24" ht="12" customHeight="1">
      <c r="U3508" s="107"/>
      <c r="V3508" s="108"/>
      <c r="W3508" s="109"/>
      <c r="X3508" s="108"/>
    </row>
    <row r="3509" spans="21:24" ht="12" customHeight="1">
      <c r="U3509" s="107"/>
      <c r="V3509" s="108"/>
      <c r="W3509" s="109"/>
      <c r="X3509" s="108"/>
    </row>
    <row r="3510" spans="21:24" ht="12" customHeight="1">
      <c r="U3510" s="107"/>
      <c r="V3510" s="108"/>
      <c r="W3510" s="109"/>
      <c r="X3510" s="108"/>
    </row>
    <row r="3511" spans="21:24" ht="12" customHeight="1">
      <c r="U3511" s="107"/>
      <c r="V3511" s="108"/>
      <c r="W3511" s="109"/>
      <c r="X3511" s="108"/>
    </row>
    <row r="3512" spans="21:24" ht="12" customHeight="1">
      <c r="U3512" s="107"/>
      <c r="V3512" s="108"/>
      <c r="W3512" s="109"/>
      <c r="X3512" s="108"/>
    </row>
    <row r="3513" spans="21:24" ht="12" customHeight="1">
      <c r="U3513" s="107"/>
      <c r="V3513" s="108"/>
      <c r="W3513" s="109"/>
      <c r="X3513" s="108"/>
    </row>
    <row r="3514" spans="21:24" ht="12" customHeight="1">
      <c r="U3514" s="107"/>
      <c r="V3514" s="108"/>
      <c r="W3514" s="109"/>
      <c r="X3514" s="108"/>
    </row>
    <row r="3515" spans="21:24" ht="12" customHeight="1">
      <c r="U3515" s="107"/>
      <c r="V3515" s="108"/>
      <c r="W3515" s="109"/>
      <c r="X3515" s="108"/>
    </row>
    <row r="3516" spans="21:24" ht="12" customHeight="1">
      <c r="U3516" s="107"/>
      <c r="V3516" s="108"/>
      <c r="W3516" s="109"/>
      <c r="X3516" s="108"/>
    </row>
    <row r="3517" spans="21:24" ht="12" customHeight="1">
      <c r="U3517" s="107"/>
      <c r="V3517" s="108"/>
      <c r="W3517" s="109"/>
      <c r="X3517" s="108"/>
    </row>
    <row r="3518" spans="21:24" ht="12" customHeight="1">
      <c r="U3518" s="107"/>
      <c r="V3518" s="108"/>
      <c r="W3518" s="109"/>
      <c r="X3518" s="108"/>
    </row>
    <row r="3519" spans="21:24" ht="12" customHeight="1">
      <c r="U3519" s="107"/>
      <c r="V3519" s="108"/>
      <c r="W3519" s="109"/>
      <c r="X3519" s="108"/>
    </row>
    <row r="3520" spans="21:24" ht="12" customHeight="1">
      <c r="U3520" s="107"/>
      <c r="V3520" s="108"/>
      <c r="W3520" s="109"/>
      <c r="X3520" s="108"/>
    </row>
    <row r="3521" spans="21:24" ht="12" customHeight="1">
      <c r="U3521" s="107"/>
      <c r="V3521" s="108"/>
      <c r="W3521" s="109"/>
      <c r="X3521" s="108"/>
    </row>
    <row r="3522" spans="21:24" ht="12" customHeight="1">
      <c r="U3522" s="107"/>
      <c r="V3522" s="108"/>
      <c r="W3522" s="109"/>
      <c r="X3522" s="108"/>
    </row>
    <row r="3523" spans="21:24" ht="12" customHeight="1">
      <c r="U3523" s="107"/>
      <c r="V3523" s="108"/>
      <c r="W3523" s="109"/>
      <c r="X3523" s="108"/>
    </row>
    <row r="3524" spans="21:24" ht="12" customHeight="1">
      <c r="U3524" s="107"/>
      <c r="V3524" s="108"/>
      <c r="W3524" s="109"/>
      <c r="X3524" s="108"/>
    </row>
    <row r="3525" spans="21:24" ht="12" customHeight="1">
      <c r="U3525" s="107"/>
      <c r="V3525" s="108"/>
      <c r="W3525" s="109"/>
      <c r="X3525" s="108"/>
    </row>
    <row r="3526" spans="21:24" ht="12" customHeight="1">
      <c r="U3526" s="107"/>
      <c r="V3526" s="108"/>
      <c r="W3526" s="109"/>
      <c r="X3526" s="108"/>
    </row>
    <row r="3527" spans="21:24" ht="12" customHeight="1">
      <c r="U3527" s="107"/>
      <c r="V3527" s="108"/>
      <c r="W3527" s="109"/>
      <c r="X3527" s="108"/>
    </row>
    <row r="3528" spans="21:24" ht="12" customHeight="1">
      <c r="U3528" s="107"/>
      <c r="V3528" s="108"/>
      <c r="W3528" s="109"/>
      <c r="X3528" s="108"/>
    </row>
    <row r="3529" spans="21:24" ht="12" customHeight="1">
      <c r="U3529" s="107"/>
      <c r="V3529" s="108"/>
      <c r="W3529" s="109"/>
      <c r="X3529" s="108"/>
    </row>
    <row r="3530" spans="21:24" ht="12" customHeight="1">
      <c r="U3530" s="107"/>
      <c r="V3530" s="108"/>
      <c r="W3530" s="109"/>
      <c r="X3530" s="108"/>
    </row>
    <row r="3531" spans="21:24" ht="12" customHeight="1">
      <c r="U3531" s="107"/>
      <c r="V3531" s="108"/>
      <c r="W3531" s="109"/>
      <c r="X3531" s="108"/>
    </row>
    <row r="3532" spans="21:24" ht="12" customHeight="1">
      <c r="U3532" s="107"/>
      <c r="V3532" s="108"/>
      <c r="W3532" s="109"/>
      <c r="X3532" s="108"/>
    </row>
    <row r="3533" spans="21:24" ht="12" customHeight="1">
      <c r="U3533" s="107"/>
      <c r="V3533" s="108"/>
      <c r="W3533" s="109"/>
      <c r="X3533" s="108"/>
    </row>
    <row r="3534" spans="21:24" ht="12" customHeight="1">
      <c r="U3534" s="107"/>
      <c r="V3534" s="108"/>
      <c r="W3534" s="109"/>
      <c r="X3534" s="108"/>
    </row>
    <row r="3535" spans="21:24" ht="12" customHeight="1">
      <c r="U3535" s="107"/>
      <c r="V3535" s="108"/>
      <c r="W3535" s="109"/>
      <c r="X3535" s="108"/>
    </row>
    <row r="3536" spans="21:24" ht="12" customHeight="1">
      <c r="U3536" s="107"/>
      <c r="V3536" s="108"/>
      <c r="W3536" s="109"/>
      <c r="X3536" s="108"/>
    </row>
    <row r="3537" spans="21:24" ht="12" customHeight="1">
      <c r="U3537" s="107"/>
      <c r="V3537" s="108"/>
      <c r="W3537" s="109"/>
      <c r="X3537" s="108"/>
    </row>
    <row r="3538" spans="21:24" ht="12" customHeight="1">
      <c r="U3538" s="107"/>
      <c r="V3538" s="108"/>
      <c r="W3538" s="109"/>
      <c r="X3538" s="108"/>
    </row>
    <row r="3539" spans="21:24" ht="12" customHeight="1">
      <c r="U3539" s="107"/>
      <c r="V3539" s="108"/>
      <c r="W3539" s="109"/>
      <c r="X3539" s="108"/>
    </row>
    <row r="3540" spans="21:24" ht="12" customHeight="1">
      <c r="U3540" s="107"/>
      <c r="V3540" s="108"/>
      <c r="W3540" s="109"/>
      <c r="X3540" s="108"/>
    </row>
    <row r="3541" spans="21:24" ht="12" customHeight="1">
      <c r="U3541" s="107"/>
      <c r="V3541" s="108"/>
      <c r="W3541" s="109"/>
      <c r="X3541" s="108"/>
    </row>
    <row r="3542" spans="21:24" ht="12" customHeight="1">
      <c r="U3542" s="107"/>
      <c r="V3542" s="108"/>
      <c r="W3542" s="109"/>
      <c r="X3542" s="108"/>
    </row>
    <row r="3543" spans="21:24" ht="12" customHeight="1">
      <c r="U3543" s="107"/>
      <c r="V3543" s="108"/>
      <c r="W3543" s="109"/>
      <c r="X3543" s="108"/>
    </row>
    <row r="3544" spans="21:24" ht="12" customHeight="1">
      <c r="U3544" s="107"/>
      <c r="V3544" s="108"/>
      <c r="W3544" s="109"/>
      <c r="X3544" s="108"/>
    </row>
    <row r="3545" spans="21:24" ht="12" customHeight="1">
      <c r="U3545" s="107"/>
      <c r="V3545" s="108"/>
      <c r="W3545" s="109"/>
      <c r="X3545" s="108"/>
    </row>
    <row r="3546" spans="21:24" ht="12" customHeight="1">
      <c r="U3546" s="107"/>
      <c r="V3546" s="108"/>
      <c r="W3546" s="109"/>
      <c r="X3546" s="108"/>
    </row>
    <row r="3547" spans="21:24" ht="12" customHeight="1">
      <c r="U3547" s="107"/>
      <c r="V3547" s="108"/>
      <c r="W3547" s="109"/>
      <c r="X3547" s="108"/>
    </row>
    <row r="3548" spans="21:24" ht="12" customHeight="1">
      <c r="U3548" s="107"/>
      <c r="V3548" s="108"/>
      <c r="W3548" s="109"/>
      <c r="X3548" s="108"/>
    </row>
    <row r="3549" spans="21:24" ht="12" customHeight="1">
      <c r="U3549" s="107"/>
      <c r="V3549" s="108"/>
      <c r="W3549" s="109"/>
      <c r="X3549" s="108"/>
    </row>
    <row r="3550" spans="21:24" ht="12" customHeight="1">
      <c r="U3550" s="107"/>
      <c r="V3550" s="108"/>
      <c r="W3550" s="109"/>
      <c r="X3550" s="108"/>
    </row>
    <row r="3551" spans="21:24" ht="12" customHeight="1">
      <c r="U3551" s="107"/>
      <c r="V3551" s="108"/>
      <c r="W3551" s="109"/>
      <c r="X3551" s="108"/>
    </row>
    <row r="3552" spans="21:24" ht="12" customHeight="1">
      <c r="U3552" s="107"/>
      <c r="V3552" s="108"/>
      <c r="W3552" s="109"/>
      <c r="X3552" s="108"/>
    </row>
    <row r="3553" spans="21:24" ht="12" customHeight="1">
      <c r="U3553" s="107"/>
      <c r="V3553" s="108"/>
      <c r="W3553" s="109"/>
      <c r="X3553" s="108"/>
    </row>
    <row r="3554" spans="21:24" ht="12" customHeight="1">
      <c r="U3554" s="107"/>
      <c r="V3554" s="108"/>
      <c r="W3554" s="109"/>
      <c r="X3554" s="108"/>
    </row>
    <row r="3555" spans="21:24" ht="12" customHeight="1">
      <c r="U3555" s="107"/>
      <c r="V3555" s="108"/>
      <c r="W3555" s="109"/>
      <c r="X3555" s="108"/>
    </row>
    <row r="3556" spans="21:24" ht="12" customHeight="1">
      <c r="U3556" s="107"/>
      <c r="V3556" s="108"/>
      <c r="W3556" s="109"/>
      <c r="X3556" s="108"/>
    </row>
    <row r="3557" spans="21:24" ht="12" customHeight="1">
      <c r="U3557" s="107"/>
      <c r="V3557" s="108"/>
      <c r="W3557" s="109"/>
      <c r="X3557" s="108"/>
    </row>
    <row r="3558" spans="21:24" ht="12" customHeight="1">
      <c r="U3558" s="107"/>
      <c r="V3558" s="108"/>
      <c r="W3558" s="109"/>
      <c r="X3558" s="108"/>
    </row>
    <row r="3559" spans="21:24" ht="12" customHeight="1">
      <c r="U3559" s="107"/>
      <c r="V3559" s="108"/>
      <c r="W3559" s="109"/>
      <c r="X3559" s="108"/>
    </row>
    <row r="3560" spans="21:24" ht="12" customHeight="1">
      <c r="U3560" s="107"/>
      <c r="V3560" s="108"/>
      <c r="W3560" s="109"/>
      <c r="X3560" s="108"/>
    </row>
    <row r="3561" spans="21:24" ht="12" customHeight="1">
      <c r="U3561" s="107"/>
      <c r="V3561" s="108"/>
      <c r="W3561" s="109"/>
      <c r="X3561" s="108"/>
    </row>
    <row r="3562" spans="21:24" ht="12" customHeight="1">
      <c r="U3562" s="107"/>
      <c r="V3562" s="108"/>
      <c r="W3562" s="109"/>
      <c r="X3562" s="108"/>
    </row>
    <row r="3563" spans="21:24" ht="12" customHeight="1">
      <c r="U3563" s="107"/>
      <c r="V3563" s="108"/>
      <c r="W3563" s="109"/>
      <c r="X3563" s="108"/>
    </row>
    <row r="3564" spans="21:24" ht="12" customHeight="1">
      <c r="U3564" s="107"/>
      <c r="V3564" s="108"/>
      <c r="W3564" s="109"/>
      <c r="X3564" s="108"/>
    </row>
    <row r="3565" spans="21:24" ht="12" customHeight="1">
      <c r="U3565" s="107"/>
      <c r="V3565" s="108"/>
      <c r="W3565" s="109"/>
      <c r="X3565" s="108"/>
    </row>
    <row r="3566" spans="21:24" ht="12" customHeight="1">
      <c r="U3566" s="107"/>
      <c r="V3566" s="108"/>
      <c r="W3566" s="109"/>
      <c r="X3566" s="108"/>
    </row>
    <row r="3567" spans="21:24" ht="12" customHeight="1">
      <c r="U3567" s="107"/>
      <c r="V3567" s="108"/>
      <c r="W3567" s="109"/>
      <c r="X3567" s="108"/>
    </row>
    <row r="3568" spans="21:24" ht="12" customHeight="1">
      <c r="U3568" s="107"/>
      <c r="V3568" s="108"/>
      <c r="W3568" s="109"/>
      <c r="X3568" s="108"/>
    </row>
    <row r="3569" spans="21:24" ht="12" customHeight="1">
      <c r="U3569" s="107"/>
      <c r="V3569" s="108"/>
      <c r="W3569" s="109"/>
      <c r="X3569" s="108"/>
    </row>
    <row r="3570" spans="21:24" ht="12" customHeight="1">
      <c r="U3570" s="107"/>
      <c r="V3570" s="108"/>
      <c r="W3570" s="109"/>
      <c r="X3570" s="108"/>
    </row>
    <row r="3571" spans="21:24" ht="12" customHeight="1">
      <c r="U3571" s="107"/>
      <c r="V3571" s="108"/>
      <c r="W3571" s="109"/>
      <c r="X3571" s="108"/>
    </row>
    <row r="3572" spans="21:24" ht="12" customHeight="1">
      <c r="U3572" s="107"/>
      <c r="V3572" s="108"/>
      <c r="W3572" s="109"/>
      <c r="X3572" s="108"/>
    </row>
    <row r="3573" spans="21:24" ht="12" customHeight="1">
      <c r="U3573" s="107"/>
      <c r="V3573" s="108"/>
      <c r="W3573" s="109"/>
      <c r="X3573" s="108"/>
    </row>
    <row r="3574" spans="21:24" ht="12" customHeight="1">
      <c r="U3574" s="107"/>
      <c r="V3574" s="108"/>
      <c r="W3574" s="109"/>
      <c r="X3574" s="108"/>
    </row>
    <row r="3575" spans="21:24" ht="12" customHeight="1">
      <c r="U3575" s="107"/>
      <c r="V3575" s="108"/>
      <c r="W3575" s="109"/>
      <c r="X3575" s="108"/>
    </row>
    <row r="3576" spans="21:24" ht="12" customHeight="1">
      <c r="U3576" s="107"/>
      <c r="V3576" s="108"/>
      <c r="W3576" s="109"/>
      <c r="X3576" s="108"/>
    </row>
    <row r="3577" spans="21:24" ht="12" customHeight="1">
      <c r="U3577" s="107"/>
      <c r="V3577" s="108"/>
      <c r="W3577" s="109"/>
      <c r="X3577" s="108"/>
    </row>
    <row r="3578" spans="21:24" ht="12" customHeight="1">
      <c r="U3578" s="107"/>
      <c r="V3578" s="108"/>
      <c r="W3578" s="109"/>
      <c r="X3578" s="108"/>
    </row>
    <row r="3579" spans="21:24" ht="12" customHeight="1">
      <c r="U3579" s="107"/>
      <c r="V3579" s="108"/>
      <c r="W3579" s="109"/>
      <c r="X3579" s="108"/>
    </row>
    <row r="3580" spans="21:24" ht="12" customHeight="1">
      <c r="U3580" s="107"/>
      <c r="V3580" s="108"/>
      <c r="W3580" s="109"/>
      <c r="X3580" s="108"/>
    </row>
    <row r="3581" spans="21:24" ht="12" customHeight="1">
      <c r="U3581" s="107"/>
      <c r="V3581" s="108"/>
      <c r="W3581" s="109"/>
      <c r="X3581" s="108"/>
    </row>
    <row r="3582" spans="21:24" ht="12" customHeight="1">
      <c r="U3582" s="107"/>
      <c r="V3582" s="108"/>
      <c r="W3582" s="109"/>
      <c r="X3582" s="108"/>
    </row>
    <row r="3583" spans="21:24" ht="12" customHeight="1">
      <c r="U3583" s="107"/>
      <c r="V3583" s="108"/>
      <c r="W3583" s="109"/>
      <c r="X3583" s="108"/>
    </row>
    <row r="3584" spans="21:24" ht="12" customHeight="1">
      <c r="U3584" s="107"/>
      <c r="V3584" s="108"/>
      <c r="W3584" s="109"/>
      <c r="X3584" s="108"/>
    </row>
    <row r="3585" spans="21:24" ht="12" customHeight="1">
      <c r="U3585" s="107"/>
      <c r="V3585" s="108"/>
      <c r="W3585" s="109"/>
      <c r="X3585" s="108"/>
    </row>
    <row r="3586" spans="21:24" ht="12" customHeight="1">
      <c r="U3586" s="107"/>
      <c r="V3586" s="108"/>
      <c r="W3586" s="109"/>
      <c r="X3586" s="108"/>
    </row>
    <row r="3587" spans="21:24" ht="12" customHeight="1">
      <c r="U3587" s="107"/>
      <c r="V3587" s="108"/>
      <c r="W3587" s="109"/>
      <c r="X3587" s="108"/>
    </row>
    <row r="3588" spans="21:24" ht="12" customHeight="1">
      <c r="U3588" s="107"/>
      <c r="V3588" s="108"/>
      <c r="W3588" s="109"/>
      <c r="X3588" s="108"/>
    </row>
    <row r="3589" spans="21:24" ht="12" customHeight="1">
      <c r="U3589" s="107"/>
      <c r="V3589" s="108"/>
      <c r="W3589" s="109"/>
      <c r="X3589" s="108"/>
    </row>
    <row r="3590" spans="21:24" ht="12" customHeight="1">
      <c r="U3590" s="107"/>
      <c r="V3590" s="108"/>
      <c r="W3590" s="109"/>
      <c r="X3590" s="108"/>
    </row>
    <row r="3591" spans="21:24" ht="12" customHeight="1">
      <c r="U3591" s="107"/>
      <c r="V3591" s="108"/>
      <c r="W3591" s="109"/>
      <c r="X3591" s="108"/>
    </row>
    <row r="3592" spans="21:24" ht="12" customHeight="1">
      <c r="U3592" s="107"/>
      <c r="V3592" s="108"/>
      <c r="W3592" s="109"/>
      <c r="X3592" s="108"/>
    </row>
    <row r="3593" spans="21:24" ht="12" customHeight="1">
      <c r="U3593" s="107"/>
      <c r="V3593" s="108"/>
      <c r="W3593" s="109"/>
      <c r="X3593" s="108"/>
    </row>
    <row r="3594" spans="21:24" ht="12" customHeight="1">
      <c r="U3594" s="107"/>
      <c r="V3594" s="108"/>
      <c r="W3594" s="109"/>
      <c r="X3594" s="108"/>
    </row>
    <row r="3595" spans="21:24" ht="12" customHeight="1">
      <c r="U3595" s="107"/>
      <c r="V3595" s="108"/>
      <c r="W3595" s="109"/>
      <c r="X3595" s="108"/>
    </row>
    <row r="3596" spans="21:24" ht="12" customHeight="1">
      <c r="U3596" s="107"/>
      <c r="V3596" s="108"/>
      <c r="W3596" s="109"/>
      <c r="X3596" s="108"/>
    </row>
    <row r="3597" spans="21:24" ht="12" customHeight="1">
      <c r="U3597" s="107"/>
      <c r="V3597" s="108"/>
      <c r="W3597" s="109"/>
      <c r="X3597" s="108"/>
    </row>
    <row r="3598" spans="21:24" ht="12" customHeight="1">
      <c r="U3598" s="107"/>
      <c r="V3598" s="108"/>
      <c r="W3598" s="109"/>
      <c r="X3598" s="108"/>
    </row>
    <row r="3599" spans="21:24" ht="12" customHeight="1">
      <c r="U3599" s="107"/>
      <c r="V3599" s="108"/>
      <c r="W3599" s="109"/>
      <c r="X3599" s="108"/>
    </row>
    <row r="3600" spans="21:24" ht="12" customHeight="1">
      <c r="U3600" s="107"/>
      <c r="V3600" s="108"/>
      <c r="W3600" s="109"/>
      <c r="X3600" s="108"/>
    </row>
    <row r="3601" spans="21:24" ht="12" customHeight="1">
      <c r="U3601" s="107"/>
      <c r="V3601" s="108"/>
      <c r="W3601" s="109"/>
      <c r="X3601" s="108"/>
    </row>
    <row r="3602" spans="21:24" ht="12" customHeight="1">
      <c r="U3602" s="107"/>
      <c r="V3602" s="108"/>
      <c r="W3602" s="109"/>
      <c r="X3602" s="108"/>
    </row>
    <row r="3603" spans="21:24" ht="12" customHeight="1">
      <c r="U3603" s="107"/>
      <c r="V3603" s="108"/>
      <c r="W3603" s="109"/>
      <c r="X3603" s="108"/>
    </row>
    <row r="3604" spans="21:24" ht="12" customHeight="1">
      <c r="U3604" s="107"/>
      <c r="V3604" s="108"/>
      <c r="W3604" s="109"/>
      <c r="X3604" s="108"/>
    </row>
    <row r="3605" spans="21:24" ht="12" customHeight="1">
      <c r="U3605" s="107"/>
      <c r="V3605" s="108"/>
      <c r="W3605" s="109"/>
      <c r="X3605" s="108"/>
    </row>
    <row r="3606" spans="21:24" ht="12" customHeight="1">
      <c r="U3606" s="107"/>
      <c r="V3606" s="108"/>
      <c r="W3606" s="109"/>
      <c r="X3606" s="108"/>
    </row>
    <row r="3607" spans="21:24" ht="12" customHeight="1">
      <c r="U3607" s="107"/>
      <c r="V3607" s="108"/>
      <c r="W3607" s="109"/>
      <c r="X3607" s="108"/>
    </row>
    <row r="3608" spans="21:24" ht="12" customHeight="1">
      <c r="U3608" s="107"/>
      <c r="V3608" s="108"/>
      <c r="W3608" s="109"/>
      <c r="X3608" s="108"/>
    </row>
    <row r="3609" spans="21:24" ht="12" customHeight="1">
      <c r="U3609" s="107"/>
      <c r="V3609" s="108"/>
      <c r="W3609" s="109"/>
      <c r="X3609" s="108"/>
    </row>
    <row r="3610" spans="21:24" ht="12" customHeight="1">
      <c r="U3610" s="107"/>
      <c r="V3610" s="108"/>
      <c r="W3610" s="109"/>
      <c r="X3610" s="108"/>
    </row>
    <row r="3611" spans="21:24" ht="12" customHeight="1">
      <c r="U3611" s="107"/>
      <c r="V3611" s="108"/>
      <c r="W3611" s="109"/>
      <c r="X3611" s="108"/>
    </row>
    <row r="3612" spans="21:24" ht="12" customHeight="1">
      <c r="U3612" s="107"/>
      <c r="V3612" s="108"/>
      <c r="W3612" s="109"/>
      <c r="X3612" s="108"/>
    </row>
    <row r="3613" spans="21:24" ht="12" customHeight="1">
      <c r="U3613" s="107"/>
      <c r="V3613" s="108"/>
      <c r="W3613" s="109"/>
      <c r="X3613" s="108"/>
    </row>
    <row r="3614" spans="21:24" ht="12" customHeight="1">
      <c r="U3614" s="107"/>
      <c r="V3614" s="108"/>
      <c r="W3614" s="109"/>
      <c r="X3614" s="108"/>
    </row>
    <row r="3615" spans="21:24" ht="12" customHeight="1">
      <c r="U3615" s="107"/>
      <c r="V3615" s="108"/>
      <c r="W3615" s="109"/>
      <c r="X3615" s="108"/>
    </row>
    <row r="3616" spans="21:24" ht="12" customHeight="1">
      <c r="U3616" s="107"/>
      <c r="V3616" s="108"/>
      <c r="W3616" s="109"/>
      <c r="X3616" s="108"/>
    </row>
    <row r="3617" spans="21:24" ht="12" customHeight="1">
      <c r="U3617" s="107"/>
      <c r="V3617" s="108"/>
      <c r="W3617" s="109"/>
      <c r="X3617" s="108"/>
    </row>
    <row r="3618" spans="21:24" ht="12" customHeight="1">
      <c r="U3618" s="107"/>
      <c r="V3618" s="108"/>
      <c r="W3618" s="109"/>
      <c r="X3618" s="108"/>
    </row>
    <row r="3619" spans="21:24" ht="12" customHeight="1">
      <c r="U3619" s="107"/>
      <c r="V3619" s="108"/>
      <c r="W3619" s="109"/>
      <c r="X3619" s="108"/>
    </row>
    <row r="3620" spans="21:24" ht="12" customHeight="1">
      <c r="U3620" s="107"/>
      <c r="V3620" s="108"/>
      <c r="W3620" s="109"/>
      <c r="X3620" s="108"/>
    </row>
    <row r="3621" spans="21:24" ht="12" customHeight="1">
      <c r="U3621" s="107"/>
      <c r="V3621" s="108"/>
      <c r="W3621" s="109"/>
      <c r="X3621" s="108"/>
    </row>
    <row r="3622" spans="21:24" ht="12" customHeight="1">
      <c r="U3622" s="107"/>
      <c r="V3622" s="108"/>
      <c r="W3622" s="109"/>
      <c r="X3622" s="108"/>
    </row>
    <row r="3623" spans="21:24" ht="12" customHeight="1">
      <c r="U3623" s="107"/>
      <c r="V3623" s="108"/>
      <c r="W3623" s="109"/>
      <c r="X3623" s="108"/>
    </row>
    <row r="3624" spans="21:24" ht="12" customHeight="1">
      <c r="U3624" s="107"/>
      <c r="V3624" s="108"/>
      <c r="W3624" s="109"/>
      <c r="X3624" s="108"/>
    </row>
    <row r="3625" spans="21:24" ht="12" customHeight="1">
      <c r="U3625" s="107"/>
      <c r="V3625" s="108"/>
      <c r="W3625" s="109"/>
      <c r="X3625" s="108"/>
    </row>
    <row r="3626" spans="21:24" ht="12" customHeight="1">
      <c r="U3626" s="107"/>
      <c r="V3626" s="108"/>
      <c r="W3626" s="109"/>
      <c r="X3626" s="108"/>
    </row>
    <row r="3627" spans="21:24" ht="12" customHeight="1">
      <c r="U3627" s="107"/>
      <c r="V3627" s="108"/>
      <c r="W3627" s="109"/>
      <c r="X3627" s="108"/>
    </row>
    <row r="3628" spans="21:24" ht="12" customHeight="1">
      <c r="U3628" s="107"/>
      <c r="V3628" s="108"/>
      <c r="W3628" s="109"/>
      <c r="X3628" s="108"/>
    </row>
    <row r="3629" spans="21:24" ht="12" customHeight="1">
      <c r="U3629" s="107"/>
      <c r="V3629" s="108"/>
      <c r="W3629" s="109"/>
      <c r="X3629" s="108"/>
    </row>
    <row r="3630" spans="21:24" ht="12" customHeight="1">
      <c r="U3630" s="107"/>
      <c r="V3630" s="108"/>
      <c r="W3630" s="109"/>
      <c r="X3630" s="108"/>
    </row>
    <row r="3631" spans="21:24" ht="12" customHeight="1">
      <c r="U3631" s="107"/>
      <c r="V3631" s="108"/>
      <c r="W3631" s="109"/>
      <c r="X3631" s="108"/>
    </row>
    <row r="3632" spans="21:24" ht="12" customHeight="1">
      <c r="U3632" s="107"/>
      <c r="V3632" s="108"/>
      <c r="W3632" s="109"/>
      <c r="X3632" s="108"/>
    </row>
    <row r="3633" spans="21:24" ht="12" customHeight="1">
      <c r="U3633" s="107"/>
      <c r="V3633" s="108"/>
      <c r="W3633" s="109"/>
      <c r="X3633" s="108"/>
    </row>
    <row r="3634" spans="21:24" ht="12" customHeight="1">
      <c r="U3634" s="107"/>
      <c r="V3634" s="108"/>
      <c r="W3634" s="109"/>
      <c r="X3634" s="108"/>
    </row>
    <row r="3635" spans="21:24" ht="12" customHeight="1">
      <c r="U3635" s="107"/>
      <c r="V3635" s="108"/>
      <c r="W3635" s="109"/>
      <c r="X3635" s="108"/>
    </row>
    <row r="3636" spans="21:24" ht="12" customHeight="1">
      <c r="U3636" s="107"/>
      <c r="V3636" s="108"/>
      <c r="W3636" s="109"/>
      <c r="X3636" s="108"/>
    </row>
    <row r="3637" spans="21:24" ht="12" customHeight="1">
      <c r="U3637" s="107"/>
      <c r="V3637" s="108"/>
      <c r="W3637" s="109"/>
      <c r="X3637" s="108"/>
    </row>
    <row r="3638" spans="21:24" ht="12" customHeight="1">
      <c r="U3638" s="107"/>
      <c r="V3638" s="108"/>
      <c r="W3638" s="109"/>
      <c r="X3638" s="108"/>
    </row>
    <row r="3639" spans="21:24" ht="12" customHeight="1">
      <c r="U3639" s="107"/>
      <c r="V3639" s="108"/>
      <c r="W3639" s="109"/>
      <c r="X3639" s="108"/>
    </row>
    <row r="3640" spans="21:24" ht="12" customHeight="1">
      <c r="U3640" s="107"/>
      <c r="V3640" s="108"/>
      <c r="W3640" s="109"/>
      <c r="X3640" s="108"/>
    </row>
    <row r="3641" spans="21:24" ht="12" customHeight="1">
      <c r="U3641" s="107"/>
      <c r="V3641" s="108"/>
      <c r="W3641" s="109"/>
      <c r="X3641" s="108"/>
    </row>
    <row r="3642" spans="21:24" ht="12" customHeight="1">
      <c r="U3642" s="107"/>
      <c r="V3642" s="108"/>
      <c r="W3642" s="109"/>
      <c r="X3642" s="108"/>
    </row>
    <row r="3643" spans="21:24" ht="12" customHeight="1">
      <c r="U3643" s="107"/>
      <c r="V3643" s="108"/>
      <c r="W3643" s="109"/>
      <c r="X3643" s="108"/>
    </row>
    <row r="3644" spans="21:24" ht="12" customHeight="1">
      <c r="U3644" s="107"/>
      <c r="V3644" s="108"/>
      <c r="W3644" s="109"/>
      <c r="X3644" s="108"/>
    </row>
    <row r="3645" spans="21:24" ht="12" customHeight="1">
      <c r="U3645" s="107"/>
      <c r="V3645" s="108"/>
      <c r="W3645" s="109"/>
      <c r="X3645" s="108"/>
    </row>
    <row r="3646" spans="21:24" ht="12" customHeight="1">
      <c r="U3646" s="107"/>
      <c r="V3646" s="108"/>
      <c r="W3646" s="109"/>
      <c r="X3646" s="108"/>
    </row>
    <row r="3647" spans="21:24" ht="12" customHeight="1">
      <c r="U3647" s="107"/>
      <c r="V3647" s="108"/>
      <c r="W3647" s="109"/>
      <c r="X3647" s="108"/>
    </row>
    <row r="3648" spans="21:24" ht="12" customHeight="1">
      <c r="U3648" s="107"/>
      <c r="V3648" s="108"/>
      <c r="W3648" s="109"/>
      <c r="X3648" s="108"/>
    </row>
    <row r="3649" spans="21:24" ht="12" customHeight="1">
      <c r="U3649" s="107"/>
      <c r="V3649" s="108"/>
      <c r="W3649" s="109"/>
      <c r="X3649" s="108"/>
    </row>
    <row r="3650" spans="21:24" ht="12" customHeight="1">
      <c r="U3650" s="107"/>
      <c r="V3650" s="108"/>
      <c r="W3650" s="109"/>
      <c r="X3650" s="108"/>
    </row>
    <row r="3651" spans="21:24" ht="12" customHeight="1">
      <c r="U3651" s="107"/>
      <c r="V3651" s="108"/>
      <c r="W3651" s="109"/>
      <c r="X3651" s="108"/>
    </row>
    <row r="3652" spans="21:24" ht="12" customHeight="1">
      <c r="U3652" s="107"/>
      <c r="V3652" s="108"/>
      <c r="W3652" s="109"/>
      <c r="X3652" s="108"/>
    </row>
    <row r="3653" spans="21:24" ht="12" customHeight="1">
      <c r="U3653" s="107"/>
      <c r="V3653" s="108"/>
      <c r="W3653" s="109"/>
      <c r="X3653" s="108"/>
    </row>
    <row r="3654" spans="21:24" ht="12" customHeight="1">
      <c r="U3654" s="107"/>
      <c r="V3654" s="108"/>
      <c r="W3654" s="109"/>
      <c r="X3654" s="108"/>
    </row>
    <row r="3655" spans="21:24" ht="12" customHeight="1">
      <c r="U3655" s="107"/>
      <c r="V3655" s="108"/>
      <c r="W3655" s="109"/>
      <c r="X3655" s="108"/>
    </row>
    <row r="3656" spans="21:24" ht="12" customHeight="1">
      <c r="U3656" s="107"/>
      <c r="V3656" s="108"/>
      <c r="W3656" s="109"/>
      <c r="X3656" s="108"/>
    </row>
    <row r="3657" spans="21:24" ht="12" customHeight="1">
      <c r="U3657" s="107"/>
      <c r="V3657" s="108"/>
      <c r="W3657" s="109"/>
      <c r="X3657" s="108"/>
    </row>
    <row r="3658" spans="21:24" ht="12" customHeight="1">
      <c r="U3658" s="107"/>
      <c r="V3658" s="108"/>
      <c r="W3658" s="109"/>
      <c r="X3658" s="108"/>
    </row>
    <row r="3659" spans="21:24" ht="12" customHeight="1">
      <c r="U3659" s="107"/>
      <c r="V3659" s="108"/>
      <c r="W3659" s="109"/>
      <c r="X3659" s="108"/>
    </row>
    <row r="3660" spans="21:24" ht="12" customHeight="1">
      <c r="U3660" s="107"/>
      <c r="V3660" s="108"/>
      <c r="W3660" s="109"/>
      <c r="X3660" s="108"/>
    </row>
    <row r="3661" spans="21:24" ht="12" customHeight="1">
      <c r="U3661" s="107"/>
      <c r="V3661" s="108"/>
      <c r="W3661" s="109"/>
      <c r="X3661" s="108"/>
    </row>
    <row r="3662" spans="21:24" ht="12" customHeight="1">
      <c r="U3662" s="107"/>
      <c r="V3662" s="108"/>
      <c r="W3662" s="109"/>
      <c r="X3662" s="108"/>
    </row>
    <row r="3663" spans="21:24" ht="12" customHeight="1">
      <c r="U3663" s="107"/>
      <c r="V3663" s="108"/>
      <c r="W3663" s="109"/>
      <c r="X3663" s="108"/>
    </row>
    <row r="3664" spans="21:24" ht="12" customHeight="1">
      <c r="U3664" s="107"/>
      <c r="V3664" s="108"/>
      <c r="W3664" s="109"/>
      <c r="X3664" s="108"/>
    </row>
    <row r="3665" spans="21:24" ht="12" customHeight="1">
      <c r="U3665" s="107"/>
      <c r="V3665" s="108"/>
      <c r="W3665" s="109"/>
      <c r="X3665" s="108"/>
    </row>
    <row r="3666" spans="21:24" ht="12" customHeight="1">
      <c r="U3666" s="107"/>
      <c r="V3666" s="108"/>
      <c r="W3666" s="109"/>
      <c r="X3666" s="108"/>
    </row>
    <row r="3667" spans="21:24" ht="12" customHeight="1">
      <c r="U3667" s="107"/>
      <c r="V3667" s="108"/>
      <c r="W3667" s="109"/>
      <c r="X3667" s="108"/>
    </row>
    <row r="3668" spans="21:24" ht="12" customHeight="1">
      <c r="U3668" s="107"/>
      <c r="V3668" s="108"/>
      <c r="W3668" s="109"/>
      <c r="X3668" s="108"/>
    </row>
    <row r="3669" spans="21:24" ht="12" customHeight="1">
      <c r="U3669" s="107"/>
      <c r="V3669" s="108"/>
      <c r="W3669" s="109"/>
      <c r="X3669" s="108"/>
    </row>
    <row r="3670" spans="21:24" ht="12" customHeight="1">
      <c r="U3670" s="107"/>
      <c r="V3670" s="108"/>
      <c r="W3670" s="109"/>
      <c r="X3670" s="108"/>
    </row>
    <row r="3671" spans="21:24" ht="12" customHeight="1">
      <c r="U3671" s="107"/>
      <c r="V3671" s="108"/>
      <c r="W3671" s="109"/>
      <c r="X3671" s="108"/>
    </row>
    <row r="3672" spans="21:24" ht="12" customHeight="1">
      <c r="U3672" s="107"/>
      <c r="V3672" s="108"/>
      <c r="W3672" s="109"/>
      <c r="X3672" s="108"/>
    </row>
    <row r="3673" spans="21:24" ht="12" customHeight="1">
      <c r="U3673" s="107"/>
      <c r="V3673" s="108"/>
      <c r="W3673" s="109"/>
      <c r="X3673" s="108"/>
    </row>
    <row r="3674" spans="21:24" ht="12" customHeight="1">
      <c r="U3674" s="107"/>
      <c r="V3674" s="108"/>
      <c r="W3674" s="109"/>
      <c r="X3674" s="108"/>
    </row>
    <row r="3675" spans="21:24" ht="12" customHeight="1">
      <c r="U3675" s="107"/>
      <c r="V3675" s="108"/>
      <c r="W3675" s="109"/>
      <c r="X3675" s="108"/>
    </row>
    <row r="3676" spans="21:24" ht="12" customHeight="1">
      <c r="U3676" s="107"/>
      <c r="V3676" s="108"/>
      <c r="W3676" s="109"/>
      <c r="X3676" s="108"/>
    </row>
    <row r="3677" spans="21:24" ht="12" customHeight="1">
      <c r="U3677" s="107"/>
      <c r="V3677" s="108"/>
      <c r="W3677" s="109"/>
      <c r="X3677" s="108"/>
    </row>
    <row r="3678" spans="21:24" ht="12" customHeight="1">
      <c r="U3678" s="107"/>
      <c r="V3678" s="108"/>
      <c r="W3678" s="109"/>
      <c r="X3678" s="108"/>
    </row>
    <row r="3679" spans="21:24" ht="12" customHeight="1">
      <c r="U3679" s="107"/>
      <c r="V3679" s="108"/>
      <c r="W3679" s="109"/>
      <c r="X3679" s="108"/>
    </row>
    <row r="3680" spans="21:24" ht="12" customHeight="1">
      <c r="U3680" s="107"/>
      <c r="V3680" s="108"/>
      <c r="W3680" s="109"/>
      <c r="X3680" s="108"/>
    </row>
    <row r="3681" spans="21:24" ht="12" customHeight="1">
      <c r="U3681" s="107"/>
      <c r="V3681" s="108"/>
      <c r="W3681" s="109"/>
      <c r="X3681" s="108"/>
    </row>
    <row r="3682" spans="21:24" ht="12" customHeight="1">
      <c r="U3682" s="107"/>
      <c r="V3682" s="108"/>
      <c r="W3682" s="109"/>
      <c r="X3682" s="108"/>
    </row>
    <row r="3683" spans="21:24" ht="12" customHeight="1">
      <c r="U3683" s="107"/>
      <c r="V3683" s="108"/>
      <c r="W3683" s="109"/>
      <c r="X3683" s="108"/>
    </row>
    <row r="3684" spans="21:24" ht="12" customHeight="1">
      <c r="U3684" s="107"/>
      <c r="V3684" s="108"/>
      <c r="W3684" s="109"/>
      <c r="X3684" s="108"/>
    </row>
    <row r="3685" spans="21:24" ht="12" customHeight="1">
      <c r="U3685" s="107"/>
      <c r="V3685" s="108"/>
      <c r="W3685" s="109"/>
      <c r="X3685" s="108"/>
    </row>
    <row r="3686" spans="21:24" ht="12" customHeight="1">
      <c r="U3686" s="107"/>
      <c r="V3686" s="108"/>
      <c r="W3686" s="109"/>
      <c r="X3686" s="108"/>
    </row>
    <row r="3687" spans="21:24" ht="12" customHeight="1">
      <c r="U3687" s="107"/>
      <c r="V3687" s="108"/>
      <c r="W3687" s="109"/>
      <c r="X3687" s="108"/>
    </row>
    <row r="3688" spans="21:24" ht="12" customHeight="1">
      <c r="U3688" s="107"/>
      <c r="V3688" s="108"/>
      <c r="W3688" s="109"/>
      <c r="X3688" s="108"/>
    </row>
    <row r="3689" spans="21:24" ht="12" customHeight="1">
      <c r="U3689" s="107"/>
      <c r="V3689" s="108"/>
      <c r="W3689" s="109"/>
      <c r="X3689" s="108"/>
    </row>
    <row r="3690" spans="21:24" ht="12" customHeight="1">
      <c r="U3690" s="107"/>
      <c r="V3690" s="108"/>
      <c r="W3690" s="109"/>
      <c r="X3690" s="108"/>
    </row>
    <row r="3691" spans="21:24" ht="12" customHeight="1">
      <c r="U3691" s="107"/>
      <c r="V3691" s="108"/>
      <c r="W3691" s="109"/>
      <c r="X3691" s="108"/>
    </row>
    <row r="3692" spans="21:24" ht="12" customHeight="1">
      <c r="U3692" s="107"/>
      <c r="V3692" s="108"/>
      <c r="W3692" s="109"/>
      <c r="X3692" s="108"/>
    </row>
    <row r="3693" spans="21:24" ht="12" customHeight="1">
      <c r="U3693" s="107"/>
      <c r="V3693" s="108"/>
      <c r="W3693" s="109"/>
      <c r="X3693" s="108"/>
    </row>
    <row r="3694" spans="21:24" ht="12" customHeight="1">
      <c r="U3694" s="107"/>
      <c r="V3694" s="108"/>
      <c r="W3694" s="109"/>
      <c r="X3694" s="108"/>
    </row>
    <row r="3695" spans="21:24" ht="12" customHeight="1">
      <c r="U3695" s="107"/>
      <c r="V3695" s="108"/>
      <c r="W3695" s="109"/>
      <c r="X3695" s="108"/>
    </row>
    <row r="3696" spans="21:24" ht="12" customHeight="1">
      <c r="U3696" s="107"/>
      <c r="V3696" s="108"/>
      <c r="W3696" s="109"/>
      <c r="X3696" s="108"/>
    </row>
    <row r="3697" spans="21:24" ht="12" customHeight="1">
      <c r="U3697" s="107"/>
      <c r="V3697" s="108"/>
      <c r="W3697" s="109"/>
      <c r="X3697" s="108"/>
    </row>
    <row r="3698" spans="21:24" ht="12" customHeight="1">
      <c r="U3698" s="107"/>
      <c r="V3698" s="108"/>
      <c r="W3698" s="109"/>
      <c r="X3698" s="108"/>
    </row>
    <row r="3699" spans="21:24" ht="12" customHeight="1">
      <c r="U3699" s="107"/>
      <c r="V3699" s="108"/>
      <c r="W3699" s="109"/>
      <c r="X3699" s="108"/>
    </row>
    <row r="3700" spans="21:24" ht="12" customHeight="1">
      <c r="U3700" s="107"/>
      <c r="V3700" s="108"/>
      <c r="W3700" s="109"/>
      <c r="X3700" s="108"/>
    </row>
    <row r="3701" spans="21:24" ht="12" customHeight="1">
      <c r="U3701" s="107"/>
      <c r="V3701" s="108"/>
      <c r="W3701" s="109"/>
      <c r="X3701" s="108"/>
    </row>
    <row r="3702" spans="21:24" ht="12" customHeight="1">
      <c r="U3702" s="107"/>
      <c r="V3702" s="108"/>
      <c r="W3702" s="109"/>
      <c r="X3702" s="108"/>
    </row>
    <row r="3703" spans="21:24" ht="12" customHeight="1">
      <c r="U3703" s="107"/>
      <c r="V3703" s="108"/>
      <c r="W3703" s="109"/>
      <c r="X3703" s="108"/>
    </row>
    <row r="3704" spans="21:24" ht="12" customHeight="1">
      <c r="U3704" s="107"/>
      <c r="V3704" s="108"/>
      <c r="W3704" s="109"/>
      <c r="X3704" s="108"/>
    </row>
    <row r="3705" spans="21:24" ht="12" customHeight="1">
      <c r="U3705" s="107"/>
      <c r="V3705" s="108"/>
      <c r="W3705" s="109"/>
      <c r="X3705" s="108"/>
    </row>
    <row r="3706" spans="21:24" ht="12" customHeight="1">
      <c r="U3706" s="107"/>
      <c r="V3706" s="108"/>
      <c r="W3706" s="109"/>
      <c r="X3706" s="108"/>
    </row>
    <row r="3707" spans="21:24" ht="12" customHeight="1">
      <c r="U3707" s="107"/>
      <c r="V3707" s="108"/>
      <c r="W3707" s="109"/>
      <c r="X3707" s="108"/>
    </row>
    <row r="3708" spans="21:24" ht="12" customHeight="1">
      <c r="U3708" s="107"/>
      <c r="V3708" s="108"/>
      <c r="W3708" s="109"/>
      <c r="X3708" s="108"/>
    </row>
    <row r="3709" spans="21:24" ht="12" customHeight="1">
      <c r="U3709" s="107"/>
      <c r="V3709" s="108"/>
      <c r="W3709" s="109"/>
      <c r="X3709" s="108"/>
    </row>
    <row r="3710" spans="21:24" ht="12" customHeight="1">
      <c r="U3710" s="107"/>
      <c r="V3710" s="108"/>
      <c r="W3710" s="109"/>
      <c r="X3710" s="108"/>
    </row>
    <row r="3711" spans="21:24" ht="12" customHeight="1">
      <c r="U3711" s="107"/>
      <c r="V3711" s="108"/>
      <c r="W3711" s="109"/>
      <c r="X3711" s="108"/>
    </row>
    <row r="3712" spans="21:24" ht="12" customHeight="1">
      <c r="U3712" s="107"/>
      <c r="V3712" s="108"/>
      <c r="W3712" s="109"/>
      <c r="X3712" s="108"/>
    </row>
    <row r="3713" spans="21:24" ht="12" customHeight="1">
      <c r="U3713" s="107"/>
      <c r="V3713" s="108"/>
      <c r="W3713" s="109"/>
      <c r="X3713" s="108"/>
    </row>
    <row r="3714" spans="21:24" ht="12" customHeight="1">
      <c r="U3714" s="107"/>
      <c r="V3714" s="108"/>
      <c r="W3714" s="109"/>
      <c r="X3714" s="108"/>
    </row>
    <row r="3715" spans="21:24" ht="12" customHeight="1">
      <c r="U3715" s="107"/>
      <c r="V3715" s="108"/>
      <c r="W3715" s="109"/>
      <c r="X3715" s="108"/>
    </row>
    <row r="3716" spans="21:24" ht="12" customHeight="1">
      <c r="U3716" s="107"/>
      <c r="V3716" s="108"/>
      <c r="W3716" s="109"/>
      <c r="X3716" s="108"/>
    </row>
    <row r="3717" spans="21:24" ht="12" customHeight="1">
      <c r="U3717" s="107"/>
      <c r="V3717" s="108"/>
      <c r="W3717" s="109"/>
      <c r="X3717" s="108"/>
    </row>
    <row r="3718" spans="21:24" ht="12" customHeight="1">
      <c r="U3718" s="107"/>
      <c r="V3718" s="108"/>
      <c r="W3718" s="109"/>
      <c r="X3718" s="108"/>
    </row>
    <row r="3719" spans="21:24" ht="12" customHeight="1">
      <c r="U3719" s="107"/>
      <c r="V3719" s="108"/>
      <c r="W3719" s="109"/>
      <c r="X3719" s="108"/>
    </row>
    <row r="3720" spans="21:24" ht="12" customHeight="1">
      <c r="U3720" s="107"/>
      <c r="V3720" s="108"/>
      <c r="W3720" s="109"/>
      <c r="X3720" s="108"/>
    </row>
    <row r="3721" spans="21:24" ht="12" customHeight="1">
      <c r="U3721" s="107"/>
      <c r="V3721" s="108"/>
      <c r="W3721" s="109"/>
      <c r="X3721" s="108"/>
    </row>
    <row r="3722" spans="21:24" ht="12" customHeight="1">
      <c r="U3722" s="107"/>
      <c r="V3722" s="108"/>
      <c r="W3722" s="109"/>
      <c r="X3722" s="108"/>
    </row>
    <row r="3723" spans="21:24" ht="12" customHeight="1">
      <c r="U3723" s="107"/>
      <c r="V3723" s="108"/>
      <c r="W3723" s="109"/>
      <c r="X3723" s="108"/>
    </row>
    <row r="3724" spans="21:24" ht="12" customHeight="1">
      <c r="U3724" s="107"/>
      <c r="V3724" s="108"/>
      <c r="W3724" s="109"/>
      <c r="X3724" s="108"/>
    </row>
    <row r="3725" spans="21:24" ht="12" customHeight="1">
      <c r="U3725" s="107"/>
      <c r="V3725" s="108"/>
      <c r="W3725" s="109"/>
      <c r="X3725" s="108"/>
    </row>
    <row r="3726" spans="21:24" ht="12" customHeight="1">
      <c r="U3726" s="107"/>
      <c r="V3726" s="108"/>
      <c r="W3726" s="109"/>
      <c r="X3726" s="108"/>
    </row>
    <row r="3727" spans="21:24" ht="12" customHeight="1">
      <c r="U3727" s="107"/>
      <c r="V3727" s="108"/>
      <c r="W3727" s="109"/>
      <c r="X3727" s="108"/>
    </row>
    <row r="3728" spans="21:24" ht="12" customHeight="1">
      <c r="U3728" s="107"/>
      <c r="V3728" s="108"/>
      <c r="W3728" s="109"/>
      <c r="X3728" s="108"/>
    </row>
    <row r="3729" spans="21:24" ht="12" customHeight="1">
      <c r="U3729" s="107"/>
      <c r="V3729" s="108"/>
      <c r="W3729" s="109"/>
      <c r="X3729" s="108"/>
    </row>
    <row r="3730" spans="21:24" ht="12" customHeight="1">
      <c r="U3730" s="107"/>
      <c r="V3730" s="108"/>
      <c r="W3730" s="109"/>
      <c r="X3730" s="108"/>
    </row>
    <row r="3731" spans="21:24" ht="12" customHeight="1">
      <c r="U3731" s="107"/>
      <c r="V3731" s="108"/>
      <c r="W3731" s="109"/>
      <c r="X3731" s="108"/>
    </row>
    <row r="3732" spans="21:24" ht="12" customHeight="1">
      <c r="U3732" s="107"/>
      <c r="V3732" s="108"/>
      <c r="W3732" s="109"/>
      <c r="X3732" s="108"/>
    </row>
    <row r="3733" spans="21:24" ht="12" customHeight="1">
      <c r="U3733" s="107"/>
      <c r="V3733" s="108"/>
      <c r="W3733" s="109"/>
      <c r="X3733" s="108"/>
    </row>
    <row r="3734" spans="21:24" ht="12" customHeight="1">
      <c r="U3734" s="107"/>
      <c r="V3734" s="108"/>
      <c r="W3734" s="109"/>
      <c r="X3734" s="108"/>
    </row>
    <row r="3735" spans="21:24" ht="12" customHeight="1">
      <c r="U3735" s="107"/>
      <c r="V3735" s="108"/>
      <c r="W3735" s="109"/>
      <c r="X3735" s="108"/>
    </row>
    <row r="3736" spans="21:24" ht="12" customHeight="1">
      <c r="U3736" s="107"/>
      <c r="V3736" s="108"/>
      <c r="W3736" s="109"/>
      <c r="X3736" s="108"/>
    </row>
    <row r="3737" spans="21:24" ht="12" customHeight="1">
      <c r="U3737" s="107"/>
      <c r="V3737" s="108"/>
      <c r="W3737" s="109"/>
      <c r="X3737" s="108"/>
    </row>
    <row r="3738" spans="21:24" ht="12" customHeight="1">
      <c r="U3738" s="107"/>
      <c r="V3738" s="108"/>
      <c r="W3738" s="109"/>
      <c r="X3738" s="108"/>
    </row>
    <row r="3739" spans="21:24" ht="12" customHeight="1">
      <c r="U3739" s="107"/>
      <c r="V3739" s="108"/>
      <c r="W3739" s="109"/>
      <c r="X3739" s="108"/>
    </row>
    <row r="3740" spans="21:24" ht="12" customHeight="1">
      <c r="U3740" s="107"/>
      <c r="V3740" s="108"/>
      <c r="W3740" s="109"/>
      <c r="X3740" s="108"/>
    </row>
    <row r="3741" spans="21:24" ht="12" customHeight="1">
      <c r="U3741" s="107"/>
      <c r="V3741" s="108"/>
      <c r="W3741" s="109"/>
      <c r="X3741" s="108"/>
    </row>
    <row r="3742" spans="21:24" ht="12" customHeight="1">
      <c r="U3742" s="107"/>
      <c r="V3742" s="108"/>
      <c r="W3742" s="109"/>
      <c r="X3742" s="108"/>
    </row>
    <row r="3743" spans="21:24" ht="12" customHeight="1">
      <c r="U3743" s="107"/>
      <c r="V3743" s="108"/>
      <c r="W3743" s="109"/>
      <c r="X3743" s="108"/>
    </row>
    <row r="3744" spans="21:24" ht="12" customHeight="1">
      <c r="U3744" s="107"/>
      <c r="V3744" s="108"/>
      <c r="W3744" s="109"/>
      <c r="X3744" s="108"/>
    </row>
    <row r="3745" spans="21:24" ht="12" customHeight="1">
      <c r="U3745" s="107"/>
      <c r="V3745" s="108"/>
      <c r="W3745" s="109"/>
      <c r="X3745" s="108"/>
    </row>
    <row r="3746" spans="21:24" ht="12" customHeight="1">
      <c r="U3746" s="107"/>
      <c r="V3746" s="108"/>
      <c r="W3746" s="109"/>
      <c r="X3746" s="108"/>
    </row>
    <row r="3747" spans="21:24" ht="12" customHeight="1">
      <c r="U3747" s="107"/>
      <c r="V3747" s="108"/>
      <c r="W3747" s="109"/>
      <c r="X3747" s="108"/>
    </row>
    <row r="3748" spans="21:24" ht="12" customHeight="1">
      <c r="U3748" s="107"/>
      <c r="V3748" s="108"/>
      <c r="W3748" s="109"/>
      <c r="X3748" s="108"/>
    </row>
    <row r="3749" spans="21:24" ht="12" customHeight="1">
      <c r="U3749" s="107"/>
      <c r="V3749" s="108"/>
      <c r="W3749" s="109"/>
      <c r="X3749" s="108"/>
    </row>
    <row r="3750" spans="21:24" ht="12" customHeight="1">
      <c r="U3750" s="107"/>
      <c r="V3750" s="108"/>
      <c r="W3750" s="109"/>
      <c r="X3750" s="108"/>
    </row>
    <row r="3751" spans="21:24" ht="12" customHeight="1">
      <c r="U3751" s="107"/>
      <c r="V3751" s="108"/>
      <c r="W3751" s="109"/>
      <c r="X3751" s="108"/>
    </row>
    <row r="3752" spans="21:24" ht="12" customHeight="1">
      <c r="U3752" s="107"/>
      <c r="V3752" s="108"/>
      <c r="W3752" s="109"/>
      <c r="X3752" s="108"/>
    </row>
    <row r="3753" spans="21:24" ht="12" customHeight="1">
      <c r="U3753" s="107"/>
      <c r="V3753" s="108"/>
      <c r="W3753" s="109"/>
      <c r="X3753" s="108"/>
    </row>
    <row r="3754" spans="21:24" ht="12" customHeight="1">
      <c r="U3754" s="107"/>
      <c r="V3754" s="108"/>
      <c r="W3754" s="109"/>
      <c r="X3754" s="108"/>
    </row>
    <row r="3755" spans="21:24" ht="12" customHeight="1">
      <c r="U3755" s="107"/>
      <c r="V3755" s="108"/>
      <c r="W3755" s="109"/>
      <c r="X3755" s="108"/>
    </row>
    <row r="3756" spans="21:24" ht="12" customHeight="1">
      <c r="U3756" s="107"/>
      <c r="V3756" s="108"/>
      <c r="W3756" s="109"/>
      <c r="X3756" s="108"/>
    </row>
    <row r="3757" spans="21:24" ht="12" customHeight="1">
      <c r="U3757" s="107"/>
      <c r="V3757" s="108"/>
      <c r="W3757" s="109"/>
      <c r="X3757" s="108"/>
    </row>
    <row r="3758" spans="21:24" ht="12" customHeight="1">
      <c r="U3758" s="107"/>
      <c r="V3758" s="108"/>
      <c r="W3758" s="109"/>
      <c r="X3758" s="108"/>
    </row>
    <row r="3759" spans="21:24" ht="12" customHeight="1">
      <c r="U3759" s="107"/>
      <c r="V3759" s="108"/>
      <c r="W3759" s="109"/>
      <c r="X3759" s="108"/>
    </row>
    <row r="3760" spans="21:24" ht="12" customHeight="1">
      <c r="U3760" s="107"/>
      <c r="V3760" s="108"/>
      <c r="W3760" s="109"/>
      <c r="X3760" s="108"/>
    </row>
    <row r="3761" spans="21:24" ht="12" customHeight="1">
      <c r="U3761" s="107"/>
      <c r="V3761" s="108"/>
      <c r="W3761" s="109"/>
      <c r="X3761" s="108"/>
    </row>
    <row r="3762" spans="21:24" ht="12" customHeight="1">
      <c r="U3762" s="107"/>
      <c r="V3762" s="108"/>
      <c r="W3762" s="109"/>
      <c r="X3762" s="108"/>
    </row>
    <row r="3763" spans="21:24" ht="12" customHeight="1">
      <c r="U3763" s="107"/>
      <c r="V3763" s="108"/>
      <c r="W3763" s="109"/>
      <c r="X3763" s="108"/>
    </row>
    <row r="3764" spans="21:24" ht="12" customHeight="1">
      <c r="U3764" s="107"/>
      <c r="V3764" s="108"/>
      <c r="W3764" s="109"/>
      <c r="X3764" s="108"/>
    </row>
    <row r="3765" spans="21:24" ht="12" customHeight="1">
      <c r="U3765" s="107"/>
      <c r="V3765" s="108"/>
      <c r="W3765" s="109"/>
      <c r="X3765" s="108"/>
    </row>
    <row r="3766" spans="21:24" ht="12" customHeight="1">
      <c r="U3766" s="107"/>
      <c r="V3766" s="108"/>
      <c r="W3766" s="109"/>
      <c r="X3766" s="108"/>
    </row>
    <row r="3767" spans="21:24" ht="12" customHeight="1">
      <c r="U3767" s="107"/>
      <c r="V3767" s="108"/>
      <c r="W3767" s="109"/>
      <c r="X3767" s="108"/>
    </row>
    <row r="3768" spans="21:24" ht="12" customHeight="1">
      <c r="U3768" s="107"/>
      <c r="V3768" s="108"/>
      <c r="W3768" s="109"/>
      <c r="X3768" s="108"/>
    </row>
    <row r="3769" spans="21:24" ht="12" customHeight="1">
      <c r="U3769" s="107"/>
      <c r="V3769" s="108"/>
      <c r="W3769" s="109"/>
      <c r="X3769" s="108"/>
    </row>
    <row r="3770" spans="21:24" ht="12" customHeight="1">
      <c r="U3770" s="107"/>
      <c r="V3770" s="108"/>
      <c r="W3770" s="109"/>
      <c r="X3770" s="108"/>
    </row>
    <row r="3771" spans="21:24" ht="12" customHeight="1">
      <c r="U3771" s="107"/>
      <c r="V3771" s="108"/>
      <c r="W3771" s="109"/>
      <c r="X3771" s="108"/>
    </row>
    <row r="3772" spans="21:24" ht="12" customHeight="1">
      <c r="U3772" s="107"/>
      <c r="V3772" s="108"/>
      <c r="W3772" s="109"/>
      <c r="X3772" s="108"/>
    </row>
    <row r="3773" spans="21:24" ht="12" customHeight="1">
      <c r="U3773" s="107"/>
      <c r="V3773" s="108"/>
      <c r="W3773" s="109"/>
      <c r="X3773" s="108"/>
    </row>
    <row r="3774" spans="21:24" ht="12" customHeight="1">
      <c r="U3774" s="107"/>
      <c r="V3774" s="108"/>
      <c r="W3774" s="109"/>
      <c r="X3774" s="108"/>
    </row>
    <row r="3775" spans="21:24" ht="12" customHeight="1">
      <c r="U3775" s="107"/>
      <c r="V3775" s="108"/>
      <c r="W3775" s="109"/>
      <c r="X3775" s="108"/>
    </row>
    <row r="3776" spans="21:24" ht="12" customHeight="1">
      <c r="U3776" s="107"/>
      <c r="V3776" s="108"/>
      <c r="W3776" s="109"/>
      <c r="X3776" s="108"/>
    </row>
    <row r="3777" spans="21:24" ht="12" customHeight="1">
      <c r="U3777" s="107"/>
      <c r="V3777" s="108"/>
      <c r="W3777" s="109"/>
      <c r="X3777" s="108"/>
    </row>
    <row r="3778" spans="21:24" ht="12" customHeight="1">
      <c r="U3778" s="107"/>
      <c r="V3778" s="108"/>
      <c r="W3778" s="109"/>
      <c r="X3778" s="108"/>
    </row>
    <row r="3779" spans="21:24" ht="12" customHeight="1">
      <c r="U3779" s="107"/>
      <c r="V3779" s="108"/>
      <c r="W3779" s="109"/>
      <c r="X3779" s="108"/>
    </row>
    <row r="3780" spans="21:24" ht="12" customHeight="1">
      <c r="U3780" s="107"/>
      <c r="V3780" s="108"/>
      <c r="W3780" s="109"/>
      <c r="X3780" s="108"/>
    </row>
    <row r="3781" spans="21:24" ht="12" customHeight="1">
      <c r="U3781" s="107"/>
      <c r="V3781" s="108"/>
      <c r="W3781" s="109"/>
      <c r="X3781" s="108"/>
    </row>
    <row r="3782" spans="21:24" ht="12" customHeight="1">
      <c r="U3782" s="107"/>
      <c r="V3782" s="108"/>
      <c r="W3782" s="109"/>
      <c r="X3782" s="108"/>
    </row>
    <row r="3783" spans="21:24" ht="12" customHeight="1">
      <c r="U3783" s="107"/>
      <c r="V3783" s="108"/>
      <c r="W3783" s="109"/>
      <c r="X3783" s="108"/>
    </row>
    <row r="3784" spans="21:24" ht="12" customHeight="1">
      <c r="U3784" s="107"/>
      <c r="V3784" s="108"/>
      <c r="W3784" s="109"/>
      <c r="X3784" s="108"/>
    </row>
    <row r="3785" spans="21:24" ht="12" customHeight="1">
      <c r="U3785" s="107"/>
      <c r="V3785" s="108"/>
      <c r="W3785" s="109"/>
      <c r="X3785" s="108"/>
    </row>
    <row r="3786" spans="21:24" ht="12" customHeight="1">
      <c r="U3786" s="107"/>
      <c r="V3786" s="108"/>
      <c r="W3786" s="109"/>
      <c r="X3786" s="108"/>
    </row>
    <row r="3787" spans="21:24" ht="12" customHeight="1">
      <c r="U3787" s="107"/>
      <c r="V3787" s="108"/>
      <c r="W3787" s="109"/>
      <c r="X3787" s="108"/>
    </row>
    <row r="3788" spans="21:24" ht="12" customHeight="1">
      <c r="U3788" s="107"/>
      <c r="V3788" s="108"/>
      <c r="W3788" s="109"/>
      <c r="X3788" s="108"/>
    </row>
    <row r="3789" spans="21:24" ht="12" customHeight="1">
      <c r="U3789" s="107"/>
      <c r="V3789" s="108"/>
      <c r="W3789" s="109"/>
      <c r="X3789" s="108"/>
    </row>
    <row r="3790" spans="21:24" ht="12" customHeight="1">
      <c r="U3790" s="107"/>
      <c r="V3790" s="108"/>
      <c r="W3790" s="109"/>
      <c r="X3790" s="108"/>
    </row>
    <row r="3791" spans="21:24" ht="12" customHeight="1">
      <c r="U3791" s="107"/>
      <c r="V3791" s="108"/>
      <c r="W3791" s="109"/>
      <c r="X3791" s="108"/>
    </row>
    <row r="3792" spans="21:24" ht="12" customHeight="1">
      <c r="U3792" s="107"/>
      <c r="V3792" s="108"/>
      <c r="W3792" s="109"/>
      <c r="X3792" s="108"/>
    </row>
    <row r="3793" spans="21:24" ht="12" customHeight="1">
      <c r="U3793" s="107"/>
      <c r="V3793" s="108"/>
      <c r="W3793" s="109"/>
      <c r="X3793" s="108"/>
    </row>
    <row r="3794" spans="21:24" ht="12" customHeight="1">
      <c r="U3794" s="107"/>
      <c r="V3794" s="108"/>
      <c r="W3794" s="109"/>
      <c r="X3794" s="108"/>
    </row>
    <row r="3795" spans="21:24" ht="12" customHeight="1">
      <c r="U3795" s="107"/>
      <c r="V3795" s="108"/>
      <c r="W3795" s="109"/>
      <c r="X3795" s="108"/>
    </row>
    <row r="3796" spans="21:24" ht="12" customHeight="1">
      <c r="U3796" s="107"/>
      <c r="V3796" s="108"/>
      <c r="W3796" s="109"/>
      <c r="X3796" s="108"/>
    </row>
    <row r="3797" spans="21:24" ht="12" customHeight="1">
      <c r="U3797" s="107"/>
      <c r="V3797" s="108"/>
      <c r="W3797" s="109"/>
      <c r="X3797" s="108"/>
    </row>
    <row r="3798" spans="21:24" ht="12" customHeight="1">
      <c r="U3798" s="107"/>
      <c r="V3798" s="108"/>
      <c r="W3798" s="109"/>
      <c r="X3798" s="108"/>
    </row>
    <row r="3799" spans="21:24" ht="12" customHeight="1">
      <c r="U3799" s="107"/>
      <c r="V3799" s="108"/>
      <c r="W3799" s="109"/>
      <c r="X3799" s="108"/>
    </row>
    <row r="3800" spans="21:24" ht="12" customHeight="1">
      <c r="U3800" s="107"/>
      <c r="V3800" s="108"/>
      <c r="W3800" s="109"/>
      <c r="X3800" s="108"/>
    </row>
    <row r="3801" spans="21:24" ht="12" customHeight="1">
      <c r="U3801" s="107"/>
      <c r="V3801" s="108"/>
      <c r="W3801" s="109"/>
      <c r="X3801" s="108"/>
    </row>
    <row r="3802" spans="21:24" ht="12" customHeight="1">
      <c r="U3802" s="107"/>
      <c r="V3802" s="108"/>
      <c r="W3802" s="109"/>
      <c r="X3802" s="108"/>
    </row>
    <row r="3803" spans="21:24" ht="12" customHeight="1">
      <c r="U3803" s="107"/>
      <c r="V3803" s="108"/>
      <c r="W3803" s="109"/>
      <c r="X3803" s="108"/>
    </row>
    <row r="3804" spans="21:24" ht="12" customHeight="1">
      <c r="U3804" s="107"/>
      <c r="V3804" s="108"/>
      <c r="W3804" s="109"/>
      <c r="X3804" s="108"/>
    </row>
    <row r="3805" spans="21:24" ht="12" customHeight="1">
      <c r="U3805" s="107"/>
      <c r="V3805" s="108"/>
      <c r="W3805" s="109"/>
      <c r="X3805" s="108"/>
    </row>
    <row r="3806" spans="21:24" ht="12" customHeight="1">
      <c r="U3806" s="107"/>
      <c r="V3806" s="108"/>
      <c r="W3806" s="109"/>
      <c r="X3806" s="108"/>
    </row>
    <row r="3807" spans="21:24" ht="12" customHeight="1">
      <c r="U3807" s="107"/>
      <c r="V3807" s="108"/>
      <c r="W3807" s="109"/>
      <c r="X3807" s="108"/>
    </row>
    <row r="3808" spans="21:24" ht="12" customHeight="1">
      <c r="U3808" s="107"/>
      <c r="V3808" s="108"/>
      <c r="W3808" s="109"/>
      <c r="X3808" s="108"/>
    </row>
    <row r="3809" spans="21:24" ht="12" customHeight="1">
      <c r="U3809" s="107"/>
      <c r="V3809" s="108"/>
      <c r="W3809" s="109"/>
      <c r="X3809" s="108"/>
    </row>
    <row r="3810" spans="21:24" ht="12" customHeight="1">
      <c r="U3810" s="107"/>
      <c r="V3810" s="108"/>
      <c r="W3810" s="109"/>
      <c r="X3810" s="108"/>
    </row>
    <row r="3811" spans="21:24" ht="12" customHeight="1">
      <c r="U3811" s="107"/>
      <c r="V3811" s="108"/>
      <c r="W3811" s="109"/>
      <c r="X3811" s="108"/>
    </row>
    <row r="3812" spans="21:24" ht="12" customHeight="1">
      <c r="U3812" s="107"/>
      <c r="V3812" s="108"/>
      <c r="W3812" s="109"/>
      <c r="X3812" s="108"/>
    </row>
    <row r="3813" spans="21:24" ht="12" customHeight="1">
      <c r="U3813" s="107"/>
      <c r="V3813" s="108"/>
      <c r="W3813" s="109"/>
      <c r="X3813" s="108"/>
    </row>
    <row r="3814" spans="21:24" ht="12" customHeight="1">
      <c r="U3814" s="107"/>
      <c r="V3814" s="108"/>
      <c r="W3814" s="109"/>
      <c r="X3814" s="108"/>
    </row>
    <row r="3815" spans="21:24" ht="12" customHeight="1">
      <c r="U3815" s="107"/>
      <c r="V3815" s="108"/>
      <c r="W3815" s="109"/>
      <c r="X3815" s="108"/>
    </row>
    <row r="3816" spans="21:24" ht="12" customHeight="1">
      <c r="U3816" s="107"/>
      <c r="V3816" s="108"/>
      <c r="W3816" s="109"/>
      <c r="X3816" s="108"/>
    </row>
    <row r="3817" spans="21:24" ht="12" customHeight="1">
      <c r="U3817" s="107"/>
      <c r="V3817" s="108"/>
      <c r="W3817" s="109"/>
      <c r="X3817" s="108"/>
    </row>
    <row r="3818" spans="21:24" ht="12" customHeight="1">
      <c r="U3818" s="107"/>
      <c r="V3818" s="108"/>
      <c r="W3818" s="109"/>
      <c r="X3818" s="108"/>
    </row>
    <row r="3819" spans="21:24" ht="12" customHeight="1">
      <c r="U3819" s="107"/>
      <c r="V3819" s="108"/>
      <c r="W3819" s="109"/>
      <c r="X3819" s="108"/>
    </row>
    <row r="3820" spans="21:24" ht="12" customHeight="1">
      <c r="U3820" s="107"/>
      <c r="V3820" s="108"/>
      <c r="W3820" s="109"/>
      <c r="X3820" s="108"/>
    </row>
    <row r="3821" spans="21:24" ht="12" customHeight="1">
      <c r="U3821" s="107"/>
      <c r="V3821" s="108"/>
      <c r="W3821" s="109"/>
      <c r="X3821" s="108"/>
    </row>
    <row r="3822" spans="21:24" ht="12" customHeight="1">
      <c r="U3822" s="107"/>
      <c r="V3822" s="108"/>
      <c r="W3822" s="109"/>
      <c r="X3822" s="108"/>
    </row>
    <row r="3823" spans="21:24" ht="12" customHeight="1">
      <c r="U3823" s="107"/>
      <c r="V3823" s="108"/>
      <c r="W3823" s="109"/>
      <c r="X3823" s="108"/>
    </row>
    <row r="3824" spans="21:24" ht="12" customHeight="1">
      <c r="U3824" s="107"/>
      <c r="V3824" s="108"/>
      <c r="W3824" s="109"/>
      <c r="X3824" s="108"/>
    </row>
    <row r="3825" spans="21:24" ht="12" customHeight="1">
      <c r="U3825" s="107"/>
      <c r="V3825" s="108"/>
      <c r="W3825" s="109"/>
      <c r="X3825" s="108"/>
    </row>
    <row r="3826" spans="21:24" ht="12" customHeight="1">
      <c r="U3826" s="107"/>
      <c r="V3826" s="108"/>
      <c r="W3826" s="109"/>
      <c r="X3826" s="108"/>
    </row>
    <row r="3827" spans="21:24" ht="12" customHeight="1">
      <c r="U3827" s="107"/>
      <c r="V3827" s="108"/>
      <c r="W3827" s="109"/>
      <c r="X3827" s="108"/>
    </row>
    <row r="3828" spans="21:24" ht="12" customHeight="1">
      <c r="U3828" s="107"/>
      <c r="V3828" s="108"/>
      <c r="W3828" s="109"/>
      <c r="X3828" s="108"/>
    </row>
    <row r="3829" spans="21:24" ht="12" customHeight="1">
      <c r="U3829" s="107"/>
      <c r="V3829" s="108"/>
      <c r="W3829" s="109"/>
      <c r="X3829" s="108"/>
    </row>
    <row r="3830" spans="21:24" ht="12" customHeight="1">
      <c r="U3830" s="107"/>
      <c r="V3830" s="108"/>
      <c r="W3830" s="109"/>
      <c r="X3830" s="108"/>
    </row>
    <row r="3831" spans="21:24" ht="12" customHeight="1">
      <c r="U3831" s="107"/>
      <c r="V3831" s="108"/>
      <c r="W3831" s="109"/>
      <c r="X3831" s="108"/>
    </row>
    <row r="3832" spans="21:24" ht="12" customHeight="1">
      <c r="U3832" s="107"/>
      <c r="V3832" s="108"/>
      <c r="W3832" s="109"/>
      <c r="X3832" s="108"/>
    </row>
    <row r="3833" spans="21:24" ht="12" customHeight="1">
      <c r="U3833" s="107"/>
      <c r="V3833" s="108"/>
      <c r="W3833" s="109"/>
      <c r="X3833" s="108"/>
    </row>
    <row r="3834" spans="21:24" ht="12" customHeight="1">
      <c r="U3834" s="107"/>
      <c r="V3834" s="108"/>
      <c r="W3834" s="109"/>
      <c r="X3834" s="108"/>
    </row>
    <row r="3835" spans="21:24" ht="12" customHeight="1">
      <c r="U3835" s="107"/>
      <c r="V3835" s="108"/>
      <c r="W3835" s="109"/>
      <c r="X3835" s="108"/>
    </row>
    <row r="3836" spans="21:24" ht="12" customHeight="1">
      <c r="U3836" s="107"/>
      <c r="V3836" s="108"/>
      <c r="W3836" s="109"/>
      <c r="X3836" s="108"/>
    </row>
    <row r="3837" spans="21:24" ht="12" customHeight="1">
      <c r="U3837" s="107"/>
      <c r="V3837" s="108"/>
      <c r="W3837" s="109"/>
      <c r="X3837" s="108"/>
    </row>
    <row r="3838" spans="21:24" ht="12" customHeight="1">
      <c r="U3838" s="107"/>
      <c r="V3838" s="108"/>
      <c r="W3838" s="109"/>
      <c r="X3838" s="108"/>
    </row>
    <row r="3839" spans="21:24" ht="12" customHeight="1">
      <c r="U3839" s="107"/>
      <c r="V3839" s="108"/>
      <c r="W3839" s="109"/>
      <c r="X3839" s="108"/>
    </row>
    <row r="3840" spans="21:24" ht="12" customHeight="1">
      <c r="U3840" s="107"/>
      <c r="V3840" s="108"/>
      <c r="W3840" s="109"/>
      <c r="X3840" s="108"/>
    </row>
    <row r="3841" spans="21:24" ht="12" customHeight="1">
      <c r="U3841" s="107"/>
      <c r="V3841" s="108"/>
      <c r="W3841" s="109"/>
      <c r="X3841" s="108"/>
    </row>
    <row r="3842" spans="21:24" ht="12" customHeight="1">
      <c r="U3842" s="107"/>
      <c r="V3842" s="108"/>
      <c r="W3842" s="109"/>
      <c r="X3842" s="108"/>
    </row>
    <row r="3843" spans="21:24" ht="12" customHeight="1">
      <c r="U3843" s="107"/>
      <c r="V3843" s="108"/>
      <c r="W3843" s="109"/>
      <c r="X3843" s="108"/>
    </row>
    <row r="3844" spans="21:24" ht="12" customHeight="1">
      <c r="U3844" s="107"/>
      <c r="V3844" s="108"/>
      <c r="W3844" s="109"/>
      <c r="X3844" s="108"/>
    </row>
    <row r="3845" spans="21:24" ht="12" customHeight="1">
      <c r="U3845" s="107"/>
      <c r="V3845" s="108"/>
      <c r="W3845" s="109"/>
      <c r="X3845" s="108"/>
    </row>
    <row r="3846" spans="21:24" ht="12" customHeight="1">
      <c r="U3846" s="107"/>
      <c r="V3846" s="108"/>
      <c r="W3846" s="109"/>
      <c r="X3846" s="108"/>
    </row>
    <row r="3847" spans="21:24" ht="12" customHeight="1">
      <c r="U3847" s="107"/>
      <c r="V3847" s="108"/>
      <c r="W3847" s="109"/>
      <c r="X3847" s="108"/>
    </row>
    <row r="3848" spans="21:24" ht="12" customHeight="1">
      <c r="U3848" s="107"/>
      <c r="V3848" s="108"/>
      <c r="W3848" s="109"/>
      <c r="X3848" s="108"/>
    </row>
    <row r="3849" spans="21:24" ht="12" customHeight="1">
      <c r="U3849" s="107"/>
      <c r="V3849" s="108"/>
      <c r="W3849" s="109"/>
      <c r="X3849" s="108"/>
    </row>
    <row r="3850" spans="21:24" ht="12" customHeight="1">
      <c r="U3850" s="107"/>
      <c r="V3850" s="108"/>
      <c r="W3850" s="109"/>
      <c r="X3850" s="108"/>
    </row>
    <row r="3851" spans="21:24" ht="12" customHeight="1">
      <c r="U3851" s="107"/>
      <c r="V3851" s="108"/>
      <c r="W3851" s="109"/>
      <c r="X3851" s="108"/>
    </row>
    <row r="3852" spans="21:24" ht="12" customHeight="1">
      <c r="U3852" s="107"/>
      <c r="V3852" s="108"/>
      <c r="W3852" s="109"/>
      <c r="X3852" s="108"/>
    </row>
    <row r="3853" spans="21:24" ht="12" customHeight="1">
      <c r="U3853" s="107"/>
      <c r="V3853" s="108"/>
      <c r="W3853" s="109"/>
      <c r="X3853" s="108"/>
    </row>
    <row r="3854" spans="21:24" ht="12" customHeight="1">
      <c r="U3854" s="107"/>
      <c r="V3854" s="108"/>
      <c r="W3854" s="109"/>
      <c r="X3854" s="108"/>
    </row>
    <row r="3855" spans="21:24" ht="12" customHeight="1">
      <c r="U3855" s="107"/>
      <c r="V3855" s="108"/>
      <c r="W3855" s="109"/>
      <c r="X3855" s="108"/>
    </row>
    <row r="3856" spans="21:24" ht="12" customHeight="1">
      <c r="U3856" s="107"/>
      <c r="V3856" s="108"/>
      <c r="W3856" s="109"/>
      <c r="X3856" s="108"/>
    </row>
    <row r="3857" spans="21:24" ht="12" customHeight="1">
      <c r="U3857" s="107"/>
      <c r="V3857" s="108"/>
      <c r="W3857" s="109"/>
      <c r="X3857" s="108"/>
    </row>
    <row r="3858" spans="21:24" ht="12" customHeight="1">
      <c r="U3858" s="107"/>
      <c r="V3858" s="108"/>
      <c r="W3858" s="109"/>
      <c r="X3858" s="108"/>
    </row>
    <row r="3859" spans="21:24" ht="12" customHeight="1">
      <c r="U3859" s="107"/>
      <c r="V3859" s="108"/>
      <c r="W3859" s="109"/>
      <c r="X3859" s="108"/>
    </row>
    <row r="3860" spans="21:24" ht="12" customHeight="1">
      <c r="U3860" s="107"/>
      <c r="V3860" s="108"/>
      <c r="W3860" s="109"/>
      <c r="X3860" s="108"/>
    </row>
    <row r="3861" spans="21:24" ht="12" customHeight="1">
      <c r="U3861" s="107"/>
      <c r="V3861" s="108"/>
      <c r="W3861" s="109"/>
      <c r="X3861" s="108"/>
    </row>
    <row r="3862" spans="21:24" ht="12" customHeight="1">
      <c r="U3862" s="107"/>
      <c r="V3862" s="108"/>
      <c r="W3862" s="109"/>
      <c r="X3862" s="108"/>
    </row>
    <row r="3863" spans="21:24" ht="12" customHeight="1">
      <c r="U3863" s="107"/>
      <c r="V3863" s="108"/>
      <c r="W3863" s="109"/>
      <c r="X3863" s="108"/>
    </row>
    <row r="3864" spans="21:24" ht="12" customHeight="1">
      <c r="U3864" s="107"/>
      <c r="V3864" s="108"/>
      <c r="W3864" s="109"/>
      <c r="X3864" s="108"/>
    </row>
    <row r="3865" spans="21:24" ht="12" customHeight="1">
      <c r="U3865" s="107"/>
      <c r="V3865" s="108"/>
      <c r="W3865" s="109"/>
      <c r="X3865" s="108"/>
    </row>
    <row r="3866" spans="21:24" ht="12" customHeight="1">
      <c r="U3866" s="107"/>
      <c r="V3866" s="108"/>
      <c r="W3866" s="109"/>
      <c r="X3866" s="108"/>
    </row>
    <row r="3867" spans="21:24" ht="12" customHeight="1">
      <c r="U3867" s="107"/>
      <c r="V3867" s="108"/>
      <c r="W3867" s="109"/>
      <c r="X3867" s="108"/>
    </row>
    <row r="3868" spans="21:24" ht="12" customHeight="1">
      <c r="U3868" s="107"/>
      <c r="V3868" s="108"/>
      <c r="W3868" s="109"/>
      <c r="X3868" s="108"/>
    </row>
    <row r="3869" spans="21:24" ht="12" customHeight="1">
      <c r="U3869" s="107"/>
      <c r="V3869" s="108"/>
      <c r="W3869" s="109"/>
      <c r="X3869" s="108"/>
    </row>
    <row r="3870" spans="21:24" ht="12" customHeight="1">
      <c r="U3870" s="107"/>
      <c r="V3870" s="108"/>
      <c r="W3870" s="109"/>
      <c r="X3870" s="108"/>
    </row>
    <row r="3871" spans="21:24" ht="12" customHeight="1">
      <c r="U3871" s="107"/>
      <c r="V3871" s="108"/>
      <c r="W3871" s="109"/>
      <c r="X3871" s="108"/>
    </row>
    <row r="3872" spans="21:24" ht="12" customHeight="1">
      <c r="U3872" s="107"/>
      <c r="V3872" s="108"/>
      <c r="W3872" s="109"/>
      <c r="X3872" s="108"/>
    </row>
    <row r="3873" spans="21:24" ht="12" customHeight="1">
      <c r="U3873" s="107"/>
      <c r="V3873" s="108"/>
      <c r="W3873" s="109"/>
      <c r="X3873" s="108"/>
    </row>
    <row r="3874" spans="21:24" ht="12" customHeight="1">
      <c r="U3874" s="107"/>
      <c r="V3874" s="108"/>
      <c r="W3874" s="109"/>
      <c r="X3874" s="108"/>
    </row>
    <row r="3875" spans="21:24" ht="12" customHeight="1">
      <c r="U3875" s="107"/>
      <c r="V3875" s="108"/>
      <c r="W3875" s="109"/>
      <c r="X3875" s="108"/>
    </row>
    <row r="3876" spans="21:24" ht="12" customHeight="1">
      <c r="U3876" s="107"/>
      <c r="V3876" s="108"/>
      <c r="W3876" s="109"/>
      <c r="X3876" s="108"/>
    </row>
    <row r="3877" spans="21:24" ht="12" customHeight="1">
      <c r="U3877" s="107"/>
      <c r="V3877" s="108"/>
      <c r="W3877" s="109"/>
      <c r="X3877" s="108"/>
    </row>
    <row r="3878" spans="21:24" ht="12" customHeight="1">
      <c r="U3878" s="107"/>
      <c r="V3878" s="108"/>
      <c r="W3878" s="109"/>
      <c r="X3878" s="108"/>
    </row>
    <row r="3879" spans="21:24" ht="12" customHeight="1">
      <c r="U3879" s="107"/>
      <c r="V3879" s="108"/>
      <c r="W3879" s="109"/>
      <c r="X3879" s="108"/>
    </row>
    <row r="3880" spans="21:24" ht="12" customHeight="1">
      <c r="U3880" s="107"/>
      <c r="V3880" s="108"/>
      <c r="W3880" s="109"/>
      <c r="X3880" s="108"/>
    </row>
    <row r="3881" spans="21:24" ht="12" customHeight="1">
      <c r="U3881" s="107"/>
      <c r="V3881" s="108"/>
      <c r="W3881" s="109"/>
      <c r="X3881" s="108"/>
    </row>
    <row r="3882" spans="21:24" ht="12" customHeight="1">
      <c r="U3882" s="107"/>
      <c r="V3882" s="108"/>
      <c r="W3882" s="109"/>
      <c r="X3882" s="108"/>
    </row>
    <row r="3883" spans="21:24" ht="12" customHeight="1">
      <c r="U3883" s="107"/>
      <c r="V3883" s="108"/>
      <c r="W3883" s="109"/>
      <c r="X3883" s="108"/>
    </row>
    <row r="3884" spans="21:24" ht="12" customHeight="1">
      <c r="U3884" s="107"/>
      <c r="V3884" s="108"/>
      <c r="W3884" s="109"/>
      <c r="X3884" s="108"/>
    </row>
    <row r="3885" spans="21:24" ht="12" customHeight="1">
      <c r="U3885" s="107"/>
      <c r="V3885" s="108"/>
      <c r="W3885" s="109"/>
      <c r="X3885" s="108"/>
    </row>
    <row r="3886" spans="21:24" ht="12" customHeight="1">
      <c r="U3886" s="107"/>
      <c r="V3886" s="108"/>
      <c r="W3886" s="109"/>
      <c r="X3886" s="108"/>
    </row>
    <row r="3887" spans="21:24" ht="12" customHeight="1">
      <c r="U3887" s="107"/>
      <c r="V3887" s="108"/>
      <c r="W3887" s="109"/>
      <c r="X3887" s="108"/>
    </row>
    <row r="3888" spans="21:24" ht="12" customHeight="1">
      <c r="U3888" s="107"/>
      <c r="V3888" s="108"/>
      <c r="W3888" s="109"/>
      <c r="X3888" s="108"/>
    </row>
    <row r="3889" spans="21:24" ht="12" customHeight="1">
      <c r="U3889" s="107"/>
      <c r="V3889" s="108"/>
      <c r="W3889" s="109"/>
      <c r="X3889" s="108"/>
    </row>
    <row r="3890" spans="21:24" ht="12" customHeight="1">
      <c r="U3890" s="107"/>
      <c r="V3890" s="108"/>
      <c r="W3890" s="109"/>
      <c r="X3890" s="108"/>
    </row>
    <row r="3891" spans="21:24" ht="12" customHeight="1">
      <c r="U3891" s="107"/>
      <c r="V3891" s="108"/>
      <c r="W3891" s="109"/>
      <c r="X3891" s="108"/>
    </row>
    <row r="3892" spans="21:24" ht="12" customHeight="1">
      <c r="U3892" s="107"/>
      <c r="V3892" s="108"/>
      <c r="W3892" s="109"/>
      <c r="X3892" s="108"/>
    </row>
    <row r="3893" spans="21:24" ht="12" customHeight="1">
      <c r="U3893" s="107"/>
      <c r="V3893" s="108"/>
      <c r="W3893" s="109"/>
      <c r="X3893" s="108"/>
    </row>
    <row r="3894" spans="21:24" ht="12" customHeight="1">
      <c r="U3894" s="107"/>
      <c r="V3894" s="108"/>
      <c r="W3894" s="109"/>
      <c r="X3894" s="108"/>
    </row>
    <row r="3895" spans="21:24" ht="12" customHeight="1">
      <c r="U3895" s="107"/>
      <c r="V3895" s="108"/>
      <c r="W3895" s="109"/>
      <c r="X3895" s="108"/>
    </row>
    <row r="3896" spans="21:24" ht="12" customHeight="1">
      <c r="U3896" s="107"/>
      <c r="V3896" s="108"/>
      <c r="W3896" s="109"/>
      <c r="X3896" s="108"/>
    </row>
    <row r="3897" spans="21:24" ht="12" customHeight="1">
      <c r="U3897" s="107"/>
      <c r="V3897" s="108"/>
      <c r="W3897" s="109"/>
      <c r="X3897" s="108"/>
    </row>
    <row r="3898" spans="21:24" ht="12" customHeight="1">
      <c r="U3898" s="107"/>
      <c r="V3898" s="108"/>
      <c r="W3898" s="109"/>
      <c r="X3898" s="108"/>
    </row>
    <row r="3899" spans="21:24" ht="12" customHeight="1">
      <c r="U3899" s="107"/>
      <c r="V3899" s="108"/>
      <c r="W3899" s="109"/>
      <c r="X3899" s="108"/>
    </row>
    <row r="3900" spans="21:24" ht="12" customHeight="1">
      <c r="U3900" s="107"/>
      <c r="V3900" s="108"/>
      <c r="W3900" s="109"/>
      <c r="X3900" s="108"/>
    </row>
    <row r="3901" spans="21:24" ht="12" customHeight="1">
      <c r="U3901" s="107"/>
      <c r="V3901" s="108"/>
      <c r="W3901" s="109"/>
      <c r="X3901" s="108"/>
    </row>
    <row r="3902" spans="21:24" ht="12" customHeight="1">
      <c r="U3902" s="107"/>
      <c r="V3902" s="108"/>
      <c r="W3902" s="109"/>
      <c r="X3902" s="108"/>
    </row>
    <row r="3903" spans="21:24" ht="12" customHeight="1">
      <c r="U3903" s="107"/>
      <c r="V3903" s="108"/>
      <c r="W3903" s="109"/>
      <c r="X3903" s="108"/>
    </row>
    <row r="3904" spans="21:24" ht="12" customHeight="1">
      <c r="U3904" s="107"/>
      <c r="V3904" s="108"/>
      <c r="W3904" s="109"/>
      <c r="X3904" s="108"/>
    </row>
    <row r="3905" spans="21:24" ht="12" customHeight="1">
      <c r="U3905" s="107"/>
      <c r="V3905" s="108"/>
      <c r="W3905" s="109"/>
      <c r="X3905" s="108"/>
    </row>
    <row r="3906" spans="21:24" ht="12" customHeight="1">
      <c r="U3906" s="107"/>
      <c r="V3906" s="108"/>
      <c r="W3906" s="109"/>
      <c r="X3906" s="108"/>
    </row>
    <row r="3907" spans="21:24" ht="12" customHeight="1">
      <c r="U3907" s="107"/>
      <c r="V3907" s="108"/>
      <c r="W3907" s="109"/>
      <c r="X3907" s="108"/>
    </row>
    <row r="3908" spans="21:24" ht="12" customHeight="1">
      <c r="U3908" s="107"/>
      <c r="V3908" s="108"/>
      <c r="W3908" s="109"/>
      <c r="X3908" s="108"/>
    </row>
    <row r="3909" spans="21:24" ht="12" customHeight="1">
      <c r="U3909" s="107"/>
      <c r="V3909" s="108"/>
      <c r="W3909" s="109"/>
      <c r="X3909" s="108"/>
    </row>
    <row r="3910" spans="21:24" ht="12" customHeight="1">
      <c r="U3910" s="107"/>
      <c r="V3910" s="108"/>
      <c r="W3910" s="109"/>
      <c r="X3910" s="108"/>
    </row>
    <row r="3911" spans="21:24" ht="12" customHeight="1">
      <c r="U3911" s="107"/>
      <c r="V3911" s="108"/>
      <c r="W3911" s="109"/>
      <c r="X3911" s="108"/>
    </row>
    <row r="3912" spans="21:24" ht="12" customHeight="1">
      <c r="U3912" s="107"/>
      <c r="V3912" s="108"/>
      <c r="W3912" s="109"/>
      <c r="X3912" s="108"/>
    </row>
    <row r="3913" spans="21:24" ht="12" customHeight="1">
      <c r="U3913" s="107"/>
      <c r="V3913" s="108"/>
      <c r="W3913" s="109"/>
      <c r="X3913" s="108"/>
    </row>
    <row r="3914" spans="21:24" ht="12" customHeight="1">
      <c r="U3914" s="107"/>
      <c r="V3914" s="108"/>
      <c r="W3914" s="109"/>
      <c r="X3914" s="108"/>
    </row>
    <row r="3915" spans="21:24" ht="12" customHeight="1">
      <c r="U3915" s="107"/>
      <c r="V3915" s="108"/>
      <c r="W3915" s="109"/>
      <c r="X3915" s="108"/>
    </row>
    <row r="3916" spans="21:24" ht="12" customHeight="1">
      <c r="U3916" s="107"/>
      <c r="V3916" s="108"/>
      <c r="W3916" s="109"/>
      <c r="X3916" s="108"/>
    </row>
    <row r="3917" spans="21:24" ht="12" customHeight="1">
      <c r="U3917" s="107"/>
      <c r="V3917" s="108"/>
      <c r="W3917" s="109"/>
      <c r="X3917" s="108"/>
    </row>
    <row r="3918" spans="21:24" ht="12" customHeight="1">
      <c r="U3918" s="107"/>
      <c r="V3918" s="108"/>
      <c r="W3918" s="109"/>
      <c r="X3918" s="108"/>
    </row>
    <row r="3919" spans="21:24" ht="12" customHeight="1">
      <c r="U3919" s="107"/>
      <c r="V3919" s="108"/>
      <c r="W3919" s="109"/>
      <c r="X3919" s="108"/>
    </row>
    <row r="3920" spans="21:24" ht="12" customHeight="1">
      <c r="U3920" s="107"/>
      <c r="V3920" s="108"/>
      <c r="W3920" s="109"/>
      <c r="X3920" s="108"/>
    </row>
    <row r="3921" spans="21:24" ht="12" customHeight="1">
      <c r="U3921" s="107"/>
      <c r="V3921" s="108"/>
      <c r="W3921" s="109"/>
      <c r="X3921" s="108"/>
    </row>
    <row r="3922" spans="21:24" ht="12" customHeight="1">
      <c r="U3922" s="107"/>
      <c r="V3922" s="108"/>
      <c r="W3922" s="109"/>
      <c r="X3922" s="108"/>
    </row>
    <row r="3923" spans="21:24" ht="12" customHeight="1">
      <c r="U3923" s="107"/>
      <c r="V3923" s="108"/>
      <c r="W3923" s="109"/>
      <c r="X3923" s="108"/>
    </row>
    <row r="3924" spans="21:24" ht="12" customHeight="1">
      <c r="U3924" s="107"/>
      <c r="V3924" s="108"/>
      <c r="W3924" s="109"/>
      <c r="X3924" s="108"/>
    </row>
    <row r="3925" spans="21:24" ht="12" customHeight="1">
      <c r="U3925" s="107"/>
      <c r="V3925" s="108"/>
      <c r="W3925" s="109"/>
      <c r="X3925" s="108"/>
    </row>
    <row r="3926" spans="21:24" ht="12" customHeight="1">
      <c r="U3926" s="107"/>
      <c r="V3926" s="108"/>
      <c r="W3926" s="109"/>
      <c r="X3926" s="108"/>
    </row>
    <row r="3927" spans="21:24" ht="12" customHeight="1">
      <c r="U3927" s="107"/>
      <c r="V3927" s="108"/>
      <c r="W3927" s="109"/>
      <c r="X3927" s="108"/>
    </row>
    <row r="3928" spans="21:24" ht="12" customHeight="1">
      <c r="U3928" s="107"/>
      <c r="V3928" s="108"/>
      <c r="W3928" s="109"/>
      <c r="X3928" s="108"/>
    </row>
    <row r="3929" spans="21:24" ht="12" customHeight="1">
      <c r="U3929" s="107"/>
      <c r="V3929" s="108"/>
      <c r="W3929" s="109"/>
      <c r="X3929" s="108"/>
    </row>
    <row r="3930" spans="21:24" ht="12" customHeight="1">
      <c r="U3930" s="107"/>
      <c r="V3930" s="108"/>
      <c r="W3930" s="109"/>
      <c r="X3930" s="108"/>
    </row>
    <row r="3931" spans="21:24" ht="12" customHeight="1">
      <c r="U3931" s="107"/>
      <c r="V3931" s="108"/>
      <c r="W3931" s="109"/>
      <c r="X3931" s="108"/>
    </row>
    <row r="3932" spans="21:24" ht="12" customHeight="1">
      <c r="U3932" s="107"/>
      <c r="V3932" s="108"/>
      <c r="W3932" s="109"/>
      <c r="X3932" s="108"/>
    </row>
    <row r="3933" spans="21:24" ht="12" customHeight="1">
      <c r="U3933" s="107"/>
      <c r="V3933" s="108"/>
      <c r="W3933" s="109"/>
      <c r="X3933" s="108"/>
    </row>
    <row r="3934" spans="21:24" ht="12" customHeight="1">
      <c r="U3934" s="107"/>
      <c r="V3934" s="108"/>
      <c r="W3934" s="109"/>
      <c r="X3934" s="108"/>
    </row>
    <row r="3935" spans="21:24" ht="12" customHeight="1">
      <c r="U3935" s="107"/>
      <c r="V3935" s="108"/>
      <c r="W3935" s="109"/>
      <c r="X3935" s="108"/>
    </row>
    <row r="3936" spans="21:24" ht="12" customHeight="1">
      <c r="U3936" s="107"/>
      <c r="V3936" s="108"/>
      <c r="W3936" s="109"/>
      <c r="X3936" s="108"/>
    </row>
    <row r="3937" spans="21:24" ht="12" customHeight="1">
      <c r="U3937" s="107"/>
      <c r="V3937" s="108"/>
      <c r="W3937" s="109"/>
      <c r="X3937" s="108"/>
    </row>
    <row r="3938" spans="21:24" ht="12" customHeight="1">
      <c r="U3938" s="107"/>
      <c r="V3938" s="108"/>
      <c r="W3938" s="109"/>
      <c r="X3938" s="108"/>
    </row>
    <row r="3939" spans="21:24" ht="12" customHeight="1">
      <c r="U3939" s="107"/>
      <c r="V3939" s="108"/>
      <c r="W3939" s="109"/>
      <c r="X3939" s="108"/>
    </row>
    <row r="3940" spans="21:24" ht="12" customHeight="1">
      <c r="U3940" s="107"/>
      <c r="V3940" s="108"/>
      <c r="W3940" s="109"/>
      <c r="X3940" s="108"/>
    </row>
    <row r="3941" spans="21:24" ht="12" customHeight="1">
      <c r="U3941" s="107"/>
      <c r="V3941" s="108"/>
      <c r="W3941" s="109"/>
      <c r="X3941" s="108"/>
    </row>
    <row r="3942" spans="21:24" ht="12" customHeight="1">
      <c r="U3942" s="107"/>
      <c r="V3942" s="108"/>
      <c r="W3942" s="109"/>
      <c r="X3942" s="108"/>
    </row>
    <row r="3943" spans="21:24" ht="12" customHeight="1">
      <c r="U3943" s="107"/>
      <c r="V3943" s="108"/>
      <c r="W3943" s="109"/>
      <c r="X3943" s="108"/>
    </row>
    <row r="3944" spans="21:24" ht="12" customHeight="1">
      <c r="U3944" s="107"/>
      <c r="V3944" s="108"/>
      <c r="W3944" s="109"/>
      <c r="X3944" s="108"/>
    </row>
    <row r="3945" spans="21:24" ht="12" customHeight="1">
      <c r="U3945" s="107"/>
      <c r="V3945" s="108"/>
      <c r="W3945" s="109"/>
      <c r="X3945" s="108"/>
    </row>
    <row r="3946" spans="21:24" ht="12" customHeight="1">
      <c r="U3946" s="107"/>
      <c r="V3946" s="108"/>
      <c r="W3946" s="109"/>
      <c r="X3946" s="108"/>
    </row>
    <row r="3947" spans="21:24" ht="12" customHeight="1">
      <c r="U3947" s="107"/>
      <c r="V3947" s="108"/>
      <c r="W3947" s="109"/>
      <c r="X3947" s="108"/>
    </row>
    <row r="3948" spans="21:24" ht="12" customHeight="1">
      <c r="U3948" s="107"/>
      <c r="V3948" s="108"/>
      <c r="W3948" s="109"/>
      <c r="X3948" s="108"/>
    </row>
    <row r="3949" spans="21:24" ht="12" customHeight="1">
      <c r="U3949" s="107"/>
      <c r="V3949" s="108"/>
      <c r="W3949" s="109"/>
      <c r="X3949" s="108"/>
    </row>
    <row r="3950" spans="21:24" ht="12" customHeight="1">
      <c r="U3950" s="107"/>
      <c r="V3950" s="108"/>
      <c r="W3950" s="109"/>
      <c r="X3950" s="108"/>
    </row>
    <row r="3951" spans="21:24" ht="12" customHeight="1">
      <c r="U3951" s="107"/>
      <c r="V3951" s="108"/>
      <c r="W3951" s="109"/>
      <c r="X3951" s="108"/>
    </row>
    <row r="3952" spans="21:24" ht="12" customHeight="1">
      <c r="U3952" s="107"/>
      <c r="V3952" s="108"/>
      <c r="W3952" s="109"/>
      <c r="X3952" s="108"/>
    </row>
    <row r="3953" spans="21:24" ht="12" customHeight="1">
      <c r="U3953" s="107"/>
      <c r="V3953" s="108"/>
      <c r="W3953" s="109"/>
      <c r="X3953" s="108"/>
    </row>
    <row r="3954" spans="21:24" ht="12" customHeight="1">
      <c r="U3954" s="107"/>
      <c r="V3954" s="108"/>
      <c r="W3954" s="109"/>
      <c r="X3954" s="108"/>
    </row>
    <row r="3955" spans="21:24" ht="12" customHeight="1">
      <c r="U3955" s="107"/>
      <c r="V3955" s="108"/>
      <c r="W3955" s="109"/>
      <c r="X3955" s="108"/>
    </row>
    <row r="3956" spans="21:24" ht="12" customHeight="1">
      <c r="U3956" s="107"/>
      <c r="V3956" s="108"/>
      <c r="W3956" s="109"/>
      <c r="X3956" s="108"/>
    </row>
    <row r="3957" spans="21:24" ht="12" customHeight="1">
      <c r="U3957" s="107"/>
      <c r="V3957" s="108"/>
      <c r="W3957" s="109"/>
      <c r="X3957" s="108"/>
    </row>
    <row r="3958" spans="21:24" ht="12" customHeight="1">
      <c r="U3958" s="107"/>
      <c r="V3958" s="108"/>
      <c r="W3958" s="109"/>
      <c r="X3958" s="108"/>
    </row>
    <row r="3959" spans="21:24" ht="12" customHeight="1">
      <c r="U3959" s="107"/>
      <c r="V3959" s="108"/>
      <c r="W3959" s="109"/>
      <c r="X3959" s="108"/>
    </row>
    <row r="3960" spans="21:24" ht="12" customHeight="1">
      <c r="U3960" s="107"/>
      <c r="V3960" s="108"/>
      <c r="W3960" s="109"/>
      <c r="X3960" s="108"/>
    </row>
    <row r="3961" spans="21:24" ht="12" customHeight="1">
      <c r="U3961" s="107"/>
      <c r="V3961" s="108"/>
      <c r="W3961" s="109"/>
      <c r="X3961" s="108"/>
    </row>
    <row r="3962" spans="21:24" ht="12" customHeight="1">
      <c r="U3962" s="107"/>
      <c r="V3962" s="108"/>
      <c r="W3962" s="109"/>
      <c r="X3962" s="108"/>
    </row>
    <row r="3963" spans="21:24" ht="12" customHeight="1">
      <c r="U3963" s="107"/>
      <c r="V3963" s="108"/>
      <c r="W3963" s="109"/>
      <c r="X3963" s="108"/>
    </row>
    <row r="3964" spans="21:24" ht="12" customHeight="1">
      <c r="U3964" s="107"/>
      <c r="V3964" s="108"/>
      <c r="W3964" s="109"/>
      <c r="X3964" s="108"/>
    </row>
    <row r="3965" spans="21:24" ht="12" customHeight="1">
      <c r="U3965" s="107"/>
      <c r="V3965" s="108"/>
      <c r="W3965" s="109"/>
      <c r="X3965" s="108"/>
    </row>
    <row r="3966" spans="21:24" ht="12" customHeight="1">
      <c r="U3966" s="107"/>
      <c r="V3966" s="108"/>
      <c r="W3966" s="109"/>
      <c r="X3966" s="108"/>
    </row>
    <row r="3967" spans="21:24" ht="12" customHeight="1">
      <c r="U3967" s="107"/>
      <c r="V3967" s="108"/>
      <c r="W3967" s="109"/>
      <c r="X3967" s="108"/>
    </row>
    <row r="3968" spans="21:24" ht="12" customHeight="1">
      <c r="U3968" s="107"/>
      <c r="V3968" s="108"/>
      <c r="W3968" s="109"/>
      <c r="X3968" s="108"/>
    </row>
    <row r="3969" spans="21:24" ht="12" customHeight="1">
      <c r="U3969" s="107"/>
      <c r="V3969" s="108"/>
      <c r="W3969" s="109"/>
      <c r="X3969" s="108"/>
    </row>
    <row r="3970" spans="21:24" ht="12" customHeight="1">
      <c r="U3970" s="107"/>
      <c r="V3970" s="108"/>
      <c r="W3970" s="109"/>
      <c r="X3970" s="108"/>
    </row>
    <row r="3971" spans="21:24" ht="12" customHeight="1">
      <c r="U3971" s="107"/>
      <c r="V3971" s="108"/>
      <c r="W3971" s="109"/>
      <c r="X3971" s="108"/>
    </row>
    <row r="3972" spans="21:24" ht="12" customHeight="1">
      <c r="U3972" s="107"/>
      <c r="V3972" s="108"/>
      <c r="W3972" s="109"/>
      <c r="X3972" s="108"/>
    </row>
    <row r="3973" spans="21:24" ht="12" customHeight="1">
      <c r="U3973" s="107"/>
      <c r="V3973" s="108"/>
      <c r="W3973" s="109"/>
      <c r="X3973" s="108"/>
    </row>
    <row r="3974" spans="21:24" ht="12" customHeight="1">
      <c r="U3974" s="107"/>
      <c r="V3974" s="108"/>
      <c r="W3974" s="109"/>
      <c r="X3974" s="108"/>
    </row>
    <row r="3975" spans="21:24" ht="12" customHeight="1">
      <c r="U3975" s="107"/>
      <c r="V3975" s="108"/>
      <c r="W3975" s="109"/>
      <c r="X3975" s="108"/>
    </row>
    <row r="3976" spans="21:24" ht="12" customHeight="1">
      <c r="U3976" s="107"/>
      <c r="V3976" s="108"/>
      <c r="W3976" s="109"/>
      <c r="X3976" s="108"/>
    </row>
    <row r="3977" spans="21:24" ht="12" customHeight="1">
      <c r="U3977" s="107"/>
      <c r="V3977" s="108"/>
      <c r="W3977" s="109"/>
      <c r="X3977" s="108"/>
    </row>
    <row r="3978" spans="21:24" ht="12" customHeight="1">
      <c r="U3978" s="107"/>
      <c r="V3978" s="108"/>
      <c r="W3978" s="109"/>
      <c r="X3978" s="108"/>
    </row>
    <row r="3979" spans="21:24" ht="12" customHeight="1">
      <c r="U3979" s="107"/>
      <c r="V3979" s="108"/>
      <c r="W3979" s="109"/>
      <c r="X3979" s="108"/>
    </row>
    <row r="3980" spans="21:24" ht="12" customHeight="1">
      <c r="U3980" s="107"/>
      <c r="V3980" s="108"/>
      <c r="W3980" s="109"/>
      <c r="X3980" s="108"/>
    </row>
    <row r="3981" spans="21:24" ht="12" customHeight="1">
      <c r="U3981" s="107"/>
      <c r="V3981" s="108"/>
      <c r="W3981" s="109"/>
      <c r="X3981" s="108"/>
    </row>
    <row r="3982" spans="21:24" ht="12" customHeight="1">
      <c r="U3982" s="107"/>
      <c r="V3982" s="108"/>
      <c r="W3982" s="109"/>
      <c r="X3982" s="108"/>
    </row>
    <row r="3983" spans="21:24" ht="12" customHeight="1">
      <c r="U3983" s="107"/>
      <c r="V3983" s="108"/>
      <c r="W3983" s="109"/>
      <c r="X3983" s="108"/>
    </row>
    <row r="3984" spans="21:24" ht="12" customHeight="1">
      <c r="U3984" s="107"/>
      <c r="V3984" s="108"/>
      <c r="W3984" s="109"/>
      <c r="X3984" s="108"/>
    </row>
    <row r="3985" spans="21:24" ht="12" customHeight="1">
      <c r="U3985" s="107"/>
      <c r="V3985" s="108"/>
      <c r="W3985" s="109"/>
      <c r="X3985" s="108"/>
    </row>
    <row r="3986" spans="21:24" ht="12" customHeight="1">
      <c r="U3986" s="107"/>
      <c r="V3986" s="108"/>
      <c r="W3986" s="109"/>
      <c r="X3986" s="108"/>
    </row>
    <row r="3987" spans="21:24" ht="12" customHeight="1">
      <c r="U3987" s="107"/>
      <c r="V3987" s="108"/>
      <c r="W3987" s="109"/>
      <c r="X3987" s="108"/>
    </row>
    <row r="3988" spans="21:24" ht="12" customHeight="1">
      <c r="U3988" s="107"/>
      <c r="V3988" s="108"/>
      <c r="W3988" s="109"/>
      <c r="X3988" s="108"/>
    </row>
    <row r="3989" spans="21:24" ht="12" customHeight="1">
      <c r="U3989" s="107"/>
      <c r="V3989" s="108"/>
      <c r="W3989" s="109"/>
      <c r="X3989" s="108"/>
    </row>
    <row r="3990" spans="21:24" ht="12" customHeight="1">
      <c r="U3990" s="107"/>
      <c r="V3990" s="108"/>
      <c r="W3990" s="109"/>
      <c r="X3990" s="108"/>
    </row>
    <row r="3991" spans="21:24" ht="12" customHeight="1">
      <c r="U3991" s="107"/>
      <c r="V3991" s="108"/>
      <c r="W3991" s="109"/>
      <c r="X3991" s="108"/>
    </row>
    <row r="3992" spans="21:24" ht="12" customHeight="1">
      <c r="U3992" s="107"/>
      <c r="V3992" s="108"/>
      <c r="W3992" s="109"/>
      <c r="X3992" s="108"/>
    </row>
    <row r="3993" spans="21:24" ht="12" customHeight="1">
      <c r="U3993" s="107"/>
      <c r="V3993" s="108"/>
      <c r="W3993" s="109"/>
      <c r="X3993" s="108"/>
    </row>
    <row r="3994" spans="21:24" ht="12" customHeight="1">
      <c r="U3994" s="107"/>
      <c r="V3994" s="108"/>
      <c r="W3994" s="109"/>
      <c r="X3994" s="108"/>
    </row>
    <row r="3995" spans="21:24" ht="12" customHeight="1">
      <c r="U3995" s="107"/>
      <c r="V3995" s="108"/>
      <c r="W3995" s="109"/>
      <c r="X3995" s="108"/>
    </row>
    <row r="3996" spans="21:24" ht="12" customHeight="1">
      <c r="U3996" s="107"/>
      <c r="V3996" s="108"/>
      <c r="W3996" s="109"/>
      <c r="X3996" s="108"/>
    </row>
    <row r="3997" spans="21:24" ht="12" customHeight="1">
      <c r="U3997" s="107"/>
      <c r="V3997" s="108"/>
      <c r="W3997" s="109"/>
      <c r="X3997" s="108"/>
    </row>
    <row r="3998" spans="21:24" ht="12" customHeight="1">
      <c r="U3998" s="107"/>
      <c r="V3998" s="108"/>
      <c r="W3998" s="109"/>
      <c r="X3998" s="108"/>
    </row>
    <row r="3999" spans="21:24" ht="12" customHeight="1">
      <c r="U3999" s="107"/>
      <c r="V3999" s="108"/>
      <c r="W3999" s="109"/>
      <c r="X3999" s="108"/>
    </row>
    <row r="4000" spans="21:24" ht="12" customHeight="1">
      <c r="U4000" s="107"/>
      <c r="V4000" s="108"/>
      <c r="W4000" s="109"/>
      <c r="X4000" s="108"/>
    </row>
    <row r="4001" spans="21:24" ht="12" customHeight="1">
      <c r="U4001" s="107"/>
      <c r="V4001" s="108"/>
      <c r="W4001" s="109"/>
      <c r="X4001" s="108"/>
    </row>
    <row r="4002" spans="21:24" ht="12" customHeight="1">
      <c r="U4002" s="107"/>
      <c r="V4002" s="108"/>
      <c r="W4002" s="109"/>
      <c r="X4002" s="108"/>
    </row>
    <row r="4003" spans="21:24" ht="12" customHeight="1">
      <c r="U4003" s="107"/>
      <c r="V4003" s="108"/>
      <c r="W4003" s="109"/>
      <c r="X4003" s="108"/>
    </row>
    <row r="4004" spans="21:24" ht="12" customHeight="1">
      <c r="U4004" s="107"/>
      <c r="V4004" s="108"/>
      <c r="W4004" s="109"/>
      <c r="X4004" s="108"/>
    </row>
    <row r="4005" spans="21:24" ht="12" customHeight="1">
      <c r="U4005" s="107"/>
      <c r="V4005" s="108"/>
      <c r="W4005" s="109"/>
      <c r="X4005" s="108"/>
    </row>
    <row r="4006" spans="21:24" ht="12" customHeight="1">
      <c r="U4006" s="107"/>
      <c r="V4006" s="108"/>
      <c r="W4006" s="109"/>
      <c r="X4006" s="108"/>
    </row>
    <row r="4007" spans="21:24" ht="12" customHeight="1">
      <c r="U4007" s="107"/>
      <c r="V4007" s="108"/>
      <c r="W4007" s="109"/>
      <c r="X4007" s="108"/>
    </row>
    <row r="4008" spans="21:24" ht="12" customHeight="1">
      <c r="U4008" s="107"/>
      <c r="V4008" s="108"/>
      <c r="W4008" s="109"/>
      <c r="X4008" s="108"/>
    </row>
    <row r="4009" spans="21:24" ht="12" customHeight="1">
      <c r="U4009" s="107"/>
      <c r="V4009" s="108"/>
      <c r="W4009" s="109"/>
      <c r="X4009" s="108"/>
    </row>
    <row r="4010" spans="21:24" ht="12" customHeight="1">
      <c r="U4010" s="107"/>
      <c r="V4010" s="108"/>
      <c r="W4010" s="109"/>
      <c r="X4010" s="108"/>
    </row>
    <row r="4011" spans="21:24" ht="12" customHeight="1">
      <c r="U4011" s="107"/>
      <c r="V4011" s="108"/>
      <c r="W4011" s="109"/>
      <c r="X4011" s="108"/>
    </row>
    <row r="4012" spans="21:24" ht="12" customHeight="1">
      <c r="U4012" s="107"/>
      <c r="V4012" s="108"/>
      <c r="W4012" s="109"/>
      <c r="X4012" s="108"/>
    </row>
    <row r="4013" spans="21:24" ht="12" customHeight="1">
      <c r="U4013" s="107"/>
      <c r="V4013" s="108"/>
      <c r="W4013" s="109"/>
      <c r="X4013" s="108"/>
    </row>
    <row r="4014" spans="21:24" ht="12" customHeight="1">
      <c r="U4014" s="107"/>
      <c r="V4014" s="108"/>
      <c r="W4014" s="109"/>
      <c r="X4014" s="108"/>
    </row>
    <row r="4015" spans="21:24" ht="12" customHeight="1">
      <c r="U4015" s="107"/>
      <c r="V4015" s="108"/>
      <c r="W4015" s="109"/>
      <c r="X4015" s="108"/>
    </row>
    <row r="4016" spans="21:24" ht="12" customHeight="1">
      <c r="U4016" s="107"/>
      <c r="V4016" s="108"/>
      <c r="W4016" s="109"/>
      <c r="X4016" s="108"/>
    </row>
    <row r="4017" spans="21:24" ht="12" customHeight="1">
      <c r="U4017" s="107"/>
      <c r="V4017" s="108"/>
      <c r="W4017" s="109"/>
      <c r="X4017" s="108"/>
    </row>
    <row r="4018" spans="21:24" ht="12" customHeight="1">
      <c r="U4018" s="107"/>
      <c r="V4018" s="108"/>
      <c r="W4018" s="109"/>
      <c r="X4018" s="108"/>
    </row>
    <row r="4019" spans="21:24" ht="12" customHeight="1">
      <c r="U4019" s="107"/>
      <c r="V4019" s="108"/>
      <c r="W4019" s="109"/>
      <c r="X4019" s="108"/>
    </row>
    <row r="4020" spans="21:24" ht="12" customHeight="1">
      <c r="U4020" s="107"/>
      <c r="V4020" s="108"/>
      <c r="W4020" s="109"/>
      <c r="X4020" s="108"/>
    </row>
    <row r="4021" spans="21:24" ht="12" customHeight="1">
      <c r="U4021" s="107"/>
      <c r="V4021" s="108"/>
      <c r="W4021" s="109"/>
      <c r="X4021" s="108"/>
    </row>
    <row r="4022" spans="21:24" ht="12" customHeight="1">
      <c r="U4022" s="107"/>
      <c r="V4022" s="108"/>
      <c r="W4022" s="109"/>
      <c r="X4022" s="108"/>
    </row>
    <row r="4023" spans="21:24" ht="12" customHeight="1">
      <c r="U4023" s="107"/>
      <c r="V4023" s="108"/>
      <c r="W4023" s="109"/>
      <c r="X4023" s="108"/>
    </row>
    <row r="4024" spans="21:24" ht="12" customHeight="1">
      <c r="U4024" s="107"/>
      <c r="V4024" s="108"/>
      <c r="W4024" s="109"/>
      <c r="X4024" s="108"/>
    </row>
    <row r="4025" spans="21:24" ht="12" customHeight="1">
      <c r="U4025" s="107"/>
      <c r="V4025" s="108"/>
      <c r="W4025" s="109"/>
      <c r="X4025" s="108"/>
    </row>
    <row r="4026" spans="21:24" ht="12" customHeight="1">
      <c r="U4026" s="107"/>
      <c r="V4026" s="108"/>
      <c r="W4026" s="109"/>
      <c r="X4026" s="108"/>
    </row>
    <row r="4027" spans="21:24" ht="12" customHeight="1">
      <c r="U4027" s="107"/>
      <c r="V4027" s="108"/>
      <c r="W4027" s="109"/>
      <c r="X4027" s="108"/>
    </row>
    <row r="4028" spans="21:24" ht="12" customHeight="1">
      <c r="U4028" s="107"/>
      <c r="V4028" s="108"/>
      <c r="W4028" s="109"/>
      <c r="X4028" s="108"/>
    </row>
    <row r="4029" spans="21:24" ht="12" customHeight="1">
      <c r="U4029" s="107"/>
      <c r="V4029" s="108"/>
      <c r="W4029" s="109"/>
      <c r="X4029" s="108"/>
    </row>
    <row r="4030" spans="21:24" ht="12" customHeight="1">
      <c r="U4030" s="107"/>
      <c r="V4030" s="108"/>
      <c r="W4030" s="109"/>
      <c r="X4030" s="108"/>
    </row>
    <row r="4031" spans="21:24" ht="12" customHeight="1">
      <c r="U4031" s="107"/>
      <c r="V4031" s="108"/>
      <c r="W4031" s="109"/>
      <c r="X4031" s="108"/>
    </row>
    <row r="4032" spans="21:24" ht="12" customHeight="1">
      <c r="U4032" s="107"/>
      <c r="V4032" s="108"/>
      <c r="W4032" s="109"/>
      <c r="X4032" s="108"/>
    </row>
    <row r="4033" spans="21:24" ht="12" customHeight="1">
      <c r="U4033" s="107"/>
      <c r="V4033" s="108"/>
      <c r="W4033" s="109"/>
      <c r="X4033" s="108"/>
    </row>
    <row r="4034" spans="21:24" ht="12" customHeight="1">
      <c r="U4034" s="107"/>
      <c r="V4034" s="108"/>
      <c r="W4034" s="109"/>
      <c r="X4034" s="108"/>
    </row>
    <row r="4035" spans="21:24" ht="12" customHeight="1">
      <c r="U4035" s="107"/>
      <c r="V4035" s="108"/>
      <c r="W4035" s="109"/>
      <c r="X4035" s="108"/>
    </row>
    <row r="4036" spans="21:24" ht="12" customHeight="1">
      <c r="U4036" s="107"/>
      <c r="V4036" s="108"/>
      <c r="W4036" s="109"/>
      <c r="X4036" s="108"/>
    </row>
    <row r="4037" spans="21:24" ht="12" customHeight="1">
      <c r="U4037" s="107"/>
      <c r="V4037" s="108"/>
      <c r="W4037" s="109"/>
      <c r="X4037" s="108"/>
    </row>
    <row r="4038" spans="21:24" ht="12" customHeight="1">
      <c r="U4038" s="107"/>
      <c r="V4038" s="108"/>
      <c r="W4038" s="109"/>
      <c r="X4038" s="108"/>
    </row>
    <row r="4039" spans="21:24" ht="12" customHeight="1">
      <c r="U4039" s="107"/>
      <c r="V4039" s="108"/>
      <c r="W4039" s="109"/>
      <c r="X4039" s="108"/>
    </row>
    <row r="4040" spans="21:24" ht="12" customHeight="1">
      <c r="U4040" s="107"/>
      <c r="V4040" s="108"/>
      <c r="W4040" s="109"/>
      <c r="X4040" s="108"/>
    </row>
    <row r="4041" spans="21:24" ht="12" customHeight="1">
      <c r="U4041" s="107"/>
      <c r="V4041" s="108"/>
      <c r="W4041" s="109"/>
      <c r="X4041" s="108"/>
    </row>
    <row r="4042" spans="21:24" ht="12" customHeight="1">
      <c r="U4042" s="107"/>
      <c r="V4042" s="108"/>
      <c r="W4042" s="109"/>
      <c r="X4042" s="108"/>
    </row>
    <row r="4043" spans="21:24" ht="12" customHeight="1">
      <c r="U4043" s="107"/>
      <c r="V4043" s="108"/>
      <c r="W4043" s="109"/>
      <c r="X4043" s="108"/>
    </row>
    <row r="4044" spans="21:24" ht="12" customHeight="1">
      <c r="U4044" s="107"/>
      <c r="V4044" s="108"/>
      <c r="W4044" s="109"/>
      <c r="X4044" s="108"/>
    </row>
    <row r="4045" spans="21:24" ht="12" customHeight="1">
      <c r="U4045" s="107"/>
      <c r="V4045" s="108"/>
      <c r="W4045" s="109"/>
      <c r="X4045" s="108"/>
    </row>
    <row r="4046" spans="21:24" ht="12" customHeight="1">
      <c r="U4046" s="107"/>
      <c r="V4046" s="108"/>
      <c r="W4046" s="109"/>
      <c r="X4046" s="108"/>
    </row>
    <row r="4047" spans="21:24" ht="12" customHeight="1">
      <c r="U4047" s="107"/>
      <c r="V4047" s="108"/>
      <c r="W4047" s="109"/>
      <c r="X4047" s="108"/>
    </row>
    <row r="4048" spans="21:24" ht="12" customHeight="1">
      <c r="U4048" s="107"/>
      <c r="V4048" s="108"/>
      <c r="W4048" s="109"/>
      <c r="X4048" s="108"/>
    </row>
    <row r="4049" spans="21:24" ht="12" customHeight="1">
      <c r="U4049" s="107"/>
      <c r="V4049" s="108"/>
      <c r="W4049" s="109"/>
      <c r="X4049" s="108"/>
    </row>
    <row r="4050" spans="21:24" ht="12" customHeight="1">
      <c r="U4050" s="107"/>
      <c r="V4050" s="108"/>
      <c r="W4050" s="109"/>
      <c r="X4050" s="108"/>
    </row>
    <row r="4051" spans="21:24" ht="12" customHeight="1">
      <c r="U4051" s="107"/>
      <c r="V4051" s="108"/>
      <c r="W4051" s="109"/>
      <c r="X4051" s="108"/>
    </row>
    <row r="4052" spans="21:24" ht="12" customHeight="1">
      <c r="U4052" s="107"/>
      <c r="V4052" s="108"/>
      <c r="W4052" s="109"/>
      <c r="X4052" s="108"/>
    </row>
    <row r="4053" spans="21:24" ht="12" customHeight="1">
      <c r="U4053" s="107"/>
      <c r="V4053" s="108"/>
      <c r="W4053" s="109"/>
      <c r="X4053" s="108"/>
    </row>
    <row r="4054" spans="21:24" ht="12" customHeight="1">
      <c r="U4054" s="107"/>
      <c r="V4054" s="108"/>
      <c r="W4054" s="109"/>
      <c r="X4054" s="108"/>
    </row>
    <row r="4055" spans="21:24" ht="12" customHeight="1">
      <c r="U4055" s="107"/>
      <c r="V4055" s="108"/>
      <c r="W4055" s="109"/>
      <c r="X4055" s="108"/>
    </row>
    <row r="4056" spans="21:24" ht="12" customHeight="1">
      <c r="U4056" s="107"/>
      <c r="V4056" s="108"/>
      <c r="W4056" s="109"/>
      <c r="X4056" s="108"/>
    </row>
    <row r="4057" spans="21:24" ht="12" customHeight="1">
      <c r="U4057" s="107"/>
      <c r="V4057" s="108"/>
      <c r="W4057" s="109"/>
      <c r="X4057" s="108"/>
    </row>
    <row r="4058" spans="21:24" ht="12" customHeight="1">
      <c r="U4058" s="107"/>
      <c r="V4058" s="108"/>
      <c r="W4058" s="109"/>
      <c r="X4058" s="108"/>
    </row>
    <row r="4059" spans="21:24" ht="12" customHeight="1">
      <c r="U4059" s="107"/>
      <c r="V4059" s="108"/>
      <c r="W4059" s="109"/>
      <c r="X4059" s="108"/>
    </row>
    <row r="4060" spans="21:24" ht="12" customHeight="1">
      <c r="U4060" s="107"/>
      <c r="V4060" s="108"/>
      <c r="W4060" s="109"/>
      <c r="X4060" s="108"/>
    </row>
    <row r="4061" spans="21:24" ht="12" customHeight="1">
      <c r="U4061" s="107"/>
      <c r="V4061" s="108"/>
      <c r="W4061" s="109"/>
      <c r="X4061" s="108"/>
    </row>
    <row r="4062" spans="21:24" ht="12" customHeight="1">
      <c r="U4062" s="107"/>
      <c r="V4062" s="108"/>
      <c r="W4062" s="109"/>
      <c r="X4062" s="108"/>
    </row>
    <row r="4063" spans="21:24" ht="12" customHeight="1">
      <c r="U4063" s="107"/>
      <c r="V4063" s="108"/>
      <c r="W4063" s="109"/>
      <c r="X4063" s="108"/>
    </row>
    <row r="4064" spans="21:24" ht="12" customHeight="1">
      <c r="U4064" s="107"/>
      <c r="V4064" s="108"/>
      <c r="W4064" s="109"/>
      <c r="X4064" s="108"/>
    </row>
    <row r="4065" spans="21:24" ht="12" customHeight="1">
      <c r="U4065" s="107"/>
      <c r="V4065" s="108"/>
      <c r="W4065" s="109"/>
      <c r="X4065" s="108"/>
    </row>
    <row r="4066" spans="21:24" ht="12" customHeight="1">
      <c r="U4066" s="107"/>
      <c r="V4066" s="108"/>
      <c r="W4066" s="109"/>
      <c r="X4066" s="108"/>
    </row>
    <row r="4067" spans="21:24" ht="12" customHeight="1">
      <c r="U4067" s="107"/>
      <c r="V4067" s="108"/>
      <c r="W4067" s="109"/>
      <c r="X4067" s="108"/>
    </row>
    <row r="4068" spans="21:24" ht="12" customHeight="1">
      <c r="U4068" s="107"/>
      <c r="V4068" s="108"/>
      <c r="W4068" s="109"/>
      <c r="X4068" s="108"/>
    </row>
    <row r="4069" spans="21:24" ht="12" customHeight="1">
      <c r="U4069" s="107"/>
      <c r="V4069" s="108"/>
      <c r="W4069" s="109"/>
      <c r="X4069" s="108"/>
    </row>
    <row r="4070" spans="21:24" ht="12" customHeight="1">
      <c r="U4070" s="107"/>
      <c r="V4070" s="108"/>
      <c r="W4070" s="109"/>
      <c r="X4070" s="108"/>
    </row>
    <row r="4071" spans="21:24" ht="12" customHeight="1">
      <c r="U4071" s="107"/>
      <c r="V4071" s="108"/>
      <c r="W4071" s="109"/>
      <c r="X4071" s="108"/>
    </row>
    <row r="4072" spans="21:24" ht="12" customHeight="1">
      <c r="U4072" s="107"/>
      <c r="V4072" s="108"/>
      <c r="W4072" s="109"/>
      <c r="X4072" s="108"/>
    </row>
    <row r="4073" spans="21:24" ht="12" customHeight="1">
      <c r="U4073" s="107"/>
      <c r="V4073" s="108"/>
      <c r="W4073" s="109"/>
      <c r="X4073" s="108"/>
    </row>
    <row r="4074" spans="21:24" ht="12" customHeight="1">
      <c r="U4074" s="107"/>
      <c r="V4074" s="108"/>
      <c r="W4074" s="109"/>
      <c r="X4074" s="108"/>
    </row>
    <row r="4075" spans="21:24" ht="12" customHeight="1">
      <c r="U4075" s="107"/>
      <c r="V4075" s="108"/>
      <c r="W4075" s="109"/>
      <c r="X4075" s="108"/>
    </row>
    <row r="4076" spans="21:24" ht="12" customHeight="1">
      <c r="U4076" s="107"/>
      <c r="V4076" s="108"/>
      <c r="W4076" s="109"/>
      <c r="X4076" s="108"/>
    </row>
    <row r="4077" spans="21:24" ht="12" customHeight="1">
      <c r="U4077" s="107"/>
      <c r="V4077" s="108"/>
      <c r="W4077" s="109"/>
      <c r="X4077" s="108"/>
    </row>
    <row r="4078" spans="21:24" ht="12" customHeight="1">
      <c r="U4078" s="107"/>
      <c r="V4078" s="108"/>
      <c r="W4078" s="109"/>
      <c r="X4078" s="108"/>
    </row>
    <row r="4079" spans="21:24" ht="12" customHeight="1">
      <c r="U4079" s="107"/>
      <c r="V4079" s="108"/>
      <c r="W4079" s="109"/>
      <c r="X4079" s="108"/>
    </row>
    <row r="4080" spans="21:24" ht="12" customHeight="1">
      <c r="U4080" s="107"/>
      <c r="V4080" s="108"/>
      <c r="W4080" s="109"/>
      <c r="X4080" s="108"/>
    </row>
    <row r="4081" spans="21:24" ht="12" customHeight="1">
      <c r="U4081" s="107"/>
      <c r="V4081" s="108"/>
      <c r="W4081" s="109"/>
      <c r="X4081" s="108"/>
    </row>
    <row r="4082" spans="21:24" ht="12" customHeight="1">
      <c r="U4082" s="107"/>
      <c r="V4082" s="108"/>
      <c r="W4082" s="109"/>
      <c r="X4082" s="108"/>
    </row>
    <row r="4083" spans="21:24" ht="12" customHeight="1">
      <c r="U4083" s="107"/>
      <c r="V4083" s="108"/>
      <c r="W4083" s="109"/>
      <c r="X4083" s="108"/>
    </row>
    <row r="4084" spans="21:24" ht="12" customHeight="1">
      <c r="U4084" s="107"/>
      <c r="V4084" s="108"/>
      <c r="W4084" s="109"/>
      <c r="X4084" s="108"/>
    </row>
    <row r="4085" spans="21:24" ht="12" customHeight="1">
      <c r="U4085" s="107"/>
      <c r="V4085" s="108"/>
      <c r="W4085" s="109"/>
      <c r="X4085" s="108"/>
    </row>
    <row r="4086" spans="21:24" ht="12" customHeight="1">
      <c r="U4086" s="107"/>
      <c r="V4086" s="108"/>
      <c r="W4086" s="109"/>
      <c r="X4086" s="108"/>
    </row>
    <row r="4087" spans="21:24" ht="12" customHeight="1">
      <c r="U4087" s="107"/>
      <c r="V4087" s="108"/>
      <c r="W4087" s="109"/>
      <c r="X4087" s="108"/>
    </row>
    <row r="4088" spans="21:24" ht="12" customHeight="1">
      <c r="U4088" s="107"/>
      <c r="V4088" s="108"/>
      <c r="W4088" s="109"/>
      <c r="X4088" s="108"/>
    </row>
    <row r="4089" spans="21:24" ht="12" customHeight="1">
      <c r="U4089" s="107"/>
      <c r="V4089" s="108"/>
      <c r="W4089" s="109"/>
      <c r="X4089" s="108"/>
    </row>
    <row r="4090" spans="21:24" ht="12" customHeight="1">
      <c r="U4090" s="107"/>
      <c r="V4090" s="108"/>
      <c r="W4090" s="109"/>
      <c r="X4090" s="108"/>
    </row>
    <row r="4091" spans="21:24" ht="12" customHeight="1">
      <c r="U4091" s="107"/>
      <c r="V4091" s="108"/>
      <c r="W4091" s="109"/>
      <c r="X4091" s="108"/>
    </row>
    <row r="4092" spans="21:24" ht="12" customHeight="1">
      <c r="U4092" s="107"/>
      <c r="V4092" s="108"/>
      <c r="W4092" s="109"/>
      <c r="X4092" s="108"/>
    </row>
    <row r="4093" spans="21:24" ht="12" customHeight="1">
      <c r="U4093" s="107"/>
      <c r="V4093" s="108"/>
      <c r="W4093" s="109"/>
      <c r="X4093" s="108"/>
    </row>
    <row r="4094" spans="21:24" ht="12" customHeight="1">
      <c r="U4094" s="107"/>
      <c r="V4094" s="108"/>
      <c r="W4094" s="109"/>
      <c r="X4094" s="108"/>
    </row>
    <row r="4095" spans="21:24" ht="12" customHeight="1">
      <c r="U4095" s="107"/>
      <c r="V4095" s="108"/>
      <c r="W4095" s="109"/>
      <c r="X4095" s="108"/>
    </row>
    <row r="4096" spans="21:24" ht="12" customHeight="1">
      <c r="U4096" s="107"/>
      <c r="V4096" s="108"/>
      <c r="W4096" s="109"/>
      <c r="X4096" s="108"/>
    </row>
    <row r="4097" spans="21:24" ht="12" customHeight="1">
      <c r="U4097" s="107"/>
      <c r="V4097" s="108"/>
      <c r="W4097" s="109"/>
      <c r="X4097" s="108"/>
    </row>
    <row r="4098" spans="21:24" ht="12" customHeight="1">
      <c r="U4098" s="107"/>
      <c r="V4098" s="108"/>
      <c r="W4098" s="109"/>
      <c r="X4098" s="108"/>
    </row>
    <row r="4099" spans="21:24" ht="12" customHeight="1">
      <c r="U4099" s="107"/>
      <c r="V4099" s="108"/>
      <c r="W4099" s="109"/>
      <c r="X4099" s="108"/>
    </row>
    <row r="4100" spans="21:24" ht="12" customHeight="1">
      <c r="U4100" s="107"/>
      <c r="V4100" s="108"/>
      <c r="W4100" s="109"/>
      <c r="X4100" s="108"/>
    </row>
    <row r="4101" spans="21:24" ht="12" customHeight="1">
      <c r="U4101" s="107"/>
      <c r="V4101" s="108"/>
      <c r="W4101" s="109"/>
      <c r="X4101" s="108"/>
    </row>
    <row r="4102" spans="21:24" ht="12" customHeight="1">
      <c r="U4102" s="107"/>
      <c r="V4102" s="108"/>
      <c r="W4102" s="109"/>
      <c r="X4102" s="108"/>
    </row>
    <row r="4103" spans="21:24" ht="12" customHeight="1">
      <c r="U4103" s="107"/>
      <c r="V4103" s="108"/>
      <c r="W4103" s="109"/>
      <c r="X4103" s="108"/>
    </row>
    <row r="4104" spans="21:24" ht="12" customHeight="1">
      <c r="U4104" s="107"/>
      <c r="V4104" s="108"/>
      <c r="W4104" s="109"/>
      <c r="X4104" s="108"/>
    </row>
    <row r="4105" spans="21:24" ht="12" customHeight="1">
      <c r="U4105" s="107"/>
      <c r="V4105" s="108"/>
      <c r="W4105" s="109"/>
      <c r="X4105" s="108"/>
    </row>
    <row r="4106" spans="21:24" ht="12" customHeight="1">
      <c r="U4106" s="107"/>
      <c r="V4106" s="108"/>
      <c r="W4106" s="109"/>
      <c r="X4106" s="108"/>
    </row>
    <row r="4107" spans="21:24" ht="12" customHeight="1">
      <c r="U4107" s="107"/>
      <c r="V4107" s="108"/>
      <c r="W4107" s="109"/>
      <c r="X4107" s="108"/>
    </row>
    <row r="4108" spans="21:24" ht="12" customHeight="1">
      <c r="U4108" s="107"/>
      <c r="V4108" s="108"/>
      <c r="W4108" s="109"/>
      <c r="X4108" s="108"/>
    </row>
    <row r="4109" spans="21:24" ht="12" customHeight="1">
      <c r="U4109" s="107"/>
      <c r="V4109" s="108"/>
      <c r="W4109" s="109"/>
      <c r="X4109" s="108"/>
    </row>
    <row r="4110" spans="21:24" ht="12" customHeight="1">
      <c r="U4110" s="107"/>
      <c r="V4110" s="108"/>
      <c r="W4110" s="109"/>
      <c r="X4110" s="108"/>
    </row>
    <row r="4111" spans="21:24" ht="12" customHeight="1">
      <c r="U4111" s="107"/>
      <c r="V4111" s="108"/>
      <c r="W4111" s="109"/>
      <c r="X4111" s="108"/>
    </row>
    <row r="4112" spans="21:24" ht="12" customHeight="1">
      <c r="U4112" s="107"/>
      <c r="V4112" s="108"/>
      <c r="W4112" s="109"/>
      <c r="X4112" s="108"/>
    </row>
    <row r="4113" spans="21:24" ht="12" customHeight="1">
      <c r="U4113" s="107"/>
      <c r="V4113" s="108"/>
      <c r="W4113" s="109"/>
      <c r="X4113" s="108"/>
    </row>
    <row r="4114" spans="21:24" ht="12" customHeight="1">
      <c r="U4114" s="107"/>
      <c r="V4114" s="108"/>
      <c r="W4114" s="109"/>
      <c r="X4114" s="108"/>
    </row>
    <row r="4115" spans="21:24" ht="12" customHeight="1">
      <c r="U4115" s="107"/>
      <c r="V4115" s="108"/>
      <c r="W4115" s="109"/>
      <c r="X4115" s="108"/>
    </row>
    <row r="4116" spans="21:24" ht="12" customHeight="1">
      <c r="U4116" s="107"/>
      <c r="V4116" s="108"/>
      <c r="W4116" s="109"/>
      <c r="X4116" s="108"/>
    </row>
    <row r="4117" spans="21:24" ht="12" customHeight="1">
      <c r="U4117" s="107"/>
      <c r="V4117" s="108"/>
      <c r="W4117" s="109"/>
      <c r="X4117" s="108"/>
    </row>
    <row r="4118" spans="21:24" ht="12" customHeight="1">
      <c r="U4118" s="107"/>
      <c r="V4118" s="108"/>
      <c r="W4118" s="109"/>
      <c r="X4118" s="108"/>
    </row>
    <row r="4119" spans="21:24" ht="12" customHeight="1">
      <c r="U4119" s="107"/>
      <c r="V4119" s="108"/>
      <c r="W4119" s="109"/>
      <c r="X4119" s="108"/>
    </row>
    <row r="4120" spans="21:24" ht="12" customHeight="1">
      <c r="U4120" s="107"/>
      <c r="V4120" s="108"/>
      <c r="W4120" s="109"/>
      <c r="X4120" s="108"/>
    </row>
    <row r="4121" spans="21:24" ht="12" customHeight="1">
      <c r="U4121" s="107"/>
      <c r="V4121" s="108"/>
      <c r="W4121" s="109"/>
      <c r="X4121" s="108"/>
    </row>
    <row r="4122" spans="21:24" ht="12" customHeight="1">
      <c r="U4122" s="107"/>
      <c r="V4122" s="108"/>
      <c r="W4122" s="109"/>
      <c r="X4122" s="108"/>
    </row>
    <row r="4123" spans="21:24" ht="12" customHeight="1">
      <c r="U4123" s="107"/>
      <c r="V4123" s="108"/>
      <c r="W4123" s="109"/>
      <c r="X4123" s="108"/>
    </row>
    <row r="4124" spans="21:24" ht="12" customHeight="1">
      <c r="U4124" s="107"/>
      <c r="V4124" s="108"/>
      <c r="W4124" s="109"/>
      <c r="X4124" s="108"/>
    </row>
    <row r="4125" spans="21:24" ht="12" customHeight="1">
      <c r="U4125" s="107"/>
      <c r="V4125" s="108"/>
      <c r="W4125" s="109"/>
      <c r="X4125" s="108"/>
    </row>
    <row r="4126" spans="21:24" ht="12" customHeight="1">
      <c r="U4126" s="107"/>
      <c r="V4126" s="108"/>
      <c r="W4126" s="109"/>
      <c r="X4126" s="108"/>
    </row>
    <row r="4127" spans="21:24" ht="12" customHeight="1">
      <c r="U4127" s="107"/>
      <c r="V4127" s="108"/>
      <c r="W4127" s="109"/>
      <c r="X4127" s="108"/>
    </row>
    <row r="4128" spans="21:24" ht="12" customHeight="1">
      <c r="U4128" s="107"/>
      <c r="V4128" s="108"/>
      <c r="W4128" s="109"/>
      <c r="X4128" s="108"/>
    </row>
    <row r="4129" spans="21:24" ht="12" customHeight="1">
      <c r="U4129" s="107"/>
      <c r="V4129" s="108"/>
      <c r="W4129" s="109"/>
      <c r="X4129" s="108"/>
    </row>
    <row r="4130" spans="21:24" ht="12" customHeight="1">
      <c r="U4130" s="107"/>
      <c r="V4130" s="108"/>
      <c r="W4130" s="109"/>
      <c r="X4130" s="108"/>
    </row>
    <row r="4131" spans="21:24" ht="12" customHeight="1">
      <c r="U4131" s="107"/>
      <c r="V4131" s="108"/>
      <c r="W4131" s="109"/>
      <c r="X4131" s="108"/>
    </row>
    <row r="4132" spans="21:24" ht="12" customHeight="1">
      <c r="U4132" s="107"/>
      <c r="V4132" s="108"/>
      <c r="W4132" s="109"/>
      <c r="X4132" s="108"/>
    </row>
    <row r="4133" spans="21:24" ht="12" customHeight="1">
      <c r="U4133" s="107"/>
      <c r="V4133" s="108"/>
      <c r="W4133" s="109"/>
      <c r="X4133" s="108"/>
    </row>
    <row r="4134" spans="21:24" ht="12" customHeight="1">
      <c r="U4134" s="107"/>
      <c r="V4134" s="108"/>
      <c r="W4134" s="109"/>
      <c r="X4134" s="108"/>
    </row>
    <row r="4135" spans="21:24" ht="12" customHeight="1">
      <c r="U4135" s="107"/>
      <c r="V4135" s="108"/>
      <c r="W4135" s="109"/>
      <c r="X4135" s="108"/>
    </row>
    <row r="4136" spans="21:24" ht="12" customHeight="1">
      <c r="U4136" s="107"/>
      <c r="V4136" s="108"/>
      <c r="W4136" s="109"/>
      <c r="X4136" s="108"/>
    </row>
    <row r="4137" spans="21:24" ht="12" customHeight="1">
      <c r="U4137" s="107"/>
      <c r="V4137" s="108"/>
      <c r="W4137" s="109"/>
      <c r="X4137" s="108"/>
    </row>
    <row r="4138" spans="21:24" ht="12" customHeight="1">
      <c r="U4138" s="107"/>
      <c r="V4138" s="108"/>
      <c r="W4138" s="109"/>
      <c r="X4138" s="108"/>
    </row>
    <row r="4139" spans="21:24" ht="12" customHeight="1">
      <c r="U4139" s="107"/>
      <c r="V4139" s="108"/>
      <c r="W4139" s="109"/>
      <c r="X4139" s="108"/>
    </row>
    <row r="4140" spans="21:24" ht="12" customHeight="1">
      <c r="U4140" s="107"/>
      <c r="V4140" s="108"/>
      <c r="W4140" s="109"/>
      <c r="X4140" s="108"/>
    </row>
    <row r="4141" spans="21:24" ht="12" customHeight="1">
      <c r="U4141" s="107"/>
      <c r="V4141" s="108"/>
      <c r="W4141" s="109"/>
      <c r="X4141" s="108"/>
    </row>
    <row r="4142" spans="21:24" ht="12" customHeight="1">
      <c r="U4142" s="107"/>
      <c r="V4142" s="108"/>
      <c r="W4142" s="109"/>
      <c r="X4142" s="108"/>
    </row>
    <row r="4143" spans="21:24" ht="12" customHeight="1">
      <c r="U4143" s="107"/>
      <c r="V4143" s="108"/>
      <c r="W4143" s="109"/>
      <c r="X4143" s="108"/>
    </row>
    <row r="4144" spans="21:24" ht="12" customHeight="1">
      <c r="U4144" s="107"/>
      <c r="V4144" s="108"/>
      <c r="W4144" s="109"/>
      <c r="X4144" s="108"/>
    </row>
    <row r="4145" spans="21:24" ht="12" customHeight="1">
      <c r="U4145" s="107"/>
      <c r="V4145" s="108"/>
      <c r="W4145" s="109"/>
      <c r="X4145" s="108"/>
    </row>
    <row r="4146" spans="21:24" ht="12" customHeight="1">
      <c r="U4146" s="107"/>
      <c r="V4146" s="108"/>
      <c r="W4146" s="109"/>
      <c r="X4146" s="108"/>
    </row>
    <row r="4147" spans="21:24" ht="12" customHeight="1">
      <c r="U4147" s="107"/>
      <c r="V4147" s="108"/>
      <c r="W4147" s="109"/>
      <c r="X4147" s="108"/>
    </row>
    <row r="4148" spans="21:24" ht="12" customHeight="1">
      <c r="U4148" s="107"/>
      <c r="V4148" s="108"/>
      <c r="W4148" s="109"/>
      <c r="X4148" s="108"/>
    </row>
    <row r="4149" spans="21:24" ht="12" customHeight="1">
      <c r="U4149" s="107"/>
      <c r="V4149" s="108"/>
      <c r="W4149" s="109"/>
      <c r="X4149" s="108"/>
    </row>
    <row r="4150" spans="21:24" ht="12" customHeight="1">
      <c r="U4150" s="107"/>
      <c r="V4150" s="108"/>
      <c r="W4150" s="109"/>
      <c r="X4150" s="108"/>
    </row>
    <row r="4151" spans="21:24" ht="12" customHeight="1">
      <c r="U4151" s="107"/>
      <c r="V4151" s="108"/>
      <c r="W4151" s="109"/>
      <c r="X4151" s="108"/>
    </row>
    <row r="4152" spans="21:24" ht="12" customHeight="1">
      <c r="U4152" s="107"/>
      <c r="V4152" s="108"/>
      <c r="W4152" s="109"/>
      <c r="X4152" s="108"/>
    </row>
    <row r="4153" spans="21:24" ht="12" customHeight="1">
      <c r="U4153" s="107"/>
      <c r="V4153" s="108"/>
      <c r="W4153" s="109"/>
      <c r="X4153" s="108"/>
    </row>
    <row r="4154" spans="21:24" ht="12" customHeight="1">
      <c r="U4154" s="107"/>
      <c r="V4154" s="108"/>
      <c r="W4154" s="109"/>
      <c r="X4154" s="108"/>
    </row>
    <row r="4155" spans="21:24" ht="12" customHeight="1">
      <c r="U4155" s="107"/>
      <c r="V4155" s="108"/>
      <c r="W4155" s="109"/>
      <c r="X4155" s="108"/>
    </row>
    <row r="4156" spans="21:24" ht="12" customHeight="1">
      <c r="U4156" s="107"/>
      <c r="V4156" s="108"/>
      <c r="W4156" s="109"/>
      <c r="X4156" s="108"/>
    </row>
    <row r="4157" spans="21:24" ht="12" customHeight="1">
      <c r="U4157" s="107"/>
      <c r="V4157" s="108"/>
      <c r="W4157" s="109"/>
      <c r="X4157" s="108"/>
    </row>
    <row r="4158" spans="21:24" ht="12" customHeight="1">
      <c r="U4158" s="107"/>
      <c r="V4158" s="108"/>
      <c r="W4158" s="109"/>
      <c r="X4158" s="108"/>
    </row>
    <row r="4159" spans="21:24" ht="12" customHeight="1">
      <c r="U4159" s="107"/>
      <c r="V4159" s="108"/>
      <c r="W4159" s="109"/>
      <c r="X4159" s="108"/>
    </row>
    <row r="4160" spans="21:24" ht="12" customHeight="1">
      <c r="U4160" s="107"/>
      <c r="V4160" s="108"/>
      <c r="W4160" s="109"/>
      <c r="X4160" s="108"/>
    </row>
    <row r="4161" spans="21:24" ht="12" customHeight="1">
      <c r="U4161" s="107"/>
      <c r="V4161" s="108"/>
      <c r="W4161" s="109"/>
      <c r="X4161" s="108"/>
    </row>
    <row r="4162" spans="21:24" ht="12" customHeight="1">
      <c r="U4162" s="107"/>
      <c r="V4162" s="108"/>
      <c r="W4162" s="109"/>
      <c r="X4162" s="108"/>
    </row>
    <row r="4163" spans="21:24" ht="12" customHeight="1">
      <c r="U4163" s="107"/>
      <c r="V4163" s="108"/>
      <c r="W4163" s="109"/>
      <c r="X4163" s="108"/>
    </row>
    <row r="4164" spans="21:24" ht="12" customHeight="1">
      <c r="U4164" s="107"/>
      <c r="V4164" s="108"/>
      <c r="W4164" s="109"/>
      <c r="X4164" s="108"/>
    </row>
    <row r="4165" spans="21:24" ht="12" customHeight="1">
      <c r="U4165" s="107"/>
      <c r="V4165" s="108"/>
      <c r="W4165" s="109"/>
      <c r="X4165" s="108"/>
    </row>
    <row r="4166" spans="21:24" ht="12" customHeight="1">
      <c r="U4166" s="107"/>
      <c r="V4166" s="108"/>
      <c r="W4166" s="109"/>
      <c r="X4166" s="108"/>
    </row>
    <row r="4167" spans="21:24" ht="12" customHeight="1">
      <c r="U4167" s="107"/>
      <c r="V4167" s="108"/>
      <c r="W4167" s="109"/>
      <c r="X4167" s="108"/>
    </row>
    <row r="4168" spans="21:24" ht="12" customHeight="1">
      <c r="U4168" s="107"/>
      <c r="V4168" s="108"/>
      <c r="W4168" s="109"/>
      <c r="X4168" s="108"/>
    </row>
    <row r="4169" spans="21:24" ht="12" customHeight="1">
      <c r="U4169" s="107"/>
      <c r="V4169" s="108"/>
      <c r="W4169" s="109"/>
      <c r="X4169" s="108"/>
    </row>
    <row r="4170" spans="21:24" ht="12" customHeight="1">
      <c r="U4170" s="107"/>
      <c r="V4170" s="108"/>
      <c r="W4170" s="109"/>
      <c r="X4170" s="108"/>
    </row>
    <row r="4171" spans="21:24" ht="12" customHeight="1">
      <c r="U4171" s="107"/>
      <c r="V4171" s="108"/>
      <c r="W4171" s="109"/>
      <c r="X4171" s="108"/>
    </row>
    <row r="4172" spans="21:24" ht="12" customHeight="1">
      <c r="U4172" s="107"/>
      <c r="V4172" s="108"/>
      <c r="W4172" s="109"/>
      <c r="X4172" s="108"/>
    </row>
    <row r="4173" spans="21:24" ht="12" customHeight="1">
      <c r="U4173" s="107"/>
      <c r="V4173" s="108"/>
      <c r="W4173" s="109"/>
      <c r="X4173" s="108"/>
    </row>
    <row r="4174" spans="21:24" ht="12" customHeight="1">
      <c r="U4174" s="107"/>
      <c r="V4174" s="108"/>
      <c r="W4174" s="109"/>
      <c r="X4174" s="108"/>
    </row>
    <row r="4175" spans="21:24" ht="12" customHeight="1">
      <c r="U4175" s="107"/>
      <c r="V4175" s="108"/>
      <c r="W4175" s="109"/>
      <c r="X4175" s="108"/>
    </row>
    <row r="4176" spans="21:24" ht="12" customHeight="1">
      <c r="U4176" s="107"/>
      <c r="V4176" s="108"/>
      <c r="W4176" s="109"/>
      <c r="X4176" s="108"/>
    </row>
    <row r="4177" spans="21:24" ht="12" customHeight="1">
      <c r="U4177" s="107"/>
      <c r="V4177" s="108"/>
      <c r="W4177" s="109"/>
      <c r="X4177" s="108"/>
    </row>
    <row r="4178" spans="21:24" ht="12" customHeight="1">
      <c r="U4178" s="107"/>
      <c r="V4178" s="108"/>
      <c r="W4178" s="109"/>
      <c r="X4178" s="108"/>
    </row>
    <row r="4179" spans="21:24" ht="12" customHeight="1">
      <c r="U4179" s="107"/>
      <c r="V4179" s="108"/>
      <c r="W4179" s="109"/>
      <c r="X4179" s="108"/>
    </row>
    <row r="4180" spans="21:24" ht="12" customHeight="1">
      <c r="U4180" s="107"/>
      <c r="V4180" s="108"/>
      <c r="W4180" s="109"/>
      <c r="X4180" s="108"/>
    </row>
    <row r="4181" spans="21:24" ht="12" customHeight="1">
      <c r="U4181" s="107"/>
      <c r="V4181" s="108"/>
      <c r="W4181" s="109"/>
      <c r="X4181" s="108"/>
    </row>
    <row r="4182" spans="21:24" ht="12" customHeight="1">
      <c r="U4182" s="107"/>
      <c r="V4182" s="108"/>
      <c r="W4182" s="109"/>
      <c r="X4182" s="108"/>
    </row>
    <row r="4183" spans="21:24" ht="12" customHeight="1">
      <c r="U4183" s="107"/>
      <c r="V4183" s="108"/>
      <c r="W4183" s="109"/>
      <c r="X4183" s="108"/>
    </row>
    <row r="4184" spans="21:24" ht="12" customHeight="1">
      <c r="U4184" s="107"/>
      <c r="V4184" s="108"/>
      <c r="W4184" s="109"/>
      <c r="X4184" s="108"/>
    </row>
    <row r="4185" spans="21:24" ht="12" customHeight="1">
      <c r="U4185" s="107"/>
      <c r="V4185" s="108"/>
      <c r="W4185" s="109"/>
      <c r="X4185" s="108"/>
    </row>
    <row r="4186" spans="21:24" ht="12" customHeight="1">
      <c r="U4186" s="107"/>
      <c r="V4186" s="108"/>
      <c r="W4186" s="109"/>
      <c r="X4186" s="108"/>
    </row>
    <row r="4187" spans="21:24" ht="12" customHeight="1">
      <c r="U4187" s="107"/>
      <c r="V4187" s="108"/>
      <c r="W4187" s="109"/>
      <c r="X4187" s="108"/>
    </row>
    <row r="4188" spans="21:24" ht="12" customHeight="1">
      <c r="U4188" s="107"/>
      <c r="V4188" s="108"/>
      <c r="W4188" s="109"/>
      <c r="X4188" s="108"/>
    </row>
    <row r="4189" spans="21:24" ht="12" customHeight="1">
      <c r="U4189" s="107"/>
      <c r="V4189" s="108"/>
      <c r="W4189" s="109"/>
      <c r="X4189" s="108"/>
    </row>
    <row r="4190" spans="21:24" ht="12" customHeight="1">
      <c r="U4190" s="107"/>
      <c r="V4190" s="108"/>
      <c r="W4190" s="109"/>
      <c r="X4190" s="108"/>
    </row>
    <row r="4191" spans="21:24" ht="12" customHeight="1">
      <c r="U4191" s="107"/>
      <c r="V4191" s="108"/>
      <c r="W4191" s="109"/>
      <c r="X4191" s="108"/>
    </row>
    <row r="4192" spans="21:24" ht="12" customHeight="1">
      <c r="U4192" s="107"/>
      <c r="V4192" s="108"/>
      <c r="W4192" s="109"/>
      <c r="X4192" s="108"/>
    </row>
    <row r="4193" spans="21:24" ht="12" customHeight="1">
      <c r="U4193" s="107"/>
      <c r="V4193" s="108"/>
      <c r="W4193" s="109"/>
      <c r="X4193" s="108"/>
    </row>
    <row r="4194" spans="21:24" ht="12" customHeight="1">
      <c r="U4194" s="107"/>
      <c r="V4194" s="108"/>
      <c r="W4194" s="109"/>
      <c r="X4194" s="108"/>
    </row>
    <row r="4195" spans="21:24" ht="12" customHeight="1">
      <c r="U4195" s="107"/>
      <c r="V4195" s="108"/>
      <c r="W4195" s="109"/>
      <c r="X4195" s="108"/>
    </row>
    <row r="4196" spans="21:24" ht="12" customHeight="1">
      <c r="U4196" s="107"/>
      <c r="V4196" s="108"/>
      <c r="W4196" s="109"/>
      <c r="X4196" s="108"/>
    </row>
    <row r="4197" spans="21:24" ht="12" customHeight="1">
      <c r="U4197" s="107"/>
      <c r="V4197" s="108"/>
      <c r="W4197" s="109"/>
      <c r="X4197" s="108"/>
    </row>
    <row r="4198" spans="21:24" ht="12" customHeight="1">
      <c r="U4198" s="107"/>
      <c r="V4198" s="108"/>
      <c r="W4198" s="109"/>
      <c r="X4198" s="108"/>
    </row>
    <row r="4199" spans="21:24" ht="12" customHeight="1">
      <c r="U4199" s="107"/>
      <c r="V4199" s="108"/>
      <c r="W4199" s="109"/>
      <c r="X4199" s="108"/>
    </row>
    <row r="4200" spans="21:24" ht="12" customHeight="1">
      <c r="U4200" s="107"/>
      <c r="V4200" s="108"/>
      <c r="W4200" s="109"/>
      <c r="X4200" s="108"/>
    </row>
    <row r="4201" spans="21:24" ht="12" customHeight="1">
      <c r="U4201" s="107"/>
      <c r="V4201" s="108"/>
      <c r="W4201" s="109"/>
      <c r="X4201" s="108"/>
    </row>
    <row r="4202" spans="21:24" ht="12" customHeight="1">
      <c r="U4202" s="107"/>
      <c r="V4202" s="108"/>
      <c r="W4202" s="109"/>
      <c r="X4202" s="108"/>
    </row>
    <row r="4203" spans="21:24" ht="12" customHeight="1">
      <c r="U4203" s="107"/>
      <c r="V4203" s="108"/>
      <c r="W4203" s="109"/>
      <c r="X4203" s="108"/>
    </row>
    <row r="4204" spans="21:24" ht="12" customHeight="1">
      <c r="U4204" s="107"/>
      <c r="V4204" s="108"/>
      <c r="W4204" s="109"/>
      <c r="X4204" s="108"/>
    </row>
    <row r="4205" spans="21:24" ht="12" customHeight="1">
      <c r="U4205" s="107"/>
      <c r="V4205" s="108"/>
      <c r="W4205" s="109"/>
      <c r="X4205" s="108"/>
    </row>
    <row r="4206" spans="21:24" ht="12" customHeight="1">
      <c r="U4206" s="107"/>
      <c r="V4206" s="108"/>
      <c r="W4206" s="109"/>
      <c r="X4206" s="108"/>
    </row>
    <row r="4207" spans="21:24" ht="12" customHeight="1">
      <c r="U4207" s="107"/>
      <c r="V4207" s="108"/>
      <c r="W4207" s="109"/>
      <c r="X4207" s="108"/>
    </row>
    <row r="4208" spans="21:24" ht="12" customHeight="1">
      <c r="U4208" s="107"/>
      <c r="V4208" s="108"/>
      <c r="W4208" s="109"/>
      <c r="X4208" s="108"/>
    </row>
    <row r="4209" spans="21:24" ht="12" customHeight="1">
      <c r="U4209" s="107"/>
      <c r="V4209" s="108"/>
      <c r="W4209" s="109"/>
      <c r="X4209" s="108"/>
    </row>
    <row r="4210" spans="21:24" ht="12" customHeight="1">
      <c r="U4210" s="107"/>
      <c r="V4210" s="108"/>
      <c r="W4210" s="109"/>
      <c r="X4210" s="108"/>
    </row>
    <row r="4211" spans="21:24" ht="12" customHeight="1">
      <c r="U4211" s="107"/>
      <c r="V4211" s="108"/>
      <c r="W4211" s="109"/>
      <c r="X4211" s="108"/>
    </row>
    <row r="4212" spans="21:24" ht="12" customHeight="1">
      <c r="U4212" s="107"/>
      <c r="V4212" s="108"/>
      <c r="W4212" s="109"/>
      <c r="X4212" s="108"/>
    </row>
    <row r="4213" spans="21:24" ht="12" customHeight="1">
      <c r="U4213" s="107"/>
      <c r="V4213" s="108"/>
      <c r="W4213" s="109"/>
      <c r="X4213" s="108"/>
    </row>
    <row r="4214" spans="21:24" ht="12" customHeight="1">
      <c r="U4214" s="107"/>
      <c r="V4214" s="108"/>
      <c r="W4214" s="109"/>
      <c r="X4214" s="108"/>
    </row>
    <row r="4215" spans="21:24" ht="12" customHeight="1">
      <c r="U4215" s="107"/>
      <c r="V4215" s="108"/>
      <c r="W4215" s="109"/>
      <c r="X4215" s="108"/>
    </row>
    <row r="4216" spans="21:24" ht="12" customHeight="1">
      <c r="U4216" s="107"/>
      <c r="V4216" s="108"/>
      <c r="W4216" s="109"/>
      <c r="X4216" s="108"/>
    </row>
    <row r="4217" spans="21:24" ht="12" customHeight="1">
      <c r="U4217" s="107"/>
      <c r="V4217" s="108"/>
      <c r="W4217" s="109"/>
      <c r="X4217" s="108"/>
    </row>
    <row r="4218" spans="21:24" ht="12" customHeight="1">
      <c r="U4218" s="107"/>
      <c r="V4218" s="108"/>
      <c r="W4218" s="109"/>
      <c r="X4218" s="108"/>
    </row>
    <row r="4219" spans="21:24" ht="12" customHeight="1">
      <c r="U4219" s="107"/>
      <c r="V4219" s="108"/>
      <c r="W4219" s="109"/>
      <c r="X4219" s="108"/>
    </row>
    <row r="4220" spans="21:24" ht="12" customHeight="1">
      <c r="U4220" s="107"/>
      <c r="V4220" s="108"/>
      <c r="W4220" s="109"/>
      <c r="X4220" s="108"/>
    </row>
    <row r="4221" spans="21:24" ht="12" customHeight="1">
      <c r="U4221" s="107"/>
      <c r="V4221" s="108"/>
      <c r="W4221" s="109"/>
      <c r="X4221" s="108"/>
    </row>
    <row r="4222" spans="21:24" ht="12" customHeight="1">
      <c r="U4222" s="107"/>
      <c r="V4222" s="108"/>
      <c r="W4222" s="109"/>
      <c r="X4222" s="108"/>
    </row>
    <row r="4223" spans="21:24" ht="12" customHeight="1">
      <c r="U4223" s="107"/>
      <c r="V4223" s="108"/>
      <c r="W4223" s="109"/>
      <c r="X4223" s="108"/>
    </row>
    <row r="4224" spans="21:24" ht="12" customHeight="1">
      <c r="U4224" s="107"/>
      <c r="V4224" s="108"/>
      <c r="W4224" s="109"/>
      <c r="X4224" s="108"/>
    </row>
    <row r="4225" spans="21:24" ht="12" customHeight="1">
      <c r="U4225" s="107"/>
      <c r="V4225" s="108"/>
      <c r="W4225" s="109"/>
      <c r="X4225" s="108"/>
    </row>
    <row r="4226" spans="21:24" ht="12" customHeight="1">
      <c r="U4226" s="107"/>
      <c r="V4226" s="108"/>
      <c r="W4226" s="109"/>
      <c r="X4226" s="108"/>
    </row>
    <row r="4227" spans="21:24" ht="12" customHeight="1">
      <c r="U4227" s="107"/>
      <c r="V4227" s="108"/>
      <c r="W4227" s="109"/>
      <c r="X4227" s="108"/>
    </row>
    <row r="4228" spans="21:24" ht="12" customHeight="1">
      <c r="U4228" s="107"/>
      <c r="V4228" s="108"/>
      <c r="W4228" s="109"/>
      <c r="X4228" s="108"/>
    </row>
    <row r="4229" spans="21:24" ht="12" customHeight="1">
      <c r="U4229" s="107"/>
      <c r="V4229" s="108"/>
      <c r="W4229" s="109"/>
      <c r="X4229" s="108"/>
    </row>
    <row r="4230" spans="21:24" ht="12" customHeight="1">
      <c r="U4230" s="107"/>
      <c r="V4230" s="108"/>
      <c r="W4230" s="109"/>
      <c r="X4230" s="108"/>
    </row>
    <row r="4231" spans="21:24" ht="12" customHeight="1">
      <c r="U4231" s="107"/>
      <c r="V4231" s="108"/>
      <c r="W4231" s="109"/>
      <c r="X4231" s="108"/>
    </row>
    <row r="4232" spans="21:24" ht="12" customHeight="1">
      <c r="U4232" s="107"/>
      <c r="V4232" s="108"/>
      <c r="W4232" s="109"/>
      <c r="X4232" s="108"/>
    </row>
    <row r="4233" spans="21:24" ht="12" customHeight="1">
      <c r="U4233" s="107"/>
      <c r="V4233" s="108"/>
      <c r="W4233" s="109"/>
      <c r="X4233" s="108"/>
    </row>
    <row r="4234" spans="21:24" ht="12" customHeight="1">
      <c r="U4234" s="107"/>
      <c r="V4234" s="108"/>
      <c r="W4234" s="109"/>
      <c r="X4234" s="108"/>
    </row>
    <row r="4235" spans="21:24" ht="12" customHeight="1">
      <c r="U4235" s="107"/>
      <c r="V4235" s="108"/>
      <c r="W4235" s="109"/>
      <c r="X4235" s="108"/>
    </row>
    <row r="4236" spans="21:24" ht="12" customHeight="1">
      <c r="U4236" s="107"/>
      <c r="V4236" s="108"/>
      <c r="W4236" s="109"/>
      <c r="X4236" s="108"/>
    </row>
    <row r="4237" spans="21:24" ht="12" customHeight="1">
      <c r="U4237" s="107"/>
      <c r="V4237" s="108"/>
      <c r="W4237" s="109"/>
      <c r="X4237" s="108"/>
    </row>
    <row r="4238" spans="21:24" ht="12" customHeight="1">
      <c r="U4238" s="107"/>
      <c r="V4238" s="108"/>
      <c r="W4238" s="109"/>
      <c r="X4238" s="108"/>
    </row>
    <row r="4239" spans="21:24" ht="12" customHeight="1">
      <c r="U4239" s="107"/>
      <c r="V4239" s="108"/>
      <c r="W4239" s="109"/>
      <c r="X4239" s="108"/>
    </row>
    <row r="4240" spans="21:24" ht="12" customHeight="1">
      <c r="U4240" s="107"/>
      <c r="V4240" s="108"/>
      <c r="W4240" s="109"/>
      <c r="X4240" s="108"/>
    </row>
    <row r="4241" spans="21:24" ht="12" customHeight="1">
      <c r="U4241" s="107"/>
      <c r="V4241" s="108"/>
      <c r="W4241" s="109"/>
      <c r="X4241" s="108"/>
    </row>
    <row r="4242" spans="21:24" ht="12" customHeight="1">
      <c r="U4242" s="107"/>
      <c r="V4242" s="108"/>
      <c r="W4242" s="109"/>
      <c r="X4242" s="108"/>
    </row>
    <row r="4243" spans="21:24" ht="12" customHeight="1">
      <c r="U4243" s="107"/>
      <c r="V4243" s="108"/>
      <c r="W4243" s="109"/>
      <c r="X4243" s="108"/>
    </row>
    <row r="4244" spans="21:24" ht="12" customHeight="1">
      <c r="U4244" s="107"/>
      <c r="V4244" s="108"/>
      <c r="W4244" s="109"/>
      <c r="X4244" s="108"/>
    </row>
    <row r="4245" spans="21:24" ht="12" customHeight="1">
      <c r="U4245" s="107"/>
      <c r="V4245" s="108"/>
      <c r="W4245" s="109"/>
      <c r="X4245" s="108"/>
    </row>
    <row r="4246" spans="21:24" ht="12" customHeight="1">
      <c r="U4246" s="107"/>
      <c r="V4246" s="108"/>
      <c r="W4246" s="109"/>
      <c r="X4246" s="108"/>
    </row>
    <row r="4247" spans="21:24" ht="12" customHeight="1">
      <c r="U4247" s="107"/>
      <c r="V4247" s="108"/>
      <c r="W4247" s="109"/>
      <c r="X4247" s="108"/>
    </row>
    <row r="4248" spans="21:24" ht="12" customHeight="1">
      <c r="U4248" s="107"/>
      <c r="V4248" s="108"/>
      <c r="W4248" s="109"/>
      <c r="X4248" s="108"/>
    </row>
    <row r="4249" spans="21:24" ht="12" customHeight="1">
      <c r="U4249" s="107"/>
      <c r="V4249" s="108"/>
      <c r="W4249" s="109"/>
      <c r="X4249" s="108"/>
    </row>
    <row r="4250" spans="21:24" ht="12" customHeight="1">
      <c r="U4250" s="107"/>
      <c r="V4250" s="108"/>
      <c r="W4250" s="109"/>
      <c r="X4250" s="108"/>
    </row>
    <row r="4251" spans="21:24" ht="12" customHeight="1">
      <c r="U4251" s="107"/>
      <c r="V4251" s="108"/>
      <c r="W4251" s="109"/>
      <c r="X4251" s="108"/>
    </row>
    <row r="4252" spans="21:24" ht="12" customHeight="1">
      <c r="U4252" s="107"/>
      <c r="V4252" s="108"/>
      <c r="W4252" s="109"/>
      <c r="X4252" s="108"/>
    </row>
    <row r="4253" spans="21:24" ht="12" customHeight="1">
      <c r="U4253" s="107"/>
      <c r="V4253" s="108"/>
      <c r="W4253" s="109"/>
      <c r="X4253" s="108"/>
    </row>
    <row r="4254" spans="21:24" ht="12" customHeight="1">
      <c r="U4254" s="107"/>
      <c r="V4254" s="108"/>
      <c r="W4254" s="109"/>
      <c r="X4254" s="108"/>
    </row>
    <row r="4255" spans="21:24" ht="12" customHeight="1">
      <c r="U4255" s="107"/>
      <c r="V4255" s="108"/>
      <c r="W4255" s="109"/>
      <c r="X4255" s="108"/>
    </row>
    <row r="4256" spans="21:24" ht="12" customHeight="1">
      <c r="U4256" s="107"/>
      <c r="V4256" s="108"/>
      <c r="W4256" s="109"/>
      <c r="X4256" s="108"/>
    </row>
    <row r="4257" spans="21:24" ht="12" customHeight="1">
      <c r="U4257" s="107"/>
      <c r="V4257" s="108"/>
      <c r="W4257" s="109"/>
      <c r="X4257" s="108"/>
    </row>
    <row r="4258" spans="21:24" ht="12" customHeight="1">
      <c r="U4258" s="107"/>
      <c r="V4258" s="108"/>
      <c r="W4258" s="109"/>
      <c r="X4258" s="108"/>
    </row>
    <row r="4259" spans="21:24" ht="12" customHeight="1">
      <c r="U4259" s="107"/>
      <c r="V4259" s="108"/>
      <c r="W4259" s="109"/>
      <c r="X4259" s="108"/>
    </row>
    <row r="4260" spans="21:24" ht="12" customHeight="1">
      <c r="U4260" s="107"/>
      <c r="V4260" s="108"/>
      <c r="W4260" s="109"/>
      <c r="X4260" s="108"/>
    </row>
    <row r="4261" spans="21:24" ht="12" customHeight="1">
      <c r="U4261" s="107"/>
      <c r="V4261" s="108"/>
      <c r="W4261" s="109"/>
      <c r="X4261" s="108"/>
    </row>
    <row r="4262" spans="21:24" ht="12" customHeight="1">
      <c r="U4262" s="107"/>
      <c r="V4262" s="108"/>
      <c r="W4262" s="109"/>
      <c r="X4262" s="108"/>
    </row>
    <row r="4263" spans="21:24" ht="12" customHeight="1">
      <c r="U4263" s="107"/>
      <c r="V4263" s="108"/>
      <c r="W4263" s="109"/>
      <c r="X4263" s="108"/>
    </row>
    <row r="4264" spans="21:24" ht="12" customHeight="1">
      <c r="U4264" s="107"/>
      <c r="V4264" s="108"/>
      <c r="W4264" s="109"/>
      <c r="X4264" s="108"/>
    </row>
    <row r="4265" spans="21:24" ht="12" customHeight="1">
      <c r="U4265" s="107"/>
      <c r="V4265" s="108"/>
      <c r="W4265" s="109"/>
      <c r="X4265" s="108"/>
    </row>
    <row r="4266" spans="21:24" ht="12" customHeight="1">
      <c r="U4266" s="107"/>
      <c r="V4266" s="108"/>
      <c r="W4266" s="109"/>
      <c r="X4266" s="108"/>
    </row>
    <row r="4267" spans="21:24" ht="12" customHeight="1">
      <c r="U4267" s="107"/>
      <c r="V4267" s="108"/>
      <c r="W4267" s="109"/>
      <c r="X4267" s="108"/>
    </row>
    <row r="4268" spans="21:24" ht="12" customHeight="1">
      <c r="U4268" s="107"/>
      <c r="V4268" s="108"/>
      <c r="W4268" s="109"/>
      <c r="X4268" s="108"/>
    </row>
    <row r="4269" spans="21:24" ht="12" customHeight="1">
      <c r="U4269" s="107"/>
      <c r="V4269" s="108"/>
      <c r="W4269" s="109"/>
      <c r="X4269" s="108"/>
    </row>
    <row r="4270" spans="21:24" ht="12" customHeight="1">
      <c r="U4270" s="107"/>
      <c r="V4270" s="108"/>
      <c r="W4270" s="109"/>
      <c r="X4270" s="108"/>
    </row>
    <row r="4271" spans="21:24" ht="12" customHeight="1">
      <c r="U4271" s="107"/>
      <c r="V4271" s="108"/>
      <c r="W4271" s="109"/>
      <c r="X4271" s="108"/>
    </row>
    <row r="4272" spans="21:24" ht="12" customHeight="1">
      <c r="U4272" s="107"/>
      <c r="V4272" s="108"/>
      <c r="W4272" s="109"/>
      <c r="X4272" s="108"/>
    </row>
    <row r="4273" spans="21:24" ht="12" customHeight="1">
      <c r="U4273" s="107"/>
      <c r="V4273" s="108"/>
      <c r="W4273" s="109"/>
      <c r="X4273" s="108"/>
    </row>
    <row r="4274" spans="21:24" ht="12" customHeight="1">
      <c r="U4274" s="107"/>
      <c r="V4274" s="108"/>
      <c r="W4274" s="109"/>
      <c r="X4274" s="108"/>
    </row>
    <row r="4275" spans="21:24" ht="12" customHeight="1">
      <c r="U4275" s="107"/>
      <c r="V4275" s="108"/>
      <c r="W4275" s="109"/>
      <c r="X4275" s="108"/>
    </row>
    <row r="4276" spans="21:24" ht="12" customHeight="1">
      <c r="U4276" s="107"/>
      <c r="V4276" s="108"/>
      <c r="W4276" s="109"/>
      <c r="X4276" s="108"/>
    </row>
    <row r="4277" spans="21:24" ht="12" customHeight="1">
      <c r="U4277" s="107"/>
      <c r="V4277" s="108"/>
      <c r="W4277" s="109"/>
      <c r="X4277" s="108"/>
    </row>
    <row r="4278" spans="21:24" ht="12" customHeight="1">
      <c r="U4278" s="107"/>
      <c r="V4278" s="108"/>
      <c r="W4278" s="109"/>
      <c r="X4278" s="108"/>
    </row>
    <row r="4279" spans="21:24" ht="12" customHeight="1">
      <c r="U4279" s="107"/>
      <c r="V4279" s="108"/>
      <c r="W4279" s="109"/>
      <c r="X4279" s="108"/>
    </row>
    <row r="4280" spans="21:24" ht="12" customHeight="1">
      <c r="U4280" s="107"/>
      <c r="V4280" s="108"/>
      <c r="W4280" s="109"/>
      <c r="X4280" s="108"/>
    </row>
    <row r="4281" spans="21:24" ht="12" customHeight="1">
      <c r="U4281" s="107"/>
      <c r="V4281" s="108"/>
      <c r="W4281" s="109"/>
      <c r="X4281" s="108"/>
    </row>
    <row r="4282" spans="21:24" ht="12" customHeight="1">
      <c r="U4282" s="107"/>
      <c r="V4282" s="108"/>
      <c r="W4282" s="109"/>
      <c r="X4282" s="108"/>
    </row>
    <row r="4283" spans="21:24" ht="12" customHeight="1">
      <c r="U4283" s="107"/>
      <c r="V4283" s="108"/>
      <c r="W4283" s="109"/>
      <c r="X4283" s="108"/>
    </row>
    <row r="4284" spans="21:24" ht="12" customHeight="1">
      <c r="U4284" s="107"/>
      <c r="V4284" s="108"/>
      <c r="W4284" s="109"/>
      <c r="X4284" s="108"/>
    </row>
    <row r="4285" spans="21:24" ht="12" customHeight="1">
      <c r="U4285" s="107"/>
      <c r="V4285" s="108"/>
      <c r="W4285" s="109"/>
      <c r="X4285" s="108"/>
    </row>
    <row r="4286" spans="21:24" ht="12" customHeight="1">
      <c r="U4286" s="107"/>
      <c r="V4286" s="108"/>
      <c r="W4286" s="109"/>
      <c r="X4286" s="108"/>
    </row>
    <row r="4287" spans="21:24" ht="12" customHeight="1">
      <c r="U4287" s="107"/>
      <c r="V4287" s="108"/>
      <c r="W4287" s="109"/>
      <c r="X4287" s="108"/>
    </row>
    <row r="4288" spans="21:24" ht="12" customHeight="1">
      <c r="U4288" s="107"/>
      <c r="V4288" s="108"/>
      <c r="W4288" s="109"/>
      <c r="X4288" s="108"/>
    </row>
    <row r="4289" spans="21:24" ht="12" customHeight="1">
      <c r="U4289" s="107"/>
      <c r="V4289" s="108"/>
      <c r="W4289" s="109"/>
      <c r="X4289" s="108"/>
    </row>
    <row r="4290" spans="21:24" ht="12" customHeight="1">
      <c r="U4290" s="107"/>
      <c r="V4290" s="108"/>
      <c r="W4290" s="109"/>
      <c r="X4290" s="108"/>
    </row>
    <row r="4291" spans="21:24" ht="12" customHeight="1">
      <c r="U4291" s="107"/>
      <c r="V4291" s="108"/>
      <c r="W4291" s="109"/>
      <c r="X4291" s="108"/>
    </row>
    <row r="4292" spans="21:24" ht="12" customHeight="1">
      <c r="U4292" s="107"/>
      <c r="V4292" s="108"/>
      <c r="W4292" s="109"/>
      <c r="X4292" s="108"/>
    </row>
    <row r="4293" spans="21:24" ht="12" customHeight="1">
      <c r="U4293" s="107"/>
      <c r="V4293" s="108"/>
      <c r="W4293" s="109"/>
      <c r="X4293" s="108"/>
    </row>
    <row r="4294" spans="21:24" ht="12" customHeight="1">
      <c r="U4294" s="107"/>
      <c r="V4294" s="108"/>
      <c r="W4294" s="109"/>
      <c r="X4294" s="108"/>
    </row>
    <row r="4295" spans="21:24" ht="12" customHeight="1">
      <c r="U4295" s="107"/>
      <c r="V4295" s="108"/>
      <c r="W4295" s="109"/>
      <c r="X4295" s="108"/>
    </row>
    <row r="4296" spans="21:24" ht="12" customHeight="1">
      <c r="U4296" s="107"/>
      <c r="V4296" s="108"/>
      <c r="W4296" s="109"/>
      <c r="X4296" s="108"/>
    </row>
    <row r="4297" spans="21:24" ht="12" customHeight="1">
      <c r="U4297" s="107"/>
      <c r="V4297" s="108"/>
      <c r="W4297" s="109"/>
      <c r="X4297" s="108"/>
    </row>
    <row r="4298" spans="21:24" ht="12" customHeight="1">
      <c r="U4298" s="107"/>
      <c r="V4298" s="108"/>
      <c r="W4298" s="109"/>
      <c r="X4298" s="108"/>
    </row>
    <row r="4299" spans="21:24" ht="12" customHeight="1">
      <c r="U4299" s="107"/>
      <c r="V4299" s="108"/>
      <c r="W4299" s="109"/>
      <c r="X4299" s="108"/>
    </row>
    <row r="4300" spans="21:24" ht="12" customHeight="1">
      <c r="U4300" s="107"/>
      <c r="V4300" s="108"/>
      <c r="W4300" s="109"/>
      <c r="X4300" s="108"/>
    </row>
    <row r="4301" spans="21:24" ht="12" customHeight="1">
      <c r="U4301" s="107"/>
      <c r="V4301" s="108"/>
      <c r="W4301" s="109"/>
      <c r="X4301" s="108"/>
    </row>
    <row r="4302" spans="21:24" ht="12" customHeight="1">
      <c r="U4302" s="107"/>
      <c r="V4302" s="108"/>
      <c r="W4302" s="109"/>
      <c r="X4302" s="108"/>
    </row>
    <row r="4303" spans="21:24" ht="12" customHeight="1">
      <c r="U4303" s="107"/>
      <c r="V4303" s="108"/>
      <c r="W4303" s="109"/>
      <c r="X4303" s="108"/>
    </row>
    <row r="4304" spans="21:24" ht="12" customHeight="1">
      <c r="U4304" s="107"/>
      <c r="V4304" s="108"/>
      <c r="W4304" s="109"/>
      <c r="X4304" s="108"/>
    </row>
    <row r="4305" spans="21:24" ht="12" customHeight="1">
      <c r="U4305" s="107"/>
      <c r="V4305" s="108"/>
      <c r="W4305" s="109"/>
      <c r="X4305" s="108"/>
    </row>
    <row r="4306" spans="21:24" ht="12" customHeight="1">
      <c r="U4306" s="107"/>
      <c r="V4306" s="108"/>
      <c r="W4306" s="109"/>
      <c r="X4306" s="108"/>
    </row>
    <row r="4307" spans="21:24" ht="12" customHeight="1">
      <c r="U4307" s="107"/>
      <c r="V4307" s="108"/>
      <c r="W4307" s="109"/>
      <c r="X4307" s="108"/>
    </row>
    <row r="4308" spans="21:24" ht="12" customHeight="1">
      <c r="U4308" s="107"/>
      <c r="V4308" s="108"/>
      <c r="W4308" s="109"/>
      <c r="X4308" s="108"/>
    </row>
    <row r="4309" spans="21:24" ht="12" customHeight="1">
      <c r="U4309" s="107"/>
      <c r="V4309" s="108"/>
      <c r="W4309" s="109"/>
      <c r="X4309" s="108"/>
    </row>
    <row r="4310" spans="21:24" ht="12" customHeight="1">
      <c r="U4310" s="107"/>
      <c r="V4310" s="108"/>
      <c r="W4310" s="109"/>
      <c r="X4310" s="108"/>
    </row>
    <row r="4311" spans="21:24" ht="12" customHeight="1">
      <c r="U4311" s="107"/>
      <c r="V4311" s="108"/>
      <c r="W4311" s="109"/>
      <c r="X4311" s="108"/>
    </row>
    <row r="4312" spans="21:24" ht="12" customHeight="1">
      <c r="U4312" s="107"/>
      <c r="V4312" s="108"/>
      <c r="W4312" s="109"/>
      <c r="X4312" s="108"/>
    </row>
    <row r="4313" spans="21:24" ht="12" customHeight="1">
      <c r="U4313" s="107"/>
      <c r="V4313" s="108"/>
      <c r="W4313" s="109"/>
      <c r="X4313" s="108"/>
    </row>
    <row r="4314" spans="21:24" ht="12" customHeight="1">
      <c r="U4314" s="107"/>
      <c r="V4314" s="108"/>
      <c r="W4314" s="109"/>
      <c r="X4314" s="108"/>
    </row>
    <row r="4315" spans="21:24" ht="12" customHeight="1">
      <c r="U4315" s="107"/>
      <c r="V4315" s="108"/>
      <c r="W4315" s="109"/>
      <c r="X4315" s="108"/>
    </row>
    <row r="4316" spans="21:24" ht="12" customHeight="1">
      <c r="U4316" s="107"/>
      <c r="V4316" s="108"/>
      <c r="W4316" s="109"/>
      <c r="X4316" s="108"/>
    </row>
    <row r="4317" spans="21:24" ht="12" customHeight="1">
      <c r="U4317" s="107"/>
      <c r="V4317" s="108"/>
      <c r="W4317" s="109"/>
      <c r="X4317" s="108"/>
    </row>
    <row r="4318" spans="21:24" ht="12" customHeight="1">
      <c r="U4318" s="107"/>
      <c r="V4318" s="108"/>
      <c r="W4318" s="109"/>
      <c r="X4318" s="108"/>
    </row>
    <row r="4319" spans="21:24" ht="12" customHeight="1">
      <c r="U4319" s="107"/>
      <c r="V4319" s="108"/>
      <c r="W4319" s="109"/>
      <c r="X4319" s="108"/>
    </row>
    <row r="4320" spans="21:24" ht="12" customHeight="1">
      <c r="U4320" s="107"/>
      <c r="V4320" s="108"/>
      <c r="W4320" s="109"/>
      <c r="X4320" s="108"/>
    </row>
    <row r="4321" spans="21:24" ht="12" customHeight="1">
      <c r="U4321" s="107"/>
      <c r="V4321" s="108"/>
      <c r="W4321" s="109"/>
      <c r="X4321" s="108"/>
    </row>
    <row r="4322" spans="21:24" ht="12" customHeight="1">
      <c r="U4322" s="107"/>
      <c r="V4322" s="108"/>
      <c r="W4322" s="109"/>
      <c r="X4322" s="108"/>
    </row>
    <row r="4323" spans="21:24" ht="12" customHeight="1">
      <c r="U4323" s="107"/>
      <c r="V4323" s="108"/>
      <c r="W4323" s="109"/>
      <c r="X4323" s="108"/>
    </row>
    <row r="4324" spans="21:24" ht="12" customHeight="1">
      <c r="U4324" s="107"/>
      <c r="V4324" s="108"/>
      <c r="W4324" s="109"/>
      <c r="X4324" s="108"/>
    </row>
    <row r="4325" spans="21:24" ht="12" customHeight="1">
      <c r="U4325" s="107"/>
      <c r="V4325" s="108"/>
      <c r="W4325" s="109"/>
      <c r="X4325" s="108"/>
    </row>
    <row r="4326" spans="21:24" ht="12" customHeight="1">
      <c r="U4326" s="107"/>
      <c r="V4326" s="108"/>
      <c r="W4326" s="109"/>
      <c r="X4326" s="108"/>
    </row>
    <row r="4327" spans="21:24" ht="12" customHeight="1">
      <c r="U4327" s="107"/>
      <c r="V4327" s="108"/>
      <c r="W4327" s="109"/>
      <c r="X4327" s="108"/>
    </row>
    <row r="4328" spans="21:24" ht="12" customHeight="1">
      <c r="U4328" s="107"/>
      <c r="V4328" s="108"/>
      <c r="W4328" s="109"/>
      <c r="X4328" s="108"/>
    </row>
    <row r="4329" spans="21:24" ht="12" customHeight="1">
      <c r="U4329" s="107"/>
      <c r="V4329" s="108"/>
      <c r="W4329" s="109"/>
      <c r="X4329" s="108"/>
    </row>
    <row r="4330" spans="21:24" ht="12" customHeight="1">
      <c r="U4330" s="107"/>
      <c r="V4330" s="108"/>
      <c r="W4330" s="109"/>
      <c r="X4330" s="108"/>
    </row>
    <row r="4331" spans="21:24" ht="12" customHeight="1">
      <c r="U4331" s="107"/>
      <c r="V4331" s="108"/>
      <c r="W4331" s="109"/>
      <c r="X4331" s="108"/>
    </row>
    <row r="4332" spans="21:24" ht="12" customHeight="1">
      <c r="U4332" s="107"/>
      <c r="V4332" s="108"/>
      <c r="W4332" s="109"/>
      <c r="X4332" s="108"/>
    </row>
    <row r="4333" spans="21:24" ht="12" customHeight="1">
      <c r="U4333" s="107"/>
      <c r="V4333" s="108"/>
      <c r="W4333" s="109"/>
      <c r="X4333" s="108"/>
    </row>
    <row r="4334" spans="21:24" ht="12" customHeight="1">
      <c r="U4334" s="107"/>
      <c r="V4334" s="108"/>
      <c r="W4334" s="109"/>
      <c r="X4334" s="108"/>
    </row>
    <row r="4335" spans="21:24" ht="12" customHeight="1">
      <c r="U4335" s="107"/>
      <c r="V4335" s="108"/>
      <c r="W4335" s="109"/>
      <c r="X4335" s="108"/>
    </row>
    <row r="4336" spans="21:24" ht="12" customHeight="1">
      <c r="U4336" s="107"/>
      <c r="V4336" s="108"/>
      <c r="W4336" s="109"/>
      <c r="X4336" s="108"/>
    </row>
    <row r="4337" spans="21:24" ht="12" customHeight="1">
      <c r="U4337" s="107"/>
      <c r="V4337" s="108"/>
      <c r="W4337" s="109"/>
      <c r="X4337" s="108"/>
    </row>
    <row r="4338" spans="21:24" ht="12" customHeight="1">
      <c r="U4338" s="107"/>
      <c r="V4338" s="108"/>
      <c r="W4338" s="109"/>
      <c r="X4338" s="108"/>
    </row>
    <row r="4339" spans="21:24" ht="12" customHeight="1">
      <c r="U4339" s="107"/>
      <c r="V4339" s="108"/>
      <c r="W4339" s="109"/>
      <c r="X4339" s="108"/>
    </row>
    <row r="4340" spans="21:24" ht="12" customHeight="1">
      <c r="U4340" s="107"/>
      <c r="V4340" s="108"/>
      <c r="W4340" s="109"/>
      <c r="X4340" s="108"/>
    </row>
    <row r="4341" spans="21:24" ht="12" customHeight="1">
      <c r="U4341" s="107"/>
      <c r="V4341" s="108"/>
      <c r="W4341" s="109"/>
      <c r="X4341" s="108"/>
    </row>
    <row r="4342" spans="21:24" ht="12" customHeight="1">
      <c r="U4342" s="107"/>
      <c r="V4342" s="108"/>
      <c r="W4342" s="109"/>
      <c r="X4342" s="108"/>
    </row>
    <row r="4343" spans="21:24" ht="12" customHeight="1">
      <c r="U4343" s="107"/>
      <c r="V4343" s="108"/>
      <c r="W4343" s="109"/>
      <c r="X4343" s="108"/>
    </row>
    <row r="4344" spans="21:24" ht="12" customHeight="1">
      <c r="U4344" s="107"/>
      <c r="V4344" s="108"/>
      <c r="W4344" s="109"/>
      <c r="X4344" s="108"/>
    </row>
    <row r="4345" spans="21:24" ht="12" customHeight="1">
      <c r="U4345" s="107"/>
      <c r="V4345" s="108"/>
      <c r="W4345" s="109"/>
      <c r="X4345" s="108"/>
    </row>
    <row r="4346" spans="21:24" ht="12" customHeight="1">
      <c r="U4346" s="107"/>
      <c r="V4346" s="108"/>
      <c r="W4346" s="109"/>
      <c r="X4346" s="108"/>
    </row>
    <row r="4347" spans="21:24" ht="12" customHeight="1">
      <c r="U4347" s="107"/>
      <c r="V4347" s="108"/>
      <c r="W4347" s="109"/>
      <c r="X4347" s="108"/>
    </row>
    <row r="4348" spans="21:24" ht="12" customHeight="1">
      <c r="U4348" s="107"/>
      <c r="V4348" s="108"/>
      <c r="W4348" s="109"/>
      <c r="X4348" s="108"/>
    </row>
    <row r="4349" spans="21:24" ht="12" customHeight="1">
      <c r="U4349" s="107"/>
      <c r="V4349" s="108"/>
      <c r="W4349" s="109"/>
      <c r="X4349" s="108"/>
    </row>
    <row r="4350" spans="21:24" ht="12" customHeight="1">
      <c r="U4350" s="107"/>
      <c r="V4350" s="108"/>
      <c r="W4350" s="109"/>
      <c r="X4350" s="108"/>
    </row>
    <row r="4351" spans="21:24" ht="12" customHeight="1">
      <c r="U4351" s="107"/>
      <c r="V4351" s="108"/>
      <c r="W4351" s="109"/>
      <c r="X4351" s="108"/>
    </row>
    <row r="4352" spans="21:24" ht="12" customHeight="1">
      <c r="U4352" s="107"/>
      <c r="V4352" s="108"/>
      <c r="W4352" s="109"/>
      <c r="X4352" s="108"/>
    </row>
    <row r="4353" spans="21:24" ht="12" customHeight="1">
      <c r="U4353" s="107"/>
      <c r="V4353" s="108"/>
      <c r="W4353" s="109"/>
      <c r="X4353" s="108"/>
    </row>
    <row r="4354" spans="21:24" ht="12" customHeight="1">
      <c r="U4354" s="107"/>
      <c r="V4354" s="108"/>
      <c r="W4354" s="109"/>
      <c r="X4354" s="108"/>
    </row>
    <row r="4355" spans="21:24" ht="12" customHeight="1">
      <c r="U4355" s="107"/>
      <c r="V4355" s="108"/>
      <c r="W4355" s="109"/>
      <c r="X4355" s="108"/>
    </row>
    <row r="4356" spans="21:24" ht="12" customHeight="1">
      <c r="U4356" s="107"/>
      <c r="V4356" s="108"/>
      <c r="W4356" s="109"/>
      <c r="X4356" s="108"/>
    </row>
    <row r="4357" spans="21:24" ht="12" customHeight="1">
      <c r="U4357" s="107"/>
      <c r="V4357" s="108"/>
      <c r="W4357" s="109"/>
      <c r="X4357" s="108"/>
    </row>
    <row r="4358" spans="21:24" ht="12" customHeight="1">
      <c r="U4358" s="107"/>
      <c r="V4358" s="108"/>
      <c r="W4358" s="109"/>
      <c r="X4358" s="108"/>
    </row>
    <row r="4359" spans="21:24" ht="12" customHeight="1">
      <c r="U4359" s="107"/>
      <c r="V4359" s="108"/>
      <c r="W4359" s="109"/>
      <c r="X4359" s="108"/>
    </row>
    <row r="4360" spans="21:24" ht="12" customHeight="1">
      <c r="U4360" s="107"/>
      <c r="V4360" s="108"/>
      <c r="W4360" s="109"/>
      <c r="X4360" s="108"/>
    </row>
    <row r="4361" spans="21:24" ht="12" customHeight="1">
      <c r="U4361" s="107"/>
      <c r="V4361" s="108"/>
      <c r="W4361" s="109"/>
      <c r="X4361" s="108"/>
    </row>
    <row r="4362" spans="21:24" ht="12" customHeight="1">
      <c r="U4362" s="107"/>
      <c r="V4362" s="108"/>
      <c r="W4362" s="109"/>
      <c r="X4362" s="108"/>
    </row>
    <row r="4363" spans="21:24" ht="12" customHeight="1">
      <c r="U4363" s="107"/>
      <c r="V4363" s="108"/>
      <c r="W4363" s="109"/>
      <c r="X4363" s="108"/>
    </row>
    <row r="4364" spans="21:24" ht="12" customHeight="1">
      <c r="U4364" s="107"/>
      <c r="V4364" s="108"/>
      <c r="W4364" s="109"/>
      <c r="X4364" s="108"/>
    </row>
    <row r="4365" spans="21:24" ht="12" customHeight="1">
      <c r="U4365" s="107"/>
      <c r="V4365" s="108"/>
      <c r="W4365" s="109"/>
      <c r="X4365" s="108"/>
    </row>
    <row r="4366" spans="21:24" ht="12" customHeight="1">
      <c r="U4366" s="107"/>
      <c r="V4366" s="108"/>
      <c r="W4366" s="109"/>
      <c r="X4366" s="108"/>
    </row>
    <row r="4367" spans="21:24" ht="12" customHeight="1">
      <c r="U4367" s="107"/>
      <c r="V4367" s="108"/>
      <c r="W4367" s="109"/>
      <c r="X4367" s="108"/>
    </row>
    <row r="4368" spans="21:24" ht="12" customHeight="1">
      <c r="U4368" s="107"/>
      <c r="V4368" s="108"/>
      <c r="W4368" s="109"/>
      <c r="X4368" s="108"/>
    </row>
    <row r="4369" spans="21:24" ht="12" customHeight="1">
      <c r="U4369" s="107"/>
      <c r="V4369" s="108"/>
      <c r="W4369" s="109"/>
      <c r="X4369" s="108"/>
    </row>
    <row r="4370" spans="21:24" ht="12" customHeight="1">
      <c r="U4370" s="107"/>
      <c r="V4370" s="108"/>
      <c r="W4370" s="109"/>
      <c r="X4370" s="108"/>
    </row>
    <row r="4371" spans="21:24" ht="12" customHeight="1">
      <c r="U4371" s="107"/>
      <c r="V4371" s="108"/>
      <c r="W4371" s="109"/>
      <c r="X4371" s="108"/>
    </row>
    <row r="4372" spans="21:24" ht="12" customHeight="1">
      <c r="U4372" s="107"/>
      <c r="V4372" s="108"/>
      <c r="W4372" s="109"/>
      <c r="X4372" s="108"/>
    </row>
    <row r="4373" spans="21:24" ht="12" customHeight="1">
      <c r="U4373" s="107"/>
      <c r="V4373" s="108"/>
      <c r="W4373" s="109"/>
      <c r="X4373" s="108"/>
    </row>
    <row r="4374" spans="21:24" ht="12" customHeight="1">
      <c r="U4374" s="107"/>
      <c r="V4374" s="108"/>
      <c r="W4374" s="109"/>
      <c r="X4374" s="108"/>
    </row>
    <row r="4375" spans="21:24" ht="12" customHeight="1">
      <c r="U4375" s="107"/>
      <c r="V4375" s="108"/>
      <c r="W4375" s="109"/>
      <c r="X4375" s="108"/>
    </row>
    <row r="4376" spans="21:24" ht="12" customHeight="1">
      <c r="U4376" s="107"/>
      <c r="V4376" s="108"/>
      <c r="W4376" s="109"/>
      <c r="X4376" s="108"/>
    </row>
    <row r="4377" spans="21:24" ht="12" customHeight="1">
      <c r="U4377" s="107"/>
      <c r="V4377" s="108"/>
      <c r="W4377" s="109"/>
      <c r="X4377" s="108"/>
    </row>
    <row r="4378" spans="21:24" ht="12" customHeight="1">
      <c r="U4378" s="107"/>
      <c r="V4378" s="108"/>
      <c r="W4378" s="109"/>
      <c r="X4378" s="108"/>
    </row>
    <row r="4379" spans="21:24" ht="12" customHeight="1">
      <c r="U4379" s="107"/>
      <c r="V4379" s="108"/>
      <c r="W4379" s="109"/>
      <c r="X4379" s="108"/>
    </row>
    <row r="4380" spans="21:24" ht="12" customHeight="1">
      <c r="U4380" s="107"/>
      <c r="V4380" s="108"/>
      <c r="W4380" s="109"/>
      <c r="X4380" s="108"/>
    </row>
    <row r="4381" spans="21:24" ht="12" customHeight="1">
      <c r="U4381" s="107"/>
      <c r="V4381" s="108"/>
      <c r="W4381" s="109"/>
      <c r="X4381" s="108"/>
    </row>
    <row r="4382" spans="21:24" ht="12" customHeight="1">
      <c r="U4382" s="107"/>
      <c r="V4382" s="108"/>
      <c r="W4382" s="109"/>
      <c r="X4382" s="108"/>
    </row>
    <row r="4383" spans="21:24" ht="12" customHeight="1">
      <c r="U4383" s="107"/>
      <c r="V4383" s="108"/>
      <c r="W4383" s="109"/>
      <c r="X4383" s="108"/>
    </row>
    <row r="4384" spans="21:24" ht="12" customHeight="1">
      <c r="U4384" s="107"/>
      <c r="V4384" s="108"/>
      <c r="W4384" s="109"/>
      <c r="X4384" s="108"/>
    </row>
    <row r="4385" spans="21:24" ht="12" customHeight="1">
      <c r="U4385" s="107"/>
      <c r="V4385" s="108"/>
      <c r="W4385" s="109"/>
      <c r="X4385" s="108"/>
    </row>
    <row r="4386" spans="21:24" ht="12" customHeight="1">
      <c r="U4386" s="107"/>
      <c r="V4386" s="108"/>
      <c r="W4386" s="109"/>
      <c r="X4386" s="108"/>
    </row>
    <row r="4387" spans="21:24" ht="12" customHeight="1">
      <c r="U4387" s="107"/>
      <c r="V4387" s="108"/>
      <c r="W4387" s="109"/>
      <c r="X4387" s="108"/>
    </row>
    <row r="4388" spans="21:24" ht="12" customHeight="1">
      <c r="U4388" s="107"/>
      <c r="V4388" s="108"/>
      <c r="W4388" s="109"/>
      <c r="X4388" s="108"/>
    </row>
    <row r="4389" spans="21:24" ht="12" customHeight="1">
      <c r="U4389" s="107"/>
      <c r="V4389" s="108"/>
      <c r="W4389" s="109"/>
      <c r="X4389" s="108"/>
    </row>
    <row r="4390" spans="21:24" ht="12" customHeight="1">
      <c r="U4390" s="107"/>
      <c r="V4390" s="108"/>
      <c r="W4390" s="109"/>
      <c r="X4390" s="108"/>
    </row>
    <row r="4391" spans="21:24" ht="12" customHeight="1">
      <c r="U4391" s="107"/>
      <c r="V4391" s="108"/>
      <c r="W4391" s="109"/>
      <c r="X4391" s="108"/>
    </row>
    <row r="4392" spans="21:24" ht="12" customHeight="1">
      <c r="U4392" s="107"/>
      <c r="V4392" s="108"/>
      <c r="W4392" s="109"/>
      <c r="X4392" s="108"/>
    </row>
    <row r="4393" spans="21:24" ht="12" customHeight="1">
      <c r="U4393" s="107"/>
      <c r="V4393" s="108"/>
      <c r="W4393" s="109"/>
      <c r="X4393" s="108"/>
    </row>
    <row r="4394" spans="21:24" ht="12" customHeight="1">
      <c r="U4394" s="107"/>
      <c r="V4394" s="108"/>
      <c r="W4394" s="109"/>
      <c r="X4394" s="108"/>
    </row>
    <row r="4395" spans="21:24" ht="12" customHeight="1">
      <c r="U4395" s="107"/>
      <c r="V4395" s="108"/>
      <c r="W4395" s="109"/>
      <c r="X4395" s="108"/>
    </row>
    <row r="4396" spans="21:24" ht="12" customHeight="1">
      <c r="U4396" s="107"/>
      <c r="V4396" s="108"/>
      <c r="W4396" s="109"/>
      <c r="X4396" s="108"/>
    </row>
    <row r="4397" spans="21:24" ht="12" customHeight="1">
      <c r="U4397" s="107"/>
      <c r="V4397" s="108"/>
      <c r="W4397" s="109"/>
      <c r="X4397" s="108"/>
    </row>
    <row r="4398" spans="21:24" ht="12" customHeight="1">
      <c r="U4398" s="107"/>
      <c r="V4398" s="108"/>
      <c r="W4398" s="109"/>
      <c r="X4398" s="108"/>
    </row>
    <row r="4399" spans="21:24" ht="12" customHeight="1">
      <c r="U4399" s="107"/>
      <c r="V4399" s="108"/>
      <c r="W4399" s="109"/>
      <c r="X4399" s="108"/>
    </row>
    <row r="4400" spans="21:24" ht="12" customHeight="1">
      <c r="U4400" s="107"/>
      <c r="V4400" s="108"/>
      <c r="W4400" s="109"/>
      <c r="X4400" s="108"/>
    </row>
    <row r="4401" spans="21:24" ht="12" customHeight="1">
      <c r="U4401" s="107"/>
      <c r="V4401" s="108"/>
      <c r="W4401" s="109"/>
      <c r="X4401" s="108"/>
    </row>
    <row r="4402" spans="21:24" ht="12" customHeight="1">
      <c r="U4402" s="107"/>
      <c r="V4402" s="108"/>
      <c r="W4402" s="109"/>
      <c r="X4402" s="108"/>
    </row>
    <row r="4403" spans="21:24" ht="12" customHeight="1">
      <c r="U4403" s="107"/>
      <c r="V4403" s="108"/>
      <c r="W4403" s="109"/>
      <c r="X4403" s="108"/>
    </row>
    <row r="4404" spans="21:24" ht="12" customHeight="1">
      <c r="U4404" s="107"/>
      <c r="V4404" s="108"/>
      <c r="W4404" s="109"/>
      <c r="X4404" s="108"/>
    </row>
    <row r="4405" spans="21:24" ht="12" customHeight="1">
      <c r="U4405" s="107"/>
      <c r="V4405" s="108"/>
      <c r="W4405" s="109"/>
      <c r="X4405" s="108"/>
    </row>
    <row r="4406" spans="21:24" ht="12" customHeight="1">
      <c r="U4406" s="107"/>
      <c r="V4406" s="108"/>
      <c r="W4406" s="109"/>
      <c r="X4406" s="108"/>
    </row>
    <row r="4407" spans="21:24" ht="12" customHeight="1">
      <c r="U4407" s="107"/>
      <c r="V4407" s="108"/>
      <c r="W4407" s="109"/>
      <c r="X4407" s="108"/>
    </row>
    <row r="4408" spans="21:24" ht="12" customHeight="1">
      <c r="U4408" s="107"/>
      <c r="V4408" s="108"/>
      <c r="W4408" s="109"/>
      <c r="X4408" s="108"/>
    </row>
    <row r="4409" spans="21:24" ht="12" customHeight="1">
      <c r="U4409" s="107"/>
      <c r="V4409" s="108"/>
      <c r="W4409" s="109"/>
      <c r="X4409" s="108"/>
    </row>
    <row r="4410" spans="21:24" ht="12" customHeight="1">
      <c r="U4410" s="107"/>
      <c r="V4410" s="108"/>
      <c r="W4410" s="109"/>
      <c r="X4410" s="108"/>
    </row>
    <row r="4411" spans="21:24" ht="12" customHeight="1">
      <c r="U4411" s="107"/>
      <c r="V4411" s="108"/>
      <c r="W4411" s="109"/>
      <c r="X4411" s="108"/>
    </row>
    <row r="4412" spans="21:24" ht="12" customHeight="1">
      <c r="U4412" s="107"/>
      <c r="V4412" s="108"/>
      <c r="W4412" s="109"/>
      <c r="X4412" s="108"/>
    </row>
    <row r="4413" spans="21:24" ht="12" customHeight="1">
      <c r="U4413" s="107"/>
      <c r="V4413" s="108"/>
      <c r="W4413" s="109"/>
      <c r="X4413" s="108"/>
    </row>
    <row r="4414" spans="21:24" ht="12" customHeight="1">
      <c r="U4414" s="107"/>
      <c r="V4414" s="108"/>
      <c r="W4414" s="109"/>
      <c r="X4414" s="108"/>
    </row>
    <row r="4415" spans="21:24" ht="12" customHeight="1">
      <c r="U4415" s="107"/>
      <c r="V4415" s="108"/>
      <c r="W4415" s="109"/>
      <c r="X4415" s="108"/>
    </row>
    <row r="4416" spans="21:24" ht="12" customHeight="1">
      <c r="U4416" s="107"/>
      <c r="V4416" s="108"/>
      <c r="W4416" s="109"/>
      <c r="X4416" s="108"/>
    </row>
    <row r="4417" spans="21:24" ht="12" customHeight="1">
      <c r="U4417" s="107"/>
      <c r="V4417" s="108"/>
      <c r="W4417" s="109"/>
      <c r="X4417" s="108"/>
    </row>
    <row r="4418" spans="21:24" ht="12" customHeight="1">
      <c r="U4418" s="107"/>
      <c r="V4418" s="108"/>
      <c r="W4418" s="109"/>
      <c r="X4418" s="108"/>
    </row>
    <row r="4419" spans="21:24" ht="12" customHeight="1">
      <c r="U4419" s="107"/>
      <c r="V4419" s="108"/>
      <c r="W4419" s="109"/>
      <c r="X4419" s="108"/>
    </row>
    <row r="4420" spans="21:24" ht="12" customHeight="1">
      <c r="U4420" s="107"/>
      <c r="V4420" s="108"/>
      <c r="W4420" s="109"/>
      <c r="X4420" s="108"/>
    </row>
    <row r="4421" spans="21:24" ht="12" customHeight="1">
      <c r="U4421" s="107"/>
      <c r="V4421" s="108"/>
      <c r="W4421" s="109"/>
      <c r="X4421" s="108"/>
    </row>
    <row r="4422" spans="21:24" ht="12" customHeight="1">
      <c r="U4422" s="107"/>
      <c r="V4422" s="108"/>
      <c r="W4422" s="109"/>
      <c r="X4422" s="108"/>
    </row>
    <row r="4423" spans="21:24" ht="12" customHeight="1">
      <c r="U4423" s="107"/>
      <c r="V4423" s="108"/>
      <c r="W4423" s="109"/>
      <c r="X4423" s="108"/>
    </row>
    <row r="4424" spans="21:24" ht="12" customHeight="1">
      <c r="U4424" s="107"/>
      <c r="V4424" s="108"/>
      <c r="W4424" s="109"/>
      <c r="X4424" s="108"/>
    </row>
    <row r="4425" spans="21:24" ht="12" customHeight="1">
      <c r="U4425" s="107"/>
      <c r="V4425" s="108"/>
      <c r="W4425" s="109"/>
      <c r="X4425" s="108"/>
    </row>
    <row r="4426" spans="21:24" ht="12" customHeight="1">
      <c r="U4426" s="107"/>
      <c r="V4426" s="108"/>
      <c r="W4426" s="109"/>
      <c r="X4426" s="108"/>
    </row>
    <row r="4427" spans="21:24" ht="12" customHeight="1">
      <c r="U4427" s="107"/>
      <c r="V4427" s="108"/>
      <c r="W4427" s="109"/>
      <c r="X4427" s="108"/>
    </row>
    <row r="4428" spans="21:24" ht="12" customHeight="1">
      <c r="U4428" s="107"/>
      <c r="V4428" s="108"/>
      <c r="W4428" s="109"/>
      <c r="X4428" s="108"/>
    </row>
    <row r="4429" spans="21:24" ht="12" customHeight="1">
      <c r="U4429" s="107"/>
      <c r="V4429" s="108"/>
      <c r="W4429" s="109"/>
      <c r="X4429" s="108"/>
    </row>
    <row r="4430" spans="21:24" ht="12" customHeight="1">
      <c r="U4430" s="107"/>
      <c r="V4430" s="108"/>
      <c r="W4430" s="109"/>
      <c r="X4430" s="108"/>
    </row>
    <row r="4431" spans="21:24" ht="12" customHeight="1">
      <c r="U4431" s="107"/>
      <c r="V4431" s="108"/>
      <c r="W4431" s="109"/>
      <c r="X4431" s="108"/>
    </row>
    <row r="4432" spans="21:24" ht="12" customHeight="1">
      <c r="U4432" s="107"/>
      <c r="V4432" s="108"/>
      <c r="W4432" s="109"/>
      <c r="X4432" s="108"/>
    </row>
    <row r="4433" spans="21:24" ht="12" customHeight="1">
      <c r="U4433" s="107"/>
      <c r="V4433" s="108"/>
      <c r="W4433" s="109"/>
      <c r="X4433" s="108"/>
    </row>
    <row r="4434" spans="21:24" ht="12" customHeight="1">
      <c r="U4434" s="107"/>
      <c r="V4434" s="108"/>
      <c r="W4434" s="109"/>
      <c r="X4434" s="108"/>
    </row>
    <row r="4435" spans="21:24" ht="12" customHeight="1">
      <c r="U4435" s="107"/>
      <c r="V4435" s="108"/>
      <c r="W4435" s="109"/>
      <c r="X4435" s="108"/>
    </row>
    <row r="4436" spans="21:24" ht="12" customHeight="1">
      <c r="U4436" s="107"/>
      <c r="V4436" s="108"/>
      <c r="W4436" s="109"/>
      <c r="X4436" s="108"/>
    </row>
    <row r="4437" spans="21:24" ht="12" customHeight="1">
      <c r="U4437" s="107"/>
      <c r="V4437" s="108"/>
      <c r="W4437" s="109"/>
      <c r="X4437" s="108"/>
    </row>
    <row r="4438" spans="21:24" ht="12" customHeight="1">
      <c r="U4438" s="107"/>
      <c r="V4438" s="108"/>
      <c r="W4438" s="109"/>
      <c r="X4438" s="108"/>
    </row>
    <row r="4439" spans="21:24" ht="12" customHeight="1">
      <c r="U4439" s="107"/>
      <c r="V4439" s="108"/>
      <c r="W4439" s="109"/>
      <c r="X4439" s="108"/>
    </row>
    <row r="4440" spans="21:24" ht="12" customHeight="1">
      <c r="U4440" s="107"/>
      <c r="V4440" s="108"/>
      <c r="W4440" s="109"/>
      <c r="X4440" s="108"/>
    </row>
    <row r="4441" spans="21:24" ht="12" customHeight="1">
      <c r="U4441" s="107"/>
      <c r="V4441" s="108"/>
      <c r="W4441" s="109"/>
      <c r="X4441" s="108"/>
    </row>
    <row r="4442" spans="21:24" ht="12" customHeight="1">
      <c r="U4442" s="107"/>
      <c r="V4442" s="108"/>
      <c r="W4442" s="109"/>
      <c r="X4442" s="108"/>
    </row>
    <row r="4443" spans="21:24" ht="12" customHeight="1">
      <c r="U4443" s="107"/>
      <c r="V4443" s="108"/>
      <c r="W4443" s="109"/>
      <c r="X4443" s="108"/>
    </row>
    <row r="4444" spans="21:24" ht="12" customHeight="1">
      <c r="U4444" s="107"/>
      <c r="V4444" s="108"/>
      <c r="W4444" s="109"/>
      <c r="X4444" s="108"/>
    </row>
    <row r="4445" spans="21:24" ht="12" customHeight="1">
      <c r="U4445" s="107"/>
      <c r="V4445" s="108"/>
      <c r="W4445" s="109"/>
      <c r="X4445" s="108"/>
    </row>
    <row r="4446" spans="21:24" ht="12" customHeight="1">
      <c r="U4446" s="107"/>
      <c r="V4446" s="108"/>
      <c r="W4446" s="109"/>
      <c r="X4446" s="108"/>
    </row>
    <row r="4447" spans="21:24" ht="12" customHeight="1">
      <c r="U4447" s="107"/>
      <c r="V4447" s="108"/>
      <c r="W4447" s="109"/>
      <c r="X4447" s="108"/>
    </row>
    <row r="4448" spans="21:24" ht="12" customHeight="1">
      <c r="U4448" s="107"/>
      <c r="V4448" s="108"/>
      <c r="W4448" s="109"/>
      <c r="X4448" s="108"/>
    </row>
    <row r="4449" spans="21:24" ht="12" customHeight="1">
      <c r="U4449" s="107"/>
      <c r="V4449" s="108"/>
      <c r="W4449" s="109"/>
      <c r="X4449" s="108"/>
    </row>
    <row r="4450" spans="21:24" ht="12" customHeight="1">
      <c r="U4450" s="107"/>
      <c r="V4450" s="108"/>
      <c r="W4450" s="109"/>
      <c r="X4450" s="108"/>
    </row>
    <row r="4451" spans="21:24" ht="12" customHeight="1">
      <c r="U4451" s="107"/>
      <c r="V4451" s="108"/>
      <c r="W4451" s="109"/>
      <c r="X4451" s="108"/>
    </row>
    <row r="4452" spans="21:24" ht="12" customHeight="1">
      <c r="U4452" s="107"/>
      <c r="V4452" s="108"/>
      <c r="W4452" s="109"/>
      <c r="X4452" s="108"/>
    </row>
    <row r="4453" spans="21:24" ht="12" customHeight="1">
      <c r="U4453" s="107"/>
      <c r="V4453" s="108"/>
      <c r="W4453" s="109"/>
      <c r="X4453" s="108"/>
    </row>
    <row r="4454" spans="21:24" ht="12" customHeight="1">
      <c r="U4454" s="107"/>
      <c r="V4454" s="108"/>
      <c r="W4454" s="109"/>
      <c r="X4454" s="108"/>
    </row>
    <row r="4455" spans="21:24" ht="12" customHeight="1">
      <c r="U4455" s="107"/>
      <c r="V4455" s="108"/>
      <c r="W4455" s="109"/>
      <c r="X4455" s="108"/>
    </row>
    <row r="4456" spans="21:24" ht="12" customHeight="1">
      <c r="U4456" s="107"/>
      <c r="V4456" s="108"/>
      <c r="W4456" s="109"/>
      <c r="X4456" s="108"/>
    </row>
    <row r="4457" spans="21:24" ht="12" customHeight="1">
      <c r="U4457" s="107"/>
      <c r="V4457" s="108"/>
      <c r="W4457" s="109"/>
      <c r="X4457" s="108"/>
    </row>
    <row r="4458" spans="21:24" ht="12" customHeight="1">
      <c r="U4458" s="107"/>
      <c r="V4458" s="108"/>
      <c r="W4458" s="109"/>
      <c r="X4458" s="108"/>
    </row>
    <row r="4459" spans="21:24" ht="12" customHeight="1">
      <c r="U4459" s="107"/>
      <c r="V4459" s="108"/>
      <c r="W4459" s="109"/>
      <c r="X4459" s="108"/>
    </row>
    <row r="4460" spans="21:24" ht="12" customHeight="1">
      <c r="U4460" s="107"/>
      <c r="V4460" s="108"/>
      <c r="W4460" s="109"/>
      <c r="X4460" s="108"/>
    </row>
    <row r="4461" spans="21:24" ht="12" customHeight="1">
      <c r="U4461" s="107"/>
      <c r="V4461" s="108"/>
      <c r="W4461" s="109"/>
      <c r="X4461" s="108"/>
    </row>
    <row r="4462" spans="21:24" ht="12" customHeight="1">
      <c r="U4462" s="107"/>
      <c r="V4462" s="108"/>
      <c r="W4462" s="109"/>
      <c r="X4462" s="108"/>
    </row>
    <row r="4463" spans="21:24" ht="12" customHeight="1">
      <c r="U4463" s="107"/>
      <c r="V4463" s="108"/>
      <c r="W4463" s="109"/>
      <c r="X4463" s="108"/>
    </row>
    <row r="4464" spans="21:24" ht="12" customHeight="1">
      <c r="U4464" s="107"/>
      <c r="V4464" s="108"/>
      <c r="W4464" s="109"/>
      <c r="X4464" s="108"/>
    </row>
    <row r="4465" spans="21:24" ht="12" customHeight="1">
      <c r="U4465" s="107"/>
      <c r="V4465" s="108"/>
      <c r="W4465" s="109"/>
      <c r="X4465" s="108"/>
    </row>
    <row r="4466" spans="21:24" ht="12" customHeight="1">
      <c r="U4466" s="107"/>
      <c r="V4466" s="108"/>
      <c r="W4466" s="109"/>
      <c r="X4466" s="108"/>
    </row>
    <row r="4467" spans="21:24" ht="12" customHeight="1">
      <c r="U4467" s="107"/>
      <c r="V4467" s="108"/>
      <c r="W4467" s="109"/>
      <c r="X4467" s="108"/>
    </row>
    <row r="4468" spans="21:24" ht="12" customHeight="1">
      <c r="U4468" s="107"/>
      <c r="V4468" s="108"/>
      <c r="W4468" s="109"/>
      <c r="X4468" s="108"/>
    </row>
    <row r="4469" spans="21:24" ht="12" customHeight="1">
      <c r="U4469" s="107"/>
      <c r="V4469" s="108"/>
      <c r="W4469" s="109"/>
      <c r="X4469" s="108"/>
    </row>
    <row r="4470" spans="21:24" ht="12" customHeight="1">
      <c r="U4470" s="107"/>
      <c r="V4470" s="108"/>
      <c r="W4470" s="109"/>
      <c r="X4470" s="108"/>
    </row>
    <row r="4471" spans="21:24" ht="12" customHeight="1">
      <c r="U4471" s="107"/>
      <c r="V4471" s="108"/>
      <c r="W4471" s="109"/>
      <c r="X4471" s="108"/>
    </row>
    <row r="4472" spans="21:24" ht="12" customHeight="1">
      <c r="U4472" s="107"/>
      <c r="V4472" s="108"/>
      <c r="W4472" s="109"/>
      <c r="X4472" s="108"/>
    </row>
    <row r="4473" spans="21:24" ht="12" customHeight="1">
      <c r="U4473" s="107"/>
      <c r="V4473" s="108"/>
      <c r="W4473" s="109"/>
      <c r="X4473" s="108"/>
    </row>
    <row r="4474" spans="21:24" ht="12" customHeight="1">
      <c r="U4474" s="107"/>
      <c r="V4474" s="108"/>
      <c r="W4474" s="109"/>
      <c r="X4474" s="108"/>
    </row>
    <row r="4475" spans="21:24" ht="12" customHeight="1">
      <c r="U4475" s="107"/>
      <c r="V4475" s="108"/>
      <c r="W4475" s="109"/>
      <c r="X4475" s="108"/>
    </row>
    <row r="4476" spans="21:24" ht="12" customHeight="1">
      <c r="U4476" s="107"/>
      <c r="V4476" s="108"/>
      <c r="W4476" s="109"/>
      <c r="X4476" s="108"/>
    </row>
    <row r="4477" spans="21:24" ht="12" customHeight="1">
      <c r="U4477" s="107"/>
      <c r="V4477" s="108"/>
      <c r="W4477" s="109"/>
      <c r="X4477" s="108"/>
    </row>
    <row r="4478" spans="21:24" ht="12" customHeight="1">
      <c r="U4478" s="107"/>
      <c r="V4478" s="108"/>
      <c r="W4478" s="109"/>
      <c r="X4478" s="108"/>
    </row>
    <row r="4479" spans="21:24" ht="12" customHeight="1">
      <c r="U4479" s="107"/>
      <c r="V4479" s="108"/>
      <c r="W4479" s="109"/>
      <c r="X4479" s="108"/>
    </row>
    <row r="4480" spans="21:24" ht="12" customHeight="1">
      <c r="U4480" s="107"/>
      <c r="V4480" s="108"/>
      <c r="W4480" s="109"/>
      <c r="X4480" s="108"/>
    </row>
    <row r="4481" spans="21:24" ht="12" customHeight="1">
      <c r="U4481" s="107"/>
      <c r="V4481" s="108"/>
      <c r="W4481" s="109"/>
      <c r="X4481" s="108"/>
    </row>
    <row r="4482" spans="21:24" ht="12" customHeight="1">
      <c r="U4482" s="107"/>
      <c r="V4482" s="108"/>
      <c r="W4482" s="109"/>
      <c r="X4482" s="108"/>
    </row>
    <row r="4483" spans="21:24" ht="12" customHeight="1">
      <c r="U4483" s="107"/>
      <c r="V4483" s="108"/>
      <c r="W4483" s="109"/>
      <c r="X4483" s="108"/>
    </row>
    <row r="4484" spans="21:24" ht="12" customHeight="1">
      <c r="U4484" s="107"/>
      <c r="V4484" s="108"/>
      <c r="W4484" s="109"/>
      <c r="X4484" s="108"/>
    </row>
    <row r="4485" spans="21:24" ht="12" customHeight="1">
      <c r="U4485" s="107"/>
      <c r="V4485" s="108"/>
      <c r="W4485" s="109"/>
      <c r="X4485" s="108"/>
    </row>
    <row r="4486" spans="21:24" ht="12" customHeight="1">
      <c r="U4486" s="107"/>
      <c r="V4486" s="108"/>
      <c r="W4486" s="109"/>
      <c r="X4486" s="108"/>
    </row>
    <row r="4487" spans="21:24" ht="12" customHeight="1">
      <c r="U4487" s="107"/>
      <c r="V4487" s="108"/>
      <c r="W4487" s="109"/>
      <c r="X4487" s="108"/>
    </row>
    <row r="4488" spans="21:24" ht="12" customHeight="1">
      <c r="U4488" s="107"/>
      <c r="V4488" s="108"/>
      <c r="W4488" s="109"/>
      <c r="X4488" s="108"/>
    </row>
    <row r="4489" spans="21:24" ht="12" customHeight="1">
      <c r="U4489" s="107"/>
      <c r="V4489" s="108"/>
      <c r="W4489" s="109"/>
      <c r="X4489" s="108"/>
    </row>
    <row r="4490" spans="21:24" ht="12" customHeight="1">
      <c r="U4490" s="107"/>
      <c r="V4490" s="108"/>
      <c r="W4490" s="109"/>
      <c r="X4490" s="108"/>
    </row>
    <row r="4491" spans="21:24" ht="12" customHeight="1">
      <c r="U4491" s="107"/>
      <c r="V4491" s="108"/>
      <c r="W4491" s="109"/>
      <c r="X4491" s="108"/>
    </row>
    <row r="4492" spans="21:24" ht="12" customHeight="1">
      <c r="U4492" s="107"/>
      <c r="V4492" s="108"/>
      <c r="W4492" s="109"/>
      <c r="X4492" s="108"/>
    </row>
    <row r="4493" spans="21:24" ht="12" customHeight="1">
      <c r="U4493" s="107"/>
      <c r="V4493" s="108"/>
      <c r="W4493" s="109"/>
      <c r="X4493" s="108"/>
    </row>
    <row r="4494" spans="21:24" ht="12" customHeight="1">
      <c r="U4494" s="107"/>
      <c r="V4494" s="108"/>
      <c r="W4494" s="109"/>
      <c r="X4494" s="108"/>
    </row>
    <row r="4495" spans="21:24" ht="12" customHeight="1">
      <c r="U4495" s="107"/>
      <c r="V4495" s="108"/>
      <c r="W4495" s="109"/>
      <c r="X4495" s="108"/>
    </row>
    <row r="4496" spans="21:24" ht="12" customHeight="1">
      <c r="U4496" s="107"/>
      <c r="V4496" s="108"/>
      <c r="W4496" s="109"/>
      <c r="X4496" s="108"/>
    </row>
    <row r="4497" spans="21:24" ht="12" customHeight="1">
      <c r="U4497" s="107"/>
      <c r="V4497" s="108"/>
      <c r="W4497" s="109"/>
      <c r="X4497" s="108"/>
    </row>
    <row r="4498" spans="21:24" ht="12" customHeight="1">
      <c r="U4498" s="107"/>
      <c r="V4498" s="108"/>
      <c r="W4498" s="109"/>
      <c r="X4498" s="108"/>
    </row>
    <row r="4499" spans="21:24" ht="12" customHeight="1">
      <c r="U4499" s="107"/>
      <c r="V4499" s="108"/>
      <c r="W4499" s="109"/>
      <c r="X4499" s="108"/>
    </row>
    <row r="4500" spans="21:24" ht="12" customHeight="1">
      <c r="U4500" s="107"/>
      <c r="V4500" s="108"/>
      <c r="W4500" s="109"/>
      <c r="X4500" s="108"/>
    </row>
    <row r="4501" spans="21:24" ht="12" customHeight="1">
      <c r="U4501" s="107"/>
      <c r="V4501" s="108"/>
      <c r="W4501" s="109"/>
      <c r="X4501" s="108"/>
    </row>
    <row r="4502" spans="21:24" ht="12" customHeight="1">
      <c r="U4502" s="107"/>
      <c r="V4502" s="108"/>
      <c r="W4502" s="109"/>
      <c r="X4502" s="108"/>
    </row>
    <row r="4503" spans="21:24" ht="12" customHeight="1">
      <c r="U4503" s="107"/>
      <c r="V4503" s="108"/>
      <c r="W4503" s="109"/>
      <c r="X4503" s="108"/>
    </row>
    <row r="4504" spans="21:24" ht="12" customHeight="1">
      <c r="U4504" s="107"/>
      <c r="V4504" s="108"/>
      <c r="W4504" s="109"/>
      <c r="X4504" s="108"/>
    </row>
    <row r="4505" spans="21:24" ht="12" customHeight="1">
      <c r="U4505" s="107"/>
      <c r="V4505" s="108"/>
      <c r="W4505" s="109"/>
      <c r="X4505" s="108"/>
    </row>
    <row r="4506" spans="21:24" ht="12" customHeight="1">
      <c r="U4506" s="107"/>
      <c r="V4506" s="108"/>
      <c r="W4506" s="109"/>
      <c r="X4506" s="108"/>
    </row>
    <row r="4507" spans="21:24" ht="12" customHeight="1">
      <c r="U4507" s="107"/>
      <c r="V4507" s="108"/>
      <c r="W4507" s="109"/>
      <c r="X4507" s="108"/>
    </row>
    <row r="4508" spans="21:24" ht="12" customHeight="1">
      <c r="U4508" s="107"/>
      <c r="V4508" s="108"/>
      <c r="W4508" s="109"/>
      <c r="X4508" s="108"/>
    </row>
    <row r="4509" spans="21:24" ht="12" customHeight="1">
      <c r="U4509" s="107"/>
      <c r="V4509" s="108"/>
      <c r="W4509" s="109"/>
      <c r="X4509" s="108"/>
    </row>
    <row r="4510" spans="21:24" ht="12" customHeight="1">
      <c r="U4510" s="107"/>
      <c r="V4510" s="108"/>
      <c r="W4510" s="109"/>
      <c r="X4510" s="108"/>
    </row>
    <row r="4511" spans="21:24" ht="12" customHeight="1">
      <c r="U4511" s="107"/>
      <c r="V4511" s="108"/>
      <c r="W4511" s="109"/>
      <c r="X4511" s="108"/>
    </row>
    <row r="4512" spans="21:24" ht="12" customHeight="1">
      <c r="U4512" s="107"/>
      <c r="V4512" s="108"/>
      <c r="W4512" s="109"/>
      <c r="X4512" s="108"/>
    </row>
    <row r="4513" spans="21:24" ht="12" customHeight="1">
      <c r="U4513" s="107"/>
      <c r="V4513" s="108"/>
      <c r="W4513" s="109"/>
      <c r="X4513" s="108"/>
    </row>
    <row r="4514" spans="21:24" ht="12" customHeight="1">
      <c r="U4514" s="107"/>
      <c r="V4514" s="108"/>
      <c r="W4514" s="109"/>
      <c r="X4514" s="108"/>
    </row>
    <row r="4515" spans="21:24" ht="12" customHeight="1">
      <c r="U4515" s="107"/>
      <c r="V4515" s="108"/>
      <c r="W4515" s="109"/>
      <c r="X4515" s="108"/>
    </row>
    <row r="4516" spans="21:24" ht="12" customHeight="1">
      <c r="U4516" s="107"/>
      <c r="V4516" s="108"/>
      <c r="W4516" s="109"/>
      <c r="X4516" s="108"/>
    </row>
    <row r="4517" spans="21:24" ht="12" customHeight="1">
      <c r="U4517" s="107"/>
      <c r="V4517" s="108"/>
      <c r="W4517" s="109"/>
      <c r="X4517" s="108"/>
    </row>
    <row r="4518" spans="21:24" ht="12" customHeight="1">
      <c r="U4518" s="107"/>
      <c r="V4518" s="108"/>
      <c r="W4518" s="109"/>
      <c r="X4518" s="108"/>
    </row>
    <row r="4519" spans="21:24" ht="12" customHeight="1">
      <c r="U4519" s="107"/>
      <c r="V4519" s="108"/>
      <c r="W4519" s="109"/>
      <c r="X4519" s="108"/>
    </row>
    <row r="4520" spans="21:24" ht="12" customHeight="1">
      <c r="U4520" s="107"/>
      <c r="V4520" s="108"/>
      <c r="W4520" s="109"/>
      <c r="X4520" s="108"/>
    </row>
    <row r="4521" spans="21:24" ht="12" customHeight="1">
      <c r="U4521" s="107"/>
      <c r="V4521" s="108"/>
      <c r="W4521" s="109"/>
      <c r="X4521" s="108"/>
    </row>
    <row r="4522" spans="21:24" ht="12" customHeight="1">
      <c r="U4522" s="107"/>
      <c r="V4522" s="108"/>
      <c r="W4522" s="109"/>
      <c r="X4522" s="108"/>
    </row>
    <row r="4523" spans="21:24" ht="12" customHeight="1">
      <c r="U4523" s="107"/>
      <c r="V4523" s="108"/>
      <c r="W4523" s="109"/>
      <c r="X4523" s="108"/>
    </row>
    <row r="4524" spans="21:24" ht="12" customHeight="1">
      <c r="U4524" s="107"/>
      <c r="V4524" s="108"/>
      <c r="W4524" s="109"/>
      <c r="X4524" s="108"/>
    </row>
    <row r="4525" spans="21:24" ht="12" customHeight="1">
      <c r="U4525" s="107"/>
      <c r="V4525" s="108"/>
      <c r="W4525" s="109"/>
      <c r="X4525" s="108"/>
    </row>
    <row r="4526" spans="21:24" ht="12" customHeight="1">
      <c r="U4526" s="107"/>
      <c r="V4526" s="108"/>
      <c r="W4526" s="109"/>
      <c r="X4526" s="108"/>
    </row>
    <row r="4527" spans="21:24" ht="12" customHeight="1">
      <c r="U4527" s="107"/>
      <c r="V4527" s="108"/>
      <c r="W4527" s="109"/>
      <c r="X4527" s="108"/>
    </row>
    <row r="4528" spans="21:24" ht="12" customHeight="1">
      <c r="U4528" s="107"/>
      <c r="V4528" s="108"/>
      <c r="W4528" s="109"/>
      <c r="X4528" s="108"/>
    </row>
    <row r="4529" spans="21:24" ht="12" customHeight="1">
      <c r="U4529" s="107"/>
      <c r="V4529" s="108"/>
      <c r="W4529" s="109"/>
      <c r="X4529" s="108"/>
    </row>
    <row r="4530" spans="21:24" ht="12" customHeight="1">
      <c r="U4530" s="107"/>
      <c r="V4530" s="108"/>
      <c r="W4530" s="109"/>
      <c r="X4530" s="108"/>
    </row>
    <row r="4531" spans="21:24" ht="12" customHeight="1">
      <c r="U4531" s="107"/>
      <c r="V4531" s="108"/>
      <c r="W4531" s="109"/>
      <c r="X4531" s="108"/>
    </row>
    <row r="4532" spans="21:24" ht="12" customHeight="1">
      <c r="U4532" s="107"/>
      <c r="V4532" s="108"/>
      <c r="W4532" s="109"/>
      <c r="X4532" s="108"/>
    </row>
    <row r="4533" spans="21:24" ht="12" customHeight="1">
      <c r="U4533" s="107"/>
      <c r="V4533" s="108"/>
      <c r="W4533" s="109"/>
      <c r="X4533" s="108"/>
    </row>
    <row r="4534" spans="21:24" ht="12" customHeight="1">
      <c r="U4534" s="107"/>
      <c r="V4534" s="108"/>
      <c r="W4534" s="109"/>
      <c r="X4534" s="108"/>
    </row>
    <row r="4535" spans="21:24" ht="12" customHeight="1">
      <c r="U4535" s="107"/>
      <c r="V4535" s="108"/>
      <c r="W4535" s="109"/>
      <c r="X4535" s="108"/>
    </row>
    <row r="4536" spans="21:24" ht="12" customHeight="1">
      <c r="U4536" s="107"/>
      <c r="V4536" s="108"/>
      <c r="W4536" s="109"/>
      <c r="X4536" s="108"/>
    </row>
    <row r="4537" spans="21:24" ht="12" customHeight="1">
      <c r="U4537" s="107"/>
      <c r="V4537" s="108"/>
      <c r="W4537" s="109"/>
      <c r="X4537" s="108"/>
    </row>
    <row r="4538" spans="21:24" ht="12" customHeight="1">
      <c r="U4538" s="107"/>
      <c r="V4538" s="108"/>
      <c r="W4538" s="109"/>
      <c r="X4538" s="108"/>
    </row>
    <row r="4539" spans="21:24" ht="12" customHeight="1">
      <c r="U4539" s="107"/>
      <c r="V4539" s="108"/>
      <c r="W4539" s="109"/>
      <c r="X4539" s="108"/>
    </row>
    <row r="4540" spans="21:24" ht="12" customHeight="1">
      <c r="U4540" s="107"/>
      <c r="V4540" s="108"/>
      <c r="W4540" s="109"/>
      <c r="X4540" s="108"/>
    </row>
    <row r="4541" spans="21:24" ht="12" customHeight="1">
      <c r="U4541" s="107"/>
      <c r="V4541" s="108"/>
      <c r="W4541" s="109"/>
      <c r="X4541" s="108"/>
    </row>
    <row r="4542" spans="21:24" ht="12" customHeight="1">
      <c r="U4542" s="107"/>
      <c r="V4542" s="108"/>
      <c r="W4542" s="109"/>
      <c r="X4542" s="108"/>
    </row>
    <row r="4543" spans="21:24" ht="12" customHeight="1">
      <c r="U4543" s="107"/>
      <c r="V4543" s="108"/>
      <c r="W4543" s="109"/>
      <c r="X4543" s="108"/>
    </row>
    <row r="4544" spans="21:24" ht="12" customHeight="1">
      <c r="U4544" s="107"/>
      <c r="V4544" s="108"/>
      <c r="W4544" s="109"/>
      <c r="X4544" s="108"/>
    </row>
    <row r="4545" spans="21:24" ht="12" customHeight="1">
      <c r="U4545" s="107"/>
      <c r="V4545" s="108"/>
      <c r="W4545" s="109"/>
      <c r="X4545" s="108"/>
    </row>
    <row r="4546" spans="21:24" ht="12" customHeight="1">
      <c r="U4546" s="107"/>
      <c r="V4546" s="108"/>
      <c r="W4546" s="109"/>
      <c r="X4546" s="108"/>
    </row>
    <row r="4547" spans="21:24" ht="12" customHeight="1">
      <c r="U4547" s="107"/>
      <c r="V4547" s="108"/>
      <c r="W4547" s="109"/>
      <c r="X4547" s="108"/>
    </row>
    <row r="4548" spans="21:24" ht="12" customHeight="1">
      <c r="U4548" s="107"/>
      <c r="V4548" s="108"/>
      <c r="W4548" s="109"/>
      <c r="X4548" s="108"/>
    </row>
    <row r="4549" spans="21:24" ht="12" customHeight="1">
      <c r="U4549" s="107"/>
      <c r="V4549" s="108"/>
      <c r="W4549" s="109"/>
      <c r="X4549" s="108"/>
    </row>
    <row r="4550" spans="21:24" ht="12" customHeight="1">
      <c r="U4550" s="107"/>
      <c r="V4550" s="108"/>
      <c r="W4550" s="109"/>
      <c r="X4550" s="108"/>
    </row>
    <row r="4551" spans="21:24" ht="12" customHeight="1">
      <c r="U4551" s="107"/>
      <c r="V4551" s="108"/>
      <c r="W4551" s="109"/>
      <c r="X4551" s="108"/>
    </row>
    <row r="4552" spans="21:24" ht="12" customHeight="1">
      <c r="U4552" s="107"/>
      <c r="V4552" s="108"/>
      <c r="W4552" s="109"/>
      <c r="X4552" s="108"/>
    </row>
    <row r="4553" spans="21:24" ht="12" customHeight="1">
      <c r="U4553" s="107"/>
      <c r="V4553" s="108"/>
      <c r="W4553" s="109"/>
      <c r="X4553" s="108"/>
    </row>
    <row r="4554" spans="21:24" ht="12" customHeight="1">
      <c r="U4554" s="107"/>
      <c r="V4554" s="108"/>
      <c r="W4554" s="109"/>
      <c r="X4554" s="108"/>
    </row>
    <row r="4555" spans="21:24" ht="12" customHeight="1">
      <c r="U4555" s="107"/>
      <c r="V4555" s="108"/>
      <c r="W4555" s="109"/>
      <c r="X4555" s="108"/>
    </row>
    <row r="4556" spans="21:24" ht="12" customHeight="1">
      <c r="U4556" s="107"/>
      <c r="V4556" s="108"/>
      <c r="W4556" s="109"/>
      <c r="X4556" s="108"/>
    </row>
    <row r="4557" spans="21:24" ht="12" customHeight="1">
      <c r="U4557" s="107"/>
      <c r="V4557" s="108"/>
      <c r="W4557" s="109"/>
      <c r="X4557" s="108"/>
    </row>
    <row r="4558" spans="21:24" ht="12" customHeight="1">
      <c r="U4558" s="107"/>
      <c r="V4558" s="108"/>
      <c r="W4558" s="109"/>
      <c r="X4558" s="108"/>
    </row>
    <row r="4559" spans="21:24" ht="12" customHeight="1">
      <c r="U4559" s="107"/>
      <c r="V4559" s="108"/>
      <c r="W4559" s="109"/>
      <c r="X4559" s="108"/>
    </row>
    <row r="4560" spans="21:24" ht="12" customHeight="1">
      <c r="U4560" s="107"/>
      <c r="V4560" s="108"/>
      <c r="W4560" s="109"/>
      <c r="X4560" s="108"/>
    </row>
    <row r="4561" spans="21:24" ht="12" customHeight="1">
      <c r="U4561" s="107"/>
      <c r="V4561" s="108"/>
      <c r="W4561" s="109"/>
      <c r="X4561" s="108"/>
    </row>
    <row r="4562" spans="21:24" ht="12" customHeight="1">
      <c r="U4562" s="107"/>
      <c r="V4562" s="108"/>
      <c r="W4562" s="109"/>
      <c r="X4562" s="108"/>
    </row>
    <row r="4563" spans="21:24" ht="12" customHeight="1">
      <c r="U4563" s="107"/>
      <c r="V4563" s="108"/>
      <c r="W4563" s="109"/>
      <c r="X4563" s="108"/>
    </row>
    <row r="4564" spans="21:24" ht="12" customHeight="1">
      <c r="U4564" s="107"/>
      <c r="V4564" s="108"/>
      <c r="W4564" s="109"/>
      <c r="X4564" s="108"/>
    </row>
    <row r="4565" spans="21:24" ht="12" customHeight="1">
      <c r="U4565" s="107"/>
      <c r="V4565" s="108"/>
      <c r="W4565" s="109"/>
      <c r="X4565" s="108"/>
    </row>
    <row r="4566" spans="21:24" ht="12" customHeight="1">
      <c r="U4566" s="107"/>
      <c r="V4566" s="108"/>
      <c r="W4566" s="109"/>
      <c r="X4566" s="108"/>
    </row>
    <row r="4567" spans="21:24" ht="12" customHeight="1">
      <c r="U4567" s="107"/>
      <c r="V4567" s="108"/>
      <c r="W4567" s="109"/>
      <c r="X4567" s="108"/>
    </row>
    <row r="4568" spans="21:24" ht="12" customHeight="1">
      <c r="U4568" s="107"/>
      <c r="V4568" s="108"/>
      <c r="W4568" s="109"/>
      <c r="X4568" s="108"/>
    </row>
    <row r="4569" spans="21:24" ht="12" customHeight="1">
      <c r="U4569" s="107"/>
      <c r="V4569" s="108"/>
      <c r="W4569" s="109"/>
      <c r="X4569" s="108"/>
    </row>
    <row r="4570" spans="21:24" ht="12" customHeight="1">
      <c r="U4570" s="107"/>
      <c r="V4570" s="108"/>
      <c r="W4570" s="109"/>
      <c r="X4570" s="108"/>
    </row>
    <row r="4571" spans="21:24" ht="12" customHeight="1">
      <c r="U4571" s="107"/>
      <c r="V4571" s="108"/>
      <c r="W4571" s="109"/>
      <c r="X4571" s="108"/>
    </row>
    <row r="4572" spans="21:24" ht="12" customHeight="1">
      <c r="U4572" s="107"/>
      <c r="V4572" s="108"/>
      <c r="W4572" s="109"/>
      <c r="X4572" s="108"/>
    </row>
    <row r="4573" spans="21:24" ht="12" customHeight="1">
      <c r="U4573" s="107"/>
      <c r="V4573" s="108"/>
      <c r="W4573" s="109"/>
      <c r="X4573" s="108"/>
    </row>
    <row r="4574" spans="21:24" ht="12" customHeight="1">
      <c r="U4574" s="107"/>
      <c r="V4574" s="108"/>
      <c r="W4574" s="109"/>
      <c r="X4574" s="108"/>
    </row>
    <row r="4575" spans="21:24" ht="12" customHeight="1">
      <c r="U4575" s="107"/>
      <c r="V4575" s="108"/>
      <c r="W4575" s="109"/>
      <c r="X4575" s="108"/>
    </row>
    <row r="4576" spans="21:24" ht="12" customHeight="1">
      <c r="U4576" s="107"/>
      <c r="V4576" s="108"/>
      <c r="W4576" s="109"/>
      <c r="X4576" s="108"/>
    </row>
    <row r="4577" spans="21:24" ht="12" customHeight="1">
      <c r="U4577" s="107"/>
      <c r="V4577" s="108"/>
      <c r="W4577" s="109"/>
      <c r="X4577" s="108"/>
    </row>
    <row r="4578" spans="21:24" ht="12" customHeight="1">
      <c r="U4578" s="107"/>
      <c r="V4578" s="108"/>
      <c r="W4578" s="109"/>
      <c r="X4578" s="108"/>
    </row>
    <row r="4579" spans="21:24" ht="12" customHeight="1">
      <c r="U4579" s="107"/>
      <c r="V4579" s="108"/>
      <c r="W4579" s="109"/>
      <c r="X4579" s="108"/>
    </row>
    <row r="4580" spans="21:24" ht="12" customHeight="1">
      <c r="U4580" s="107"/>
      <c r="V4580" s="108"/>
      <c r="W4580" s="109"/>
      <c r="X4580" s="108"/>
    </row>
    <row r="4581" spans="21:24" ht="12" customHeight="1">
      <c r="U4581" s="107"/>
      <c r="V4581" s="108"/>
      <c r="W4581" s="109"/>
      <c r="X4581" s="108"/>
    </row>
    <row r="4582" spans="21:24" ht="12" customHeight="1">
      <c r="U4582" s="107"/>
      <c r="V4582" s="108"/>
      <c r="W4582" s="109"/>
      <c r="X4582" s="108"/>
    </row>
    <row r="4583" spans="21:24" ht="12" customHeight="1">
      <c r="U4583" s="107"/>
      <c r="V4583" s="108"/>
      <c r="W4583" s="109"/>
      <c r="X4583" s="108"/>
    </row>
    <row r="4584" spans="21:24" ht="12" customHeight="1">
      <c r="U4584" s="107"/>
      <c r="V4584" s="108"/>
      <c r="W4584" s="109"/>
      <c r="X4584" s="108"/>
    </row>
    <row r="4585" spans="21:24" ht="12" customHeight="1">
      <c r="U4585" s="107"/>
      <c r="V4585" s="108"/>
      <c r="W4585" s="109"/>
      <c r="X4585" s="108"/>
    </row>
    <row r="4586" spans="21:24" ht="12" customHeight="1">
      <c r="U4586" s="107"/>
      <c r="V4586" s="108"/>
      <c r="W4586" s="109"/>
      <c r="X4586" s="108"/>
    </row>
    <row r="4587" spans="21:24" ht="12" customHeight="1">
      <c r="U4587" s="107"/>
      <c r="V4587" s="108"/>
      <c r="W4587" s="109"/>
      <c r="X4587" s="108"/>
    </row>
    <row r="4588" spans="21:24" ht="12" customHeight="1">
      <c r="U4588" s="107"/>
      <c r="V4588" s="108"/>
      <c r="W4588" s="109"/>
      <c r="X4588" s="108"/>
    </row>
    <row r="4589" spans="21:24" ht="12" customHeight="1">
      <c r="U4589" s="107"/>
      <c r="V4589" s="108"/>
      <c r="W4589" s="109"/>
      <c r="X4589" s="108"/>
    </row>
    <row r="4590" spans="21:24" ht="12" customHeight="1">
      <c r="U4590" s="107"/>
      <c r="V4590" s="108"/>
      <c r="W4590" s="109"/>
      <c r="X4590" s="108"/>
    </row>
    <row r="4591" spans="21:24" ht="12" customHeight="1">
      <c r="U4591" s="107"/>
      <c r="V4591" s="108"/>
      <c r="W4591" s="109"/>
      <c r="X4591" s="108"/>
    </row>
    <row r="4592" spans="21:24" ht="12" customHeight="1">
      <c r="U4592" s="107"/>
      <c r="V4592" s="108"/>
      <c r="W4592" s="109"/>
      <c r="X4592" s="108"/>
    </row>
    <row r="4593" spans="21:24" ht="12" customHeight="1">
      <c r="U4593" s="107"/>
      <c r="V4593" s="108"/>
      <c r="W4593" s="109"/>
      <c r="X4593" s="108"/>
    </row>
    <row r="4594" spans="21:24" ht="12" customHeight="1">
      <c r="U4594" s="107"/>
      <c r="V4594" s="108"/>
      <c r="W4594" s="109"/>
      <c r="X4594" s="108"/>
    </row>
    <row r="4595" spans="21:24" ht="12" customHeight="1">
      <c r="U4595" s="107"/>
      <c r="V4595" s="108"/>
      <c r="W4595" s="109"/>
      <c r="X4595" s="108"/>
    </row>
    <row r="4596" spans="21:24" ht="12" customHeight="1">
      <c r="U4596" s="107"/>
      <c r="V4596" s="108"/>
      <c r="W4596" s="109"/>
      <c r="X4596" s="108"/>
    </row>
    <row r="4597" spans="21:24" ht="12" customHeight="1">
      <c r="U4597" s="107"/>
      <c r="V4597" s="108"/>
      <c r="W4597" s="109"/>
      <c r="X4597" s="108"/>
    </row>
    <row r="4598" spans="21:24" ht="12" customHeight="1">
      <c r="U4598" s="107"/>
      <c r="V4598" s="108"/>
      <c r="W4598" s="109"/>
      <c r="X4598" s="108"/>
    </row>
    <row r="4599" spans="21:24" ht="12" customHeight="1">
      <c r="U4599" s="107"/>
      <c r="V4599" s="108"/>
      <c r="W4599" s="109"/>
      <c r="X4599" s="108"/>
    </row>
    <row r="4600" spans="21:24" ht="12" customHeight="1">
      <c r="U4600" s="107"/>
      <c r="V4600" s="108"/>
      <c r="W4600" s="109"/>
      <c r="X4600" s="108"/>
    </row>
    <row r="4601" spans="21:24" ht="12" customHeight="1">
      <c r="U4601" s="107"/>
      <c r="V4601" s="108"/>
      <c r="W4601" s="109"/>
      <c r="X4601" s="108"/>
    </row>
    <row r="4602" spans="21:24" ht="12" customHeight="1">
      <c r="U4602" s="107"/>
      <c r="V4602" s="108"/>
      <c r="W4602" s="109"/>
      <c r="X4602" s="108"/>
    </row>
    <row r="4603" spans="21:24" ht="12" customHeight="1">
      <c r="U4603" s="107"/>
      <c r="V4603" s="108"/>
      <c r="W4603" s="109"/>
      <c r="X4603" s="108"/>
    </row>
    <row r="4604" spans="21:24" ht="12" customHeight="1">
      <c r="U4604" s="107"/>
      <c r="V4604" s="108"/>
      <c r="W4604" s="109"/>
      <c r="X4604" s="108"/>
    </row>
    <row r="4605" spans="21:24" ht="12" customHeight="1">
      <c r="U4605" s="107"/>
      <c r="V4605" s="108"/>
      <c r="W4605" s="109"/>
      <c r="X4605" s="108"/>
    </row>
    <row r="4606" spans="21:24" ht="12" customHeight="1">
      <c r="U4606" s="107"/>
      <c r="V4606" s="108"/>
      <c r="W4606" s="109"/>
      <c r="X4606" s="108"/>
    </row>
    <row r="4607" spans="21:24" ht="12" customHeight="1">
      <c r="U4607" s="107"/>
      <c r="V4607" s="108"/>
      <c r="W4607" s="109"/>
      <c r="X4607" s="108"/>
    </row>
    <row r="4608" spans="21:24" ht="12" customHeight="1">
      <c r="U4608" s="107"/>
      <c r="V4608" s="108"/>
      <c r="W4608" s="109"/>
      <c r="X4608" s="108"/>
    </row>
    <row r="4609" spans="21:24" ht="12" customHeight="1">
      <c r="U4609" s="107"/>
      <c r="V4609" s="108"/>
      <c r="W4609" s="109"/>
      <c r="X4609" s="108"/>
    </row>
    <row r="4610" spans="21:24" ht="12" customHeight="1">
      <c r="U4610" s="107"/>
      <c r="V4610" s="108"/>
      <c r="W4610" s="109"/>
      <c r="X4610" s="108"/>
    </row>
    <row r="4611" spans="21:24" ht="12" customHeight="1">
      <c r="U4611" s="107"/>
      <c r="V4611" s="108"/>
      <c r="W4611" s="109"/>
      <c r="X4611" s="108"/>
    </row>
    <row r="4612" spans="21:24" ht="12" customHeight="1">
      <c r="U4612" s="107"/>
      <c r="V4612" s="108"/>
      <c r="W4612" s="109"/>
      <c r="X4612" s="108"/>
    </row>
    <row r="4613" spans="21:24" ht="12" customHeight="1">
      <c r="U4613" s="107"/>
      <c r="V4613" s="108"/>
      <c r="W4613" s="109"/>
      <c r="X4613" s="108"/>
    </row>
    <row r="4614" spans="21:24" ht="12" customHeight="1">
      <c r="U4614" s="107"/>
      <c r="V4614" s="108"/>
      <c r="W4614" s="109"/>
      <c r="X4614" s="108"/>
    </row>
    <row r="4615" spans="21:24" ht="12" customHeight="1">
      <c r="U4615" s="107"/>
      <c r="V4615" s="108"/>
      <c r="W4615" s="109"/>
      <c r="X4615" s="108"/>
    </row>
    <row r="4616" spans="21:24" ht="12" customHeight="1">
      <c r="U4616" s="107"/>
      <c r="V4616" s="108"/>
      <c r="W4616" s="109"/>
      <c r="X4616" s="108"/>
    </row>
    <row r="4617" spans="21:24" ht="12" customHeight="1">
      <c r="U4617" s="107"/>
      <c r="V4617" s="108"/>
      <c r="W4617" s="109"/>
      <c r="X4617" s="108"/>
    </row>
    <row r="4618" spans="21:24" ht="12" customHeight="1">
      <c r="U4618" s="107"/>
      <c r="V4618" s="108"/>
      <c r="W4618" s="109"/>
      <c r="X4618" s="108"/>
    </row>
    <row r="4619" spans="21:24" ht="12" customHeight="1">
      <c r="U4619" s="107"/>
      <c r="V4619" s="108"/>
      <c r="W4619" s="109"/>
      <c r="X4619" s="108"/>
    </row>
    <row r="4620" spans="21:24" ht="12" customHeight="1">
      <c r="U4620" s="107"/>
      <c r="V4620" s="108"/>
      <c r="W4620" s="109"/>
      <c r="X4620" s="108"/>
    </row>
    <row r="4621" spans="21:24" ht="12" customHeight="1">
      <c r="U4621" s="107"/>
      <c r="V4621" s="108"/>
      <c r="W4621" s="109"/>
      <c r="X4621" s="108"/>
    </row>
    <row r="4622" spans="21:24" ht="12" customHeight="1">
      <c r="U4622" s="107"/>
      <c r="V4622" s="108"/>
      <c r="W4622" s="109"/>
      <c r="X4622" s="108"/>
    </row>
    <row r="4623" spans="21:24" ht="12" customHeight="1">
      <c r="U4623" s="107"/>
      <c r="V4623" s="108"/>
      <c r="W4623" s="109"/>
      <c r="X4623" s="108"/>
    </row>
    <row r="4624" spans="21:24" ht="12" customHeight="1">
      <c r="U4624" s="107"/>
      <c r="V4624" s="108"/>
      <c r="W4624" s="109"/>
      <c r="X4624" s="108"/>
    </row>
    <row r="4625" spans="21:24" ht="12" customHeight="1">
      <c r="U4625" s="107"/>
      <c r="V4625" s="108"/>
      <c r="W4625" s="109"/>
      <c r="X4625" s="108"/>
    </row>
    <row r="4626" spans="21:24" ht="12" customHeight="1">
      <c r="U4626" s="107"/>
      <c r="V4626" s="108"/>
      <c r="W4626" s="109"/>
      <c r="X4626" s="108"/>
    </row>
    <row r="4627" spans="21:24" ht="12" customHeight="1">
      <c r="U4627" s="107"/>
      <c r="V4627" s="108"/>
      <c r="W4627" s="109"/>
      <c r="X4627" s="108"/>
    </row>
    <row r="4628" spans="21:24" ht="12" customHeight="1">
      <c r="U4628" s="107"/>
      <c r="V4628" s="108"/>
      <c r="W4628" s="109"/>
      <c r="X4628" s="108"/>
    </row>
    <row r="4629" spans="21:24" ht="12" customHeight="1">
      <c r="U4629" s="107"/>
      <c r="V4629" s="108"/>
      <c r="W4629" s="109"/>
      <c r="X4629" s="108"/>
    </row>
    <row r="4630" spans="21:24" ht="12" customHeight="1">
      <c r="U4630" s="107"/>
      <c r="V4630" s="108"/>
      <c r="W4630" s="109"/>
      <c r="X4630" s="108"/>
    </row>
    <row r="4631" spans="21:24" ht="12" customHeight="1">
      <c r="U4631" s="107"/>
      <c r="V4631" s="108"/>
      <c r="W4631" s="109"/>
      <c r="X4631" s="108"/>
    </row>
    <row r="4632" spans="21:24" ht="12" customHeight="1">
      <c r="U4632" s="107"/>
      <c r="V4632" s="108"/>
      <c r="W4632" s="109"/>
      <c r="X4632" s="108"/>
    </row>
    <row r="4633" spans="21:24" ht="12" customHeight="1">
      <c r="U4633" s="107"/>
      <c r="V4633" s="108"/>
      <c r="W4633" s="109"/>
      <c r="X4633" s="108"/>
    </row>
    <row r="4634" spans="21:24" ht="12" customHeight="1">
      <c r="U4634" s="107"/>
      <c r="V4634" s="108"/>
      <c r="W4634" s="109"/>
      <c r="X4634" s="108"/>
    </row>
    <row r="4635" spans="21:24" ht="12" customHeight="1">
      <c r="U4635" s="107"/>
      <c r="V4635" s="108"/>
      <c r="W4635" s="109"/>
      <c r="X4635" s="108"/>
    </row>
    <row r="4636" spans="21:24" ht="12" customHeight="1">
      <c r="U4636" s="107"/>
      <c r="V4636" s="108"/>
      <c r="W4636" s="109"/>
      <c r="X4636" s="108"/>
    </row>
    <row r="4637" spans="21:24" ht="12" customHeight="1">
      <c r="U4637" s="107"/>
      <c r="V4637" s="108"/>
      <c r="W4637" s="109"/>
      <c r="X4637" s="108"/>
    </row>
    <row r="4638" spans="21:24" ht="12" customHeight="1">
      <c r="U4638" s="107"/>
      <c r="V4638" s="108"/>
      <c r="W4638" s="109"/>
      <c r="X4638" s="108"/>
    </row>
    <row r="4639" spans="21:24" ht="12" customHeight="1">
      <c r="U4639" s="107"/>
      <c r="V4639" s="108"/>
      <c r="W4639" s="109"/>
      <c r="X4639" s="108"/>
    </row>
    <row r="4640" spans="21:24" ht="12" customHeight="1">
      <c r="U4640" s="107"/>
      <c r="V4640" s="108"/>
      <c r="W4640" s="109"/>
      <c r="X4640" s="108"/>
    </row>
    <row r="4641" spans="21:24" ht="12" customHeight="1">
      <c r="U4641" s="107"/>
      <c r="V4641" s="108"/>
      <c r="W4641" s="109"/>
      <c r="X4641" s="108"/>
    </row>
    <row r="4642" spans="21:24" ht="12" customHeight="1">
      <c r="U4642" s="107"/>
      <c r="V4642" s="108"/>
      <c r="W4642" s="109"/>
      <c r="X4642" s="108"/>
    </row>
    <row r="4643" spans="21:24" ht="12" customHeight="1">
      <c r="U4643" s="107"/>
      <c r="V4643" s="108"/>
      <c r="W4643" s="109"/>
      <c r="X4643" s="108"/>
    </row>
    <row r="4644" spans="21:24" ht="12" customHeight="1">
      <c r="U4644" s="107"/>
      <c r="V4644" s="108"/>
      <c r="W4644" s="109"/>
      <c r="X4644" s="108"/>
    </row>
    <row r="4645" spans="21:24" ht="12" customHeight="1">
      <c r="U4645" s="107"/>
      <c r="V4645" s="108"/>
      <c r="W4645" s="109"/>
      <c r="X4645" s="108"/>
    </row>
    <row r="4646" spans="21:24" ht="12" customHeight="1">
      <c r="U4646" s="107"/>
      <c r="V4646" s="108"/>
      <c r="W4646" s="109"/>
      <c r="X4646" s="108"/>
    </row>
    <row r="4647" spans="21:24" ht="12" customHeight="1">
      <c r="U4647" s="107"/>
      <c r="V4647" s="108"/>
      <c r="W4647" s="109"/>
      <c r="X4647" s="108"/>
    </row>
    <row r="4648" spans="21:24" ht="12" customHeight="1">
      <c r="U4648" s="107"/>
      <c r="V4648" s="108"/>
      <c r="W4648" s="109"/>
      <c r="X4648" s="108"/>
    </row>
    <row r="4649" spans="21:24" ht="12" customHeight="1">
      <c r="U4649" s="107"/>
      <c r="V4649" s="108"/>
      <c r="W4649" s="109"/>
      <c r="X4649" s="108"/>
    </row>
    <row r="4650" spans="21:24" ht="12" customHeight="1">
      <c r="U4650" s="107"/>
      <c r="V4650" s="108"/>
      <c r="W4650" s="109"/>
      <c r="X4650" s="108"/>
    </row>
    <row r="4651" spans="21:24" ht="12" customHeight="1">
      <c r="U4651" s="107"/>
      <c r="V4651" s="108"/>
      <c r="W4651" s="109"/>
      <c r="X4651" s="108"/>
    </row>
    <row r="4652" spans="21:24" ht="12" customHeight="1">
      <c r="U4652" s="107"/>
      <c r="V4652" s="108"/>
      <c r="W4652" s="109"/>
      <c r="X4652" s="108"/>
    </row>
    <row r="4653" spans="21:24" ht="12" customHeight="1">
      <c r="U4653" s="107"/>
      <c r="V4653" s="108"/>
      <c r="W4653" s="109"/>
      <c r="X4653" s="108"/>
    </row>
    <row r="4654" spans="21:24" ht="12" customHeight="1">
      <c r="U4654" s="107"/>
      <c r="V4654" s="108"/>
      <c r="W4654" s="109"/>
      <c r="X4654" s="108"/>
    </row>
    <row r="4655" spans="21:24" ht="12" customHeight="1">
      <c r="U4655" s="107"/>
      <c r="V4655" s="108"/>
      <c r="W4655" s="109"/>
      <c r="X4655" s="108"/>
    </row>
    <row r="4656" spans="21:24" ht="12" customHeight="1">
      <c r="U4656" s="107"/>
      <c r="V4656" s="108"/>
      <c r="W4656" s="109"/>
      <c r="X4656" s="108"/>
    </row>
    <row r="4657" spans="21:24" ht="12" customHeight="1">
      <c r="U4657" s="107"/>
      <c r="V4657" s="108"/>
      <c r="W4657" s="109"/>
      <c r="X4657" s="108"/>
    </row>
    <row r="4658" spans="21:24" ht="12" customHeight="1">
      <c r="U4658" s="107"/>
      <c r="V4658" s="108"/>
      <c r="W4658" s="109"/>
      <c r="X4658" s="108"/>
    </row>
    <row r="4659" spans="21:24" ht="12" customHeight="1">
      <c r="U4659" s="107"/>
      <c r="V4659" s="108"/>
      <c r="W4659" s="109"/>
      <c r="X4659" s="108"/>
    </row>
    <row r="4660" spans="21:24" ht="12" customHeight="1">
      <c r="U4660" s="107"/>
      <c r="V4660" s="108"/>
      <c r="W4660" s="109"/>
      <c r="X4660" s="108"/>
    </row>
    <row r="4661" spans="21:24" ht="12" customHeight="1">
      <c r="U4661" s="107"/>
      <c r="V4661" s="108"/>
      <c r="W4661" s="109"/>
      <c r="X4661" s="108"/>
    </row>
    <row r="4662" spans="21:24" ht="12" customHeight="1">
      <c r="U4662" s="107"/>
      <c r="V4662" s="108"/>
      <c r="W4662" s="109"/>
      <c r="X4662" s="108"/>
    </row>
    <row r="4663" spans="21:24" ht="12" customHeight="1">
      <c r="U4663" s="107"/>
      <c r="V4663" s="108"/>
      <c r="W4663" s="109"/>
      <c r="X4663" s="108"/>
    </row>
    <row r="4664" spans="21:24" ht="12" customHeight="1">
      <c r="U4664" s="107"/>
      <c r="V4664" s="108"/>
      <c r="W4664" s="109"/>
      <c r="X4664" s="108"/>
    </row>
    <row r="4665" spans="21:24" ht="12" customHeight="1">
      <c r="U4665" s="107"/>
      <c r="V4665" s="108"/>
      <c r="W4665" s="109"/>
      <c r="X4665" s="108"/>
    </row>
    <row r="4666" spans="21:24" ht="12" customHeight="1">
      <c r="U4666" s="107"/>
      <c r="V4666" s="108"/>
      <c r="W4666" s="109"/>
      <c r="X4666" s="108"/>
    </row>
    <row r="4667" spans="21:24" ht="12" customHeight="1">
      <c r="U4667" s="107"/>
      <c r="V4667" s="108"/>
      <c r="W4667" s="109"/>
      <c r="X4667" s="108"/>
    </row>
    <row r="4668" spans="21:24" ht="12" customHeight="1">
      <c r="U4668" s="107"/>
      <c r="V4668" s="108"/>
      <c r="W4668" s="109"/>
      <c r="X4668" s="108"/>
    </row>
    <row r="4669" spans="21:24" ht="12" customHeight="1">
      <c r="U4669" s="107"/>
      <c r="V4669" s="108"/>
      <c r="W4669" s="109"/>
      <c r="X4669" s="108"/>
    </row>
    <row r="4670" spans="21:24" ht="12" customHeight="1">
      <c r="U4670" s="107"/>
      <c r="V4670" s="108"/>
      <c r="W4670" s="109"/>
      <c r="X4670" s="108"/>
    </row>
    <row r="4671" spans="21:24" ht="12" customHeight="1">
      <c r="U4671" s="107"/>
      <c r="V4671" s="108"/>
      <c r="W4671" s="109"/>
      <c r="X4671" s="108"/>
    </row>
    <row r="4672" spans="21:24" ht="12" customHeight="1">
      <c r="U4672" s="107"/>
      <c r="V4672" s="108"/>
      <c r="W4672" s="109"/>
      <c r="X4672" s="108"/>
    </row>
    <row r="4673" spans="21:24" ht="12" customHeight="1">
      <c r="U4673" s="107"/>
      <c r="V4673" s="108"/>
      <c r="W4673" s="109"/>
      <c r="X4673" s="108"/>
    </row>
    <row r="4674" spans="21:24" ht="12" customHeight="1">
      <c r="U4674" s="107"/>
      <c r="V4674" s="108"/>
      <c r="W4674" s="109"/>
      <c r="X4674" s="108"/>
    </row>
    <row r="4675" spans="21:24" ht="12" customHeight="1">
      <c r="U4675" s="107"/>
      <c r="V4675" s="108"/>
      <c r="W4675" s="109"/>
      <c r="X4675" s="108"/>
    </row>
    <row r="4676" spans="21:24" ht="12" customHeight="1">
      <c r="U4676" s="107"/>
      <c r="V4676" s="108"/>
      <c r="W4676" s="109"/>
      <c r="X4676" s="108"/>
    </row>
    <row r="4677" spans="21:24" ht="12" customHeight="1">
      <c r="U4677" s="107"/>
      <c r="V4677" s="108"/>
      <c r="W4677" s="109"/>
      <c r="X4677" s="108"/>
    </row>
    <row r="4678" spans="21:24" ht="12" customHeight="1">
      <c r="U4678" s="107"/>
      <c r="V4678" s="108"/>
      <c r="W4678" s="109"/>
      <c r="X4678" s="108"/>
    </row>
    <row r="4679" spans="21:24" ht="12" customHeight="1">
      <c r="U4679" s="107"/>
      <c r="V4679" s="108"/>
      <c r="W4679" s="109"/>
      <c r="X4679" s="108"/>
    </row>
    <row r="4680" spans="21:24" ht="12" customHeight="1">
      <c r="U4680" s="107"/>
      <c r="V4680" s="108"/>
      <c r="W4680" s="109"/>
      <c r="X4680" s="108"/>
    </row>
    <row r="4681" spans="21:24" ht="12" customHeight="1">
      <c r="U4681" s="107"/>
      <c r="V4681" s="108"/>
      <c r="W4681" s="109"/>
      <c r="X4681" s="108"/>
    </row>
    <row r="4682" spans="21:24" ht="12" customHeight="1">
      <c r="U4682" s="107"/>
      <c r="V4682" s="108"/>
      <c r="W4682" s="109"/>
      <c r="X4682" s="108"/>
    </row>
    <row r="4683" spans="21:24" ht="12" customHeight="1">
      <c r="U4683" s="107"/>
      <c r="V4683" s="108"/>
      <c r="W4683" s="109"/>
      <c r="X4683" s="108"/>
    </row>
    <row r="4684" spans="21:24" ht="12" customHeight="1">
      <c r="U4684" s="107"/>
      <c r="V4684" s="108"/>
      <c r="W4684" s="109"/>
      <c r="X4684" s="108"/>
    </row>
    <row r="4685" spans="21:24" ht="12" customHeight="1">
      <c r="U4685" s="107"/>
      <c r="V4685" s="108"/>
      <c r="W4685" s="109"/>
      <c r="X4685" s="108"/>
    </row>
    <row r="4686" spans="21:24" ht="12" customHeight="1">
      <c r="U4686" s="107"/>
      <c r="V4686" s="108"/>
      <c r="W4686" s="109"/>
      <c r="X4686" s="108"/>
    </row>
    <row r="4687" spans="21:24" ht="12" customHeight="1">
      <c r="U4687" s="107"/>
      <c r="V4687" s="108"/>
      <c r="W4687" s="109"/>
      <c r="X4687" s="108"/>
    </row>
    <row r="4688" spans="21:24" ht="12" customHeight="1">
      <c r="U4688" s="107"/>
      <c r="V4688" s="108"/>
      <c r="W4688" s="109"/>
      <c r="X4688" s="108"/>
    </row>
    <row r="4689" spans="21:24" ht="12" customHeight="1">
      <c r="U4689" s="107"/>
      <c r="V4689" s="108"/>
      <c r="W4689" s="109"/>
      <c r="X4689" s="108"/>
    </row>
    <row r="4690" spans="21:24" ht="12" customHeight="1">
      <c r="U4690" s="107"/>
      <c r="V4690" s="108"/>
      <c r="W4690" s="109"/>
      <c r="X4690" s="108"/>
    </row>
    <row r="4691" spans="21:24" ht="12" customHeight="1">
      <c r="U4691" s="107"/>
      <c r="V4691" s="108"/>
      <c r="W4691" s="109"/>
      <c r="X4691" s="108"/>
    </row>
    <row r="4692" spans="21:24" ht="12" customHeight="1">
      <c r="U4692" s="107"/>
      <c r="V4692" s="108"/>
      <c r="W4692" s="109"/>
      <c r="X4692" s="108"/>
    </row>
    <row r="4693" spans="21:24" ht="12" customHeight="1">
      <c r="U4693" s="107"/>
      <c r="V4693" s="108"/>
      <c r="W4693" s="109"/>
      <c r="X4693" s="108"/>
    </row>
    <row r="4694" spans="21:24" ht="12" customHeight="1">
      <c r="U4694" s="107"/>
      <c r="V4694" s="108"/>
      <c r="W4694" s="109"/>
      <c r="X4694" s="108"/>
    </row>
    <row r="4695" spans="21:24" ht="12" customHeight="1">
      <c r="U4695" s="107"/>
      <c r="V4695" s="108"/>
      <c r="W4695" s="109"/>
      <c r="X4695" s="108"/>
    </row>
    <row r="4696" spans="21:24" ht="12" customHeight="1">
      <c r="U4696" s="107"/>
      <c r="V4696" s="108"/>
      <c r="W4696" s="109"/>
      <c r="X4696" s="108"/>
    </row>
    <row r="4697" spans="21:24" ht="12" customHeight="1">
      <c r="U4697" s="107"/>
      <c r="V4697" s="108"/>
      <c r="W4697" s="109"/>
      <c r="X4697" s="108"/>
    </row>
    <row r="4698" spans="21:24" ht="12" customHeight="1">
      <c r="U4698" s="107"/>
      <c r="V4698" s="108"/>
      <c r="W4698" s="109"/>
      <c r="X4698" s="108"/>
    </row>
    <row r="4699" spans="21:24" ht="12" customHeight="1">
      <c r="U4699" s="107"/>
      <c r="V4699" s="108"/>
      <c r="W4699" s="109"/>
      <c r="X4699" s="108"/>
    </row>
    <row r="4700" spans="21:24" ht="12" customHeight="1">
      <c r="U4700" s="107"/>
      <c r="V4700" s="108"/>
      <c r="W4700" s="109"/>
      <c r="X4700" s="108"/>
    </row>
    <row r="4701" spans="21:24" ht="12" customHeight="1">
      <c r="U4701" s="107"/>
      <c r="V4701" s="108"/>
      <c r="W4701" s="109"/>
      <c r="X4701" s="108"/>
    </row>
    <row r="4702" spans="21:24" ht="12" customHeight="1">
      <c r="U4702" s="107"/>
      <c r="V4702" s="108"/>
      <c r="W4702" s="109"/>
      <c r="X4702" s="108"/>
    </row>
    <row r="4703" spans="21:24" ht="12" customHeight="1">
      <c r="U4703" s="107"/>
      <c r="V4703" s="108"/>
      <c r="W4703" s="109"/>
      <c r="X4703" s="108"/>
    </row>
    <row r="4704" spans="21:24" ht="12" customHeight="1">
      <c r="U4704" s="107"/>
      <c r="V4704" s="108"/>
      <c r="W4704" s="109"/>
      <c r="X4704" s="108"/>
    </row>
    <row r="4705" spans="21:24" ht="12" customHeight="1">
      <c r="U4705" s="107"/>
      <c r="V4705" s="108"/>
      <c r="W4705" s="109"/>
      <c r="X4705" s="108"/>
    </row>
    <row r="4706" spans="21:24" ht="12" customHeight="1">
      <c r="U4706" s="107"/>
      <c r="V4706" s="108"/>
      <c r="W4706" s="109"/>
      <c r="X4706" s="108"/>
    </row>
    <row r="4707" spans="21:24" ht="12" customHeight="1">
      <c r="U4707" s="107"/>
      <c r="V4707" s="108"/>
      <c r="W4707" s="109"/>
      <c r="X4707" s="108"/>
    </row>
    <row r="4708" spans="21:24" ht="12" customHeight="1">
      <c r="U4708" s="107"/>
      <c r="V4708" s="108"/>
      <c r="W4708" s="109"/>
      <c r="X4708" s="108"/>
    </row>
    <row r="4709" spans="21:24" ht="12" customHeight="1">
      <c r="U4709" s="107"/>
      <c r="V4709" s="108"/>
      <c r="W4709" s="109"/>
      <c r="X4709" s="108"/>
    </row>
    <row r="4710" spans="21:24" ht="12" customHeight="1">
      <c r="U4710" s="107"/>
      <c r="V4710" s="108"/>
      <c r="W4710" s="109"/>
      <c r="X4710" s="108"/>
    </row>
    <row r="4711" spans="21:24" ht="12" customHeight="1">
      <c r="U4711" s="107"/>
      <c r="V4711" s="108"/>
      <c r="W4711" s="109"/>
      <c r="X4711" s="108"/>
    </row>
    <row r="4712" spans="21:24" ht="12" customHeight="1">
      <c r="U4712" s="107"/>
      <c r="V4712" s="108"/>
      <c r="W4712" s="109"/>
      <c r="X4712" s="108"/>
    </row>
    <row r="4713" spans="21:24" ht="12" customHeight="1">
      <c r="U4713" s="107"/>
      <c r="V4713" s="108"/>
      <c r="W4713" s="109"/>
      <c r="X4713" s="108"/>
    </row>
    <row r="4714" spans="21:24" ht="12" customHeight="1">
      <c r="U4714" s="107"/>
      <c r="V4714" s="108"/>
      <c r="W4714" s="109"/>
      <c r="X4714" s="108"/>
    </row>
    <row r="4715" spans="21:24" ht="12" customHeight="1">
      <c r="U4715" s="107"/>
      <c r="V4715" s="108"/>
      <c r="W4715" s="109"/>
      <c r="X4715" s="108"/>
    </row>
    <row r="4716" spans="21:24" ht="12" customHeight="1">
      <c r="U4716" s="107"/>
      <c r="V4716" s="108"/>
      <c r="W4716" s="109"/>
      <c r="X4716" s="108"/>
    </row>
    <row r="4717" spans="21:24" ht="12" customHeight="1">
      <c r="U4717" s="107"/>
      <c r="V4717" s="108"/>
      <c r="W4717" s="109"/>
      <c r="X4717" s="108"/>
    </row>
    <row r="4718" spans="21:24" ht="12" customHeight="1">
      <c r="U4718" s="107"/>
      <c r="V4718" s="108"/>
      <c r="W4718" s="109"/>
      <c r="X4718" s="108"/>
    </row>
    <row r="4719" spans="21:24" ht="12" customHeight="1">
      <c r="U4719" s="107"/>
      <c r="V4719" s="108"/>
      <c r="W4719" s="109"/>
      <c r="X4719" s="108"/>
    </row>
    <row r="4720" spans="21:24" ht="12" customHeight="1">
      <c r="U4720" s="107"/>
      <c r="V4720" s="108"/>
      <c r="W4720" s="109"/>
      <c r="X4720" s="108"/>
    </row>
    <row r="4721" spans="21:24" ht="12" customHeight="1">
      <c r="U4721" s="107"/>
      <c r="V4721" s="108"/>
      <c r="W4721" s="109"/>
      <c r="X4721" s="108"/>
    </row>
    <row r="4722" spans="21:24" ht="12" customHeight="1">
      <c r="U4722" s="107"/>
      <c r="V4722" s="108"/>
      <c r="W4722" s="109"/>
      <c r="X4722" s="108"/>
    </row>
    <row r="4723" spans="21:24" ht="12" customHeight="1">
      <c r="U4723" s="107"/>
      <c r="V4723" s="108"/>
      <c r="W4723" s="109"/>
      <c r="X4723" s="108"/>
    </row>
    <row r="4724" spans="21:24" ht="12" customHeight="1">
      <c r="U4724" s="107"/>
      <c r="V4724" s="108"/>
      <c r="W4724" s="109"/>
      <c r="X4724" s="108"/>
    </row>
    <row r="4725" spans="21:24" ht="12" customHeight="1">
      <c r="U4725" s="107"/>
      <c r="V4725" s="108"/>
      <c r="W4725" s="109"/>
      <c r="X4725" s="108"/>
    </row>
    <row r="4726" spans="21:24" ht="12" customHeight="1">
      <c r="U4726" s="107"/>
      <c r="V4726" s="108"/>
      <c r="W4726" s="109"/>
      <c r="X4726" s="108"/>
    </row>
    <row r="4727" spans="21:24" ht="12" customHeight="1">
      <c r="U4727" s="107"/>
      <c r="V4727" s="108"/>
      <c r="W4727" s="109"/>
      <c r="X4727" s="108"/>
    </row>
    <row r="4728" spans="21:24" ht="12" customHeight="1">
      <c r="U4728" s="107"/>
      <c r="V4728" s="108"/>
      <c r="W4728" s="109"/>
      <c r="X4728" s="108"/>
    </row>
    <row r="4729" spans="21:24" ht="12" customHeight="1">
      <c r="U4729" s="107"/>
      <c r="V4729" s="108"/>
      <c r="W4729" s="109"/>
      <c r="X4729" s="108"/>
    </row>
    <row r="4730" spans="21:24" ht="12" customHeight="1">
      <c r="U4730" s="107"/>
      <c r="V4730" s="108"/>
      <c r="W4730" s="109"/>
      <c r="X4730" s="108"/>
    </row>
    <row r="4731" spans="21:24" ht="12" customHeight="1">
      <c r="U4731" s="107"/>
      <c r="V4731" s="108"/>
      <c r="W4731" s="109"/>
      <c r="X4731" s="108"/>
    </row>
    <row r="4732" spans="21:24" ht="12" customHeight="1">
      <c r="U4732" s="107"/>
      <c r="V4732" s="108"/>
      <c r="W4732" s="109"/>
      <c r="X4732" s="108"/>
    </row>
    <row r="4733" spans="21:24" ht="12" customHeight="1">
      <c r="U4733" s="107"/>
      <c r="V4733" s="108"/>
      <c r="W4733" s="109"/>
      <c r="X4733" s="108"/>
    </row>
    <row r="4734" spans="21:24" ht="12" customHeight="1">
      <c r="U4734" s="107"/>
      <c r="V4734" s="108"/>
      <c r="W4734" s="109"/>
      <c r="X4734" s="108"/>
    </row>
    <row r="4735" spans="21:24" ht="12" customHeight="1">
      <c r="U4735" s="107"/>
      <c r="V4735" s="108"/>
      <c r="W4735" s="109"/>
      <c r="X4735" s="108"/>
    </row>
    <row r="4736" spans="21:24" ht="12" customHeight="1">
      <c r="U4736" s="107"/>
      <c r="V4736" s="108"/>
      <c r="W4736" s="109"/>
      <c r="X4736" s="108"/>
    </row>
    <row r="4737" spans="21:24" ht="12" customHeight="1">
      <c r="U4737" s="107"/>
      <c r="V4737" s="108"/>
      <c r="W4737" s="109"/>
      <c r="X4737" s="108"/>
    </row>
    <row r="4738" spans="21:24" ht="12" customHeight="1">
      <c r="U4738" s="107"/>
      <c r="V4738" s="108"/>
      <c r="W4738" s="109"/>
      <c r="X4738" s="108"/>
    </row>
    <row r="4739" spans="21:24" ht="12" customHeight="1">
      <c r="U4739" s="107"/>
      <c r="V4739" s="108"/>
      <c r="W4739" s="109"/>
      <c r="X4739" s="108"/>
    </row>
    <row r="4740" spans="21:24" ht="12" customHeight="1">
      <c r="U4740" s="107"/>
      <c r="V4740" s="108"/>
      <c r="W4740" s="109"/>
      <c r="X4740" s="108"/>
    </row>
    <row r="4741" spans="21:24" ht="12" customHeight="1">
      <c r="U4741" s="107"/>
      <c r="V4741" s="108"/>
      <c r="W4741" s="109"/>
      <c r="X4741" s="108"/>
    </row>
    <row r="4742" spans="21:24" ht="12" customHeight="1">
      <c r="U4742" s="107"/>
      <c r="V4742" s="108"/>
      <c r="W4742" s="109"/>
      <c r="X4742" s="108"/>
    </row>
    <row r="4743" spans="21:24" ht="12" customHeight="1">
      <c r="U4743" s="107"/>
      <c r="V4743" s="108"/>
      <c r="W4743" s="109"/>
      <c r="X4743" s="108"/>
    </row>
    <row r="4744" spans="21:24" ht="12" customHeight="1">
      <c r="U4744" s="107"/>
      <c r="V4744" s="108"/>
      <c r="W4744" s="109"/>
      <c r="X4744" s="108"/>
    </row>
    <row r="4745" spans="21:24" ht="12" customHeight="1">
      <c r="U4745" s="107"/>
      <c r="V4745" s="108"/>
      <c r="W4745" s="109"/>
      <c r="X4745" s="108"/>
    </row>
    <row r="4746" spans="21:24" ht="12" customHeight="1">
      <c r="U4746" s="107"/>
      <c r="V4746" s="108"/>
      <c r="W4746" s="109"/>
      <c r="X4746" s="108"/>
    </row>
    <row r="4747" spans="21:24" ht="12" customHeight="1">
      <c r="U4747" s="107"/>
      <c r="V4747" s="108"/>
      <c r="W4747" s="109"/>
      <c r="X4747" s="108"/>
    </row>
    <row r="4748" spans="21:24" ht="12" customHeight="1">
      <c r="U4748" s="107"/>
      <c r="V4748" s="108"/>
      <c r="W4748" s="109"/>
      <c r="X4748" s="108"/>
    </row>
    <row r="4749" spans="21:24" ht="12" customHeight="1">
      <c r="U4749" s="107"/>
      <c r="V4749" s="108"/>
      <c r="W4749" s="109"/>
      <c r="X4749" s="108"/>
    </row>
    <row r="4750" spans="21:24" ht="12" customHeight="1">
      <c r="U4750" s="107"/>
      <c r="V4750" s="108"/>
      <c r="W4750" s="109"/>
      <c r="X4750" s="108"/>
    </row>
    <row r="4751" spans="21:24" ht="12" customHeight="1">
      <c r="U4751" s="107"/>
      <c r="V4751" s="108"/>
      <c r="W4751" s="109"/>
      <c r="X4751" s="108"/>
    </row>
    <row r="4752" spans="21:24" ht="12" customHeight="1">
      <c r="U4752" s="107"/>
      <c r="V4752" s="108"/>
      <c r="W4752" s="109"/>
      <c r="X4752" s="108"/>
    </row>
    <row r="4753" spans="21:24" ht="12" customHeight="1">
      <c r="U4753" s="107"/>
      <c r="V4753" s="108"/>
      <c r="W4753" s="109"/>
      <c r="X4753" s="108"/>
    </row>
    <row r="4754" spans="21:24" ht="12" customHeight="1">
      <c r="U4754" s="107"/>
      <c r="V4754" s="108"/>
      <c r="W4754" s="109"/>
      <c r="X4754" s="108"/>
    </row>
    <row r="4755" spans="21:24" ht="12" customHeight="1">
      <c r="U4755" s="107"/>
      <c r="V4755" s="108"/>
      <c r="W4755" s="109"/>
      <c r="X4755" s="108"/>
    </row>
    <row r="4756" spans="21:24" ht="12" customHeight="1">
      <c r="U4756" s="107"/>
      <c r="V4756" s="108"/>
      <c r="W4756" s="109"/>
      <c r="X4756" s="108"/>
    </row>
    <row r="4757" spans="21:24" ht="12" customHeight="1">
      <c r="U4757" s="107"/>
      <c r="V4757" s="108"/>
      <c r="W4757" s="109"/>
      <c r="X4757" s="108"/>
    </row>
    <row r="4758" spans="21:24" ht="12" customHeight="1">
      <c r="U4758" s="107"/>
      <c r="V4758" s="108"/>
      <c r="W4758" s="109"/>
      <c r="X4758" s="108"/>
    </row>
    <row r="4759" spans="21:24" ht="12" customHeight="1">
      <c r="U4759" s="107"/>
      <c r="V4759" s="108"/>
      <c r="W4759" s="109"/>
      <c r="X4759" s="108"/>
    </row>
    <row r="4760" spans="21:24" ht="12" customHeight="1">
      <c r="U4760" s="107"/>
      <c r="V4760" s="108"/>
      <c r="W4760" s="109"/>
      <c r="X4760" s="108"/>
    </row>
    <row r="4761" spans="21:24" ht="12" customHeight="1">
      <c r="U4761" s="107"/>
      <c r="V4761" s="108"/>
      <c r="W4761" s="109"/>
      <c r="X4761" s="108"/>
    </row>
    <row r="4762" spans="21:24" ht="12" customHeight="1">
      <c r="U4762" s="107"/>
      <c r="V4762" s="108"/>
      <c r="W4762" s="109"/>
      <c r="X4762" s="108"/>
    </row>
    <row r="4763" spans="21:24" ht="12" customHeight="1">
      <c r="U4763" s="107"/>
      <c r="V4763" s="108"/>
      <c r="W4763" s="109"/>
      <c r="X4763" s="108"/>
    </row>
    <row r="4764" spans="21:24" ht="12" customHeight="1">
      <c r="U4764" s="107"/>
      <c r="V4764" s="108"/>
      <c r="W4764" s="109"/>
      <c r="X4764" s="108"/>
    </row>
    <row r="4765" spans="21:24" ht="12" customHeight="1">
      <c r="U4765" s="107"/>
      <c r="V4765" s="108"/>
      <c r="W4765" s="109"/>
      <c r="X4765" s="108"/>
    </row>
    <row r="4766" spans="21:24" ht="12" customHeight="1">
      <c r="U4766" s="107"/>
      <c r="V4766" s="108"/>
      <c r="W4766" s="109"/>
      <c r="X4766" s="108"/>
    </row>
    <row r="4767" spans="21:24" ht="12" customHeight="1">
      <c r="U4767" s="107"/>
      <c r="V4767" s="108"/>
      <c r="W4767" s="109"/>
      <c r="X4767" s="108"/>
    </row>
    <row r="4768" spans="21:24" ht="12" customHeight="1">
      <c r="U4768" s="107"/>
      <c r="V4768" s="108"/>
      <c r="W4768" s="109"/>
      <c r="X4768" s="108"/>
    </row>
    <row r="4769" spans="21:24" ht="12" customHeight="1">
      <c r="U4769" s="107"/>
      <c r="V4769" s="108"/>
      <c r="W4769" s="109"/>
      <c r="X4769" s="108"/>
    </row>
    <row r="4770" spans="21:24" ht="12" customHeight="1">
      <c r="U4770" s="107"/>
      <c r="V4770" s="108"/>
      <c r="W4770" s="109"/>
      <c r="X4770" s="108"/>
    </row>
    <row r="4771" spans="21:24" ht="12" customHeight="1">
      <c r="U4771" s="107"/>
      <c r="V4771" s="108"/>
      <c r="W4771" s="109"/>
      <c r="X4771" s="108"/>
    </row>
    <row r="4772" spans="21:24" ht="12" customHeight="1">
      <c r="U4772" s="107"/>
      <c r="V4772" s="108"/>
      <c r="W4772" s="109"/>
      <c r="X4772" s="108"/>
    </row>
    <row r="4773" spans="21:24" ht="12" customHeight="1">
      <c r="U4773" s="107"/>
      <c r="V4773" s="108"/>
      <c r="W4773" s="109"/>
      <c r="X4773" s="108"/>
    </row>
    <row r="4774" spans="21:24" ht="12" customHeight="1">
      <c r="U4774" s="107"/>
      <c r="V4774" s="108"/>
      <c r="W4774" s="109"/>
      <c r="X4774" s="108"/>
    </row>
    <row r="4775" spans="21:24" ht="12" customHeight="1">
      <c r="U4775" s="107"/>
      <c r="V4775" s="108"/>
      <c r="W4775" s="109"/>
      <c r="X4775" s="108"/>
    </row>
    <row r="4776" spans="21:24" ht="12" customHeight="1">
      <c r="U4776" s="107"/>
      <c r="V4776" s="108"/>
      <c r="W4776" s="109"/>
      <c r="X4776" s="108"/>
    </row>
    <row r="4777" spans="21:24" ht="12" customHeight="1">
      <c r="U4777" s="107"/>
      <c r="V4777" s="108"/>
      <c r="W4777" s="109"/>
      <c r="X4777" s="108"/>
    </row>
    <row r="4778" spans="21:24" ht="12" customHeight="1">
      <c r="U4778" s="107"/>
      <c r="V4778" s="108"/>
      <c r="W4778" s="109"/>
      <c r="X4778" s="108"/>
    </row>
    <row r="4779" spans="21:24" ht="12" customHeight="1">
      <c r="U4779" s="107"/>
      <c r="V4779" s="108"/>
      <c r="W4779" s="109"/>
      <c r="X4779" s="108"/>
    </row>
    <row r="4780" spans="21:24" ht="12" customHeight="1">
      <c r="U4780" s="107"/>
      <c r="V4780" s="108"/>
      <c r="W4780" s="109"/>
      <c r="X4780" s="108"/>
    </row>
    <row r="4781" spans="21:24" ht="12" customHeight="1">
      <c r="U4781" s="107"/>
      <c r="V4781" s="108"/>
      <c r="W4781" s="109"/>
      <c r="X4781" s="108"/>
    </row>
    <row r="4782" spans="21:24" ht="12" customHeight="1">
      <c r="U4782" s="107"/>
      <c r="V4782" s="108"/>
      <c r="W4782" s="109"/>
      <c r="X4782" s="108"/>
    </row>
    <row r="4783" spans="21:24" ht="12" customHeight="1">
      <c r="U4783" s="107"/>
      <c r="V4783" s="108"/>
      <c r="W4783" s="109"/>
      <c r="X4783" s="108"/>
    </row>
    <row r="4784" spans="21:24" ht="12" customHeight="1">
      <c r="U4784" s="107"/>
      <c r="V4784" s="108"/>
      <c r="W4784" s="109"/>
      <c r="X4784" s="108"/>
    </row>
    <row r="4785" spans="21:24" ht="12" customHeight="1">
      <c r="U4785" s="107"/>
      <c r="V4785" s="108"/>
      <c r="W4785" s="109"/>
      <c r="X4785" s="108"/>
    </row>
    <row r="4786" spans="21:24" ht="12" customHeight="1">
      <c r="U4786" s="107"/>
      <c r="V4786" s="108"/>
      <c r="W4786" s="109"/>
      <c r="X4786" s="108"/>
    </row>
    <row r="4787" spans="21:24" ht="12" customHeight="1">
      <c r="U4787" s="107"/>
      <c r="V4787" s="108"/>
      <c r="W4787" s="109"/>
      <c r="X4787" s="108"/>
    </row>
    <row r="4788" spans="21:24" ht="12" customHeight="1">
      <c r="U4788" s="107"/>
      <c r="V4788" s="108"/>
      <c r="W4788" s="109"/>
      <c r="X4788" s="108"/>
    </row>
    <row r="4789" spans="21:24" ht="12" customHeight="1">
      <c r="U4789" s="107"/>
      <c r="V4789" s="108"/>
      <c r="W4789" s="109"/>
      <c r="X4789" s="108"/>
    </row>
    <row r="4790" spans="21:24" ht="12" customHeight="1">
      <c r="U4790" s="107"/>
      <c r="V4790" s="108"/>
      <c r="W4790" s="109"/>
      <c r="X4790" s="108"/>
    </row>
    <row r="4791" spans="21:24" ht="12" customHeight="1">
      <c r="U4791" s="107"/>
      <c r="V4791" s="108"/>
      <c r="W4791" s="109"/>
      <c r="X4791" s="108"/>
    </row>
    <row r="4792" spans="21:24" ht="12" customHeight="1">
      <c r="U4792" s="107"/>
      <c r="V4792" s="108"/>
      <c r="W4792" s="109"/>
      <c r="X4792" s="108"/>
    </row>
    <row r="4793" spans="21:24" ht="12" customHeight="1">
      <c r="U4793" s="107"/>
      <c r="V4793" s="108"/>
      <c r="W4793" s="109"/>
      <c r="X4793" s="108"/>
    </row>
    <row r="4794" spans="21:24" ht="12" customHeight="1">
      <c r="U4794" s="107"/>
      <c r="V4794" s="108"/>
      <c r="W4794" s="109"/>
      <c r="X4794" s="108"/>
    </row>
    <row r="4795" spans="21:24" ht="12" customHeight="1">
      <c r="U4795" s="107"/>
      <c r="V4795" s="108"/>
      <c r="W4795" s="109"/>
      <c r="X4795" s="108"/>
    </row>
    <row r="4796" spans="21:24" ht="12" customHeight="1">
      <c r="U4796" s="107"/>
      <c r="V4796" s="108"/>
      <c r="W4796" s="109"/>
      <c r="X4796" s="108"/>
    </row>
    <row r="4797" spans="21:24" ht="12" customHeight="1">
      <c r="U4797" s="107"/>
      <c r="V4797" s="108"/>
      <c r="W4797" s="109"/>
      <c r="X4797" s="108"/>
    </row>
    <row r="4798" spans="21:24" ht="12" customHeight="1">
      <c r="U4798" s="107"/>
      <c r="V4798" s="108"/>
      <c r="W4798" s="109"/>
      <c r="X4798" s="108"/>
    </row>
    <row r="4799" spans="21:24" ht="12" customHeight="1">
      <c r="U4799" s="107"/>
      <c r="V4799" s="108"/>
      <c r="W4799" s="109"/>
      <c r="X4799" s="108"/>
    </row>
    <row r="4800" spans="21:24" ht="12" customHeight="1">
      <c r="U4800" s="107"/>
      <c r="V4800" s="108"/>
      <c r="W4800" s="109"/>
      <c r="X4800" s="108"/>
    </row>
    <row r="4801" spans="21:24" ht="12" customHeight="1">
      <c r="U4801" s="107"/>
      <c r="V4801" s="108"/>
      <c r="W4801" s="109"/>
      <c r="X4801" s="108"/>
    </row>
    <row r="4802" spans="21:24" ht="12" customHeight="1">
      <c r="U4802" s="107"/>
      <c r="V4802" s="108"/>
      <c r="W4802" s="109"/>
      <c r="X4802" s="108"/>
    </row>
    <row r="4803" spans="21:24" ht="12" customHeight="1">
      <c r="U4803" s="107"/>
      <c r="V4803" s="108"/>
      <c r="W4803" s="109"/>
      <c r="X4803" s="108"/>
    </row>
    <row r="4804" spans="21:24" ht="12" customHeight="1">
      <c r="U4804" s="107"/>
      <c r="V4804" s="108"/>
      <c r="W4804" s="109"/>
      <c r="X4804" s="108"/>
    </row>
    <row r="4805" spans="21:24" ht="12" customHeight="1">
      <c r="U4805" s="107"/>
      <c r="V4805" s="108"/>
      <c r="W4805" s="109"/>
      <c r="X4805" s="108"/>
    </row>
    <row r="4806" spans="21:24" ht="12" customHeight="1">
      <c r="U4806" s="107"/>
      <c r="V4806" s="108"/>
      <c r="W4806" s="109"/>
      <c r="X4806" s="108"/>
    </row>
    <row r="4807" spans="21:24" ht="12" customHeight="1">
      <c r="U4807" s="107"/>
      <c r="V4807" s="108"/>
      <c r="W4807" s="109"/>
      <c r="X4807" s="108"/>
    </row>
    <row r="4808" spans="21:24" ht="12" customHeight="1">
      <c r="U4808" s="107"/>
      <c r="V4808" s="108"/>
      <c r="W4808" s="109"/>
      <c r="X4808" s="108"/>
    </row>
    <row r="4809" spans="21:24" ht="12" customHeight="1">
      <c r="U4809" s="107"/>
      <c r="V4809" s="108"/>
      <c r="W4809" s="109"/>
      <c r="X4809" s="108"/>
    </row>
    <row r="4810" spans="21:24" ht="12" customHeight="1">
      <c r="U4810" s="107"/>
      <c r="V4810" s="108"/>
      <c r="W4810" s="109"/>
      <c r="X4810" s="108"/>
    </row>
    <row r="4811" spans="21:24" ht="12" customHeight="1">
      <c r="U4811" s="107"/>
      <c r="V4811" s="108"/>
      <c r="W4811" s="109"/>
      <c r="X4811" s="108"/>
    </row>
    <row r="4812" spans="21:24" ht="12" customHeight="1">
      <c r="U4812" s="107"/>
      <c r="V4812" s="108"/>
      <c r="W4812" s="109"/>
      <c r="X4812" s="108"/>
    </row>
    <row r="4813" spans="21:24" ht="12" customHeight="1">
      <c r="U4813" s="107"/>
      <c r="V4813" s="108"/>
      <c r="W4813" s="109"/>
      <c r="X4813" s="108"/>
    </row>
    <row r="4814" spans="21:24" ht="12" customHeight="1">
      <c r="U4814" s="107"/>
      <c r="V4814" s="108"/>
      <c r="W4814" s="109"/>
      <c r="X4814" s="108"/>
    </row>
    <row r="4815" spans="21:24" ht="12" customHeight="1">
      <c r="U4815" s="107"/>
      <c r="V4815" s="108"/>
      <c r="W4815" s="109"/>
      <c r="X4815" s="108"/>
    </row>
    <row r="4816" spans="21:24" ht="12" customHeight="1">
      <c r="U4816" s="107"/>
      <c r="V4816" s="108"/>
      <c r="W4816" s="109"/>
      <c r="X4816" s="108"/>
    </row>
    <row r="4817" spans="21:24" ht="12" customHeight="1">
      <c r="U4817" s="107"/>
      <c r="V4817" s="108"/>
      <c r="W4817" s="109"/>
      <c r="X4817" s="108"/>
    </row>
    <row r="4818" spans="21:24" ht="12" customHeight="1">
      <c r="U4818" s="107"/>
      <c r="V4818" s="108"/>
      <c r="W4818" s="109"/>
      <c r="X4818" s="108"/>
    </row>
    <row r="4819" spans="21:24" ht="12" customHeight="1">
      <c r="U4819" s="107"/>
      <c r="V4819" s="108"/>
      <c r="W4819" s="109"/>
      <c r="X4819" s="108"/>
    </row>
    <row r="4820" spans="21:24" ht="12" customHeight="1">
      <c r="U4820" s="107"/>
      <c r="V4820" s="108"/>
      <c r="W4820" s="109"/>
      <c r="X4820" s="108"/>
    </row>
    <row r="4821" spans="21:24" ht="12" customHeight="1">
      <c r="U4821" s="107"/>
      <c r="V4821" s="108"/>
      <c r="W4821" s="109"/>
      <c r="X4821" s="108"/>
    </row>
    <row r="4822" spans="21:24" ht="12" customHeight="1">
      <c r="U4822" s="107"/>
      <c r="V4822" s="108"/>
      <c r="W4822" s="109"/>
      <c r="X4822" s="108"/>
    </row>
    <row r="4823" spans="21:24" ht="12" customHeight="1">
      <c r="U4823" s="107"/>
      <c r="V4823" s="108"/>
      <c r="W4823" s="109"/>
      <c r="X4823" s="108"/>
    </row>
    <row r="4824" spans="21:24" ht="12" customHeight="1">
      <c r="U4824" s="107"/>
      <c r="V4824" s="108"/>
      <c r="W4824" s="109"/>
      <c r="X4824" s="108"/>
    </row>
    <row r="4825" spans="21:24" ht="12" customHeight="1">
      <c r="U4825" s="107"/>
      <c r="V4825" s="108"/>
      <c r="W4825" s="109"/>
      <c r="X4825" s="108"/>
    </row>
    <row r="4826" spans="21:24" ht="12" customHeight="1">
      <c r="U4826" s="107"/>
      <c r="V4826" s="108"/>
      <c r="W4826" s="109"/>
      <c r="X4826" s="108"/>
    </row>
    <row r="4827" spans="21:24" ht="12" customHeight="1">
      <c r="U4827" s="107"/>
      <c r="V4827" s="108"/>
      <c r="W4827" s="109"/>
      <c r="X4827" s="108"/>
    </row>
    <row r="4828" spans="21:24" ht="12" customHeight="1">
      <c r="U4828" s="107"/>
      <c r="V4828" s="108"/>
      <c r="W4828" s="109"/>
      <c r="X4828" s="108"/>
    </row>
    <row r="4829" spans="21:24" ht="12" customHeight="1">
      <c r="U4829" s="107"/>
      <c r="V4829" s="108"/>
      <c r="W4829" s="109"/>
      <c r="X4829" s="108"/>
    </row>
    <row r="4830" spans="21:24" ht="12" customHeight="1">
      <c r="U4830" s="107"/>
      <c r="V4830" s="108"/>
      <c r="W4830" s="109"/>
      <c r="X4830" s="108"/>
    </row>
    <row r="4831" spans="21:24" ht="12" customHeight="1">
      <c r="U4831" s="107"/>
      <c r="V4831" s="108"/>
      <c r="W4831" s="109"/>
      <c r="X4831" s="108"/>
    </row>
    <row r="4832" spans="21:24" ht="12" customHeight="1">
      <c r="U4832" s="107"/>
      <c r="V4832" s="108"/>
      <c r="W4832" s="109"/>
      <c r="X4832" s="108"/>
    </row>
    <row r="4833" spans="21:24" ht="12" customHeight="1">
      <c r="U4833" s="107"/>
      <c r="V4833" s="108"/>
      <c r="W4833" s="109"/>
      <c r="X4833" s="108"/>
    </row>
    <row r="4834" spans="21:24" ht="12" customHeight="1">
      <c r="U4834" s="107"/>
      <c r="V4834" s="108"/>
      <c r="W4834" s="109"/>
      <c r="X4834" s="108"/>
    </row>
    <row r="4835" spans="21:24" ht="12" customHeight="1">
      <c r="U4835" s="107"/>
      <c r="V4835" s="108"/>
      <c r="W4835" s="109"/>
      <c r="X4835" s="108"/>
    </row>
    <row r="4836" spans="21:24" ht="12" customHeight="1">
      <c r="U4836" s="107"/>
      <c r="V4836" s="108"/>
      <c r="W4836" s="109"/>
      <c r="X4836" s="108"/>
    </row>
    <row r="4837" spans="21:24" ht="12" customHeight="1">
      <c r="U4837" s="107"/>
      <c r="V4837" s="108"/>
      <c r="W4837" s="109"/>
      <c r="X4837" s="108"/>
    </row>
    <row r="4838" spans="21:24" ht="12" customHeight="1">
      <c r="U4838" s="107"/>
      <c r="V4838" s="108"/>
      <c r="W4838" s="109"/>
      <c r="X4838" s="108"/>
    </row>
    <row r="4839" spans="21:24" ht="12" customHeight="1">
      <c r="U4839" s="107"/>
      <c r="V4839" s="108"/>
      <c r="W4839" s="109"/>
      <c r="X4839" s="108"/>
    </row>
    <row r="4840" spans="21:24" ht="12" customHeight="1">
      <c r="U4840" s="107"/>
      <c r="V4840" s="108"/>
      <c r="W4840" s="109"/>
      <c r="X4840" s="108"/>
    </row>
    <row r="4841" spans="21:24" ht="12" customHeight="1">
      <c r="U4841" s="107"/>
      <c r="V4841" s="108"/>
      <c r="W4841" s="109"/>
      <c r="X4841" s="108"/>
    </row>
    <row r="4842" spans="21:24" ht="12" customHeight="1">
      <c r="U4842" s="107"/>
      <c r="V4842" s="108"/>
      <c r="W4842" s="109"/>
      <c r="X4842" s="108"/>
    </row>
    <row r="4843" spans="21:24" ht="12" customHeight="1">
      <c r="U4843" s="107"/>
      <c r="V4843" s="108"/>
      <c r="W4843" s="109"/>
      <c r="X4843" s="108"/>
    </row>
    <row r="4844" spans="21:24" ht="12" customHeight="1">
      <c r="U4844" s="107"/>
      <c r="V4844" s="108"/>
      <c r="W4844" s="109"/>
      <c r="X4844" s="108"/>
    </row>
    <row r="4845" spans="21:24" ht="12" customHeight="1">
      <c r="U4845" s="107"/>
      <c r="V4845" s="108"/>
      <c r="W4845" s="109"/>
      <c r="X4845" s="108"/>
    </row>
    <row r="4846" spans="21:24" ht="12" customHeight="1">
      <c r="U4846" s="107"/>
      <c r="V4846" s="108"/>
      <c r="W4846" s="109"/>
      <c r="X4846" s="108"/>
    </row>
    <row r="4847" spans="21:24" ht="12" customHeight="1">
      <c r="U4847" s="107"/>
      <c r="V4847" s="108"/>
      <c r="W4847" s="109"/>
      <c r="X4847" s="108"/>
    </row>
    <row r="4848" spans="21:24" ht="12" customHeight="1">
      <c r="U4848" s="107"/>
      <c r="V4848" s="108"/>
      <c r="W4848" s="109"/>
      <c r="X4848" s="108"/>
    </row>
    <row r="4849" spans="21:24" ht="12" customHeight="1">
      <c r="U4849" s="107"/>
      <c r="V4849" s="108"/>
      <c r="W4849" s="109"/>
      <c r="X4849" s="108"/>
    </row>
    <row r="4850" spans="21:24" ht="12" customHeight="1">
      <c r="U4850" s="107"/>
      <c r="V4850" s="108"/>
      <c r="W4850" s="109"/>
      <c r="X4850" s="108"/>
    </row>
    <row r="4851" spans="21:24" ht="12" customHeight="1">
      <c r="U4851" s="107"/>
      <c r="V4851" s="108"/>
      <c r="W4851" s="109"/>
      <c r="X4851" s="108"/>
    </row>
    <row r="4852" spans="21:24" ht="12" customHeight="1">
      <c r="U4852" s="107"/>
      <c r="V4852" s="108"/>
      <c r="W4852" s="109"/>
      <c r="X4852" s="108"/>
    </row>
    <row r="4853" spans="21:24" ht="12" customHeight="1">
      <c r="U4853" s="107"/>
      <c r="V4853" s="108"/>
      <c r="W4853" s="109"/>
      <c r="X4853" s="108"/>
    </row>
    <row r="4854" spans="21:24" ht="12" customHeight="1">
      <c r="U4854" s="107"/>
      <c r="V4854" s="108"/>
      <c r="W4854" s="109"/>
      <c r="X4854" s="108"/>
    </row>
    <row r="4855" spans="21:24" ht="12" customHeight="1">
      <c r="U4855" s="107"/>
      <c r="V4855" s="108"/>
      <c r="W4855" s="109"/>
      <c r="X4855" s="108"/>
    </row>
    <row r="4856" spans="21:24" ht="12" customHeight="1">
      <c r="U4856" s="107"/>
      <c r="V4856" s="108"/>
      <c r="W4856" s="109"/>
      <c r="X4856" s="108"/>
    </row>
    <row r="4857" spans="21:24" ht="12" customHeight="1">
      <c r="U4857" s="107"/>
      <c r="V4857" s="108"/>
      <c r="W4857" s="109"/>
      <c r="X4857" s="108"/>
    </row>
    <row r="4858" spans="21:24" ht="12" customHeight="1">
      <c r="U4858" s="107"/>
      <c r="V4858" s="108"/>
      <c r="W4858" s="109"/>
      <c r="X4858" s="108"/>
    </row>
    <row r="4859" spans="21:24" ht="12" customHeight="1">
      <c r="U4859" s="107"/>
      <c r="V4859" s="108"/>
      <c r="W4859" s="109"/>
      <c r="X4859" s="108"/>
    </row>
    <row r="4860" spans="21:24" ht="12" customHeight="1">
      <c r="U4860" s="107"/>
      <c r="V4860" s="108"/>
      <c r="W4860" s="109"/>
      <c r="X4860" s="108"/>
    </row>
    <row r="4861" spans="21:24" ht="12" customHeight="1">
      <c r="U4861" s="107"/>
      <c r="V4861" s="108"/>
      <c r="W4861" s="109"/>
      <c r="X4861" s="108"/>
    </row>
    <row r="4862" spans="21:24" ht="12" customHeight="1">
      <c r="U4862" s="107"/>
      <c r="V4862" s="108"/>
      <c r="W4862" s="109"/>
      <c r="X4862" s="108"/>
    </row>
    <row r="4863" spans="21:24" ht="12" customHeight="1">
      <c r="U4863" s="107"/>
      <c r="V4863" s="108"/>
      <c r="W4863" s="109"/>
      <c r="X4863" s="108"/>
    </row>
    <row r="4864" spans="21:24" ht="12" customHeight="1">
      <c r="U4864" s="107"/>
      <c r="V4864" s="108"/>
      <c r="W4864" s="109"/>
      <c r="X4864" s="108"/>
    </row>
    <row r="4865" spans="21:24" ht="12" customHeight="1">
      <c r="U4865" s="107"/>
      <c r="V4865" s="108"/>
      <c r="W4865" s="109"/>
      <c r="X4865" s="108"/>
    </row>
    <row r="4866" spans="21:24" ht="12" customHeight="1">
      <c r="U4866" s="107"/>
      <c r="V4866" s="108"/>
      <c r="W4866" s="109"/>
      <c r="X4866" s="108"/>
    </row>
    <row r="4867" spans="21:24" ht="12" customHeight="1">
      <c r="U4867" s="107"/>
      <c r="V4867" s="108"/>
      <c r="W4867" s="109"/>
      <c r="X4867" s="108"/>
    </row>
    <row r="4868" spans="21:24" ht="12" customHeight="1">
      <c r="U4868" s="107"/>
      <c r="V4868" s="108"/>
      <c r="W4868" s="109"/>
      <c r="X4868" s="108"/>
    </row>
    <row r="4869" spans="21:24" ht="12" customHeight="1">
      <c r="U4869" s="107"/>
      <c r="V4869" s="108"/>
      <c r="W4869" s="109"/>
      <c r="X4869" s="108"/>
    </row>
    <row r="4870" spans="21:24" ht="12" customHeight="1">
      <c r="U4870" s="107"/>
      <c r="V4870" s="108"/>
      <c r="W4870" s="109"/>
      <c r="X4870" s="108"/>
    </row>
    <row r="4871" spans="21:24" ht="12" customHeight="1">
      <c r="U4871" s="107"/>
      <c r="V4871" s="108"/>
      <c r="W4871" s="109"/>
      <c r="X4871" s="108"/>
    </row>
    <row r="4872" spans="21:24" ht="12" customHeight="1">
      <c r="U4872" s="107"/>
      <c r="V4872" s="108"/>
      <c r="W4872" s="109"/>
      <c r="X4872" s="108"/>
    </row>
    <row r="4873" spans="21:24" ht="12" customHeight="1">
      <c r="U4873" s="107"/>
      <c r="V4873" s="108"/>
      <c r="W4873" s="109"/>
      <c r="X4873" s="108"/>
    </row>
    <row r="4874" spans="21:24" ht="12" customHeight="1">
      <c r="U4874" s="107"/>
      <c r="V4874" s="108"/>
      <c r="W4874" s="109"/>
      <c r="X4874" s="108"/>
    </row>
    <row r="4875" spans="21:24" ht="12" customHeight="1">
      <c r="U4875" s="107"/>
      <c r="V4875" s="108"/>
      <c r="W4875" s="109"/>
      <c r="X4875" s="108"/>
    </row>
    <row r="4876" spans="21:24" ht="12" customHeight="1">
      <c r="U4876" s="107"/>
      <c r="V4876" s="108"/>
      <c r="W4876" s="109"/>
      <c r="X4876" s="108"/>
    </row>
    <row r="4877" spans="21:24" ht="12" customHeight="1">
      <c r="U4877" s="107"/>
      <c r="V4877" s="108"/>
      <c r="W4877" s="109"/>
      <c r="X4877" s="108"/>
    </row>
    <row r="4878" spans="21:24" ht="12" customHeight="1">
      <c r="U4878" s="107"/>
      <c r="V4878" s="108"/>
      <c r="W4878" s="109"/>
      <c r="X4878" s="108"/>
    </row>
    <row r="4879" spans="21:24" ht="12" customHeight="1">
      <c r="U4879" s="107"/>
      <c r="V4879" s="108"/>
      <c r="W4879" s="109"/>
      <c r="X4879" s="108"/>
    </row>
    <row r="4880" spans="21:24" ht="12" customHeight="1">
      <c r="U4880" s="107"/>
      <c r="V4880" s="108"/>
      <c r="W4880" s="109"/>
      <c r="X4880" s="108"/>
    </row>
    <row r="4881" spans="21:24" ht="12" customHeight="1">
      <c r="U4881" s="107"/>
      <c r="V4881" s="108"/>
      <c r="W4881" s="109"/>
      <c r="X4881" s="108"/>
    </row>
    <row r="4882" spans="21:24" ht="12" customHeight="1">
      <c r="U4882" s="107"/>
      <c r="V4882" s="108"/>
      <c r="W4882" s="109"/>
      <c r="X4882" s="108"/>
    </row>
    <row r="4883" spans="21:24" ht="12" customHeight="1">
      <c r="U4883" s="107"/>
      <c r="V4883" s="108"/>
      <c r="W4883" s="109"/>
      <c r="X4883" s="108"/>
    </row>
    <row r="4884" spans="21:24" ht="12" customHeight="1">
      <c r="U4884" s="107"/>
      <c r="V4884" s="108"/>
      <c r="W4884" s="109"/>
      <c r="X4884" s="108"/>
    </row>
    <row r="4885" spans="21:24" ht="12" customHeight="1">
      <c r="U4885" s="107"/>
      <c r="V4885" s="108"/>
      <c r="W4885" s="109"/>
      <c r="X4885" s="108"/>
    </row>
    <row r="4886" spans="21:24" ht="12" customHeight="1">
      <c r="U4886" s="107"/>
      <c r="V4886" s="108"/>
      <c r="W4886" s="109"/>
      <c r="X4886" s="108"/>
    </row>
    <row r="4887" spans="21:24" ht="12" customHeight="1">
      <c r="U4887" s="107"/>
      <c r="V4887" s="108"/>
      <c r="W4887" s="109"/>
      <c r="X4887" s="108"/>
    </row>
    <row r="4888" spans="21:24" ht="12" customHeight="1">
      <c r="U4888" s="107"/>
      <c r="V4888" s="108"/>
      <c r="W4888" s="109"/>
      <c r="X4888" s="108"/>
    </row>
    <row r="4889" spans="21:24" ht="12" customHeight="1">
      <c r="U4889" s="107"/>
      <c r="V4889" s="108"/>
      <c r="W4889" s="109"/>
      <c r="X4889" s="108"/>
    </row>
    <row r="4890" spans="21:24" ht="12" customHeight="1">
      <c r="U4890" s="107"/>
      <c r="V4890" s="108"/>
      <c r="W4890" s="109"/>
      <c r="X4890" s="108"/>
    </row>
    <row r="4891" spans="21:24" ht="12" customHeight="1">
      <c r="U4891" s="107"/>
      <c r="V4891" s="108"/>
      <c r="W4891" s="109"/>
      <c r="X4891" s="108"/>
    </row>
    <row r="4892" spans="21:24" ht="12" customHeight="1">
      <c r="U4892" s="107"/>
      <c r="V4892" s="108"/>
      <c r="W4892" s="109"/>
      <c r="X4892" s="108"/>
    </row>
    <row r="4893" spans="21:24" ht="12" customHeight="1">
      <c r="U4893" s="107"/>
      <c r="V4893" s="108"/>
      <c r="W4893" s="109"/>
      <c r="X4893" s="108"/>
    </row>
    <row r="4894" spans="21:24" ht="12" customHeight="1">
      <c r="U4894" s="107"/>
      <c r="V4894" s="108"/>
      <c r="W4894" s="109"/>
      <c r="X4894" s="108"/>
    </row>
    <row r="4895" spans="21:24" ht="12" customHeight="1">
      <c r="U4895" s="107"/>
      <c r="V4895" s="108"/>
      <c r="W4895" s="109"/>
      <c r="X4895" s="108"/>
    </row>
    <row r="4896" spans="21:24" ht="12" customHeight="1">
      <c r="U4896" s="107"/>
      <c r="V4896" s="108"/>
      <c r="W4896" s="109"/>
      <c r="X4896" s="108"/>
    </row>
    <row r="4897" spans="21:24" ht="12" customHeight="1">
      <c r="U4897" s="107"/>
      <c r="V4897" s="108"/>
      <c r="W4897" s="109"/>
      <c r="X4897" s="108"/>
    </row>
    <row r="4898" spans="21:24" ht="12" customHeight="1">
      <c r="U4898" s="107"/>
      <c r="V4898" s="108"/>
      <c r="W4898" s="109"/>
      <c r="X4898" s="108"/>
    </row>
    <row r="4899" spans="21:24" ht="12" customHeight="1">
      <c r="U4899" s="107"/>
      <c r="V4899" s="108"/>
      <c r="W4899" s="109"/>
      <c r="X4899" s="108"/>
    </row>
    <row r="4900" spans="21:24" ht="12" customHeight="1">
      <c r="U4900" s="107"/>
      <c r="V4900" s="108"/>
      <c r="W4900" s="109"/>
      <c r="X4900" s="108"/>
    </row>
    <row r="4901" spans="21:24" ht="12" customHeight="1">
      <c r="U4901" s="107"/>
      <c r="V4901" s="108"/>
      <c r="W4901" s="109"/>
      <c r="X4901" s="108"/>
    </row>
    <row r="4902" spans="21:24" ht="12" customHeight="1">
      <c r="U4902" s="107"/>
      <c r="V4902" s="108"/>
      <c r="W4902" s="109"/>
      <c r="X4902" s="108"/>
    </row>
    <row r="4903" spans="21:24" ht="12" customHeight="1">
      <c r="U4903" s="107"/>
      <c r="V4903" s="108"/>
      <c r="W4903" s="109"/>
      <c r="X4903" s="108"/>
    </row>
    <row r="4904" spans="21:24" ht="12" customHeight="1">
      <c r="U4904" s="107"/>
      <c r="V4904" s="108"/>
      <c r="W4904" s="109"/>
      <c r="X4904" s="108"/>
    </row>
    <row r="4905" spans="21:24" ht="12" customHeight="1">
      <c r="U4905" s="107"/>
      <c r="V4905" s="108"/>
      <c r="W4905" s="109"/>
      <c r="X4905" s="108"/>
    </row>
    <row r="4906" spans="21:24" ht="12" customHeight="1">
      <c r="U4906" s="107"/>
      <c r="V4906" s="108"/>
      <c r="W4906" s="109"/>
      <c r="X4906" s="108"/>
    </row>
    <row r="4907" spans="21:24" ht="12" customHeight="1">
      <c r="U4907" s="107"/>
      <c r="V4907" s="108"/>
      <c r="W4907" s="109"/>
      <c r="X4907" s="108"/>
    </row>
    <row r="4908" spans="21:24" ht="12" customHeight="1">
      <c r="U4908" s="107"/>
      <c r="V4908" s="108"/>
      <c r="W4908" s="109"/>
      <c r="X4908" s="108"/>
    </row>
    <row r="4909" spans="21:24" ht="12" customHeight="1">
      <c r="U4909" s="107"/>
      <c r="V4909" s="108"/>
      <c r="W4909" s="109"/>
      <c r="X4909" s="108"/>
    </row>
    <row r="4910" spans="21:24" ht="12" customHeight="1">
      <c r="U4910" s="107"/>
      <c r="V4910" s="108"/>
      <c r="W4910" s="109"/>
      <c r="X4910" s="108"/>
    </row>
    <row r="4911" spans="21:24" ht="12" customHeight="1">
      <c r="U4911" s="107"/>
      <c r="V4911" s="108"/>
      <c r="W4911" s="109"/>
      <c r="X4911" s="108"/>
    </row>
    <row r="4912" spans="21:24" ht="12" customHeight="1">
      <c r="U4912" s="107"/>
      <c r="V4912" s="108"/>
      <c r="W4912" s="109"/>
      <c r="X4912" s="108"/>
    </row>
    <row r="4913" spans="21:24" ht="12" customHeight="1">
      <c r="U4913" s="107"/>
      <c r="V4913" s="108"/>
      <c r="W4913" s="109"/>
      <c r="X4913" s="108"/>
    </row>
    <row r="4914" spans="21:24" ht="12" customHeight="1">
      <c r="U4914" s="107"/>
      <c r="V4914" s="108"/>
      <c r="W4914" s="109"/>
      <c r="X4914" s="108"/>
    </row>
    <row r="4915" spans="21:24" ht="12" customHeight="1">
      <c r="U4915" s="107"/>
      <c r="V4915" s="108"/>
      <c r="W4915" s="109"/>
      <c r="X4915" s="108"/>
    </row>
    <row r="4916" spans="21:24" ht="12" customHeight="1">
      <c r="U4916" s="107"/>
      <c r="V4916" s="108"/>
      <c r="W4916" s="109"/>
      <c r="X4916" s="108"/>
    </row>
    <row r="4917" spans="21:24" ht="12" customHeight="1">
      <c r="U4917" s="107"/>
      <c r="V4917" s="108"/>
      <c r="W4917" s="109"/>
      <c r="X4917" s="108"/>
    </row>
    <row r="4918" spans="21:24" ht="12" customHeight="1">
      <c r="U4918" s="107"/>
      <c r="V4918" s="108"/>
      <c r="W4918" s="109"/>
      <c r="X4918" s="108"/>
    </row>
    <row r="4919" spans="21:24" ht="12" customHeight="1">
      <c r="U4919" s="107"/>
      <c r="V4919" s="108"/>
      <c r="W4919" s="109"/>
      <c r="X4919" s="108"/>
    </row>
    <row r="4920" spans="21:24" ht="12" customHeight="1">
      <c r="U4920" s="107"/>
      <c r="V4920" s="108"/>
      <c r="W4920" s="109"/>
      <c r="X4920" s="108"/>
    </row>
    <row r="4921" spans="21:24" ht="12" customHeight="1">
      <c r="U4921" s="107"/>
      <c r="V4921" s="108"/>
      <c r="W4921" s="109"/>
      <c r="X4921" s="108"/>
    </row>
    <row r="4922" spans="21:24" ht="12" customHeight="1">
      <c r="U4922" s="107"/>
      <c r="V4922" s="108"/>
      <c r="W4922" s="109"/>
      <c r="X4922" s="108"/>
    </row>
    <row r="4923" spans="21:24" ht="12" customHeight="1">
      <c r="U4923" s="107"/>
      <c r="V4923" s="108"/>
      <c r="W4923" s="109"/>
      <c r="X4923" s="108"/>
    </row>
    <row r="4924" spans="21:24" ht="12" customHeight="1">
      <c r="U4924" s="107"/>
      <c r="V4924" s="108"/>
      <c r="W4924" s="109"/>
      <c r="X4924" s="108"/>
    </row>
    <row r="4925" spans="21:24" ht="12" customHeight="1">
      <c r="U4925" s="107"/>
      <c r="V4925" s="108"/>
      <c r="W4925" s="109"/>
      <c r="X4925" s="108"/>
    </row>
    <row r="4926" spans="21:24" ht="12" customHeight="1">
      <c r="U4926" s="107"/>
      <c r="V4926" s="108"/>
      <c r="W4926" s="109"/>
      <c r="X4926" s="108"/>
    </row>
    <row r="4927" spans="21:24" ht="12" customHeight="1">
      <c r="U4927" s="107"/>
      <c r="V4927" s="108"/>
      <c r="W4927" s="109"/>
      <c r="X4927" s="108"/>
    </row>
    <row r="4928" spans="21:24" ht="12" customHeight="1">
      <c r="U4928" s="107"/>
      <c r="V4928" s="108"/>
      <c r="W4928" s="109"/>
      <c r="X4928" s="108"/>
    </row>
    <row r="4929" spans="21:24" ht="12" customHeight="1">
      <c r="U4929" s="107"/>
      <c r="V4929" s="108"/>
      <c r="W4929" s="109"/>
      <c r="X4929" s="108"/>
    </row>
    <row r="4930" spans="21:24" ht="12" customHeight="1">
      <c r="U4930" s="107"/>
      <c r="V4930" s="108"/>
      <c r="W4930" s="109"/>
      <c r="X4930" s="108"/>
    </row>
    <row r="4931" spans="21:24" ht="12" customHeight="1">
      <c r="U4931" s="107"/>
      <c r="V4931" s="108"/>
      <c r="W4931" s="109"/>
      <c r="X4931" s="108"/>
    </row>
    <row r="4932" spans="21:24" ht="12" customHeight="1">
      <c r="U4932" s="107"/>
      <c r="V4932" s="108"/>
      <c r="W4932" s="109"/>
      <c r="X4932" s="108"/>
    </row>
    <row r="4933" spans="21:24" ht="12" customHeight="1">
      <c r="U4933" s="107"/>
      <c r="V4933" s="108"/>
      <c r="W4933" s="109"/>
      <c r="X4933" s="108"/>
    </row>
    <row r="4934" spans="21:24" ht="12" customHeight="1">
      <c r="U4934" s="107"/>
      <c r="V4934" s="108"/>
      <c r="W4934" s="109"/>
      <c r="X4934" s="108"/>
    </row>
    <row r="4935" spans="21:24" ht="12" customHeight="1">
      <c r="U4935" s="107"/>
      <c r="V4935" s="108"/>
      <c r="W4935" s="109"/>
      <c r="X4935" s="108"/>
    </row>
    <row r="4936" spans="21:24" ht="12" customHeight="1">
      <c r="U4936" s="107"/>
      <c r="V4936" s="108"/>
      <c r="W4936" s="109"/>
      <c r="X4936" s="108"/>
    </row>
    <row r="4937" spans="21:24" ht="12" customHeight="1">
      <c r="U4937" s="107"/>
      <c r="V4937" s="108"/>
      <c r="W4937" s="109"/>
      <c r="X4937" s="108"/>
    </row>
    <row r="4938" spans="21:24" ht="12" customHeight="1">
      <c r="U4938" s="107"/>
      <c r="V4938" s="108"/>
      <c r="W4938" s="109"/>
      <c r="X4938" s="108"/>
    </row>
    <row r="4939" spans="21:24" ht="12" customHeight="1">
      <c r="U4939" s="107"/>
      <c r="V4939" s="108"/>
      <c r="W4939" s="109"/>
      <c r="X4939" s="108"/>
    </row>
    <row r="4940" spans="21:24" ht="12" customHeight="1">
      <c r="U4940" s="107"/>
      <c r="V4940" s="108"/>
      <c r="W4940" s="109"/>
      <c r="X4940" s="108"/>
    </row>
    <row r="4941" spans="21:24" ht="12" customHeight="1">
      <c r="U4941" s="107"/>
      <c r="V4941" s="108"/>
      <c r="W4941" s="109"/>
      <c r="X4941" s="108"/>
    </row>
    <row r="4942" spans="21:24" ht="12" customHeight="1">
      <c r="U4942" s="107"/>
      <c r="V4942" s="108"/>
      <c r="W4942" s="109"/>
      <c r="X4942" s="108"/>
    </row>
    <row r="4943" spans="21:24" ht="12" customHeight="1">
      <c r="U4943" s="107"/>
      <c r="V4943" s="108"/>
      <c r="W4943" s="109"/>
      <c r="X4943" s="108"/>
    </row>
    <row r="4944" spans="21:24" ht="12" customHeight="1">
      <c r="U4944" s="107"/>
      <c r="V4944" s="108"/>
      <c r="W4944" s="109"/>
      <c r="X4944" s="108"/>
    </row>
    <row r="4945" spans="21:24" ht="12" customHeight="1">
      <c r="U4945" s="107"/>
      <c r="V4945" s="108"/>
      <c r="W4945" s="109"/>
      <c r="X4945" s="108"/>
    </row>
    <row r="4946" spans="21:24" ht="12" customHeight="1">
      <c r="U4946" s="107"/>
      <c r="V4946" s="108"/>
      <c r="W4946" s="109"/>
      <c r="X4946" s="108"/>
    </row>
    <row r="4947" spans="21:24" ht="12" customHeight="1">
      <c r="U4947" s="107"/>
      <c r="V4947" s="108"/>
      <c r="W4947" s="109"/>
      <c r="X4947" s="108"/>
    </row>
    <row r="4948" spans="21:24" ht="12" customHeight="1">
      <c r="U4948" s="107"/>
      <c r="V4948" s="108"/>
      <c r="W4948" s="109"/>
      <c r="X4948" s="108"/>
    </row>
    <row r="4949" spans="21:24" ht="12" customHeight="1">
      <c r="U4949" s="107"/>
      <c r="V4949" s="108"/>
      <c r="W4949" s="109"/>
      <c r="X4949" s="108"/>
    </row>
    <row r="4950" spans="21:24" ht="12" customHeight="1">
      <c r="U4950" s="107"/>
      <c r="V4950" s="108"/>
      <c r="W4950" s="109"/>
      <c r="X4950" s="108"/>
    </row>
    <row r="4951" spans="21:24" ht="12" customHeight="1">
      <c r="U4951" s="107"/>
      <c r="V4951" s="108"/>
      <c r="W4951" s="109"/>
      <c r="X4951" s="108"/>
    </row>
    <row r="4952" spans="21:24" ht="12" customHeight="1">
      <c r="U4952" s="107"/>
      <c r="V4952" s="108"/>
      <c r="W4952" s="109"/>
      <c r="X4952" s="108"/>
    </row>
    <row r="4953" spans="21:24" ht="12" customHeight="1">
      <c r="U4953" s="107"/>
      <c r="V4953" s="108"/>
      <c r="W4953" s="109"/>
      <c r="X4953" s="108"/>
    </row>
    <row r="4954" spans="21:24" ht="12" customHeight="1">
      <c r="U4954" s="107"/>
      <c r="V4954" s="108"/>
      <c r="W4954" s="109"/>
      <c r="X4954" s="108"/>
    </row>
    <row r="4955" spans="21:24" ht="12" customHeight="1">
      <c r="U4955" s="107"/>
      <c r="V4955" s="108"/>
      <c r="W4955" s="109"/>
      <c r="X4955" s="108"/>
    </row>
    <row r="4956" spans="21:24" ht="12" customHeight="1">
      <c r="U4956" s="107"/>
      <c r="V4956" s="108"/>
      <c r="W4956" s="109"/>
      <c r="X4956" s="108"/>
    </row>
    <row r="4957" spans="21:24" ht="12" customHeight="1">
      <c r="U4957" s="107"/>
      <c r="V4957" s="108"/>
      <c r="W4957" s="109"/>
      <c r="X4957" s="108"/>
    </row>
    <row r="4958" spans="21:24" ht="12" customHeight="1">
      <c r="U4958" s="107"/>
      <c r="V4958" s="108"/>
      <c r="W4958" s="109"/>
      <c r="X4958" s="108"/>
    </row>
    <row r="4959" spans="21:24" ht="12" customHeight="1">
      <c r="U4959" s="107"/>
      <c r="V4959" s="108"/>
      <c r="W4959" s="109"/>
      <c r="X4959" s="108"/>
    </row>
    <row r="4960" spans="21:24" ht="12" customHeight="1">
      <c r="U4960" s="107"/>
      <c r="V4960" s="108"/>
      <c r="W4960" s="109"/>
      <c r="X4960" s="108"/>
    </row>
    <row r="4961" spans="21:24" ht="12" customHeight="1">
      <c r="U4961" s="107"/>
      <c r="V4961" s="108"/>
      <c r="W4961" s="109"/>
      <c r="X4961" s="108"/>
    </row>
    <row r="4962" spans="21:24" ht="12" customHeight="1">
      <c r="U4962" s="107"/>
      <c r="V4962" s="108"/>
      <c r="W4962" s="109"/>
      <c r="X4962" s="108"/>
    </row>
    <row r="4963" spans="21:24" ht="12" customHeight="1">
      <c r="U4963" s="107"/>
      <c r="V4963" s="108"/>
      <c r="W4963" s="109"/>
      <c r="X4963" s="108"/>
    </row>
    <row r="4964" spans="21:24" ht="12" customHeight="1">
      <c r="U4964" s="107"/>
      <c r="V4964" s="108"/>
      <c r="W4964" s="109"/>
      <c r="X4964" s="108"/>
    </row>
    <row r="4965" spans="21:24" ht="12" customHeight="1">
      <c r="U4965" s="107"/>
      <c r="V4965" s="108"/>
      <c r="W4965" s="109"/>
      <c r="X4965" s="108"/>
    </row>
    <row r="4966" spans="21:24" ht="12" customHeight="1">
      <c r="U4966" s="107"/>
      <c r="V4966" s="108"/>
      <c r="W4966" s="109"/>
      <c r="X4966" s="108"/>
    </row>
    <row r="4967" spans="21:24" ht="12" customHeight="1">
      <c r="U4967" s="107"/>
      <c r="V4967" s="108"/>
      <c r="W4967" s="109"/>
      <c r="X4967" s="108"/>
    </row>
    <row r="4968" spans="21:24" ht="12" customHeight="1">
      <c r="U4968" s="107"/>
      <c r="V4968" s="108"/>
      <c r="W4968" s="109"/>
      <c r="X4968" s="108"/>
    </row>
    <row r="4969" spans="21:24" ht="12" customHeight="1">
      <c r="U4969" s="107"/>
      <c r="V4969" s="108"/>
      <c r="W4969" s="109"/>
      <c r="X4969" s="108"/>
    </row>
    <row r="4970" spans="21:24" ht="12" customHeight="1">
      <c r="U4970" s="107"/>
      <c r="V4970" s="108"/>
      <c r="W4970" s="109"/>
      <c r="X4970" s="108"/>
    </row>
    <row r="4971" spans="21:24" ht="12" customHeight="1">
      <c r="U4971" s="107"/>
      <c r="V4971" s="108"/>
      <c r="W4971" s="109"/>
      <c r="X4971" s="108"/>
    </row>
    <row r="4972" spans="21:24" ht="12" customHeight="1">
      <c r="U4972" s="107"/>
      <c r="V4972" s="108"/>
      <c r="W4972" s="109"/>
      <c r="X4972" s="108"/>
    </row>
    <row r="4973" spans="21:24" ht="12" customHeight="1">
      <c r="U4973" s="107"/>
      <c r="V4973" s="108"/>
      <c r="W4973" s="109"/>
      <c r="X4973" s="108"/>
    </row>
    <row r="4974" spans="21:24" ht="12" customHeight="1">
      <c r="U4974" s="107"/>
      <c r="V4974" s="108"/>
      <c r="W4974" s="109"/>
      <c r="X4974" s="108"/>
    </row>
    <row r="4975" spans="21:24" ht="12" customHeight="1">
      <c r="U4975" s="107"/>
      <c r="V4975" s="108"/>
      <c r="W4975" s="109"/>
      <c r="X4975" s="108"/>
    </row>
    <row r="4976" spans="21:24" ht="12" customHeight="1">
      <c r="U4976" s="107"/>
      <c r="V4976" s="108"/>
      <c r="W4976" s="109"/>
      <c r="X4976" s="108"/>
    </row>
    <row r="4977" spans="21:24" ht="12" customHeight="1">
      <c r="U4977" s="107"/>
      <c r="V4977" s="108"/>
      <c r="W4977" s="109"/>
      <c r="X4977" s="108"/>
    </row>
    <row r="4978" spans="21:24" ht="12" customHeight="1">
      <c r="U4978" s="107"/>
      <c r="V4978" s="108"/>
      <c r="W4978" s="109"/>
      <c r="X4978" s="108"/>
    </row>
    <row r="4979" spans="21:24" ht="12" customHeight="1">
      <c r="U4979" s="107"/>
      <c r="V4979" s="108"/>
      <c r="W4979" s="109"/>
      <c r="X4979" s="108"/>
    </row>
    <row r="4980" spans="21:24" ht="12" customHeight="1">
      <c r="U4980" s="107"/>
      <c r="V4980" s="108"/>
      <c r="W4980" s="109"/>
      <c r="X4980" s="108"/>
    </row>
    <row r="4981" spans="21:24" ht="12" customHeight="1">
      <c r="U4981" s="107"/>
      <c r="V4981" s="108"/>
      <c r="W4981" s="109"/>
      <c r="X4981" s="108"/>
    </row>
    <row r="4982" spans="21:24" ht="12" customHeight="1">
      <c r="U4982" s="107"/>
      <c r="V4982" s="108"/>
      <c r="W4982" s="109"/>
      <c r="X4982" s="108"/>
    </row>
    <row r="4983" spans="21:24" ht="12" customHeight="1">
      <c r="U4983" s="107"/>
      <c r="V4983" s="108"/>
      <c r="W4983" s="109"/>
      <c r="X4983" s="108"/>
    </row>
    <row r="4984" spans="21:24" ht="12" customHeight="1">
      <c r="U4984" s="107"/>
      <c r="V4984" s="108"/>
      <c r="W4984" s="109"/>
      <c r="X4984" s="108"/>
    </row>
    <row r="4985" spans="21:24" ht="12" customHeight="1">
      <c r="U4985" s="107"/>
      <c r="V4985" s="108"/>
      <c r="W4985" s="109"/>
      <c r="X4985" s="108"/>
    </row>
    <row r="4986" spans="21:24" ht="12" customHeight="1">
      <c r="U4986" s="107"/>
      <c r="V4986" s="108"/>
      <c r="W4986" s="109"/>
      <c r="X4986" s="108"/>
    </row>
    <row r="4987" spans="21:24" ht="12" customHeight="1">
      <c r="U4987" s="107"/>
      <c r="V4987" s="108"/>
      <c r="W4987" s="109"/>
      <c r="X4987" s="108"/>
    </row>
    <row r="4988" spans="21:24" ht="12" customHeight="1">
      <c r="U4988" s="107"/>
      <c r="V4988" s="108"/>
      <c r="W4988" s="109"/>
      <c r="X4988" s="108"/>
    </row>
    <row r="4989" spans="21:24" ht="12" customHeight="1">
      <c r="U4989" s="107"/>
      <c r="V4989" s="108"/>
      <c r="W4989" s="109"/>
      <c r="X4989" s="108"/>
    </row>
    <row r="4990" spans="21:24" ht="12" customHeight="1">
      <c r="U4990" s="107"/>
      <c r="V4990" s="108"/>
      <c r="W4990" s="109"/>
      <c r="X4990" s="108"/>
    </row>
    <row r="4991" spans="21:24" ht="12" customHeight="1">
      <c r="U4991" s="107"/>
      <c r="V4991" s="108"/>
      <c r="W4991" s="109"/>
      <c r="X4991" s="108"/>
    </row>
    <row r="4992" spans="21:24" ht="12" customHeight="1">
      <c r="U4992" s="107"/>
      <c r="V4992" s="108"/>
      <c r="W4992" s="109"/>
      <c r="X4992" s="108"/>
    </row>
    <row r="4993" spans="21:24" ht="12" customHeight="1">
      <c r="U4993" s="107"/>
      <c r="V4993" s="108"/>
      <c r="W4993" s="109"/>
      <c r="X4993" s="108"/>
    </row>
    <row r="4994" spans="21:24" ht="12" customHeight="1">
      <c r="U4994" s="107"/>
      <c r="V4994" s="108"/>
      <c r="W4994" s="109"/>
      <c r="X4994" s="108"/>
    </row>
    <row r="4995" spans="21:24" ht="12" customHeight="1">
      <c r="U4995" s="107"/>
      <c r="V4995" s="108"/>
      <c r="W4995" s="109"/>
      <c r="X4995" s="108"/>
    </row>
    <row r="4996" spans="21:24" ht="12" customHeight="1">
      <c r="U4996" s="107"/>
      <c r="V4996" s="108"/>
      <c r="W4996" s="109"/>
      <c r="X4996" s="108"/>
    </row>
    <row r="4997" spans="21:24" ht="12" customHeight="1">
      <c r="U4997" s="107"/>
      <c r="V4997" s="108"/>
      <c r="W4997" s="109"/>
      <c r="X4997" s="108"/>
    </row>
    <row r="4998" spans="21:24" ht="12" customHeight="1">
      <c r="U4998" s="107"/>
      <c r="V4998" s="108"/>
      <c r="W4998" s="109"/>
      <c r="X4998" s="108"/>
    </row>
    <row r="4999" spans="21:24" ht="12" customHeight="1">
      <c r="U4999" s="107"/>
      <c r="V4999" s="108"/>
      <c r="W4999" s="109"/>
      <c r="X4999" s="108"/>
    </row>
    <row r="5000" spans="21:24" ht="12" customHeight="1">
      <c r="U5000" s="107"/>
      <c r="V5000" s="108"/>
      <c r="W5000" s="109"/>
      <c r="X5000" s="108"/>
    </row>
    <row r="5001" spans="21:24" ht="12" customHeight="1">
      <c r="U5001" s="107"/>
      <c r="V5001" s="108"/>
      <c r="W5001" s="109"/>
      <c r="X5001" s="108"/>
    </row>
    <row r="5002" spans="21:24" ht="12" customHeight="1">
      <c r="U5002" s="107"/>
      <c r="V5002" s="108"/>
      <c r="W5002" s="109"/>
      <c r="X5002" s="108"/>
    </row>
    <row r="5003" spans="21:24" ht="12" customHeight="1">
      <c r="U5003" s="107"/>
      <c r="V5003" s="108"/>
      <c r="W5003" s="109"/>
      <c r="X5003" s="108"/>
    </row>
    <row r="5004" spans="21:24" ht="12" customHeight="1">
      <c r="U5004" s="107"/>
      <c r="V5004" s="108"/>
      <c r="W5004" s="109"/>
      <c r="X5004" s="108"/>
    </row>
    <row r="5005" spans="21:24" ht="12" customHeight="1">
      <c r="U5005" s="107"/>
      <c r="V5005" s="108"/>
      <c r="W5005" s="109"/>
      <c r="X5005" s="108"/>
    </row>
    <row r="5006" spans="21:24" ht="12" customHeight="1">
      <c r="U5006" s="107"/>
      <c r="V5006" s="108"/>
      <c r="W5006" s="109"/>
      <c r="X5006" s="108"/>
    </row>
    <row r="5007" spans="21:24" ht="12" customHeight="1">
      <c r="U5007" s="107"/>
      <c r="V5007" s="108"/>
      <c r="W5007" s="109"/>
      <c r="X5007" s="108"/>
    </row>
    <row r="5008" spans="21:24" ht="12" customHeight="1">
      <c r="U5008" s="107"/>
      <c r="V5008" s="108"/>
      <c r="W5008" s="109"/>
      <c r="X5008" s="108"/>
    </row>
    <row r="5009" spans="21:24" ht="12" customHeight="1">
      <c r="U5009" s="107"/>
      <c r="V5009" s="108"/>
      <c r="W5009" s="109"/>
      <c r="X5009" s="108"/>
    </row>
    <row r="5010" spans="21:24" ht="12" customHeight="1">
      <c r="U5010" s="107"/>
      <c r="V5010" s="108"/>
      <c r="W5010" s="109"/>
      <c r="X5010" s="108"/>
    </row>
    <row r="5011" spans="21:24" ht="12" customHeight="1">
      <c r="U5011" s="107"/>
      <c r="V5011" s="108"/>
      <c r="W5011" s="109"/>
      <c r="X5011" s="108"/>
    </row>
    <row r="5012" spans="21:24" ht="12" customHeight="1">
      <c r="U5012" s="107"/>
      <c r="V5012" s="108"/>
      <c r="W5012" s="109"/>
      <c r="X5012" s="108"/>
    </row>
    <row r="5013" spans="21:24" ht="12" customHeight="1">
      <c r="U5013" s="107"/>
      <c r="V5013" s="108"/>
      <c r="W5013" s="109"/>
      <c r="X5013" s="108"/>
    </row>
    <row r="5014" spans="21:24" ht="12" customHeight="1">
      <c r="U5014" s="107"/>
      <c r="V5014" s="108"/>
      <c r="W5014" s="109"/>
      <c r="X5014" s="108"/>
    </row>
    <row r="5015" spans="21:24" ht="12" customHeight="1">
      <c r="U5015" s="107"/>
      <c r="V5015" s="108"/>
      <c r="W5015" s="109"/>
      <c r="X5015" s="108"/>
    </row>
    <row r="5016" spans="21:24" ht="12" customHeight="1">
      <c r="U5016" s="107"/>
      <c r="V5016" s="108"/>
      <c r="W5016" s="109"/>
      <c r="X5016" s="108"/>
    </row>
    <row r="5017" spans="21:24" ht="12" customHeight="1">
      <c r="U5017" s="107"/>
      <c r="V5017" s="108"/>
      <c r="W5017" s="109"/>
      <c r="X5017" s="108"/>
    </row>
    <row r="5018" spans="21:24" ht="12" customHeight="1">
      <c r="U5018" s="107"/>
      <c r="V5018" s="108"/>
      <c r="W5018" s="109"/>
      <c r="X5018" s="108"/>
    </row>
    <row r="5019" spans="21:24" ht="12" customHeight="1">
      <c r="U5019" s="107"/>
      <c r="V5019" s="108"/>
      <c r="W5019" s="109"/>
      <c r="X5019" s="108"/>
    </row>
    <row r="5020" spans="21:24" ht="12" customHeight="1">
      <c r="U5020" s="107"/>
      <c r="V5020" s="108"/>
      <c r="W5020" s="109"/>
      <c r="X5020" s="108"/>
    </row>
    <row r="5021" spans="21:24" ht="12" customHeight="1">
      <c r="U5021" s="107"/>
      <c r="V5021" s="108"/>
      <c r="W5021" s="109"/>
      <c r="X5021" s="108"/>
    </row>
    <row r="5022" spans="21:24" ht="12" customHeight="1">
      <c r="U5022" s="107"/>
      <c r="V5022" s="108"/>
      <c r="W5022" s="109"/>
      <c r="X5022" s="108"/>
    </row>
    <row r="5023" spans="21:24" ht="12" customHeight="1">
      <c r="U5023" s="107"/>
      <c r="V5023" s="108"/>
      <c r="W5023" s="109"/>
      <c r="X5023" s="108"/>
    </row>
    <row r="5024" spans="21:24" ht="12" customHeight="1">
      <c r="U5024" s="107"/>
      <c r="V5024" s="108"/>
      <c r="W5024" s="109"/>
      <c r="X5024" s="108"/>
    </row>
    <row r="5025" spans="21:24" ht="12" customHeight="1">
      <c r="U5025" s="107"/>
      <c r="V5025" s="108"/>
      <c r="W5025" s="109"/>
      <c r="X5025" s="108"/>
    </row>
    <row r="5026" spans="21:24" ht="12" customHeight="1">
      <c r="U5026" s="107"/>
      <c r="V5026" s="108"/>
      <c r="W5026" s="109"/>
      <c r="X5026" s="108"/>
    </row>
    <row r="5027" spans="21:24" ht="12" customHeight="1">
      <c r="U5027" s="107"/>
      <c r="V5027" s="108"/>
      <c r="W5027" s="109"/>
      <c r="X5027" s="108"/>
    </row>
    <row r="5028" spans="21:24" ht="12" customHeight="1">
      <c r="U5028" s="107"/>
      <c r="V5028" s="108"/>
      <c r="W5028" s="109"/>
      <c r="X5028" s="108"/>
    </row>
    <row r="5029" spans="21:24" ht="12" customHeight="1">
      <c r="U5029" s="107"/>
      <c r="V5029" s="108"/>
      <c r="W5029" s="109"/>
      <c r="X5029" s="108"/>
    </row>
    <row r="5030" spans="21:24" ht="12" customHeight="1">
      <c r="U5030" s="107"/>
      <c r="V5030" s="108"/>
      <c r="W5030" s="109"/>
      <c r="X5030" s="108"/>
    </row>
    <row r="5031" spans="21:24" ht="12" customHeight="1">
      <c r="U5031" s="107"/>
      <c r="V5031" s="108"/>
      <c r="W5031" s="109"/>
      <c r="X5031" s="108"/>
    </row>
    <row r="5032" spans="21:24" ht="12" customHeight="1">
      <c r="U5032" s="107"/>
      <c r="V5032" s="108"/>
      <c r="W5032" s="109"/>
      <c r="X5032" s="108"/>
    </row>
    <row r="5033" spans="21:24" ht="12" customHeight="1">
      <c r="U5033" s="107"/>
      <c r="V5033" s="108"/>
      <c r="W5033" s="109"/>
      <c r="X5033" s="108"/>
    </row>
    <row r="5034" spans="21:24" ht="12" customHeight="1">
      <c r="U5034" s="107"/>
      <c r="V5034" s="108"/>
      <c r="W5034" s="109"/>
      <c r="X5034" s="108"/>
    </row>
    <row r="5035" spans="21:24" ht="12" customHeight="1">
      <c r="U5035" s="107"/>
      <c r="V5035" s="108"/>
      <c r="W5035" s="109"/>
      <c r="X5035" s="108"/>
    </row>
    <row r="5036" spans="21:24" ht="12" customHeight="1">
      <c r="U5036" s="107"/>
      <c r="V5036" s="108"/>
      <c r="W5036" s="109"/>
      <c r="X5036" s="108"/>
    </row>
    <row r="5037" spans="21:24" ht="12" customHeight="1">
      <c r="U5037" s="107"/>
      <c r="V5037" s="108"/>
      <c r="W5037" s="109"/>
      <c r="X5037" s="108"/>
    </row>
    <row r="5038" spans="21:24" ht="12" customHeight="1">
      <c r="U5038" s="107"/>
      <c r="V5038" s="108"/>
      <c r="W5038" s="109"/>
      <c r="X5038" s="108"/>
    </row>
    <row r="5039" spans="21:24" ht="12" customHeight="1">
      <c r="U5039" s="107"/>
      <c r="V5039" s="108"/>
      <c r="W5039" s="109"/>
      <c r="X5039" s="108"/>
    </row>
    <row r="5040" spans="21:24" ht="12" customHeight="1">
      <c r="U5040" s="107"/>
      <c r="V5040" s="108"/>
      <c r="W5040" s="109"/>
      <c r="X5040" s="108"/>
    </row>
    <row r="5041" spans="21:24" ht="12" customHeight="1">
      <c r="U5041" s="107"/>
      <c r="V5041" s="108"/>
      <c r="W5041" s="109"/>
      <c r="X5041" s="108"/>
    </row>
    <row r="5042" spans="21:24" ht="12" customHeight="1">
      <c r="U5042" s="107"/>
      <c r="V5042" s="108"/>
      <c r="W5042" s="109"/>
      <c r="X5042" s="108"/>
    </row>
    <row r="5043" spans="21:24" ht="12" customHeight="1">
      <c r="U5043" s="107"/>
      <c r="V5043" s="108"/>
      <c r="W5043" s="109"/>
      <c r="X5043" s="108"/>
    </row>
    <row r="5044" spans="21:24" ht="12" customHeight="1">
      <c r="U5044" s="107"/>
      <c r="V5044" s="108"/>
      <c r="W5044" s="109"/>
      <c r="X5044" s="108"/>
    </row>
    <row r="5045" spans="21:24" ht="12" customHeight="1">
      <c r="U5045" s="107"/>
      <c r="V5045" s="108"/>
      <c r="W5045" s="109"/>
      <c r="X5045" s="108"/>
    </row>
    <row r="5046" spans="21:24" ht="12" customHeight="1">
      <c r="U5046" s="107"/>
      <c r="V5046" s="108"/>
      <c r="W5046" s="109"/>
      <c r="X5046" s="108"/>
    </row>
    <row r="5047" spans="21:24" ht="12" customHeight="1">
      <c r="U5047" s="107"/>
      <c r="V5047" s="108"/>
      <c r="W5047" s="109"/>
      <c r="X5047" s="108"/>
    </row>
    <row r="5048" spans="21:24" ht="12" customHeight="1">
      <c r="U5048" s="107"/>
      <c r="V5048" s="108"/>
      <c r="W5048" s="109"/>
      <c r="X5048" s="108"/>
    </row>
    <row r="5049" spans="21:24" ht="12" customHeight="1">
      <c r="U5049" s="107"/>
      <c r="V5049" s="108"/>
      <c r="W5049" s="109"/>
      <c r="X5049" s="108"/>
    </row>
    <row r="5050" spans="21:24" ht="12" customHeight="1">
      <c r="U5050" s="107"/>
      <c r="V5050" s="108"/>
      <c r="W5050" s="109"/>
      <c r="X5050" s="108"/>
    </row>
    <row r="5051" spans="21:24" ht="12" customHeight="1">
      <c r="U5051" s="107"/>
      <c r="V5051" s="108"/>
      <c r="W5051" s="109"/>
      <c r="X5051" s="108"/>
    </row>
    <row r="5052" spans="21:24" ht="12" customHeight="1">
      <c r="U5052" s="107"/>
      <c r="V5052" s="108"/>
      <c r="W5052" s="109"/>
      <c r="X5052" s="108"/>
    </row>
    <row r="5053" spans="21:24" ht="12" customHeight="1">
      <c r="U5053" s="107"/>
      <c r="V5053" s="108"/>
      <c r="W5053" s="109"/>
      <c r="X5053" s="108"/>
    </row>
    <row r="5054" spans="21:24" ht="12" customHeight="1">
      <c r="U5054" s="107"/>
      <c r="V5054" s="108"/>
      <c r="W5054" s="109"/>
      <c r="X5054" s="108"/>
    </row>
    <row r="5055" spans="21:24" ht="12" customHeight="1">
      <c r="U5055" s="107"/>
      <c r="V5055" s="108"/>
      <c r="W5055" s="109"/>
      <c r="X5055" s="108"/>
    </row>
    <row r="5056" spans="21:24" ht="12" customHeight="1">
      <c r="U5056" s="107"/>
      <c r="V5056" s="108"/>
      <c r="W5056" s="109"/>
      <c r="X5056" s="108"/>
    </row>
    <row r="5057" spans="21:24" ht="12" customHeight="1">
      <c r="U5057" s="107"/>
      <c r="V5057" s="108"/>
      <c r="W5057" s="109"/>
      <c r="X5057" s="108"/>
    </row>
    <row r="5058" spans="21:24" ht="12" customHeight="1">
      <c r="U5058" s="107"/>
      <c r="V5058" s="108"/>
      <c r="W5058" s="109"/>
      <c r="X5058" s="108"/>
    </row>
    <row r="5059" spans="21:24" ht="12" customHeight="1">
      <c r="U5059" s="107"/>
      <c r="V5059" s="108"/>
      <c r="W5059" s="109"/>
      <c r="X5059" s="108"/>
    </row>
    <row r="5060" spans="21:24" ht="12" customHeight="1">
      <c r="U5060" s="107"/>
      <c r="V5060" s="108"/>
      <c r="W5060" s="109"/>
      <c r="X5060" s="108"/>
    </row>
    <row r="5061" spans="21:24" ht="12" customHeight="1">
      <c r="U5061" s="107"/>
      <c r="V5061" s="108"/>
      <c r="W5061" s="109"/>
      <c r="X5061" s="108"/>
    </row>
    <row r="5062" spans="21:24" ht="12" customHeight="1">
      <c r="U5062" s="107"/>
      <c r="V5062" s="108"/>
      <c r="W5062" s="109"/>
      <c r="X5062" s="108"/>
    </row>
    <row r="5063" spans="21:24" ht="12" customHeight="1">
      <c r="U5063" s="107"/>
      <c r="V5063" s="108"/>
      <c r="W5063" s="109"/>
      <c r="X5063" s="108"/>
    </row>
    <row r="5064" spans="21:24" ht="12" customHeight="1">
      <c r="U5064" s="107"/>
      <c r="V5064" s="108"/>
      <c r="W5064" s="109"/>
      <c r="X5064" s="108"/>
    </row>
    <row r="5065" spans="21:24" ht="12" customHeight="1">
      <c r="U5065" s="107"/>
      <c r="V5065" s="108"/>
      <c r="W5065" s="109"/>
      <c r="X5065" s="108"/>
    </row>
    <row r="5066" spans="21:24" ht="12" customHeight="1">
      <c r="U5066" s="107"/>
      <c r="V5066" s="108"/>
      <c r="W5066" s="109"/>
      <c r="X5066" s="108"/>
    </row>
    <row r="5067" spans="21:24" ht="12" customHeight="1">
      <c r="U5067" s="107"/>
      <c r="V5067" s="108"/>
      <c r="W5067" s="109"/>
      <c r="X5067" s="108"/>
    </row>
    <row r="5068" spans="21:24" ht="12" customHeight="1">
      <c r="U5068" s="107"/>
      <c r="V5068" s="108"/>
      <c r="W5068" s="109"/>
      <c r="X5068" s="108"/>
    </row>
    <row r="5069" spans="21:24" ht="12" customHeight="1">
      <c r="U5069" s="107"/>
      <c r="V5069" s="108"/>
      <c r="W5069" s="109"/>
      <c r="X5069" s="108"/>
    </row>
    <row r="5070" spans="21:24" ht="12" customHeight="1">
      <c r="U5070" s="107"/>
      <c r="V5070" s="108"/>
      <c r="W5070" s="109"/>
      <c r="X5070" s="108"/>
    </row>
    <row r="5071" spans="21:24" ht="12" customHeight="1">
      <c r="U5071" s="107"/>
      <c r="V5071" s="108"/>
      <c r="W5071" s="109"/>
      <c r="X5071" s="108"/>
    </row>
    <row r="5072" spans="21:24" ht="12" customHeight="1">
      <c r="U5072" s="107"/>
      <c r="V5072" s="108"/>
      <c r="W5072" s="109"/>
      <c r="X5072" s="108"/>
    </row>
    <row r="5073" spans="21:24" ht="12" customHeight="1">
      <c r="U5073" s="107"/>
      <c r="V5073" s="108"/>
      <c r="W5073" s="109"/>
      <c r="X5073" s="108"/>
    </row>
    <row r="5074" spans="21:24" ht="12" customHeight="1">
      <c r="U5074" s="107"/>
      <c r="V5074" s="108"/>
      <c r="W5074" s="109"/>
      <c r="X5074" s="108"/>
    </row>
    <row r="5075" spans="21:24" ht="12" customHeight="1">
      <c r="U5075" s="107"/>
      <c r="V5075" s="108"/>
      <c r="W5075" s="109"/>
      <c r="X5075" s="108"/>
    </row>
    <row r="5076" spans="21:24" ht="12" customHeight="1">
      <c r="U5076" s="107"/>
      <c r="V5076" s="108"/>
      <c r="W5076" s="109"/>
      <c r="X5076" s="108"/>
    </row>
    <row r="5077" spans="21:24" ht="12" customHeight="1">
      <c r="U5077" s="107"/>
      <c r="V5077" s="108"/>
      <c r="W5077" s="109"/>
      <c r="X5077" s="108"/>
    </row>
    <row r="5078" spans="21:24" ht="12" customHeight="1">
      <c r="U5078" s="107"/>
      <c r="V5078" s="108"/>
      <c r="W5078" s="109"/>
      <c r="X5078" s="108"/>
    </row>
    <row r="5079" spans="21:24" ht="12" customHeight="1">
      <c r="U5079" s="107"/>
      <c r="V5079" s="108"/>
      <c r="W5079" s="109"/>
      <c r="X5079" s="108"/>
    </row>
    <row r="5080" spans="21:24" ht="12" customHeight="1">
      <c r="U5080" s="107"/>
      <c r="V5080" s="108"/>
      <c r="W5080" s="109"/>
      <c r="X5080" s="108"/>
    </row>
    <row r="5081" spans="21:24" ht="12" customHeight="1">
      <c r="U5081" s="107"/>
      <c r="V5081" s="108"/>
      <c r="W5081" s="109"/>
      <c r="X5081" s="108"/>
    </row>
    <row r="5082" spans="21:24" ht="12" customHeight="1">
      <c r="U5082" s="107"/>
      <c r="V5082" s="108"/>
      <c r="W5082" s="109"/>
      <c r="X5082" s="108"/>
    </row>
    <row r="5083" spans="21:24" ht="12" customHeight="1">
      <c r="U5083" s="107"/>
      <c r="V5083" s="108"/>
      <c r="W5083" s="109"/>
      <c r="X5083" s="108"/>
    </row>
    <row r="5084" spans="21:24" ht="12" customHeight="1">
      <c r="U5084" s="107"/>
      <c r="V5084" s="108"/>
      <c r="W5084" s="109"/>
      <c r="X5084" s="108"/>
    </row>
    <row r="5085" spans="21:24" ht="12" customHeight="1">
      <c r="U5085" s="107"/>
      <c r="V5085" s="108"/>
      <c r="W5085" s="109"/>
      <c r="X5085" s="108"/>
    </row>
    <row r="5086" spans="21:24" ht="12" customHeight="1">
      <c r="U5086" s="107"/>
      <c r="V5086" s="108"/>
      <c r="W5086" s="109"/>
      <c r="X5086" s="108"/>
    </row>
    <row r="5087" spans="21:24" ht="12" customHeight="1">
      <c r="U5087" s="107"/>
      <c r="V5087" s="108"/>
      <c r="W5087" s="109"/>
      <c r="X5087" s="108"/>
    </row>
    <row r="5088" spans="21:24" ht="12" customHeight="1">
      <c r="U5088" s="107"/>
      <c r="V5088" s="108"/>
      <c r="W5088" s="109"/>
      <c r="X5088" s="108"/>
    </row>
    <row r="5089" spans="21:24" ht="12" customHeight="1">
      <c r="U5089" s="107"/>
      <c r="V5089" s="108"/>
      <c r="W5089" s="109"/>
      <c r="X5089" s="108"/>
    </row>
    <row r="5090" spans="21:24" ht="12" customHeight="1">
      <c r="U5090" s="107"/>
      <c r="V5090" s="108"/>
      <c r="W5090" s="109"/>
      <c r="X5090" s="108"/>
    </row>
    <row r="5091" spans="21:24" ht="12" customHeight="1">
      <c r="U5091" s="107"/>
      <c r="V5091" s="108"/>
      <c r="W5091" s="109"/>
      <c r="X5091" s="108"/>
    </row>
    <row r="5092" spans="21:24" ht="12" customHeight="1">
      <c r="U5092" s="107"/>
      <c r="V5092" s="108"/>
      <c r="W5092" s="109"/>
      <c r="X5092" s="108"/>
    </row>
    <row r="5093" spans="21:24" ht="12" customHeight="1">
      <c r="U5093" s="107"/>
      <c r="V5093" s="108"/>
      <c r="W5093" s="109"/>
      <c r="X5093" s="108"/>
    </row>
    <row r="5094" spans="21:24" ht="12" customHeight="1">
      <c r="U5094" s="107"/>
      <c r="V5094" s="108"/>
      <c r="W5094" s="109"/>
      <c r="X5094" s="108"/>
    </row>
    <row r="5095" spans="21:24" ht="12" customHeight="1">
      <c r="U5095" s="107"/>
      <c r="V5095" s="108"/>
      <c r="W5095" s="109"/>
      <c r="X5095" s="108"/>
    </row>
    <row r="5096" spans="21:24" ht="12" customHeight="1">
      <c r="U5096" s="107"/>
      <c r="V5096" s="108"/>
      <c r="W5096" s="109"/>
      <c r="X5096" s="108"/>
    </row>
    <row r="5097" spans="21:24" ht="12" customHeight="1">
      <c r="U5097" s="107"/>
      <c r="V5097" s="108"/>
      <c r="W5097" s="109"/>
      <c r="X5097" s="108"/>
    </row>
    <row r="5098" spans="21:24" ht="12" customHeight="1">
      <c r="U5098" s="107"/>
      <c r="V5098" s="108"/>
      <c r="W5098" s="109"/>
      <c r="X5098" s="108"/>
    </row>
    <row r="5099" spans="21:24" ht="12" customHeight="1">
      <c r="U5099" s="107"/>
      <c r="V5099" s="108"/>
      <c r="W5099" s="109"/>
      <c r="X5099" s="108"/>
    </row>
    <row r="5100" spans="21:24" ht="12" customHeight="1">
      <c r="U5100" s="107"/>
      <c r="V5100" s="108"/>
      <c r="W5100" s="109"/>
      <c r="X5100" s="108"/>
    </row>
    <row r="5101" spans="21:24" ht="12" customHeight="1">
      <c r="U5101" s="107"/>
      <c r="V5101" s="108"/>
      <c r="W5101" s="109"/>
      <c r="X5101" s="108"/>
    </row>
    <row r="5102" spans="21:24" ht="12" customHeight="1">
      <c r="U5102" s="107"/>
      <c r="V5102" s="108"/>
      <c r="W5102" s="109"/>
      <c r="X5102" s="108"/>
    </row>
    <row r="5103" spans="21:24" ht="12" customHeight="1">
      <c r="U5103" s="107"/>
      <c r="V5103" s="108"/>
      <c r="W5103" s="109"/>
      <c r="X5103" s="108"/>
    </row>
    <row r="5104" spans="21:24" ht="12" customHeight="1">
      <c r="U5104" s="107"/>
      <c r="V5104" s="108"/>
      <c r="W5104" s="109"/>
      <c r="X5104" s="108"/>
    </row>
    <row r="5105" spans="21:24" ht="12" customHeight="1">
      <c r="U5105" s="107"/>
      <c r="V5105" s="108"/>
      <c r="W5105" s="109"/>
      <c r="X5105" s="108"/>
    </row>
    <row r="5106" spans="21:24" ht="12" customHeight="1">
      <c r="U5106" s="107"/>
      <c r="V5106" s="108"/>
      <c r="W5106" s="109"/>
      <c r="X5106" s="108"/>
    </row>
    <row r="5107" spans="21:24" ht="12" customHeight="1">
      <c r="U5107" s="107"/>
      <c r="V5107" s="108"/>
      <c r="W5107" s="109"/>
      <c r="X5107" s="108"/>
    </row>
    <row r="5108" spans="21:24" ht="12" customHeight="1">
      <c r="U5108" s="107"/>
      <c r="V5108" s="108"/>
      <c r="W5108" s="109"/>
      <c r="X5108" s="108"/>
    </row>
    <row r="5109" spans="21:24" ht="12" customHeight="1">
      <c r="U5109" s="107"/>
      <c r="V5109" s="108"/>
      <c r="W5109" s="109"/>
      <c r="X5109" s="108"/>
    </row>
    <row r="5110" spans="21:24" ht="12" customHeight="1">
      <c r="U5110" s="107"/>
      <c r="V5110" s="108"/>
      <c r="W5110" s="109"/>
      <c r="X5110" s="108"/>
    </row>
    <row r="5111" spans="21:24" ht="12" customHeight="1">
      <c r="U5111" s="107"/>
      <c r="V5111" s="108"/>
      <c r="W5111" s="109"/>
      <c r="X5111" s="108"/>
    </row>
    <row r="5112" spans="21:24" ht="12" customHeight="1">
      <c r="U5112" s="107"/>
      <c r="V5112" s="108"/>
      <c r="W5112" s="109"/>
      <c r="X5112" s="108"/>
    </row>
    <row r="5113" spans="21:24" ht="12" customHeight="1">
      <c r="U5113" s="107"/>
      <c r="V5113" s="108"/>
      <c r="W5113" s="109"/>
      <c r="X5113" s="108"/>
    </row>
    <row r="5114" spans="21:24" ht="12" customHeight="1">
      <c r="U5114" s="107"/>
      <c r="V5114" s="108"/>
      <c r="W5114" s="109"/>
      <c r="X5114" s="108"/>
    </row>
    <row r="5115" spans="21:24" ht="12" customHeight="1">
      <c r="U5115" s="107"/>
      <c r="V5115" s="108"/>
      <c r="W5115" s="109"/>
      <c r="X5115" s="108"/>
    </row>
    <row r="5116" spans="21:24" ht="12" customHeight="1">
      <c r="U5116" s="107"/>
      <c r="V5116" s="108"/>
      <c r="W5116" s="109"/>
      <c r="X5116" s="108"/>
    </row>
    <row r="5117" spans="21:24" ht="12" customHeight="1">
      <c r="U5117" s="107"/>
      <c r="V5117" s="108"/>
      <c r="W5117" s="109"/>
      <c r="X5117" s="108"/>
    </row>
    <row r="5118" spans="21:24" ht="12" customHeight="1">
      <c r="U5118" s="107"/>
      <c r="V5118" s="108"/>
      <c r="W5118" s="109"/>
      <c r="X5118" s="108"/>
    </row>
    <row r="5119" spans="21:24" ht="12" customHeight="1">
      <c r="U5119" s="107"/>
      <c r="V5119" s="108"/>
      <c r="W5119" s="109"/>
      <c r="X5119" s="108"/>
    </row>
    <row r="5120" spans="21:24" ht="12" customHeight="1">
      <c r="U5120" s="107"/>
      <c r="V5120" s="108"/>
      <c r="W5120" s="109"/>
      <c r="X5120" s="108"/>
    </row>
    <row r="5121" spans="21:24" ht="12" customHeight="1">
      <c r="U5121" s="107"/>
      <c r="V5121" s="108"/>
      <c r="W5121" s="109"/>
      <c r="X5121" s="108"/>
    </row>
    <row r="5122" spans="21:24" ht="12" customHeight="1">
      <c r="U5122" s="107"/>
      <c r="V5122" s="108"/>
      <c r="W5122" s="109"/>
      <c r="X5122" s="108"/>
    </row>
    <row r="5123" spans="21:24" ht="12" customHeight="1">
      <c r="U5123" s="107"/>
      <c r="V5123" s="108"/>
      <c r="W5123" s="109"/>
      <c r="X5123" s="108"/>
    </row>
    <row r="5124" spans="21:24" ht="12" customHeight="1">
      <c r="U5124" s="107"/>
      <c r="V5124" s="108"/>
      <c r="W5124" s="109"/>
      <c r="X5124" s="108"/>
    </row>
    <row r="5125" spans="21:24" ht="12" customHeight="1">
      <c r="U5125" s="107"/>
      <c r="V5125" s="108"/>
      <c r="W5125" s="109"/>
      <c r="X5125" s="108"/>
    </row>
    <row r="5126" spans="21:24" ht="12" customHeight="1">
      <c r="U5126" s="107"/>
      <c r="V5126" s="108"/>
      <c r="W5126" s="109"/>
      <c r="X5126" s="108"/>
    </row>
    <row r="5127" spans="21:24" ht="12" customHeight="1">
      <c r="U5127" s="107"/>
      <c r="V5127" s="108"/>
      <c r="W5127" s="109"/>
      <c r="X5127" s="108"/>
    </row>
    <row r="5128" spans="21:24" ht="12" customHeight="1">
      <c r="U5128" s="107"/>
      <c r="V5128" s="108"/>
      <c r="W5128" s="109"/>
      <c r="X5128" s="108"/>
    </row>
    <row r="5129" spans="21:24" ht="12" customHeight="1">
      <c r="U5129" s="107"/>
      <c r="V5129" s="108"/>
      <c r="W5129" s="109"/>
      <c r="X5129" s="108"/>
    </row>
    <row r="5130" spans="21:24" ht="12" customHeight="1">
      <c r="U5130" s="107"/>
      <c r="V5130" s="108"/>
      <c r="W5130" s="109"/>
      <c r="X5130" s="108"/>
    </row>
    <row r="5131" spans="21:24" ht="12" customHeight="1">
      <c r="U5131" s="107"/>
      <c r="V5131" s="108"/>
      <c r="W5131" s="109"/>
      <c r="X5131" s="108"/>
    </row>
    <row r="5132" spans="21:24" ht="12" customHeight="1">
      <c r="U5132" s="107"/>
      <c r="V5132" s="108"/>
      <c r="W5132" s="109"/>
      <c r="X5132" s="108"/>
    </row>
    <row r="5133" spans="21:24" ht="12" customHeight="1">
      <c r="U5133" s="107"/>
      <c r="V5133" s="108"/>
      <c r="W5133" s="109"/>
      <c r="X5133" s="108"/>
    </row>
    <row r="5134" spans="21:24" ht="12" customHeight="1">
      <c r="U5134" s="107"/>
      <c r="V5134" s="108"/>
      <c r="W5134" s="109"/>
      <c r="X5134" s="108"/>
    </row>
    <row r="5135" spans="21:24" ht="12" customHeight="1">
      <c r="U5135" s="107"/>
      <c r="V5135" s="108"/>
      <c r="W5135" s="109"/>
      <c r="X5135" s="108"/>
    </row>
    <row r="5136" spans="21:24" ht="12" customHeight="1">
      <c r="U5136" s="107"/>
      <c r="V5136" s="108"/>
      <c r="W5136" s="109"/>
      <c r="X5136" s="108"/>
    </row>
    <row r="5137" spans="21:24" ht="12" customHeight="1">
      <c r="U5137" s="107"/>
      <c r="V5137" s="108"/>
      <c r="W5137" s="109"/>
      <c r="X5137" s="108"/>
    </row>
    <row r="5138" spans="21:24" ht="12" customHeight="1">
      <c r="U5138" s="107"/>
      <c r="V5138" s="108"/>
      <c r="W5138" s="109"/>
      <c r="X5138" s="108"/>
    </row>
    <row r="5139" spans="21:24" ht="12" customHeight="1">
      <c r="U5139" s="107"/>
      <c r="V5139" s="108"/>
      <c r="W5139" s="109"/>
      <c r="X5139" s="108"/>
    </row>
    <row r="5140" spans="21:24" ht="12" customHeight="1">
      <c r="U5140" s="107"/>
      <c r="V5140" s="108"/>
      <c r="W5140" s="109"/>
      <c r="X5140" s="108"/>
    </row>
    <row r="5141" spans="21:24" ht="12" customHeight="1">
      <c r="U5141" s="107"/>
      <c r="V5141" s="108"/>
      <c r="W5141" s="109"/>
      <c r="X5141" s="108"/>
    </row>
    <row r="5142" spans="21:24" ht="12" customHeight="1">
      <c r="U5142" s="107"/>
      <c r="V5142" s="108"/>
      <c r="W5142" s="109"/>
      <c r="X5142" s="108"/>
    </row>
    <row r="5143" spans="21:24" ht="12" customHeight="1">
      <c r="U5143" s="107"/>
      <c r="V5143" s="108"/>
      <c r="W5143" s="109"/>
      <c r="X5143" s="108"/>
    </row>
    <row r="5144" spans="21:24" ht="12" customHeight="1">
      <c r="U5144" s="107"/>
      <c r="V5144" s="108"/>
      <c r="W5144" s="109"/>
      <c r="X5144" s="108"/>
    </row>
    <row r="5145" spans="21:24" ht="12" customHeight="1">
      <c r="U5145" s="107"/>
      <c r="V5145" s="108"/>
      <c r="W5145" s="109"/>
      <c r="X5145" s="108"/>
    </row>
    <row r="5146" spans="21:24" ht="12" customHeight="1">
      <c r="U5146" s="107"/>
      <c r="V5146" s="108"/>
      <c r="W5146" s="109"/>
      <c r="X5146" s="108"/>
    </row>
    <row r="5147" spans="21:24" ht="12" customHeight="1">
      <c r="U5147" s="107"/>
      <c r="V5147" s="108"/>
      <c r="W5147" s="109"/>
      <c r="X5147" s="108"/>
    </row>
    <row r="5148" spans="21:24" ht="12" customHeight="1">
      <c r="U5148" s="107"/>
      <c r="V5148" s="108"/>
      <c r="W5148" s="109"/>
      <c r="X5148" s="108"/>
    </row>
    <row r="5149" spans="21:24" ht="12" customHeight="1">
      <c r="U5149" s="107"/>
      <c r="V5149" s="108"/>
      <c r="W5149" s="109"/>
      <c r="X5149" s="108"/>
    </row>
    <row r="5150" spans="21:24" ht="12" customHeight="1">
      <c r="U5150" s="107"/>
      <c r="V5150" s="108"/>
      <c r="W5150" s="109"/>
      <c r="X5150" s="108"/>
    </row>
    <row r="5151" spans="21:24" ht="12" customHeight="1">
      <c r="U5151" s="107"/>
      <c r="V5151" s="108"/>
      <c r="W5151" s="109"/>
      <c r="X5151" s="108"/>
    </row>
    <row r="5152" spans="21:24" ht="12" customHeight="1">
      <c r="U5152" s="107"/>
      <c r="V5152" s="108"/>
      <c r="W5152" s="109"/>
      <c r="X5152" s="108"/>
    </row>
    <row r="5153" spans="21:24" ht="12" customHeight="1">
      <c r="U5153" s="107"/>
      <c r="V5153" s="108"/>
      <c r="W5153" s="109"/>
      <c r="X5153" s="108"/>
    </row>
    <row r="5154" spans="21:24" ht="12" customHeight="1">
      <c r="U5154" s="107"/>
      <c r="V5154" s="108"/>
      <c r="W5154" s="109"/>
      <c r="X5154" s="108"/>
    </row>
    <row r="5155" spans="21:24" ht="12" customHeight="1">
      <c r="U5155" s="107"/>
      <c r="V5155" s="108"/>
      <c r="W5155" s="109"/>
      <c r="X5155" s="108"/>
    </row>
    <row r="5156" spans="21:24" ht="12" customHeight="1">
      <c r="U5156" s="107"/>
      <c r="V5156" s="108"/>
      <c r="W5156" s="109"/>
      <c r="X5156" s="108"/>
    </row>
    <row r="5157" spans="21:24" ht="12" customHeight="1">
      <c r="U5157" s="107"/>
      <c r="V5157" s="108"/>
      <c r="W5157" s="109"/>
      <c r="X5157" s="108"/>
    </row>
    <row r="5158" spans="21:24" ht="12" customHeight="1">
      <c r="U5158" s="107"/>
      <c r="V5158" s="108"/>
      <c r="W5158" s="109"/>
      <c r="X5158" s="108"/>
    </row>
    <row r="5159" spans="21:24" ht="12" customHeight="1">
      <c r="U5159" s="107"/>
      <c r="V5159" s="108"/>
      <c r="W5159" s="109"/>
      <c r="X5159" s="108"/>
    </row>
    <row r="5160" spans="21:24" ht="12" customHeight="1">
      <c r="U5160" s="107"/>
      <c r="V5160" s="108"/>
      <c r="W5160" s="109"/>
      <c r="X5160" s="108"/>
    </row>
    <row r="5161" spans="21:24" ht="12" customHeight="1">
      <c r="U5161" s="107"/>
      <c r="V5161" s="108"/>
      <c r="W5161" s="109"/>
      <c r="X5161" s="108"/>
    </row>
    <row r="5162" spans="21:24" ht="12" customHeight="1">
      <c r="U5162" s="107"/>
      <c r="V5162" s="108"/>
      <c r="W5162" s="109"/>
      <c r="X5162" s="108"/>
    </row>
    <row r="5163" spans="21:24" ht="12" customHeight="1">
      <c r="U5163" s="107"/>
      <c r="V5163" s="108"/>
      <c r="W5163" s="109"/>
      <c r="X5163" s="108"/>
    </row>
    <row r="5164" spans="21:24" ht="12" customHeight="1">
      <c r="U5164" s="107"/>
      <c r="V5164" s="108"/>
      <c r="W5164" s="109"/>
      <c r="X5164" s="108"/>
    </row>
    <row r="5165" spans="21:24" ht="12" customHeight="1">
      <c r="U5165" s="107"/>
      <c r="V5165" s="108"/>
      <c r="W5165" s="109"/>
      <c r="X5165" s="108"/>
    </row>
    <row r="5166" spans="21:24" ht="12" customHeight="1">
      <c r="U5166" s="107"/>
      <c r="V5166" s="108"/>
      <c r="W5166" s="109"/>
      <c r="X5166" s="108"/>
    </row>
    <row r="5167" spans="21:24" ht="12" customHeight="1">
      <c r="U5167" s="107"/>
      <c r="V5167" s="108"/>
      <c r="W5167" s="109"/>
      <c r="X5167" s="108"/>
    </row>
    <row r="5168" spans="21:24" ht="12" customHeight="1">
      <c r="U5168" s="107"/>
      <c r="V5168" s="108"/>
      <c r="W5168" s="109"/>
      <c r="X5168" s="108"/>
    </row>
    <row r="5169" spans="21:24" ht="12" customHeight="1">
      <c r="U5169" s="107"/>
      <c r="V5169" s="108"/>
      <c r="W5169" s="109"/>
      <c r="X5169" s="108"/>
    </row>
    <row r="5170" spans="21:24" ht="12" customHeight="1">
      <c r="U5170" s="107"/>
      <c r="V5170" s="108"/>
      <c r="W5170" s="109"/>
      <c r="X5170" s="108"/>
    </row>
    <row r="5171" spans="21:24" ht="12" customHeight="1">
      <c r="U5171" s="107"/>
      <c r="V5171" s="108"/>
      <c r="W5171" s="109"/>
      <c r="X5171" s="108"/>
    </row>
    <row r="5172" spans="21:24" ht="12" customHeight="1">
      <c r="U5172" s="107"/>
      <c r="V5172" s="108"/>
      <c r="W5172" s="109"/>
      <c r="X5172" s="108"/>
    </row>
    <row r="5173" spans="21:24" ht="12" customHeight="1">
      <c r="U5173" s="107"/>
      <c r="V5173" s="108"/>
      <c r="W5173" s="109"/>
      <c r="X5173" s="108"/>
    </row>
    <row r="5174" spans="21:24" ht="12" customHeight="1">
      <c r="U5174" s="107"/>
      <c r="V5174" s="108"/>
      <c r="W5174" s="109"/>
      <c r="X5174" s="108"/>
    </row>
    <row r="5175" spans="21:24" ht="12" customHeight="1">
      <c r="U5175" s="107"/>
      <c r="V5175" s="108"/>
      <c r="W5175" s="109"/>
      <c r="X5175" s="108"/>
    </row>
    <row r="5176" spans="21:24" ht="12" customHeight="1">
      <c r="U5176" s="107"/>
      <c r="V5176" s="108"/>
      <c r="W5176" s="109"/>
      <c r="X5176" s="108"/>
    </row>
    <row r="5177" spans="21:24" ht="12" customHeight="1">
      <c r="U5177" s="107"/>
      <c r="V5177" s="108"/>
      <c r="W5177" s="109"/>
      <c r="X5177" s="108"/>
    </row>
    <row r="5178" spans="21:24" ht="12" customHeight="1">
      <c r="U5178" s="107"/>
      <c r="V5178" s="108"/>
      <c r="W5178" s="109"/>
      <c r="X5178" s="108"/>
    </row>
    <row r="5179" spans="21:24" ht="12" customHeight="1">
      <c r="U5179" s="107"/>
      <c r="V5179" s="108"/>
      <c r="W5179" s="109"/>
      <c r="X5179" s="108"/>
    </row>
    <row r="5180" spans="21:24" ht="12" customHeight="1">
      <c r="U5180" s="107"/>
      <c r="V5180" s="108"/>
      <c r="W5180" s="109"/>
      <c r="X5180" s="108"/>
    </row>
    <row r="5181" spans="21:24" ht="12" customHeight="1">
      <c r="U5181" s="107"/>
      <c r="V5181" s="108"/>
      <c r="W5181" s="109"/>
      <c r="X5181" s="108"/>
    </row>
    <row r="5182" spans="21:24" ht="12" customHeight="1">
      <c r="U5182" s="107"/>
      <c r="V5182" s="108"/>
      <c r="W5182" s="109"/>
      <c r="X5182" s="108"/>
    </row>
    <row r="5183" spans="21:24" ht="12" customHeight="1">
      <c r="U5183" s="107"/>
      <c r="V5183" s="108"/>
      <c r="W5183" s="109"/>
      <c r="X5183" s="108"/>
    </row>
    <row r="5184" spans="21:24" ht="12" customHeight="1">
      <c r="U5184" s="107"/>
      <c r="V5184" s="108"/>
      <c r="W5184" s="109"/>
      <c r="X5184" s="108"/>
    </row>
    <row r="5185" spans="21:24" ht="12" customHeight="1">
      <c r="U5185" s="107"/>
      <c r="V5185" s="108"/>
      <c r="W5185" s="109"/>
      <c r="X5185" s="108"/>
    </row>
    <row r="5186" spans="21:24" ht="12" customHeight="1">
      <c r="U5186" s="107"/>
      <c r="V5186" s="108"/>
      <c r="W5186" s="109"/>
      <c r="X5186" s="108"/>
    </row>
    <row r="5187" spans="21:24" ht="12" customHeight="1">
      <c r="U5187" s="107"/>
      <c r="V5187" s="108"/>
      <c r="W5187" s="109"/>
      <c r="X5187" s="108"/>
    </row>
    <row r="5188" spans="21:24" ht="12" customHeight="1">
      <c r="U5188" s="107"/>
      <c r="V5188" s="108"/>
      <c r="W5188" s="109"/>
      <c r="X5188" s="108"/>
    </row>
    <row r="5189" spans="21:24" ht="12" customHeight="1">
      <c r="U5189" s="107"/>
      <c r="V5189" s="108"/>
      <c r="W5189" s="109"/>
      <c r="X5189" s="108"/>
    </row>
    <row r="5190" spans="21:24" ht="12" customHeight="1">
      <c r="U5190" s="107"/>
      <c r="V5190" s="108"/>
      <c r="W5190" s="109"/>
      <c r="X5190" s="108"/>
    </row>
    <row r="5191" spans="21:24" ht="12" customHeight="1">
      <c r="U5191" s="107"/>
      <c r="V5191" s="108"/>
      <c r="W5191" s="109"/>
      <c r="X5191" s="108"/>
    </row>
    <row r="5192" spans="21:24" ht="12" customHeight="1">
      <c r="U5192" s="107"/>
      <c r="V5192" s="108"/>
      <c r="W5192" s="109"/>
      <c r="X5192" s="108"/>
    </row>
    <row r="5193" spans="21:24" ht="12" customHeight="1">
      <c r="U5193" s="107"/>
      <c r="V5193" s="108"/>
      <c r="W5193" s="109"/>
      <c r="X5193" s="108"/>
    </row>
    <row r="5194" spans="21:24" ht="12" customHeight="1">
      <c r="U5194" s="107"/>
      <c r="V5194" s="108"/>
      <c r="W5194" s="109"/>
      <c r="X5194" s="108"/>
    </row>
    <row r="5195" spans="21:24" ht="12" customHeight="1">
      <c r="U5195" s="107"/>
      <c r="V5195" s="108"/>
      <c r="W5195" s="109"/>
      <c r="X5195" s="108"/>
    </row>
    <row r="5196" spans="21:24" ht="12" customHeight="1">
      <c r="U5196" s="107"/>
      <c r="V5196" s="108"/>
      <c r="W5196" s="109"/>
      <c r="X5196" s="108"/>
    </row>
    <row r="5197" spans="21:24" ht="12" customHeight="1">
      <c r="U5197" s="107"/>
      <c r="V5197" s="108"/>
      <c r="W5197" s="109"/>
      <c r="X5197" s="108"/>
    </row>
    <row r="5198" spans="21:24" ht="12" customHeight="1">
      <c r="U5198" s="107"/>
      <c r="V5198" s="108"/>
      <c r="W5198" s="109"/>
      <c r="X5198" s="108"/>
    </row>
    <row r="5199" spans="21:24" ht="12" customHeight="1">
      <c r="U5199" s="107"/>
      <c r="V5199" s="108"/>
      <c r="W5199" s="109"/>
      <c r="X5199" s="108"/>
    </row>
    <row r="5200" spans="21:24" ht="12" customHeight="1">
      <c r="U5200" s="107"/>
      <c r="V5200" s="108"/>
      <c r="W5200" s="109"/>
      <c r="X5200" s="108"/>
    </row>
    <row r="5201" spans="21:24" ht="12" customHeight="1">
      <c r="U5201" s="107"/>
      <c r="V5201" s="108"/>
      <c r="W5201" s="109"/>
      <c r="X5201" s="108"/>
    </row>
    <row r="5202" spans="21:24" ht="12" customHeight="1">
      <c r="U5202" s="107"/>
      <c r="V5202" s="108"/>
      <c r="W5202" s="109"/>
      <c r="X5202" s="108"/>
    </row>
    <row r="5203" spans="21:24" ht="12" customHeight="1">
      <c r="U5203" s="107"/>
      <c r="V5203" s="108"/>
      <c r="W5203" s="109"/>
      <c r="X5203" s="108"/>
    </row>
    <row r="5204" spans="21:24" ht="12" customHeight="1">
      <c r="U5204" s="107"/>
      <c r="V5204" s="108"/>
      <c r="W5204" s="109"/>
      <c r="X5204" s="108"/>
    </row>
    <row r="5205" spans="21:24" ht="12" customHeight="1">
      <c r="U5205" s="107"/>
      <c r="V5205" s="108"/>
      <c r="W5205" s="109"/>
      <c r="X5205" s="108"/>
    </row>
    <row r="5206" spans="21:24" ht="12" customHeight="1">
      <c r="U5206" s="107"/>
      <c r="V5206" s="108"/>
      <c r="W5206" s="109"/>
      <c r="X5206" s="108"/>
    </row>
    <row r="5207" spans="21:24" ht="12" customHeight="1">
      <c r="U5207" s="107"/>
      <c r="V5207" s="108"/>
      <c r="W5207" s="109"/>
      <c r="X5207" s="108"/>
    </row>
    <row r="5208" spans="21:24" ht="12" customHeight="1">
      <c r="U5208" s="107"/>
      <c r="V5208" s="108"/>
      <c r="W5208" s="109"/>
      <c r="X5208" s="108"/>
    </row>
    <row r="5209" spans="21:24" ht="12" customHeight="1">
      <c r="U5209" s="107"/>
      <c r="V5209" s="108"/>
      <c r="W5209" s="109"/>
      <c r="X5209" s="108"/>
    </row>
    <row r="5210" spans="21:24" ht="12" customHeight="1">
      <c r="U5210" s="107"/>
      <c r="V5210" s="108"/>
      <c r="W5210" s="109"/>
      <c r="X5210" s="108"/>
    </row>
    <row r="5211" spans="21:24" ht="12" customHeight="1">
      <c r="U5211" s="107"/>
      <c r="V5211" s="108"/>
      <c r="W5211" s="109"/>
      <c r="X5211" s="108"/>
    </row>
    <row r="5212" spans="21:24" ht="12" customHeight="1">
      <c r="U5212" s="107"/>
      <c r="V5212" s="108"/>
      <c r="W5212" s="109"/>
      <c r="X5212" s="108"/>
    </row>
    <row r="5213" spans="21:24" ht="12" customHeight="1">
      <c r="U5213" s="107"/>
      <c r="V5213" s="108"/>
      <c r="W5213" s="109"/>
      <c r="X5213" s="108"/>
    </row>
    <row r="5214" spans="21:24" ht="12" customHeight="1">
      <c r="U5214" s="107"/>
      <c r="V5214" s="108"/>
      <c r="W5214" s="109"/>
      <c r="X5214" s="108"/>
    </row>
    <row r="5215" spans="21:24" ht="12" customHeight="1">
      <c r="U5215" s="107"/>
      <c r="V5215" s="108"/>
      <c r="W5215" s="109"/>
      <c r="X5215" s="108"/>
    </row>
    <row r="5216" spans="21:24" ht="12" customHeight="1">
      <c r="U5216" s="107"/>
      <c r="V5216" s="108"/>
      <c r="W5216" s="109"/>
      <c r="X5216" s="108"/>
    </row>
    <row r="5217" spans="21:24" ht="12" customHeight="1">
      <c r="U5217" s="107"/>
      <c r="V5217" s="108"/>
      <c r="W5217" s="109"/>
      <c r="X5217" s="108"/>
    </row>
    <row r="5218" spans="21:24" ht="12" customHeight="1">
      <c r="U5218" s="107"/>
      <c r="V5218" s="108"/>
      <c r="W5218" s="109"/>
      <c r="X5218" s="108"/>
    </row>
    <row r="5219" spans="21:24" ht="12" customHeight="1">
      <c r="U5219" s="107"/>
      <c r="V5219" s="108"/>
      <c r="W5219" s="109"/>
      <c r="X5219" s="108"/>
    </row>
    <row r="5220" spans="21:24" ht="12" customHeight="1">
      <c r="U5220" s="107"/>
      <c r="V5220" s="108"/>
      <c r="W5220" s="109"/>
      <c r="X5220" s="108"/>
    </row>
    <row r="5221" spans="21:24" ht="12" customHeight="1">
      <c r="U5221" s="107"/>
      <c r="V5221" s="108"/>
      <c r="W5221" s="109"/>
      <c r="X5221" s="108"/>
    </row>
    <row r="5222" spans="21:24" ht="12" customHeight="1">
      <c r="U5222" s="107"/>
      <c r="V5222" s="108"/>
      <c r="W5222" s="109"/>
      <c r="X5222" s="108"/>
    </row>
    <row r="5223" spans="21:24" ht="12" customHeight="1">
      <c r="U5223" s="107"/>
      <c r="V5223" s="108"/>
      <c r="W5223" s="109"/>
      <c r="X5223" s="108"/>
    </row>
    <row r="5224" spans="21:24" ht="12" customHeight="1">
      <c r="U5224" s="107"/>
      <c r="V5224" s="108"/>
      <c r="W5224" s="109"/>
      <c r="X5224" s="108"/>
    </row>
    <row r="5225" spans="21:24" ht="12" customHeight="1">
      <c r="U5225" s="107"/>
      <c r="V5225" s="108"/>
      <c r="W5225" s="109"/>
      <c r="X5225" s="108"/>
    </row>
    <row r="5226" spans="21:24" ht="12" customHeight="1">
      <c r="U5226" s="107"/>
      <c r="V5226" s="108"/>
      <c r="W5226" s="109"/>
      <c r="X5226" s="108"/>
    </row>
    <row r="5227" spans="21:24" ht="12" customHeight="1">
      <c r="U5227" s="107"/>
      <c r="V5227" s="108"/>
      <c r="W5227" s="109"/>
      <c r="X5227" s="108"/>
    </row>
    <row r="5228" spans="21:24" ht="12" customHeight="1">
      <c r="U5228" s="107"/>
      <c r="V5228" s="108"/>
      <c r="W5228" s="109"/>
      <c r="X5228" s="108"/>
    </row>
    <row r="5229" spans="21:24" ht="12" customHeight="1">
      <c r="U5229" s="107"/>
      <c r="V5229" s="108"/>
      <c r="W5229" s="109"/>
      <c r="X5229" s="108"/>
    </row>
    <row r="5230" spans="21:24" ht="12" customHeight="1">
      <c r="U5230" s="107"/>
      <c r="V5230" s="108"/>
      <c r="W5230" s="109"/>
      <c r="X5230" s="108"/>
    </row>
    <row r="5231" spans="21:24" ht="12" customHeight="1">
      <c r="U5231" s="107"/>
      <c r="V5231" s="108"/>
      <c r="W5231" s="109"/>
      <c r="X5231" s="108"/>
    </row>
    <row r="5232" spans="21:24" ht="12" customHeight="1">
      <c r="U5232" s="107"/>
      <c r="V5232" s="108"/>
      <c r="W5232" s="109"/>
      <c r="X5232" s="108"/>
    </row>
    <row r="5233" spans="21:24" ht="12" customHeight="1">
      <c r="U5233" s="107"/>
      <c r="V5233" s="108"/>
      <c r="W5233" s="109"/>
      <c r="X5233" s="108"/>
    </row>
    <row r="5234" spans="21:24" ht="12" customHeight="1">
      <c r="U5234" s="107"/>
      <c r="V5234" s="108"/>
      <c r="W5234" s="109"/>
      <c r="X5234" s="108"/>
    </row>
    <row r="5235" spans="21:24" ht="12" customHeight="1">
      <c r="U5235" s="107"/>
      <c r="V5235" s="108"/>
      <c r="W5235" s="109"/>
      <c r="X5235" s="108"/>
    </row>
    <row r="5236" spans="21:24" ht="12" customHeight="1">
      <c r="U5236" s="107"/>
      <c r="V5236" s="108"/>
      <c r="W5236" s="109"/>
      <c r="X5236" s="108"/>
    </row>
    <row r="5237" spans="21:24" ht="12" customHeight="1">
      <c r="U5237" s="107"/>
      <c r="V5237" s="108"/>
      <c r="W5237" s="109"/>
      <c r="X5237" s="108"/>
    </row>
    <row r="5238" spans="21:24" ht="12" customHeight="1">
      <c r="U5238" s="107"/>
      <c r="V5238" s="108"/>
      <c r="W5238" s="109"/>
      <c r="X5238" s="108"/>
    </row>
    <row r="5239" spans="21:24" ht="12" customHeight="1">
      <c r="U5239" s="107"/>
      <c r="V5239" s="108"/>
      <c r="W5239" s="109"/>
      <c r="X5239" s="108"/>
    </row>
    <row r="5240" spans="21:24" ht="12" customHeight="1">
      <c r="U5240" s="107"/>
      <c r="V5240" s="108"/>
      <c r="W5240" s="109"/>
      <c r="X5240" s="108"/>
    </row>
    <row r="5241" spans="21:24" ht="12" customHeight="1">
      <c r="U5241" s="107"/>
      <c r="V5241" s="108"/>
      <c r="W5241" s="109"/>
      <c r="X5241" s="108"/>
    </row>
    <row r="5242" spans="21:24" ht="12" customHeight="1">
      <c r="U5242" s="107"/>
      <c r="V5242" s="108"/>
      <c r="W5242" s="109"/>
      <c r="X5242" s="108"/>
    </row>
    <row r="5243" spans="21:24" ht="12" customHeight="1">
      <c r="U5243" s="107"/>
      <c r="V5243" s="108"/>
      <c r="W5243" s="109"/>
      <c r="X5243" s="108"/>
    </row>
    <row r="5244" spans="21:24" ht="12" customHeight="1">
      <c r="U5244" s="107"/>
      <c r="V5244" s="108"/>
      <c r="W5244" s="109"/>
      <c r="X5244" s="108"/>
    </row>
    <row r="5245" spans="21:24" ht="12" customHeight="1">
      <c r="U5245" s="107"/>
      <c r="V5245" s="108"/>
      <c r="W5245" s="109"/>
      <c r="X5245" s="108"/>
    </row>
    <row r="5246" spans="21:24" ht="12" customHeight="1">
      <c r="U5246" s="107"/>
      <c r="V5246" s="108"/>
      <c r="W5246" s="109"/>
      <c r="X5246" s="108"/>
    </row>
    <row r="5247" spans="21:24" ht="12" customHeight="1">
      <c r="U5247" s="107"/>
      <c r="V5247" s="108"/>
      <c r="W5247" s="109"/>
      <c r="X5247" s="1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4"/>
  </sheetPr>
  <dimension ref="A1:V1292"/>
  <sheetViews>
    <sheetView topLeftCell="N1" zoomScale="85" zoomScaleNormal="85" workbookViewId="0">
      <selection activeCell="V6" sqref="V6:V270"/>
    </sheetView>
  </sheetViews>
  <sheetFormatPr defaultColWidth="15.42578125" defaultRowHeight="12" customHeight="1" outlineLevelRow="1"/>
  <cols>
    <col min="1" max="3" width="19" style="27" customWidth="1"/>
    <col min="4" max="4" width="27.7109375" style="27" bestFit="1" customWidth="1"/>
    <col min="5" max="5" width="16.42578125" style="27" bestFit="1" customWidth="1"/>
    <col min="6" max="10" width="19" style="27" customWidth="1"/>
    <col min="11" max="11" width="2.140625" style="27" customWidth="1"/>
    <col min="12" max="12" width="15.85546875" style="27" customWidth="1"/>
    <col min="13" max="13" width="18.28515625" style="77" bestFit="1" customWidth="1"/>
    <col min="14" max="14" width="18.85546875" style="98" bestFit="1" customWidth="1"/>
    <col min="15" max="15" width="2.140625" style="27" customWidth="1"/>
    <col min="16" max="16" width="11.140625" style="82" bestFit="1" customWidth="1"/>
    <col min="17" max="17" width="10.7109375" style="32" customWidth="1"/>
    <col min="18" max="18" width="10.7109375" style="98" customWidth="1"/>
    <col min="19" max="19" width="2.140625" style="27" customWidth="1"/>
    <col min="20" max="20" width="10.7109375" style="41" bestFit="1" customWidth="1"/>
    <col min="21" max="21" width="10.7109375" style="32" customWidth="1"/>
    <col min="22" max="22" width="10.7109375" style="77" customWidth="1"/>
    <col min="23" max="16384" width="15.42578125" style="27"/>
  </cols>
  <sheetData>
    <row r="1" spans="1:22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28"/>
      <c r="L1" s="101" t="str">
        <f ca="1">IF(AND($B$2&lt;=P1,P1&lt;=EndDate),P1,"")</f>
        <v/>
      </c>
      <c r="M1" s="93" t="str">
        <f ca="1">IF($L1="","",IFERROR(VLOOKUP($L1,T:V,3,FALSE),IFERROR(VLOOKUP($L1,P:R,3,FALSE),"")))</f>
        <v/>
      </c>
      <c r="N1" s="93" t="str">
        <f ca="1">IF($L1="","",IFERROR(VLOOKUP($L1,P:R,3,FALSE),""))</f>
        <v/>
      </c>
      <c r="O1" s="28"/>
      <c r="P1" s="80"/>
      <c r="R1" s="76" t="str">
        <f>IFERROR(Q1/Q2-1,"")</f>
        <v/>
      </c>
      <c r="S1" s="28"/>
      <c r="T1" s="39"/>
      <c r="V1" s="76" t="str">
        <f>IFERROR(U1/U2-1,"")</f>
        <v/>
      </c>
    </row>
    <row r="2" spans="1:22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28"/>
      <c r="E2" s="28"/>
      <c r="F2" s="28"/>
      <c r="G2" s="28"/>
      <c r="H2" s="28"/>
      <c r="I2" s="28"/>
      <c r="J2" s="28"/>
      <c r="K2" s="28"/>
      <c r="L2" s="28"/>
      <c r="M2" s="123" t="str">
        <f>A7</f>
        <v>IWCOMIE LX Equity</v>
      </c>
      <c r="N2" s="124" t="str">
        <f>A8</f>
        <v>IWCOMPE LX Equity</v>
      </c>
      <c r="O2" s="28"/>
      <c r="P2" s="41" t="s">
        <v>109</v>
      </c>
      <c r="Q2" s="103" t="str">
        <f>J7</f>
        <v>IWCOMPE LX Equity</v>
      </c>
      <c r="R2" s="104"/>
      <c r="S2" s="28"/>
      <c r="T2" s="41" t="s">
        <v>109</v>
      </c>
      <c r="U2" s="103" t="str">
        <f>A7</f>
        <v>IWCOMIE LX Equity</v>
      </c>
      <c r="V2" s="104"/>
    </row>
    <row r="3" spans="1:22" s="37" customFormat="1" ht="15">
      <c r="A3" s="30" t="s">
        <v>101</v>
      </c>
      <c r="B3" s="31">
        <f ca="1">TODAY()</f>
        <v>44776</v>
      </c>
      <c r="D3" s="28"/>
      <c r="E3" s="28"/>
      <c r="F3" s="28"/>
      <c r="G3" s="28"/>
      <c r="H3" s="28"/>
      <c r="I3" s="28"/>
      <c r="J3" s="28"/>
      <c r="K3" s="38"/>
      <c r="L3" s="84"/>
      <c r="M3" s="84"/>
      <c r="N3" s="95"/>
      <c r="O3" s="38"/>
      <c r="P3" s="41" t="s">
        <v>184</v>
      </c>
      <c r="Q3" s="78" t="s">
        <v>0</v>
      </c>
      <c r="R3" s="90"/>
      <c r="S3" s="38"/>
      <c r="T3" s="41" t="s">
        <v>184</v>
      </c>
      <c r="U3" s="79" t="str">
        <f>Q3</f>
        <v>PX_LAST</v>
      </c>
      <c r="V3" s="90"/>
    </row>
    <row r="4" spans="1:22" s="37" customFormat="1" ht="15">
      <c r="D4" s="28"/>
      <c r="E4" s="28"/>
      <c r="F4" s="28"/>
      <c r="G4" s="28"/>
      <c r="H4" s="28"/>
      <c r="I4" s="28"/>
      <c r="J4" s="28"/>
      <c r="K4" s="38"/>
      <c r="L4" s="85" t="s">
        <v>202</v>
      </c>
      <c r="M4" s="85" t="s">
        <v>108</v>
      </c>
      <c r="N4" s="96" t="s">
        <v>108</v>
      </c>
      <c r="O4" s="38"/>
      <c r="P4" s="41" t="s">
        <v>106</v>
      </c>
      <c r="Q4" s="78" t="s">
        <v>187</v>
      </c>
      <c r="R4" s="91" t="s">
        <v>108</v>
      </c>
      <c r="S4" s="38"/>
      <c r="T4" s="41" t="s">
        <v>106</v>
      </c>
      <c r="U4" s="79" t="str">
        <f>Q4</f>
        <v>EUR</v>
      </c>
      <c r="V4" s="91" t="s">
        <v>108</v>
      </c>
    </row>
    <row r="5" spans="1:22" s="36" customFormat="1" ht="12" customHeight="1">
      <c r="A5" s="27"/>
      <c r="B5" s="27"/>
      <c r="C5" s="27"/>
      <c r="D5" s="27"/>
      <c r="E5" s="27"/>
      <c r="F5" s="27"/>
      <c r="G5" s="27"/>
      <c r="H5" s="27"/>
      <c r="I5" s="27"/>
      <c r="J5" s="27"/>
      <c r="K5" s="28"/>
      <c r="L5" s="86"/>
      <c r="M5" s="86"/>
      <c r="N5" s="97"/>
      <c r="O5" s="28"/>
      <c r="P5" s="41" t="s">
        <v>185</v>
      </c>
      <c r="Q5" s="78" t="s">
        <v>186</v>
      </c>
      <c r="R5" s="92"/>
      <c r="S5" s="28"/>
      <c r="T5" s="41" t="s">
        <v>185</v>
      </c>
      <c r="U5" s="79" t="str">
        <f>Q5</f>
        <v>W</v>
      </c>
      <c r="V5" s="92"/>
    </row>
    <row r="6" spans="1:22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48" t="s">
        <v>111</v>
      </c>
      <c r="K6" s="28"/>
      <c r="L6" s="101">
        <f t="shared" ref="L6:L69" ca="1" si="0">IF(AND($B$2&lt;=P6,P6&lt;=EndDate),P6,"")</f>
        <v>44771</v>
      </c>
      <c r="M6" s="93">
        <f t="shared" ref="M6:M69" ca="1" si="1">IF($L6="","",IFERROR(VLOOKUP($L6,T:V,3,FALSE),IFERROR(VLOOKUP($L6,P:R,3,FALSE),"")))</f>
        <v>9.8623483954062507E-2</v>
      </c>
      <c r="N6" s="93">
        <f t="shared" ref="N6:N69" ca="1" si="2">IF($L6="","",IFERROR(VLOOKUP($L6,P:R,3,FALSE),""))</f>
        <v>9.8555835099744415E-2</v>
      </c>
      <c r="O6" s="28"/>
      <c r="P6" s="80">
        <f ca="1">_xll.BDH(Q$2,Q$3,StartDate,EndDate,"Per="&amp;Q$5,"Fill=E","Sort=R","Dir=V","Dts=S",IF(Q$4="","","Curr=" &amp;Q$4),"cols=2;rows=265")</f>
        <v>44771</v>
      </c>
      <c r="Q6" s="32">
        <v>554.54</v>
      </c>
      <c r="R6" s="76">
        <f t="shared" ref="R6:R69" si="3">IFERROR(Q6/Q7-1,"")</f>
        <v>9.8555835099744415E-2</v>
      </c>
      <c r="S6" s="28"/>
      <c r="T6" s="39">
        <f ca="1">_xll.BDH(U$2,U$3,StartDate,EndDate,"Per="&amp;U$5,"Fill=E","Sort=R","Dir=V","Dts=S",IF(U$4="","","Curr=" &amp;U$4),"cols=2;rows=265")</f>
        <v>44771</v>
      </c>
      <c r="U6" s="32">
        <v>818.87</v>
      </c>
      <c r="V6" s="76">
        <f t="shared" ref="V6:V69" si="4">IFERROR(U6/U7-1,"")</f>
        <v>9.8623483954062507E-2</v>
      </c>
    </row>
    <row r="7" spans="1:22" ht="12" customHeight="1">
      <c r="A7" s="33" t="s">
        <v>110</v>
      </c>
      <c r="B7" s="125" t="str">
        <f>_xll.BDP($A7,"ID_ISIN")</f>
        <v>LU1244155518</v>
      </c>
      <c r="C7" s="33" t="s">
        <v>130</v>
      </c>
      <c r="D7" s="33" t="s">
        <v>131</v>
      </c>
      <c r="E7" s="43" t="s">
        <v>215</v>
      </c>
      <c r="F7" s="43" t="s">
        <v>133</v>
      </c>
      <c r="G7" s="51">
        <f ca="1">_xlfn.STDEV.S($M:$M)</f>
        <v>5.6684482725025208E-2</v>
      </c>
      <c r="H7" s="51">
        <f ca="1">$G7*SQRT(52)</f>
        <v>0.40875761797646221</v>
      </c>
      <c r="I7" s="52">
        <f ca="1">IF($H7&lt;0.5%,1,IF($H7&lt;2%,2,IF($H7&lt;5%,3,IF($H7&lt;10%,4,IF($H7&lt;15%,5,IF($H7&lt;25%,6,7))))))</f>
        <v>7</v>
      </c>
      <c r="J7" s="33" t="s">
        <v>112</v>
      </c>
      <c r="K7" s="28"/>
      <c r="L7" s="101">
        <f t="shared" ca="1" si="0"/>
        <v>44764</v>
      </c>
      <c r="M7" s="93">
        <f t="shared" ca="1" si="1"/>
        <v>5.3005678216420105E-3</v>
      </c>
      <c r="N7" s="93">
        <f t="shared" ca="1" si="2"/>
        <v>5.2573932092006004E-3</v>
      </c>
      <c r="O7" s="28"/>
      <c r="P7" s="80">
        <v>44764</v>
      </c>
      <c r="Q7" s="32">
        <v>504.79</v>
      </c>
      <c r="R7" s="76">
        <f t="shared" si="3"/>
        <v>5.2573932092006004E-3</v>
      </c>
      <c r="S7" s="28"/>
      <c r="T7" s="39">
        <v>44764</v>
      </c>
      <c r="U7" s="32">
        <v>745.36</v>
      </c>
      <c r="V7" s="76">
        <f t="shared" si="4"/>
        <v>5.3005678216420105E-3</v>
      </c>
    </row>
    <row r="8" spans="1:22" ht="12" customHeight="1">
      <c r="A8" s="33" t="s">
        <v>112</v>
      </c>
      <c r="B8" s="125" t="str">
        <f>_xll.BDP($A8,"ID_ISIN")</f>
        <v>LU0762436201</v>
      </c>
      <c r="C8" s="34" t="str">
        <f>C7</f>
        <v>iW ALTERNATIVE SIF</v>
      </c>
      <c r="D8" s="34" t="str">
        <f>D7</f>
        <v>Commodities &amp; Gold Equities</v>
      </c>
      <c r="E8" s="35" t="str">
        <f>E7</f>
        <v>Pictet.282384.001</v>
      </c>
      <c r="F8" s="43" t="s">
        <v>134</v>
      </c>
      <c r="G8" s="51">
        <f ca="1">_xlfn.STDEV.S($N:$N)</f>
        <v>5.7646545582635086E-2</v>
      </c>
      <c r="H8" s="51">
        <f ca="1">$G8*SQRT(52)</f>
        <v>0.41569515190312584</v>
      </c>
      <c r="I8" s="52">
        <f ca="1">IF($H8&lt;0.5%,1,IF($H8&lt;2%,2,IF($H8&lt;5%,3,IF($H8&lt;10%,4,IF($H8&lt;15%,5,IF($H8&lt;25%,6,7))))))</f>
        <v>7</v>
      </c>
      <c r="J8" s="33"/>
      <c r="K8" s="28"/>
      <c r="L8" s="101">
        <f t="shared" ca="1" si="0"/>
        <v>44757</v>
      </c>
      <c r="M8" s="93">
        <f t="shared" ca="1" si="1"/>
        <v>-5.4455256143751685E-2</v>
      </c>
      <c r="N8" s="93">
        <f t="shared" ca="1" si="2"/>
        <v>-5.4509508567124887E-2</v>
      </c>
      <c r="O8" s="28"/>
      <c r="P8" s="80">
        <v>44757</v>
      </c>
      <c r="Q8" s="32">
        <v>502.15</v>
      </c>
      <c r="R8" s="76">
        <f t="shared" si="3"/>
        <v>-5.4509508567124887E-2</v>
      </c>
      <c r="S8" s="28"/>
      <c r="T8" s="39">
        <v>44757</v>
      </c>
      <c r="U8" s="32">
        <v>741.43</v>
      </c>
      <c r="V8" s="76">
        <f t="shared" si="4"/>
        <v>-5.4455256143751685E-2</v>
      </c>
    </row>
    <row r="9" spans="1:22" ht="12" customHeight="1">
      <c r="B9" s="28"/>
      <c r="C9" s="28"/>
      <c r="D9" s="28"/>
      <c r="E9" s="28"/>
      <c r="F9" s="28"/>
      <c r="G9" s="28"/>
      <c r="H9" s="28"/>
      <c r="I9" s="28"/>
      <c r="J9" s="28"/>
      <c r="K9" s="28"/>
      <c r="L9" s="101">
        <f t="shared" ca="1" si="0"/>
        <v>44750</v>
      </c>
      <c r="M9" s="93">
        <f t="shared" ca="1" si="1"/>
        <v>-1.9028198263567497E-2</v>
      </c>
      <c r="N9" s="93">
        <f t="shared" ca="1" si="2"/>
        <v>-1.9060987772893334E-2</v>
      </c>
      <c r="O9" s="28"/>
      <c r="P9" s="80">
        <v>44750</v>
      </c>
      <c r="Q9" s="32">
        <v>531.1</v>
      </c>
      <c r="R9" s="76">
        <f t="shared" si="3"/>
        <v>-1.9060987772893334E-2</v>
      </c>
      <c r="S9" s="28"/>
      <c r="T9" s="39">
        <v>44750</v>
      </c>
      <c r="U9" s="32">
        <v>784.13</v>
      </c>
      <c r="V9" s="76">
        <f t="shared" si="4"/>
        <v>-1.9028198263567497E-2</v>
      </c>
    </row>
    <row r="10" spans="1:22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101">
        <f t="shared" ca="1" si="0"/>
        <v>44743</v>
      </c>
      <c r="M10" s="93">
        <f t="shared" ca="1" si="1"/>
        <v>-7.9504364448743647E-2</v>
      </c>
      <c r="N10" s="93">
        <f t="shared" ca="1" si="2"/>
        <v>-7.956206861378412E-2</v>
      </c>
      <c r="O10" s="28"/>
      <c r="P10" s="80">
        <v>44743</v>
      </c>
      <c r="Q10" s="32">
        <v>541.41999999999996</v>
      </c>
      <c r="R10" s="76">
        <f t="shared" si="3"/>
        <v>-7.956206861378412E-2</v>
      </c>
      <c r="S10" s="28"/>
      <c r="T10" s="39">
        <v>44743</v>
      </c>
      <c r="U10" s="32">
        <v>799.34</v>
      </c>
      <c r="V10" s="76">
        <f t="shared" si="4"/>
        <v>-7.9504364448743647E-2</v>
      </c>
    </row>
    <row r="11" spans="1:22" ht="12" customHeight="1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101">
        <f t="shared" ca="1" si="0"/>
        <v>44736</v>
      </c>
      <c r="M11" s="93">
        <f t="shared" ca="1" si="1"/>
        <v>-5.0867835439164066E-2</v>
      </c>
      <c r="N11" s="93">
        <f t="shared" ca="1" si="2"/>
        <v>-5.0905981251109234E-2</v>
      </c>
      <c r="O11" s="28"/>
      <c r="P11" s="80">
        <v>44736</v>
      </c>
      <c r="Q11" s="32">
        <v>588.22</v>
      </c>
      <c r="R11" s="76">
        <f t="shared" si="3"/>
        <v>-5.0905981251109234E-2</v>
      </c>
      <c r="S11" s="28"/>
      <c r="T11" s="39">
        <v>44736</v>
      </c>
      <c r="U11" s="32">
        <v>868.38</v>
      </c>
      <c r="V11" s="76">
        <f t="shared" si="4"/>
        <v>-5.0867835439164066E-2</v>
      </c>
    </row>
    <row r="12" spans="1:22" ht="12" customHeight="1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101">
        <f t="shared" ca="1" si="0"/>
        <v>44729</v>
      </c>
      <c r="M12" s="93">
        <f t="shared" ca="1" si="1"/>
        <v>-8.3228120804024197E-2</v>
      </c>
      <c r="N12" s="93">
        <f t="shared" ca="1" si="2"/>
        <v>-8.3275400476282124E-2</v>
      </c>
      <c r="O12" s="28"/>
      <c r="P12" s="80">
        <v>44729</v>
      </c>
      <c r="Q12" s="32">
        <v>619.77</v>
      </c>
      <c r="R12" s="76">
        <f t="shared" si="3"/>
        <v>-8.3275400476282124E-2</v>
      </c>
      <c r="S12" s="28"/>
      <c r="T12" s="39">
        <v>44729</v>
      </c>
      <c r="U12" s="32">
        <v>914.92</v>
      </c>
      <c r="V12" s="76">
        <f t="shared" si="4"/>
        <v>-8.3228120804024197E-2</v>
      </c>
    </row>
    <row r="13" spans="1:22" ht="12" customHeight="1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101">
        <f t="shared" ca="1" si="0"/>
        <v>44722</v>
      </c>
      <c r="M13" s="93">
        <f t="shared" ca="1" si="1"/>
        <v>-4.2504789272030941E-3</v>
      </c>
      <c r="N13" s="93">
        <f t="shared" ca="1" si="2"/>
        <v>-4.3005051620789159E-3</v>
      </c>
      <c r="O13" s="28"/>
      <c r="P13" s="80">
        <v>44722</v>
      </c>
      <c r="Q13" s="32">
        <v>676.07</v>
      </c>
      <c r="R13" s="76">
        <f t="shared" si="3"/>
        <v>-4.3005051620789159E-3</v>
      </c>
      <c r="S13" s="28"/>
      <c r="T13" s="39">
        <v>44722</v>
      </c>
      <c r="U13" s="32">
        <v>997.98</v>
      </c>
      <c r="V13" s="76">
        <f t="shared" si="4"/>
        <v>-4.2504789272030941E-3</v>
      </c>
    </row>
    <row r="14" spans="1:22" ht="12" customHeight="1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101">
        <f t="shared" ca="1" si="0"/>
        <v>44715</v>
      </c>
      <c r="M14" s="93">
        <f t="shared" ca="1" si="1"/>
        <v>2.1130922058074431E-2</v>
      </c>
      <c r="N14" s="93">
        <f t="shared" ca="1" si="2"/>
        <v>2.1083657909379383E-2</v>
      </c>
      <c r="O14" s="28"/>
      <c r="P14" s="80">
        <v>44715</v>
      </c>
      <c r="Q14" s="32">
        <v>678.99</v>
      </c>
      <c r="R14" s="76">
        <f t="shared" si="3"/>
        <v>2.1083657909379383E-2</v>
      </c>
      <c r="S14" s="28"/>
      <c r="T14" s="39">
        <v>44715</v>
      </c>
      <c r="U14" s="32">
        <v>1002.24</v>
      </c>
      <c r="V14" s="76">
        <f t="shared" si="4"/>
        <v>2.1130922058074431E-2</v>
      </c>
    </row>
    <row r="15" spans="1:22" ht="12" customHeight="1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101">
        <f t="shared" ca="1" si="0"/>
        <v>44708</v>
      </c>
      <c r="M15" s="93">
        <f t="shared" ca="1" si="1"/>
        <v>5.3468267300365024E-3</v>
      </c>
      <c r="N15" s="93">
        <f t="shared" ca="1" si="2"/>
        <v>5.2912452567766E-3</v>
      </c>
      <c r="O15" s="28"/>
      <c r="P15" s="80">
        <v>44708</v>
      </c>
      <c r="Q15" s="32">
        <v>664.97</v>
      </c>
      <c r="R15" s="76">
        <f t="shared" si="3"/>
        <v>5.2912452567766E-3</v>
      </c>
      <c r="S15" s="28"/>
      <c r="T15" s="39">
        <v>44708</v>
      </c>
      <c r="U15" s="32">
        <v>981.5</v>
      </c>
      <c r="V15" s="76">
        <f t="shared" si="4"/>
        <v>5.3468267300365024E-3</v>
      </c>
    </row>
    <row r="16" spans="1:22" ht="12" customHeight="1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101">
        <f t="shared" ca="1" si="0"/>
        <v>44701</v>
      </c>
      <c r="M16" s="93">
        <f t="shared" ca="1" si="1"/>
        <v>4.4417818477470172E-2</v>
      </c>
      <c r="N16" s="93">
        <f t="shared" ca="1" si="2"/>
        <v>4.4365852503276182E-2</v>
      </c>
      <c r="O16" s="28"/>
      <c r="P16" s="80">
        <v>44701</v>
      </c>
      <c r="Q16" s="32">
        <v>661.47</v>
      </c>
      <c r="R16" s="76">
        <f t="shared" si="3"/>
        <v>4.4365852503276182E-2</v>
      </c>
      <c r="S16" s="28"/>
      <c r="T16" s="39">
        <v>44701</v>
      </c>
      <c r="U16" s="32">
        <v>976.28</v>
      </c>
      <c r="V16" s="76">
        <f t="shared" si="4"/>
        <v>4.4417818477470172E-2</v>
      </c>
    </row>
    <row r="17" spans="1:22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101">
        <f t="shared" ca="1" si="0"/>
        <v>44694</v>
      </c>
      <c r="M17" s="93">
        <f t="shared" ca="1" si="1"/>
        <v>-0.11183322881629709</v>
      </c>
      <c r="N17" s="93">
        <f t="shared" ca="1" si="2"/>
        <v>-0.11186987309822616</v>
      </c>
      <c r="O17" s="28"/>
      <c r="P17" s="80">
        <v>44694</v>
      </c>
      <c r="Q17" s="32">
        <v>633.37</v>
      </c>
      <c r="R17" s="76">
        <f t="shared" si="3"/>
        <v>-0.11186987309822616</v>
      </c>
      <c r="S17" s="28"/>
      <c r="T17" s="39">
        <v>44694</v>
      </c>
      <c r="U17" s="32">
        <v>934.76</v>
      </c>
      <c r="V17" s="76">
        <f t="shared" si="4"/>
        <v>-0.11183322881629709</v>
      </c>
    </row>
    <row r="18" spans="1:22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101">
        <f t="shared" ca="1" si="0"/>
        <v>44687</v>
      </c>
      <c r="M18" s="93">
        <f t="shared" ca="1" si="1"/>
        <v>-4.4798605942894421E-2</v>
      </c>
      <c r="N18" s="93">
        <f t="shared" ca="1" si="2"/>
        <v>-4.484148775163066E-2</v>
      </c>
      <c r="O18" s="28"/>
      <c r="P18" s="80">
        <v>44687</v>
      </c>
      <c r="Q18" s="32">
        <v>713.15</v>
      </c>
      <c r="R18" s="76">
        <f t="shared" si="3"/>
        <v>-4.484148775163066E-2</v>
      </c>
      <c r="S18" s="28"/>
      <c r="T18" s="39">
        <v>44687</v>
      </c>
      <c r="U18" s="32">
        <v>1052.46</v>
      </c>
      <c r="V18" s="76">
        <f t="shared" si="4"/>
        <v>-4.4798605942894421E-2</v>
      </c>
    </row>
    <row r="19" spans="1:22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101">
        <f t="shared" ca="1" si="0"/>
        <v>44680</v>
      </c>
      <c r="M19" s="93">
        <f t="shared" ca="1" si="1"/>
        <v>-4.5034581982700383E-2</v>
      </c>
      <c r="N19" s="93">
        <f t="shared" ca="1" si="2"/>
        <v>-4.5083644549035684E-2</v>
      </c>
      <c r="O19" s="28"/>
      <c r="P19" s="80">
        <v>44680</v>
      </c>
      <c r="Q19" s="32">
        <v>746.63</v>
      </c>
      <c r="R19" s="76">
        <f t="shared" si="3"/>
        <v>-4.5083644549035684E-2</v>
      </c>
      <c r="S19" s="28"/>
      <c r="T19" s="39">
        <v>44680</v>
      </c>
      <c r="U19" s="32">
        <v>1101.82</v>
      </c>
      <c r="V19" s="76">
        <f t="shared" si="4"/>
        <v>-4.5034581982700383E-2</v>
      </c>
    </row>
    <row r="20" spans="1:22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101">
        <f t="shared" ca="1" si="0"/>
        <v>44673</v>
      </c>
      <c r="M20" s="93">
        <f t="shared" ca="1" si="1"/>
        <v>-0.10666336311689917</v>
      </c>
      <c r="N20" s="93">
        <f t="shared" ca="1" si="2"/>
        <v>-0.10671891601640593</v>
      </c>
      <c r="O20" s="28"/>
      <c r="P20" s="80">
        <v>44673</v>
      </c>
      <c r="Q20" s="32">
        <v>781.88</v>
      </c>
      <c r="R20" s="76">
        <f t="shared" si="3"/>
        <v>-0.10671891601640593</v>
      </c>
      <c r="S20" s="28"/>
      <c r="T20" s="39">
        <v>44673</v>
      </c>
      <c r="U20" s="32">
        <v>1153.78</v>
      </c>
      <c r="V20" s="76">
        <f t="shared" si="4"/>
        <v>-0.10666336311689917</v>
      </c>
    </row>
    <row r="21" spans="1:22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101">
        <f t="shared" ca="1" si="0"/>
        <v>44666</v>
      </c>
      <c r="M21" s="93">
        <f t="shared" ca="1" si="1"/>
        <v>6.5152489814769066E-2</v>
      </c>
      <c r="N21" s="93">
        <f t="shared" ca="1" si="2"/>
        <v>6.5114750906568597E-2</v>
      </c>
      <c r="O21" s="28"/>
      <c r="P21" s="80">
        <v>44666</v>
      </c>
      <c r="Q21" s="32">
        <v>875.29</v>
      </c>
      <c r="R21" s="76">
        <f t="shared" si="3"/>
        <v>6.5114750906568597E-2</v>
      </c>
      <c r="S21" s="28"/>
      <c r="T21" s="39">
        <v>44666</v>
      </c>
      <c r="U21" s="32">
        <v>1291.54</v>
      </c>
      <c r="V21" s="76">
        <f t="shared" si="4"/>
        <v>6.5152489814769066E-2</v>
      </c>
    </row>
    <row r="22" spans="1:22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101">
        <f t="shared" ca="1" si="0"/>
        <v>44659</v>
      </c>
      <c r="M22" s="93">
        <f t="shared" ca="1" si="1"/>
        <v>1.5604191270698786E-2</v>
      </c>
      <c r="N22" s="93">
        <f t="shared" ca="1" si="2"/>
        <v>1.5546218487394903E-2</v>
      </c>
      <c r="O22" s="28"/>
      <c r="P22" s="80">
        <v>44659</v>
      </c>
      <c r="Q22" s="32">
        <v>821.78</v>
      </c>
      <c r="R22" s="76">
        <f t="shared" si="3"/>
        <v>1.5546218487394903E-2</v>
      </c>
      <c r="S22" s="28"/>
      <c r="T22" s="39">
        <v>44659</v>
      </c>
      <c r="U22" s="32">
        <v>1212.54</v>
      </c>
      <c r="V22" s="76">
        <f t="shared" si="4"/>
        <v>1.5604191270698786E-2</v>
      </c>
    </row>
    <row r="23" spans="1:22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101">
        <f t="shared" ca="1" si="0"/>
        <v>44652</v>
      </c>
      <c r="M23" s="93">
        <f t="shared" ca="1" si="1"/>
        <v>1.0396840701953902E-3</v>
      </c>
      <c r="N23" s="93">
        <f t="shared" ca="1" si="2"/>
        <v>1.0019916129591078E-3</v>
      </c>
      <c r="O23" s="28"/>
      <c r="P23" s="80">
        <v>44652</v>
      </c>
      <c r="Q23" s="32">
        <v>809.2</v>
      </c>
      <c r="R23" s="76">
        <f t="shared" si="3"/>
        <v>1.0019916129591078E-3</v>
      </c>
      <c r="S23" s="28"/>
      <c r="T23" s="39">
        <v>44652</v>
      </c>
      <c r="U23" s="32">
        <v>1193.9100000000001</v>
      </c>
      <c r="V23" s="76">
        <f t="shared" si="4"/>
        <v>1.0396840701953902E-3</v>
      </c>
    </row>
    <row r="24" spans="1:22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101">
        <f t="shared" ca="1" si="0"/>
        <v>44645</v>
      </c>
      <c r="M24" s="93">
        <f t="shared" ca="1" si="1"/>
        <v>2.9397295034567339E-2</v>
      </c>
      <c r="N24" s="93">
        <f t="shared" ca="1" si="2"/>
        <v>2.935034507347134E-2</v>
      </c>
      <c r="O24" s="28"/>
      <c r="P24" s="80">
        <v>44645</v>
      </c>
      <c r="Q24" s="32">
        <v>808.39</v>
      </c>
      <c r="R24" s="76">
        <f t="shared" si="3"/>
        <v>2.935034507347134E-2</v>
      </c>
      <c r="S24" s="28"/>
      <c r="T24" s="39">
        <v>44645</v>
      </c>
      <c r="U24" s="32">
        <v>1192.67</v>
      </c>
      <c r="V24" s="76">
        <f t="shared" si="4"/>
        <v>2.9397295034567339E-2</v>
      </c>
    </row>
    <row r="25" spans="1:22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101">
        <f t="shared" ca="1" si="0"/>
        <v>44638</v>
      </c>
      <c r="M25" s="93">
        <f t="shared" ca="1" si="1"/>
        <v>-2.873693299466018E-2</v>
      </c>
      <c r="N25" s="93">
        <f t="shared" ca="1" si="2"/>
        <v>-2.8789790012614058E-2</v>
      </c>
      <c r="O25" s="28"/>
      <c r="P25" s="80">
        <v>44638</v>
      </c>
      <c r="Q25" s="32">
        <v>785.34</v>
      </c>
      <c r="R25" s="76">
        <f t="shared" si="3"/>
        <v>-2.8789790012614058E-2</v>
      </c>
      <c r="S25" s="28"/>
      <c r="T25" s="39">
        <v>44638</v>
      </c>
      <c r="U25" s="32">
        <v>1158.6099999999999</v>
      </c>
      <c r="V25" s="76">
        <f t="shared" si="4"/>
        <v>-2.873693299466018E-2</v>
      </c>
    </row>
    <row r="26" spans="1:22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101">
        <f t="shared" ca="1" si="0"/>
        <v>44631</v>
      </c>
      <c r="M26" s="93">
        <f t="shared" ca="1" si="1"/>
        <v>4.4955631279729014E-2</v>
      </c>
      <c r="N26" s="93">
        <f t="shared" ca="1" si="2"/>
        <v>4.490418287309228E-2</v>
      </c>
      <c r="O26" s="28"/>
      <c r="P26" s="80">
        <v>44631</v>
      </c>
      <c r="Q26" s="32">
        <v>808.62</v>
      </c>
      <c r="R26" s="76">
        <f t="shared" si="3"/>
        <v>4.490418287309228E-2</v>
      </c>
      <c r="S26" s="28"/>
      <c r="T26" s="39">
        <v>44631</v>
      </c>
      <c r="U26" s="32">
        <v>1192.8900000000001</v>
      </c>
      <c r="V26" s="76">
        <f t="shared" si="4"/>
        <v>4.4955631279729014E-2</v>
      </c>
    </row>
    <row r="27" spans="1:22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101">
        <f t="shared" ca="1" si="0"/>
        <v>44624</v>
      </c>
      <c r="M27" s="93">
        <f t="shared" ca="1" si="1"/>
        <v>0.11116843170845669</v>
      </c>
      <c r="N27" s="93">
        <f t="shared" ca="1" si="2"/>
        <v>0.11111589708247194</v>
      </c>
      <c r="O27" s="28"/>
      <c r="P27" s="80">
        <v>44624</v>
      </c>
      <c r="Q27" s="32">
        <v>773.87</v>
      </c>
      <c r="R27" s="76">
        <f t="shared" si="3"/>
        <v>0.11111589708247194</v>
      </c>
      <c r="S27" s="28"/>
      <c r="T27" s="39">
        <v>44624</v>
      </c>
      <c r="U27" s="32">
        <v>1141.57</v>
      </c>
      <c r="V27" s="76">
        <f t="shared" si="4"/>
        <v>0.11116843170845669</v>
      </c>
    </row>
    <row r="28" spans="1:22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101">
        <f t="shared" ca="1" si="0"/>
        <v>44617</v>
      </c>
      <c r="M28" s="93">
        <f t="shared" ca="1" si="1"/>
        <v>2.1557820806710204E-3</v>
      </c>
      <c r="N28" s="93">
        <f t="shared" ca="1" si="2"/>
        <v>2.1006589738425951E-3</v>
      </c>
      <c r="O28" s="28"/>
      <c r="P28" s="80">
        <v>44617</v>
      </c>
      <c r="Q28" s="32">
        <v>696.48</v>
      </c>
      <c r="R28" s="76">
        <f t="shared" si="3"/>
        <v>2.1006589738425951E-3</v>
      </c>
      <c r="S28" s="28"/>
      <c r="T28" s="39">
        <v>44617</v>
      </c>
      <c r="U28" s="32">
        <v>1027.3599999999999</v>
      </c>
      <c r="V28" s="76">
        <f t="shared" si="4"/>
        <v>2.1557820806710204E-3</v>
      </c>
    </row>
    <row r="29" spans="1:22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101">
        <f t="shared" ca="1" si="0"/>
        <v>44610</v>
      </c>
      <c r="M29" s="93">
        <f t="shared" ca="1" si="1"/>
        <v>5.7990009907529672E-2</v>
      </c>
      <c r="N29" s="93">
        <f t="shared" ca="1" si="2"/>
        <v>5.7949615648070552E-2</v>
      </c>
      <c r="O29" s="28"/>
      <c r="P29" s="80">
        <v>44610</v>
      </c>
      <c r="Q29" s="32">
        <v>695.02</v>
      </c>
      <c r="R29" s="76">
        <f t="shared" si="3"/>
        <v>5.7949615648070552E-2</v>
      </c>
      <c r="S29" s="28"/>
      <c r="T29" s="39">
        <v>44610</v>
      </c>
      <c r="U29" s="32">
        <v>1025.1500000000001</v>
      </c>
      <c r="V29" s="76">
        <f t="shared" si="4"/>
        <v>5.7990009907529672E-2</v>
      </c>
    </row>
    <row r="30" spans="1:22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101">
        <f t="shared" ca="1" si="0"/>
        <v>44603</v>
      </c>
      <c r="M30" s="93">
        <f t="shared" ca="1" si="1"/>
        <v>8.9821167472725172E-2</v>
      </c>
      <c r="N30" s="93">
        <f t="shared" ca="1" si="2"/>
        <v>8.9758476544356647E-2</v>
      </c>
      <c r="O30" s="28"/>
      <c r="P30" s="80">
        <v>44603</v>
      </c>
      <c r="Q30" s="32">
        <v>656.95</v>
      </c>
      <c r="R30" s="76">
        <f t="shared" si="3"/>
        <v>8.9758476544356647E-2</v>
      </c>
      <c r="S30" s="28"/>
      <c r="T30" s="39">
        <v>44603</v>
      </c>
      <c r="U30" s="32">
        <v>968.96</v>
      </c>
      <c r="V30" s="76">
        <f t="shared" si="4"/>
        <v>8.9821167472725172E-2</v>
      </c>
    </row>
    <row r="31" spans="1:22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101">
        <f t="shared" ca="1" si="0"/>
        <v>44596</v>
      </c>
      <c r="M31" s="93">
        <f t="shared" ca="1" si="1"/>
        <v>1.1639946749803842E-2</v>
      </c>
      <c r="N31" s="93">
        <f t="shared" ca="1" si="2"/>
        <v>1.1612296952611123E-2</v>
      </c>
      <c r="O31" s="28"/>
      <c r="P31" s="80">
        <v>44596</v>
      </c>
      <c r="Q31" s="32">
        <v>602.84</v>
      </c>
      <c r="R31" s="76">
        <f t="shared" si="3"/>
        <v>1.1612296952611123E-2</v>
      </c>
      <c r="S31" s="28"/>
      <c r="T31" s="39">
        <v>44596</v>
      </c>
      <c r="U31" s="32">
        <v>889.1</v>
      </c>
      <c r="V31" s="76">
        <f t="shared" si="4"/>
        <v>1.1639946749803842E-2</v>
      </c>
    </row>
    <row r="32" spans="1:22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01">
        <f t="shared" ca="1" si="0"/>
        <v>44589</v>
      </c>
      <c r="M32" s="93">
        <f t="shared" ca="1" si="1"/>
        <v>-0.10998703771215623</v>
      </c>
      <c r="N32" s="93">
        <f t="shared" ca="1" si="2"/>
        <v>-0.11003584229390695</v>
      </c>
      <c r="O32" s="28"/>
      <c r="P32" s="80">
        <v>44589</v>
      </c>
      <c r="Q32" s="32">
        <v>595.91999999999996</v>
      </c>
      <c r="R32" s="76">
        <f t="shared" si="3"/>
        <v>-0.11003584229390695</v>
      </c>
      <c r="S32" s="28"/>
      <c r="T32" s="39">
        <v>44589</v>
      </c>
      <c r="U32" s="32">
        <v>878.87</v>
      </c>
      <c r="V32" s="76">
        <f t="shared" si="4"/>
        <v>-0.10998703771215623</v>
      </c>
    </row>
    <row r="33" spans="1:22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01">
        <f t="shared" ca="1" si="0"/>
        <v>44582</v>
      </c>
      <c r="M33" s="93">
        <f t="shared" ca="1" si="1"/>
        <v>3.6680874293993027E-2</v>
      </c>
      <c r="N33" s="93">
        <f t="shared" ca="1" si="2"/>
        <v>3.6628789051614596E-2</v>
      </c>
      <c r="O33" s="28"/>
      <c r="P33" s="80">
        <v>44582</v>
      </c>
      <c r="Q33" s="32">
        <v>669.6</v>
      </c>
      <c r="R33" s="76">
        <f t="shared" si="3"/>
        <v>3.6628789051614596E-2</v>
      </c>
      <c r="S33" s="28"/>
      <c r="T33" s="39">
        <v>44582</v>
      </c>
      <c r="U33" s="32">
        <v>987.48</v>
      </c>
      <c r="V33" s="76">
        <f t="shared" si="4"/>
        <v>3.6680874293993027E-2</v>
      </c>
    </row>
    <row r="34" spans="1:22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01">
        <f t="shared" ca="1" si="0"/>
        <v>44575</v>
      </c>
      <c r="M34" s="93">
        <f t="shared" ca="1" si="1"/>
        <v>3.1378578543895363E-2</v>
      </c>
      <c r="N34" s="93">
        <f t="shared" ca="1" si="2"/>
        <v>3.1325839826286783E-2</v>
      </c>
      <c r="O34" s="28"/>
      <c r="P34" s="80">
        <v>44575</v>
      </c>
      <c r="Q34" s="32">
        <v>645.94000000000005</v>
      </c>
      <c r="R34" s="76">
        <f t="shared" si="3"/>
        <v>3.1325839826286783E-2</v>
      </c>
      <c r="S34" s="28"/>
      <c r="T34" s="39">
        <v>44575</v>
      </c>
      <c r="U34" s="32">
        <v>952.54</v>
      </c>
      <c r="V34" s="76">
        <f t="shared" si="4"/>
        <v>3.1378578543895363E-2</v>
      </c>
    </row>
    <row r="35" spans="1:22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101">
        <f t="shared" ca="1" si="0"/>
        <v>44568</v>
      </c>
      <c r="M35" s="93">
        <f t="shared" ca="1" si="1"/>
        <v>-8.4641611163970953E-2</v>
      </c>
      <c r="N35" s="93">
        <f t="shared" ca="1" si="2"/>
        <v>-8.468879243573435E-2</v>
      </c>
      <c r="O35" s="28"/>
      <c r="P35" s="80">
        <v>44568</v>
      </c>
      <c r="Q35" s="32">
        <v>626.32000000000005</v>
      </c>
      <c r="R35" s="76">
        <f t="shared" si="3"/>
        <v>-8.468879243573435E-2</v>
      </c>
      <c r="S35" s="28"/>
      <c r="T35" s="39">
        <v>44568</v>
      </c>
      <c r="U35" s="32">
        <v>923.56</v>
      </c>
      <c r="V35" s="76">
        <f t="shared" si="4"/>
        <v>-8.4641611163970953E-2</v>
      </c>
    </row>
    <row r="36" spans="1:22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101">
        <f t="shared" ca="1" si="0"/>
        <v>44561</v>
      </c>
      <c r="M36" s="93">
        <f t="shared" ca="1" si="1"/>
        <v>9.9800798806795044E-3</v>
      </c>
      <c r="N36" s="93">
        <f t="shared" ca="1" si="2"/>
        <v>9.9329928860290018E-3</v>
      </c>
      <c r="O36" s="28"/>
      <c r="P36" s="80">
        <v>44561</v>
      </c>
      <c r="Q36" s="32">
        <v>684.27</v>
      </c>
      <c r="R36" s="76">
        <f t="shared" si="3"/>
        <v>9.9329928860290018E-3</v>
      </c>
      <c r="S36" s="28"/>
      <c r="T36" s="39">
        <v>44561</v>
      </c>
      <c r="U36" s="32">
        <v>1008.96</v>
      </c>
      <c r="V36" s="76">
        <f t="shared" si="4"/>
        <v>9.9800798806795044E-3</v>
      </c>
    </row>
    <row r="37" spans="1:22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101">
        <f t="shared" ca="1" si="0"/>
        <v>44554</v>
      </c>
      <c r="M37" s="93">
        <f t="shared" ca="1" si="1"/>
        <v>3.0077746385927195E-2</v>
      </c>
      <c r="N37" s="93">
        <f t="shared" ca="1" si="2"/>
        <v>3.0040439052570811E-2</v>
      </c>
      <c r="O37" s="28"/>
      <c r="P37" s="80">
        <v>44554</v>
      </c>
      <c r="Q37" s="32">
        <v>677.54</v>
      </c>
      <c r="R37" s="76">
        <f t="shared" si="3"/>
        <v>3.0040439052570811E-2</v>
      </c>
      <c r="S37" s="28"/>
      <c r="T37" s="39">
        <v>44554</v>
      </c>
      <c r="U37" s="32">
        <v>998.99</v>
      </c>
      <c r="V37" s="76">
        <f t="shared" si="4"/>
        <v>3.0077746385927195E-2</v>
      </c>
    </row>
    <row r="38" spans="1:22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101">
        <f t="shared" ca="1" si="0"/>
        <v>44547</v>
      </c>
      <c r="M38" s="93">
        <f t="shared" ca="1" si="1"/>
        <v>2.5028008539962343E-2</v>
      </c>
      <c r="N38" s="93">
        <f t="shared" ca="1" si="2"/>
        <v>2.4978574211141469E-2</v>
      </c>
      <c r="O38" s="28"/>
      <c r="P38" s="80">
        <v>44547</v>
      </c>
      <c r="Q38" s="32">
        <v>657.78</v>
      </c>
      <c r="R38" s="76">
        <f t="shared" si="3"/>
        <v>2.4978574211141469E-2</v>
      </c>
      <c r="S38" s="28"/>
      <c r="T38" s="39">
        <v>44547</v>
      </c>
      <c r="U38" s="32">
        <v>969.82</v>
      </c>
      <c r="V38" s="76">
        <f t="shared" si="4"/>
        <v>2.5028008539962343E-2</v>
      </c>
    </row>
    <row r="39" spans="1:22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101">
        <f t="shared" ca="1" si="0"/>
        <v>44540</v>
      </c>
      <c r="M39" s="93">
        <f t="shared" ca="1" si="1"/>
        <v>-2.2390758516650955E-2</v>
      </c>
      <c r="N39" s="93">
        <f t="shared" ca="1" si="2"/>
        <v>-2.2437850353399957E-2</v>
      </c>
      <c r="O39" s="28"/>
      <c r="P39" s="80">
        <v>44540</v>
      </c>
      <c r="Q39" s="32">
        <v>641.75</v>
      </c>
      <c r="R39" s="76">
        <f t="shared" si="3"/>
        <v>-2.2437850353399957E-2</v>
      </c>
      <c r="S39" s="28"/>
      <c r="T39" s="39">
        <v>44540</v>
      </c>
      <c r="U39" s="32">
        <v>946.14</v>
      </c>
      <c r="V39" s="76">
        <f t="shared" si="4"/>
        <v>-2.2390758516650955E-2</v>
      </c>
    </row>
    <row r="40" spans="1:22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101">
        <f t="shared" ca="1" si="0"/>
        <v>44533</v>
      </c>
      <c r="M40" s="93">
        <f t="shared" ca="1" si="1"/>
        <v>-5.7248339145512306E-2</v>
      </c>
      <c r="N40" s="93">
        <f t="shared" ca="1" si="2"/>
        <v>-5.7296303742209731E-2</v>
      </c>
      <c r="O40" s="28"/>
      <c r="P40" s="80">
        <v>44533</v>
      </c>
      <c r="Q40" s="32">
        <v>656.48</v>
      </c>
      <c r="R40" s="76">
        <f t="shared" si="3"/>
        <v>-5.7296303742209731E-2</v>
      </c>
      <c r="S40" s="28"/>
      <c r="T40" s="39">
        <v>44533</v>
      </c>
      <c r="U40" s="32">
        <v>967.81</v>
      </c>
      <c r="V40" s="76">
        <f t="shared" si="4"/>
        <v>-5.7248339145512306E-2</v>
      </c>
    </row>
    <row r="41" spans="1:22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101">
        <f t="shared" ca="1" si="0"/>
        <v>44526</v>
      </c>
      <c r="M41" s="93">
        <f t="shared" ca="1" si="1"/>
        <v>-8.1779232743893204E-2</v>
      </c>
      <c r="N41" s="93">
        <f t="shared" ca="1" si="2"/>
        <v>-8.1825853066821441E-2</v>
      </c>
      <c r="O41" s="28"/>
      <c r="P41" s="80">
        <v>44526</v>
      </c>
      <c r="Q41" s="32">
        <v>696.38</v>
      </c>
      <c r="R41" s="76">
        <f t="shared" si="3"/>
        <v>-8.1825853066821441E-2</v>
      </c>
      <c r="S41" s="28"/>
      <c r="T41" s="39">
        <v>44526</v>
      </c>
      <c r="U41" s="32">
        <v>1026.58</v>
      </c>
      <c r="V41" s="76">
        <f t="shared" si="4"/>
        <v>-8.1779232743893204E-2</v>
      </c>
    </row>
    <row r="42" spans="1:22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101">
        <f t="shared" ca="1" si="0"/>
        <v>44519</v>
      </c>
      <c r="M42" s="93">
        <f t="shared" ca="1" si="1"/>
        <v>-3.200083119042052E-2</v>
      </c>
      <c r="N42" s="93">
        <f t="shared" ca="1" si="2"/>
        <v>-3.2046455235785754E-2</v>
      </c>
      <c r="O42" s="28"/>
      <c r="P42" s="80">
        <v>44519</v>
      </c>
      <c r="Q42" s="32">
        <v>758.44</v>
      </c>
      <c r="R42" s="76">
        <f t="shared" si="3"/>
        <v>-3.2046455235785754E-2</v>
      </c>
      <c r="S42" s="28"/>
      <c r="T42" s="39">
        <v>44519</v>
      </c>
      <c r="U42" s="32">
        <v>1118.01</v>
      </c>
      <c r="V42" s="76">
        <f t="shared" si="4"/>
        <v>-3.200083119042052E-2</v>
      </c>
    </row>
    <row r="43" spans="1:22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101">
        <f t="shared" ca="1" si="0"/>
        <v>44512</v>
      </c>
      <c r="M43" s="93">
        <f t="shared" ca="1" si="1"/>
        <v>0.11409389499271727</v>
      </c>
      <c r="N43" s="93">
        <f t="shared" ca="1" si="2"/>
        <v>0.1140415730656581</v>
      </c>
      <c r="O43" s="28"/>
      <c r="P43" s="80">
        <v>44512</v>
      </c>
      <c r="Q43" s="32">
        <v>783.55</v>
      </c>
      <c r="R43" s="76">
        <f t="shared" si="3"/>
        <v>0.1140415730656581</v>
      </c>
      <c r="S43" s="28"/>
      <c r="T43" s="39">
        <v>44512</v>
      </c>
      <c r="U43" s="32">
        <v>1154.97</v>
      </c>
      <c r="V43" s="76">
        <f t="shared" si="4"/>
        <v>0.11409389499271727</v>
      </c>
    </row>
    <row r="44" spans="1:22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101">
        <f t="shared" ca="1" si="0"/>
        <v>44505</v>
      </c>
      <c r="M44" s="93">
        <f t="shared" ca="1" si="1"/>
        <v>4.1344811306540219E-2</v>
      </c>
      <c r="N44" s="93">
        <f t="shared" ca="1" si="2"/>
        <v>4.1306407674996937E-2</v>
      </c>
      <c r="O44" s="28"/>
      <c r="P44" s="80">
        <v>44505</v>
      </c>
      <c r="Q44" s="32">
        <v>703.34</v>
      </c>
      <c r="R44" s="76">
        <f t="shared" si="3"/>
        <v>4.1306407674996937E-2</v>
      </c>
      <c r="S44" s="28"/>
      <c r="T44" s="39">
        <v>44505</v>
      </c>
      <c r="U44" s="32">
        <v>1036.69</v>
      </c>
      <c r="V44" s="76">
        <f t="shared" si="4"/>
        <v>4.1344811306540219E-2</v>
      </c>
    </row>
    <row r="45" spans="1:22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101">
        <f t="shared" ca="1" si="0"/>
        <v>44498</v>
      </c>
      <c r="M45" s="93">
        <f t="shared" ca="1" si="1"/>
        <v>-3.7679674435239896E-2</v>
      </c>
      <c r="N45" s="93">
        <f t="shared" ca="1" si="2"/>
        <v>-3.7738805863832381E-2</v>
      </c>
      <c r="O45" s="28"/>
      <c r="P45" s="80">
        <v>44498</v>
      </c>
      <c r="Q45" s="32">
        <v>675.44</v>
      </c>
      <c r="R45" s="76">
        <f t="shared" si="3"/>
        <v>-3.7738805863832381E-2</v>
      </c>
      <c r="S45" s="28"/>
      <c r="T45" s="39">
        <v>44498</v>
      </c>
      <c r="U45" s="32">
        <v>995.53</v>
      </c>
      <c r="V45" s="76">
        <f t="shared" si="4"/>
        <v>-3.7679674435239896E-2</v>
      </c>
    </row>
    <row r="46" spans="1:22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101">
        <f t="shared" ca="1" si="0"/>
        <v>44491</v>
      </c>
      <c r="M46" s="93">
        <f t="shared" ca="1" si="1"/>
        <v>1.5011626652014831E-2</v>
      </c>
      <c r="N46" s="93">
        <f t="shared" ca="1" si="2"/>
        <v>1.4965730645767561E-2</v>
      </c>
      <c r="O46" s="28"/>
      <c r="P46" s="80">
        <v>44491</v>
      </c>
      <c r="Q46" s="32">
        <v>701.93</v>
      </c>
      <c r="R46" s="76">
        <f t="shared" si="3"/>
        <v>1.4965730645767561E-2</v>
      </c>
      <c r="S46" s="28"/>
      <c r="T46" s="39">
        <v>44491</v>
      </c>
      <c r="U46" s="32">
        <v>1034.51</v>
      </c>
      <c r="V46" s="76">
        <f t="shared" si="4"/>
        <v>1.5011626652014831E-2</v>
      </c>
    </row>
    <row r="47" spans="1:22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101">
        <f t="shared" ca="1" si="0"/>
        <v>44484</v>
      </c>
      <c r="M47" s="93">
        <f t="shared" ca="1" si="1"/>
        <v>8.36434388755396E-2</v>
      </c>
      <c r="N47" s="93">
        <f t="shared" ca="1" si="2"/>
        <v>8.3590555129028798E-2</v>
      </c>
      <c r="O47" s="28"/>
      <c r="P47" s="80">
        <v>44484</v>
      </c>
      <c r="Q47" s="32">
        <v>691.58</v>
      </c>
      <c r="R47" s="76">
        <f t="shared" si="3"/>
        <v>8.3590555129028798E-2</v>
      </c>
      <c r="S47" s="28"/>
      <c r="T47" s="39">
        <v>44484</v>
      </c>
      <c r="U47" s="32">
        <v>1019.21</v>
      </c>
      <c r="V47" s="76">
        <f t="shared" si="4"/>
        <v>8.36434388755396E-2</v>
      </c>
    </row>
    <row r="48" spans="1:22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101">
        <f t="shared" ca="1" si="0"/>
        <v>44477</v>
      </c>
      <c r="M48" s="93">
        <f t="shared" ca="1" si="1"/>
        <v>7.1754959718312916E-2</v>
      </c>
      <c r="N48" s="93">
        <f t="shared" ca="1" si="2"/>
        <v>7.1700837909089543E-2</v>
      </c>
      <c r="O48" s="28"/>
      <c r="P48" s="80">
        <v>44477</v>
      </c>
      <c r="Q48" s="32">
        <v>638.23</v>
      </c>
      <c r="R48" s="76">
        <f t="shared" si="3"/>
        <v>7.1700837909089543E-2</v>
      </c>
      <c r="S48" s="28"/>
      <c r="T48" s="39">
        <v>44477</v>
      </c>
      <c r="U48" s="32">
        <v>940.54</v>
      </c>
      <c r="V48" s="76">
        <f t="shared" si="4"/>
        <v>7.1754959718312916E-2</v>
      </c>
    </row>
    <row r="49" spans="1:22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101">
        <f t="shared" ca="1" si="0"/>
        <v>44470</v>
      </c>
      <c r="M49" s="93">
        <f t="shared" ca="1" si="1"/>
        <v>-1.3200869436572615E-3</v>
      </c>
      <c r="N49" s="93">
        <f t="shared" ca="1" si="2"/>
        <v>-1.3582855418050599E-3</v>
      </c>
      <c r="O49" s="28"/>
      <c r="P49" s="80">
        <v>44470</v>
      </c>
      <c r="Q49" s="32">
        <v>595.53</v>
      </c>
      <c r="R49" s="76">
        <f t="shared" si="3"/>
        <v>-1.3582855418050599E-3</v>
      </c>
      <c r="S49" s="28"/>
      <c r="T49" s="39">
        <v>44470</v>
      </c>
      <c r="U49" s="32">
        <v>877.57</v>
      </c>
      <c r="V49" s="76">
        <f t="shared" si="4"/>
        <v>-1.3200869436572615E-3</v>
      </c>
    </row>
    <row r="50" spans="1:22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101">
        <f t="shared" ca="1" si="0"/>
        <v>44463</v>
      </c>
      <c r="M50" s="93">
        <f t="shared" ca="1" si="1"/>
        <v>-4.2464857796665645E-2</v>
      </c>
      <c r="N50" s="93">
        <f t="shared" ca="1" si="2"/>
        <v>-4.2516296843389756E-2</v>
      </c>
      <c r="O50" s="28"/>
      <c r="P50" s="80">
        <v>44463</v>
      </c>
      <c r="Q50" s="32">
        <v>596.34</v>
      </c>
      <c r="R50" s="76">
        <f t="shared" si="3"/>
        <v>-4.2516296843389756E-2</v>
      </c>
      <c r="S50" s="28"/>
      <c r="T50" s="39">
        <v>44463</v>
      </c>
      <c r="U50" s="32">
        <v>878.73</v>
      </c>
      <c r="V50" s="76">
        <f t="shared" si="4"/>
        <v>-4.2464857796665645E-2</v>
      </c>
    </row>
    <row r="51" spans="1:22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101">
        <f t="shared" ca="1" si="0"/>
        <v>44456</v>
      </c>
      <c r="M51" s="93">
        <f t="shared" ca="1" si="1"/>
        <v>-1.6925549009105478E-2</v>
      </c>
      <c r="N51" s="93">
        <f t="shared" ca="1" si="2"/>
        <v>-1.69828593074276E-2</v>
      </c>
      <c r="O51" s="28"/>
      <c r="P51" s="80">
        <v>44456</v>
      </c>
      <c r="Q51" s="32">
        <v>622.82000000000005</v>
      </c>
      <c r="R51" s="76">
        <f t="shared" si="3"/>
        <v>-1.69828593074276E-2</v>
      </c>
      <c r="S51" s="28"/>
      <c r="T51" s="39">
        <v>44456</v>
      </c>
      <c r="U51" s="32">
        <v>917.7</v>
      </c>
      <c r="V51" s="76">
        <f t="shared" si="4"/>
        <v>-1.6925549009105478E-2</v>
      </c>
    </row>
    <row r="52" spans="1:22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101">
        <f t="shared" ca="1" si="0"/>
        <v>44449</v>
      </c>
      <c r="M52" s="93">
        <f t="shared" ca="1" si="1"/>
        <v>-6.9746584420372959E-2</v>
      </c>
      <c r="N52" s="93">
        <f t="shared" ca="1" si="2"/>
        <v>-6.9783148096489556E-2</v>
      </c>
      <c r="O52" s="28"/>
      <c r="P52" s="80">
        <v>44449</v>
      </c>
      <c r="Q52" s="32">
        <v>633.58000000000004</v>
      </c>
      <c r="R52" s="76">
        <f t="shared" si="3"/>
        <v>-6.9783148096489556E-2</v>
      </c>
      <c r="S52" s="28"/>
      <c r="T52" s="39">
        <v>44449</v>
      </c>
      <c r="U52" s="32">
        <v>933.5</v>
      </c>
      <c r="V52" s="76">
        <f t="shared" si="4"/>
        <v>-6.9746584420372959E-2</v>
      </c>
    </row>
    <row r="53" spans="1:22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101">
        <f t="shared" ca="1" si="0"/>
        <v>44442</v>
      </c>
      <c r="M53" s="93">
        <f t="shared" ca="1" si="1"/>
        <v>1.4261456669833583E-2</v>
      </c>
      <c r="N53" s="93">
        <f t="shared" ca="1" si="2"/>
        <v>1.4205518412079066E-2</v>
      </c>
      <c r="O53" s="28"/>
      <c r="P53" s="80">
        <v>44442</v>
      </c>
      <c r="Q53" s="32">
        <v>681.11</v>
      </c>
      <c r="R53" s="76">
        <f t="shared" si="3"/>
        <v>1.4205518412079066E-2</v>
      </c>
      <c r="S53" s="28"/>
      <c r="T53" s="39">
        <v>44442</v>
      </c>
      <c r="U53" s="32">
        <v>1003.49</v>
      </c>
      <c r="V53" s="76">
        <f t="shared" si="4"/>
        <v>1.4261456669833583E-2</v>
      </c>
    </row>
    <row r="54" spans="1:22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101">
        <f t="shared" ca="1" si="0"/>
        <v>44435</v>
      </c>
      <c r="M54" s="93">
        <f t="shared" ca="1" si="1"/>
        <v>8.1218717898279946E-2</v>
      </c>
      <c r="N54" s="93">
        <f t="shared" ca="1" si="2"/>
        <v>8.1172019640988635E-2</v>
      </c>
      <c r="O54" s="28"/>
      <c r="P54" s="80">
        <v>44435</v>
      </c>
      <c r="Q54" s="32">
        <v>671.57</v>
      </c>
      <c r="R54" s="76">
        <f t="shared" si="3"/>
        <v>8.1172019640988635E-2</v>
      </c>
      <c r="S54" s="28"/>
      <c r="T54" s="39">
        <v>44435</v>
      </c>
      <c r="U54" s="32">
        <v>989.38</v>
      </c>
      <c r="V54" s="76">
        <f t="shared" si="4"/>
        <v>8.1218717898279946E-2</v>
      </c>
    </row>
    <row r="55" spans="1:22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101">
        <f t="shared" ca="1" si="0"/>
        <v>44428</v>
      </c>
      <c r="M55" s="93">
        <f t="shared" ca="1" si="1"/>
        <v>-6.8309321386753608E-2</v>
      </c>
      <c r="N55" s="93">
        <f t="shared" ca="1" si="2"/>
        <v>-6.83495320374371E-2</v>
      </c>
      <c r="O55" s="28"/>
      <c r="P55" s="80">
        <v>44428</v>
      </c>
      <c r="Q55" s="32">
        <v>621.15</v>
      </c>
      <c r="R55" s="76">
        <f t="shared" si="3"/>
        <v>-6.83495320374371E-2</v>
      </c>
      <c r="S55" s="28"/>
      <c r="T55" s="39">
        <v>44428</v>
      </c>
      <c r="U55" s="32">
        <v>915.06</v>
      </c>
      <c r="V55" s="76">
        <f t="shared" si="4"/>
        <v>-6.8309321386753608E-2</v>
      </c>
    </row>
    <row r="56" spans="1:22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101">
        <f t="shared" ca="1" si="0"/>
        <v>44421</v>
      </c>
      <c r="M56" s="93">
        <f t="shared" ca="1" si="1"/>
        <v>-2.1870113832149873E-2</v>
      </c>
      <c r="N56" s="93">
        <f t="shared" ca="1" si="2"/>
        <v>-2.1917084763665051E-2</v>
      </c>
      <c r="O56" s="28"/>
      <c r="P56" s="80">
        <v>44421</v>
      </c>
      <c r="Q56" s="32">
        <v>666.72</v>
      </c>
      <c r="R56" s="76">
        <f t="shared" si="3"/>
        <v>-2.1917084763665051E-2</v>
      </c>
      <c r="S56" s="28"/>
      <c r="T56" s="39">
        <v>44421</v>
      </c>
      <c r="U56" s="32">
        <v>982.15</v>
      </c>
      <c r="V56" s="76">
        <f t="shared" si="4"/>
        <v>-2.1870113832149873E-2</v>
      </c>
    </row>
    <row r="57" spans="1:22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101">
        <f t="shared" ca="1" si="0"/>
        <v>44414</v>
      </c>
      <c r="M57" s="93">
        <f t="shared" ca="1" si="1"/>
        <v>-5.4572674117525088E-2</v>
      </c>
      <c r="N57" s="93">
        <f t="shared" ca="1" si="2"/>
        <v>-5.4615555308998087E-2</v>
      </c>
      <c r="O57" s="28"/>
      <c r="P57" s="80">
        <v>44414</v>
      </c>
      <c r="Q57" s="32">
        <v>681.66</v>
      </c>
      <c r="R57" s="76">
        <f t="shared" si="3"/>
        <v>-5.4615555308998087E-2</v>
      </c>
      <c r="S57" s="28"/>
      <c r="T57" s="39">
        <v>44414</v>
      </c>
      <c r="U57" s="32">
        <v>1004.11</v>
      </c>
      <c r="V57" s="76">
        <f t="shared" si="4"/>
        <v>-5.4572674117525088E-2</v>
      </c>
    </row>
    <row r="58" spans="1:22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101">
        <f t="shared" ca="1" si="0"/>
        <v>44407</v>
      </c>
      <c r="M58" s="93">
        <f t="shared" ca="1" si="1"/>
        <v>5.9294648022181873E-2</v>
      </c>
      <c r="N58" s="93">
        <f t="shared" ca="1" si="2"/>
        <v>5.9231402044893633E-2</v>
      </c>
      <c r="O58" s="28"/>
      <c r="P58" s="80">
        <v>44407</v>
      </c>
      <c r="Q58" s="32">
        <v>721.04</v>
      </c>
      <c r="R58" s="76">
        <f t="shared" si="3"/>
        <v>5.9231402044893633E-2</v>
      </c>
      <c r="S58" s="28"/>
      <c r="T58" s="39">
        <v>44407</v>
      </c>
      <c r="U58" s="32">
        <v>1062.07</v>
      </c>
      <c r="V58" s="76">
        <f t="shared" si="4"/>
        <v>5.9294648022181873E-2</v>
      </c>
    </row>
    <row r="59" spans="1:22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101">
        <f t="shared" ca="1" si="0"/>
        <v>44400</v>
      </c>
      <c r="M59" s="93">
        <f t="shared" ca="1" si="1"/>
        <v>-3.8779755912834113E-2</v>
      </c>
      <c r="N59" s="93">
        <f t="shared" ca="1" si="2"/>
        <v>-3.8829742170511938E-2</v>
      </c>
      <c r="O59" s="28"/>
      <c r="P59" s="80">
        <v>44400</v>
      </c>
      <c r="Q59" s="32">
        <v>680.72</v>
      </c>
      <c r="R59" s="76">
        <f t="shared" si="3"/>
        <v>-3.8829742170511938E-2</v>
      </c>
      <c r="S59" s="28"/>
      <c r="T59" s="39">
        <v>44400</v>
      </c>
      <c r="U59" s="32">
        <v>1002.62</v>
      </c>
      <c r="V59" s="76">
        <f t="shared" si="4"/>
        <v>-3.8779755912834113E-2</v>
      </c>
    </row>
    <row r="60" spans="1:22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101">
        <f t="shared" ca="1" si="0"/>
        <v>44393</v>
      </c>
      <c r="M60" s="93">
        <f t="shared" ca="1" si="1"/>
        <v>-2.1666338388812378E-2</v>
      </c>
      <c r="N60" s="93">
        <f t="shared" ca="1" si="2"/>
        <v>-2.1700993189949225E-2</v>
      </c>
      <c r="O60" s="28"/>
      <c r="P60" s="80">
        <v>44393</v>
      </c>
      <c r="Q60" s="32">
        <v>708.22</v>
      </c>
      <c r="R60" s="76">
        <f t="shared" si="3"/>
        <v>-2.1700993189949225E-2</v>
      </c>
      <c r="S60" s="28"/>
      <c r="T60" s="39">
        <v>44393</v>
      </c>
      <c r="U60" s="32">
        <v>1043.07</v>
      </c>
      <c r="V60" s="76">
        <f t="shared" si="4"/>
        <v>-2.1666338388812378E-2</v>
      </c>
    </row>
    <row r="61" spans="1:22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101">
        <f t="shared" ca="1" si="0"/>
        <v>44386</v>
      </c>
      <c r="M61" s="93">
        <f t="shared" ca="1" si="1"/>
        <v>-1.8955252721366889E-2</v>
      </c>
      <c r="N61" s="93">
        <f t="shared" ca="1" si="2"/>
        <v>-1.9011870562090194E-2</v>
      </c>
      <c r="O61" s="28"/>
      <c r="P61" s="80">
        <v>44386</v>
      </c>
      <c r="Q61" s="32">
        <v>723.93</v>
      </c>
      <c r="R61" s="76">
        <f t="shared" si="3"/>
        <v>-1.9011870562090194E-2</v>
      </c>
      <c r="S61" s="28"/>
      <c r="T61" s="39">
        <v>44386</v>
      </c>
      <c r="U61" s="32">
        <v>1066.17</v>
      </c>
      <c r="V61" s="76">
        <f t="shared" si="4"/>
        <v>-1.8955252721366889E-2</v>
      </c>
    </row>
    <row r="62" spans="1:22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101">
        <f t="shared" ca="1" si="0"/>
        <v>44379</v>
      </c>
      <c r="M62" s="93">
        <f t="shared" ca="1" si="1"/>
        <v>6.2498842614024941E-3</v>
      </c>
      <c r="N62" s="93">
        <f t="shared" ca="1" si="2"/>
        <v>6.2038968653277404E-3</v>
      </c>
      <c r="O62" s="28"/>
      <c r="P62" s="80">
        <v>44379</v>
      </c>
      <c r="Q62" s="32">
        <v>737.96</v>
      </c>
      <c r="R62" s="76">
        <f t="shared" si="3"/>
        <v>6.2038968653277404E-3</v>
      </c>
      <c r="S62" s="28"/>
      <c r="T62" s="39">
        <v>44379</v>
      </c>
      <c r="U62" s="32">
        <v>1086.77</v>
      </c>
      <c r="V62" s="76">
        <f t="shared" si="4"/>
        <v>6.2498842614024941E-3</v>
      </c>
    </row>
    <row r="63" spans="1:22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101">
        <f t="shared" ca="1" si="0"/>
        <v>44372</v>
      </c>
      <c r="M63" s="93">
        <f t="shared" ca="1" si="1"/>
        <v>-1.1432389634877471E-2</v>
      </c>
      <c r="N63" s="93">
        <f t="shared" ca="1" si="2"/>
        <v>-1.1483563139379704E-2</v>
      </c>
      <c r="O63" s="28"/>
      <c r="P63" s="80">
        <v>44372</v>
      </c>
      <c r="Q63" s="32">
        <v>733.41</v>
      </c>
      <c r="R63" s="76">
        <f t="shared" si="3"/>
        <v>-1.1483563139379704E-2</v>
      </c>
      <c r="S63" s="28"/>
      <c r="T63" s="39">
        <v>44372</v>
      </c>
      <c r="U63" s="32">
        <v>1080.02</v>
      </c>
      <c r="V63" s="76">
        <f t="shared" si="4"/>
        <v>-1.1432389634877471E-2</v>
      </c>
    </row>
    <row r="64" spans="1:22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101">
        <f t="shared" ca="1" si="0"/>
        <v>44365</v>
      </c>
      <c r="M64" s="93">
        <f t="shared" ca="1" si="1"/>
        <v>-0.11211254327649822</v>
      </c>
      <c r="N64" s="93">
        <f t="shared" ca="1" si="2"/>
        <v>-0.11234341911632761</v>
      </c>
      <c r="O64" s="28"/>
      <c r="P64" s="80">
        <v>44365</v>
      </c>
      <c r="Q64" s="32">
        <v>741.93</v>
      </c>
      <c r="R64" s="76">
        <f t="shared" si="3"/>
        <v>-0.11234341911632761</v>
      </c>
      <c r="S64" s="28"/>
      <c r="T64" s="39">
        <v>44365</v>
      </c>
      <c r="U64" s="32">
        <v>1092.51</v>
      </c>
      <c r="V64" s="76">
        <f t="shared" si="4"/>
        <v>-0.11211254327649822</v>
      </c>
    </row>
    <row r="65" spans="1:22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101">
        <f t="shared" ca="1" si="0"/>
        <v>44358</v>
      </c>
      <c r="M65" s="93">
        <f t="shared" ca="1" si="1"/>
        <v>9.1279637177794637E-3</v>
      </c>
      <c r="N65" s="93">
        <f t="shared" ca="1" si="2"/>
        <v>9.298057068334753E-3</v>
      </c>
      <c r="O65" s="28"/>
      <c r="P65" s="80">
        <v>44358</v>
      </c>
      <c r="Q65" s="32">
        <v>835.83</v>
      </c>
      <c r="R65" s="76">
        <f t="shared" si="3"/>
        <v>9.298057068334753E-3</v>
      </c>
      <c r="S65" s="28"/>
      <c r="T65" s="39">
        <v>44358</v>
      </c>
      <c r="U65" s="32">
        <v>1230.46</v>
      </c>
      <c r="V65" s="76">
        <f t="shared" si="4"/>
        <v>9.1279637177794637E-3</v>
      </c>
    </row>
    <row r="66" spans="1:22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101">
        <f t="shared" ca="1" si="0"/>
        <v>44351</v>
      </c>
      <c r="M66" s="93">
        <f t="shared" ca="1" si="1"/>
        <v>-2.2730005049331314E-2</v>
      </c>
      <c r="N66" s="93">
        <f t="shared" ca="1" si="2"/>
        <v>-2.3235790193788852E-2</v>
      </c>
      <c r="O66" s="28"/>
      <c r="P66" s="80">
        <v>44351</v>
      </c>
      <c r="Q66" s="32">
        <v>828.13</v>
      </c>
      <c r="R66" s="76">
        <f t="shared" si="3"/>
        <v>-2.3235790193788852E-2</v>
      </c>
      <c r="S66" s="28"/>
      <c r="T66" s="39">
        <v>44351</v>
      </c>
      <c r="U66" s="32">
        <v>1219.33</v>
      </c>
      <c r="V66" s="76">
        <f t="shared" si="4"/>
        <v>-2.2730005049331314E-2</v>
      </c>
    </row>
    <row r="67" spans="1:22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101">
        <f t="shared" ca="1" si="0"/>
        <v>44344</v>
      </c>
      <c r="M67" s="93">
        <f t="shared" ca="1" si="1"/>
        <v>8.2180490012282448E-3</v>
      </c>
      <c r="N67" s="93">
        <f t="shared" ca="1" si="2"/>
        <v>7.8216939078752379E-3</v>
      </c>
      <c r="O67" s="28"/>
      <c r="P67" s="80">
        <v>44344</v>
      </c>
      <c r="Q67" s="32">
        <v>847.83</v>
      </c>
      <c r="R67" s="76">
        <f t="shared" si="3"/>
        <v>7.8216939078752379E-3</v>
      </c>
      <c r="S67" s="28"/>
      <c r="T67" s="39">
        <v>44344</v>
      </c>
      <c r="U67" s="32">
        <v>1247.69</v>
      </c>
      <c r="V67" s="76">
        <f t="shared" si="4"/>
        <v>8.2180490012282448E-3</v>
      </c>
    </row>
    <row r="68" spans="1:22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101">
        <f t="shared" ca="1" si="0"/>
        <v>44337</v>
      </c>
      <c r="M68" s="93">
        <f t="shared" ca="1" si="1"/>
        <v>6.351784532618332E-2</v>
      </c>
      <c r="N68" s="93">
        <f t="shared" ca="1" si="2"/>
        <v>6.4240262122534642E-2</v>
      </c>
      <c r="O68" s="28"/>
      <c r="P68" s="80">
        <v>44337</v>
      </c>
      <c r="Q68" s="32">
        <v>841.25</v>
      </c>
      <c r="R68" s="76">
        <f t="shared" si="3"/>
        <v>6.4240262122534642E-2</v>
      </c>
      <c r="S68" s="28"/>
      <c r="T68" s="39">
        <v>44337</v>
      </c>
      <c r="U68" s="32">
        <v>1237.52</v>
      </c>
      <c r="V68" s="76">
        <f t="shared" si="4"/>
        <v>6.351784532618332E-2</v>
      </c>
    </row>
    <row r="69" spans="1:22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101">
        <f t="shared" ca="1" si="0"/>
        <v>44330</v>
      </c>
      <c r="M69" s="93">
        <f t="shared" ca="1" si="1"/>
        <v>-6.5399096706993953E-3</v>
      </c>
      <c r="N69" s="93">
        <f t="shared" ca="1" si="2"/>
        <v>-6.5853137449572996E-3</v>
      </c>
      <c r="O69" s="28"/>
      <c r="P69" s="80">
        <v>44330</v>
      </c>
      <c r="Q69" s="32">
        <v>790.47</v>
      </c>
      <c r="R69" s="76">
        <f t="shared" si="3"/>
        <v>-6.5853137449572996E-3</v>
      </c>
      <c r="S69" s="28"/>
      <c r="T69" s="39">
        <v>44330</v>
      </c>
      <c r="U69" s="32">
        <v>1163.6099999999999</v>
      </c>
      <c r="V69" s="76">
        <f t="shared" si="4"/>
        <v>-6.5399096706993953E-3</v>
      </c>
    </row>
    <row r="70" spans="1:22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101">
        <f t="shared" ref="L70:L133" ca="1" si="5">IF(AND($B$2&lt;=P70,P70&lt;=EndDate),P70,"")</f>
        <v>44323</v>
      </c>
      <c r="M70" s="93">
        <f t="shared" ref="M70:M133" ca="1" si="6">IF($L70="","",IFERROR(VLOOKUP($L70,T:V,3,FALSE),IFERROR(VLOOKUP($L70,P:R,3,FALSE),"")))</f>
        <v>0.10331672302866468</v>
      </c>
      <c r="N70" s="93">
        <f t="shared" ref="N70:N133" ca="1" si="7">IF($L70="","",IFERROR(VLOOKUP($L70,P:R,3,FALSE),""))</f>
        <v>0.10326802822955239</v>
      </c>
      <c r="O70" s="28"/>
      <c r="P70" s="80">
        <v>44323</v>
      </c>
      <c r="Q70" s="32">
        <v>795.71</v>
      </c>
      <c r="R70" s="76">
        <f t="shared" ref="R70:R133" si="8">IFERROR(Q70/Q71-1,"")</f>
        <v>0.10326802822955239</v>
      </c>
      <c r="S70" s="28"/>
      <c r="T70" s="39">
        <v>44323</v>
      </c>
      <c r="U70" s="32">
        <v>1171.27</v>
      </c>
      <c r="V70" s="76">
        <f t="shared" ref="V70:V133" si="9">IFERROR(U70/U71-1,"")</f>
        <v>0.10331672302866468</v>
      </c>
    </row>
    <row r="71" spans="1:22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101">
        <f t="shared" ca="1" si="5"/>
        <v>44316</v>
      </c>
      <c r="M71" s="93">
        <f t="shared" ca="1" si="6"/>
        <v>-5.890748555015779E-2</v>
      </c>
      <c r="N71" s="93">
        <f t="shared" ca="1" si="7"/>
        <v>-5.8950170274396196E-2</v>
      </c>
      <c r="O71" s="28"/>
      <c r="P71" s="80">
        <v>44316</v>
      </c>
      <c r="Q71" s="32">
        <v>721.23</v>
      </c>
      <c r="R71" s="76">
        <f t="shared" si="8"/>
        <v>-5.8950170274396196E-2</v>
      </c>
      <c r="S71" s="28"/>
      <c r="T71" s="39">
        <v>44316</v>
      </c>
      <c r="U71" s="32">
        <v>1061.5899999999999</v>
      </c>
      <c r="V71" s="76">
        <f t="shared" si="9"/>
        <v>-5.890748555015779E-2</v>
      </c>
    </row>
    <row r="72" spans="1:22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101">
        <f t="shared" ca="1" si="5"/>
        <v>44309</v>
      </c>
      <c r="M72" s="93">
        <f t="shared" ca="1" si="6"/>
        <v>-6.3860335244739774E-3</v>
      </c>
      <c r="N72" s="93">
        <f t="shared" ca="1" si="7"/>
        <v>-6.4429982628536608E-3</v>
      </c>
      <c r="O72" s="28"/>
      <c r="P72" s="80">
        <v>44309</v>
      </c>
      <c r="Q72" s="32">
        <v>766.41</v>
      </c>
      <c r="R72" s="76">
        <f t="shared" si="8"/>
        <v>-6.4429982628536608E-3</v>
      </c>
      <c r="S72" s="28"/>
      <c r="T72" s="39">
        <v>44309</v>
      </c>
      <c r="U72" s="32">
        <v>1128.04</v>
      </c>
      <c r="V72" s="76">
        <f t="shared" si="9"/>
        <v>-6.3860335244739774E-3</v>
      </c>
    </row>
    <row r="73" spans="1:22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101">
        <f t="shared" ca="1" si="5"/>
        <v>44302</v>
      </c>
      <c r="M73" s="93">
        <f t="shared" ca="1" si="6"/>
        <v>2.3724503597900792E-2</v>
      </c>
      <c r="N73" s="93">
        <f t="shared" ca="1" si="7"/>
        <v>2.366133634131784E-2</v>
      </c>
      <c r="O73" s="28"/>
      <c r="P73" s="80">
        <v>44302</v>
      </c>
      <c r="Q73" s="32">
        <v>771.38</v>
      </c>
      <c r="R73" s="76">
        <f t="shared" si="8"/>
        <v>2.366133634131784E-2</v>
      </c>
      <c r="S73" s="28"/>
      <c r="T73" s="39">
        <v>44302</v>
      </c>
      <c r="U73" s="32">
        <v>1135.29</v>
      </c>
      <c r="V73" s="76">
        <f t="shared" si="9"/>
        <v>2.3724503597900792E-2</v>
      </c>
    </row>
    <row r="74" spans="1:22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101">
        <f t="shared" ca="1" si="5"/>
        <v>44295</v>
      </c>
      <c r="M74" s="93">
        <f t="shared" ca="1" si="6"/>
        <v>3.3272149598889467E-2</v>
      </c>
      <c r="N74" s="93">
        <f t="shared" ca="1" si="7"/>
        <v>3.3222728020621872E-2</v>
      </c>
      <c r="O74" s="28"/>
      <c r="P74" s="80">
        <v>44295</v>
      </c>
      <c r="Q74" s="32">
        <v>753.55</v>
      </c>
      <c r="R74" s="76">
        <f t="shared" si="8"/>
        <v>3.3222728020621872E-2</v>
      </c>
      <c r="S74" s="28"/>
      <c r="T74" s="39">
        <v>44295</v>
      </c>
      <c r="U74" s="32">
        <v>1108.98</v>
      </c>
      <c r="V74" s="76">
        <f t="shared" si="9"/>
        <v>3.3272149598889467E-2</v>
      </c>
    </row>
    <row r="75" spans="1:22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101">
        <f t="shared" ca="1" si="5"/>
        <v>44288</v>
      </c>
      <c r="M75" s="93">
        <f t="shared" ca="1" si="6"/>
        <v>3.7396818032438439E-2</v>
      </c>
      <c r="N75" s="93">
        <f t="shared" ca="1" si="7"/>
        <v>3.7351008448781142E-2</v>
      </c>
      <c r="O75" s="28"/>
      <c r="P75" s="80">
        <v>44288</v>
      </c>
      <c r="Q75" s="32">
        <v>729.32</v>
      </c>
      <c r="R75" s="76">
        <f t="shared" si="8"/>
        <v>3.7351008448781142E-2</v>
      </c>
      <c r="S75" s="28"/>
      <c r="T75" s="39">
        <v>44288</v>
      </c>
      <c r="U75" s="32">
        <v>1073.27</v>
      </c>
      <c r="V75" s="76">
        <f t="shared" si="9"/>
        <v>3.7396818032438439E-2</v>
      </c>
    </row>
    <row r="76" spans="1:22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101">
        <f t="shared" ca="1" si="5"/>
        <v>44281</v>
      </c>
      <c r="M76" s="93">
        <f t="shared" ca="1" si="6"/>
        <v>-5.3146021141262212E-2</v>
      </c>
      <c r="N76" s="93">
        <f t="shared" ca="1" si="7"/>
        <v>-5.3194354664942933E-2</v>
      </c>
      <c r="O76" s="28"/>
      <c r="P76" s="80">
        <v>44281</v>
      </c>
      <c r="Q76" s="32">
        <v>703.06</v>
      </c>
      <c r="R76" s="76">
        <f t="shared" si="8"/>
        <v>-5.3194354664942933E-2</v>
      </c>
      <c r="S76" s="28"/>
      <c r="T76" s="39">
        <v>44281</v>
      </c>
      <c r="U76" s="32">
        <v>1034.58</v>
      </c>
      <c r="V76" s="76">
        <f t="shared" si="9"/>
        <v>-5.3146021141262212E-2</v>
      </c>
    </row>
    <row r="77" spans="1:22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101">
        <f t="shared" ca="1" si="5"/>
        <v>44274</v>
      </c>
      <c r="M77" s="93">
        <f t="shared" ca="1" si="6"/>
        <v>4.0658691759686061E-2</v>
      </c>
      <c r="N77" s="93">
        <f t="shared" ca="1" si="7"/>
        <v>4.0612124779281888E-2</v>
      </c>
      <c r="O77" s="28"/>
      <c r="P77" s="80">
        <v>44274</v>
      </c>
      <c r="Q77" s="32">
        <v>742.56</v>
      </c>
      <c r="R77" s="76">
        <f t="shared" si="8"/>
        <v>4.0612124779281888E-2</v>
      </c>
      <c r="S77" s="28"/>
      <c r="T77" s="39">
        <v>44274</v>
      </c>
      <c r="U77" s="32">
        <v>1092.6500000000001</v>
      </c>
      <c r="V77" s="76">
        <f t="shared" si="9"/>
        <v>4.0658691759686061E-2</v>
      </c>
    </row>
    <row r="78" spans="1:22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101">
        <f t="shared" ca="1" si="5"/>
        <v>44267</v>
      </c>
      <c r="M78" s="93">
        <f t="shared" ca="1" si="6"/>
        <v>4.8167633346976713E-2</v>
      </c>
      <c r="N78" s="93">
        <f t="shared" ca="1" si="7"/>
        <v>4.8118445404071508E-2</v>
      </c>
      <c r="O78" s="28"/>
      <c r="P78" s="80">
        <v>44267</v>
      </c>
      <c r="Q78" s="32">
        <v>713.58</v>
      </c>
      <c r="R78" s="76">
        <f t="shared" si="8"/>
        <v>4.8118445404071508E-2</v>
      </c>
      <c r="S78" s="28"/>
      <c r="T78" s="39">
        <v>44267</v>
      </c>
      <c r="U78" s="32">
        <v>1049.96</v>
      </c>
      <c r="V78" s="76">
        <f t="shared" si="9"/>
        <v>4.8167633346976713E-2</v>
      </c>
    </row>
    <row r="79" spans="1:22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101">
        <f t="shared" ca="1" si="5"/>
        <v>44260</v>
      </c>
      <c r="M79" s="93">
        <f t="shared" ca="1" si="6"/>
        <v>2.2476497667629491E-2</v>
      </c>
      <c r="N79" s="93">
        <f t="shared" ca="1" si="7"/>
        <v>2.243647504054791E-2</v>
      </c>
      <c r="O79" s="28"/>
      <c r="P79" s="80">
        <v>44260</v>
      </c>
      <c r="Q79" s="32">
        <v>680.82</v>
      </c>
      <c r="R79" s="76">
        <f t="shared" si="8"/>
        <v>2.243647504054791E-2</v>
      </c>
      <c r="S79" s="28"/>
      <c r="T79" s="39">
        <v>44260</v>
      </c>
      <c r="U79" s="32">
        <v>1001.71</v>
      </c>
      <c r="V79" s="76">
        <f t="shared" si="9"/>
        <v>2.2476497667629491E-2</v>
      </c>
    </row>
    <row r="80" spans="1:22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101">
        <f t="shared" ca="1" si="5"/>
        <v>44253</v>
      </c>
      <c r="M80" s="93">
        <f t="shared" ca="1" si="6"/>
        <v>-4.5815355546248715E-2</v>
      </c>
      <c r="N80" s="93">
        <f t="shared" ca="1" si="7"/>
        <v>-4.5880498638773415E-2</v>
      </c>
      <c r="O80" s="28"/>
      <c r="P80" s="80">
        <v>44253</v>
      </c>
      <c r="Q80" s="32">
        <v>665.88</v>
      </c>
      <c r="R80" s="76">
        <f t="shared" si="8"/>
        <v>-4.5880498638773415E-2</v>
      </c>
      <c r="S80" s="28"/>
      <c r="T80" s="39">
        <v>44253</v>
      </c>
      <c r="U80" s="32">
        <v>979.69</v>
      </c>
      <c r="V80" s="76">
        <f t="shared" si="9"/>
        <v>-4.5815355546248715E-2</v>
      </c>
    </row>
    <row r="81" spans="1:22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101">
        <f t="shared" ca="1" si="5"/>
        <v>44246</v>
      </c>
      <c r="M81" s="93">
        <f t="shared" ca="1" si="6"/>
        <v>-7.4801304810135694E-2</v>
      </c>
      <c r="N81" s="93">
        <f t="shared" ca="1" si="7"/>
        <v>-7.4832637369921184E-2</v>
      </c>
      <c r="O81" s="28"/>
      <c r="P81" s="80">
        <v>44246</v>
      </c>
      <c r="Q81" s="32">
        <v>697.9</v>
      </c>
      <c r="R81" s="76">
        <f t="shared" si="8"/>
        <v>-7.4832637369921184E-2</v>
      </c>
      <c r="S81" s="28"/>
      <c r="T81" s="39">
        <v>44246</v>
      </c>
      <c r="U81" s="32">
        <v>1026.73</v>
      </c>
      <c r="V81" s="76">
        <f t="shared" si="9"/>
        <v>-7.4801304810135694E-2</v>
      </c>
    </row>
    <row r="82" spans="1:22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101">
        <f t="shared" ca="1" si="5"/>
        <v>44239</v>
      </c>
      <c r="M82" s="93">
        <f t="shared" ca="1" si="6"/>
        <v>-9.3199307254191455E-3</v>
      </c>
      <c r="N82" s="93">
        <f t="shared" ca="1" si="7"/>
        <v>-9.3633450648736849E-3</v>
      </c>
      <c r="O82" s="28"/>
      <c r="P82" s="80">
        <v>44239</v>
      </c>
      <c r="Q82" s="32">
        <v>754.35</v>
      </c>
      <c r="R82" s="76">
        <f t="shared" si="8"/>
        <v>-9.3633450648736849E-3</v>
      </c>
      <c r="S82" s="28"/>
      <c r="T82" s="39">
        <v>44239</v>
      </c>
      <c r="U82" s="32">
        <v>1109.74</v>
      </c>
      <c r="V82" s="76">
        <f t="shared" si="9"/>
        <v>-9.3199307254191455E-3</v>
      </c>
    </row>
    <row r="83" spans="1:22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101">
        <f t="shared" ca="1" si="5"/>
        <v>44232</v>
      </c>
      <c r="M83" s="93">
        <f t="shared" ca="1" si="6"/>
        <v>2.0525668473557079E-2</v>
      </c>
      <c r="N83" s="93">
        <f t="shared" ca="1" si="7"/>
        <v>2.0340345705480489E-2</v>
      </c>
      <c r="O83" s="28"/>
      <c r="P83" s="80">
        <v>44232</v>
      </c>
      <c r="Q83" s="32">
        <v>761.48</v>
      </c>
      <c r="R83" s="76">
        <f t="shared" si="8"/>
        <v>2.0340345705480489E-2</v>
      </c>
      <c r="S83" s="28"/>
      <c r="T83" s="39">
        <v>44232</v>
      </c>
      <c r="U83" s="32">
        <v>1120.18</v>
      </c>
      <c r="V83" s="76">
        <f t="shared" si="9"/>
        <v>2.0525668473557079E-2</v>
      </c>
    </row>
    <row r="84" spans="1:22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101">
        <f t="shared" ca="1" si="5"/>
        <v>44225</v>
      </c>
      <c r="M84" s="93">
        <f t="shared" ca="1" si="6"/>
        <v>3.1804929764114309E-3</v>
      </c>
      <c r="N84" s="93">
        <f t="shared" ca="1" si="7"/>
        <v>3.1183633968654423E-3</v>
      </c>
      <c r="O84" s="28"/>
      <c r="P84" s="80">
        <v>44225</v>
      </c>
      <c r="Q84" s="32">
        <v>746.3</v>
      </c>
      <c r="R84" s="76">
        <f t="shared" si="8"/>
        <v>3.1183633968654423E-3</v>
      </c>
      <c r="S84" s="28"/>
      <c r="T84" s="39">
        <v>44225</v>
      </c>
      <c r="U84" s="32">
        <v>1097.6500000000001</v>
      </c>
      <c r="V84" s="76">
        <f t="shared" si="9"/>
        <v>3.1804929764114309E-3</v>
      </c>
    </row>
    <row r="85" spans="1:22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101">
        <f t="shared" ca="1" si="5"/>
        <v>44218</v>
      </c>
      <c r="M85" s="93">
        <f t="shared" ca="1" si="6"/>
        <v>1.7728418487410691E-2</v>
      </c>
      <c r="N85" s="93">
        <f t="shared" ca="1" si="7"/>
        <v>1.7686888721701655E-2</v>
      </c>
      <c r="O85" s="28"/>
      <c r="P85" s="80">
        <v>44218</v>
      </c>
      <c r="Q85" s="32">
        <v>743.98</v>
      </c>
      <c r="R85" s="76">
        <f t="shared" si="8"/>
        <v>1.7686888721701655E-2</v>
      </c>
      <c r="S85" s="28"/>
      <c r="T85" s="39">
        <v>44218</v>
      </c>
      <c r="U85" s="32">
        <v>1094.17</v>
      </c>
      <c r="V85" s="76">
        <f t="shared" si="9"/>
        <v>1.7728418487410691E-2</v>
      </c>
    </row>
    <row r="86" spans="1:22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101">
        <f t="shared" ca="1" si="5"/>
        <v>44211</v>
      </c>
      <c r="M86" s="93">
        <f t="shared" ca="1" si="6"/>
        <v>-7.5826083966578417E-2</v>
      </c>
      <c r="N86" s="93">
        <f t="shared" ca="1" si="7"/>
        <v>-7.7364800908689468E-2</v>
      </c>
      <c r="O86" s="28"/>
      <c r="P86" s="80">
        <v>44211</v>
      </c>
      <c r="Q86" s="32">
        <v>731.05</v>
      </c>
      <c r="R86" s="76">
        <f t="shared" si="8"/>
        <v>-7.7364800908689468E-2</v>
      </c>
      <c r="S86" s="28"/>
      <c r="T86" s="39">
        <v>44211</v>
      </c>
      <c r="U86" s="32">
        <v>1075.1099999999999</v>
      </c>
      <c r="V86" s="76">
        <f t="shared" si="9"/>
        <v>-7.5826083966578417E-2</v>
      </c>
    </row>
    <row r="87" spans="1:22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101">
        <f t="shared" ca="1" si="5"/>
        <v>44204</v>
      </c>
      <c r="M87" s="93">
        <f t="shared" ca="1" si="6"/>
        <v>2.1018537661083858E-3</v>
      </c>
      <c r="N87" s="93">
        <f t="shared" ca="1" si="7"/>
        <v>3.2921810699588772E-3</v>
      </c>
      <c r="O87" s="28"/>
      <c r="P87" s="80">
        <v>44204</v>
      </c>
      <c r="Q87" s="32">
        <v>792.35</v>
      </c>
      <c r="R87" s="76">
        <f t="shared" si="8"/>
        <v>3.2921810699588772E-3</v>
      </c>
      <c r="S87" s="28"/>
      <c r="T87" s="39">
        <v>44204</v>
      </c>
      <c r="U87" s="32">
        <v>1163.32</v>
      </c>
      <c r="V87" s="76">
        <f t="shared" si="9"/>
        <v>2.1018537661083858E-3</v>
      </c>
    </row>
    <row r="88" spans="1:22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101">
        <f t="shared" ca="1" si="5"/>
        <v>44197</v>
      </c>
      <c r="M88" s="93">
        <f t="shared" ca="1" si="6"/>
        <v>1.5127931583273746E-2</v>
      </c>
      <c r="N88" s="93">
        <f t="shared" ca="1" si="7"/>
        <v>1.6762581592058901E-2</v>
      </c>
      <c r="O88" s="28"/>
      <c r="P88" s="80">
        <v>44197</v>
      </c>
      <c r="Q88" s="32">
        <v>789.75</v>
      </c>
      <c r="R88" s="76">
        <f t="shared" si="8"/>
        <v>1.6762581592058901E-2</v>
      </c>
      <c r="S88" s="28"/>
      <c r="T88" s="39">
        <v>44197</v>
      </c>
      <c r="U88" s="32">
        <v>1160.8800000000001</v>
      </c>
      <c r="V88" s="76">
        <f t="shared" si="9"/>
        <v>1.5127931583273746E-2</v>
      </c>
    </row>
    <row r="89" spans="1:22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101">
        <f t="shared" ca="1" si="5"/>
        <v>44190</v>
      </c>
      <c r="M89" s="93">
        <f t="shared" ca="1" si="6"/>
        <v>-1.3466299743786769E-2</v>
      </c>
      <c r="N89" s="93">
        <f t="shared" ca="1" si="7"/>
        <v>-1.4814626907319717E-2</v>
      </c>
      <c r="O89" s="28"/>
      <c r="P89" s="80">
        <v>44190</v>
      </c>
      <c r="Q89" s="32">
        <v>776.73</v>
      </c>
      <c r="R89" s="76">
        <f t="shared" si="8"/>
        <v>-1.4814626907319717E-2</v>
      </c>
      <c r="S89" s="28"/>
      <c r="T89" s="39">
        <v>44190</v>
      </c>
      <c r="U89" s="32">
        <v>1143.58</v>
      </c>
      <c r="V89" s="76">
        <f t="shared" si="9"/>
        <v>-1.3466299743786769E-2</v>
      </c>
    </row>
    <row r="90" spans="1:22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101">
        <f t="shared" ca="1" si="5"/>
        <v>44183</v>
      </c>
      <c r="M90" s="93">
        <f t="shared" ca="1" si="6"/>
        <v>6.2950464907293613E-2</v>
      </c>
      <c r="N90" s="93">
        <f t="shared" ca="1" si="7"/>
        <v>6.413907597619084E-2</v>
      </c>
      <c r="O90" s="28"/>
      <c r="P90" s="80">
        <v>44183</v>
      </c>
      <c r="Q90" s="32">
        <v>788.41</v>
      </c>
      <c r="R90" s="76">
        <f t="shared" si="8"/>
        <v>6.413907597619084E-2</v>
      </c>
      <c r="S90" s="28"/>
      <c r="T90" s="39">
        <v>44183</v>
      </c>
      <c r="U90" s="32">
        <v>1159.19</v>
      </c>
      <c r="V90" s="76">
        <f t="shared" si="9"/>
        <v>6.2950464907293613E-2</v>
      </c>
    </row>
    <row r="91" spans="1:22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101">
        <f t="shared" ca="1" si="5"/>
        <v>44176</v>
      </c>
      <c r="M91" s="93">
        <f t="shared" ca="1" si="6"/>
        <v>-2.4752248329218407E-4</v>
      </c>
      <c r="N91" s="93">
        <f t="shared" ca="1" si="7"/>
        <v>-2.8336256915395541E-4</v>
      </c>
      <c r="O91" s="28"/>
      <c r="P91" s="80">
        <v>44176</v>
      </c>
      <c r="Q91" s="32">
        <v>740.89</v>
      </c>
      <c r="R91" s="76">
        <f t="shared" si="8"/>
        <v>-2.8336256915395541E-4</v>
      </c>
      <c r="S91" s="28"/>
      <c r="T91" s="39">
        <v>44176</v>
      </c>
      <c r="U91" s="32">
        <v>1090.54</v>
      </c>
      <c r="V91" s="76">
        <f t="shared" si="9"/>
        <v>-2.4752248329218407E-4</v>
      </c>
    </row>
    <row r="92" spans="1:22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101">
        <f t="shared" ca="1" si="5"/>
        <v>44169</v>
      </c>
      <c r="M92" s="93">
        <f t="shared" ca="1" si="6"/>
        <v>3.3423967106572139E-2</v>
      </c>
      <c r="N92" s="93">
        <f t="shared" ca="1" si="7"/>
        <v>3.3367262992038293E-2</v>
      </c>
      <c r="O92" s="28"/>
      <c r="P92" s="80">
        <v>44169</v>
      </c>
      <c r="Q92" s="32">
        <v>741.1</v>
      </c>
      <c r="R92" s="76">
        <f t="shared" si="8"/>
        <v>3.3367262992038293E-2</v>
      </c>
      <c r="S92" s="28"/>
      <c r="T92" s="39">
        <v>44169</v>
      </c>
      <c r="U92" s="32">
        <v>1090.81</v>
      </c>
      <c r="V92" s="76">
        <f t="shared" si="9"/>
        <v>3.3423967106572139E-2</v>
      </c>
    </row>
    <row r="93" spans="1:22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101">
        <f t="shared" ca="1" si="5"/>
        <v>44162</v>
      </c>
      <c r="M93" s="93">
        <f t="shared" ca="1" si="6"/>
        <v>-5.649263003584426E-2</v>
      </c>
      <c r="N93" s="93">
        <f t="shared" ca="1" si="7"/>
        <v>-5.6541472077879407E-2</v>
      </c>
      <c r="O93" s="28"/>
      <c r="P93" s="80">
        <v>44162</v>
      </c>
      <c r="Q93" s="32">
        <v>717.17</v>
      </c>
      <c r="R93" s="76">
        <f t="shared" si="8"/>
        <v>-5.6541472077879407E-2</v>
      </c>
      <c r="S93" s="28"/>
      <c r="T93" s="39">
        <v>44162</v>
      </c>
      <c r="U93" s="32">
        <v>1055.53</v>
      </c>
      <c r="V93" s="76">
        <f t="shared" si="9"/>
        <v>-5.649263003584426E-2</v>
      </c>
    </row>
    <row r="94" spans="1:22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101">
        <f t="shared" ca="1" si="5"/>
        <v>44155</v>
      </c>
      <c r="M94" s="93">
        <f t="shared" ca="1" si="6"/>
        <v>-5.7363857736284607E-2</v>
      </c>
      <c r="N94" s="93">
        <f t="shared" ca="1" si="7"/>
        <v>-5.7493924515201078E-2</v>
      </c>
      <c r="O94" s="28"/>
      <c r="P94" s="80">
        <v>44155</v>
      </c>
      <c r="Q94" s="32">
        <v>760.15</v>
      </c>
      <c r="R94" s="76">
        <f t="shared" si="8"/>
        <v>-5.7493924515201078E-2</v>
      </c>
      <c r="S94" s="28"/>
      <c r="T94" s="39">
        <v>44155</v>
      </c>
      <c r="U94" s="32">
        <v>1118.73</v>
      </c>
      <c r="V94" s="76">
        <f t="shared" si="9"/>
        <v>-5.7363857736284607E-2</v>
      </c>
    </row>
    <row r="95" spans="1:22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101">
        <f t="shared" ca="1" si="5"/>
        <v>44148</v>
      </c>
      <c r="M95" s="93">
        <f t="shared" ca="1" si="6"/>
        <v>-8.7581588800135335E-2</v>
      </c>
      <c r="N95" s="93">
        <f t="shared" ca="1" si="7"/>
        <v>-9.4286227652502053E-2</v>
      </c>
      <c r="O95" s="28"/>
      <c r="P95" s="80">
        <v>44148</v>
      </c>
      <c r="Q95" s="32">
        <v>806.52</v>
      </c>
      <c r="R95" s="76">
        <f t="shared" si="8"/>
        <v>-9.4286227652502053E-2</v>
      </c>
      <c r="S95" s="28"/>
      <c r="T95" s="39">
        <v>44148</v>
      </c>
      <c r="U95" s="32">
        <v>1186.81</v>
      </c>
      <c r="V95" s="76">
        <f t="shared" si="9"/>
        <v>-8.7581588800135335E-2</v>
      </c>
    </row>
    <row r="96" spans="1:22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101">
        <f t="shared" ca="1" si="5"/>
        <v>44141</v>
      </c>
      <c r="M96" s="93">
        <f t="shared" ca="1" si="6"/>
        <v>0.12156068118128904</v>
      </c>
      <c r="N96" s="93">
        <f t="shared" ca="1" si="7"/>
        <v>0.12911938122107403</v>
      </c>
      <c r="O96" s="28"/>
      <c r="P96" s="80">
        <v>44141</v>
      </c>
      <c r="Q96" s="32">
        <v>890.48</v>
      </c>
      <c r="R96" s="76">
        <f t="shared" si="8"/>
        <v>0.12911938122107403</v>
      </c>
      <c r="S96" s="28"/>
      <c r="T96" s="39">
        <v>44141</v>
      </c>
      <c r="U96" s="32">
        <v>1300.73</v>
      </c>
      <c r="V96" s="76">
        <f t="shared" si="9"/>
        <v>0.12156068118128904</v>
      </c>
    </row>
    <row r="97" spans="1:22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101">
        <f t="shared" ca="1" si="5"/>
        <v>44134</v>
      </c>
      <c r="M97" s="93">
        <f t="shared" ca="1" si="6"/>
        <v>-5.0614777583129933E-2</v>
      </c>
      <c r="N97" s="93">
        <f t="shared" ca="1" si="7"/>
        <v>-5.3956791382267943E-2</v>
      </c>
      <c r="O97" s="28"/>
      <c r="P97" s="80">
        <v>44134</v>
      </c>
      <c r="Q97" s="32">
        <v>788.65</v>
      </c>
      <c r="R97" s="76">
        <f t="shared" si="8"/>
        <v>-5.3956791382267943E-2</v>
      </c>
      <c r="S97" s="28"/>
      <c r="T97" s="39">
        <v>44134</v>
      </c>
      <c r="U97" s="32">
        <v>1159.75</v>
      </c>
      <c r="V97" s="76">
        <f t="shared" si="9"/>
        <v>-5.0614777583129933E-2</v>
      </c>
    </row>
    <row r="98" spans="1:22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101">
        <f t="shared" ca="1" si="5"/>
        <v>44127</v>
      </c>
      <c r="M98" s="93">
        <f t="shared" ca="1" si="6"/>
        <v>-4.1055672433824353E-2</v>
      </c>
      <c r="N98" s="93">
        <f t="shared" ca="1" si="7"/>
        <v>-4.566581188753549E-2</v>
      </c>
      <c r="O98" s="28"/>
      <c r="P98" s="80">
        <v>44127</v>
      </c>
      <c r="Q98" s="32">
        <v>833.63</v>
      </c>
      <c r="R98" s="76">
        <f t="shared" si="8"/>
        <v>-4.566581188753549E-2</v>
      </c>
      <c r="S98" s="28"/>
      <c r="T98" s="39">
        <v>44127</v>
      </c>
      <c r="U98" s="32">
        <v>1221.58</v>
      </c>
      <c r="V98" s="76">
        <f t="shared" si="9"/>
        <v>-4.1055672433824353E-2</v>
      </c>
    </row>
    <row r="99" spans="1:22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101">
        <f t="shared" ca="1" si="5"/>
        <v>44120</v>
      </c>
      <c r="M99" s="93">
        <f t="shared" ca="1" si="6"/>
        <v>-1.7348442188572566E-2</v>
      </c>
      <c r="N99" s="93">
        <f t="shared" ca="1" si="7"/>
        <v>-1.9277189594584021E-2</v>
      </c>
      <c r="O99" s="28"/>
      <c r="P99" s="80">
        <v>44120</v>
      </c>
      <c r="Q99" s="32">
        <v>873.52</v>
      </c>
      <c r="R99" s="76">
        <f t="shared" si="8"/>
        <v>-1.9277189594584021E-2</v>
      </c>
      <c r="S99" s="28"/>
      <c r="T99" s="39">
        <v>44120</v>
      </c>
      <c r="U99" s="32">
        <v>1273.8800000000001</v>
      </c>
      <c r="V99" s="76">
        <f t="shared" si="9"/>
        <v>-1.7348442188572566E-2</v>
      </c>
    </row>
    <row r="100" spans="1:22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101">
        <f t="shared" ca="1" si="5"/>
        <v>44113</v>
      </c>
      <c r="M100" s="93">
        <f t="shared" ca="1" si="6"/>
        <v>4.6480840174686566E-2</v>
      </c>
      <c r="N100" s="93">
        <f t="shared" ca="1" si="7"/>
        <v>5.0899651937938994E-2</v>
      </c>
      <c r="O100" s="28"/>
      <c r="P100" s="80">
        <v>44113</v>
      </c>
      <c r="Q100" s="32">
        <v>890.69</v>
      </c>
      <c r="R100" s="76">
        <f t="shared" si="8"/>
        <v>5.0899651937938994E-2</v>
      </c>
      <c r="S100" s="28"/>
      <c r="T100" s="39">
        <v>44113</v>
      </c>
      <c r="U100" s="32">
        <v>1296.3699999999999</v>
      </c>
      <c r="V100" s="76">
        <f t="shared" si="9"/>
        <v>4.6480840174686566E-2</v>
      </c>
    </row>
    <row r="101" spans="1:22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101">
        <f t="shared" ca="1" si="5"/>
        <v>44106</v>
      </c>
      <c r="M101" s="93">
        <f t="shared" ca="1" si="6"/>
        <v>1.3598762856231073E-2</v>
      </c>
      <c r="N101" s="93">
        <f t="shared" ca="1" si="7"/>
        <v>1.3694534146633019E-2</v>
      </c>
      <c r="O101" s="28"/>
      <c r="P101" s="80">
        <v>44106</v>
      </c>
      <c r="Q101" s="32">
        <v>847.55</v>
      </c>
      <c r="R101" s="76">
        <f t="shared" si="8"/>
        <v>1.3694534146633019E-2</v>
      </c>
      <c r="S101" s="28"/>
      <c r="T101" s="39">
        <v>44106</v>
      </c>
      <c r="U101" s="32">
        <v>1238.79</v>
      </c>
      <c r="V101" s="76">
        <f t="shared" si="9"/>
        <v>1.3598762856231073E-2</v>
      </c>
    </row>
    <row r="102" spans="1:22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101">
        <f t="shared" ca="1" si="5"/>
        <v>44099</v>
      </c>
      <c r="M102" s="93">
        <f t="shared" ca="1" si="6"/>
        <v>-8.8660547175016813E-2</v>
      </c>
      <c r="N102" s="93">
        <f t="shared" ca="1" si="7"/>
        <v>-9.7191478334107129E-2</v>
      </c>
      <c r="O102" s="28"/>
      <c r="P102" s="80">
        <v>44099</v>
      </c>
      <c r="Q102" s="32">
        <v>836.1</v>
      </c>
      <c r="R102" s="76">
        <f t="shared" si="8"/>
        <v>-9.7191478334107129E-2</v>
      </c>
      <c r="S102" s="28"/>
      <c r="T102" s="39">
        <v>44099</v>
      </c>
      <c r="U102" s="32">
        <v>1222.17</v>
      </c>
      <c r="V102" s="76">
        <f t="shared" si="9"/>
        <v>-8.8660547175016813E-2</v>
      </c>
    </row>
    <row r="103" spans="1:22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101">
        <f t="shared" ca="1" si="5"/>
        <v>44092</v>
      </c>
      <c r="M103" s="93">
        <f t="shared" ca="1" si="6"/>
        <v>1.5723580068317311E-2</v>
      </c>
      <c r="N103" s="93">
        <f t="shared" ca="1" si="7"/>
        <v>1.7524391315812737E-2</v>
      </c>
      <c r="O103" s="28"/>
      <c r="P103" s="80">
        <v>44092</v>
      </c>
      <c r="Q103" s="32">
        <v>926.11</v>
      </c>
      <c r="R103" s="76">
        <f t="shared" si="8"/>
        <v>1.7524391315812737E-2</v>
      </c>
      <c r="S103" s="28"/>
      <c r="T103" s="39">
        <v>44092</v>
      </c>
      <c r="U103" s="32">
        <v>1341.07</v>
      </c>
      <c r="V103" s="76">
        <f t="shared" si="9"/>
        <v>1.5723580068317311E-2</v>
      </c>
    </row>
    <row r="104" spans="1:22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101">
        <f t="shared" ca="1" si="5"/>
        <v>44085</v>
      </c>
      <c r="M104" s="93">
        <f t="shared" ca="1" si="6"/>
        <v>1.6234628310460852E-3</v>
      </c>
      <c r="N104" s="93">
        <f t="shared" ca="1" si="7"/>
        <v>1.2651125950209341E-3</v>
      </c>
      <c r="O104" s="28"/>
      <c r="P104" s="80">
        <v>44085</v>
      </c>
      <c r="Q104" s="32">
        <v>910.16</v>
      </c>
      <c r="R104" s="76">
        <f t="shared" si="8"/>
        <v>1.2651125950209341E-3</v>
      </c>
      <c r="S104" s="28"/>
      <c r="T104" s="39">
        <v>44085</v>
      </c>
      <c r="U104" s="32">
        <v>1320.31</v>
      </c>
      <c r="V104" s="76">
        <f t="shared" si="9"/>
        <v>1.6234628310460852E-3</v>
      </c>
    </row>
    <row r="105" spans="1:22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101">
        <f t="shared" ca="1" si="5"/>
        <v>44078</v>
      </c>
      <c r="M105" s="93">
        <f t="shared" ca="1" si="6"/>
        <v>-2.5238482585225097E-2</v>
      </c>
      <c r="N105" s="93">
        <f t="shared" ca="1" si="7"/>
        <v>-2.7682401138101831E-2</v>
      </c>
      <c r="O105" s="28"/>
      <c r="P105" s="80">
        <v>44078</v>
      </c>
      <c r="Q105" s="32">
        <v>909.01</v>
      </c>
      <c r="R105" s="76">
        <f t="shared" si="8"/>
        <v>-2.7682401138101831E-2</v>
      </c>
      <c r="S105" s="28"/>
      <c r="T105" s="39">
        <v>44078</v>
      </c>
      <c r="U105" s="32">
        <v>1318.17</v>
      </c>
      <c r="V105" s="76">
        <f t="shared" si="9"/>
        <v>-2.5238482585225097E-2</v>
      </c>
    </row>
    <row r="106" spans="1:22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101">
        <f t="shared" ca="1" si="5"/>
        <v>44071</v>
      </c>
      <c r="M106" s="93">
        <f t="shared" ca="1" si="6"/>
        <v>2.5067653100672382E-2</v>
      </c>
      <c r="N106" s="93">
        <f t="shared" ca="1" si="7"/>
        <v>2.6967946042138147E-2</v>
      </c>
      <c r="O106" s="28"/>
      <c r="P106" s="80">
        <v>44071</v>
      </c>
      <c r="Q106" s="32">
        <v>934.89</v>
      </c>
      <c r="R106" s="76">
        <f t="shared" si="8"/>
        <v>2.6967946042138147E-2</v>
      </c>
      <c r="S106" s="28"/>
      <c r="T106" s="39">
        <v>44071</v>
      </c>
      <c r="U106" s="32">
        <v>1352.3</v>
      </c>
      <c r="V106" s="76">
        <f t="shared" si="9"/>
        <v>2.5067653100672382E-2</v>
      </c>
    </row>
    <row r="107" spans="1:22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101">
        <f t="shared" ca="1" si="5"/>
        <v>44064</v>
      </c>
      <c r="M107" s="93">
        <f t="shared" ca="1" si="6"/>
        <v>5.30894253448988E-4</v>
      </c>
      <c r="N107" s="93">
        <f t="shared" ca="1" si="7"/>
        <v>-9.7670182061604383E-4</v>
      </c>
      <c r="O107" s="28"/>
      <c r="P107" s="80">
        <v>44064</v>
      </c>
      <c r="Q107" s="32">
        <v>910.34</v>
      </c>
      <c r="R107" s="76">
        <f t="shared" si="8"/>
        <v>-9.7670182061604383E-4</v>
      </c>
      <c r="S107" s="28"/>
      <c r="T107" s="39">
        <v>44064</v>
      </c>
      <c r="U107" s="32">
        <v>1319.23</v>
      </c>
      <c r="V107" s="76">
        <f t="shared" si="9"/>
        <v>5.30894253448988E-4</v>
      </c>
    </row>
    <row r="108" spans="1:22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101">
        <f t="shared" ca="1" si="5"/>
        <v>44057</v>
      </c>
      <c r="M108" s="93">
        <f t="shared" ca="1" si="6"/>
        <v>-6.2598643518321007E-2</v>
      </c>
      <c r="N108" s="93">
        <f t="shared" ca="1" si="7"/>
        <v>-6.5874586105444388E-2</v>
      </c>
      <c r="O108" s="28"/>
      <c r="P108" s="80">
        <v>44057</v>
      </c>
      <c r="Q108" s="32">
        <v>911.23</v>
      </c>
      <c r="R108" s="76">
        <f t="shared" si="8"/>
        <v>-6.5874586105444388E-2</v>
      </c>
      <c r="S108" s="28"/>
      <c r="T108" s="39">
        <v>44057</v>
      </c>
      <c r="U108" s="32">
        <v>1318.53</v>
      </c>
      <c r="V108" s="76">
        <f t="shared" si="9"/>
        <v>-6.2598643518321007E-2</v>
      </c>
    </row>
    <row r="109" spans="1:22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101">
        <f t="shared" ca="1" si="5"/>
        <v>44050</v>
      </c>
      <c r="M109" s="93">
        <f t="shared" ca="1" si="6"/>
        <v>2.314585818615611E-2</v>
      </c>
      <c r="N109" s="93">
        <f t="shared" ca="1" si="7"/>
        <v>2.509431384705918E-2</v>
      </c>
      <c r="O109" s="28"/>
      <c r="P109" s="80">
        <v>44050</v>
      </c>
      <c r="Q109" s="32">
        <v>975.49</v>
      </c>
      <c r="R109" s="76">
        <f t="shared" si="8"/>
        <v>2.509431384705918E-2</v>
      </c>
      <c r="S109" s="28"/>
      <c r="T109" s="39">
        <v>44050</v>
      </c>
      <c r="U109" s="32">
        <v>1406.58</v>
      </c>
      <c r="V109" s="76">
        <f t="shared" si="9"/>
        <v>2.314585818615611E-2</v>
      </c>
    </row>
    <row r="110" spans="1:22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101">
        <f t="shared" ca="1" si="5"/>
        <v>44043</v>
      </c>
      <c r="M110" s="93">
        <f t="shared" ca="1" si="6"/>
        <v>1.2028680378675105E-2</v>
      </c>
      <c r="N110" s="93">
        <f t="shared" ca="1" si="7"/>
        <v>1.2157246484715722E-2</v>
      </c>
      <c r="O110" s="28"/>
      <c r="P110" s="80">
        <v>44043</v>
      </c>
      <c r="Q110" s="32">
        <v>951.61</v>
      </c>
      <c r="R110" s="76">
        <f t="shared" si="8"/>
        <v>1.2157246484715722E-2</v>
      </c>
      <c r="S110" s="28"/>
      <c r="T110" s="39">
        <v>44043</v>
      </c>
      <c r="U110" s="32">
        <v>1374.76</v>
      </c>
      <c r="V110" s="76">
        <f t="shared" si="9"/>
        <v>1.2028680378675105E-2</v>
      </c>
    </row>
    <row r="111" spans="1:22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101">
        <f t="shared" ca="1" si="5"/>
        <v>44036</v>
      </c>
      <c r="M111" s="93">
        <f t="shared" ca="1" si="6"/>
        <v>7.6854780533821776E-2</v>
      </c>
      <c r="N111" s="93">
        <f t="shared" ca="1" si="7"/>
        <v>8.306933772622016E-2</v>
      </c>
      <c r="O111" s="28"/>
      <c r="P111" s="80">
        <v>44036</v>
      </c>
      <c r="Q111" s="32">
        <v>940.18</v>
      </c>
      <c r="R111" s="76">
        <f t="shared" si="8"/>
        <v>8.306933772622016E-2</v>
      </c>
      <c r="S111" s="28"/>
      <c r="T111" s="39">
        <v>44036</v>
      </c>
      <c r="U111" s="32">
        <v>1358.42</v>
      </c>
      <c r="V111" s="76">
        <f t="shared" si="9"/>
        <v>7.6854780533821776E-2</v>
      </c>
    </row>
    <row r="112" spans="1:22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101">
        <f t="shared" ca="1" si="5"/>
        <v>44029</v>
      </c>
      <c r="M112" s="93">
        <f t="shared" ca="1" si="6"/>
        <v>1.2172029206451107E-2</v>
      </c>
      <c r="N112" s="93">
        <f t="shared" ca="1" si="7"/>
        <v>1.2858059623126028E-2</v>
      </c>
      <c r="O112" s="28"/>
      <c r="P112" s="80">
        <v>44029</v>
      </c>
      <c r="Q112" s="32">
        <v>868.07</v>
      </c>
      <c r="R112" s="76">
        <f t="shared" si="8"/>
        <v>1.2858059623126028E-2</v>
      </c>
      <c r="S112" s="28"/>
      <c r="T112" s="39">
        <v>44029</v>
      </c>
      <c r="U112" s="32">
        <v>1261.47</v>
      </c>
      <c r="V112" s="76">
        <f t="shared" si="9"/>
        <v>1.2172029206451107E-2</v>
      </c>
    </row>
    <row r="113" spans="1:22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101">
        <f t="shared" ca="1" si="5"/>
        <v>44022</v>
      </c>
      <c r="M113" s="93">
        <f t="shared" ca="1" si="6"/>
        <v>7.663335032265306E-2</v>
      </c>
      <c r="N113" s="93">
        <f t="shared" ca="1" si="7"/>
        <v>8.4832221561206511E-2</v>
      </c>
      <c r="O113" s="28"/>
      <c r="P113" s="80">
        <v>44022</v>
      </c>
      <c r="Q113" s="32">
        <v>857.05</v>
      </c>
      <c r="R113" s="76">
        <f t="shared" si="8"/>
        <v>8.4832221561206511E-2</v>
      </c>
      <c r="S113" s="28"/>
      <c r="T113" s="39">
        <v>44022</v>
      </c>
      <c r="U113" s="32">
        <v>1246.3</v>
      </c>
      <c r="V113" s="76">
        <f t="shared" si="9"/>
        <v>7.663335032265306E-2</v>
      </c>
    </row>
    <row r="114" spans="1:22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101">
        <f t="shared" ca="1" si="5"/>
        <v>44015</v>
      </c>
      <c r="M114" s="93">
        <f t="shared" ca="1" si="6"/>
        <v>6.0870441819331322E-2</v>
      </c>
      <c r="N114" s="93">
        <f t="shared" ca="1" si="7"/>
        <v>6.1968195932412984E-2</v>
      </c>
      <c r="O114" s="28"/>
      <c r="P114" s="80">
        <v>44015</v>
      </c>
      <c r="Q114" s="32">
        <v>790.03</v>
      </c>
      <c r="R114" s="76">
        <f t="shared" si="8"/>
        <v>6.1968195932412984E-2</v>
      </c>
      <c r="S114" s="28"/>
      <c r="T114" s="39">
        <v>44015</v>
      </c>
      <c r="U114" s="32">
        <v>1157.5899999999999</v>
      </c>
      <c r="V114" s="76">
        <f t="shared" si="9"/>
        <v>6.0870441819331322E-2</v>
      </c>
    </row>
    <row r="115" spans="1:22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101">
        <f t="shared" ca="1" si="5"/>
        <v>44008</v>
      </c>
      <c r="M115" s="93">
        <f t="shared" ca="1" si="6"/>
        <v>5.9141559248330644E-2</v>
      </c>
      <c r="N115" s="93">
        <f t="shared" ca="1" si="7"/>
        <v>5.9095697730702446E-2</v>
      </c>
      <c r="O115" s="28"/>
      <c r="P115" s="80">
        <v>44008</v>
      </c>
      <c r="Q115" s="32">
        <v>743.93</v>
      </c>
      <c r="R115" s="76">
        <f t="shared" si="8"/>
        <v>5.9095697730702446E-2</v>
      </c>
      <c r="S115" s="28"/>
      <c r="T115" s="39">
        <v>44008</v>
      </c>
      <c r="U115" s="32">
        <v>1091.17</v>
      </c>
      <c r="V115" s="76">
        <f t="shared" si="9"/>
        <v>5.9141559248330644E-2</v>
      </c>
    </row>
    <row r="116" spans="1:22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101">
        <f t="shared" ca="1" si="5"/>
        <v>44001</v>
      </c>
      <c r="M116" s="93">
        <f t="shared" ca="1" si="6"/>
        <v>3.0373948613319657E-2</v>
      </c>
      <c r="N116" s="93">
        <f t="shared" ca="1" si="7"/>
        <v>3.0334144981957856E-2</v>
      </c>
      <c r="O116" s="28"/>
      <c r="P116" s="80">
        <v>44001</v>
      </c>
      <c r="Q116" s="32">
        <v>702.42</v>
      </c>
      <c r="R116" s="76">
        <f t="shared" si="8"/>
        <v>3.0334144981957856E-2</v>
      </c>
      <c r="S116" s="28"/>
      <c r="T116" s="39">
        <v>44001</v>
      </c>
      <c r="U116" s="32">
        <v>1030.24</v>
      </c>
      <c r="V116" s="76">
        <f t="shared" si="9"/>
        <v>3.0373948613319657E-2</v>
      </c>
    </row>
    <row r="117" spans="1:22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101">
        <f t="shared" ca="1" si="5"/>
        <v>43994</v>
      </c>
      <c r="M117" s="93">
        <f t="shared" ca="1" si="6"/>
        <v>-3.8952758572595725E-3</v>
      </c>
      <c r="N117" s="93">
        <f t="shared" ca="1" si="7"/>
        <v>-3.9448308105897167E-3</v>
      </c>
      <c r="O117" s="28"/>
      <c r="P117" s="80">
        <v>43994</v>
      </c>
      <c r="Q117" s="32">
        <v>681.74</v>
      </c>
      <c r="R117" s="76">
        <f t="shared" si="8"/>
        <v>-3.9448308105897167E-3</v>
      </c>
      <c r="S117" s="28"/>
      <c r="T117" s="39">
        <v>43994</v>
      </c>
      <c r="U117" s="32">
        <v>999.87</v>
      </c>
      <c r="V117" s="76">
        <f t="shared" si="9"/>
        <v>-3.8952758572595725E-3</v>
      </c>
    </row>
    <row r="118" spans="1:22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101">
        <f t="shared" ca="1" si="5"/>
        <v>43987</v>
      </c>
      <c r="M118" s="93">
        <f t="shared" ca="1" si="6"/>
        <v>-6.852137116980006E-2</v>
      </c>
      <c r="N118" s="93">
        <f t="shared" ca="1" si="7"/>
        <v>-6.8573683709157174E-2</v>
      </c>
      <c r="O118" s="28"/>
      <c r="P118" s="80">
        <v>43987</v>
      </c>
      <c r="Q118" s="32">
        <v>684.44</v>
      </c>
      <c r="R118" s="76">
        <f t="shared" si="8"/>
        <v>-6.8573683709157174E-2</v>
      </c>
      <c r="S118" s="28"/>
      <c r="T118" s="39">
        <v>43987</v>
      </c>
      <c r="U118" s="32">
        <v>1003.78</v>
      </c>
      <c r="V118" s="76">
        <f t="shared" si="9"/>
        <v>-6.852137116980006E-2</v>
      </c>
    </row>
    <row r="119" spans="1:22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101">
        <f t="shared" ca="1" si="5"/>
        <v>43980</v>
      </c>
      <c r="M119" s="93">
        <f t="shared" ca="1" si="6"/>
        <v>-2.6891818674372625E-2</v>
      </c>
      <c r="N119" s="93">
        <f t="shared" ca="1" si="7"/>
        <v>-2.6934332666816663E-2</v>
      </c>
      <c r="O119" s="28"/>
      <c r="P119" s="80">
        <v>43980</v>
      </c>
      <c r="Q119" s="32">
        <v>734.83</v>
      </c>
      <c r="R119" s="76">
        <f t="shared" si="8"/>
        <v>-2.6934332666816663E-2</v>
      </c>
      <c r="S119" s="28"/>
      <c r="T119" s="39">
        <v>43980</v>
      </c>
      <c r="U119" s="32">
        <v>1077.6199999999999</v>
      </c>
      <c r="V119" s="76">
        <f t="shared" si="9"/>
        <v>-2.6891818674372625E-2</v>
      </c>
    </row>
    <row r="120" spans="1:22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101">
        <f t="shared" ca="1" si="5"/>
        <v>43973</v>
      </c>
      <c r="M120" s="93">
        <f t="shared" ca="1" si="6"/>
        <v>6.9580618634956792E-4</v>
      </c>
      <c r="N120" s="93">
        <f t="shared" ca="1" si="7"/>
        <v>6.4928181480894409E-4</v>
      </c>
      <c r="O120" s="28"/>
      <c r="P120" s="80">
        <v>43973</v>
      </c>
      <c r="Q120" s="32">
        <v>755.17</v>
      </c>
      <c r="R120" s="76">
        <f t="shared" si="8"/>
        <v>6.4928181480894409E-4</v>
      </c>
      <c r="S120" s="28"/>
      <c r="T120" s="39">
        <v>43973</v>
      </c>
      <c r="U120" s="32">
        <v>1107.4000000000001</v>
      </c>
      <c r="V120" s="76">
        <f t="shared" si="9"/>
        <v>6.9580618634956792E-4</v>
      </c>
    </row>
    <row r="121" spans="1:22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101">
        <f t="shared" ca="1" si="5"/>
        <v>43966</v>
      </c>
      <c r="M121" s="93">
        <f t="shared" ca="1" si="6"/>
        <v>7.2742077763452651E-2</v>
      </c>
      <c r="N121" s="93">
        <f t="shared" ca="1" si="7"/>
        <v>7.2689541461750551E-2</v>
      </c>
      <c r="O121" s="28"/>
      <c r="P121" s="80">
        <v>43966</v>
      </c>
      <c r="Q121" s="32">
        <v>754.68</v>
      </c>
      <c r="R121" s="76">
        <f t="shared" si="8"/>
        <v>7.2689541461750551E-2</v>
      </c>
      <c r="S121" s="28"/>
      <c r="T121" s="39">
        <v>43966</v>
      </c>
      <c r="U121" s="32">
        <v>1106.6300000000001</v>
      </c>
      <c r="V121" s="76">
        <f t="shared" si="9"/>
        <v>7.2742077763452651E-2</v>
      </c>
    </row>
    <row r="122" spans="1:22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101">
        <f t="shared" ca="1" si="5"/>
        <v>43959</v>
      </c>
      <c r="M122" s="93">
        <f t="shared" ca="1" si="6"/>
        <v>8.3842023975877034E-2</v>
      </c>
      <c r="N122" s="93">
        <f t="shared" ca="1" si="7"/>
        <v>8.3769794811756837E-2</v>
      </c>
      <c r="O122" s="28"/>
      <c r="P122" s="80">
        <v>43959</v>
      </c>
      <c r="Q122" s="32">
        <v>703.54</v>
      </c>
      <c r="R122" s="76">
        <f t="shared" si="8"/>
        <v>8.3769794811756837E-2</v>
      </c>
      <c r="S122" s="28"/>
      <c r="T122" s="39">
        <v>43959</v>
      </c>
      <c r="U122" s="32">
        <v>1031.5899999999999</v>
      </c>
      <c r="V122" s="76">
        <f t="shared" si="9"/>
        <v>8.3842023975877034E-2</v>
      </c>
    </row>
    <row r="123" spans="1:22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101">
        <f t="shared" ca="1" si="5"/>
        <v>43952</v>
      </c>
      <c r="M123" s="93">
        <f t="shared" ca="1" si="6"/>
        <v>-4.6675146986648541E-2</v>
      </c>
      <c r="N123" s="93">
        <f t="shared" ca="1" si="7"/>
        <v>-4.6698778195488844E-2</v>
      </c>
      <c r="O123" s="28"/>
      <c r="P123" s="80">
        <v>43952</v>
      </c>
      <c r="Q123" s="32">
        <v>649.16</v>
      </c>
      <c r="R123" s="76">
        <f t="shared" si="8"/>
        <v>-4.6698778195488844E-2</v>
      </c>
      <c r="S123" s="28"/>
      <c r="T123" s="39">
        <v>43952</v>
      </c>
      <c r="U123" s="32">
        <v>951.79</v>
      </c>
      <c r="V123" s="76">
        <f t="shared" si="9"/>
        <v>-4.6675146986648541E-2</v>
      </c>
    </row>
    <row r="124" spans="1:22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101">
        <f t="shared" ca="1" si="5"/>
        <v>43945</v>
      </c>
      <c r="M124" s="93">
        <f t="shared" ca="1" si="6"/>
        <v>0.161661527721217</v>
      </c>
      <c r="N124" s="93">
        <f t="shared" ca="1" si="7"/>
        <v>0.1615918666734899</v>
      </c>
      <c r="O124" s="28"/>
      <c r="P124" s="80">
        <v>43945</v>
      </c>
      <c r="Q124" s="32">
        <v>680.96</v>
      </c>
      <c r="R124" s="76">
        <f t="shared" si="8"/>
        <v>0.1615918666734899</v>
      </c>
      <c r="S124" s="28"/>
      <c r="T124" s="39">
        <v>43945</v>
      </c>
      <c r="U124" s="32">
        <v>998.39</v>
      </c>
      <c r="V124" s="76">
        <f t="shared" si="9"/>
        <v>0.161661527721217</v>
      </c>
    </row>
    <row r="125" spans="1:22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101">
        <f t="shared" ca="1" si="5"/>
        <v>43938</v>
      </c>
      <c r="M125" s="93">
        <f t="shared" ca="1" si="6"/>
        <v>6.0669636796702564E-2</v>
      </c>
      <c r="N125" s="93">
        <f t="shared" ca="1" si="7"/>
        <v>6.0627442466348214E-2</v>
      </c>
      <c r="O125" s="28"/>
      <c r="P125" s="80">
        <v>43938</v>
      </c>
      <c r="Q125" s="32">
        <v>586.23</v>
      </c>
      <c r="R125" s="76">
        <f t="shared" si="8"/>
        <v>6.0627442466348214E-2</v>
      </c>
      <c r="S125" s="28"/>
      <c r="T125" s="39">
        <v>43938</v>
      </c>
      <c r="U125" s="32">
        <v>859.45</v>
      </c>
      <c r="V125" s="76">
        <f t="shared" si="9"/>
        <v>6.0669636796702564E-2</v>
      </c>
    </row>
    <row r="126" spans="1:22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101">
        <f t="shared" ca="1" si="5"/>
        <v>43931</v>
      </c>
      <c r="M126" s="93">
        <f t="shared" ca="1" si="6"/>
        <v>0.17846650571569844</v>
      </c>
      <c r="N126" s="93">
        <f t="shared" ca="1" si="7"/>
        <v>0.17840695889476388</v>
      </c>
      <c r="O126" s="28"/>
      <c r="P126" s="80">
        <v>43931</v>
      </c>
      <c r="Q126" s="32">
        <v>552.72</v>
      </c>
      <c r="R126" s="76">
        <f t="shared" si="8"/>
        <v>0.17840695889476388</v>
      </c>
      <c r="S126" s="28"/>
      <c r="T126" s="39">
        <v>43931</v>
      </c>
      <c r="U126" s="32">
        <v>810.29</v>
      </c>
      <c r="V126" s="76">
        <f t="shared" si="9"/>
        <v>0.17846650571569844</v>
      </c>
    </row>
    <row r="127" spans="1:22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101">
        <f t="shared" ca="1" si="5"/>
        <v>43924</v>
      </c>
      <c r="M127" s="93">
        <f t="shared" ca="1" si="6"/>
        <v>3.6808058265603183E-2</v>
      </c>
      <c r="N127" s="93">
        <f t="shared" ca="1" si="7"/>
        <v>3.6781609195402298E-2</v>
      </c>
      <c r="O127" s="28"/>
      <c r="P127" s="80">
        <v>43924</v>
      </c>
      <c r="Q127" s="32">
        <v>469.04</v>
      </c>
      <c r="R127" s="76">
        <f t="shared" si="8"/>
        <v>3.6781609195402298E-2</v>
      </c>
      <c r="S127" s="28"/>
      <c r="T127" s="39">
        <v>43924</v>
      </c>
      <c r="U127" s="32">
        <v>687.58</v>
      </c>
      <c r="V127" s="76">
        <f t="shared" si="9"/>
        <v>3.6808058265603183E-2</v>
      </c>
    </row>
    <row r="128" spans="1:22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101">
        <f t="shared" ca="1" si="5"/>
        <v>43917</v>
      </c>
      <c r="M128" s="93">
        <f t="shared" ca="1" si="6"/>
        <v>0.20318226350738411</v>
      </c>
      <c r="N128" s="93">
        <f t="shared" ca="1" si="7"/>
        <v>0.20309549769965174</v>
      </c>
      <c r="O128" s="28"/>
      <c r="P128" s="80">
        <v>43917</v>
      </c>
      <c r="Q128" s="32">
        <v>452.4</v>
      </c>
      <c r="R128" s="76">
        <f t="shared" si="8"/>
        <v>0.20309549769965174</v>
      </c>
      <c r="S128" s="28"/>
      <c r="T128" s="39">
        <v>43917</v>
      </c>
      <c r="U128" s="32">
        <v>663.17</v>
      </c>
      <c r="V128" s="76">
        <f t="shared" si="9"/>
        <v>0.20318226350738411</v>
      </c>
    </row>
    <row r="129" spans="1:22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101">
        <f t="shared" ca="1" si="5"/>
        <v>43910</v>
      </c>
      <c r="M129" s="93">
        <f t="shared" ca="1" si="6"/>
        <v>5.6928073568587312E-3</v>
      </c>
      <c r="N129" s="93">
        <f t="shared" ca="1" si="7"/>
        <v>5.6698135915058678E-3</v>
      </c>
      <c r="O129" s="28"/>
      <c r="P129" s="80">
        <v>43910</v>
      </c>
      <c r="Q129" s="32">
        <v>376.03</v>
      </c>
      <c r="R129" s="76">
        <f t="shared" si="8"/>
        <v>5.6698135915058678E-3</v>
      </c>
      <c r="S129" s="28"/>
      <c r="T129" s="39">
        <v>43910</v>
      </c>
      <c r="U129" s="32">
        <v>551.17999999999995</v>
      </c>
      <c r="V129" s="76">
        <f t="shared" si="9"/>
        <v>5.6928073568587312E-3</v>
      </c>
    </row>
    <row r="130" spans="1:22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101">
        <f t="shared" ca="1" si="5"/>
        <v>43903</v>
      </c>
      <c r="M130" s="93">
        <f t="shared" ca="1" si="6"/>
        <v>-0.38223790254404455</v>
      </c>
      <c r="N130" s="93">
        <f t="shared" ca="1" si="7"/>
        <v>-0.38228345806281072</v>
      </c>
      <c r="O130" s="28"/>
      <c r="P130" s="80">
        <v>43903</v>
      </c>
      <c r="Q130" s="32">
        <v>373.91</v>
      </c>
      <c r="R130" s="76">
        <f t="shared" si="8"/>
        <v>-0.38228345806281072</v>
      </c>
      <c r="S130" s="28"/>
      <c r="T130" s="39">
        <v>43903</v>
      </c>
      <c r="U130" s="32">
        <v>548.05999999999995</v>
      </c>
      <c r="V130" s="76">
        <f t="shared" si="9"/>
        <v>-0.38223790254404455</v>
      </c>
    </row>
    <row r="131" spans="1:22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101">
        <f t="shared" ca="1" si="5"/>
        <v>43896</v>
      </c>
      <c r="M131" s="93">
        <f t="shared" ca="1" si="6"/>
        <v>9.6517031690314781E-2</v>
      </c>
      <c r="N131" s="93">
        <f t="shared" ca="1" si="7"/>
        <v>9.6476768408658709E-2</v>
      </c>
      <c r="O131" s="28"/>
      <c r="P131" s="80">
        <v>43896</v>
      </c>
      <c r="Q131" s="32">
        <v>605.30999999999995</v>
      </c>
      <c r="R131" s="76">
        <f t="shared" si="8"/>
        <v>9.6476768408658709E-2</v>
      </c>
      <c r="S131" s="28"/>
      <c r="T131" s="39">
        <v>43896</v>
      </c>
      <c r="U131" s="32">
        <v>887.17</v>
      </c>
      <c r="V131" s="76">
        <f t="shared" si="9"/>
        <v>9.6517031690314781E-2</v>
      </c>
    </row>
    <row r="132" spans="1:22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101">
        <f t="shared" ca="1" si="5"/>
        <v>43889</v>
      </c>
      <c r="M132" s="93">
        <f t="shared" ca="1" si="6"/>
        <v>-0.22831581557713221</v>
      </c>
      <c r="N132" s="93">
        <f t="shared" ca="1" si="7"/>
        <v>-0.22835537166978837</v>
      </c>
      <c r="O132" s="28"/>
      <c r="P132" s="80">
        <v>43889</v>
      </c>
      <c r="Q132" s="32">
        <v>552.04999999999995</v>
      </c>
      <c r="R132" s="76">
        <f t="shared" si="8"/>
        <v>-0.22835537166978837</v>
      </c>
      <c r="S132" s="28"/>
      <c r="T132" s="39">
        <v>43889</v>
      </c>
      <c r="U132" s="32">
        <v>809.08</v>
      </c>
      <c r="V132" s="76">
        <f t="shared" si="9"/>
        <v>-0.22831581557713221</v>
      </c>
    </row>
    <row r="133" spans="1:22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101">
        <f t="shared" ca="1" si="5"/>
        <v>43882</v>
      </c>
      <c r="M133" s="93">
        <f t="shared" ca="1" si="6"/>
        <v>0.11736809011754934</v>
      </c>
      <c r="N133" s="93">
        <f t="shared" ca="1" si="7"/>
        <v>0.11732000624707162</v>
      </c>
      <c r="O133" s="28"/>
      <c r="P133" s="80">
        <v>43882</v>
      </c>
      <c r="Q133" s="32">
        <v>715.42</v>
      </c>
      <c r="R133" s="76">
        <f t="shared" si="8"/>
        <v>0.11732000624707162</v>
      </c>
      <c r="S133" s="28"/>
      <c r="T133" s="39">
        <v>43882</v>
      </c>
      <c r="U133" s="32">
        <v>1048.46</v>
      </c>
      <c r="V133" s="76">
        <f t="shared" si="9"/>
        <v>0.11736809011754934</v>
      </c>
    </row>
    <row r="134" spans="1:22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101">
        <f t="shared" ref="L134:L197" ca="1" si="10">IF(AND($B$2&lt;=P134,P134&lt;=EndDate),P134,"")</f>
        <v>43875</v>
      </c>
      <c r="M134" s="93">
        <f t="shared" ref="M134:M197" ca="1" si="11">IF($L134="","",IFERROR(VLOOKUP($L134,T:V,3,FALSE),IFERROR(VLOOKUP($L134,P:R,3,FALSE),"")))</f>
        <v>1.7711496746203981E-2</v>
      </c>
      <c r="N134" s="93">
        <f t="shared" ref="N134:N197" ca="1" si="12">IF($L134="","",IFERROR(VLOOKUP($L134,P:R,3,FALSE),""))</f>
        <v>1.7657623293440672E-2</v>
      </c>
      <c r="O134" s="28"/>
      <c r="P134" s="80">
        <v>43875</v>
      </c>
      <c r="Q134" s="32">
        <v>640.29999999999995</v>
      </c>
      <c r="R134" s="76">
        <f t="shared" ref="R134:R197" si="13">IFERROR(Q134/Q135-1,"")</f>
        <v>1.7657623293440672E-2</v>
      </c>
      <c r="S134" s="28"/>
      <c r="T134" s="39">
        <v>43875</v>
      </c>
      <c r="U134" s="32">
        <v>938.33</v>
      </c>
      <c r="V134" s="76">
        <f t="shared" ref="V134:V197" si="14">IFERROR(U134/U135-1,"")</f>
        <v>1.7711496746203981E-2</v>
      </c>
    </row>
    <row r="135" spans="1:22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101">
        <f t="shared" ca="1" si="10"/>
        <v>43868</v>
      </c>
      <c r="M135" s="93">
        <f t="shared" ca="1" si="11"/>
        <v>-3.8050225880830957E-2</v>
      </c>
      <c r="N135" s="93">
        <f t="shared" ca="1" si="12"/>
        <v>-3.809756768739192E-2</v>
      </c>
      <c r="O135" s="28"/>
      <c r="P135" s="80">
        <v>43868</v>
      </c>
      <c r="Q135" s="32">
        <v>629.19000000000005</v>
      </c>
      <c r="R135" s="76">
        <f t="shared" si="13"/>
        <v>-3.809756768739192E-2</v>
      </c>
      <c r="S135" s="28"/>
      <c r="T135" s="39">
        <v>43868</v>
      </c>
      <c r="U135" s="32">
        <v>922</v>
      </c>
      <c r="V135" s="76">
        <f t="shared" si="14"/>
        <v>-3.8050225880830957E-2</v>
      </c>
    </row>
    <row r="136" spans="1:22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101">
        <f t="shared" ca="1" si="10"/>
        <v>43861</v>
      </c>
      <c r="M136" s="93">
        <f t="shared" ca="1" si="11"/>
        <v>-3.9630807738433305E-4</v>
      </c>
      <c r="N136" s="93">
        <f t="shared" ca="1" si="12"/>
        <v>-4.4315403422978683E-4</v>
      </c>
      <c r="O136" s="28"/>
      <c r="P136" s="80">
        <v>43861</v>
      </c>
      <c r="Q136" s="32">
        <v>654.11</v>
      </c>
      <c r="R136" s="76">
        <f t="shared" si="13"/>
        <v>-4.4315403422978683E-4</v>
      </c>
      <c r="S136" s="28"/>
      <c r="T136" s="39">
        <v>43861</v>
      </c>
      <c r="U136" s="32">
        <v>958.47</v>
      </c>
      <c r="V136" s="76">
        <f t="shared" si="14"/>
        <v>-3.9630807738433305E-4</v>
      </c>
    </row>
    <row r="137" spans="1:22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101">
        <f t="shared" ca="1" si="10"/>
        <v>43854</v>
      </c>
      <c r="M137" s="93">
        <f t="shared" ca="1" si="11"/>
        <v>3.6247311711750774E-2</v>
      </c>
      <c r="N137" s="93">
        <f t="shared" ca="1" si="12"/>
        <v>3.6197232162650028E-2</v>
      </c>
      <c r="O137" s="28"/>
      <c r="P137" s="80">
        <v>43854</v>
      </c>
      <c r="Q137" s="32">
        <v>654.4</v>
      </c>
      <c r="R137" s="76">
        <f t="shared" si="13"/>
        <v>3.6197232162650028E-2</v>
      </c>
      <c r="S137" s="28"/>
      <c r="T137" s="39">
        <v>43854</v>
      </c>
      <c r="U137" s="32">
        <v>958.85</v>
      </c>
      <c r="V137" s="76">
        <f t="shared" si="14"/>
        <v>3.6247311711750774E-2</v>
      </c>
    </row>
    <row r="138" spans="1:22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101">
        <f t="shared" ca="1" si="10"/>
        <v>43847</v>
      </c>
      <c r="M138" s="93">
        <f t="shared" ca="1" si="11"/>
        <v>-5.8874719324445435E-3</v>
      </c>
      <c r="N138" s="93">
        <f t="shared" ca="1" si="12"/>
        <v>-5.9341109064865449E-3</v>
      </c>
      <c r="O138" s="28"/>
      <c r="P138" s="80">
        <v>43847</v>
      </c>
      <c r="Q138" s="32">
        <v>631.54</v>
      </c>
      <c r="R138" s="76">
        <f t="shared" si="13"/>
        <v>-5.9341109064865449E-3</v>
      </c>
      <c r="S138" s="28"/>
      <c r="T138" s="39">
        <v>43847</v>
      </c>
      <c r="U138" s="32">
        <v>925.31</v>
      </c>
      <c r="V138" s="76">
        <f t="shared" si="14"/>
        <v>-5.8874719324445435E-3</v>
      </c>
    </row>
    <row r="139" spans="1:22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101">
        <f t="shared" ca="1" si="10"/>
        <v>43840</v>
      </c>
      <c r="M139" s="93">
        <f t="shared" ca="1" si="11"/>
        <v>-3.0113890943950783E-2</v>
      </c>
      <c r="N139" s="93">
        <f t="shared" ca="1" si="12"/>
        <v>-3.0164715221274174E-2</v>
      </c>
      <c r="O139" s="28"/>
      <c r="P139" s="80">
        <v>43840</v>
      </c>
      <c r="Q139" s="32">
        <v>635.30999999999995</v>
      </c>
      <c r="R139" s="76">
        <f t="shared" si="13"/>
        <v>-3.0164715221274174E-2</v>
      </c>
      <c r="S139" s="28"/>
      <c r="T139" s="39">
        <v>43840</v>
      </c>
      <c r="U139" s="32">
        <v>930.79</v>
      </c>
      <c r="V139" s="76">
        <f t="shared" si="14"/>
        <v>-3.0113890943950783E-2</v>
      </c>
    </row>
    <row r="140" spans="1:22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101">
        <f t="shared" ca="1" si="10"/>
        <v>43833</v>
      </c>
      <c r="M140" s="93">
        <f t="shared" ca="1" si="11"/>
        <v>1.6383893584122289E-2</v>
      </c>
      <c r="N140" s="93">
        <f t="shared" ca="1" si="12"/>
        <v>1.8866457212181498E-2</v>
      </c>
      <c r="O140" s="28"/>
      <c r="P140" s="80">
        <v>43833</v>
      </c>
      <c r="Q140" s="32">
        <v>655.07000000000005</v>
      </c>
      <c r="R140" s="76">
        <f t="shared" si="13"/>
        <v>1.8866457212181498E-2</v>
      </c>
      <c r="S140" s="28"/>
      <c r="T140" s="39">
        <v>43833</v>
      </c>
      <c r="U140" s="32">
        <v>959.69</v>
      </c>
      <c r="V140" s="76">
        <f t="shared" si="14"/>
        <v>1.6383893584122289E-2</v>
      </c>
    </row>
    <row r="141" spans="1:22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101">
        <f t="shared" ca="1" si="10"/>
        <v>43826</v>
      </c>
      <c r="M141" s="93">
        <f t="shared" ca="1" si="11"/>
        <v>8.7861191759988966E-2</v>
      </c>
      <c r="N141" s="93">
        <f t="shared" ca="1" si="12"/>
        <v>9.6101062106824342E-2</v>
      </c>
      <c r="O141" s="28"/>
      <c r="P141" s="80">
        <v>43826</v>
      </c>
      <c r="Q141" s="32">
        <v>642.94000000000005</v>
      </c>
      <c r="R141" s="76">
        <f t="shared" si="13"/>
        <v>9.6101062106824342E-2</v>
      </c>
      <c r="S141" s="28"/>
      <c r="T141" s="39">
        <v>43826</v>
      </c>
      <c r="U141" s="32">
        <v>944.22</v>
      </c>
      <c r="V141" s="76">
        <f t="shared" si="14"/>
        <v>8.7861191759988966E-2</v>
      </c>
    </row>
    <row r="142" spans="1:22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101">
        <f t="shared" ca="1" si="10"/>
        <v>43819</v>
      </c>
      <c r="M142" s="93">
        <f t="shared" ca="1" si="11"/>
        <v>-2.4018351099716617E-2</v>
      </c>
      <c r="N142" s="93">
        <f t="shared" ca="1" si="12"/>
        <v>-2.6811341728468774E-2</v>
      </c>
      <c r="O142" s="28"/>
      <c r="P142" s="80">
        <v>43819</v>
      </c>
      <c r="Q142" s="32">
        <v>586.57000000000005</v>
      </c>
      <c r="R142" s="76">
        <f t="shared" si="13"/>
        <v>-2.6811341728468774E-2</v>
      </c>
      <c r="S142" s="28"/>
      <c r="T142" s="39">
        <v>43819</v>
      </c>
      <c r="U142" s="32">
        <v>867.96</v>
      </c>
      <c r="V142" s="76">
        <f t="shared" si="14"/>
        <v>-2.4018351099716617E-2</v>
      </c>
    </row>
    <row r="143" spans="1:22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101">
        <f t="shared" ca="1" si="10"/>
        <v>43812</v>
      </c>
      <c r="M143" s="93">
        <f t="shared" ca="1" si="11"/>
        <v>2.3583439798349426E-2</v>
      </c>
      <c r="N143" s="93">
        <f t="shared" ca="1" si="12"/>
        <v>2.4319363719792042E-2</v>
      </c>
      <c r="O143" s="28"/>
      <c r="P143" s="80">
        <v>43812</v>
      </c>
      <c r="Q143" s="32">
        <v>602.73</v>
      </c>
      <c r="R143" s="76">
        <f t="shared" si="13"/>
        <v>2.4319363719792042E-2</v>
      </c>
      <c r="S143" s="28"/>
      <c r="T143" s="39">
        <v>43812</v>
      </c>
      <c r="U143" s="32">
        <v>889.32</v>
      </c>
      <c r="V143" s="76">
        <f t="shared" si="14"/>
        <v>2.3583439798349426E-2</v>
      </c>
    </row>
    <row r="144" spans="1:22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101">
        <f t="shared" ca="1" si="10"/>
        <v>43805</v>
      </c>
      <c r="M144" s="93">
        <f t="shared" ca="1" si="11"/>
        <v>6.9106112435646239E-4</v>
      </c>
      <c r="N144" s="93">
        <f t="shared" ca="1" si="12"/>
        <v>1.1058747469248065E-3</v>
      </c>
      <c r="O144" s="28"/>
      <c r="P144" s="80">
        <v>43805</v>
      </c>
      <c r="Q144" s="32">
        <v>588.41999999999996</v>
      </c>
      <c r="R144" s="76">
        <f t="shared" si="13"/>
        <v>1.1058747469248065E-3</v>
      </c>
      <c r="S144" s="28"/>
      <c r="T144" s="39">
        <v>43805</v>
      </c>
      <c r="U144" s="32">
        <v>868.83</v>
      </c>
      <c r="V144" s="76">
        <f t="shared" si="14"/>
        <v>6.9106112435646239E-4</v>
      </c>
    </row>
    <row r="145" spans="1:22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101">
        <f t="shared" ca="1" si="10"/>
        <v>43798</v>
      </c>
      <c r="M145" s="93">
        <f t="shared" ca="1" si="11"/>
        <v>2.9562433297758872E-2</v>
      </c>
      <c r="N145" s="93">
        <f t="shared" ca="1" si="12"/>
        <v>3.2769890357042364E-2</v>
      </c>
      <c r="O145" s="28"/>
      <c r="P145" s="80">
        <v>43798</v>
      </c>
      <c r="Q145" s="32">
        <v>587.77</v>
      </c>
      <c r="R145" s="76">
        <f t="shared" si="13"/>
        <v>3.2769890357042364E-2</v>
      </c>
      <c r="S145" s="28"/>
      <c r="T145" s="39">
        <v>43798</v>
      </c>
      <c r="U145" s="32">
        <v>868.23</v>
      </c>
      <c r="V145" s="76">
        <f t="shared" si="14"/>
        <v>2.9562433297758872E-2</v>
      </c>
    </row>
    <row r="146" spans="1:22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101">
        <f t="shared" ca="1" si="10"/>
        <v>43791</v>
      </c>
      <c r="M146" s="93">
        <f t="shared" ca="1" si="11"/>
        <v>-2.3132971144601333E-2</v>
      </c>
      <c r="N146" s="93">
        <f t="shared" ca="1" si="12"/>
        <v>-2.7294946076672044E-2</v>
      </c>
      <c r="O146" s="28"/>
      <c r="P146" s="80">
        <v>43791</v>
      </c>
      <c r="Q146" s="32">
        <v>569.12</v>
      </c>
      <c r="R146" s="76">
        <f t="shared" si="13"/>
        <v>-2.7294946076672044E-2</v>
      </c>
      <c r="S146" s="28"/>
      <c r="T146" s="39">
        <v>43791</v>
      </c>
      <c r="U146" s="32">
        <v>843.3</v>
      </c>
      <c r="V146" s="76">
        <f t="shared" si="14"/>
        <v>-2.3132971144601333E-2</v>
      </c>
    </row>
    <row r="147" spans="1:22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101">
        <f t="shared" ca="1" si="10"/>
        <v>43784</v>
      </c>
      <c r="M147" s="93">
        <f t="shared" ca="1" si="11"/>
        <v>1.2538412817565403E-2</v>
      </c>
      <c r="N147" s="93">
        <f t="shared" ca="1" si="12"/>
        <v>1.3107771159440507E-2</v>
      </c>
      <c r="O147" s="28"/>
      <c r="P147" s="80">
        <v>43784</v>
      </c>
      <c r="Q147" s="32">
        <v>585.09</v>
      </c>
      <c r="R147" s="76">
        <f t="shared" si="13"/>
        <v>1.3107771159440507E-2</v>
      </c>
      <c r="S147" s="28"/>
      <c r="T147" s="39">
        <v>43784</v>
      </c>
      <c r="U147" s="32">
        <v>863.27</v>
      </c>
      <c r="V147" s="76">
        <f t="shared" si="14"/>
        <v>1.2538412817565403E-2</v>
      </c>
    </row>
    <row r="148" spans="1:22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101">
        <f t="shared" ca="1" si="10"/>
        <v>43777</v>
      </c>
      <c r="M148" s="93">
        <f t="shared" ca="1" si="11"/>
        <v>-5.2930917654377185E-2</v>
      </c>
      <c r="N148" s="93">
        <f t="shared" ca="1" si="12"/>
        <v>-5.8217279279866974E-2</v>
      </c>
      <c r="O148" s="28"/>
      <c r="P148" s="80">
        <v>43777</v>
      </c>
      <c r="Q148" s="32">
        <v>577.52</v>
      </c>
      <c r="R148" s="76">
        <f t="shared" si="13"/>
        <v>-5.8217279279866974E-2</v>
      </c>
      <c r="S148" s="28"/>
      <c r="T148" s="39">
        <v>43777</v>
      </c>
      <c r="U148" s="32">
        <v>852.58</v>
      </c>
      <c r="V148" s="76">
        <f t="shared" si="14"/>
        <v>-5.2930917654377185E-2</v>
      </c>
    </row>
    <row r="149" spans="1:22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101">
        <f t="shared" ca="1" si="10"/>
        <v>43770</v>
      </c>
      <c r="M149" s="93">
        <f t="shared" ca="1" si="11"/>
        <v>-8.7210262621812973E-3</v>
      </c>
      <c r="N149" s="93">
        <f t="shared" ca="1" si="12"/>
        <v>-1.1652832621484421E-2</v>
      </c>
      <c r="O149" s="28"/>
      <c r="P149" s="80">
        <v>43770</v>
      </c>
      <c r="Q149" s="32">
        <v>613.22</v>
      </c>
      <c r="R149" s="76">
        <f t="shared" si="13"/>
        <v>-1.1652832621484421E-2</v>
      </c>
      <c r="S149" s="28"/>
      <c r="T149" s="39">
        <v>43770</v>
      </c>
      <c r="U149" s="32">
        <v>900.23</v>
      </c>
      <c r="V149" s="76">
        <f t="shared" si="14"/>
        <v>-8.7210262621812973E-3</v>
      </c>
    </row>
    <row r="150" spans="1:22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101">
        <f t="shared" ca="1" si="10"/>
        <v>43763</v>
      </c>
      <c r="M150" s="93">
        <f t="shared" ca="1" si="11"/>
        <v>4.1970237617173556E-2</v>
      </c>
      <c r="N150" s="93">
        <f t="shared" ca="1" si="12"/>
        <v>4.5302917986387303E-2</v>
      </c>
      <c r="O150" s="28"/>
      <c r="P150" s="80">
        <v>43763</v>
      </c>
      <c r="Q150" s="32">
        <v>620.45000000000005</v>
      </c>
      <c r="R150" s="76">
        <f t="shared" si="13"/>
        <v>4.5302917986387303E-2</v>
      </c>
      <c r="S150" s="28"/>
      <c r="T150" s="39">
        <v>43763</v>
      </c>
      <c r="U150" s="32">
        <v>908.15</v>
      </c>
      <c r="V150" s="76">
        <f t="shared" si="14"/>
        <v>4.1970237617173556E-2</v>
      </c>
    </row>
    <row r="151" spans="1:22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101">
        <f t="shared" ca="1" si="10"/>
        <v>43756</v>
      </c>
      <c r="M151" s="93">
        <f t="shared" ca="1" si="11"/>
        <v>5.4334033177214636E-3</v>
      </c>
      <c r="N151" s="93">
        <f t="shared" ca="1" si="12"/>
        <v>5.9656972408650422E-3</v>
      </c>
      <c r="O151" s="28"/>
      <c r="P151" s="80">
        <v>43756</v>
      </c>
      <c r="Q151" s="32">
        <v>593.55999999999995</v>
      </c>
      <c r="R151" s="76">
        <f t="shared" si="13"/>
        <v>5.9656972408650422E-3</v>
      </c>
      <c r="S151" s="28"/>
      <c r="T151" s="39">
        <v>43756</v>
      </c>
      <c r="U151" s="32">
        <v>871.57</v>
      </c>
      <c r="V151" s="76">
        <f t="shared" si="14"/>
        <v>5.4334033177214636E-3</v>
      </c>
    </row>
    <row r="152" spans="1:22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101">
        <f t="shared" ca="1" si="10"/>
        <v>43749</v>
      </c>
      <c r="M152" s="93">
        <f t="shared" ca="1" si="11"/>
        <v>-3.4967214757255616E-2</v>
      </c>
      <c r="N152" s="93">
        <f t="shared" ca="1" si="12"/>
        <v>-3.7392325763508372E-2</v>
      </c>
      <c r="O152" s="28"/>
      <c r="P152" s="80">
        <v>43749</v>
      </c>
      <c r="Q152" s="32">
        <v>590.04</v>
      </c>
      <c r="R152" s="76">
        <f t="shared" si="13"/>
        <v>-3.7392325763508372E-2</v>
      </c>
      <c r="S152" s="28"/>
      <c r="T152" s="39">
        <v>43749</v>
      </c>
      <c r="U152" s="32">
        <v>866.86</v>
      </c>
      <c r="V152" s="76">
        <f t="shared" si="14"/>
        <v>-3.4967214757255616E-2</v>
      </c>
    </row>
    <row r="153" spans="1:22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101">
        <f t="shared" ca="1" si="10"/>
        <v>43742</v>
      </c>
      <c r="M153" s="93">
        <f t="shared" ca="1" si="11"/>
        <v>-3.770780884359004E-3</v>
      </c>
      <c r="N153" s="93">
        <f t="shared" ca="1" si="12"/>
        <v>-4.5310596833130212E-3</v>
      </c>
      <c r="O153" s="28"/>
      <c r="P153" s="80">
        <v>43742</v>
      </c>
      <c r="Q153" s="32">
        <v>612.96</v>
      </c>
      <c r="R153" s="76">
        <f t="shared" si="13"/>
        <v>-4.5310596833130212E-3</v>
      </c>
      <c r="S153" s="28"/>
      <c r="T153" s="39">
        <v>43742</v>
      </c>
      <c r="U153" s="32">
        <v>898.27</v>
      </c>
      <c r="V153" s="76">
        <f t="shared" si="14"/>
        <v>-3.770780884359004E-3</v>
      </c>
    </row>
    <row r="154" spans="1:22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101">
        <f t="shared" ca="1" si="10"/>
        <v>43735</v>
      </c>
      <c r="M154" s="93">
        <f t="shared" ca="1" si="11"/>
        <v>-3.3496977232774561E-2</v>
      </c>
      <c r="N154" s="93">
        <f t="shared" ca="1" si="12"/>
        <v>-3.7213665858806921E-2</v>
      </c>
      <c r="O154" s="28"/>
      <c r="P154" s="80">
        <v>43735</v>
      </c>
      <c r="Q154" s="32">
        <v>615.75</v>
      </c>
      <c r="R154" s="76">
        <f t="shared" si="13"/>
        <v>-3.7213665858806921E-2</v>
      </c>
      <c r="S154" s="28"/>
      <c r="T154" s="39">
        <v>43735</v>
      </c>
      <c r="U154" s="32">
        <v>901.67</v>
      </c>
      <c r="V154" s="76">
        <f t="shared" si="14"/>
        <v>-3.3496977232774561E-2</v>
      </c>
    </row>
    <row r="155" spans="1:22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101">
        <f t="shared" ca="1" si="10"/>
        <v>43728</v>
      </c>
      <c r="M155" s="93">
        <f t="shared" ca="1" si="11"/>
        <v>7.4483155773106713E-2</v>
      </c>
      <c r="N155" s="93">
        <f t="shared" ca="1" si="12"/>
        <v>8.1416976665539265E-2</v>
      </c>
      <c r="O155" s="28"/>
      <c r="P155" s="80">
        <v>43728</v>
      </c>
      <c r="Q155" s="32">
        <v>639.54999999999995</v>
      </c>
      <c r="R155" s="76">
        <f t="shared" si="13"/>
        <v>8.1416976665539265E-2</v>
      </c>
      <c r="S155" s="28"/>
      <c r="T155" s="39">
        <v>43728</v>
      </c>
      <c r="U155" s="32">
        <v>932.92</v>
      </c>
      <c r="V155" s="76">
        <f t="shared" si="14"/>
        <v>7.4483155773106713E-2</v>
      </c>
    </row>
    <row r="156" spans="1:22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101">
        <f t="shared" ca="1" si="10"/>
        <v>43721</v>
      </c>
      <c r="M156" s="93">
        <f t="shared" ca="1" si="11"/>
        <v>-7.244193748263994E-2</v>
      </c>
      <c r="N156" s="93">
        <f t="shared" ca="1" si="12"/>
        <v>-8.0034222602473393E-2</v>
      </c>
      <c r="O156" s="28"/>
      <c r="P156" s="80">
        <v>43721</v>
      </c>
      <c r="Q156" s="32">
        <v>591.4</v>
      </c>
      <c r="R156" s="76">
        <f t="shared" si="13"/>
        <v>-8.0034222602473393E-2</v>
      </c>
      <c r="S156" s="28"/>
      <c r="T156" s="39">
        <v>43721</v>
      </c>
      <c r="U156" s="32">
        <v>868.25</v>
      </c>
      <c r="V156" s="76">
        <f t="shared" si="14"/>
        <v>-7.244193748263994E-2</v>
      </c>
    </row>
    <row r="157" spans="1:22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101">
        <f t="shared" ca="1" si="10"/>
        <v>43714</v>
      </c>
      <c r="M157" s="93">
        <f t="shared" ca="1" si="11"/>
        <v>-4.7538614949429236E-2</v>
      </c>
      <c r="N157" s="93">
        <f t="shared" ca="1" si="12"/>
        <v>-5.1367942626095564E-2</v>
      </c>
      <c r="O157" s="28"/>
      <c r="P157" s="80">
        <v>43714</v>
      </c>
      <c r="Q157" s="32">
        <v>642.85</v>
      </c>
      <c r="R157" s="76">
        <f t="shared" si="13"/>
        <v>-5.1367942626095564E-2</v>
      </c>
      <c r="S157" s="28"/>
      <c r="T157" s="39">
        <v>43714</v>
      </c>
      <c r="U157" s="32">
        <v>936.06</v>
      </c>
      <c r="V157" s="76">
        <f t="shared" si="14"/>
        <v>-4.7538614949429236E-2</v>
      </c>
    </row>
    <row r="158" spans="1:22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101">
        <f t="shared" ca="1" si="10"/>
        <v>43707</v>
      </c>
      <c r="M158" s="93">
        <f t="shared" ca="1" si="11"/>
        <v>2.2227769630022598E-2</v>
      </c>
      <c r="N158" s="93">
        <f t="shared" ca="1" si="12"/>
        <v>2.4166125107682124E-2</v>
      </c>
      <c r="O158" s="28"/>
      <c r="P158" s="80">
        <v>43707</v>
      </c>
      <c r="Q158" s="32">
        <v>677.66</v>
      </c>
      <c r="R158" s="76">
        <f t="shared" si="13"/>
        <v>2.4166125107682124E-2</v>
      </c>
      <c r="S158" s="28"/>
      <c r="T158" s="39">
        <v>43707</v>
      </c>
      <c r="U158" s="32">
        <v>982.78</v>
      </c>
      <c r="V158" s="76">
        <f t="shared" si="14"/>
        <v>2.2227769630022598E-2</v>
      </c>
    </row>
    <row r="159" spans="1:22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101">
        <f t="shared" ca="1" si="10"/>
        <v>43700</v>
      </c>
      <c r="M159" s="93">
        <f t="shared" ca="1" si="11"/>
        <v>4.7835469526549712E-2</v>
      </c>
      <c r="N159" s="93">
        <f t="shared" ca="1" si="12"/>
        <v>5.1454814155635686E-2</v>
      </c>
      <c r="O159" s="28"/>
      <c r="P159" s="80">
        <v>43700</v>
      </c>
      <c r="Q159" s="32">
        <v>661.67</v>
      </c>
      <c r="R159" s="76">
        <f t="shared" si="13"/>
        <v>5.1454814155635686E-2</v>
      </c>
      <c r="S159" s="28"/>
      <c r="T159" s="39">
        <v>43700</v>
      </c>
      <c r="U159" s="32">
        <v>961.41</v>
      </c>
      <c r="V159" s="76">
        <f t="shared" si="14"/>
        <v>4.7835469526549712E-2</v>
      </c>
    </row>
    <row r="160" spans="1:22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101">
        <f t="shared" ca="1" si="10"/>
        <v>43693</v>
      </c>
      <c r="M160" s="93">
        <f t="shared" ca="1" si="11"/>
        <v>-3.3416206649530156E-2</v>
      </c>
      <c r="N160" s="93">
        <f t="shared" ca="1" si="12"/>
        <v>-3.9017164498198142E-2</v>
      </c>
      <c r="O160" s="28"/>
      <c r="P160" s="80">
        <v>43693</v>
      </c>
      <c r="Q160" s="32">
        <v>629.29</v>
      </c>
      <c r="R160" s="76">
        <f t="shared" si="13"/>
        <v>-3.9017164498198142E-2</v>
      </c>
      <c r="S160" s="28"/>
      <c r="T160" s="39">
        <v>43693</v>
      </c>
      <c r="U160" s="32">
        <v>917.52</v>
      </c>
      <c r="V160" s="76">
        <f t="shared" si="14"/>
        <v>-3.3416206649530156E-2</v>
      </c>
    </row>
    <row r="161" spans="1:22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101">
        <f t="shared" ca="1" si="10"/>
        <v>43686</v>
      </c>
      <c r="M161" s="93">
        <f t="shared" ca="1" si="11"/>
        <v>6.332403580110002E-2</v>
      </c>
      <c r="N161" s="93">
        <f t="shared" ca="1" si="12"/>
        <v>6.9056714663532359E-2</v>
      </c>
      <c r="O161" s="28"/>
      <c r="P161" s="80">
        <v>43686</v>
      </c>
      <c r="Q161" s="32">
        <v>654.84</v>
      </c>
      <c r="R161" s="76">
        <f t="shared" si="13"/>
        <v>6.9056714663532359E-2</v>
      </c>
      <c r="S161" s="28"/>
      <c r="T161" s="39">
        <v>43686</v>
      </c>
      <c r="U161" s="32">
        <v>949.24</v>
      </c>
      <c r="V161" s="76">
        <f t="shared" si="14"/>
        <v>6.332403580110002E-2</v>
      </c>
    </row>
    <row r="162" spans="1:22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101">
        <f t="shared" ca="1" si="10"/>
        <v>43679</v>
      </c>
      <c r="M162" s="93">
        <f t="shared" ca="1" si="11"/>
        <v>1.9436101816852958E-2</v>
      </c>
      <c r="N162" s="93">
        <f t="shared" ca="1" si="12"/>
        <v>2.0934031134371089E-2</v>
      </c>
      <c r="O162" s="28"/>
      <c r="P162" s="80">
        <v>43679</v>
      </c>
      <c r="Q162" s="32">
        <v>612.54</v>
      </c>
      <c r="R162" s="76">
        <f t="shared" si="13"/>
        <v>2.0934031134371089E-2</v>
      </c>
      <c r="S162" s="28"/>
      <c r="T162" s="39">
        <v>43679</v>
      </c>
      <c r="U162" s="32">
        <v>892.71</v>
      </c>
      <c r="V162" s="76">
        <f t="shared" si="14"/>
        <v>1.9436101816852958E-2</v>
      </c>
    </row>
    <row r="163" spans="1:22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101">
        <f t="shared" ca="1" si="10"/>
        <v>43672</v>
      </c>
      <c r="M163" s="93">
        <f t="shared" ca="1" si="11"/>
        <v>-1.1502686594121014E-2</v>
      </c>
      <c r="N163" s="93">
        <f t="shared" ca="1" si="12"/>
        <v>-1.3709889531825392E-2</v>
      </c>
      <c r="O163" s="28"/>
      <c r="P163" s="80">
        <v>43672</v>
      </c>
      <c r="Q163" s="32">
        <v>599.98</v>
      </c>
      <c r="R163" s="76">
        <f t="shared" si="13"/>
        <v>-1.3709889531825392E-2</v>
      </c>
      <c r="S163" s="28"/>
      <c r="T163" s="39">
        <v>43672</v>
      </c>
      <c r="U163" s="32">
        <v>875.69</v>
      </c>
      <c r="V163" s="76">
        <f t="shared" si="14"/>
        <v>-1.1502686594121014E-2</v>
      </c>
    </row>
    <row r="164" spans="1:22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101">
        <f t="shared" ca="1" si="10"/>
        <v>43665</v>
      </c>
      <c r="M164" s="93">
        <f t="shared" ca="1" si="11"/>
        <v>9.696992211201505E-2</v>
      </c>
      <c r="N164" s="93">
        <f t="shared" ca="1" si="12"/>
        <v>0.10762731924036339</v>
      </c>
      <c r="O164" s="28"/>
      <c r="P164" s="80">
        <v>43665</v>
      </c>
      <c r="Q164" s="32">
        <v>608.32000000000005</v>
      </c>
      <c r="R164" s="76">
        <f t="shared" si="13"/>
        <v>0.10762731924036339</v>
      </c>
      <c r="S164" s="28"/>
      <c r="T164" s="39">
        <v>43665</v>
      </c>
      <c r="U164" s="32">
        <v>885.88</v>
      </c>
      <c r="V164" s="76">
        <f t="shared" si="14"/>
        <v>9.696992211201505E-2</v>
      </c>
    </row>
    <row r="165" spans="1:22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101">
        <f t="shared" ca="1" si="10"/>
        <v>43658</v>
      </c>
      <c r="M165" s="93">
        <f t="shared" ca="1" si="11"/>
        <v>3.0510680652323874E-2</v>
      </c>
      <c r="N165" s="93">
        <f t="shared" ca="1" si="12"/>
        <v>3.3029248565785929E-2</v>
      </c>
      <c r="O165" s="28"/>
      <c r="P165" s="80">
        <v>43658</v>
      </c>
      <c r="Q165" s="32">
        <v>549.21</v>
      </c>
      <c r="R165" s="76">
        <f t="shared" si="13"/>
        <v>3.3029248565785929E-2</v>
      </c>
      <c r="S165" s="28"/>
      <c r="T165" s="39">
        <v>43658</v>
      </c>
      <c r="U165" s="32">
        <v>807.57</v>
      </c>
      <c r="V165" s="76">
        <f t="shared" si="14"/>
        <v>3.0510680652323874E-2</v>
      </c>
    </row>
    <row r="166" spans="1:22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101">
        <f t="shared" ca="1" si="10"/>
        <v>43651</v>
      </c>
      <c r="M166" s="93">
        <f t="shared" ca="1" si="11"/>
        <v>1.9580801706977402E-2</v>
      </c>
      <c r="N166" s="93">
        <f t="shared" ca="1" si="12"/>
        <v>2.2266233391658563E-2</v>
      </c>
      <c r="O166" s="28"/>
      <c r="P166" s="80">
        <v>43651</v>
      </c>
      <c r="Q166" s="32">
        <v>531.65</v>
      </c>
      <c r="R166" s="76">
        <f t="shared" si="13"/>
        <v>2.2266233391658563E-2</v>
      </c>
      <c r="S166" s="28"/>
      <c r="T166" s="39">
        <v>43651</v>
      </c>
      <c r="U166" s="32">
        <v>783.66</v>
      </c>
      <c r="V166" s="76">
        <f t="shared" si="14"/>
        <v>1.9580801706977402E-2</v>
      </c>
    </row>
    <row r="167" spans="1:22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101">
        <f t="shared" ca="1" si="10"/>
        <v>43644</v>
      </c>
      <c r="M167" s="93">
        <f t="shared" ca="1" si="11"/>
        <v>1.7016209063843935E-2</v>
      </c>
      <c r="N167" s="93">
        <f t="shared" ca="1" si="12"/>
        <v>1.8068279696186851E-2</v>
      </c>
      <c r="O167" s="28"/>
      <c r="P167" s="80">
        <v>43644</v>
      </c>
      <c r="Q167" s="32">
        <v>520.07000000000005</v>
      </c>
      <c r="R167" s="76">
        <f t="shared" si="13"/>
        <v>1.8068279696186851E-2</v>
      </c>
      <c r="S167" s="28"/>
      <c r="T167" s="39">
        <v>43644</v>
      </c>
      <c r="U167" s="32">
        <v>768.61</v>
      </c>
      <c r="V167" s="76">
        <f t="shared" si="14"/>
        <v>1.7016209063843935E-2</v>
      </c>
    </row>
    <row r="168" spans="1:22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101">
        <f t="shared" ca="1" si="10"/>
        <v>43637</v>
      </c>
      <c r="M168" s="93">
        <f t="shared" ca="1" si="11"/>
        <v>8.4943581498176712E-2</v>
      </c>
      <c r="N168" s="93">
        <f t="shared" ca="1" si="12"/>
        <v>9.0862499733071367E-2</v>
      </c>
      <c r="O168" s="28"/>
      <c r="P168" s="80">
        <v>43637</v>
      </c>
      <c r="Q168" s="32">
        <v>510.84</v>
      </c>
      <c r="R168" s="76">
        <f t="shared" si="13"/>
        <v>9.0862499733071367E-2</v>
      </c>
      <c r="S168" s="28"/>
      <c r="T168" s="39">
        <v>43637</v>
      </c>
      <c r="U168" s="32">
        <v>755.75</v>
      </c>
      <c r="V168" s="76">
        <f t="shared" si="14"/>
        <v>8.4943581498176712E-2</v>
      </c>
    </row>
    <row r="169" spans="1:22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101">
        <f t="shared" ca="1" si="10"/>
        <v>43630</v>
      </c>
      <c r="M169" s="93">
        <f t="shared" ca="1" si="11"/>
        <v>2.7707288285630183E-2</v>
      </c>
      <c r="N169" s="93">
        <f t="shared" ca="1" si="12"/>
        <v>2.9140935762477227E-2</v>
      </c>
      <c r="O169" s="28"/>
      <c r="P169" s="80">
        <v>43630</v>
      </c>
      <c r="Q169" s="32">
        <v>468.29</v>
      </c>
      <c r="R169" s="76">
        <f t="shared" si="13"/>
        <v>2.9140935762477227E-2</v>
      </c>
      <c r="S169" s="28"/>
      <c r="T169" s="39">
        <v>43630</v>
      </c>
      <c r="U169" s="32">
        <v>696.58</v>
      </c>
      <c r="V169" s="76">
        <f t="shared" si="14"/>
        <v>2.7707288285630183E-2</v>
      </c>
    </row>
    <row r="170" spans="1:22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101">
        <f t="shared" ca="1" si="10"/>
        <v>43623</v>
      </c>
      <c r="M170" s="93">
        <f t="shared" ca="1" si="11"/>
        <v>5.0282792283256939E-2</v>
      </c>
      <c r="N170" s="93">
        <f t="shared" ca="1" si="12"/>
        <v>5.4506268684387349E-2</v>
      </c>
      <c r="O170" s="28"/>
      <c r="P170" s="80">
        <v>43623</v>
      </c>
      <c r="Q170" s="32">
        <v>455.03</v>
      </c>
      <c r="R170" s="76">
        <f t="shared" si="13"/>
        <v>5.4506268684387349E-2</v>
      </c>
      <c r="S170" s="28"/>
      <c r="T170" s="39">
        <v>43623</v>
      </c>
      <c r="U170" s="32">
        <v>677.8</v>
      </c>
      <c r="V170" s="76">
        <f t="shared" si="14"/>
        <v>5.0282792283256939E-2</v>
      </c>
    </row>
    <row r="171" spans="1:22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101">
        <f t="shared" ca="1" si="10"/>
        <v>43616</v>
      </c>
      <c r="M171" s="93">
        <f t="shared" ca="1" si="11"/>
        <v>4.9861721164795814E-2</v>
      </c>
      <c r="N171" s="93">
        <f t="shared" ca="1" si="12"/>
        <v>5.1642620393838934E-2</v>
      </c>
      <c r="O171" s="28"/>
      <c r="P171" s="80">
        <v>43616</v>
      </c>
      <c r="Q171" s="32">
        <v>431.51</v>
      </c>
      <c r="R171" s="76">
        <f t="shared" si="13"/>
        <v>5.1642620393838934E-2</v>
      </c>
      <c r="S171" s="28"/>
      <c r="T171" s="39">
        <v>43616</v>
      </c>
      <c r="U171" s="32">
        <v>645.35</v>
      </c>
      <c r="V171" s="76">
        <f t="shared" si="14"/>
        <v>4.9861721164795814E-2</v>
      </c>
    </row>
    <row r="172" spans="1:22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101">
        <f t="shared" ca="1" si="10"/>
        <v>43609</v>
      </c>
      <c r="M172" s="93">
        <f t="shared" ca="1" si="11"/>
        <v>-1.8693826726904006E-2</v>
      </c>
      <c r="N172" s="93">
        <f t="shared" ca="1" si="12"/>
        <v>-2.0037734947815911E-2</v>
      </c>
      <c r="O172" s="28"/>
      <c r="P172" s="80">
        <v>43609</v>
      </c>
      <c r="Q172" s="32">
        <v>410.32</v>
      </c>
      <c r="R172" s="76">
        <f t="shared" si="13"/>
        <v>-2.0037734947815911E-2</v>
      </c>
      <c r="S172" s="28"/>
      <c r="T172" s="39">
        <v>43609</v>
      </c>
      <c r="U172" s="32">
        <v>614.70000000000005</v>
      </c>
      <c r="V172" s="76">
        <f t="shared" si="14"/>
        <v>-1.8693826726904006E-2</v>
      </c>
    </row>
    <row r="173" spans="1:22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101">
        <f t="shared" ca="1" si="10"/>
        <v>43602</v>
      </c>
      <c r="M173" s="93">
        <f t="shared" ca="1" si="11"/>
        <v>1.7427884615384581E-2</v>
      </c>
      <c r="N173" s="93">
        <f t="shared" ca="1" si="12"/>
        <v>1.8883075799975613E-2</v>
      </c>
      <c r="O173" s="28"/>
      <c r="P173" s="80">
        <v>43602</v>
      </c>
      <c r="Q173" s="32">
        <v>418.71</v>
      </c>
      <c r="R173" s="76">
        <f t="shared" si="13"/>
        <v>1.8883075799975613E-2</v>
      </c>
      <c r="S173" s="28"/>
      <c r="T173" s="39">
        <v>43602</v>
      </c>
      <c r="U173" s="32">
        <v>626.41</v>
      </c>
      <c r="V173" s="76">
        <f t="shared" si="14"/>
        <v>1.7427884615384581E-2</v>
      </c>
    </row>
    <row r="174" spans="1:22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101">
        <f t="shared" ca="1" si="10"/>
        <v>43595</v>
      </c>
      <c r="M174" s="93">
        <f t="shared" ca="1" si="11"/>
        <v>-8.7424127771249527E-3</v>
      </c>
      <c r="N174" s="93">
        <f t="shared" ca="1" si="12"/>
        <v>-8.8275728998336023E-3</v>
      </c>
      <c r="O174" s="28"/>
      <c r="P174" s="80">
        <v>43595</v>
      </c>
      <c r="Q174" s="32">
        <v>410.95</v>
      </c>
      <c r="R174" s="76">
        <f t="shared" si="13"/>
        <v>-8.8275728998336023E-3</v>
      </c>
      <c r="S174" s="28"/>
      <c r="T174" s="39">
        <v>43595</v>
      </c>
      <c r="U174" s="32">
        <v>615.67999999999995</v>
      </c>
      <c r="V174" s="76">
        <f t="shared" si="14"/>
        <v>-8.7424127771249527E-3</v>
      </c>
    </row>
    <row r="175" spans="1:22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101">
        <f t="shared" ca="1" si="10"/>
        <v>43588</v>
      </c>
      <c r="M175" s="93">
        <f t="shared" ca="1" si="11"/>
        <v>-4.6250940527924111E-2</v>
      </c>
      <c r="N175" s="93">
        <f t="shared" ca="1" si="12"/>
        <v>-4.8230108810431105E-2</v>
      </c>
      <c r="O175" s="28"/>
      <c r="P175" s="80">
        <v>43588</v>
      </c>
      <c r="Q175" s="32">
        <v>414.61</v>
      </c>
      <c r="R175" s="76">
        <f t="shared" si="13"/>
        <v>-4.8230108810431105E-2</v>
      </c>
      <c r="S175" s="28"/>
      <c r="T175" s="39">
        <v>43588</v>
      </c>
      <c r="U175" s="32">
        <v>621.11</v>
      </c>
      <c r="V175" s="76">
        <f t="shared" si="14"/>
        <v>-4.6250940527924111E-2</v>
      </c>
    </row>
    <row r="176" spans="1:22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101">
        <f t="shared" ca="1" si="10"/>
        <v>43581</v>
      </c>
      <c r="M176" s="93">
        <f t="shared" ca="1" si="11"/>
        <v>1.2578909724165754E-2</v>
      </c>
      <c r="N176" s="93">
        <f t="shared" ca="1" si="12"/>
        <v>1.2692951459921886E-2</v>
      </c>
      <c r="O176" s="28"/>
      <c r="P176" s="80">
        <v>43581</v>
      </c>
      <c r="Q176" s="32">
        <v>435.62</v>
      </c>
      <c r="R176" s="76">
        <f t="shared" si="13"/>
        <v>1.2692951459921886E-2</v>
      </c>
      <c r="S176" s="28"/>
      <c r="T176" s="39">
        <v>43581</v>
      </c>
      <c r="U176" s="32">
        <v>651.23</v>
      </c>
      <c r="V176" s="76">
        <f t="shared" si="14"/>
        <v>1.2578909724165754E-2</v>
      </c>
    </row>
    <row r="177" spans="1:22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101">
        <f t="shared" ca="1" si="10"/>
        <v>43574</v>
      </c>
      <c r="M177" s="93">
        <f t="shared" ca="1" si="11"/>
        <v>-2.7255127351926922E-2</v>
      </c>
      <c r="N177" s="93">
        <f t="shared" ca="1" si="12"/>
        <v>-2.8611431023191636E-2</v>
      </c>
      <c r="O177" s="28"/>
      <c r="P177" s="80">
        <v>43574</v>
      </c>
      <c r="Q177" s="32">
        <v>430.16</v>
      </c>
      <c r="R177" s="76">
        <f t="shared" si="13"/>
        <v>-2.8611431023191636E-2</v>
      </c>
      <c r="S177" s="28"/>
      <c r="T177" s="39">
        <v>43574</v>
      </c>
      <c r="U177" s="32">
        <v>643.14</v>
      </c>
      <c r="V177" s="76">
        <f t="shared" si="14"/>
        <v>-2.7255127351926922E-2</v>
      </c>
    </row>
    <row r="178" spans="1:22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101">
        <f t="shared" ca="1" si="10"/>
        <v>43567</v>
      </c>
      <c r="M178" s="93">
        <f t="shared" ca="1" si="11"/>
        <v>-2.5886582293401017E-2</v>
      </c>
      <c r="N178" s="93">
        <f t="shared" ca="1" si="12"/>
        <v>-2.7964966964462157E-2</v>
      </c>
      <c r="O178" s="28"/>
      <c r="P178" s="80">
        <v>43567</v>
      </c>
      <c r="Q178" s="32">
        <v>442.83</v>
      </c>
      <c r="R178" s="76">
        <f t="shared" si="13"/>
        <v>-2.7964966964462157E-2</v>
      </c>
      <c r="S178" s="28"/>
      <c r="T178" s="39">
        <v>43567</v>
      </c>
      <c r="U178" s="32">
        <v>661.16</v>
      </c>
      <c r="V178" s="76">
        <f t="shared" si="14"/>
        <v>-2.5886582293401017E-2</v>
      </c>
    </row>
    <row r="179" spans="1:22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101">
        <f t="shared" ca="1" si="10"/>
        <v>43560</v>
      </c>
      <c r="M179" s="93">
        <f t="shared" ca="1" si="11"/>
        <v>6.3393778564058145E-4</v>
      </c>
      <c r="N179" s="93">
        <f t="shared" ca="1" si="12"/>
        <v>1.7563503040674E-4</v>
      </c>
      <c r="O179" s="28"/>
      <c r="P179" s="80">
        <v>43560</v>
      </c>
      <c r="Q179" s="32">
        <v>455.57</v>
      </c>
      <c r="R179" s="76">
        <f t="shared" si="13"/>
        <v>1.7563503040674E-4</v>
      </c>
      <c r="S179" s="28"/>
      <c r="T179" s="39">
        <v>43560</v>
      </c>
      <c r="U179" s="32">
        <v>678.73</v>
      </c>
      <c r="V179" s="76">
        <f t="shared" si="14"/>
        <v>6.3393778564058145E-4</v>
      </c>
    </row>
    <row r="180" spans="1:22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101">
        <f t="shared" ca="1" si="10"/>
        <v>43553</v>
      </c>
      <c r="M180" s="93">
        <f t="shared" ca="1" si="11"/>
        <v>-2.6410219606717522E-2</v>
      </c>
      <c r="N180" s="93">
        <f t="shared" ca="1" si="12"/>
        <v>-2.9612901851338913E-2</v>
      </c>
      <c r="O180" s="28"/>
      <c r="P180" s="80">
        <v>43553</v>
      </c>
      <c r="Q180" s="32">
        <v>455.49</v>
      </c>
      <c r="R180" s="76">
        <f t="shared" si="13"/>
        <v>-2.9612901851338913E-2</v>
      </c>
      <c r="S180" s="28"/>
      <c r="T180" s="39">
        <v>43553</v>
      </c>
      <c r="U180" s="32">
        <v>678.3</v>
      </c>
      <c r="V180" s="76">
        <f t="shared" si="14"/>
        <v>-2.6410219606717522E-2</v>
      </c>
    </row>
    <row r="181" spans="1:22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101">
        <f t="shared" ca="1" si="10"/>
        <v>43546</v>
      </c>
      <c r="M181" s="93">
        <f t="shared" ca="1" si="11"/>
        <v>1.8284394685686767E-2</v>
      </c>
      <c r="N181" s="93">
        <f t="shared" ca="1" si="12"/>
        <v>1.8641493055555403E-2</v>
      </c>
      <c r="O181" s="28"/>
      <c r="P181" s="80">
        <v>43546</v>
      </c>
      <c r="Q181" s="32">
        <v>469.39</v>
      </c>
      <c r="R181" s="76">
        <f t="shared" si="13"/>
        <v>1.8641493055555403E-2</v>
      </c>
      <c r="S181" s="28"/>
      <c r="T181" s="39">
        <v>43546</v>
      </c>
      <c r="U181" s="32">
        <v>696.7</v>
      </c>
      <c r="V181" s="76">
        <f t="shared" si="14"/>
        <v>1.8284394685686767E-2</v>
      </c>
    </row>
    <row r="182" spans="1:22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101">
        <f t="shared" ca="1" si="10"/>
        <v>43539</v>
      </c>
      <c r="M182" s="93">
        <f t="shared" ca="1" si="11"/>
        <v>-4.4525281920697601E-3</v>
      </c>
      <c r="N182" s="93">
        <f t="shared" ca="1" si="12"/>
        <v>-4.2139384116693934E-3</v>
      </c>
      <c r="O182" s="28"/>
      <c r="P182" s="80">
        <v>43539</v>
      </c>
      <c r="Q182" s="32">
        <v>460.8</v>
      </c>
      <c r="R182" s="76">
        <f t="shared" si="13"/>
        <v>-4.2139384116693934E-3</v>
      </c>
      <c r="S182" s="28"/>
      <c r="T182" s="39">
        <v>43539</v>
      </c>
      <c r="U182" s="32">
        <v>684.19</v>
      </c>
      <c r="V182" s="76">
        <f t="shared" si="14"/>
        <v>-4.4525281920697601E-3</v>
      </c>
    </row>
    <row r="183" spans="1:22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101">
        <f t="shared" ca="1" si="10"/>
        <v>43532</v>
      </c>
      <c r="M183" s="93">
        <f t="shared" ca="1" si="11"/>
        <v>3.9068051586761632E-2</v>
      </c>
      <c r="N183" s="93">
        <f t="shared" ca="1" si="12"/>
        <v>4.1174485318933529E-2</v>
      </c>
      <c r="O183" s="28"/>
      <c r="P183" s="80">
        <v>43532</v>
      </c>
      <c r="Q183" s="32">
        <v>462.75</v>
      </c>
      <c r="R183" s="76">
        <f t="shared" si="13"/>
        <v>4.1174485318933529E-2</v>
      </c>
      <c r="S183" s="28"/>
      <c r="T183" s="39">
        <v>43532</v>
      </c>
      <c r="U183" s="32">
        <v>687.25</v>
      </c>
      <c r="V183" s="76">
        <f t="shared" si="14"/>
        <v>3.9068051586761632E-2</v>
      </c>
    </row>
    <row r="184" spans="1:22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101">
        <f t="shared" ca="1" si="10"/>
        <v>43525</v>
      </c>
      <c r="M184" s="93">
        <f t="shared" ca="1" si="11"/>
        <v>-7.5532881403312713E-2</v>
      </c>
      <c r="N184" s="93">
        <f t="shared" ca="1" si="12"/>
        <v>-8.1183329198710075E-2</v>
      </c>
      <c r="O184" s="28"/>
      <c r="P184" s="80">
        <v>43525</v>
      </c>
      <c r="Q184" s="32">
        <v>444.45</v>
      </c>
      <c r="R184" s="76">
        <f t="shared" si="13"/>
        <v>-8.1183329198710075E-2</v>
      </c>
      <c r="S184" s="28"/>
      <c r="T184" s="39">
        <v>43525</v>
      </c>
      <c r="U184" s="32">
        <v>661.41</v>
      </c>
      <c r="V184" s="76">
        <f t="shared" si="14"/>
        <v>-7.5532881403312713E-2</v>
      </c>
    </row>
    <row r="185" spans="1:22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101">
        <f t="shared" ca="1" si="10"/>
        <v>43518</v>
      </c>
      <c r="M185" s="93">
        <f t="shared" ca="1" si="11"/>
        <v>4.2170429715950641E-2</v>
      </c>
      <c r="N185" s="93">
        <f t="shared" ca="1" si="12"/>
        <v>4.6763757546904428E-2</v>
      </c>
      <c r="O185" s="28"/>
      <c r="P185" s="80">
        <v>43518</v>
      </c>
      <c r="Q185" s="32">
        <v>483.72</v>
      </c>
      <c r="R185" s="76">
        <f t="shared" si="13"/>
        <v>4.6763757546904428E-2</v>
      </c>
      <c r="S185" s="28"/>
      <c r="T185" s="39">
        <v>43518</v>
      </c>
      <c r="U185" s="32">
        <v>715.45</v>
      </c>
      <c r="V185" s="76">
        <f t="shared" si="14"/>
        <v>4.2170429715950641E-2</v>
      </c>
    </row>
    <row r="186" spans="1:22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101">
        <f t="shared" ca="1" si="10"/>
        <v>43511</v>
      </c>
      <c r="M186" s="93">
        <f t="shared" ca="1" si="11"/>
        <v>1.8213639464863096E-2</v>
      </c>
      <c r="N186" s="93">
        <f t="shared" ca="1" si="12"/>
        <v>2.0222982669168887E-2</v>
      </c>
      <c r="O186" s="28"/>
      <c r="P186" s="80">
        <v>43511</v>
      </c>
      <c r="Q186" s="32">
        <v>462.11</v>
      </c>
      <c r="R186" s="76">
        <f t="shared" si="13"/>
        <v>2.0222982669168887E-2</v>
      </c>
      <c r="S186" s="28"/>
      <c r="T186" s="39">
        <v>43511</v>
      </c>
      <c r="U186" s="32">
        <v>686.5</v>
      </c>
      <c r="V186" s="76">
        <f t="shared" si="14"/>
        <v>1.8213639464863096E-2</v>
      </c>
    </row>
    <row r="187" spans="1:22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101">
        <f t="shared" ca="1" si="10"/>
        <v>43504</v>
      </c>
      <c r="M187" s="93">
        <f t="shared" ca="1" si="11"/>
        <v>3.5425101214574539E-3</v>
      </c>
      <c r="N187" s="93">
        <f t="shared" ca="1" si="12"/>
        <v>2.345703600433735E-3</v>
      </c>
      <c r="O187" s="28"/>
      <c r="P187" s="80">
        <v>43504</v>
      </c>
      <c r="Q187" s="32">
        <v>452.95</v>
      </c>
      <c r="R187" s="76">
        <f t="shared" si="13"/>
        <v>2.345703600433735E-3</v>
      </c>
      <c r="S187" s="28"/>
      <c r="T187" s="39">
        <v>43504</v>
      </c>
      <c r="U187" s="32">
        <v>674.22</v>
      </c>
      <c r="V187" s="76">
        <f t="shared" si="14"/>
        <v>3.5425101214574539E-3</v>
      </c>
    </row>
    <row r="188" spans="1:22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101">
        <f t="shared" ca="1" si="10"/>
        <v>43497</v>
      </c>
      <c r="M188" s="93">
        <f t="shared" ca="1" si="11"/>
        <v>5.9300253851126472E-2</v>
      </c>
      <c r="N188" s="93">
        <f t="shared" ca="1" si="12"/>
        <v>6.3896409652736796E-2</v>
      </c>
      <c r="O188" s="28"/>
      <c r="P188" s="80">
        <v>43497</v>
      </c>
      <c r="Q188" s="32">
        <v>451.89</v>
      </c>
      <c r="R188" s="76">
        <f t="shared" si="13"/>
        <v>6.3896409652736796E-2</v>
      </c>
      <c r="S188" s="28"/>
      <c r="T188" s="39">
        <v>43497</v>
      </c>
      <c r="U188" s="32">
        <v>671.84</v>
      </c>
      <c r="V188" s="76">
        <f t="shared" si="14"/>
        <v>5.9300253851126472E-2</v>
      </c>
    </row>
    <row r="189" spans="1:22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101">
        <f t="shared" ca="1" si="10"/>
        <v>43490</v>
      </c>
      <c r="M189" s="93">
        <f t="shared" ca="1" si="11"/>
        <v>6.0212968689924873E-2</v>
      </c>
      <c r="N189" s="93">
        <f t="shared" ca="1" si="12"/>
        <v>6.2512507504502768E-2</v>
      </c>
      <c r="O189" s="28"/>
      <c r="P189" s="80">
        <v>43490</v>
      </c>
      <c r="Q189" s="32">
        <v>424.75</v>
      </c>
      <c r="R189" s="76">
        <f t="shared" si="13"/>
        <v>6.2512507504502768E-2</v>
      </c>
      <c r="S189" s="28"/>
      <c r="T189" s="39">
        <v>43490</v>
      </c>
      <c r="U189" s="32">
        <v>634.23</v>
      </c>
      <c r="V189" s="76">
        <f t="shared" si="14"/>
        <v>6.0212968689924873E-2</v>
      </c>
    </row>
    <row r="190" spans="1:22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101">
        <f t="shared" ca="1" si="10"/>
        <v>43483</v>
      </c>
      <c r="M190" s="93">
        <f t="shared" ca="1" si="11"/>
        <v>-3.5798330163437586E-2</v>
      </c>
      <c r="N190" s="93">
        <f t="shared" ca="1" si="12"/>
        <v>-3.5840046307462292E-2</v>
      </c>
      <c r="O190" s="28"/>
      <c r="P190" s="80">
        <v>43483</v>
      </c>
      <c r="Q190" s="32">
        <v>399.76</v>
      </c>
      <c r="R190" s="76">
        <f t="shared" si="13"/>
        <v>-3.5840046307462292E-2</v>
      </c>
      <c r="S190" s="28"/>
      <c r="T190" s="39">
        <v>43483</v>
      </c>
      <c r="U190" s="32">
        <v>598.21</v>
      </c>
      <c r="V190" s="76">
        <f t="shared" si="14"/>
        <v>-3.5798330163437586E-2</v>
      </c>
    </row>
    <row r="191" spans="1:22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101">
        <f t="shared" ca="1" si="10"/>
        <v>43476</v>
      </c>
      <c r="M191" s="93">
        <f t="shared" ca="1" si="11"/>
        <v>-3.0563455107972204E-2</v>
      </c>
      <c r="N191" s="93">
        <f t="shared" ca="1" si="12"/>
        <v>-3.4577502503085222E-2</v>
      </c>
      <c r="O191" s="28"/>
      <c r="P191" s="80">
        <v>43476</v>
      </c>
      <c r="Q191" s="32">
        <v>414.62</v>
      </c>
      <c r="R191" s="76">
        <f t="shared" si="13"/>
        <v>-3.4577502503085222E-2</v>
      </c>
      <c r="S191" s="28"/>
      <c r="T191" s="39">
        <v>43476</v>
      </c>
      <c r="U191" s="32">
        <v>620.41999999999996</v>
      </c>
      <c r="V191" s="76">
        <f t="shared" si="14"/>
        <v>-3.0563455107972204E-2</v>
      </c>
    </row>
    <row r="192" spans="1:22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101">
        <f t="shared" ca="1" si="10"/>
        <v>43469</v>
      </c>
      <c r="M192" s="93">
        <f t="shared" ca="1" si="11"/>
        <v>5.5375989445910268E-2</v>
      </c>
      <c r="N192" s="93">
        <f t="shared" ca="1" si="12"/>
        <v>5.9530270883702663E-2</v>
      </c>
      <c r="O192" s="28"/>
      <c r="P192" s="80">
        <v>43469</v>
      </c>
      <c r="Q192" s="32">
        <v>429.47</v>
      </c>
      <c r="R192" s="76">
        <f t="shared" si="13"/>
        <v>5.9530270883702663E-2</v>
      </c>
      <c r="S192" s="28"/>
      <c r="T192" s="39">
        <v>43469</v>
      </c>
      <c r="U192" s="32">
        <v>639.98</v>
      </c>
      <c r="V192" s="76">
        <f t="shared" si="14"/>
        <v>5.5375989445910268E-2</v>
      </c>
    </row>
    <row r="193" spans="1:22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101">
        <f t="shared" ca="1" si="10"/>
        <v>43462</v>
      </c>
      <c r="M193" s="93">
        <f t="shared" ca="1" si="11"/>
        <v>2.5103541543402885E-2</v>
      </c>
      <c r="N193" s="93">
        <f t="shared" ca="1" si="12"/>
        <v>2.5061325645499677E-2</v>
      </c>
      <c r="O193" s="28"/>
      <c r="P193" s="80">
        <v>43462</v>
      </c>
      <c r="Q193" s="32">
        <v>405.34</v>
      </c>
      <c r="R193" s="76">
        <f t="shared" si="13"/>
        <v>2.5061325645499677E-2</v>
      </c>
      <c r="S193" s="28"/>
      <c r="T193" s="39">
        <v>43462</v>
      </c>
      <c r="U193" s="32">
        <v>606.4</v>
      </c>
      <c r="V193" s="76">
        <f t="shared" si="14"/>
        <v>2.5103541543402885E-2</v>
      </c>
    </row>
    <row r="194" spans="1:22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101">
        <f t="shared" ca="1" si="10"/>
        <v>43455</v>
      </c>
      <c r="M194" s="93">
        <f t="shared" ca="1" si="11"/>
        <v>3.6770247296562975E-2</v>
      </c>
      <c r="N194" s="93">
        <f t="shared" ca="1" si="12"/>
        <v>3.6731162498033543E-2</v>
      </c>
      <c r="O194" s="28"/>
      <c r="P194" s="80">
        <v>43455</v>
      </c>
      <c r="Q194" s="32">
        <v>395.43</v>
      </c>
      <c r="R194" s="76">
        <f t="shared" si="13"/>
        <v>3.6731162498033543E-2</v>
      </c>
      <c r="S194" s="28"/>
      <c r="T194" s="39">
        <v>43455</v>
      </c>
      <c r="U194" s="32">
        <v>591.54999999999995</v>
      </c>
      <c r="V194" s="76">
        <f t="shared" si="14"/>
        <v>3.6770247296562975E-2</v>
      </c>
    </row>
    <row r="195" spans="1:22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101">
        <f t="shared" ca="1" si="10"/>
        <v>43448</v>
      </c>
      <c r="M195" s="93">
        <f t="shared" ca="1" si="11"/>
        <v>5.7286892758936503E-3</v>
      </c>
      <c r="N195" s="93">
        <f t="shared" ca="1" si="12"/>
        <v>5.6687847707439509E-3</v>
      </c>
      <c r="O195" s="28"/>
      <c r="P195" s="80">
        <v>43448</v>
      </c>
      <c r="Q195" s="32">
        <v>381.42</v>
      </c>
      <c r="R195" s="76">
        <f t="shared" si="13"/>
        <v>5.6687847707439509E-3</v>
      </c>
      <c r="S195" s="28"/>
      <c r="T195" s="39">
        <v>43448</v>
      </c>
      <c r="U195" s="32">
        <v>570.57000000000005</v>
      </c>
      <c r="V195" s="76">
        <f t="shared" si="14"/>
        <v>5.7286892758936503E-3</v>
      </c>
    </row>
    <row r="196" spans="1:22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101">
        <f t="shared" ca="1" si="10"/>
        <v>43441</v>
      </c>
      <c r="M196" s="93">
        <f t="shared" ca="1" si="11"/>
        <v>6.193961402392234E-2</v>
      </c>
      <c r="N196" s="93">
        <f t="shared" ca="1" si="12"/>
        <v>6.1875297477391511E-2</v>
      </c>
      <c r="O196" s="28"/>
      <c r="P196" s="80">
        <v>43441</v>
      </c>
      <c r="Q196" s="32">
        <v>379.27</v>
      </c>
      <c r="R196" s="76">
        <f t="shared" si="13"/>
        <v>6.1875297477391511E-2</v>
      </c>
      <c r="S196" s="28"/>
      <c r="T196" s="39">
        <v>43441</v>
      </c>
      <c r="U196" s="32">
        <v>567.32000000000005</v>
      </c>
      <c r="V196" s="76">
        <f t="shared" si="14"/>
        <v>6.193961402392234E-2</v>
      </c>
    </row>
    <row r="197" spans="1:22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101">
        <f t="shared" ca="1" si="10"/>
        <v>43434</v>
      </c>
      <c r="M197" s="93">
        <f t="shared" ca="1" si="11"/>
        <v>-2.7541138779670904E-2</v>
      </c>
      <c r="N197" s="93">
        <f t="shared" ca="1" si="12"/>
        <v>-2.7579635175605799E-2</v>
      </c>
      <c r="O197" s="28"/>
      <c r="P197" s="80">
        <v>43434</v>
      </c>
      <c r="Q197" s="32">
        <v>357.17</v>
      </c>
      <c r="R197" s="76">
        <f t="shared" si="13"/>
        <v>-2.7579635175605799E-2</v>
      </c>
      <c r="S197" s="28"/>
      <c r="T197" s="39">
        <v>43434</v>
      </c>
      <c r="U197" s="32">
        <v>534.23</v>
      </c>
      <c r="V197" s="76">
        <f t="shared" si="14"/>
        <v>-2.7541138779670904E-2</v>
      </c>
    </row>
    <row r="198" spans="1:22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101">
        <f t="shared" ref="L198:L261" ca="1" si="15">IF(AND($B$2&lt;=P198,P198&lt;=EndDate),P198,"")</f>
        <v>43427</v>
      </c>
      <c r="M198" s="93">
        <f t="shared" ref="M198:M261" ca="1" si="16">IF($L198="","",IFERROR(VLOOKUP($L198,T:V,3,FALSE),IFERROR(VLOOKUP($L198,P:R,3,FALSE),"")))</f>
        <v>8.7218376452875557E-3</v>
      </c>
      <c r="N198" s="93">
        <f t="shared" ref="N198:N261" ca="1" si="17">IF($L198="","",IFERROR(VLOOKUP($L198,P:R,3,FALSE),""))</f>
        <v>8.6779809963202226E-3</v>
      </c>
      <c r="O198" s="28"/>
      <c r="P198" s="80">
        <v>43427</v>
      </c>
      <c r="Q198" s="32">
        <v>367.3</v>
      </c>
      <c r="R198" s="76">
        <f t="shared" ref="R198:R261" si="18">IFERROR(Q198/Q199-1,"")</f>
        <v>8.6779809963202226E-3</v>
      </c>
      <c r="S198" s="28"/>
      <c r="T198" s="39">
        <v>43427</v>
      </c>
      <c r="U198" s="32">
        <v>549.36</v>
      </c>
      <c r="V198" s="76">
        <f t="shared" ref="V198:V261" si="19">IFERROR(U198/U199-1,"")</f>
        <v>8.7218376452875557E-3</v>
      </c>
    </row>
    <row r="199" spans="1:22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101">
        <f t="shared" ca="1" si="15"/>
        <v>43420</v>
      </c>
      <c r="M199" s="93">
        <f t="shared" ca="1" si="16"/>
        <v>-7.5226597189093081E-4</v>
      </c>
      <c r="N199" s="93">
        <f t="shared" ca="1" si="17"/>
        <v>-7.9576324671415399E-4</v>
      </c>
      <c r="O199" s="28"/>
      <c r="P199" s="80">
        <v>43420</v>
      </c>
      <c r="Q199" s="32">
        <v>364.14</v>
      </c>
      <c r="R199" s="76">
        <f t="shared" si="18"/>
        <v>-7.9576324671415399E-4</v>
      </c>
      <c r="S199" s="28"/>
      <c r="T199" s="39">
        <v>43420</v>
      </c>
      <c r="U199" s="32">
        <v>544.61</v>
      </c>
      <c r="V199" s="76">
        <f t="shared" si="19"/>
        <v>-7.5226597189093081E-4</v>
      </c>
    </row>
    <row r="200" spans="1:22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101">
        <f t="shared" ca="1" si="15"/>
        <v>43413</v>
      </c>
      <c r="M200" s="93">
        <f t="shared" ca="1" si="16"/>
        <v>-5.7662050244653096E-2</v>
      </c>
      <c r="N200" s="93">
        <f t="shared" ca="1" si="17"/>
        <v>-5.7711700064641214E-2</v>
      </c>
      <c r="O200" s="28"/>
      <c r="P200" s="80">
        <v>43413</v>
      </c>
      <c r="Q200" s="32">
        <v>364.43</v>
      </c>
      <c r="R200" s="76">
        <f t="shared" si="18"/>
        <v>-5.7711700064641214E-2</v>
      </c>
      <c r="S200" s="28"/>
      <c r="T200" s="39">
        <v>43413</v>
      </c>
      <c r="U200" s="32">
        <v>545.02</v>
      </c>
      <c r="V200" s="76">
        <f t="shared" si="19"/>
        <v>-5.7662050244653096E-2</v>
      </c>
    </row>
    <row r="201" spans="1:22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101">
        <f t="shared" ca="1" si="15"/>
        <v>43406</v>
      </c>
      <c r="M201" s="93">
        <f t="shared" ca="1" si="16"/>
        <v>-4.7322411894272776E-3</v>
      </c>
      <c r="N201" s="93">
        <f t="shared" ca="1" si="17"/>
        <v>-4.7862895962533791E-3</v>
      </c>
      <c r="O201" s="28"/>
      <c r="P201" s="80">
        <v>43406</v>
      </c>
      <c r="Q201" s="32">
        <v>386.75</v>
      </c>
      <c r="R201" s="76">
        <f t="shared" si="18"/>
        <v>-4.7862895962533791E-3</v>
      </c>
      <c r="S201" s="28"/>
      <c r="T201" s="39">
        <v>43406</v>
      </c>
      <c r="U201" s="32">
        <v>578.37</v>
      </c>
      <c r="V201" s="76">
        <f t="shared" si="19"/>
        <v>-4.7322411894272776E-3</v>
      </c>
    </row>
    <row r="202" spans="1:22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101">
        <f t="shared" ca="1" si="15"/>
        <v>43399</v>
      </c>
      <c r="M202" s="93">
        <f t="shared" ca="1" si="16"/>
        <v>-5.6699943186429569E-2</v>
      </c>
      <c r="N202" s="93">
        <f t="shared" ca="1" si="17"/>
        <v>-5.6726054662847747E-2</v>
      </c>
      <c r="O202" s="28"/>
      <c r="P202" s="80">
        <v>43399</v>
      </c>
      <c r="Q202" s="32">
        <v>388.61</v>
      </c>
      <c r="R202" s="76">
        <f t="shared" si="18"/>
        <v>-5.6726054662847747E-2</v>
      </c>
      <c r="S202" s="28"/>
      <c r="T202" s="39">
        <v>43399</v>
      </c>
      <c r="U202" s="32">
        <v>581.12</v>
      </c>
      <c r="V202" s="76">
        <f t="shared" si="19"/>
        <v>-5.6699943186429569E-2</v>
      </c>
    </row>
    <row r="203" spans="1:22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101">
        <f t="shared" ca="1" si="15"/>
        <v>43392</v>
      </c>
      <c r="M203" s="93">
        <f t="shared" ca="1" si="16"/>
        <v>2.9392106406443075E-2</v>
      </c>
      <c r="N203" s="93">
        <f t="shared" ca="1" si="17"/>
        <v>2.933240055966424E-2</v>
      </c>
      <c r="O203" s="28"/>
      <c r="P203" s="80">
        <v>43392</v>
      </c>
      <c r="Q203" s="32">
        <v>411.98</v>
      </c>
      <c r="R203" s="76">
        <f t="shared" si="18"/>
        <v>2.933240055966424E-2</v>
      </c>
      <c r="S203" s="28"/>
      <c r="T203" s="39">
        <v>43392</v>
      </c>
      <c r="U203" s="32">
        <v>616.04999999999995</v>
      </c>
      <c r="V203" s="76">
        <f t="shared" si="19"/>
        <v>2.9392106406443075E-2</v>
      </c>
    </row>
    <row r="204" spans="1:22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101">
        <f t="shared" ca="1" si="15"/>
        <v>43385</v>
      </c>
      <c r="M204" s="93">
        <f t="shared" ca="1" si="16"/>
        <v>6.2531070236488961E-2</v>
      </c>
      <c r="N204" s="93">
        <f t="shared" ca="1" si="17"/>
        <v>6.2490045128749783E-2</v>
      </c>
      <c r="O204" s="28"/>
      <c r="P204" s="80">
        <v>43385</v>
      </c>
      <c r="Q204" s="32">
        <v>400.24</v>
      </c>
      <c r="R204" s="76">
        <f t="shared" si="18"/>
        <v>6.2490045128749783E-2</v>
      </c>
      <c r="S204" s="28"/>
      <c r="T204" s="39">
        <v>43385</v>
      </c>
      <c r="U204" s="32">
        <v>598.46</v>
      </c>
      <c r="V204" s="76">
        <f t="shared" si="19"/>
        <v>6.2531070236488961E-2</v>
      </c>
    </row>
    <row r="205" spans="1:22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101">
        <f t="shared" ca="1" si="15"/>
        <v>43378</v>
      </c>
      <c r="M205" s="93">
        <f t="shared" ca="1" si="16"/>
        <v>3.1178484465681722E-2</v>
      </c>
      <c r="N205" s="93">
        <f t="shared" ca="1" si="17"/>
        <v>3.1122546738565182E-2</v>
      </c>
      <c r="O205" s="28"/>
      <c r="P205" s="80">
        <v>43378</v>
      </c>
      <c r="Q205" s="32">
        <v>376.7</v>
      </c>
      <c r="R205" s="76">
        <f t="shared" si="18"/>
        <v>3.1122546738565182E-2</v>
      </c>
      <c r="S205" s="28"/>
      <c r="T205" s="39">
        <v>43378</v>
      </c>
      <c r="U205" s="32">
        <v>563.24</v>
      </c>
      <c r="V205" s="76">
        <f t="shared" si="19"/>
        <v>3.1178484465681722E-2</v>
      </c>
    </row>
    <row r="206" spans="1:22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101">
        <f t="shared" ca="1" si="15"/>
        <v>43371</v>
      </c>
      <c r="M206" s="93">
        <f t="shared" ca="1" si="16"/>
        <v>-1.5429817762315778E-2</v>
      </c>
      <c r="N206" s="93">
        <f t="shared" ca="1" si="17"/>
        <v>-1.5468779475570682E-2</v>
      </c>
      <c r="O206" s="28"/>
      <c r="P206" s="80">
        <v>43371</v>
      </c>
      <c r="Q206" s="32">
        <v>365.33</v>
      </c>
      <c r="R206" s="76">
        <f t="shared" si="18"/>
        <v>-1.5468779475570682E-2</v>
      </c>
      <c r="S206" s="28"/>
      <c r="T206" s="39">
        <v>43371</v>
      </c>
      <c r="U206" s="32">
        <v>546.21</v>
      </c>
      <c r="V206" s="76">
        <f t="shared" si="19"/>
        <v>-1.5429817762315778E-2</v>
      </c>
    </row>
    <row r="207" spans="1:22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101">
        <f t="shared" ca="1" si="15"/>
        <v>43364</v>
      </c>
      <c r="M207" s="93">
        <f t="shared" ca="1" si="16"/>
        <v>3.3379901275961466E-2</v>
      </c>
      <c r="N207" s="93">
        <f t="shared" ca="1" si="17"/>
        <v>3.3304558491827008E-2</v>
      </c>
      <c r="O207" s="28"/>
      <c r="P207" s="80">
        <v>43364</v>
      </c>
      <c r="Q207" s="32">
        <v>371.07</v>
      </c>
      <c r="R207" s="76">
        <f t="shared" si="18"/>
        <v>3.3304558491827008E-2</v>
      </c>
      <c r="S207" s="28"/>
      <c r="T207" s="39">
        <v>43364</v>
      </c>
      <c r="U207" s="32">
        <v>554.77</v>
      </c>
      <c r="V207" s="76">
        <f t="shared" si="19"/>
        <v>3.3379901275961466E-2</v>
      </c>
    </row>
    <row r="208" spans="1:22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101">
        <f t="shared" ca="1" si="15"/>
        <v>43357</v>
      </c>
      <c r="M208" s="93">
        <f t="shared" ca="1" si="16"/>
        <v>-1.1289550259678038E-2</v>
      </c>
      <c r="N208" s="93">
        <f t="shared" ca="1" si="17"/>
        <v>-1.1315456197345974E-2</v>
      </c>
      <c r="O208" s="28"/>
      <c r="P208" s="80">
        <v>43357</v>
      </c>
      <c r="Q208" s="32">
        <v>359.11</v>
      </c>
      <c r="R208" s="76">
        <f t="shared" si="18"/>
        <v>-1.1315456197345974E-2</v>
      </c>
      <c r="S208" s="28"/>
      <c r="T208" s="39">
        <v>43357</v>
      </c>
      <c r="U208" s="32">
        <v>536.85</v>
      </c>
      <c r="V208" s="76">
        <f t="shared" si="19"/>
        <v>-1.1289550259678038E-2</v>
      </c>
    </row>
    <row r="209" spans="1:22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101">
        <f t="shared" ca="1" si="15"/>
        <v>43350</v>
      </c>
      <c r="M209" s="93">
        <f t="shared" ca="1" si="16"/>
        <v>-4.8971870949662044E-2</v>
      </c>
      <c r="N209" s="93">
        <f t="shared" ca="1" si="17"/>
        <v>-4.9037832176986429E-2</v>
      </c>
      <c r="O209" s="28"/>
      <c r="P209" s="80">
        <v>43350</v>
      </c>
      <c r="Q209" s="32">
        <v>363.22</v>
      </c>
      <c r="R209" s="76">
        <f t="shared" si="18"/>
        <v>-4.9037832176986429E-2</v>
      </c>
      <c r="S209" s="28"/>
      <c r="T209" s="39">
        <v>43350</v>
      </c>
      <c r="U209" s="32">
        <v>542.98</v>
      </c>
      <c r="V209" s="76">
        <f t="shared" si="19"/>
        <v>-4.8971870949662044E-2</v>
      </c>
    </row>
    <row r="210" spans="1:22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101">
        <f t="shared" ca="1" si="15"/>
        <v>43343</v>
      </c>
      <c r="M210" s="93">
        <f t="shared" ca="1" si="16"/>
        <v>-2.8071429787378754E-2</v>
      </c>
      <c r="N210" s="93">
        <f t="shared" ca="1" si="17"/>
        <v>-2.8117048346055995E-2</v>
      </c>
      <c r="O210" s="28"/>
      <c r="P210" s="80">
        <v>43343</v>
      </c>
      <c r="Q210" s="32">
        <v>381.95</v>
      </c>
      <c r="R210" s="76">
        <f t="shared" si="18"/>
        <v>-2.8117048346055995E-2</v>
      </c>
      <c r="S210" s="28"/>
      <c r="T210" s="39">
        <v>43343</v>
      </c>
      <c r="U210" s="32">
        <v>570.94000000000005</v>
      </c>
      <c r="V210" s="76">
        <f t="shared" si="19"/>
        <v>-2.8071429787378754E-2</v>
      </c>
    </row>
    <row r="211" spans="1:22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101">
        <f t="shared" ca="1" si="15"/>
        <v>43336</v>
      </c>
      <c r="M211" s="93">
        <f t="shared" ca="1" si="16"/>
        <v>2.0020836950859433E-2</v>
      </c>
      <c r="N211" s="93">
        <f t="shared" ca="1" si="17"/>
        <v>1.9984427718660713E-2</v>
      </c>
      <c r="O211" s="28"/>
      <c r="P211" s="80">
        <v>43336</v>
      </c>
      <c r="Q211" s="32">
        <v>393</v>
      </c>
      <c r="R211" s="76">
        <f t="shared" si="18"/>
        <v>1.9984427718660713E-2</v>
      </c>
      <c r="S211" s="28"/>
      <c r="T211" s="39">
        <v>43336</v>
      </c>
      <c r="U211" s="32">
        <v>587.42999999999995</v>
      </c>
      <c r="V211" s="76">
        <f t="shared" si="19"/>
        <v>2.0020836950859433E-2</v>
      </c>
    </row>
    <row r="212" spans="1:22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101">
        <f t="shared" ca="1" si="15"/>
        <v>43329</v>
      </c>
      <c r="M212" s="93">
        <f t="shared" ca="1" si="16"/>
        <v>-0.11579561505865021</v>
      </c>
      <c r="N212" s="93">
        <f t="shared" ca="1" si="17"/>
        <v>-0.1158382670154664</v>
      </c>
      <c r="O212" s="28"/>
      <c r="P212" s="80">
        <v>43329</v>
      </c>
      <c r="Q212" s="32">
        <v>385.3</v>
      </c>
      <c r="R212" s="76">
        <f t="shared" si="18"/>
        <v>-0.1158382670154664</v>
      </c>
      <c r="S212" s="28"/>
      <c r="T212" s="39">
        <v>43329</v>
      </c>
      <c r="U212" s="32">
        <v>575.9</v>
      </c>
      <c r="V212" s="76">
        <f t="shared" si="19"/>
        <v>-0.11579561505865021</v>
      </c>
    </row>
    <row r="213" spans="1:22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101">
        <f t="shared" ca="1" si="15"/>
        <v>43322</v>
      </c>
      <c r="M213" s="93">
        <f t="shared" ca="1" si="16"/>
        <v>-1.049785029548933E-2</v>
      </c>
      <c r="N213" s="93">
        <f t="shared" ca="1" si="17"/>
        <v>-1.0557863905728548E-2</v>
      </c>
      <c r="O213" s="28"/>
      <c r="P213" s="80">
        <v>43322</v>
      </c>
      <c r="Q213" s="32">
        <v>435.78</v>
      </c>
      <c r="R213" s="76">
        <f t="shared" si="18"/>
        <v>-1.0557863905728548E-2</v>
      </c>
      <c r="S213" s="28"/>
      <c r="T213" s="39">
        <v>43322</v>
      </c>
      <c r="U213" s="32">
        <v>651.32000000000005</v>
      </c>
      <c r="V213" s="76">
        <f t="shared" si="19"/>
        <v>-1.049785029548933E-2</v>
      </c>
    </row>
    <row r="214" spans="1:22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101">
        <f t="shared" ca="1" si="15"/>
        <v>43315</v>
      </c>
      <c r="M214" s="93">
        <f t="shared" ca="1" si="16"/>
        <v>-1.8533981451107739E-2</v>
      </c>
      <c r="N214" s="93">
        <f t="shared" ca="1" si="17"/>
        <v>-1.8562260451020607E-2</v>
      </c>
      <c r="O214" s="28"/>
      <c r="P214" s="80">
        <v>43315</v>
      </c>
      <c r="Q214" s="32">
        <v>440.43</v>
      </c>
      <c r="R214" s="76">
        <f t="shared" si="18"/>
        <v>-1.8562260451020607E-2</v>
      </c>
      <c r="S214" s="28"/>
      <c r="T214" s="39">
        <v>43315</v>
      </c>
      <c r="U214" s="32">
        <v>658.23</v>
      </c>
      <c r="V214" s="76">
        <f t="shared" si="19"/>
        <v>-1.8533981451107739E-2</v>
      </c>
    </row>
    <row r="215" spans="1:22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101">
        <f t="shared" ca="1" si="15"/>
        <v>43308</v>
      </c>
      <c r="M215" s="93">
        <f t="shared" ca="1" si="16"/>
        <v>-9.1892211322539552E-3</v>
      </c>
      <c r="N215" s="93">
        <f t="shared" ca="1" si="17"/>
        <v>-9.2504691467049094E-3</v>
      </c>
      <c r="O215" s="28"/>
      <c r="P215" s="80">
        <v>43308</v>
      </c>
      <c r="Q215" s="32">
        <v>448.76</v>
      </c>
      <c r="R215" s="76">
        <f t="shared" si="18"/>
        <v>-9.2504691467049094E-3</v>
      </c>
      <c r="S215" s="28"/>
      <c r="T215" s="39">
        <v>43308</v>
      </c>
      <c r="U215" s="32">
        <v>670.66</v>
      </c>
      <c r="V215" s="76">
        <f t="shared" si="19"/>
        <v>-9.1892211322539552E-3</v>
      </c>
    </row>
    <row r="216" spans="1:22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101">
        <f t="shared" ca="1" si="15"/>
        <v>43301</v>
      </c>
      <c r="M216" s="93">
        <f t="shared" ca="1" si="16"/>
        <v>-8.6846999897481902E-3</v>
      </c>
      <c r="N216" s="93">
        <f t="shared" ca="1" si="17"/>
        <v>-8.7319998249223429E-3</v>
      </c>
      <c r="O216" s="28"/>
      <c r="P216" s="80">
        <v>43301</v>
      </c>
      <c r="Q216" s="32">
        <v>452.95</v>
      </c>
      <c r="R216" s="76">
        <f t="shared" si="18"/>
        <v>-8.7319998249223429E-3</v>
      </c>
      <c r="S216" s="28"/>
      <c r="T216" s="39">
        <v>43301</v>
      </c>
      <c r="U216" s="32">
        <v>676.88</v>
      </c>
      <c r="V216" s="76">
        <f t="shared" si="19"/>
        <v>-8.6846999897481902E-3</v>
      </c>
    </row>
    <row r="217" spans="1:22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101">
        <f t="shared" ca="1" si="15"/>
        <v>43294</v>
      </c>
      <c r="M217" s="93">
        <f t="shared" ca="1" si="16"/>
        <v>-2.2294452876657433E-2</v>
      </c>
      <c r="N217" s="93">
        <f t="shared" ca="1" si="17"/>
        <v>-2.2337284436646843E-2</v>
      </c>
      <c r="O217" s="28"/>
      <c r="P217" s="80">
        <v>43294</v>
      </c>
      <c r="Q217" s="32">
        <v>456.94</v>
      </c>
      <c r="R217" s="76">
        <f t="shared" si="18"/>
        <v>-2.2337284436646843E-2</v>
      </c>
      <c r="S217" s="28"/>
      <c r="T217" s="39">
        <v>43294</v>
      </c>
      <c r="U217" s="32">
        <v>682.81</v>
      </c>
      <c r="V217" s="76">
        <f t="shared" si="19"/>
        <v>-2.2294452876657433E-2</v>
      </c>
    </row>
    <row r="218" spans="1:22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101">
        <f t="shared" ca="1" si="15"/>
        <v>43287</v>
      </c>
      <c r="M218" s="93">
        <f t="shared" ca="1" si="16"/>
        <v>3.4790339309527463E-2</v>
      </c>
      <c r="N218" s="93">
        <f t="shared" ca="1" si="17"/>
        <v>3.4736212889371121E-2</v>
      </c>
      <c r="O218" s="28"/>
      <c r="P218" s="80">
        <v>43287</v>
      </c>
      <c r="Q218" s="32">
        <v>467.38</v>
      </c>
      <c r="R218" s="76">
        <f t="shared" si="18"/>
        <v>3.4736212889371121E-2</v>
      </c>
      <c r="S218" s="28"/>
      <c r="T218" s="39">
        <v>43287</v>
      </c>
      <c r="U218" s="32">
        <v>698.38</v>
      </c>
      <c r="V218" s="76">
        <f t="shared" si="19"/>
        <v>3.4790339309527463E-2</v>
      </c>
    </row>
    <row r="219" spans="1:22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101">
        <f t="shared" ca="1" si="15"/>
        <v>43280</v>
      </c>
      <c r="M219" s="93">
        <f t="shared" ca="1" si="16"/>
        <v>-3.1313698265930112E-3</v>
      </c>
      <c r="N219" s="93">
        <f t="shared" ca="1" si="17"/>
        <v>-3.1778959680445196E-3</v>
      </c>
      <c r="O219" s="28"/>
      <c r="P219" s="80">
        <v>43280</v>
      </c>
      <c r="Q219" s="32">
        <v>451.69</v>
      </c>
      <c r="R219" s="76">
        <f t="shared" si="18"/>
        <v>-3.1778959680445196E-3</v>
      </c>
      <c r="S219" s="28"/>
      <c r="T219" s="39">
        <v>43280</v>
      </c>
      <c r="U219" s="32">
        <v>674.9</v>
      </c>
      <c r="V219" s="76">
        <f t="shared" si="19"/>
        <v>-3.1313698265930112E-3</v>
      </c>
    </row>
    <row r="220" spans="1:22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101">
        <f t="shared" ca="1" si="15"/>
        <v>43273</v>
      </c>
      <c r="M220" s="93">
        <f t="shared" ca="1" si="16"/>
        <v>-3.7523728239917675E-3</v>
      </c>
      <c r="N220" s="93">
        <f t="shared" ca="1" si="17"/>
        <v>-3.8033680692960425E-3</v>
      </c>
      <c r="O220" s="28"/>
      <c r="P220" s="80">
        <v>43273</v>
      </c>
      <c r="Q220" s="32">
        <v>453.13</v>
      </c>
      <c r="R220" s="76">
        <f t="shared" si="18"/>
        <v>-3.8033680692960425E-3</v>
      </c>
      <c r="S220" s="28"/>
      <c r="T220" s="39">
        <v>43273</v>
      </c>
      <c r="U220" s="32">
        <v>677.02</v>
      </c>
      <c r="V220" s="76">
        <f t="shared" si="19"/>
        <v>-3.7523728239917675E-3</v>
      </c>
    </row>
    <row r="221" spans="1:22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101">
        <f t="shared" ca="1" si="15"/>
        <v>43266</v>
      </c>
      <c r="M221" s="93">
        <f t="shared" ca="1" si="16"/>
        <v>9.807272240961673E-3</v>
      </c>
      <c r="N221" s="93">
        <f t="shared" ca="1" si="17"/>
        <v>9.767792922790175E-3</v>
      </c>
      <c r="O221" s="28"/>
      <c r="P221" s="80">
        <v>43266</v>
      </c>
      <c r="Q221" s="32">
        <v>454.86</v>
      </c>
      <c r="R221" s="76">
        <f t="shared" si="18"/>
        <v>9.767792922790175E-3</v>
      </c>
      <c r="S221" s="28"/>
      <c r="T221" s="39">
        <v>43266</v>
      </c>
      <c r="U221" s="32">
        <v>679.57</v>
      </c>
      <c r="V221" s="76">
        <f t="shared" si="19"/>
        <v>9.807272240961673E-3</v>
      </c>
    </row>
    <row r="222" spans="1:22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101">
        <f t="shared" ca="1" si="15"/>
        <v>43259</v>
      </c>
      <c r="M222" s="93">
        <f t="shared" ca="1" si="16"/>
        <v>-1.2183128568702517E-2</v>
      </c>
      <c r="N222" s="93">
        <f t="shared" ca="1" si="17"/>
        <v>-1.2235768792211332E-2</v>
      </c>
      <c r="O222" s="28"/>
      <c r="P222" s="80">
        <v>43259</v>
      </c>
      <c r="Q222" s="32">
        <v>450.46</v>
      </c>
      <c r="R222" s="76">
        <f t="shared" si="18"/>
        <v>-1.2235768792211332E-2</v>
      </c>
      <c r="S222" s="28"/>
      <c r="T222" s="39">
        <v>43259</v>
      </c>
      <c r="U222" s="32">
        <v>672.97</v>
      </c>
      <c r="V222" s="76">
        <f t="shared" si="19"/>
        <v>-1.2183128568702517E-2</v>
      </c>
    </row>
    <row r="223" spans="1:22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101">
        <f t="shared" ca="1" si="15"/>
        <v>43252</v>
      </c>
      <c r="M223" s="93">
        <f t="shared" ca="1" si="16"/>
        <v>-2.9708766281281163E-3</v>
      </c>
      <c r="N223" s="93">
        <f t="shared" ca="1" si="17"/>
        <v>-3.0169209916488526E-3</v>
      </c>
      <c r="O223" s="28"/>
      <c r="P223" s="80">
        <v>43252</v>
      </c>
      <c r="Q223" s="32">
        <v>456.04</v>
      </c>
      <c r="R223" s="76">
        <f t="shared" si="18"/>
        <v>-3.0169209916488526E-3</v>
      </c>
      <c r="S223" s="28"/>
      <c r="T223" s="39">
        <v>43252</v>
      </c>
      <c r="U223" s="32">
        <v>681.27</v>
      </c>
      <c r="V223" s="76">
        <f t="shared" si="19"/>
        <v>-2.9708766281281163E-3</v>
      </c>
    </row>
    <row r="224" spans="1:22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101">
        <f t="shared" ca="1" si="15"/>
        <v>43245</v>
      </c>
      <c r="M224" s="93">
        <f t="shared" ca="1" si="16"/>
        <v>1.408408898650948E-2</v>
      </c>
      <c r="N224" s="93">
        <f t="shared" ca="1" si="17"/>
        <v>1.403267640603878E-2</v>
      </c>
      <c r="O224" s="28"/>
      <c r="P224" s="80">
        <v>43245</v>
      </c>
      <c r="Q224" s="32">
        <v>457.42</v>
      </c>
      <c r="R224" s="76">
        <f t="shared" si="18"/>
        <v>1.403267640603878E-2</v>
      </c>
      <c r="S224" s="28"/>
      <c r="T224" s="39">
        <v>43245</v>
      </c>
      <c r="U224" s="32">
        <v>683.3</v>
      </c>
      <c r="V224" s="76">
        <f t="shared" si="19"/>
        <v>1.408408898650948E-2</v>
      </c>
    </row>
    <row r="225" spans="1:22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101">
        <f t="shared" ca="1" si="15"/>
        <v>43238</v>
      </c>
      <c r="M225" s="93">
        <f t="shared" ca="1" si="16"/>
        <v>-2.5497512437811065E-2</v>
      </c>
      <c r="N225" s="93">
        <f t="shared" ca="1" si="17"/>
        <v>-2.5534121103454321E-2</v>
      </c>
      <c r="O225" s="28"/>
      <c r="P225" s="80">
        <v>43238</v>
      </c>
      <c r="Q225" s="32">
        <v>451.09</v>
      </c>
      <c r="R225" s="76">
        <f t="shared" si="18"/>
        <v>-2.5534121103454321E-2</v>
      </c>
      <c r="S225" s="28"/>
      <c r="T225" s="39">
        <v>43238</v>
      </c>
      <c r="U225" s="32">
        <v>673.81</v>
      </c>
      <c r="V225" s="76">
        <f t="shared" si="19"/>
        <v>-2.5497512437811065E-2</v>
      </c>
    </row>
    <row r="226" spans="1:22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101">
        <f t="shared" ca="1" si="15"/>
        <v>43231</v>
      </c>
      <c r="M226" s="93">
        <f t="shared" ca="1" si="16"/>
        <v>1.5166419521075891E-2</v>
      </c>
      <c r="N226" s="93">
        <f t="shared" ca="1" si="17"/>
        <v>1.5108986447962991E-2</v>
      </c>
      <c r="O226" s="28"/>
      <c r="P226" s="80">
        <v>43231</v>
      </c>
      <c r="Q226" s="32">
        <v>462.91</v>
      </c>
      <c r="R226" s="76">
        <f t="shared" si="18"/>
        <v>1.5108986447962991E-2</v>
      </c>
      <c r="S226" s="28"/>
      <c r="T226" s="39">
        <v>43231</v>
      </c>
      <c r="U226" s="32">
        <v>691.44</v>
      </c>
      <c r="V226" s="76">
        <f t="shared" si="19"/>
        <v>1.5166419521075891E-2</v>
      </c>
    </row>
    <row r="227" spans="1:22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101">
        <f t="shared" ca="1" si="15"/>
        <v>43224</v>
      </c>
      <c r="M227" s="93">
        <f t="shared" ca="1" si="16"/>
        <v>3.1250473147909741E-2</v>
      </c>
      <c r="N227" s="93">
        <f t="shared" ca="1" si="17"/>
        <v>3.1206186965763605E-2</v>
      </c>
      <c r="O227" s="28"/>
      <c r="P227" s="80">
        <v>43224</v>
      </c>
      <c r="Q227" s="32">
        <v>456.02</v>
      </c>
      <c r="R227" s="76">
        <f t="shared" si="18"/>
        <v>3.1206186965763605E-2</v>
      </c>
      <c r="S227" s="28"/>
      <c r="T227" s="39">
        <v>43224</v>
      </c>
      <c r="U227" s="32">
        <v>681.11</v>
      </c>
      <c r="V227" s="76">
        <f t="shared" si="19"/>
        <v>3.1250473147909741E-2</v>
      </c>
    </row>
    <row r="228" spans="1:22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101">
        <f t="shared" ca="1" si="15"/>
        <v>43217</v>
      </c>
      <c r="M228" s="93">
        <f t="shared" ca="1" si="16"/>
        <v>-1.5238038438026513E-2</v>
      </c>
      <c r="N228" s="93">
        <f t="shared" ca="1" si="17"/>
        <v>-1.5297601817007567E-2</v>
      </c>
      <c r="O228" s="28"/>
      <c r="P228" s="80">
        <v>43217</v>
      </c>
      <c r="Q228" s="32">
        <v>442.22</v>
      </c>
      <c r="R228" s="76">
        <f t="shared" si="18"/>
        <v>-1.5297601817007567E-2</v>
      </c>
      <c r="S228" s="28"/>
      <c r="T228" s="39">
        <v>43217</v>
      </c>
      <c r="U228" s="32">
        <v>660.47</v>
      </c>
      <c r="V228" s="76">
        <f t="shared" si="19"/>
        <v>-1.5238038438026513E-2</v>
      </c>
    </row>
    <row r="229" spans="1:22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101">
        <f t="shared" ca="1" si="15"/>
        <v>43210</v>
      </c>
      <c r="M229" s="93">
        <f t="shared" ca="1" si="16"/>
        <v>1.1339475549255962E-2</v>
      </c>
      <c r="N229" s="93">
        <f t="shared" ca="1" si="17"/>
        <v>1.1304524061521715E-2</v>
      </c>
      <c r="O229" s="28"/>
      <c r="P229" s="80">
        <v>43210</v>
      </c>
      <c r="Q229" s="32">
        <v>449.09</v>
      </c>
      <c r="R229" s="76">
        <f t="shared" si="18"/>
        <v>1.1304524061521715E-2</v>
      </c>
      <c r="S229" s="28"/>
      <c r="T229" s="39">
        <v>43210</v>
      </c>
      <c r="U229" s="32">
        <v>670.69</v>
      </c>
      <c r="V229" s="76">
        <f t="shared" si="19"/>
        <v>1.1339475549255962E-2</v>
      </c>
    </row>
    <row r="230" spans="1:22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101">
        <f t="shared" ca="1" si="15"/>
        <v>43203</v>
      </c>
      <c r="M230" s="93">
        <f t="shared" ca="1" si="16"/>
        <v>2.5816730602647997E-2</v>
      </c>
      <c r="N230" s="93">
        <f t="shared" ca="1" si="17"/>
        <v>2.5755335858819173E-2</v>
      </c>
      <c r="O230" s="28"/>
      <c r="P230" s="80">
        <v>43203</v>
      </c>
      <c r="Q230" s="32">
        <v>444.07</v>
      </c>
      <c r="R230" s="76">
        <f t="shared" si="18"/>
        <v>2.5755335858819173E-2</v>
      </c>
      <c r="S230" s="28"/>
      <c r="T230" s="39">
        <v>43203</v>
      </c>
      <c r="U230" s="32">
        <v>663.17</v>
      </c>
      <c r="V230" s="76">
        <f t="shared" si="19"/>
        <v>2.5816730602647997E-2</v>
      </c>
    </row>
    <row r="231" spans="1:22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101">
        <f t="shared" ca="1" si="15"/>
        <v>43196</v>
      </c>
      <c r="M231" s="93">
        <f t="shared" ca="1" si="16"/>
        <v>1.1310129057489293E-2</v>
      </c>
      <c r="N231" s="93">
        <f t="shared" ca="1" si="17"/>
        <v>1.1259051623452532E-2</v>
      </c>
      <c r="O231" s="28"/>
      <c r="P231" s="80">
        <v>43196</v>
      </c>
      <c r="Q231" s="32">
        <v>432.92</v>
      </c>
      <c r="R231" s="76">
        <f t="shared" si="18"/>
        <v>1.1259051623452532E-2</v>
      </c>
      <c r="S231" s="28"/>
      <c r="T231" s="39">
        <v>43196</v>
      </c>
      <c r="U231" s="32">
        <v>646.48</v>
      </c>
      <c r="V231" s="76">
        <f t="shared" si="19"/>
        <v>1.1310129057489293E-2</v>
      </c>
    </row>
    <row r="232" spans="1:22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101">
        <f t="shared" ca="1" si="15"/>
        <v>43189</v>
      </c>
      <c r="M232" s="93">
        <f t="shared" ca="1" si="16"/>
        <v>-2.4745602392176602E-2</v>
      </c>
      <c r="N232" s="93">
        <f t="shared" ca="1" si="17"/>
        <v>-2.4784728233632536E-2</v>
      </c>
      <c r="O232" s="28"/>
      <c r="P232" s="80">
        <v>43189</v>
      </c>
      <c r="Q232" s="32">
        <v>428.1</v>
      </c>
      <c r="R232" s="76">
        <f t="shared" si="18"/>
        <v>-2.4784728233632536E-2</v>
      </c>
      <c r="S232" s="28"/>
      <c r="T232" s="39">
        <v>43189</v>
      </c>
      <c r="U232" s="32">
        <v>639.25</v>
      </c>
      <c r="V232" s="76">
        <f t="shared" si="19"/>
        <v>-2.4745602392176602E-2</v>
      </c>
    </row>
    <row r="233" spans="1:22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101">
        <f t="shared" ca="1" si="15"/>
        <v>43182</v>
      </c>
      <c r="M233" s="93">
        <f t="shared" ca="1" si="16"/>
        <v>4.2778962105062268E-2</v>
      </c>
      <c r="N233" s="93">
        <f t="shared" ca="1" si="17"/>
        <v>4.2732606475213153E-2</v>
      </c>
      <c r="O233" s="28"/>
      <c r="P233" s="80">
        <v>43182</v>
      </c>
      <c r="Q233" s="32">
        <v>438.98</v>
      </c>
      <c r="R233" s="76">
        <f t="shared" si="18"/>
        <v>4.2732606475213153E-2</v>
      </c>
      <c r="S233" s="28"/>
      <c r="T233" s="39">
        <v>43182</v>
      </c>
      <c r="U233" s="32">
        <v>655.47</v>
      </c>
      <c r="V233" s="76">
        <f t="shared" si="19"/>
        <v>4.2778962105062268E-2</v>
      </c>
    </row>
    <row r="234" spans="1:22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101">
        <f t="shared" ca="1" si="15"/>
        <v>43175</v>
      </c>
      <c r="M234" s="93">
        <f t="shared" ca="1" si="16"/>
        <v>-3.1807627469060407E-4</v>
      </c>
      <c r="N234" s="93">
        <f t="shared" ca="1" si="17"/>
        <v>-3.799121453162968E-4</v>
      </c>
      <c r="O234" s="28"/>
      <c r="P234" s="80">
        <v>43175</v>
      </c>
      <c r="Q234" s="32">
        <v>420.99</v>
      </c>
      <c r="R234" s="76">
        <f t="shared" si="18"/>
        <v>-3.799121453162968E-4</v>
      </c>
      <c r="S234" s="28"/>
      <c r="T234" s="39">
        <v>43175</v>
      </c>
      <c r="U234" s="32">
        <v>628.58000000000004</v>
      </c>
      <c r="V234" s="76">
        <f t="shared" si="19"/>
        <v>-3.1807627469060407E-4</v>
      </c>
    </row>
    <row r="235" spans="1:22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101">
        <f t="shared" ca="1" si="15"/>
        <v>43168</v>
      </c>
      <c r="M235" s="93">
        <f t="shared" ca="1" si="16"/>
        <v>6.8433198058404088E-4</v>
      </c>
      <c r="N235" s="93">
        <f t="shared" ca="1" si="17"/>
        <v>6.4151302033832458E-4</v>
      </c>
      <c r="O235" s="28"/>
      <c r="P235" s="80">
        <v>43168</v>
      </c>
      <c r="Q235" s="32">
        <v>421.15</v>
      </c>
      <c r="R235" s="76">
        <f t="shared" si="18"/>
        <v>6.4151302033832458E-4</v>
      </c>
      <c r="S235" s="28"/>
      <c r="T235" s="39">
        <v>43168</v>
      </c>
      <c r="U235" s="32">
        <v>628.78</v>
      </c>
      <c r="V235" s="76">
        <f t="shared" si="19"/>
        <v>6.8433198058404088E-4</v>
      </c>
    </row>
    <row r="236" spans="1:22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101">
        <f t="shared" ca="1" si="15"/>
        <v>43161</v>
      </c>
      <c r="M236" s="93">
        <f t="shared" ca="1" si="16"/>
        <v>-5.3031502295394217E-3</v>
      </c>
      <c r="N236" s="93">
        <f t="shared" ca="1" si="17"/>
        <v>-5.3410218840099777E-3</v>
      </c>
      <c r="O236" s="28"/>
      <c r="P236" s="80">
        <v>43161</v>
      </c>
      <c r="Q236" s="32">
        <v>420.88</v>
      </c>
      <c r="R236" s="76">
        <f t="shared" si="18"/>
        <v>-5.3410218840099777E-3</v>
      </c>
      <c r="S236" s="28"/>
      <c r="T236" s="39">
        <v>43161</v>
      </c>
      <c r="U236" s="32">
        <v>628.35</v>
      </c>
      <c r="V236" s="76">
        <f t="shared" si="19"/>
        <v>-5.3031502295394217E-3</v>
      </c>
    </row>
    <row r="237" spans="1:22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101">
        <f t="shared" ca="1" si="15"/>
        <v>43154</v>
      </c>
      <c r="M237" s="93">
        <f t="shared" ca="1" si="16"/>
        <v>-2.6911286719965344E-2</v>
      </c>
      <c r="N237" s="93">
        <f t="shared" ca="1" si="17"/>
        <v>-2.6951202685921993E-2</v>
      </c>
      <c r="O237" s="28"/>
      <c r="P237" s="80">
        <v>43154</v>
      </c>
      <c r="Q237" s="32">
        <v>423.14</v>
      </c>
      <c r="R237" s="76">
        <f t="shared" si="18"/>
        <v>-2.6951202685921993E-2</v>
      </c>
      <c r="S237" s="28"/>
      <c r="T237" s="39">
        <v>43154</v>
      </c>
      <c r="U237" s="32">
        <v>631.70000000000005</v>
      </c>
      <c r="V237" s="76">
        <f t="shared" si="19"/>
        <v>-2.6911286719965344E-2</v>
      </c>
    </row>
    <row r="238" spans="1:22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101">
        <f t="shared" ca="1" si="15"/>
        <v>43147</v>
      </c>
      <c r="M238" s="93">
        <f t="shared" ca="1" si="16"/>
        <v>6.0717962124801739E-2</v>
      </c>
      <c r="N238" s="93">
        <f t="shared" ca="1" si="17"/>
        <v>6.0660016097953573E-2</v>
      </c>
      <c r="O238" s="28"/>
      <c r="P238" s="80">
        <v>43147</v>
      </c>
      <c r="Q238" s="32">
        <v>434.86</v>
      </c>
      <c r="R238" s="76">
        <f t="shared" si="18"/>
        <v>6.0660016097953573E-2</v>
      </c>
      <c r="S238" s="28"/>
      <c r="T238" s="39">
        <v>43147</v>
      </c>
      <c r="U238" s="32">
        <v>649.16999999999996</v>
      </c>
      <c r="V238" s="76">
        <f t="shared" si="19"/>
        <v>6.0717962124801739E-2</v>
      </c>
    </row>
    <row r="239" spans="1:22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101">
        <f t="shared" ca="1" si="15"/>
        <v>43140</v>
      </c>
      <c r="M239" s="93">
        <f t="shared" ca="1" si="16"/>
        <v>-5.3597661867722302E-2</v>
      </c>
      <c r="N239" s="93">
        <f t="shared" ca="1" si="17"/>
        <v>-5.3643561156891284E-2</v>
      </c>
      <c r="O239" s="28"/>
      <c r="P239" s="80">
        <v>43140</v>
      </c>
      <c r="Q239" s="32">
        <v>409.99</v>
      </c>
      <c r="R239" s="76">
        <f t="shared" si="18"/>
        <v>-5.3643561156891284E-2</v>
      </c>
      <c r="S239" s="28"/>
      <c r="T239" s="39">
        <v>43140</v>
      </c>
      <c r="U239" s="32">
        <v>612.01</v>
      </c>
      <c r="V239" s="76">
        <f t="shared" si="19"/>
        <v>-5.3597661867722302E-2</v>
      </c>
    </row>
    <row r="240" spans="1:22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101">
        <f t="shared" ca="1" si="15"/>
        <v>43133</v>
      </c>
      <c r="M240" s="93">
        <f t="shared" ca="1" si="16"/>
        <v>-8.7487829314067178E-2</v>
      </c>
      <c r="N240" s="93">
        <f t="shared" ca="1" si="17"/>
        <v>-8.7533435834790119E-2</v>
      </c>
      <c r="O240" s="28"/>
      <c r="P240" s="80">
        <v>43133</v>
      </c>
      <c r="Q240" s="32">
        <v>433.23</v>
      </c>
      <c r="R240" s="76">
        <f t="shared" si="18"/>
        <v>-8.7533435834790119E-2</v>
      </c>
      <c r="S240" s="28"/>
      <c r="T240" s="39">
        <v>43133</v>
      </c>
      <c r="U240" s="32">
        <v>646.66999999999996</v>
      </c>
      <c r="V240" s="76">
        <f t="shared" si="19"/>
        <v>-8.7487829314067178E-2</v>
      </c>
    </row>
    <row r="241" spans="1:22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101">
        <f t="shared" ca="1" si="15"/>
        <v>43126</v>
      </c>
      <c r="M241" s="93">
        <f t="shared" ca="1" si="16"/>
        <v>2.8585579848581233E-3</v>
      </c>
      <c r="N241" s="93">
        <f t="shared" ca="1" si="17"/>
        <v>2.8091074219576129E-3</v>
      </c>
      <c r="O241" s="28"/>
      <c r="P241" s="80">
        <v>43126</v>
      </c>
      <c r="Q241" s="32">
        <v>474.79</v>
      </c>
      <c r="R241" s="76">
        <f t="shared" si="18"/>
        <v>2.8091074219576129E-3</v>
      </c>
      <c r="S241" s="28"/>
      <c r="T241" s="39">
        <v>43126</v>
      </c>
      <c r="U241" s="32">
        <v>708.67</v>
      </c>
      <c r="V241" s="76">
        <f t="shared" si="19"/>
        <v>2.8585579848581233E-3</v>
      </c>
    </row>
    <row r="242" spans="1:22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101">
        <f t="shared" ca="1" si="15"/>
        <v>43119</v>
      </c>
      <c r="M242" s="93">
        <f t="shared" ca="1" si="16"/>
        <v>-1.6944200993280867E-2</v>
      </c>
      <c r="N242" s="93">
        <f t="shared" ca="1" si="17"/>
        <v>-1.7004048582995979E-2</v>
      </c>
      <c r="O242" s="28"/>
      <c r="P242" s="80">
        <v>43119</v>
      </c>
      <c r="Q242" s="32">
        <v>473.46</v>
      </c>
      <c r="R242" s="76">
        <f t="shared" si="18"/>
        <v>-1.7004048582995979E-2</v>
      </c>
      <c r="S242" s="28"/>
      <c r="T242" s="39">
        <v>43119</v>
      </c>
      <c r="U242" s="32">
        <v>706.65</v>
      </c>
      <c r="V242" s="76">
        <f t="shared" si="19"/>
        <v>-1.6944200993280867E-2</v>
      </c>
    </row>
    <row r="243" spans="1:22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101">
        <f t="shared" ca="1" si="15"/>
        <v>43112</v>
      </c>
      <c r="M243" s="93">
        <f t="shared" ca="1" si="16"/>
        <v>-1.5417951495958482E-3</v>
      </c>
      <c r="N243" s="93">
        <f t="shared" ca="1" si="17"/>
        <v>-1.5961195638656278E-3</v>
      </c>
      <c r="O243" s="28"/>
      <c r="P243" s="80">
        <v>43112</v>
      </c>
      <c r="Q243" s="32">
        <v>481.65</v>
      </c>
      <c r="R243" s="76">
        <f t="shared" si="18"/>
        <v>-1.5961195638656278E-3</v>
      </c>
      <c r="S243" s="28"/>
      <c r="T243" s="39">
        <v>43112</v>
      </c>
      <c r="U243" s="32">
        <v>718.83</v>
      </c>
      <c r="V243" s="76">
        <f t="shared" si="19"/>
        <v>-1.5417951495958482E-3</v>
      </c>
    </row>
    <row r="244" spans="1:22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101">
        <f t="shared" ca="1" si="15"/>
        <v>43105</v>
      </c>
      <c r="M244" s="93">
        <f t="shared" ca="1" si="16"/>
        <v>8.7431693989070691E-3</v>
      </c>
      <c r="N244" s="93">
        <f t="shared" ca="1" si="17"/>
        <v>8.6981976330866573E-3</v>
      </c>
      <c r="O244" s="28"/>
      <c r="P244" s="80">
        <v>43105</v>
      </c>
      <c r="Q244" s="32">
        <v>482.42</v>
      </c>
      <c r="R244" s="76">
        <f t="shared" si="18"/>
        <v>8.6981976330866573E-3</v>
      </c>
      <c r="S244" s="28"/>
      <c r="T244" s="39">
        <v>43105</v>
      </c>
      <c r="U244" s="32">
        <v>719.94</v>
      </c>
      <c r="V244" s="76">
        <f t="shared" si="19"/>
        <v>8.7431693989070691E-3</v>
      </c>
    </row>
    <row r="245" spans="1:22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101">
        <f t="shared" ca="1" si="15"/>
        <v>43098</v>
      </c>
      <c r="M245" s="93">
        <f t="shared" ca="1" si="16"/>
        <v>9.8051699987267149E-3</v>
      </c>
      <c r="N245" s="93">
        <f t="shared" ca="1" si="17"/>
        <v>1.0650437428679993E-2</v>
      </c>
      <c r="O245" s="28"/>
      <c r="P245" s="80">
        <v>43098</v>
      </c>
      <c r="Q245" s="32">
        <v>478.26</v>
      </c>
      <c r="R245" s="76">
        <f t="shared" si="18"/>
        <v>1.0650437428679993E-2</v>
      </c>
      <c r="S245" s="28"/>
      <c r="T245" s="39">
        <v>43098</v>
      </c>
      <c r="U245" s="32">
        <v>713.7</v>
      </c>
      <c r="V245" s="76">
        <f t="shared" si="19"/>
        <v>9.8051699987267149E-3</v>
      </c>
    </row>
    <row r="246" spans="1:22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101">
        <f t="shared" ca="1" si="15"/>
        <v>43091</v>
      </c>
      <c r="M246" s="93">
        <f t="shared" ca="1" si="16"/>
        <v>4.7718580450057724E-2</v>
      </c>
      <c r="N246" s="93">
        <f t="shared" ca="1" si="17"/>
        <v>5.1016102165463595E-2</v>
      </c>
      <c r="O246" s="28"/>
      <c r="P246" s="80">
        <v>43091</v>
      </c>
      <c r="Q246" s="32">
        <v>473.22</v>
      </c>
      <c r="R246" s="76">
        <f t="shared" si="18"/>
        <v>5.1016102165463595E-2</v>
      </c>
      <c r="S246" s="28"/>
      <c r="T246" s="39">
        <v>43091</v>
      </c>
      <c r="U246" s="32">
        <v>706.77</v>
      </c>
      <c r="V246" s="76">
        <f t="shared" si="19"/>
        <v>4.7718580450057724E-2</v>
      </c>
    </row>
    <row r="247" spans="1:22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101">
        <f t="shared" ca="1" si="15"/>
        <v>43084</v>
      </c>
      <c r="M247" s="93">
        <f t="shared" ca="1" si="16"/>
        <v>4.4015228897762215E-2</v>
      </c>
      <c r="N247" s="93">
        <f t="shared" ca="1" si="17"/>
        <v>4.3961139836304897E-2</v>
      </c>
      <c r="O247" s="28"/>
      <c r="P247" s="80">
        <v>43084</v>
      </c>
      <c r="Q247" s="32">
        <v>450.25</v>
      </c>
      <c r="R247" s="76">
        <f t="shared" si="18"/>
        <v>4.3961139836304897E-2</v>
      </c>
      <c r="S247" s="28"/>
      <c r="T247" s="39">
        <v>43084</v>
      </c>
      <c r="U247" s="32">
        <v>674.58</v>
      </c>
      <c r="V247" s="76">
        <f t="shared" si="19"/>
        <v>4.4015228897762215E-2</v>
      </c>
    </row>
    <row r="248" spans="1:22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101">
        <f t="shared" ca="1" si="15"/>
        <v>43077</v>
      </c>
      <c r="M248" s="93">
        <f t="shared" ca="1" si="16"/>
        <v>-3.7336114421930966E-2</v>
      </c>
      <c r="N248" s="93">
        <f t="shared" ca="1" si="17"/>
        <v>-3.738505490581201E-2</v>
      </c>
      <c r="O248" s="28"/>
      <c r="P248" s="80">
        <v>43077</v>
      </c>
      <c r="Q248" s="32">
        <v>431.29</v>
      </c>
      <c r="R248" s="76">
        <f t="shared" si="18"/>
        <v>-3.738505490581201E-2</v>
      </c>
      <c r="S248" s="28"/>
      <c r="T248" s="39">
        <v>43077</v>
      </c>
      <c r="U248" s="32">
        <v>646.14</v>
      </c>
      <c r="V248" s="76">
        <f t="shared" si="19"/>
        <v>-3.7336114421930966E-2</v>
      </c>
    </row>
    <row r="249" spans="1:22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101">
        <f t="shared" ca="1" si="15"/>
        <v>43070</v>
      </c>
      <c r="M249" s="93">
        <f t="shared" ca="1" si="16"/>
        <v>-2.1046336945582778E-2</v>
      </c>
      <c r="N249" s="93">
        <f t="shared" ca="1" si="17"/>
        <v>-2.2749580125199009E-2</v>
      </c>
      <c r="O249" s="28"/>
      <c r="P249" s="80">
        <v>43070</v>
      </c>
      <c r="Q249" s="32">
        <v>448.04</v>
      </c>
      <c r="R249" s="76">
        <f t="shared" si="18"/>
        <v>-2.2749580125199009E-2</v>
      </c>
      <c r="S249" s="28"/>
      <c r="T249" s="39">
        <v>43070</v>
      </c>
      <c r="U249" s="32">
        <v>671.2</v>
      </c>
      <c r="V249" s="76">
        <f t="shared" si="19"/>
        <v>-2.1046336945582778E-2</v>
      </c>
    </row>
    <row r="250" spans="1:22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101">
        <f t="shared" ca="1" si="15"/>
        <v>43063</v>
      </c>
      <c r="M250" s="93">
        <f t="shared" ca="1" si="16"/>
        <v>1.0658490290553768E-3</v>
      </c>
      <c r="N250" s="93">
        <f t="shared" ca="1" si="17"/>
        <v>2.6900533636602386E-3</v>
      </c>
      <c r="O250" s="28"/>
      <c r="P250" s="80">
        <v>43063</v>
      </c>
      <c r="Q250" s="32">
        <v>458.47</v>
      </c>
      <c r="R250" s="76">
        <f t="shared" si="18"/>
        <v>2.6900533636602386E-3</v>
      </c>
      <c r="S250" s="28"/>
      <c r="T250" s="39">
        <v>43063</v>
      </c>
      <c r="U250" s="32">
        <v>685.63</v>
      </c>
      <c r="V250" s="76">
        <f t="shared" si="19"/>
        <v>1.0658490290553768E-3</v>
      </c>
    </row>
    <row r="251" spans="1:22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101">
        <f t="shared" ca="1" si="15"/>
        <v>43056</v>
      </c>
      <c r="M251" s="93">
        <f t="shared" ca="1" si="16"/>
        <v>4.1638565522095217E-3</v>
      </c>
      <c r="N251" s="93">
        <f t="shared" ca="1" si="17"/>
        <v>4.1286015460295644E-3</v>
      </c>
      <c r="O251" s="28"/>
      <c r="P251" s="80">
        <v>43056</v>
      </c>
      <c r="Q251" s="32">
        <v>457.24</v>
      </c>
      <c r="R251" s="76">
        <f t="shared" si="18"/>
        <v>4.1286015460295644E-3</v>
      </c>
      <c r="S251" s="28"/>
      <c r="T251" s="39">
        <v>43056</v>
      </c>
      <c r="U251" s="32">
        <v>684.9</v>
      </c>
      <c r="V251" s="76">
        <f t="shared" si="19"/>
        <v>4.1638565522095217E-3</v>
      </c>
    </row>
    <row r="252" spans="1:22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101">
        <f t="shared" ca="1" si="15"/>
        <v>43049</v>
      </c>
      <c r="M252" s="93">
        <f t="shared" ca="1" si="16"/>
        <v>-6.4468864468869569E-4</v>
      </c>
      <c r="N252" s="93">
        <f t="shared" ca="1" si="17"/>
        <v>-7.0224719101119604E-4</v>
      </c>
      <c r="O252" s="28"/>
      <c r="P252" s="80">
        <v>43049</v>
      </c>
      <c r="Q252" s="32">
        <v>455.36</v>
      </c>
      <c r="R252" s="76">
        <f t="shared" si="18"/>
        <v>-7.0224719101119604E-4</v>
      </c>
      <c r="S252" s="28"/>
      <c r="T252" s="39">
        <v>43049</v>
      </c>
      <c r="U252" s="32">
        <v>682.06</v>
      </c>
      <c r="V252" s="76">
        <f t="shared" si="19"/>
        <v>-6.4468864468869569E-4</v>
      </c>
    </row>
    <row r="253" spans="1:22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101">
        <f t="shared" ca="1" si="15"/>
        <v>43042</v>
      </c>
      <c r="M253" s="93">
        <f t="shared" ca="1" si="16"/>
        <v>9.8264963407301842E-4</v>
      </c>
      <c r="N253" s="93">
        <f t="shared" ca="1" si="17"/>
        <v>9.4453596924770622E-4</v>
      </c>
      <c r="O253" s="28"/>
      <c r="P253" s="80">
        <v>43042</v>
      </c>
      <c r="Q253" s="32">
        <v>455.68</v>
      </c>
      <c r="R253" s="76">
        <f t="shared" si="18"/>
        <v>9.4453596924770622E-4</v>
      </c>
      <c r="S253" s="28"/>
      <c r="T253" s="39">
        <v>43042</v>
      </c>
      <c r="U253" s="32">
        <v>682.5</v>
      </c>
      <c r="V253" s="76">
        <f t="shared" si="19"/>
        <v>9.8264963407301842E-4</v>
      </c>
    </row>
    <row r="254" spans="1:22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101">
        <f t="shared" ca="1" si="15"/>
        <v>43035</v>
      </c>
      <c r="M254" s="93">
        <f t="shared" ca="1" si="16"/>
        <v>-3.4399252251741896E-2</v>
      </c>
      <c r="N254" s="93">
        <f t="shared" ca="1" si="17"/>
        <v>-3.5548588013473714E-2</v>
      </c>
      <c r="O254" s="28"/>
      <c r="P254" s="80">
        <v>43035</v>
      </c>
      <c r="Q254" s="32">
        <v>455.25</v>
      </c>
      <c r="R254" s="76">
        <f t="shared" si="18"/>
        <v>-3.5548588013473714E-2</v>
      </c>
      <c r="S254" s="28"/>
      <c r="T254" s="39">
        <v>43035</v>
      </c>
      <c r="U254" s="32">
        <v>681.83</v>
      </c>
      <c r="V254" s="76">
        <f t="shared" si="19"/>
        <v>-3.4399252251741896E-2</v>
      </c>
    </row>
    <row r="255" spans="1:22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101">
        <f t="shared" ca="1" si="15"/>
        <v>43028</v>
      </c>
      <c r="M255" s="93">
        <f t="shared" ca="1" si="16"/>
        <v>-3.5737207936746285E-2</v>
      </c>
      <c r="N255" s="93">
        <f t="shared" ca="1" si="17"/>
        <v>-3.8909475913181613E-2</v>
      </c>
      <c r="O255" s="28"/>
      <c r="P255" s="80">
        <v>43028</v>
      </c>
      <c r="Q255" s="32">
        <v>472.03</v>
      </c>
      <c r="R255" s="76">
        <f t="shared" si="18"/>
        <v>-3.8909475913181613E-2</v>
      </c>
      <c r="S255" s="28"/>
      <c r="T255" s="39">
        <v>43028</v>
      </c>
      <c r="U255" s="32">
        <v>706.12</v>
      </c>
      <c r="V255" s="76">
        <f t="shared" si="19"/>
        <v>-3.5737207936746285E-2</v>
      </c>
    </row>
    <row r="256" spans="1:22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101">
        <f t="shared" ca="1" si="15"/>
        <v>43021</v>
      </c>
      <c r="M256" s="93">
        <f t="shared" ca="1" si="16"/>
        <v>1.1380429528347502E-2</v>
      </c>
      <c r="N256" s="93">
        <f t="shared" ca="1" si="17"/>
        <v>1.2471912428621446E-2</v>
      </c>
      <c r="O256" s="28"/>
      <c r="P256" s="80">
        <v>43021</v>
      </c>
      <c r="Q256" s="32">
        <v>491.14</v>
      </c>
      <c r="R256" s="76">
        <f t="shared" si="18"/>
        <v>1.2471912428621446E-2</v>
      </c>
      <c r="S256" s="28"/>
      <c r="T256" s="39">
        <v>43021</v>
      </c>
      <c r="U256" s="32">
        <v>732.29</v>
      </c>
      <c r="V256" s="76">
        <f t="shared" si="19"/>
        <v>1.1380429528347502E-2</v>
      </c>
    </row>
    <row r="257" spans="1:22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101">
        <f t="shared" ca="1" si="15"/>
        <v>43014</v>
      </c>
      <c r="M257" s="93">
        <f t="shared" ca="1" si="16"/>
        <v>3.4002627670512986E-2</v>
      </c>
      <c r="N257" s="93">
        <f t="shared" ca="1" si="17"/>
        <v>3.6938073149355377E-2</v>
      </c>
      <c r="O257" s="28"/>
      <c r="P257" s="80">
        <v>43014</v>
      </c>
      <c r="Q257" s="32">
        <v>485.09</v>
      </c>
      <c r="R257" s="76">
        <f t="shared" si="18"/>
        <v>3.6938073149355377E-2</v>
      </c>
      <c r="S257" s="28"/>
      <c r="T257" s="39">
        <v>43014</v>
      </c>
      <c r="U257" s="32">
        <v>724.05</v>
      </c>
      <c r="V257" s="76">
        <f t="shared" si="19"/>
        <v>3.4002627670512986E-2</v>
      </c>
    </row>
    <row r="258" spans="1:22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101">
        <f t="shared" ca="1" si="15"/>
        <v>43007</v>
      </c>
      <c r="M258" s="93">
        <f t="shared" ca="1" si="16"/>
        <v>-9.4214174565001585E-3</v>
      </c>
      <c r="N258" s="93">
        <f t="shared" ca="1" si="17"/>
        <v>-1.1014333431990098E-2</v>
      </c>
      <c r="O258" s="28"/>
      <c r="P258" s="80">
        <v>43007</v>
      </c>
      <c r="Q258" s="32">
        <v>467.81</v>
      </c>
      <c r="R258" s="76">
        <f t="shared" si="18"/>
        <v>-1.1014333431990098E-2</v>
      </c>
      <c r="S258" s="28"/>
      <c r="T258" s="39">
        <v>43007</v>
      </c>
      <c r="U258" s="32">
        <v>700.24</v>
      </c>
      <c r="V258" s="76">
        <f t="shared" si="19"/>
        <v>-9.4214174565001585E-3</v>
      </c>
    </row>
    <row r="259" spans="1:22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101">
        <f t="shared" ca="1" si="15"/>
        <v>43000</v>
      </c>
      <c r="M259" s="93">
        <f t="shared" ca="1" si="16"/>
        <v>-3.3100807003145993E-2</v>
      </c>
      <c r="N259" s="93">
        <f t="shared" ca="1" si="17"/>
        <v>-3.4810643160300359E-2</v>
      </c>
      <c r="O259" s="28"/>
      <c r="P259" s="80">
        <v>43000</v>
      </c>
      <c r="Q259" s="32">
        <v>473.02</v>
      </c>
      <c r="R259" s="76">
        <f t="shared" si="18"/>
        <v>-3.4810643160300359E-2</v>
      </c>
      <c r="S259" s="28"/>
      <c r="T259" s="39">
        <v>43000</v>
      </c>
      <c r="U259" s="32">
        <v>706.9</v>
      </c>
      <c r="V259" s="76">
        <f t="shared" si="19"/>
        <v>-3.3100807003145993E-2</v>
      </c>
    </row>
    <row r="260" spans="1:22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101">
        <f t="shared" ca="1" si="15"/>
        <v>42993</v>
      </c>
      <c r="M260" s="93">
        <f t="shared" ca="1" si="16"/>
        <v>-4.5461667014831786E-2</v>
      </c>
      <c r="N260" s="93">
        <f t="shared" ca="1" si="17"/>
        <v>-4.9698473948537103E-2</v>
      </c>
      <c r="O260" s="28"/>
      <c r="P260" s="80">
        <v>42993</v>
      </c>
      <c r="Q260" s="32">
        <v>490.08</v>
      </c>
      <c r="R260" s="76">
        <f t="shared" si="18"/>
        <v>-4.9698473948537103E-2</v>
      </c>
      <c r="S260" s="28"/>
      <c r="T260" s="39">
        <v>42993</v>
      </c>
      <c r="U260" s="32">
        <v>731.1</v>
      </c>
      <c r="V260" s="76">
        <f t="shared" si="19"/>
        <v>-4.5461667014831786E-2</v>
      </c>
    </row>
    <row r="261" spans="1:22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101">
        <f t="shared" ca="1" si="15"/>
        <v>42986</v>
      </c>
      <c r="M261" s="93">
        <f t="shared" ca="1" si="16"/>
        <v>7.9220950125016287E-3</v>
      </c>
      <c r="N261" s="93">
        <f t="shared" ca="1" si="17"/>
        <v>8.8421134998728501E-3</v>
      </c>
      <c r="O261" s="28"/>
      <c r="P261" s="80">
        <v>42986</v>
      </c>
      <c r="Q261" s="32">
        <v>515.71</v>
      </c>
      <c r="R261" s="76">
        <f t="shared" si="18"/>
        <v>8.8421134998728501E-3</v>
      </c>
      <c r="S261" s="28"/>
      <c r="T261" s="39">
        <v>42986</v>
      </c>
      <c r="U261" s="32">
        <v>765.92</v>
      </c>
      <c r="V261" s="76">
        <f t="shared" si="19"/>
        <v>7.9220950125016287E-3</v>
      </c>
    </row>
    <row r="262" spans="1:22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101">
        <f t="shared" ref="L262:L270" ca="1" si="20">IF(AND($B$2&lt;=P262,P262&lt;=EndDate),P262,"")</f>
        <v>42979</v>
      </c>
      <c r="M262" s="93">
        <f t="shared" ref="M262:M270" ca="1" si="21">IF($L262="","",IFERROR(VLOOKUP($L262,T:V,3,FALSE),IFERROR(VLOOKUP($L262,P:R,3,FALSE),"")))</f>
        <v>7.2123931262168872E-2</v>
      </c>
      <c r="N262" s="93">
        <f t="shared" ref="N262:N270" ca="1" si="22">IF($L262="","",IFERROR(VLOOKUP($L262,P:R,3,FALSE),""))</f>
        <v>7.8050529334851682E-2</v>
      </c>
      <c r="O262" s="28"/>
      <c r="P262" s="80">
        <v>42979</v>
      </c>
      <c r="Q262" s="32">
        <v>511.19</v>
      </c>
      <c r="R262" s="76">
        <f t="shared" ref="R262:R270" si="23">IFERROR(Q262/Q263-1,"")</f>
        <v>7.8050529334851682E-2</v>
      </c>
      <c r="S262" s="28"/>
      <c r="T262" s="39">
        <v>42979</v>
      </c>
      <c r="U262" s="32">
        <v>759.9</v>
      </c>
      <c r="V262" s="76">
        <f t="shared" ref="V262:V270" si="24">IFERROR(U262/U263-1,"")</f>
        <v>7.2123931262168872E-2</v>
      </c>
    </row>
    <row r="263" spans="1:22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101">
        <f t="shared" ca="1" si="20"/>
        <v>42972</v>
      </c>
      <c r="M263" s="93">
        <f t="shared" ca="1" si="21"/>
        <v>2.1633085896075599E-3</v>
      </c>
      <c r="N263" s="93">
        <f t="shared" ca="1" si="22"/>
        <v>1.8804538443659702E-3</v>
      </c>
      <c r="O263" s="28"/>
      <c r="P263" s="80">
        <v>42972</v>
      </c>
      <c r="Q263" s="32">
        <v>474.18</v>
      </c>
      <c r="R263" s="76">
        <f t="shared" si="23"/>
        <v>1.8804538443659702E-3</v>
      </c>
      <c r="S263" s="28"/>
      <c r="T263" s="39">
        <v>42972</v>
      </c>
      <c r="U263" s="32">
        <v>708.78</v>
      </c>
      <c r="V263" s="76">
        <f t="shared" si="24"/>
        <v>2.1633085896075599E-3</v>
      </c>
    </row>
    <row r="264" spans="1:22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101">
        <f t="shared" ca="1" si="20"/>
        <v>42965</v>
      </c>
      <c r="M264" s="93">
        <f t="shared" ca="1" si="21"/>
        <v>2.4378835768854579E-3</v>
      </c>
      <c r="N264" s="93">
        <f t="shared" ca="1" si="22"/>
        <v>2.5206524041516687E-3</v>
      </c>
      <c r="O264" s="28"/>
      <c r="P264" s="80">
        <v>42965</v>
      </c>
      <c r="Q264" s="32">
        <v>473.29</v>
      </c>
      <c r="R264" s="76">
        <f t="shared" si="23"/>
        <v>2.5206524041516687E-3</v>
      </c>
      <c r="S264" s="28"/>
      <c r="T264" s="39">
        <v>42965</v>
      </c>
      <c r="U264" s="32">
        <v>707.25</v>
      </c>
      <c r="V264" s="76">
        <f t="shared" si="24"/>
        <v>2.4378835768854579E-3</v>
      </c>
    </row>
    <row r="265" spans="1:22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101">
        <f t="shared" ca="1" si="20"/>
        <v>42958</v>
      </c>
      <c r="M265" s="93">
        <f t="shared" ca="1" si="21"/>
        <v>2.5643634883484312E-2</v>
      </c>
      <c r="N265" s="93">
        <f t="shared" ca="1" si="22"/>
        <v>2.6460548344313217E-2</v>
      </c>
      <c r="O265" s="28"/>
      <c r="P265" s="80">
        <v>42958</v>
      </c>
      <c r="Q265" s="32">
        <v>472.1</v>
      </c>
      <c r="R265" s="76">
        <f t="shared" si="23"/>
        <v>2.6460548344313217E-2</v>
      </c>
      <c r="S265" s="28"/>
      <c r="T265" s="39">
        <v>42958</v>
      </c>
      <c r="U265" s="32">
        <v>705.53</v>
      </c>
      <c r="V265" s="76">
        <f t="shared" si="24"/>
        <v>2.5643634883484312E-2</v>
      </c>
    </row>
    <row r="266" spans="1:22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101">
        <f t="shared" ca="1" si="20"/>
        <v>42951</v>
      </c>
      <c r="M266" s="93">
        <f t="shared" ca="1" si="21"/>
        <v>-4.8614184554104822E-2</v>
      </c>
      <c r="N266" s="93">
        <f t="shared" ca="1" si="22"/>
        <v>-5.2862438220757868E-2</v>
      </c>
      <c r="O266" s="28"/>
      <c r="P266" s="80">
        <v>42951</v>
      </c>
      <c r="Q266" s="32">
        <v>459.93</v>
      </c>
      <c r="R266" s="76">
        <f t="shared" si="23"/>
        <v>-5.2862438220757868E-2</v>
      </c>
      <c r="S266" s="28"/>
      <c r="T266" s="39">
        <v>42951</v>
      </c>
      <c r="U266" s="32">
        <v>687.89</v>
      </c>
      <c r="V266" s="76">
        <f t="shared" si="24"/>
        <v>-4.8614184554104822E-2</v>
      </c>
    </row>
    <row r="267" spans="1:22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101" t="str">
        <f t="shared" ca="1" si="20"/>
        <v/>
      </c>
      <c r="M267" s="93" t="str">
        <f t="shared" ca="1" si="21"/>
        <v/>
      </c>
      <c r="N267" s="93" t="str">
        <f t="shared" ca="1" si="22"/>
        <v/>
      </c>
      <c r="O267" s="28"/>
      <c r="P267" s="80">
        <v>42944</v>
      </c>
      <c r="Q267" s="32">
        <v>485.6</v>
      </c>
      <c r="R267" s="76">
        <f t="shared" si="23"/>
        <v>1.8361494501868414E-3</v>
      </c>
      <c r="S267" s="28"/>
      <c r="T267" s="39">
        <v>42944</v>
      </c>
      <c r="U267" s="32">
        <v>723.04</v>
      </c>
      <c r="V267" s="76">
        <f t="shared" si="24"/>
        <v>3.1215749386090952E-3</v>
      </c>
    </row>
    <row r="268" spans="1:22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101" t="str">
        <f t="shared" ca="1" si="20"/>
        <v/>
      </c>
      <c r="M268" s="93" t="str">
        <f t="shared" ca="1" si="21"/>
        <v/>
      </c>
      <c r="N268" s="93" t="str">
        <f t="shared" ca="1" si="22"/>
        <v/>
      </c>
      <c r="O268" s="28"/>
      <c r="P268" s="80">
        <v>42937</v>
      </c>
      <c r="Q268" s="32">
        <v>484.71</v>
      </c>
      <c r="R268" s="76">
        <f t="shared" si="23"/>
        <v>1.386797188755029E-2</v>
      </c>
      <c r="S268" s="28"/>
      <c r="T268" s="39">
        <v>42937</v>
      </c>
      <c r="U268" s="32">
        <v>720.79</v>
      </c>
      <c r="V268" s="76">
        <f t="shared" si="24"/>
        <v>1.3284786459358378E-2</v>
      </c>
    </row>
    <row r="269" spans="1:22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101" t="str">
        <f t="shared" ca="1" si="20"/>
        <v/>
      </c>
      <c r="M269" s="93" t="str">
        <f t="shared" ca="1" si="21"/>
        <v/>
      </c>
      <c r="N269" s="93" t="str">
        <f t="shared" ca="1" si="22"/>
        <v/>
      </c>
      <c r="O269" s="28"/>
      <c r="P269" s="80">
        <v>42930</v>
      </c>
      <c r="Q269" s="32">
        <v>478.08</v>
      </c>
      <c r="R269" s="76">
        <f t="shared" si="23"/>
        <v>3.9846876631285832E-2</v>
      </c>
      <c r="S269" s="28"/>
      <c r="T269" s="39">
        <v>42930</v>
      </c>
      <c r="U269" s="32">
        <v>711.34</v>
      </c>
      <c r="V269" s="76">
        <f t="shared" si="24"/>
        <v>3.737731694156432E-2</v>
      </c>
    </row>
    <row r="270" spans="1:22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101" t="str">
        <f t="shared" ca="1" si="20"/>
        <v/>
      </c>
      <c r="M270" s="93" t="str">
        <f t="shared" ca="1" si="21"/>
        <v/>
      </c>
      <c r="N270" s="93" t="str">
        <f t="shared" ca="1" si="22"/>
        <v/>
      </c>
      <c r="O270" s="28"/>
      <c r="P270" s="80">
        <v>42923</v>
      </c>
      <c r="Q270" s="32">
        <v>459.76</v>
      </c>
      <c r="R270" s="76" t="str">
        <f t="shared" si="23"/>
        <v/>
      </c>
      <c r="S270" s="28"/>
      <c r="T270" s="39">
        <v>42923</v>
      </c>
      <c r="U270" s="32">
        <v>685.71</v>
      </c>
      <c r="V270" s="76" t="str">
        <f t="shared" si="24"/>
        <v/>
      </c>
    </row>
    <row r="271" spans="1:22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71"/>
      <c r="N271" s="98"/>
      <c r="O271" s="28"/>
      <c r="P271" s="80"/>
      <c r="R271" s="76"/>
      <c r="S271" s="28"/>
      <c r="T271" s="39"/>
      <c r="V271" s="76"/>
    </row>
    <row r="272" spans="1:22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71"/>
      <c r="N272" s="98"/>
      <c r="O272" s="28"/>
      <c r="P272" s="80"/>
      <c r="R272" s="76"/>
      <c r="S272" s="28"/>
      <c r="T272" s="39"/>
      <c r="V272" s="76"/>
    </row>
    <row r="273" spans="1:22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71"/>
      <c r="N273" s="98"/>
      <c r="O273" s="28"/>
      <c r="P273" s="80"/>
      <c r="R273" s="76"/>
      <c r="S273" s="28"/>
      <c r="T273" s="39"/>
      <c r="V273" s="76"/>
    </row>
    <row r="274" spans="1:22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71"/>
      <c r="N274" s="98"/>
      <c r="O274" s="28"/>
      <c r="P274" s="80"/>
      <c r="R274" s="76"/>
      <c r="S274" s="28"/>
      <c r="T274" s="39"/>
      <c r="V274" s="76"/>
    </row>
    <row r="275" spans="1:22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71"/>
      <c r="N275" s="98"/>
      <c r="O275" s="28"/>
      <c r="P275" s="80"/>
      <c r="R275" s="76"/>
      <c r="S275" s="28"/>
      <c r="T275" s="39"/>
      <c r="V275" s="76"/>
    </row>
    <row r="276" spans="1:22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71"/>
      <c r="N276" s="98"/>
      <c r="O276" s="28"/>
      <c r="P276" s="80"/>
      <c r="R276" s="76"/>
      <c r="S276" s="28"/>
      <c r="T276" s="39"/>
      <c r="V276" s="76"/>
    </row>
    <row r="277" spans="1:22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71"/>
      <c r="N277" s="98"/>
      <c r="O277" s="28"/>
      <c r="P277" s="80"/>
      <c r="R277" s="76"/>
      <c r="S277" s="28"/>
      <c r="T277" s="39"/>
      <c r="V277" s="76"/>
    </row>
    <row r="278" spans="1:22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71"/>
      <c r="N278" s="98"/>
      <c r="O278" s="28"/>
      <c r="P278" s="80"/>
      <c r="R278" s="76"/>
      <c r="S278" s="28"/>
      <c r="T278" s="39"/>
      <c r="V278" s="76"/>
    </row>
    <row r="279" spans="1:22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71"/>
      <c r="N279" s="98"/>
      <c r="O279" s="28"/>
      <c r="P279" s="80"/>
      <c r="R279" s="76"/>
      <c r="S279" s="28"/>
      <c r="T279" s="39"/>
      <c r="V279" s="76"/>
    </row>
    <row r="280" spans="1:22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71"/>
      <c r="N280" s="98"/>
      <c r="O280" s="28"/>
      <c r="P280" s="80"/>
      <c r="R280" s="76"/>
      <c r="S280" s="28"/>
      <c r="T280" s="39"/>
      <c r="V280" s="76"/>
    </row>
    <row r="281" spans="1:22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71"/>
      <c r="N281" s="98"/>
      <c r="O281" s="28"/>
      <c r="P281" s="80"/>
      <c r="R281" s="76"/>
      <c r="S281" s="28"/>
      <c r="T281" s="39"/>
      <c r="V281" s="76"/>
    </row>
    <row r="282" spans="1:22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71"/>
      <c r="N282" s="98"/>
      <c r="O282" s="28"/>
      <c r="P282" s="80"/>
      <c r="R282" s="76"/>
      <c r="S282" s="28"/>
      <c r="T282" s="39"/>
      <c r="V282" s="76"/>
    </row>
    <row r="283" spans="1:22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71"/>
      <c r="N283" s="98"/>
      <c r="O283" s="28"/>
      <c r="P283" s="80"/>
      <c r="R283" s="76"/>
      <c r="S283" s="28"/>
      <c r="T283" s="39"/>
      <c r="V283" s="76"/>
    </row>
    <row r="284" spans="1:22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71"/>
      <c r="N284" s="98"/>
      <c r="O284" s="28"/>
      <c r="P284" s="80"/>
      <c r="R284" s="76"/>
      <c r="S284" s="28"/>
      <c r="T284" s="39"/>
      <c r="V284" s="76"/>
    </row>
    <row r="285" spans="1:22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71"/>
      <c r="N285" s="98"/>
      <c r="O285" s="28"/>
      <c r="P285" s="80"/>
      <c r="R285" s="76"/>
      <c r="S285" s="28"/>
      <c r="T285" s="39"/>
      <c r="V285" s="76"/>
    </row>
    <row r="286" spans="1:22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71"/>
      <c r="N286" s="98"/>
      <c r="O286" s="28"/>
      <c r="P286" s="80"/>
      <c r="R286" s="76"/>
      <c r="S286" s="28"/>
      <c r="T286" s="39"/>
      <c r="V286" s="76"/>
    </row>
    <row r="287" spans="1:22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71"/>
      <c r="N287" s="98"/>
      <c r="O287" s="28"/>
      <c r="P287" s="80"/>
      <c r="R287" s="76"/>
      <c r="S287" s="28"/>
      <c r="T287" s="39"/>
      <c r="V287" s="76"/>
    </row>
    <row r="288" spans="1:22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71"/>
      <c r="N288" s="98"/>
      <c r="O288" s="28"/>
      <c r="P288" s="80"/>
      <c r="R288" s="76"/>
      <c r="S288" s="28"/>
      <c r="T288" s="39"/>
      <c r="V288" s="76"/>
    </row>
    <row r="289" spans="1:22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71"/>
      <c r="N289" s="98"/>
      <c r="O289" s="28"/>
      <c r="P289" s="80"/>
      <c r="R289" s="76"/>
      <c r="S289" s="28"/>
      <c r="T289" s="39"/>
      <c r="V289" s="76"/>
    </row>
    <row r="290" spans="1:22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71"/>
      <c r="N290" s="98"/>
      <c r="O290" s="28"/>
      <c r="P290" s="80"/>
      <c r="R290" s="76"/>
      <c r="S290" s="28"/>
      <c r="T290" s="39"/>
      <c r="V290" s="76"/>
    </row>
    <row r="291" spans="1:22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71"/>
      <c r="N291" s="98"/>
      <c r="O291" s="28"/>
      <c r="P291" s="80"/>
      <c r="R291" s="76"/>
      <c r="S291" s="28"/>
      <c r="T291" s="39"/>
      <c r="V291" s="76"/>
    </row>
    <row r="292" spans="1:22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71"/>
      <c r="N292" s="98"/>
      <c r="O292" s="28"/>
      <c r="P292" s="80"/>
      <c r="R292" s="76"/>
      <c r="S292" s="28"/>
      <c r="T292" s="39"/>
      <c r="V292" s="76"/>
    </row>
    <row r="293" spans="1:22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71"/>
      <c r="N293" s="98"/>
      <c r="O293" s="28"/>
      <c r="P293" s="80"/>
      <c r="R293" s="76"/>
      <c r="S293" s="28"/>
      <c r="T293" s="39"/>
      <c r="V293" s="76"/>
    </row>
    <row r="294" spans="1:22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71"/>
      <c r="N294" s="98"/>
      <c r="O294" s="28"/>
      <c r="P294" s="80"/>
      <c r="R294" s="76"/>
      <c r="S294" s="28"/>
      <c r="T294" s="39"/>
      <c r="V294" s="76"/>
    </row>
    <row r="295" spans="1:22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71"/>
      <c r="N295" s="98"/>
      <c r="O295" s="28"/>
      <c r="P295" s="80"/>
      <c r="R295" s="76"/>
      <c r="S295" s="28"/>
      <c r="T295" s="39"/>
      <c r="V295" s="76"/>
    </row>
    <row r="296" spans="1:22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71"/>
      <c r="N296" s="98"/>
      <c r="O296" s="28"/>
      <c r="P296" s="80"/>
      <c r="R296" s="76"/>
      <c r="S296" s="28"/>
      <c r="T296" s="39"/>
      <c r="V296" s="76"/>
    </row>
    <row r="297" spans="1:22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71"/>
      <c r="N297" s="98"/>
      <c r="O297" s="28"/>
      <c r="P297" s="80"/>
      <c r="R297" s="76"/>
      <c r="S297" s="28"/>
      <c r="T297" s="39"/>
      <c r="V297" s="76"/>
    </row>
    <row r="298" spans="1:22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71"/>
      <c r="N298" s="98"/>
      <c r="O298" s="28"/>
      <c r="P298" s="80"/>
      <c r="R298" s="76"/>
      <c r="S298" s="28"/>
      <c r="T298" s="39"/>
      <c r="V298" s="76"/>
    </row>
    <row r="299" spans="1:22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71"/>
      <c r="N299" s="98"/>
      <c r="O299" s="28"/>
      <c r="P299" s="80"/>
      <c r="R299" s="76"/>
      <c r="S299" s="28"/>
      <c r="T299" s="39"/>
      <c r="V299" s="76"/>
    </row>
    <row r="300" spans="1:22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71"/>
      <c r="N300" s="98"/>
      <c r="O300" s="28"/>
      <c r="P300" s="80"/>
      <c r="R300" s="76"/>
      <c r="S300" s="28"/>
      <c r="T300" s="39"/>
      <c r="V300" s="76"/>
    </row>
    <row r="301" spans="1:22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71"/>
      <c r="N301" s="98"/>
      <c r="O301" s="28"/>
      <c r="P301" s="80"/>
      <c r="R301" s="76"/>
      <c r="S301" s="28"/>
      <c r="T301" s="39"/>
      <c r="V301" s="76"/>
    </row>
    <row r="302" spans="1:22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71"/>
      <c r="N302" s="98"/>
      <c r="O302" s="28"/>
      <c r="P302" s="80"/>
      <c r="R302" s="76"/>
      <c r="S302" s="28"/>
      <c r="T302" s="39"/>
      <c r="V302" s="76"/>
    </row>
    <row r="303" spans="1:22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71"/>
      <c r="N303" s="98"/>
      <c r="O303" s="28"/>
      <c r="P303" s="80"/>
      <c r="R303" s="76"/>
      <c r="S303" s="28"/>
      <c r="T303" s="39"/>
      <c r="V303" s="76"/>
    </row>
    <row r="304" spans="1:22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71"/>
      <c r="N304" s="98"/>
      <c r="O304" s="28"/>
      <c r="P304" s="80"/>
      <c r="R304" s="76"/>
      <c r="S304" s="28"/>
      <c r="T304" s="39"/>
      <c r="V304" s="76"/>
    </row>
    <row r="305" spans="1:22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71"/>
      <c r="N305" s="98"/>
      <c r="O305" s="28"/>
      <c r="P305" s="80"/>
      <c r="R305" s="76"/>
      <c r="S305" s="28"/>
      <c r="T305" s="39"/>
      <c r="V305" s="76"/>
    </row>
    <row r="306" spans="1:22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71"/>
      <c r="N306" s="98"/>
      <c r="O306" s="28"/>
      <c r="P306" s="80"/>
      <c r="R306" s="76"/>
      <c r="S306" s="28"/>
      <c r="T306" s="39"/>
      <c r="V306" s="76"/>
    </row>
    <row r="307" spans="1:22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71"/>
      <c r="N307" s="98"/>
      <c r="O307" s="28"/>
      <c r="P307" s="80"/>
      <c r="R307" s="76"/>
      <c r="S307" s="28"/>
      <c r="T307" s="39"/>
      <c r="V307" s="76"/>
    </row>
    <row r="308" spans="1:22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71"/>
      <c r="N308" s="98"/>
      <c r="O308" s="28"/>
      <c r="P308" s="80"/>
      <c r="R308" s="76"/>
      <c r="S308" s="28"/>
      <c r="T308" s="39"/>
      <c r="V308" s="76"/>
    </row>
    <row r="309" spans="1:22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71"/>
      <c r="N309" s="98"/>
      <c r="O309" s="28"/>
      <c r="P309" s="80"/>
      <c r="R309" s="76"/>
      <c r="S309" s="28"/>
      <c r="T309" s="39"/>
      <c r="V309" s="76"/>
    </row>
    <row r="310" spans="1:22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71"/>
      <c r="N310" s="98"/>
      <c r="O310" s="28"/>
      <c r="P310" s="80"/>
      <c r="R310" s="76"/>
      <c r="S310" s="28"/>
      <c r="T310" s="39"/>
      <c r="V310" s="76"/>
    </row>
    <row r="311" spans="1:22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71"/>
      <c r="N311" s="98"/>
      <c r="O311" s="28"/>
      <c r="P311" s="80"/>
      <c r="R311" s="76"/>
      <c r="S311" s="28"/>
      <c r="T311" s="39"/>
      <c r="V311" s="76"/>
    </row>
    <row r="312" spans="1:22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71"/>
      <c r="N312" s="98"/>
      <c r="O312" s="28"/>
      <c r="P312" s="80"/>
      <c r="R312" s="76"/>
      <c r="S312" s="28"/>
      <c r="T312" s="39"/>
      <c r="V312" s="76"/>
    </row>
    <row r="313" spans="1:22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71"/>
      <c r="N313" s="98"/>
      <c r="O313" s="28"/>
      <c r="P313" s="80"/>
      <c r="R313" s="76"/>
      <c r="S313" s="28"/>
      <c r="T313" s="39"/>
      <c r="V313" s="76"/>
    </row>
    <row r="314" spans="1:22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71"/>
      <c r="N314" s="98"/>
      <c r="O314" s="28"/>
      <c r="P314" s="80"/>
      <c r="R314" s="76"/>
      <c r="S314" s="28"/>
      <c r="T314" s="39"/>
      <c r="V314" s="76"/>
    </row>
    <row r="315" spans="1:22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71"/>
      <c r="N315" s="98"/>
      <c r="O315" s="28"/>
      <c r="P315" s="80"/>
      <c r="R315" s="76"/>
      <c r="S315" s="28"/>
      <c r="T315" s="39"/>
      <c r="V315" s="76"/>
    </row>
    <row r="316" spans="1:22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71"/>
      <c r="N316" s="98"/>
      <c r="O316" s="28"/>
      <c r="P316" s="80"/>
      <c r="R316" s="76"/>
      <c r="S316" s="28"/>
      <c r="T316" s="39"/>
      <c r="V316" s="76"/>
    </row>
    <row r="317" spans="1:22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71"/>
      <c r="N317" s="98"/>
      <c r="O317" s="28"/>
      <c r="P317" s="80"/>
      <c r="R317" s="76"/>
      <c r="S317" s="28"/>
      <c r="T317" s="39"/>
      <c r="V317" s="76"/>
    </row>
    <row r="318" spans="1:22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71"/>
      <c r="N318" s="98"/>
      <c r="O318" s="28"/>
      <c r="P318" s="80"/>
      <c r="R318" s="76"/>
      <c r="S318" s="28"/>
      <c r="T318" s="39"/>
      <c r="V318" s="76"/>
    </row>
    <row r="319" spans="1:22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71"/>
      <c r="N319" s="98"/>
      <c r="O319" s="28"/>
      <c r="P319" s="80"/>
      <c r="R319" s="76"/>
      <c r="S319" s="28"/>
      <c r="T319" s="39"/>
      <c r="V319" s="76"/>
    </row>
    <row r="320" spans="1:22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71"/>
      <c r="N320" s="98"/>
      <c r="O320" s="28"/>
      <c r="P320" s="80"/>
      <c r="R320" s="76"/>
      <c r="S320" s="28"/>
      <c r="T320" s="39"/>
      <c r="V320" s="76"/>
    </row>
    <row r="321" spans="1:22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71"/>
      <c r="N321" s="98"/>
      <c r="O321" s="28"/>
      <c r="P321" s="80"/>
      <c r="R321" s="76"/>
      <c r="S321" s="28"/>
      <c r="T321" s="39"/>
      <c r="V321" s="76"/>
    </row>
    <row r="322" spans="1:22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71"/>
      <c r="N322" s="98"/>
      <c r="O322" s="28"/>
      <c r="P322" s="80"/>
      <c r="R322" s="76"/>
      <c r="S322" s="28"/>
      <c r="T322" s="39"/>
      <c r="V322" s="76"/>
    </row>
    <row r="323" spans="1:22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71"/>
      <c r="N323" s="98"/>
      <c r="O323" s="28"/>
      <c r="P323" s="80"/>
      <c r="R323" s="76"/>
      <c r="S323" s="28"/>
      <c r="T323" s="39"/>
      <c r="V323" s="76"/>
    </row>
    <row r="324" spans="1:22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71"/>
      <c r="N324" s="98"/>
      <c r="O324" s="28"/>
      <c r="P324" s="80"/>
      <c r="R324" s="76"/>
      <c r="S324" s="28"/>
      <c r="T324" s="39"/>
      <c r="V324" s="76"/>
    </row>
    <row r="325" spans="1:22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71"/>
      <c r="N325" s="98"/>
      <c r="O325" s="28"/>
      <c r="P325" s="80"/>
      <c r="R325" s="76"/>
      <c r="S325" s="28"/>
      <c r="T325" s="39"/>
      <c r="V325" s="76"/>
    </row>
    <row r="326" spans="1:22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71"/>
      <c r="N326" s="98"/>
      <c r="O326" s="28"/>
      <c r="P326" s="80"/>
      <c r="R326" s="76"/>
      <c r="S326" s="28"/>
      <c r="T326" s="39"/>
      <c r="V326" s="76"/>
    </row>
    <row r="327" spans="1:22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71"/>
      <c r="N327" s="98"/>
      <c r="O327" s="28"/>
      <c r="P327" s="80"/>
      <c r="R327" s="76"/>
      <c r="S327" s="28"/>
      <c r="T327" s="39"/>
      <c r="V327" s="76"/>
    </row>
    <row r="328" spans="1:22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71"/>
      <c r="N328" s="98"/>
      <c r="O328" s="28"/>
      <c r="P328" s="80"/>
      <c r="R328" s="76"/>
      <c r="S328" s="28"/>
      <c r="T328" s="39"/>
      <c r="V328" s="76"/>
    </row>
    <row r="329" spans="1:22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71"/>
      <c r="N329" s="98"/>
      <c r="O329" s="28"/>
      <c r="P329" s="80"/>
      <c r="R329" s="76"/>
      <c r="S329" s="28"/>
      <c r="T329" s="39"/>
      <c r="V329" s="76"/>
    </row>
    <row r="330" spans="1:22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71"/>
      <c r="N330" s="98"/>
      <c r="O330" s="28"/>
      <c r="P330" s="80"/>
      <c r="R330" s="76"/>
      <c r="S330" s="28"/>
      <c r="T330" s="39"/>
      <c r="V330" s="76"/>
    </row>
    <row r="331" spans="1:22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71"/>
      <c r="N331" s="98"/>
      <c r="O331" s="28"/>
      <c r="P331" s="80"/>
      <c r="R331" s="76"/>
      <c r="S331" s="28"/>
      <c r="T331" s="39"/>
      <c r="V331" s="76"/>
    </row>
    <row r="332" spans="1:22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71"/>
      <c r="N332" s="98"/>
      <c r="O332" s="28"/>
      <c r="P332" s="80"/>
      <c r="R332" s="76"/>
      <c r="S332" s="28"/>
      <c r="T332" s="39"/>
      <c r="V332" s="76"/>
    </row>
    <row r="333" spans="1:22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71"/>
      <c r="N333" s="98"/>
      <c r="O333" s="28"/>
      <c r="P333" s="80"/>
      <c r="R333" s="76"/>
      <c r="S333" s="28"/>
      <c r="T333" s="39"/>
      <c r="V333" s="76"/>
    </row>
    <row r="334" spans="1:22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71"/>
      <c r="N334" s="98"/>
      <c r="O334" s="28"/>
      <c r="P334" s="80"/>
      <c r="R334" s="76"/>
      <c r="S334" s="28"/>
      <c r="T334" s="39"/>
      <c r="V334" s="76"/>
    </row>
    <row r="335" spans="1:22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71"/>
      <c r="N335" s="98"/>
      <c r="O335" s="28"/>
      <c r="P335" s="80"/>
      <c r="R335" s="76"/>
      <c r="S335" s="28"/>
      <c r="T335" s="39"/>
      <c r="V335" s="76"/>
    </row>
    <row r="336" spans="1:22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71"/>
      <c r="N336" s="98"/>
      <c r="O336" s="28"/>
      <c r="P336" s="80"/>
      <c r="R336" s="76"/>
      <c r="S336" s="28"/>
      <c r="T336" s="39"/>
      <c r="V336" s="76"/>
    </row>
    <row r="337" spans="1:22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71"/>
      <c r="N337" s="98"/>
      <c r="O337" s="28"/>
      <c r="P337" s="80"/>
      <c r="R337" s="76"/>
      <c r="S337" s="28"/>
      <c r="T337" s="39"/>
      <c r="V337" s="76"/>
    </row>
    <row r="338" spans="1:22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71"/>
      <c r="N338" s="98"/>
      <c r="O338" s="28"/>
      <c r="P338" s="80"/>
      <c r="R338" s="76"/>
      <c r="S338" s="28"/>
      <c r="T338" s="39"/>
      <c r="V338" s="76"/>
    </row>
    <row r="339" spans="1:22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71"/>
      <c r="N339" s="98"/>
      <c r="O339" s="28"/>
      <c r="P339" s="80"/>
      <c r="R339" s="76"/>
      <c r="S339" s="28"/>
      <c r="T339" s="39"/>
      <c r="V339" s="76"/>
    </row>
    <row r="340" spans="1:22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71"/>
      <c r="N340" s="98"/>
      <c r="O340" s="28"/>
      <c r="P340" s="80"/>
      <c r="R340" s="76"/>
      <c r="S340" s="28"/>
      <c r="T340" s="39"/>
      <c r="V340" s="76"/>
    </row>
    <row r="341" spans="1:22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71"/>
      <c r="N341" s="98"/>
      <c r="O341" s="28"/>
      <c r="P341" s="80"/>
      <c r="R341" s="76"/>
      <c r="S341" s="28"/>
      <c r="T341" s="39"/>
      <c r="V341" s="76"/>
    </row>
    <row r="342" spans="1:22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71"/>
      <c r="N342" s="98"/>
      <c r="O342" s="28"/>
      <c r="P342" s="80"/>
      <c r="R342" s="76"/>
      <c r="S342" s="28"/>
      <c r="T342" s="39"/>
      <c r="V342" s="76"/>
    </row>
    <row r="343" spans="1:22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71"/>
      <c r="N343" s="98"/>
      <c r="O343" s="28"/>
      <c r="P343" s="80"/>
      <c r="R343" s="76"/>
      <c r="S343" s="28"/>
      <c r="T343" s="39"/>
      <c r="V343" s="76"/>
    </row>
    <row r="344" spans="1:22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71"/>
      <c r="N344" s="98"/>
      <c r="O344" s="28"/>
      <c r="P344" s="80"/>
      <c r="R344" s="76"/>
      <c r="S344" s="28"/>
      <c r="T344" s="39"/>
      <c r="V344" s="76"/>
    </row>
    <row r="345" spans="1:22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71"/>
      <c r="N345" s="98"/>
      <c r="O345" s="28"/>
      <c r="P345" s="80"/>
      <c r="R345" s="76"/>
      <c r="S345" s="28"/>
      <c r="T345" s="39"/>
      <c r="V345" s="76"/>
    </row>
    <row r="346" spans="1:22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71"/>
      <c r="N346" s="98"/>
      <c r="O346" s="28"/>
      <c r="P346" s="80"/>
      <c r="R346" s="76"/>
      <c r="S346" s="28"/>
      <c r="T346" s="39"/>
      <c r="V346" s="76"/>
    </row>
    <row r="347" spans="1:22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71"/>
      <c r="N347" s="98"/>
      <c r="O347" s="28"/>
      <c r="P347" s="80"/>
      <c r="R347" s="76"/>
      <c r="S347" s="28"/>
      <c r="T347" s="39"/>
      <c r="V347" s="76"/>
    </row>
    <row r="348" spans="1:22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71"/>
      <c r="N348" s="98"/>
      <c r="O348" s="28"/>
      <c r="P348" s="80"/>
      <c r="R348" s="76"/>
      <c r="S348" s="28"/>
      <c r="T348" s="39"/>
      <c r="V348" s="76"/>
    </row>
    <row r="349" spans="1:22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71"/>
      <c r="N349" s="98"/>
      <c r="O349" s="28"/>
      <c r="P349" s="80"/>
      <c r="R349" s="76"/>
      <c r="S349" s="28"/>
      <c r="T349" s="39"/>
      <c r="V349" s="76"/>
    </row>
    <row r="350" spans="1:22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71"/>
      <c r="N350" s="98"/>
      <c r="O350" s="28"/>
      <c r="P350" s="80"/>
      <c r="R350" s="76"/>
      <c r="S350" s="28"/>
      <c r="T350" s="39"/>
      <c r="V350" s="76"/>
    </row>
    <row r="351" spans="1:22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71"/>
      <c r="N351" s="98"/>
      <c r="O351" s="28"/>
      <c r="P351" s="80"/>
      <c r="R351" s="76"/>
      <c r="S351" s="28"/>
      <c r="T351" s="39"/>
      <c r="V351" s="76"/>
    </row>
    <row r="352" spans="1:22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71"/>
      <c r="N352" s="98"/>
      <c r="O352" s="28"/>
      <c r="P352" s="80"/>
      <c r="R352" s="76"/>
      <c r="S352" s="28"/>
      <c r="T352" s="39"/>
      <c r="V352" s="76"/>
    </row>
    <row r="353" spans="1:22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71"/>
      <c r="N353" s="98"/>
      <c r="O353" s="28"/>
      <c r="P353" s="80"/>
      <c r="R353" s="76"/>
      <c r="S353" s="28"/>
      <c r="T353" s="39"/>
      <c r="V353" s="76"/>
    </row>
    <row r="354" spans="1:22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71"/>
      <c r="N354" s="98"/>
      <c r="O354" s="28"/>
      <c r="P354" s="80"/>
      <c r="R354" s="76"/>
      <c r="S354" s="28"/>
      <c r="T354" s="39"/>
      <c r="V354" s="76"/>
    </row>
    <row r="355" spans="1:22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71"/>
      <c r="N355" s="98"/>
      <c r="O355" s="28"/>
      <c r="P355" s="80"/>
      <c r="R355" s="76"/>
      <c r="S355" s="28"/>
      <c r="T355" s="39"/>
      <c r="V355" s="76"/>
    </row>
    <row r="356" spans="1:22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71"/>
      <c r="N356" s="98"/>
      <c r="O356" s="28"/>
      <c r="P356" s="80"/>
      <c r="R356" s="76"/>
      <c r="S356" s="28"/>
      <c r="T356" s="39"/>
      <c r="V356" s="76"/>
    </row>
    <row r="357" spans="1:22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71"/>
      <c r="N357" s="98"/>
      <c r="O357" s="28"/>
      <c r="P357" s="80"/>
      <c r="R357" s="76"/>
      <c r="S357" s="28"/>
      <c r="T357" s="39"/>
      <c r="V357" s="76"/>
    </row>
    <row r="358" spans="1:22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71"/>
      <c r="N358" s="98"/>
      <c r="O358" s="28"/>
      <c r="P358" s="80"/>
      <c r="R358" s="76"/>
      <c r="S358" s="28"/>
      <c r="T358" s="39"/>
      <c r="V358" s="76"/>
    </row>
    <row r="359" spans="1:22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71"/>
      <c r="N359" s="98"/>
      <c r="O359" s="28"/>
      <c r="P359" s="80"/>
      <c r="R359" s="76"/>
      <c r="S359" s="28"/>
      <c r="T359" s="39"/>
      <c r="V359" s="76"/>
    </row>
    <row r="360" spans="1:22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71"/>
      <c r="N360" s="98"/>
      <c r="O360" s="28"/>
      <c r="P360" s="80"/>
      <c r="R360" s="76"/>
      <c r="S360" s="28"/>
      <c r="T360" s="39"/>
      <c r="V360" s="76"/>
    </row>
    <row r="361" spans="1:22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71"/>
      <c r="N361" s="98"/>
      <c r="O361" s="28"/>
      <c r="P361" s="80"/>
      <c r="R361" s="76"/>
      <c r="S361" s="28"/>
      <c r="T361" s="39"/>
      <c r="V361" s="76"/>
    </row>
    <row r="362" spans="1:22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71"/>
      <c r="N362" s="98"/>
      <c r="O362" s="28"/>
      <c r="P362" s="80"/>
      <c r="R362" s="76"/>
      <c r="S362" s="28"/>
      <c r="T362" s="39"/>
      <c r="V362" s="76"/>
    </row>
    <row r="363" spans="1:22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71"/>
      <c r="N363" s="98"/>
      <c r="O363" s="28"/>
      <c r="P363" s="80"/>
      <c r="R363" s="76"/>
      <c r="S363" s="28"/>
      <c r="T363" s="39"/>
      <c r="V363" s="76"/>
    </row>
    <row r="364" spans="1:22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71"/>
      <c r="N364" s="98"/>
      <c r="O364" s="28"/>
      <c r="P364" s="80"/>
      <c r="R364" s="76"/>
      <c r="S364" s="28"/>
      <c r="T364" s="39"/>
      <c r="V364" s="76"/>
    </row>
    <row r="365" spans="1:22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71"/>
      <c r="N365" s="98"/>
      <c r="O365" s="28"/>
      <c r="P365" s="80"/>
      <c r="R365" s="76"/>
      <c r="S365" s="28"/>
      <c r="T365" s="39"/>
      <c r="V365" s="76"/>
    </row>
    <row r="366" spans="1:22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71"/>
      <c r="N366" s="98"/>
      <c r="O366" s="28"/>
      <c r="P366" s="80"/>
      <c r="R366" s="76"/>
      <c r="S366" s="28"/>
      <c r="T366" s="39"/>
      <c r="V366" s="76"/>
    </row>
    <row r="367" spans="1:22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71"/>
      <c r="N367" s="98"/>
      <c r="O367" s="28"/>
      <c r="P367" s="80"/>
      <c r="R367" s="76"/>
      <c r="S367" s="28"/>
      <c r="T367" s="39"/>
      <c r="V367" s="76"/>
    </row>
    <row r="368" spans="1:22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71"/>
      <c r="N368" s="98"/>
      <c r="O368" s="28"/>
      <c r="P368" s="80"/>
      <c r="R368" s="76"/>
      <c r="S368" s="28"/>
      <c r="T368" s="39"/>
      <c r="V368" s="76"/>
    </row>
    <row r="369" spans="1:22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71"/>
      <c r="N369" s="98"/>
      <c r="O369" s="28"/>
      <c r="P369" s="80"/>
      <c r="R369" s="76"/>
      <c r="S369" s="28"/>
      <c r="T369" s="39"/>
      <c r="V369" s="76"/>
    </row>
    <row r="370" spans="1:22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71"/>
      <c r="N370" s="98"/>
      <c r="O370" s="28"/>
      <c r="P370" s="80"/>
      <c r="R370" s="76"/>
      <c r="S370" s="28"/>
      <c r="T370" s="39"/>
      <c r="V370" s="76"/>
    </row>
    <row r="371" spans="1:22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71"/>
      <c r="N371" s="98"/>
      <c r="O371" s="28"/>
      <c r="P371" s="80"/>
      <c r="R371" s="76"/>
      <c r="S371" s="28"/>
      <c r="T371" s="39"/>
      <c r="V371" s="76"/>
    </row>
    <row r="372" spans="1:22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71"/>
      <c r="N372" s="98"/>
      <c r="O372" s="28"/>
      <c r="P372" s="80"/>
      <c r="R372" s="76"/>
      <c r="S372" s="28"/>
      <c r="T372" s="39"/>
      <c r="V372" s="76"/>
    </row>
    <row r="373" spans="1:22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71"/>
      <c r="N373" s="98"/>
      <c r="O373" s="28"/>
      <c r="P373" s="80"/>
      <c r="R373" s="76"/>
      <c r="S373" s="28"/>
      <c r="T373" s="39"/>
      <c r="V373" s="76"/>
    </row>
    <row r="374" spans="1:22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71"/>
      <c r="N374" s="98"/>
      <c r="O374" s="28"/>
      <c r="P374" s="80"/>
      <c r="R374" s="76"/>
      <c r="S374" s="28"/>
      <c r="T374" s="39"/>
      <c r="V374" s="76"/>
    </row>
    <row r="375" spans="1:22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71"/>
      <c r="N375" s="98"/>
      <c r="O375" s="28"/>
      <c r="P375" s="80"/>
      <c r="R375" s="76"/>
      <c r="S375" s="28"/>
      <c r="T375" s="39"/>
      <c r="V375" s="76"/>
    </row>
    <row r="376" spans="1:22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71"/>
      <c r="N376" s="98"/>
      <c r="O376" s="28"/>
      <c r="P376" s="80"/>
      <c r="R376" s="76"/>
      <c r="S376" s="28"/>
      <c r="T376" s="39"/>
      <c r="V376" s="76"/>
    </row>
    <row r="377" spans="1:22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71"/>
      <c r="N377" s="98"/>
      <c r="O377" s="28"/>
      <c r="P377" s="80"/>
      <c r="R377" s="76"/>
      <c r="S377" s="28"/>
      <c r="T377" s="39"/>
      <c r="V377" s="76"/>
    </row>
    <row r="378" spans="1:22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71"/>
      <c r="N378" s="98"/>
      <c r="O378" s="28"/>
      <c r="P378" s="80"/>
      <c r="R378" s="76"/>
      <c r="S378" s="28"/>
      <c r="T378" s="39"/>
      <c r="V378" s="76"/>
    </row>
    <row r="379" spans="1:22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71"/>
      <c r="N379" s="98"/>
      <c r="O379" s="28"/>
      <c r="P379" s="80"/>
      <c r="R379" s="76"/>
      <c r="S379" s="28"/>
      <c r="T379" s="39"/>
      <c r="V379" s="76"/>
    </row>
    <row r="380" spans="1:22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71"/>
      <c r="N380" s="98"/>
      <c r="O380" s="28"/>
      <c r="P380" s="80"/>
      <c r="R380" s="76"/>
      <c r="S380" s="28"/>
      <c r="T380" s="39"/>
      <c r="V380" s="76"/>
    </row>
    <row r="381" spans="1:22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71"/>
      <c r="N381" s="98"/>
      <c r="O381" s="28"/>
      <c r="P381" s="80"/>
      <c r="R381" s="76"/>
      <c r="S381" s="28"/>
      <c r="T381" s="39"/>
      <c r="V381" s="76"/>
    </row>
    <row r="382" spans="1:22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71"/>
      <c r="N382" s="98"/>
      <c r="O382" s="28"/>
      <c r="P382" s="80"/>
      <c r="R382" s="76"/>
      <c r="S382" s="28"/>
      <c r="T382" s="39"/>
      <c r="V382" s="76"/>
    </row>
    <row r="383" spans="1:22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71"/>
      <c r="N383" s="98"/>
      <c r="O383" s="28"/>
      <c r="P383" s="80"/>
      <c r="R383" s="76"/>
      <c r="S383" s="28"/>
      <c r="T383" s="39"/>
      <c r="V383" s="76"/>
    </row>
    <row r="384" spans="1:22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71"/>
      <c r="N384" s="98"/>
      <c r="O384" s="28"/>
      <c r="P384" s="80"/>
      <c r="R384" s="76"/>
      <c r="S384" s="28"/>
      <c r="T384" s="39"/>
      <c r="V384" s="76"/>
    </row>
    <row r="385" spans="1:22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71"/>
      <c r="N385" s="98"/>
      <c r="O385" s="28"/>
      <c r="P385" s="80"/>
      <c r="R385" s="76"/>
      <c r="S385" s="28"/>
      <c r="T385" s="39"/>
      <c r="V385" s="76"/>
    </row>
    <row r="386" spans="1:22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71"/>
      <c r="N386" s="98"/>
      <c r="O386" s="28"/>
      <c r="P386" s="80"/>
      <c r="R386" s="76"/>
      <c r="S386" s="28"/>
      <c r="T386" s="39"/>
      <c r="V386" s="76"/>
    </row>
    <row r="387" spans="1:22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71"/>
      <c r="N387" s="98"/>
      <c r="O387" s="28"/>
      <c r="P387" s="80"/>
      <c r="R387" s="76"/>
      <c r="S387" s="28"/>
      <c r="T387" s="39"/>
      <c r="V387" s="76"/>
    </row>
    <row r="388" spans="1:22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71"/>
      <c r="N388" s="98"/>
      <c r="O388" s="28"/>
      <c r="P388" s="80"/>
      <c r="R388" s="76"/>
      <c r="S388" s="28"/>
      <c r="T388" s="39"/>
      <c r="V388" s="76"/>
    </row>
    <row r="389" spans="1:22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71"/>
      <c r="N389" s="98"/>
      <c r="O389" s="28"/>
      <c r="P389" s="80"/>
      <c r="R389" s="76"/>
      <c r="S389" s="28"/>
      <c r="T389" s="39"/>
      <c r="V389" s="76"/>
    </row>
    <row r="390" spans="1:22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71"/>
      <c r="N390" s="98"/>
      <c r="O390" s="28"/>
      <c r="P390" s="80"/>
      <c r="R390" s="76"/>
      <c r="S390" s="28"/>
      <c r="T390" s="39"/>
      <c r="V390" s="76"/>
    </row>
    <row r="391" spans="1:22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71"/>
      <c r="N391" s="98"/>
      <c r="O391" s="28"/>
      <c r="P391" s="80"/>
      <c r="R391" s="76"/>
      <c r="S391" s="28"/>
      <c r="T391" s="39"/>
      <c r="V391" s="76"/>
    </row>
    <row r="392" spans="1:22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71"/>
      <c r="N392" s="98"/>
      <c r="O392" s="28"/>
      <c r="P392" s="80"/>
      <c r="R392" s="76"/>
      <c r="S392" s="28"/>
      <c r="T392" s="39"/>
      <c r="V392" s="76"/>
    </row>
    <row r="393" spans="1:22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71"/>
      <c r="N393" s="98"/>
      <c r="O393" s="28"/>
      <c r="P393" s="80"/>
      <c r="R393" s="76"/>
      <c r="S393" s="28"/>
      <c r="T393" s="39"/>
      <c r="V393" s="76"/>
    </row>
    <row r="394" spans="1:22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71"/>
      <c r="N394" s="98"/>
      <c r="O394" s="28"/>
      <c r="P394" s="80"/>
      <c r="R394" s="76"/>
      <c r="S394" s="28"/>
      <c r="T394" s="39"/>
      <c r="V394" s="76"/>
    </row>
    <row r="395" spans="1:22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71"/>
      <c r="N395" s="98"/>
      <c r="O395" s="28"/>
      <c r="P395" s="80"/>
      <c r="R395" s="76"/>
      <c r="S395" s="28"/>
      <c r="T395" s="39"/>
      <c r="V395" s="76"/>
    </row>
    <row r="396" spans="1:22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71"/>
      <c r="N396" s="98"/>
      <c r="O396" s="28"/>
      <c r="P396" s="80"/>
      <c r="R396" s="76"/>
      <c r="S396" s="28"/>
      <c r="T396" s="39"/>
      <c r="V396" s="76"/>
    </row>
    <row r="397" spans="1:22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71"/>
      <c r="N397" s="98"/>
      <c r="O397" s="28"/>
      <c r="P397" s="80"/>
      <c r="R397" s="76"/>
      <c r="S397" s="28"/>
      <c r="T397" s="39"/>
      <c r="V397" s="76"/>
    </row>
    <row r="398" spans="1:22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71"/>
      <c r="N398" s="98"/>
      <c r="O398" s="28"/>
      <c r="P398" s="80"/>
      <c r="R398" s="76"/>
      <c r="S398" s="28"/>
      <c r="T398" s="39"/>
      <c r="V398" s="76"/>
    </row>
    <row r="399" spans="1:22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71"/>
      <c r="N399" s="98"/>
      <c r="O399" s="28"/>
      <c r="P399" s="80"/>
      <c r="R399" s="76"/>
      <c r="S399" s="28"/>
      <c r="T399" s="39"/>
      <c r="V399" s="76"/>
    </row>
    <row r="400" spans="1:22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71"/>
      <c r="N400" s="98"/>
      <c r="O400" s="28"/>
      <c r="P400" s="80"/>
      <c r="R400" s="76"/>
      <c r="S400" s="28"/>
      <c r="T400" s="39"/>
      <c r="V400" s="76"/>
    </row>
    <row r="401" spans="1:22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71"/>
      <c r="N401" s="98"/>
      <c r="O401" s="28"/>
      <c r="P401" s="80"/>
      <c r="R401" s="76"/>
      <c r="S401" s="28"/>
      <c r="T401" s="39"/>
      <c r="V401" s="76"/>
    </row>
    <row r="402" spans="1:22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71"/>
      <c r="N402" s="98"/>
      <c r="O402" s="28"/>
      <c r="P402" s="80"/>
      <c r="R402" s="76"/>
      <c r="S402" s="28"/>
      <c r="T402" s="39"/>
      <c r="V402" s="76"/>
    </row>
    <row r="403" spans="1:22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71"/>
      <c r="N403" s="98"/>
      <c r="O403" s="28"/>
      <c r="P403" s="80"/>
      <c r="R403" s="76"/>
      <c r="S403" s="28"/>
      <c r="T403" s="39"/>
      <c r="V403" s="76"/>
    </row>
    <row r="404" spans="1:22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71"/>
      <c r="N404" s="98"/>
      <c r="O404" s="28"/>
      <c r="P404" s="80"/>
      <c r="R404" s="76"/>
      <c r="S404" s="28"/>
      <c r="T404" s="39"/>
      <c r="V404" s="76"/>
    </row>
    <row r="405" spans="1:22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71"/>
      <c r="N405" s="98"/>
      <c r="O405" s="28"/>
      <c r="P405" s="80"/>
      <c r="R405" s="76"/>
      <c r="S405" s="28"/>
      <c r="T405" s="39"/>
      <c r="V405" s="76"/>
    </row>
    <row r="406" spans="1:22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71"/>
      <c r="N406" s="98"/>
      <c r="O406" s="28"/>
      <c r="P406" s="80"/>
      <c r="R406" s="76"/>
      <c r="S406" s="28"/>
      <c r="T406" s="39"/>
      <c r="V406" s="76"/>
    </row>
    <row r="407" spans="1:22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71"/>
      <c r="N407" s="98"/>
      <c r="O407" s="28"/>
      <c r="P407" s="80"/>
      <c r="R407" s="76"/>
      <c r="S407" s="28"/>
      <c r="T407" s="39"/>
      <c r="V407" s="76"/>
    </row>
    <row r="408" spans="1:22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71"/>
      <c r="N408" s="98"/>
      <c r="O408" s="28"/>
      <c r="P408" s="80"/>
      <c r="R408" s="76"/>
      <c r="S408" s="28"/>
      <c r="T408" s="39"/>
      <c r="V408" s="76"/>
    </row>
    <row r="409" spans="1:22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71"/>
      <c r="N409" s="98"/>
      <c r="O409" s="28"/>
      <c r="P409" s="80"/>
      <c r="R409" s="76"/>
      <c r="S409" s="28"/>
      <c r="T409" s="39"/>
      <c r="V409" s="76"/>
    </row>
    <row r="410" spans="1:22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71"/>
      <c r="N410" s="98"/>
      <c r="O410" s="28"/>
      <c r="P410" s="80"/>
      <c r="R410" s="76"/>
      <c r="S410" s="28"/>
      <c r="T410" s="39"/>
      <c r="V410" s="76"/>
    </row>
    <row r="411" spans="1:22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71"/>
      <c r="N411" s="98"/>
      <c r="O411" s="28"/>
      <c r="P411" s="80"/>
      <c r="R411" s="76"/>
      <c r="S411" s="28"/>
      <c r="T411" s="39"/>
      <c r="V411" s="76"/>
    </row>
    <row r="412" spans="1:22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71"/>
      <c r="N412" s="98"/>
      <c r="O412" s="28"/>
      <c r="P412" s="80"/>
      <c r="R412" s="76"/>
      <c r="S412" s="28"/>
      <c r="T412" s="39"/>
      <c r="V412" s="76"/>
    </row>
    <row r="413" spans="1:22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71"/>
      <c r="N413" s="98"/>
      <c r="O413" s="28"/>
      <c r="P413" s="80"/>
      <c r="R413" s="76"/>
      <c r="S413" s="28"/>
      <c r="T413" s="39"/>
      <c r="V413" s="76"/>
    </row>
    <row r="414" spans="1:22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71"/>
      <c r="N414" s="98"/>
      <c r="O414" s="28"/>
      <c r="P414" s="80"/>
      <c r="R414" s="76"/>
      <c r="S414" s="28"/>
      <c r="T414" s="39"/>
      <c r="V414" s="76"/>
    </row>
    <row r="415" spans="1:22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71"/>
      <c r="N415" s="98"/>
      <c r="O415" s="28"/>
      <c r="P415" s="80"/>
      <c r="R415" s="76"/>
      <c r="S415" s="28"/>
      <c r="T415" s="39"/>
      <c r="V415" s="76"/>
    </row>
    <row r="416" spans="1:22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71"/>
      <c r="N416" s="98"/>
      <c r="O416" s="28"/>
      <c r="P416" s="80"/>
      <c r="R416" s="76"/>
      <c r="S416" s="28"/>
      <c r="T416" s="39"/>
      <c r="V416" s="76"/>
    </row>
    <row r="417" spans="1:22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71"/>
      <c r="N417" s="98"/>
      <c r="O417" s="28"/>
      <c r="P417" s="80"/>
      <c r="R417" s="76"/>
      <c r="S417" s="28"/>
      <c r="T417" s="39"/>
      <c r="V417" s="76"/>
    </row>
    <row r="418" spans="1:22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71"/>
      <c r="N418" s="98"/>
      <c r="O418" s="28"/>
      <c r="P418" s="80"/>
      <c r="R418" s="76"/>
      <c r="S418" s="28"/>
      <c r="T418" s="39"/>
      <c r="V418" s="76"/>
    </row>
    <row r="419" spans="1:22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71"/>
      <c r="N419" s="98"/>
      <c r="O419" s="28"/>
      <c r="P419" s="80"/>
      <c r="R419" s="76"/>
      <c r="S419" s="28"/>
      <c r="T419" s="39"/>
      <c r="V419" s="76"/>
    </row>
    <row r="420" spans="1:22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71"/>
      <c r="N420" s="98"/>
      <c r="O420" s="28"/>
      <c r="P420" s="80"/>
      <c r="R420" s="76"/>
      <c r="S420" s="28"/>
      <c r="T420" s="39"/>
      <c r="V420" s="76"/>
    </row>
    <row r="421" spans="1:22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71"/>
      <c r="N421" s="98"/>
      <c r="O421" s="28"/>
      <c r="P421" s="80"/>
      <c r="R421" s="76"/>
      <c r="S421" s="28"/>
      <c r="T421" s="39"/>
      <c r="V421" s="76"/>
    </row>
    <row r="422" spans="1:22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71"/>
      <c r="N422" s="98"/>
      <c r="O422" s="28"/>
      <c r="P422" s="80"/>
      <c r="R422" s="76"/>
      <c r="S422" s="28"/>
      <c r="T422" s="39"/>
      <c r="V422" s="76"/>
    </row>
    <row r="423" spans="1:22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71"/>
      <c r="N423" s="98"/>
      <c r="O423" s="28"/>
      <c r="P423" s="80"/>
      <c r="R423" s="76"/>
      <c r="S423" s="28"/>
      <c r="T423" s="39"/>
      <c r="V423" s="76"/>
    </row>
    <row r="424" spans="1:22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71"/>
      <c r="N424" s="98"/>
      <c r="O424" s="28"/>
      <c r="P424" s="80"/>
      <c r="R424" s="76"/>
      <c r="S424" s="28"/>
      <c r="T424" s="39"/>
      <c r="V424" s="76"/>
    </row>
    <row r="425" spans="1:22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71"/>
      <c r="N425" s="98"/>
      <c r="O425" s="28"/>
      <c r="P425" s="80"/>
      <c r="R425" s="76"/>
      <c r="S425" s="28"/>
      <c r="T425" s="39"/>
      <c r="V425" s="76"/>
    </row>
    <row r="426" spans="1:22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71"/>
      <c r="N426" s="98"/>
      <c r="O426" s="28"/>
      <c r="P426" s="80"/>
      <c r="R426" s="76"/>
      <c r="S426" s="28"/>
      <c r="T426" s="39"/>
      <c r="V426" s="76"/>
    </row>
    <row r="427" spans="1:22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71"/>
      <c r="N427" s="98"/>
      <c r="O427" s="28"/>
      <c r="P427" s="80"/>
      <c r="R427" s="76"/>
      <c r="S427" s="28"/>
      <c r="T427" s="39"/>
      <c r="V427" s="76"/>
    </row>
    <row r="428" spans="1:22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71"/>
      <c r="N428" s="98"/>
      <c r="O428" s="28"/>
      <c r="P428" s="80"/>
      <c r="R428" s="76"/>
      <c r="S428" s="28"/>
      <c r="T428" s="39"/>
      <c r="V428" s="76"/>
    </row>
    <row r="429" spans="1:22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71"/>
      <c r="N429" s="98"/>
      <c r="O429" s="28"/>
      <c r="P429" s="80"/>
      <c r="R429" s="76"/>
      <c r="S429" s="28"/>
      <c r="T429" s="39"/>
      <c r="V429" s="76"/>
    </row>
    <row r="430" spans="1:22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71"/>
      <c r="N430" s="98"/>
      <c r="O430" s="28"/>
      <c r="P430" s="80"/>
      <c r="R430" s="76"/>
      <c r="S430" s="28"/>
      <c r="T430" s="39"/>
      <c r="V430" s="76"/>
    </row>
    <row r="431" spans="1:22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71"/>
      <c r="N431" s="98"/>
      <c r="O431" s="28"/>
      <c r="P431" s="80"/>
      <c r="R431" s="76"/>
      <c r="S431" s="28"/>
      <c r="T431" s="39"/>
      <c r="V431" s="76"/>
    </row>
    <row r="432" spans="1:22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71"/>
      <c r="N432" s="98"/>
      <c r="O432" s="28"/>
      <c r="P432" s="80"/>
      <c r="R432" s="76"/>
      <c r="S432" s="28"/>
      <c r="T432" s="39"/>
      <c r="V432" s="76"/>
    </row>
    <row r="433" spans="1:22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71"/>
      <c r="N433" s="98"/>
      <c r="O433" s="28"/>
      <c r="P433" s="80"/>
      <c r="R433" s="76"/>
      <c r="S433" s="28"/>
      <c r="T433" s="39"/>
      <c r="V433" s="76"/>
    </row>
    <row r="434" spans="1:22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71"/>
      <c r="N434" s="98"/>
      <c r="O434" s="28"/>
      <c r="P434" s="80"/>
      <c r="R434" s="76"/>
      <c r="S434" s="28"/>
      <c r="T434" s="39"/>
      <c r="V434" s="76"/>
    </row>
    <row r="435" spans="1:22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71"/>
      <c r="N435" s="98"/>
      <c r="O435" s="28"/>
      <c r="P435" s="80"/>
      <c r="R435" s="76"/>
      <c r="S435" s="28"/>
      <c r="T435" s="39"/>
      <c r="V435" s="76"/>
    </row>
    <row r="436" spans="1:22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71"/>
      <c r="N436" s="98"/>
      <c r="O436" s="28"/>
      <c r="P436" s="80"/>
      <c r="R436" s="76"/>
      <c r="S436" s="28"/>
      <c r="T436" s="39"/>
      <c r="V436" s="76"/>
    </row>
    <row r="437" spans="1:22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71"/>
      <c r="N437" s="98"/>
      <c r="O437" s="28"/>
      <c r="P437" s="80"/>
      <c r="R437" s="76"/>
      <c r="S437" s="28"/>
      <c r="T437" s="39"/>
      <c r="V437" s="76"/>
    </row>
    <row r="438" spans="1:22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71"/>
      <c r="N438" s="98"/>
      <c r="O438" s="28"/>
      <c r="P438" s="80"/>
      <c r="R438" s="76"/>
      <c r="S438" s="28"/>
      <c r="T438" s="39"/>
      <c r="V438" s="76"/>
    </row>
    <row r="439" spans="1:22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71"/>
      <c r="N439" s="98"/>
      <c r="O439" s="28"/>
      <c r="P439" s="80"/>
      <c r="R439" s="76"/>
      <c r="S439" s="28"/>
      <c r="T439" s="39"/>
      <c r="V439" s="76"/>
    </row>
    <row r="440" spans="1:22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71"/>
      <c r="N440" s="98"/>
      <c r="O440" s="28"/>
      <c r="P440" s="80"/>
      <c r="R440" s="76"/>
      <c r="S440" s="28"/>
      <c r="T440" s="39"/>
      <c r="V440" s="76"/>
    </row>
    <row r="441" spans="1:22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71"/>
      <c r="N441" s="98"/>
      <c r="O441" s="28"/>
      <c r="P441" s="80"/>
      <c r="R441" s="76"/>
      <c r="S441" s="28"/>
      <c r="T441" s="39"/>
      <c r="V441" s="76"/>
    </row>
    <row r="442" spans="1:22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71"/>
      <c r="N442" s="98"/>
      <c r="O442" s="28"/>
      <c r="P442" s="80"/>
      <c r="R442" s="76"/>
      <c r="S442" s="28"/>
      <c r="T442" s="39"/>
      <c r="V442" s="76"/>
    </row>
    <row r="443" spans="1:22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71"/>
      <c r="N443" s="98"/>
      <c r="O443" s="28"/>
      <c r="P443" s="80"/>
      <c r="R443" s="76"/>
      <c r="S443" s="28"/>
      <c r="T443" s="39"/>
      <c r="V443" s="76"/>
    </row>
    <row r="444" spans="1:22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71"/>
      <c r="N444" s="98"/>
      <c r="O444" s="28"/>
      <c r="P444" s="80"/>
      <c r="R444" s="76"/>
      <c r="S444" s="28"/>
      <c r="T444" s="39"/>
      <c r="V444" s="76"/>
    </row>
    <row r="445" spans="1:22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71"/>
      <c r="N445" s="98"/>
      <c r="O445" s="28"/>
      <c r="P445" s="80"/>
      <c r="R445" s="76"/>
      <c r="S445" s="28"/>
      <c r="T445" s="39"/>
      <c r="V445" s="76"/>
    </row>
    <row r="446" spans="1:22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71"/>
      <c r="N446" s="98"/>
      <c r="O446" s="28"/>
      <c r="P446" s="80"/>
      <c r="R446" s="76"/>
      <c r="S446" s="28"/>
      <c r="T446" s="39"/>
      <c r="V446" s="76"/>
    </row>
    <row r="447" spans="1:22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71"/>
      <c r="N447" s="98"/>
      <c r="O447" s="28"/>
      <c r="P447" s="80"/>
      <c r="R447" s="76"/>
      <c r="S447" s="28"/>
      <c r="T447" s="39"/>
      <c r="V447" s="76"/>
    </row>
    <row r="448" spans="1:22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71"/>
      <c r="N448" s="98"/>
      <c r="O448" s="28"/>
      <c r="P448" s="80"/>
      <c r="R448" s="76"/>
      <c r="S448" s="28"/>
      <c r="T448" s="39"/>
      <c r="V448" s="76"/>
    </row>
    <row r="449" spans="1:22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71"/>
      <c r="N449" s="98"/>
      <c r="O449" s="28"/>
      <c r="P449" s="80"/>
      <c r="R449" s="76"/>
      <c r="S449" s="28"/>
      <c r="T449" s="39"/>
      <c r="V449" s="76"/>
    </row>
    <row r="450" spans="1:22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71"/>
      <c r="N450" s="98"/>
      <c r="O450" s="28"/>
      <c r="P450" s="80"/>
      <c r="R450" s="76"/>
      <c r="S450" s="28"/>
      <c r="T450" s="39"/>
      <c r="V450" s="76"/>
    </row>
    <row r="451" spans="1:22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71"/>
      <c r="N451" s="98"/>
      <c r="O451" s="28"/>
      <c r="P451" s="80"/>
      <c r="R451" s="76"/>
      <c r="S451" s="28"/>
      <c r="T451" s="39"/>
      <c r="V451" s="76"/>
    </row>
    <row r="452" spans="1:22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71"/>
      <c r="N452" s="98"/>
      <c r="O452" s="28"/>
      <c r="P452" s="80"/>
      <c r="R452" s="76"/>
      <c r="S452" s="28"/>
      <c r="T452" s="39"/>
      <c r="V452" s="76"/>
    </row>
    <row r="453" spans="1:22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71"/>
      <c r="N453" s="98"/>
      <c r="O453" s="28"/>
      <c r="P453" s="80"/>
      <c r="R453" s="76"/>
      <c r="S453" s="28"/>
      <c r="T453" s="39"/>
      <c r="V453" s="76"/>
    </row>
    <row r="454" spans="1:22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71"/>
      <c r="N454" s="98"/>
      <c r="O454" s="28"/>
      <c r="P454" s="80"/>
      <c r="R454" s="76"/>
      <c r="S454" s="28"/>
      <c r="T454" s="39"/>
      <c r="V454" s="76"/>
    </row>
    <row r="455" spans="1:22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71"/>
      <c r="N455" s="98"/>
      <c r="O455" s="28"/>
      <c r="P455" s="80"/>
      <c r="R455" s="76"/>
      <c r="S455" s="28"/>
      <c r="T455" s="39"/>
      <c r="V455" s="76"/>
    </row>
    <row r="456" spans="1:22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71"/>
      <c r="N456" s="98"/>
      <c r="O456" s="28"/>
      <c r="P456" s="80"/>
      <c r="R456" s="76"/>
      <c r="S456" s="28"/>
      <c r="T456" s="39"/>
      <c r="V456" s="76"/>
    </row>
    <row r="457" spans="1:22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71"/>
      <c r="N457" s="98"/>
      <c r="O457" s="28"/>
      <c r="P457" s="80"/>
      <c r="R457" s="76"/>
      <c r="S457" s="28"/>
      <c r="T457" s="39"/>
      <c r="V457" s="76"/>
    </row>
    <row r="458" spans="1:22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71"/>
      <c r="N458" s="98"/>
      <c r="O458" s="28"/>
      <c r="P458" s="80"/>
      <c r="R458" s="76"/>
      <c r="S458" s="28"/>
      <c r="T458" s="39"/>
      <c r="V458" s="76"/>
    </row>
    <row r="459" spans="1:22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71"/>
      <c r="N459" s="98"/>
      <c r="O459" s="28"/>
      <c r="P459" s="80"/>
      <c r="R459" s="76"/>
      <c r="S459" s="28"/>
      <c r="T459" s="39"/>
      <c r="V459" s="76"/>
    </row>
    <row r="460" spans="1:22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71"/>
      <c r="N460" s="98"/>
      <c r="O460" s="28"/>
      <c r="P460" s="80"/>
      <c r="R460" s="76"/>
      <c r="S460" s="28"/>
      <c r="T460" s="39"/>
      <c r="V460" s="76"/>
    </row>
    <row r="461" spans="1:22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71"/>
      <c r="N461" s="98"/>
      <c r="O461" s="28"/>
      <c r="P461" s="80"/>
      <c r="R461" s="76"/>
      <c r="S461" s="28"/>
      <c r="T461" s="39"/>
      <c r="V461" s="76"/>
    </row>
    <row r="462" spans="1:22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71"/>
      <c r="N462" s="98"/>
      <c r="O462" s="28"/>
      <c r="P462" s="80"/>
      <c r="R462" s="76"/>
      <c r="S462" s="28"/>
      <c r="T462" s="39"/>
      <c r="V462" s="76"/>
    </row>
    <row r="463" spans="1:22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71"/>
      <c r="N463" s="98"/>
      <c r="O463" s="28"/>
      <c r="P463" s="80"/>
      <c r="R463" s="76"/>
      <c r="S463" s="28"/>
      <c r="T463" s="39"/>
      <c r="V463" s="76"/>
    </row>
    <row r="464" spans="1:22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71"/>
      <c r="N464" s="98"/>
      <c r="O464" s="28"/>
      <c r="P464" s="80"/>
      <c r="R464" s="76"/>
      <c r="S464" s="28"/>
      <c r="T464" s="39"/>
      <c r="V464" s="76"/>
    </row>
    <row r="465" spans="1:22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71"/>
      <c r="N465" s="98"/>
      <c r="O465" s="28"/>
      <c r="P465" s="80"/>
      <c r="R465" s="76"/>
      <c r="S465" s="28"/>
      <c r="T465" s="39"/>
      <c r="V465" s="76"/>
    </row>
    <row r="466" spans="1:22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71"/>
      <c r="N466" s="98"/>
      <c r="O466" s="28"/>
      <c r="P466" s="80"/>
      <c r="R466" s="76"/>
      <c r="S466" s="28"/>
      <c r="T466" s="39"/>
      <c r="V466" s="76"/>
    </row>
    <row r="467" spans="1:22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71"/>
      <c r="N467" s="98"/>
      <c r="O467" s="28"/>
      <c r="P467" s="80"/>
      <c r="R467" s="76"/>
      <c r="S467" s="28"/>
      <c r="T467" s="39"/>
      <c r="V467" s="76"/>
    </row>
    <row r="468" spans="1:22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71"/>
      <c r="N468" s="98"/>
      <c r="O468" s="28"/>
      <c r="P468" s="80"/>
      <c r="R468" s="76"/>
      <c r="S468" s="28"/>
      <c r="T468" s="39"/>
      <c r="V468" s="76"/>
    </row>
    <row r="469" spans="1:22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71"/>
      <c r="N469" s="98"/>
      <c r="O469" s="28"/>
      <c r="P469" s="80"/>
      <c r="R469" s="76"/>
      <c r="S469" s="28"/>
      <c r="T469" s="39"/>
      <c r="V469" s="76"/>
    </row>
    <row r="470" spans="1:22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71"/>
      <c r="N470" s="98"/>
      <c r="O470" s="28"/>
      <c r="P470" s="80"/>
      <c r="R470" s="76"/>
      <c r="S470" s="28"/>
      <c r="T470" s="39"/>
      <c r="V470" s="76"/>
    </row>
    <row r="471" spans="1:22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71"/>
      <c r="N471" s="98"/>
      <c r="O471" s="28"/>
      <c r="P471" s="80"/>
      <c r="R471" s="76"/>
      <c r="S471" s="28"/>
      <c r="T471" s="39"/>
      <c r="V471" s="76"/>
    </row>
    <row r="472" spans="1:22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71"/>
      <c r="N472" s="98"/>
      <c r="O472" s="28"/>
      <c r="P472" s="80"/>
      <c r="R472" s="76"/>
      <c r="S472" s="28"/>
      <c r="T472" s="39"/>
      <c r="V472" s="76"/>
    </row>
    <row r="473" spans="1:22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71"/>
      <c r="N473" s="98"/>
      <c r="O473" s="28"/>
      <c r="P473" s="80"/>
      <c r="R473" s="76"/>
      <c r="S473" s="28"/>
      <c r="T473" s="39"/>
      <c r="V473" s="76"/>
    </row>
    <row r="474" spans="1:22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71"/>
      <c r="N474" s="98"/>
      <c r="O474" s="28"/>
      <c r="P474" s="80"/>
      <c r="R474" s="76"/>
      <c r="S474" s="28"/>
      <c r="T474" s="39"/>
      <c r="V474" s="76"/>
    </row>
    <row r="475" spans="1:22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71"/>
      <c r="N475" s="98"/>
      <c r="O475" s="28"/>
      <c r="P475" s="80"/>
      <c r="R475" s="76"/>
      <c r="S475" s="28"/>
      <c r="T475" s="39"/>
      <c r="V475" s="76"/>
    </row>
    <row r="476" spans="1:22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71"/>
      <c r="N476" s="98"/>
      <c r="O476" s="28"/>
      <c r="P476" s="80"/>
      <c r="R476" s="76"/>
      <c r="S476" s="28"/>
      <c r="T476" s="39"/>
      <c r="V476" s="76"/>
    </row>
    <row r="477" spans="1:22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71"/>
      <c r="N477" s="98"/>
      <c r="O477" s="28"/>
      <c r="P477" s="80"/>
      <c r="R477" s="76"/>
      <c r="S477" s="28"/>
      <c r="T477" s="39"/>
      <c r="V477" s="76"/>
    </row>
    <row r="478" spans="1:22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71"/>
      <c r="N478" s="98"/>
      <c r="O478" s="28"/>
      <c r="P478" s="80"/>
      <c r="R478" s="76"/>
      <c r="S478" s="28"/>
      <c r="T478" s="39"/>
      <c r="V478" s="76"/>
    </row>
    <row r="479" spans="1:22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71"/>
      <c r="N479" s="98"/>
      <c r="O479" s="28"/>
      <c r="P479" s="80"/>
      <c r="R479" s="76"/>
      <c r="S479" s="28"/>
      <c r="T479" s="39"/>
      <c r="V479" s="76"/>
    </row>
    <row r="480" spans="1:22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71"/>
      <c r="N480" s="98"/>
      <c r="O480" s="28"/>
      <c r="P480" s="80"/>
      <c r="R480" s="76"/>
      <c r="S480" s="28"/>
      <c r="T480" s="39"/>
      <c r="V480" s="76"/>
    </row>
    <row r="481" spans="1:22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71"/>
      <c r="N481" s="98"/>
      <c r="O481" s="28"/>
      <c r="P481" s="80"/>
      <c r="R481" s="76"/>
      <c r="S481" s="28"/>
      <c r="T481" s="39"/>
      <c r="V481" s="76"/>
    </row>
    <row r="482" spans="1:22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71"/>
      <c r="N482" s="98"/>
      <c r="O482" s="28"/>
      <c r="P482" s="80"/>
      <c r="R482" s="76"/>
      <c r="S482" s="28"/>
      <c r="T482" s="39"/>
      <c r="V482" s="76"/>
    </row>
    <row r="483" spans="1:22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71"/>
      <c r="N483" s="98"/>
      <c r="O483" s="28"/>
      <c r="P483" s="80"/>
      <c r="R483" s="76"/>
      <c r="S483" s="28"/>
      <c r="T483" s="39"/>
      <c r="V483" s="76"/>
    </row>
    <row r="484" spans="1:22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71"/>
      <c r="N484" s="98"/>
      <c r="O484" s="28"/>
      <c r="P484" s="80"/>
      <c r="R484" s="76"/>
      <c r="S484" s="28"/>
      <c r="T484" s="39"/>
      <c r="V484" s="76"/>
    </row>
    <row r="485" spans="1:22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71"/>
      <c r="N485" s="98"/>
      <c r="O485" s="28"/>
      <c r="P485" s="80"/>
      <c r="R485" s="76"/>
      <c r="S485" s="28"/>
      <c r="T485" s="39"/>
      <c r="V485" s="76"/>
    </row>
    <row r="486" spans="1:22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71"/>
      <c r="N486" s="98"/>
      <c r="O486" s="28"/>
      <c r="P486" s="80"/>
      <c r="R486" s="76"/>
      <c r="S486" s="28"/>
      <c r="T486" s="39"/>
      <c r="V486" s="76"/>
    </row>
    <row r="487" spans="1:22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71"/>
      <c r="N487" s="98"/>
      <c r="O487" s="28"/>
      <c r="P487" s="80"/>
      <c r="R487" s="76"/>
      <c r="S487" s="28"/>
      <c r="T487" s="39"/>
      <c r="V487" s="76"/>
    </row>
    <row r="488" spans="1:22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71"/>
      <c r="N488" s="98"/>
      <c r="O488" s="28"/>
      <c r="P488" s="80"/>
      <c r="R488" s="76"/>
      <c r="S488" s="28"/>
      <c r="T488" s="39"/>
      <c r="V488" s="76"/>
    </row>
    <row r="489" spans="1:22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71"/>
      <c r="N489" s="98"/>
      <c r="O489" s="28"/>
      <c r="P489" s="80"/>
      <c r="R489" s="76"/>
      <c r="S489" s="28"/>
      <c r="T489" s="39"/>
      <c r="V489" s="76"/>
    </row>
    <row r="490" spans="1:22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71"/>
      <c r="N490" s="98"/>
      <c r="O490" s="28"/>
      <c r="P490" s="80"/>
      <c r="R490" s="76"/>
      <c r="S490" s="28"/>
      <c r="T490" s="39"/>
      <c r="V490" s="76"/>
    </row>
    <row r="491" spans="1:22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71"/>
      <c r="N491" s="98"/>
      <c r="O491" s="28"/>
      <c r="P491" s="80"/>
      <c r="R491" s="76"/>
      <c r="S491" s="28"/>
      <c r="T491" s="39"/>
      <c r="V491" s="76"/>
    </row>
    <row r="492" spans="1:22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71"/>
      <c r="N492" s="98"/>
      <c r="O492" s="28"/>
      <c r="P492" s="80"/>
      <c r="R492" s="76"/>
      <c r="S492" s="28"/>
      <c r="T492" s="39"/>
      <c r="V492" s="76"/>
    </row>
    <row r="493" spans="1:22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71"/>
      <c r="N493" s="98"/>
      <c r="O493" s="28"/>
      <c r="P493" s="80"/>
      <c r="R493" s="76"/>
      <c r="S493" s="28"/>
      <c r="T493" s="39"/>
      <c r="V493" s="76"/>
    </row>
    <row r="494" spans="1:22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71"/>
      <c r="N494" s="98"/>
      <c r="O494" s="28"/>
      <c r="P494" s="80"/>
      <c r="R494" s="76"/>
      <c r="S494" s="28"/>
      <c r="T494" s="39"/>
      <c r="V494" s="76"/>
    </row>
    <row r="495" spans="1:22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71"/>
      <c r="N495" s="98"/>
      <c r="O495" s="28"/>
      <c r="P495" s="80"/>
      <c r="R495" s="76"/>
      <c r="S495" s="28"/>
      <c r="T495" s="39"/>
      <c r="V495" s="76"/>
    </row>
    <row r="496" spans="1:22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71"/>
      <c r="N496" s="98"/>
      <c r="O496" s="28"/>
      <c r="P496" s="80"/>
      <c r="R496" s="76"/>
      <c r="S496" s="28"/>
      <c r="T496" s="39"/>
      <c r="V496" s="76"/>
    </row>
    <row r="497" spans="1:22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71"/>
      <c r="N497" s="98"/>
      <c r="O497" s="28"/>
      <c r="P497" s="80"/>
      <c r="R497" s="76"/>
      <c r="S497" s="28"/>
      <c r="T497" s="39"/>
      <c r="V497" s="76"/>
    </row>
    <row r="498" spans="1:22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71"/>
      <c r="N498" s="98"/>
      <c r="O498" s="28"/>
      <c r="P498" s="80"/>
      <c r="R498" s="76"/>
      <c r="S498" s="28"/>
      <c r="T498" s="39"/>
      <c r="V498" s="76"/>
    </row>
    <row r="499" spans="1:22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71"/>
      <c r="N499" s="98"/>
      <c r="O499" s="28"/>
      <c r="P499" s="80"/>
      <c r="R499" s="76"/>
      <c r="S499" s="28"/>
      <c r="T499" s="39"/>
      <c r="V499" s="76"/>
    </row>
    <row r="500" spans="1:22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71"/>
      <c r="N500" s="98"/>
      <c r="O500" s="28"/>
      <c r="P500" s="80"/>
      <c r="R500" s="76"/>
      <c r="S500" s="28"/>
      <c r="T500" s="39"/>
      <c r="V500" s="76"/>
    </row>
    <row r="501" spans="1:22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71"/>
      <c r="N501" s="98"/>
      <c r="O501" s="28"/>
      <c r="P501" s="80"/>
      <c r="R501" s="76"/>
      <c r="S501" s="28"/>
      <c r="T501" s="39"/>
      <c r="V501" s="76"/>
    </row>
    <row r="502" spans="1:22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71"/>
      <c r="N502" s="98"/>
      <c r="O502" s="28"/>
      <c r="P502" s="80"/>
      <c r="R502" s="76"/>
      <c r="S502" s="28"/>
      <c r="T502" s="39"/>
      <c r="V502" s="76"/>
    </row>
    <row r="503" spans="1:22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71"/>
      <c r="N503" s="98"/>
      <c r="O503" s="28"/>
      <c r="P503" s="80"/>
      <c r="R503" s="76"/>
      <c r="S503" s="28"/>
      <c r="T503" s="39"/>
      <c r="V503" s="76"/>
    </row>
    <row r="504" spans="1:22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71"/>
      <c r="N504" s="98"/>
      <c r="O504" s="28"/>
      <c r="P504" s="80"/>
      <c r="R504" s="76"/>
      <c r="S504" s="28"/>
      <c r="T504" s="39"/>
      <c r="V504" s="76"/>
    </row>
    <row r="505" spans="1:22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71"/>
      <c r="N505" s="98"/>
      <c r="O505" s="28"/>
      <c r="P505" s="80"/>
      <c r="R505" s="76"/>
      <c r="S505" s="28"/>
      <c r="T505" s="39"/>
      <c r="V505" s="76"/>
    </row>
    <row r="506" spans="1:22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71"/>
      <c r="N506" s="98"/>
      <c r="O506" s="28"/>
      <c r="P506" s="80"/>
      <c r="R506" s="76"/>
      <c r="S506" s="28"/>
      <c r="T506" s="39"/>
      <c r="V506" s="76"/>
    </row>
    <row r="507" spans="1:22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71"/>
      <c r="N507" s="98"/>
      <c r="O507" s="28"/>
      <c r="P507" s="80"/>
      <c r="R507" s="76"/>
      <c r="S507" s="28"/>
      <c r="T507" s="39"/>
      <c r="V507" s="76"/>
    </row>
    <row r="508" spans="1:22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71"/>
      <c r="N508" s="98"/>
      <c r="O508" s="28"/>
      <c r="P508" s="80"/>
      <c r="R508" s="76"/>
      <c r="S508" s="28"/>
      <c r="T508" s="39"/>
      <c r="V508" s="76"/>
    </row>
    <row r="509" spans="1:22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71"/>
      <c r="N509" s="98"/>
      <c r="O509" s="28"/>
      <c r="P509" s="80"/>
      <c r="R509" s="76"/>
      <c r="S509" s="28"/>
      <c r="T509" s="39"/>
      <c r="V509" s="76"/>
    </row>
    <row r="510" spans="1:22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71"/>
      <c r="N510" s="98"/>
      <c r="O510" s="28"/>
      <c r="P510" s="80"/>
      <c r="R510" s="76"/>
      <c r="S510" s="28"/>
      <c r="T510" s="39"/>
      <c r="V510" s="76"/>
    </row>
    <row r="511" spans="1:22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71"/>
      <c r="N511" s="98"/>
      <c r="O511" s="28"/>
      <c r="P511" s="80"/>
      <c r="R511" s="76"/>
      <c r="S511" s="28"/>
      <c r="T511" s="39"/>
      <c r="V511" s="76"/>
    </row>
    <row r="512" spans="1:22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71"/>
      <c r="N512" s="98"/>
      <c r="O512" s="28"/>
      <c r="P512" s="80"/>
      <c r="R512" s="76"/>
      <c r="S512" s="28"/>
      <c r="T512" s="39"/>
      <c r="V512" s="76"/>
    </row>
    <row r="513" spans="1:22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71"/>
      <c r="N513" s="98"/>
      <c r="O513" s="28"/>
      <c r="P513" s="80"/>
      <c r="R513" s="76"/>
      <c r="S513" s="28"/>
      <c r="T513" s="39"/>
      <c r="V513" s="76"/>
    </row>
    <row r="514" spans="1:22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71"/>
      <c r="N514" s="98"/>
      <c r="O514" s="28"/>
      <c r="P514" s="80"/>
      <c r="R514" s="76"/>
      <c r="S514" s="28"/>
      <c r="T514" s="39"/>
      <c r="V514" s="76"/>
    </row>
    <row r="515" spans="1:22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71"/>
      <c r="N515" s="98"/>
      <c r="O515" s="28"/>
      <c r="P515" s="80"/>
      <c r="R515" s="76"/>
      <c r="S515" s="28"/>
      <c r="T515" s="39"/>
      <c r="V515" s="76"/>
    </row>
    <row r="516" spans="1:22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71"/>
      <c r="N516" s="98"/>
      <c r="O516" s="28"/>
      <c r="P516" s="80"/>
      <c r="R516" s="76"/>
      <c r="S516" s="28"/>
      <c r="T516" s="39"/>
      <c r="V516" s="76"/>
    </row>
    <row r="517" spans="1:22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71"/>
      <c r="N517" s="98"/>
      <c r="O517" s="28"/>
      <c r="P517" s="80"/>
      <c r="R517" s="76"/>
      <c r="S517" s="28"/>
      <c r="T517" s="39"/>
      <c r="V517" s="76"/>
    </row>
    <row r="518" spans="1:22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71"/>
      <c r="N518" s="98"/>
      <c r="O518" s="28"/>
      <c r="P518" s="80"/>
      <c r="R518" s="76"/>
      <c r="S518" s="28"/>
      <c r="T518" s="39"/>
      <c r="V518" s="76"/>
    </row>
    <row r="519" spans="1:22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71"/>
      <c r="N519" s="98"/>
      <c r="O519" s="28"/>
      <c r="P519" s="80"/>
      <c r="R519" s="76"/>
      <c r="S519" s="28"/>
      <c r="T519" s="39"/>
      <c r="V519" s="76"/>
    </row>
    <row r="520" spans="1:22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71"/>
      <c r="N520" s="98"/>
      <c r="O520" s="28"/>
      <c r="P520" s="80"/>
      <c r="R520" s="76"/>
      <c r="S520" s="28"/>
      <c r="T520" s="39"/>
      <c r="V520" s="76"/>
    </row>
    <row r="521" spans="1:22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71"/>
      <c r="N521" s="98"/>
      <c r="O521" s="28"/>
      <c r="P521" s="80"/>
      <c r="R521" s="76"/>
      <c r="S521" s="28"/>
      <c r="T521" s="39"/>
      <c r="V521" s="76"/>
    </row>
    <row r="522" spans="1:22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71"/>
      <c r="N522" s="98"/>
      <c r="O522" s="28"/>
      <c r="P522" s="80"/>
      <c r="R522" s="76"/>
      <c r="S522" s="28"/>
      <c r="T522" s="39"/>
      <c r="V522" s="76"/>
    </row>
    <row r="523" spans="1:22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71"/>
      <c r="N523" s="98"/>
      <c r="O523" s="28"/>
      <c r="P523" s="80"/>
      <c r="R523" s="76"/>
      <c r="S523" s="28"/>
      <c r="T523" s="39"/>
      <c r="V523" s="76"/>
    </row>
    <row r="524" spans="1:22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71"/>
      <c r="N524" s="98"/>
      <c r="O524" s="28"/>
      <c r="P524" s="80"/>
      <c r="R524" s="76"/>
      <c r="S524" s="28"/>
      <c r="T524" s="39"/>
      <c r="V524" s="76"/>
    </row>
    <row r="525" spans="1:22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71"/>
      <c r="N525" s="98"/>
      <c r="O525" s="28"/>
      <c r="P525" s="80"/>
      <c r="R525" s="76"/>
      <c r="S525" s="28"/>
      <c r="T525" s="39"/>
      <c r="V525" s="76"/>
    </row>
    <row r="526" spans="1:22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71"/>
      <c r="N526" s="98"/>
      <c r="O526" s="28"/>
      <c r="P526" s="80"/>
      <c r="R526" s="76"/>
      <c r="S526" s="28"/>
      <c r="T526" s="39"/>
      <c r="V526" s="76"/>
    </row>
    <row r="527" spans="1:22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71"/>
      <c r="N527" s="98"/>
      <c r="O527" s="28"/>
      <c r="P527" s="80"/>
      <c r="R527" s="76"/>
      <c r="S527" s="28"/>
      <c r="T527" s="39"/>
      <c r="V527" s="76"/>
    </row>
    <row r="528" spans="1:22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71"/>
      <c r="N528" s="98"/>
      <c r="O528" s="28"/>
      <c r="P528" s="80"/>
      <c r="R528" s="76"/>
      <c r="S528" s="28"/>
      <c r="T528" s="39"/>
      <c r="V528" s="76"/>
    </row>
    <row r="529" spans="1:22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71"/>
      <c r="N529" s="98"/>
      <c r="O529" s="28"/>
      <c r="P529" s="80"/>
      <c r="R529" s="76"/>
      <c r="S529" s="28"/>
      <c r="T529" s="39"/>
      <c r="V529" s="76"/>
    </row>
    <row r="530" spans="1:22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71"/>
      <c r="N530" s="98"/>
      <c r="O530" s="28"/>
      <c r="P530" s="80"/>
      <c r="R530" s="76"/>
      <c r="S530" s="28"/>
      <c r="T530" s="39"/>
      <c r="V530" s="76"/>
    </row>
    <row r="531" spans="1:22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71"/>
      <c r="N531" s="98"/>
      <c r="O531" s="28"/>
      <c r="P531" s="80"/>
      <c r="R531" s="76"/>
      <c r="S531" s="28"/>
      <c r="T531" s="39"/>
      <c r="V531" s="76"/>
    </row>
    <row r="532" spans="1:22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71"/>
      <c r="N532" s="98"/>
      <c r="O532" s="28"/>
      <c r="P532" s="80"/>
      <c r="R532" s="76"/>
      <c r="S532" s="28"/>
      <c r="T532" s="39"/>
      <c r="V532" s="76"/>
    </row>
    <row r="533" spans="1:22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71"/>
      <c r="N533" s="98"/>
      <c r="O533" s="28"/>
      <c r="P533" s="80"/>
      <c r="R533" s="76"/>
      <c r="S533" s="28"/>
      <c r="T533" s="39"/>
      <c r="V533" s="76"/>
    </row>
    <row r="534" spans="1:22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71"/>
      <c r="N534" s="98"/>
      <c r="O534" s="28"/>
      <c r="P534" s="80"/>
      <c r="R534" s="76"/>
      <c r="S534" s="28"/>
      <c r="T534" s="39"/>
      <c r="V534" s="76"/>
    </row>
    <row r="535" spans="1:22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71"/>
      <c r="N535" s="98"/>
      <c r="O535" s="28"/>
      <c r="P535" s="80"/>
      <c r="R535" s="76"/>
      <c r="S535" s="28"/>
      <c r="T535" s="39"/>
      <c r="V535" s="76"/>
    </row>
    <row r="536" spans="1:22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71"/>
      <c r="N536" s="98"/>
      <c r="O536" s="28"/>
      <c r="P536" s="80"/>
      <c r="R536" s="76"/>
      <c r="S536" s="28"/>
      <c r="T536" s="39"/>
      <c r="V536" s="76"/>
    </row>
    <row r="537" spans="1:22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71"/>
      <c r="N537" s="98"/>
      <c r="O537" s="28"/>
      <c r="P537" s="80"/>
      <c r="R537" s="76"/>
      <c r="S537" s="28"/>
      <c r="T537" s="39"/>
      <c r="V537" s="76"/>
    </row>
    <row r="538" spans="1:22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71"/>
      <c r="N538" s="98"/>
      <c r="O538" s="28"/>
      <c r="P538" s="80"/>
      <c r="R538" s="76"/>
      <c r="S538" s="28"/>
      <c r="T538" s="39"/>
      <c r="V538" s="76"/>
    </row>
    <row r="539" spans="1:22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71"/>
      <c r="N539" s="98"/>
      <c r="O539" s="28"/>
      <c r="P539" s="80"/>
      <c r="R539" s="76"/>
      <c r="S539" s="28"/>
      <c r="T539" s="39"/>
      <c r="V539" s="76"/>
    </row>
    <row r="540" spans="1:22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71"/>
      <c r="N540" s="98"/>
      <c r="O540" s="28"/>
      <c r="P540" s="80"/>
      <c r="R540" s="76"/>
      <c r="S540" s="28"/>
      <c r="T540" s="39"/>
      <c r="V540" s="76"/>
    </row>
    <row r="541" spans="1:22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71"/>
      <c r="N541" s="98"/>
      <c r="O541" s="28"/>
      <c r="P541" s="80"/>
      <c r="R541" s="76"/>
      <c r="S541" s="28"/>
      <c r="T541" s="39"/>
      <c r="V541" s="76"/>
    </row>
    <row r="542" spans="1:22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71"/>
      <c r="N542" s="98"/>
      <c r="O542" s="28"/>
      <c r="P542" s="80"/>
      <c r="R542" s="76"/>
      <c r="S542" s="28"/>
      <c r="T542" s="39"/>
      <c r="V542" s="76"/>
    </row>
    <row r="543" spans="1:22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71"/>
      <c r="N543" s="98"/>
      <c r="O543" s="28"/>
      <c r="P543" s="80"/>
      <c r="R543" s="76"/>
      <c r="S543" s="28"/>
      <c r="T543" s="39"/>
      <c r="V543" s="76"/>
    </row>
    <row r="544" spans="1:22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71"/>
      <c r="N544" s="98"/>
      <c r="O544" s="28"/>
      <c r="P544" s="80"/>
      <c r="R544" s="76"/>
      <c r="S544" s="28"/>
      <c r="T544" s="39"/>
      <c r="V544" s="76"/>
    </row>
    <row r="545" spans="1:22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71"/>
      <c r="N545" s="98"/>
      <c r="O545" s="28"/>
      <c r="P545" s="80"/>
      <c r="R545" s="76"/>
      <c r="S545" s="28"/>
      <c r="T545" s="39"/>
      <c r="V545" s="76"/>
    </row>
    <row r="546" spans="1:22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71"/>
      <c r="N546" s="98"/>
      <c r="O546" s="28"/>
      <c r="P546" s="80"/>
      <c r="R546" s="76"/>
      <c r="S546" s="28"/>
      <c r="T546" s="39"/>
      <c r="V546" s="76"/>
    </row>
    <row r="547" spans="1:22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71"/>
      <c r="N547" s="98"/>
      <c r="O547" s="28"/>
      <c r="P547" s="80"/>
      <c r="R547" s="76"/>
      <c r="S547" s="28"/>
      <c r="T547" s="39"/>
      <c r="V547" s="76"/>
    </row>
    <row r="548" spans="1:22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71"/>
      <c r="N548" s="98"/>
      <c r="O548" s="28"/>
      <c r="P548" s="80"/>
      <c r="R548" s="76"/>
      <c r="S548" s="28"/>
      <c r="T548" s="39"/>
      <c r="V548" s="76"/>
    </row>
    <row r="549" spans="1:22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71"/>
      <c r="N549" s="98"/>
      <c r="O549" s="28"/>
      <c r="P549" s="80"/>
      <c r="R549" s="76"/>
      <c r="S549" s="28"/>
      <c r="T549" s="39"/>
      <c r="V549" s="76"/>
    </row>
    <row r="550" spans="1:22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71"/>
      <c r="N550" s="98"/>
      <c r="O550" s="28"/>
      <c r="P550" s="80"/>
      <c r="R550" s="76"/>
      <c r="S550" s="28"/>
      <c r="T550" s="39"/>
      <c r="V550" s="76"/>
    </row>
    <row r="551" spans="1:22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71"/>
      <c r="N551" s="98"/>
      <c r="O551" s="28"/>
      <c r="P551" s="80"/>
      <c r="R551" s="76"/>
      <c r="S551" s="28"/>
      <c r="T551" s="39"/>
      <c r="V551" s="76"/>
    </row>
    <row r="552" spans="1:22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71"/>
      <c r="N552" s="98"/>
      <c r="O552" s="28"/>
      <c r="P552" s="80"/>
      <c r="R552" s="76"/>
      <c r="S552" s="28"/>
      <c r="T552" s="39"/>
      <c r="V552" s="76"/>
    </row>
    <row r="553" spans="1:22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71"/>
      <c r="N553" s="98"/>
      <c r="O553" s="28"/>
      <c r="P553" s="80"/>
      <c r="R553" s="76"/>
      <c r="S553" s="28"/>
      <c r="T553" s="39"/>
      <c r="V553" s="76"/>
    </row>
    <row r="554" spans="1:22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71"/>
      <c r="N554" s="98"/>
      <c r="O554" s="28"/>
      <c r="P554" s="80"/>
      <c r="R554" s="76"/>
      <c r="S554" s="28"/>
      <c r="T554" s="39"/>
      <c r="V554" s="76"/>
    </row>
    <row r="555" spans="1:22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71"/>
      <c r="N555" s="98"/>
      <c r="O555" s="28"/>
      <c r="P555" s="80"/>
      <c r="R555" s="76"/>
      <c r="S555" s="28"/>
      <c r="T555" s="39"/>
      <c r="V555" s="76"/>
    </row>
    <row r="556" spans="1:22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71"/>
      <c r="N556" s="98"/>
      <c r="O556" s="28"/>
      <c r="P556" s="80"/>
      <c r="R556" s="76"/>
      <c r="S556" s="28"/>
      <c r="T556" s="39"/>
      <c r="V556" s="76"/>
    </row>
    <row r="557" spans="1:22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71"/>
      <c r="N557" s="98"/>
      <c r="O557" s="28"/>
      <c r="P557" s="80"/>
      <c r="R557" s="76"/>
      <c r="S557" s="28"/>
      <c r="T557" s="39"/>
      <c r="V557" s="76"/>
    </row>
    <row r="558" spans="1:22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71"/>
      <c r="N558" s="98"/>
      <c r="O558" s="28"/>
      <c r="P558" s="80"/>
      <c r="R558" s="76"/>
      <c r="S558" s="28"/>
      <c r="T558" s="39"/>
      <c r="V558" s="76"/>
    </row>
    <row r="559" spans="1:22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71"/>
      <c r="N559" s="98"/>
      <c r="O559" s="28"/>
      <c r="P559" s="80"/>
      <c r="R559" s="76"/>
      <c r="S559" s="28"/>
      <c r="T559" s="39"/>
      <c r="V559" s="76"/>
    </row>
    <row r="560" spans="1:22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71"/>
      <c r="N560" s="98"/>
      <c r="O560" s="28"/>
      <c r="P560" s="80"/>
      <c r="R560" s="76"/>
      <c r="S560" s="28"/>
      <c r="T560" s="39"/>
      <c r="V560" s="76"/>
    </row>
    <row r="561" spans="1:22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71"/>
      <c r="N561" s="98"/>
      <c r="O561" s="28"/>
      <c r="P561" s="80"/>
      <c r="R561" s="76"/>
      <c r="S561" s="28"/>
      <c r="T561" s="39"/>
      <c r="V561" s="76"/>
    </row>
    <row r="562" spans="1:22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71"/>
      <c r="N562" s="98"/>
      <c r="O562" s="28"/>
      <c r="P562" s="80"/>
      <c r="R562" s="76"/>
      <c r="S562" s="28"/>
      <c r="T562" s="39"/>
      <c r="V562" s="76"/>
    </row>
    <row r="563" spans="1:22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71"/>
      <c r="N563" s="98"/>
      <c r="O563" s="28"/>
      <c r="P563" s="80"/>
      <c r="R563" s="76"/>
      <c r="S563" s="28"/>
      <c r="T563" s="39"/>
      <c r="V563" s="76"/>
    </row>
    <row r="564" spans="1:22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71"/>
      <c r="N564" s="98"/>
      <c r="O564" s="28"/>
      <c r="P564" s="80"/>
      <c r="R564" s="76"/>
      <c r="S564" s="28"/>
      <c r="T564" s="39"/>
      <c r="V564" s="76"/>
    </row>
    <row r="565" spans="1:22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71"/>
      <c r="N565" s="98"/>
      <c r="O565" s="28"/>
      <c r="P565" s="80"/>
      <c r="R565" s="76"/>
      <c r="S565" s="28"/>
      <c r="T565" s="39"/>
      <c r="V565" s="76"/>
    </row>
    <row r="566" spans="1:22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71"/>
      <c r="N566" s="98"/>
      <c r="O566" s="28"/>
      <c r="P566" s="80"/>
      <c r="R566" s="76"/>
      <c r="S566" s="28"/>
      <c r="T566" s="39"/>
      <c r="V566" s="76"/>
    </row>
    <row r="567" spans="1:22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71"/>
      <c r="N567" s="98"/>
      <c r="O567" s="28"/>
      <c r="P567" s="80"/>
      <c r="R567" s="76"/>
      <c r="S567" s="28"/>
      <c r="T567" s="39"/>
      <c r="V567" s="76"/>
    </row>
    <row r="568" spans="1:22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71"/>
      <c r="N568" s="98"/>
      <c r="O568" s="28"/>
      <c r="P568" s="80"/>
      <c r="R568" s="76"/>
      <c r="S568" s="28"/>
      <c r="T568" s="39"/>
      <c r="V568" s="76"/>
    </row>
    <row r="569" spans="1:22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71"/>
      <c r="N569" s="98"/>
      <c r="O569" s="28"/>
      <c r="P569" s="80"/>
      <c r="R569" s="76"/>
      <c r="S569" s="28"/>
      <c r="T569" s="39"/>
      <c r="V569" s="76"/>
    </row>
    <row r="570" spans="1:22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71"/>
      <c r="N570" s="98"/>
      <c r="O570" s="28"/>
      <c r="P570" s="80"/>
      <c r="R570" s="76"/>
      <c r="S570" s="28"/>
      <c r="T570" s="39"/>
      <c r="V570" s="76"/>
    </row>
    <row r="571" spans="1:22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71"/>
      <c r="N571" s="98"/>
      <c r="O571" s="28"/>
      <c r="P571" s="80"/>
      <c r="R571" s="76"/>
      <c r="S571" s="28"/>
      <c r="T571" s="39"/>
      <c r="V571" s="76"/>
    </row>
    <row r="572" spans="1:22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71"/>
      <c r="N572" s="98"/>
      <c r="O572" s="28"/>
      <c r="P572" s="80"/>
      <c r="R572" s="76"/>
      <c r="S572" s="28"/>
      <c r="T572" s="39"/>
      <c r="V572" s="76"/>
    </row>
    <row r="573" spans="1:22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71"/>
      <c r="N573" s="98"/>
      <c r="O573" s="28"/>
      <c r="P573" s="80"/>
      <c r="R573" s="76"/>
      <c r="S573" s="28"/>
      <c r="T573" s="39"/>
      <c r="V573" s="76"/>
    </row>
    <row r="574" spans="1:22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71"/>
      <c r="N574" s="98"/>
      <c r="O574" s="28"/>
      <c r="P574" s="80"/>
      <c r="R574" s="76"/>
      <c r="S574" s="28"/>
      <c r="T574" s="39"/>
      <c r="V574" s="76"/>
    </row>
    <row r="575" spans="1:22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71"/>
      <c r="N575" s="98"/>
      <c r="O575" s="28"/>
      <c r="P575" s="80"/>
      <c r="R575" s="76"/>
      <c r="S575" s="28"/>
      <c r="T575" s="39"/>
      <c r="V575" s="76"/>
    </row>
    <row r="576" spans="1:22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71"/>
      <c r="N576" s="98"/>
      <c r="O576" s="28"/>
      <c r="P576" s="80"/>
      <c r="R576" s="76"/>
      <c r="S576" s="28"/>
      <c r="T576" s="39"/>
      <c r="V576" s="76"/>
    </row>
    <row r="577" spans="1:22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71"/>
      <c r="N577" s="98"/>
      <c r="O577" s="28"/>
      <c r="P577" s="80"/>
      <c r="R577" s="76"/>
      <c r="S577" s="28"/>
      <c r="T577" s="39"/>
      <c r="V577" s="76"/>
    </row>
    <row r="578" spans="1:22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71"/>
      <c r="N578" s="98"/>
      <c r="O578" s="28"/>
      <c r="P578" s="80"/>
      <c r="R578" s="76"/>
      <c r="S578" s="28"/>
      <c r="T578" s="39"/>
      <c r="V578" s="76"/>
    </row>
    <row r="579" spans="1:22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71"/>
      <c r="N579" s="98"/>
      <c r="O579" s="28"/>
      <c r="P579" s="80"/>
      <c r="R579" s="76"/>
      <c r="S579" s="28"/>
      <c r="T579" s="39"/>
      <c r="V579" s="76"/>
    </row>
    <row r="580" spans="1:22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71"/>
      <c r="N580" s="98"/>
      <c r="O580" s="28"/>
      <c r="P580" s="80"/>
      <c r="R580" s="76"/>
      <c r="S580" s="28"/>
      <c r="T580" s="39"/>
      <c r="V580" s="76"/>
    </row>
    <row r="581" spans="1:22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71"/>
      <c r="N581" s="98"/>
      <c r="O581" s="28"/>
      <c r="P581" s="80"/>
      <c r="R581" s="76"/>
      <c r="S581" s="28"/>
      <c r="T581" s="39"/>
      <c r="V581" s="76"/>
    </row>
    <row r="582" spans="1:22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71"/>
      <c r="N582" s="98"/>
      <c r="O582" s="28"/>
      <c r="P582" s="80"/>
      <c r="R582" s="76"/>
      <c r="S582" s="28"/>
      <c r="T582" s="39"/>
      <c r="V582" s="76"/>
    </row>
    <row r="583" spans="1:22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71"/>
      <c r="N583" s="98"/>
      <c r="O583" s="28"/>
      <c r="P583" s="80"/>
      <c r="R583" s="76"/>
      <c r="S583" s="28"/>
      <c r="T583" s="39"/>
      <c r="V583" s="76"/>
    </row>
    <row r="584" spans="1:22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71"/>
      <c r="N584" s="98"/>
      <c r="O584" s="28"/>
      <c r="P584" s="80"/>
      <c r="R584" s="76"/>
      <c r="S584" s="28"/>
      <c r="T584" s="39"/>
      <c r="V584" s="76"/>
    </row>
    <row r="585" spans="1:22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71"/>
      <c r="N585" s="98"/>
      <c r="O585" s="28"/>
      <c r="P585" s="80"/>
      <c r="R585" s="76"/>
      <c r="S585" s="28"/>
      <c r="T585" s="39"/>
      <c r="V585" s="76"/>
    </row>
    <row r="586" spans="1:22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71"/>
      <c r="N586" s="98"/>
      <c r="O586" s="28"/>
      <c r="P586" s="80"/>
      <c r="R586" s="76"/>
      <c r="S586" s="28"/>
      <c r="T586" s="39"/>
      <c r="V586" s="76"/>
    </row>
    <row r="587" spans="1:22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71"/>
      <c r="N587" s="98"/>
      <c r="O587" s="28"/>
      <c r="P587" s="80"/>
      <c r="R587" s="76"/>
      <c r="S587" s="28"/>
      <c r="T587" s="39"/>
      <c r="V587" s="76"/>
    </row>
    <row r="588" spans="1:22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71"/>
      <c r="N588" s="98"/>
      <c r="O588" s="28"/>
      <c r="P588" s="80"/>
      <c r="R588" s="76"/>
      <c r="S588" s="28"/>
      <c r="T588" s="39"/>
      <c r="V588" s="76"/>
    </row>
    <row r="589" spans="1:22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71"/>
      <c r="N589" s="98"/>
      <c r="O589" s="28"/>
      <c r="P589" s="80"/>
      <c r="R589" s="76"/>
      <c r="S589" s="28"/>
      <c r="T589" s="39"/>
      <c r="V589" s="76"/>
    </row>
    <row r="590" spans="1:22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71"/>
      <c r="N590" s="98"/>
      <c r="O590" s="28"/>
      <c r="P590" s="80"/>
      <c r="R590" s="76"/>
      <c r="S590" s="28"/>
      <c r="T590" s="39"/>
      <c r="V590" s="76"/>
    </row>
    <row r="591" spans="1:22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71"/>
      <c r="N591" s="98"/>
      <c r="O591" s="28"/>
      <c r="P591" s="80"/>
      <c r="R591" s="76"/>
      <c r="S591" s="28"/>
      <c r="T591" s="39"/>
      <c r="V591" s="76"/>
    </row>
    <row r="592" spans="1:22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71"/>
      <c r="N592" s="98"/>
      <c r="O592" s="28"/>
      <c r="P592" s="80"/>
      <c r="R592" s="76"/>
      <c r="S592" s="28"/>
      <c r="T592" s="39"/>
      <c r="V592" s="76"/>
    </row>
    <row r="593" spans="1:22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71"/>
      <c r="N593" s="98"/>
      <c r="O593" s="28"/>
      <c r="P593" s="80"/>
      <c r="R593" s="76"/>
      <c r="S593" s="28"/>
      <c r="T593" s="39"/>
      <c r="V593" s="76"/>
    </row>
    <row r="594" spans="1:22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71"/>
      <c r="N594" s="98"/>
      <c r="O594" s="28"/>
      <c r="P594" s="80"/>
      <c r="R594" s="76"/>
      <c r="S594" s="28"/>
      <c r="T594" s="39"/>
      <c r="V594" s="76"/>
    </row>
    <row r="595" spans="1:22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71"/>
      <c r="N595" s="98"/>
      <c r="O595" s="28"/>
      <c r="P595" s="80"/>
      <c r="R595" s="76"/>
      <c r="S595" s="28"/>
      <c r="T595" s="39"/>
      <c r="V595" s="76"/>
    </row>
    <row r="596" spans="1:22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71"/>
      <c r="N596" s="98"/>
      <c r="O596" s="28"/>
      <c r="P596" s="80"/>
      <c r="R596" s="76"/>
      <c r="S596" s="28"/>
      <c r="T596" s="39"/>
      <c r="V596" s="76"/>
    </row>
    <row r="597" spans="1:22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71"/>
      <c r="N597" s="98"/>
      <c r="O597" s="28"/>
      <c r="P597" s="80"/>
      <c r="R597" s="76"/>
      <c r="S597" s="28"/>
      <c r="T597" s="39"/>
      <c r="V597" s="76"/>
    </row>
    <row r="598" spans="1:22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71"/>
      <c r="N598" s="98"/>
      <c r="O598" s="28"/>
      <c r="P598" s="80"/>
      <c r="R598" s="76"/>
      <c r="S598" s="28"/>
      <c r="T598" s="39"/>
      <c r="V598" s="76"/>
    </row>
    <row r="599" spans="1:22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71"/>
      <c r="N599" s="98"/>
      <c r="O599" s="28"/>
      <c r="P599" s="80"/>
      <c r="R599" s="76"/>
      <c r="S599" s="28"/>
      <c r="T599" s="39"/>
      <c r="V599" s="76"/>
    </row>
    <row r="600" spans="1:22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71"/>
      <c r="N600" s="98"/>
      <c r="O600" s="28"/>
      <c r="P600" s="80"/>
      <c r="R600" s="76"/>
      <c r="S600" s="28"/>
      <c r="T600" s="39"/>
      <c r="V600" s="76"/>
    </row>
    <row r="601" spans="1:22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71"/>
      <c r="N601" s="98"/>
      <c r="O601" s="28"/>
      <c r="P601" s="80"/>
      <c r="R601" s="76"/>
      <c r="S601" s="28"/>
      <c r="T601" s="39"/>
      <c r="V601" s="76"/>
    </row>
    <row r="602" spans="1:22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71"/>
      <c r="N602" s="98"/>
      <c r="O602" s="28"/>
      <c r="P602" s="80"/>
      <c r="R602" s="76"/>
      <c r="S602" s="28"/>
      <c r="T602" s="39"/>
      <c r="V602" s="76"/>
    </row>
    <row r="603" spans="1:22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71"/>
      <c r="N603" s="98"/>
      <c r="O603" s="28"/>
      <c r="P603" s="80"/>
      <c r="R603" s="76"/>
      <c r="S603" s="28"/>
      <c r="T603" s="39"/>
      <c r="V603" s="76"/>
    </row>
    <row r="604" spans="1:22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71"/>
      <c r="N604" s="98"/>
      <c r="O604" s="28"/>
      <c r="P604" s="80"/>
      <c r="R604" s="76"/>
      <c r="S604" s="28"/>
      <c r="T604" s="39"/>
      <c r="V604" s="76"/>
    </row>
    <row r="605" spans="1:22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71"/>
      <c r="N605" s="98"/>
      <c r="O605" s="28"/>
      <c r="P605" s="80"/>
      <c r="R605" s="76"/>
      <c r="S605" s="28"/>
      <c r="T605" s="39"/>
      <c r="V605" s="76"/>
    </row>
    <row r="606" spans="1:22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71"/>
      <c r="N606" s="98"/>
      <c r="O606" s="28"/>
      <c r="P606" s="80"/>
      <c r="R606" s="76"/>
      <c r="S606" s="28"/>
      <c r="T606" s="39"/>
      <c r="V606" s="76"/>
    </row>
    <row r="607" spans="1:22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71"/>
      <c r="N607" s="98"/>
      <c r="O607" s="28"/>
      <c r="P607" s="80"/>
      <c r="R607" s="76"/>
      <c r="S607" s="28"/>
      <c r="T607" s="39"/>
      <c r="V607" s="76"/>
    </row>
    <row r="608" spans="1:22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71"/>
      <c r="N608" s="98"/>
      <c r="O608" s="28"/>
      <c r="P608" s="80"/>
      <c r="R608" s="76"/>
      <c r="S608" s="28"/>
      <c r="T608" s="39"/>
      <c r="V608" s="76"/>
    </row>
    <row r="609" spans="1:22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71"/>
      <c r="N609" s="98"/>
      <c r="O609" s="28"/>
      <c r="P609" s="80"/>
      <c r="R609" s="76"/>
      <c r="S609" s="28"/>
      <c r="T609" s="39"/>
      <c r="V609" s="76"/>
    </row>
    <row r="610" spans="1:22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71"/>
      <c r="N610" s="98"/>
      <c r="O610" s="28"/>
      <c r="P610" s="80"/>
      <c r="R610" s="76"/>
      <c r="S610" s="28"/>
      <c r="T610" s="39"/>
      <c r="V610" s="76"/>
    </row>
    <row r="611" spans="1:22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71"/>
      <c r="N611" s="98"/>
      <c r="O611" s="28"/>
      <c r="P611" s="80"/>
      <c r="R611" s="76"/>
      <c r="S611" s="28"/>
      <c r="T611" s="39"/>
      <c r="V611" s="76"/>
    </row>
    <row r="612" spans="1:22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71"/>
      <c r="N612" s="98"/>
      <c r="O612" s="28"/>
      <c r="P612" s="80"/>
      <c r="R612" s="76"/>
      <c r="S612" s="28"/>
      <c r="T612" s="39"/>
      <c r="V612" s="76"/>
    </row>
    <row r="613" spans="1:22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71"/>
      <c r="N613" s="98"/>
      <c r="O613" s="28"/>
      <c r="P613" s="80"/>
      <c r="R613" s="76"/>
      <c r="S613" s="28"/>
      <c r="T613" s="39"/>
      <c r="V613" s="76"/>
    </row>
    <row r="614" spans="1:22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71"/>
      <c r="N614" s="98"/>
      <c r="O614" s="28"/>
      <c r="P614" s="80"/>
      <c r="R614" s="76"/>
      <c r="S614" s="28"/>
      <c r="T614" s="39"/>
      <c r="V614" s="76"/>
    </row>
    <row r="615" spans="1:22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71"/>
      <c r="N615" s="98"/>
      <c r="O615" s="28"/>
      <c r="P615" s="80"/>
      <c r="R615" s="76"/>
      <c r="S615" s="28"/>
      <c r="T615" s="39"/>
      <c r="V615" s="76"/>
    </row>
    <row r="616" spans="1:22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71"/>
      <c r="N616" s="98"/>
      <c r="O616" s="28"/>
      <c r="P616" s="80"/>
      <c r="R616" s="76"/>
      <c r="S616" s="28"/>
      <c r="T616" s="39"/>
      <c r="V616" s="76"/>
    </row>
    <row r="617" spans="1:22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71"/>
      <c r="N617" s="98"/>
      <c r="O617" s="28"/>
      <c r="P617" s="80"/>
      <c r="R617" s="76"/>
      <c r="S617" s="28"/>
      <c r="T617" s="39"/>
      <c r="V617" s="76"/>
    </row>
    <row r="618" spans="1:22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71"/>
      <c r="N618" s="98"/>
      <c r="O618" s="28"/>
      <c r="P618" s="80"/>
      <c r="R618" s="76"/>
      <c r="S618" s="28"/>
      <c r="T618" s="39"/>
      <c r="V618" s="76"/>
    </row>
    <row r="619" spans="1:22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71"/>
      <c r="N619" s="98"/>
      <c r="O619" s="28"/>
      <c r="P619" s="80"/>
      <c r="R619" s="76"/>
      <c r="S619" s="28"/>
      <c r="T619" s="39"/>
      <c r="V619" s="76"/>
    </row>
    <row r="620" spans="1:22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71"/>
      <c r="N620" s="98"/>
      <c r="O620" s="28"/>
      <c r="P620" s="80"/>
      <c r="R620" s="76"/>
      <c r="S620" s="28"/>
      <c r="T620" s="39"/>
      <c r="V620" s="76"/>
    </row>
    <row r="621" spans="1:22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71"/>
      <c r="N621" s="98"/>
      <c r="O621" s="28"/>
      <c r="P621" s="80"/>
      <c r="R621" s="76"/>
      <c r="S621" s="28"/>
      <c r="T621" s="39"/>
      <c r="V621" s="76"/>
    </row>
    <row r="622" spans="1:22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71"/>
      <c r="N622" s="98"/>
      <c r="O622" s="28"/>
      <c r="P622" s="80"/>
      <c r="R622" s="76"/>
      <c r="S622" s="28"/>
      <c r="T622" s="39"/>
      <c r="V622" s="76"/>
    </row>
    <row r="623" spans="1:22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71"/>
      <c r="N623" s="98"/>
      <c r="O623" s="28"/>
      <c r="P623" s="80"/>
      <c r="R623" s="76"/>
      <c r="S623" s="28"/>
      <c r="T623" s="39"/>
      <c r="V623" s="76"/>
    </row>
    <row r="624" spans="1:22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71"/>
      <c r="N624" s="98"/>
      <c r="O624" s="28"/>
      <c r="P624" s="80"/>
      <c r="R624" s="76"/>
      <c r="S624" s="28"/>
      <c r="T624" s="39"/>
      <c r="V624" s="76"/>
    </row>
    <row r="625" spans="1:22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71"/>
      <c r="N625" s="98"/>
      <c r="O625" s="28"/>
      <c r="P625" s="80"/>
      <c r="R625" s="76"/>
      <c r="S625" s="28"/>
      <c r="T625" s="39"/>
      <c r="V625" s="76"/>
    </row>
    <row r="626" spans="1:22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71"/>
      <c r="N626" s="98"/>
      <c r="O626" s="28"/>
      <c r="P626" s="80"/>
      <c r="R626" s="76"/>
      <c r="S626" s="28"/>
      <c r="T626" s="39"/>
      <c r="V626" s="76"/>
    </row>
    <row r="627" spans="1:22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71"/>
      <c r="N627" s="98"/>
      <c r="O627" s="28"/>
      <c r="P627" s="80"/>
      <c r="R627" s="76"/>
      <c r="S627" s="28"/>
      <c r="T627" s="39"/>
      <c r="V627" s="76"/>
    </row>
    <row r="628" spans="1:22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71"/>
      <c r="N628" s="98"/>
      <c r="O628" s="28"/>
      <c r="P628" s="80"/>
      <c r="R628" s="76"/>
      <c r="S628" s="28"/>
      <c r="T628" s="39"/>
      <c r="V628" s="76"/>
    </row>
    <row r="629" spans="1:22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71"/>
      <c r="N629" s="98"/>
      <c r="O629" s="28"/>
      <c r="P629" s="80"/>
      <c r="R629" s="76"/>
      <c r="S629" s="28"/>
      <c r="T629" s="39"/>
      <c r="V629" s="76"/>
    </row>
    <row r="630" spans="1:22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71"/>
      <c r="N630" s="98"/>
      <c r="O630" s="28"/>
      <c r="P630" s="80"/>
      <c r="R630" s="76"/>
      <c r="S630" s="28"/>
      <c r="T630" s="39"/>
      <c r="V630" s="76"/>
    </row>
    <row r="631" spans="1:22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71"/>
      <c r="N631" s="98"/>
      <c r="O631" s="28"/>
      <c r="P631" s="80"/>
      <c r="R631" s="76"/>
      <c r="S631" s="28"/>
      <c r="T631" s="39"/>
      <c r="V631" s="76"/>
    </row>
    <row r="632" spans="1:22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71"/>
      <c r="N632" s="98"/>
      <c r="O632" s="28"/>
      <c r="P632" s="80"/>
      <c r="R632" s="76"/>
      <c r="S632" s="28"/>
      <c r="T632" s="39"/>
      <c r="V632" s="76"/>
    </row>
    <row r="633" spans="1:22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71"/>
      <c r="N633" s="98"/>
      <c r="O633" s="28"/>
      <c r="P633" s="80"/>
      <c r="R633" s="76"/>
      <c r="S633" s="28"/>
      <c r="T633" s="39"/>
      <c r="V633" s="76"/>
    </row>
    <row r="634" spans="1:22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71"/>
      <c r="N634" s="98"/>
      <c r="O634" s="28"/>
      <c r="P634" s="80"/>
      <c r="R634" s="76"/>
      <c r="S634" s="28"/>
      <c r="T634" s="39"/>
      <c r="V634" s="76"/>
    </row>
    <row r="635" spans="1:22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71"/>
      <c r="N635" s="98"/>
      <c r="O635" s="28"/>
      <c r="P635" s="80"/>
      <c r="R635" s="76"/>
      <c r="S635" s="28"/>
      <c r="T635" s="39"/>
      <c r="V635" s="76"/>
    </row>
    <row r="636" spans="1:22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71"/>
      <c r="N636" s="98"/>
      <c r="O636" s="28"/>
      <c r="P636" s="80"/>
      <c r="R636" s="76"/>
      <c r="S636" s="28"/>
      <c r="T636" s="39"/>
      <c r="V636" s="76"/>
    </row>
    <row r="637" spans="1:22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71"/>
      <c r="N637" s="98"/>
      <c r="O637" s="28"/>
      <c r="P637" s="80"/>
      <c r="R637" s="76"/>
      <c r="S637" s="28"/>
      <c r="T637" s="39"/>
      <c r="V637" s="76"/>
    </row>
    <row r="638" spans="1:22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71"/>
      <c r="N638" s="98"/>
      <c r="O638" s="28"/>
      <c r="P638" s="80"/>
      <c r="R638" s="76"/>
      <c r="S638" s="28"/>
      <c r="T638" s="39"/>
      <c r="V638" s="76"/>
    </row>
    <row r="639" spans="1:22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71"/>
      <c r="N639" s="98"/>
      <c r="O639" s="28"/>
      <c r="P639" s="80"/>
      <c r="R639" s="76"/>
      <c r="S639" s="28"/>
      <c r="T639" s="39"/>
      <c r="V639" s="76"/>
    </row>
    <row r="640" spans="1:22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71"/>
      <c r="N640" s="98"/>
      <c r="O640" s="28"/>
      <c r="P640" s="80"/>
      <c r="R640" s="76"/>
      <c r="S640" s="28"/>
      <c r="T640" s="39"/>
      <c r="V640" s="76"/>
    </row>
    <row r="641" spans="1:22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71"/>
      <c r="N641" s="98"/>
      <c r="O641" s="28"/>
      <c r="P641" s="80"/>
      <c r="R641" s="76"/>
      <c r="S641" s="28"/>
      <c r="T641" s="39"/>
      <c r="V641" s="76"/>
    </row>
    <row r="642" spans="1:22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71"/>
      <c r="N642" s="98"/>
      <c r="O642" s="28"/>
      <c r="P642" s="80"/>
      <c r="R642" s="76"/>
      <c r="S642" s="28"/>
      <c r="T642" s="39"/>
      <c r="V642" s="76"/>
    </row>
    <row r="643" spans="1:22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71"/>
      <c r="N643" s="98"/>
      <c r="O643" s="28"/>
      <c r="P643" s="80"/>
      <c r="R643" s="76"/>
      <c r="S643" s="28"/>
      <c r="T643" s="39"/>
      <c r="V643" s="76"/>
    </row>
    <row r="644" spans="1:22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71"/>
      <c r="N644" s="98"/>
      <c r="O644" s="28"/>
      <c r="P644" s="80"/>
      <c r="R644" s="76"/>
      <c r="S644" s="28"/>
      <c r="T644" s="39"/>
      <c r="V644" s="76"/>
    </row>
    <row r="645" spans="1:22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71"/>
      <c r="N645" s="98"/>
      <c r="O645" s="28"/>
      <c r="P645" s="80"/>
      <c r="R645" s="76"/>
      <c r="S645" s="28"/>
      <c r="T645" s="39"/>
      <c r="V645" s="76"/>
    </row>
    <row r="646" spans="1:22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71"/>
      <c r="N646" s="98"/>
      <c r="O646" s="28"/>
      <c r="P646" s="80"/>
      <c r="R646" s="76"/>
      <c r="S646" s="28"/>
      <c r="T646" s="39"/>
      <c r="V646" s="76"/>
    </row>
    <row r="647" spans="1:22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71"/>
      <c r="N647" s="98"/>
      <c r="O647" s="28"/>
      <c r="P647" s="80"/>
      <c r="R647" s="76"/>
      <c r="S647" s="28"/>
      <c r="T647" s="39"/>
      <c r="V647" s="76"/>
    </row>
    <row r="648" spans="1:22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71"/>
      <c r="N648" s="98"/>
      <c r="O648" s="28"/>
      <c r="P648" s="80"/>
      <c r="R648" s="76"/>
      <c r="S648" s="28"/>
      <c r="T648" s="39"/>
      <c r="V648" s="76"/>
    </row>
    <row r="649" spans="1:22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71"/>
      <c r="N649" s="98"/>
      <c r="O649" s="28"/>
      <c r="P649" s="80"/>
      <c r="R649" s="76"/>
      <c r="S649" s="28"/>
      <c r="T649" s="39"/>
      <c r="V649" s="76"/>
    </row>
    <row r="650" spans="1:22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71"/>
      <c r="N650" s="98"/>
      <c r="O650" s="28"/>
      <c r="P650" s="80"/>
      <c r="R650" s="76"/>
      <c r="S650" s="28"/>
      <c r="T650" s="39"/>
      <c r="V650" s="76"/>
    </row>
    <row r="651" spans="1:22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71"/>
      <c r="N651" s="98"/>
      <c r="O651" s="28"/>
      <c r="P651" s="80"/>
      <c r="R651" s="76"/>
      <c r="S651" s="28"/>
      <c r="T651" s="39"/>
      <c r="V651" s="76"/>
    </row>
    <row r="652" spans="1:22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71"/>
      <c r="N652" s="98"/>
      <c r="O652" s="28"/>
      <c r="P652" s="80"/>
      <c r="R652" s="76"/>
      <c r="S652" s="28"/>
      <c r="T652" s="39"/>
      <c r="V652" s="76"/>
    </row>
    <row r="653" spans="1:22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71"/>
      <c r="N653" s="98"/>
      <c r="O653" s="28"/>
      <c r="P653" s="80"/>
      <c r="R653" s="76"/>
      <c r="S653" s="28"/>
      <c r="T653" s="39"/>
      <c r="V653" s="76"/>
    </row>
    <row r="654" spans="1:22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71"/>
      <c r="N654" s="98"/>
      <c r="O654" s="28"/>
      <c r="P654" s="80"/>
      <c r="R654" s="76"/>
      <c r="S654" s="28"/>
      <c r="T654" s="39"/>
      <c r="V654" s="76"/>
    </row>
    <row r="655" spans="1:22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71"/>
      <c r="N655" s="98"/>
      <c r="O655" s="28"/>
      <c r="P655" s="80"/>
      <c r="R655" s="76"/>
      <c r="S655" s="28"/>
      <c r="T655" s="39"/>
      <c r="V655" s="76"/>
    </row>
    <row r="656" spans="1:22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71"/>
      <c r="N656" s="98"/>
      <c r="O656" s="28"/>
      <c r="P656" s="80"/>
      <c r="R656" s="76"/>
      <c r="S656" s="28"/>
      <c r="T656" s="39"/>
      <c r="V656" s="76"/>
    </row>
    <row r="657" spans="1:22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71"/>
      <c r="N657" s="98"/>
      <c r="O657" s="28"/>
      <c r="P657" s="80"/>
      <c r="R657" s="76"/>
      <c r="S657" s="28"/>
      <c r="T657" s="39"/>
      <c r="V657" s="76"/>
    </row>
    <row r="658" spans="1:22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71"/>
      <c r="N658" s="98"/>
      <c r="O658" s="28"/>
      <c r="P658" s="80"/>
      <c r="R658" s="76"/>
      <c r="S658" s="28"/>
      <c r="T658" s="39"/>
      <c r="V658" s="76"/>
    </row>
    <row r="659" spans="1:22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71"/>
      <c r="N659" s="98"/>
      <c r="O659" s="28"/>
      <c r="P659" s="80"/>
      <c r="R659" s="76"/>
      <c r="S659" s="28"/>
      <c r="T659" s="39"/>
      <c r="V659" s="76"/>
    </row>
    <row r="660" spans="1:22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71"/>
      <c r="N660" s="98"/>
      <c r="O660" s="28"/>
      <c r="P660" s="80"/>
      <c r="R660" s="76"/>
      <c r="S660" s="28"/>
      <c r="T660" s="39"/>
      <c r="V660" s="76"/>
    </row>
    <row r="661" spans="1:22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71"/>
      <c r="N661" s="98"/>
      <c r="O661" s="28"/>
      <c r="P661" s="80"/>
      <c r="R661" s="76"/>
      <c r="S661" s="28"/>
      <c r="T661" s="39"/>
      <c r="V661" s="76"/>
    </row>
    <row r="662" spans="1:22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71"/>
      <c r="N662" s="98"/>
      <c r="O662" s="28"/>
      <c r="P662" s="80"/>
      <c r="R662" s="76"/>
      <c r="S662" s="28"/>
      <c r="T662" s="39"/>
      <c r="V662" s="76"/>
    </row>
    <row r="663" spans="1:22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71"/>
      <c r="N663" s="98"/>
      <c r="O663" s="28"/>
      <c r="P663" s="80"/>
      <c r="R663" s="76"/>
      <c r="S663" s="28"/>
      <c r="T663" s="39"/>
      <c r="V663" s="76"/>
    </row>
    <row r="664" spans="1:22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71"/>
      <c r="N664" s="98"/>
      <c r="O664" s="28"/>
      <c r="P664" s="80"/>
      <c r="R664" s="76"/>
      <c r="S664" s="28"/>
      <c r="T664" s="39"/>
      <c r="V664" s="76"/>
    </row>
    <row r="665" spans="1:22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71"/>
      <c r="N665" s="98"/>
      <c r="O665" s="28"/>
      <c r="P665" s="80"/>
      <c r="R665" s="76"/>
      <c r="S665" s="28"/>
      <c r="T665" s="39"/>
      <c r="V665" s="76"/>
    </row>
    <row r="666" spans="1:22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71"/>
      <c r="N666" s="98"/>
      <c r="O666" s="28"/>
      <c r="P666" s="80"/>
      <c r="R666" s="76"/>
      <c r="S666" s="28"/>
      <c r="T666" s="39"/>
      <c r="V666" s="76"/>
    </row>
    <row r="667" spans="1:22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71"/>
      <c r="N667" s="98"/>
      <c r="O667" s="28"/>
      <c r="P667" s="80"/>
      <c r="R667" s="76"/>
      <c r="S667" s="28"/>
      <c r="T667" s="39"/>
      <c r="V667" s="76"/>
    </row>
    <row r="668" spans="1:22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71"/>
      <c r="N668" s="98"/>
      <c r="O668" s="28"/>
      <c r="P668" s="80"/>
      <c r="R668" s="76"/>
      <c r="S668" s="28"/>
      <c r="T668" s="39"/>
      <c r="V668" s="76"/>
    </row>
    <row r="669" spans="1:22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71"/>
      <c r="N669" s="98"/>
      <c r="O669" s="28"/>
      <c r="P669" s="80"/>
      <c r="R669" s="76"/>
      <c r="S669" s="28"/>
      <c r="T669" s="39"/>
      <c r="V669" s="76"/>
    </row>
    <row r="670" spans="1:22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71"/>
      <c r="N670" s="98"/>
      <c r="O670" s="28"/>
      <c r="P670" s="80"/>
      <c r="R670" s="76"/>
      <c r="S670" s="28"/>
      <c r="T670" s="39"/>
      <c r="V670" s="76"/>
    </row>
    <row r="671" spans="1:22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71"/>
      <c r="N671" s="98"/>
      <c r="O671" s="28"/>
      <c r="P671" s="80"/>
      <c r="R671" s="76"/>
      <c r="S671" s="28"/>
      <c r="T671" s="39"/>
      <c r="V671" s="76"/>
    </row>
    <row r="672" spans="1:22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71"/>
      <c r="N672" s="98"/>
      <c r="O672" s="28"/>
      <c r="P672" s="80"/>
      <c r="R672" s="76"/>
      <c r="S672" s="28"/>
      <c r="T672" s="39"/>
      <c r="V672" s="76"/>
    </row>
    <row r="673" spans="1:22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71"/>
      <c r="N673" s="98"/>
      <c r="O673" s="28"/>
      <c r="P673" s="80"/>
      <c r="R673" s="76"/>
      <c r="S673" s="28"/>
      <c r="T673" s="39"/>
      <c r="V673" s="76"/>
    </row>
    <row r="674" spans="1:22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71"/>
      <c r="N674" s="98"/>
      <c r="O674" s="28"/>
      <c r="P674" s="80"/>
      <c r="R674" s="76"/>
      <c r="S674" s="28"/>
      <c r="T674" s="39"/>
      <c r="V674" s="76"/>
    </row>
    <row r="675" spans="1:22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71"/>
      <c r="N675" s="98"/>
      <c r="O675" s="28"/>
      <c r="P675" s="80"/>
      <c r="R675" s="76"/>
      <c r="S675" s="28"/>
      <c r="T675" s="39"/>
      <c r="V675" s="76"/>
    </row>
    <row r="676" spans="1:22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71"/>
      <c r="N676" s="98"/>
      <c r="O676" s="28"/>
      <c r="P676" s="80"/>
      <c r="R676" s="76"/>
      <c r="S676" s="28"/>
      <c r="T676" s="39"/>
      <c r="V676" s="76"/>
    </row>
    <row r="677" spans="1:22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71"/>
      <c r="N677" s="98"/>
      <c r="O677" s="28"/>
      <c r="P677" s="80"/>
      <c r="R677" s="76"/>
      <c r="S677" s="28"/>
      <c r="T677" s="39"/>
      <c r="V677" s="76"/>
    </row>
    <row r="678" spans="1:22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71"/>
      <c r="N678" s="98"/>
      <c r="O678" s="28"/>
      <c r="P678" s="80"/>
      <c r="R678" s="76"/>
      <c r="S678" s="28"/>
      <c r="T678" s="39"/>
      <c r="V678" s="76"/>
    </row>
    <row r="679" spans="1:22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71"/>
      <c r="N679" s="98"/>
      <c r="O679" s="28"/>
      <c r="P679" s="80"/>
      <c r="R679" s="76"/>
      <c r="S679" s="28"/>
      <c r="T679" s="39"/>
      <c r="V679" s="76"/>
    </row>
    <row r="680" spans="1:22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71"/>
      <c r="N680" s="98"/>
      <c r="O680" s="28"/>
      <c r="P680" s="80"/>
      <c r="R680" s="76"/>
      <c r="S680" s="28"/>
      <c r="T680" s="39"/>
      <c r="V680" s="76"/>
    </row>
    <row r="681" spans="1:22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71"/>
      <c r="N681" s="98"/>
      <c r="O681" s="28"/>
      <c r="P681" s="80"/>
      <c r="R681" s="76"/>
      <c r="S681" s="28"/>
      <c r="T681" s="39"/>
      <c r="V681" s="76"/>
    </row>
    <row r="682" spans="1:22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71"/>
      <c r="N682" s="98"/>
      <c r="O682" s="28"/>
      <c r="P682" s="80"/>
      <c r="R682" s="76"/>
      <c r="S682" s="28"/>
      <c r="T682" s="39"/>
      <c r="V682" s="76"/>
    </row>
    <row r="683" spans="1:22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71"/>
      <c r="N683" s="98"/>
      <c r="O683" s="28"/>
      <c r="P683" s="80"/>
      <c r="R683" s="76"/>
      <c r="S683" s="28"/>
      <c r="T683" s="39"/>
      <c r="V683" s="76"/>
    </row>
    <row r="684" spans="1:22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71"/>
      <c r="N684" s="98"/>
      <c r="O684" s="28"/>
      <c r="P684" s="80"/>
      <c r="R684" s="76"/>
      <c r="S684" s="28"/>
      <c r="T684" s="39"/>
      <c r="V684" s="76"/>
    </row>
    <row r="685" spans="1:22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71"/>
      <c r="N685" s="98"/>
      <c r="O685" s="28"/>
      <c r="P685" s="80"/>
      <c r="R685" s="76"/>
      <c r="S685" s="28"/>
      <c r="T685" s="39"/>
      <c r="V685" s="76"/>
    </row>
    <row r="686" spans="1:22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71"/>
      <c r="N686" s="98"/>
      <c r="O686" s="28"/>
      <c r="P686" s="80"/>
      <c r="R686" s="76"/>
      <c r="S686" s="28"/>
      <c r="T686" s="39"/>
      <c r="V686" s="76"/>
    </row>
    <row r="687" spans="1:22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71"/>
      <c r="N687" s="98"/>
      <c r="O687" s="28"/>
      <c r="P687" s="80"/>
      <c r="R687" s="76"/>
      <c r="S687" s="28"/>
      <c r="T687" s="39"/>
      <c r="V687" s="76"/>
    </row>
    <row r="688" spans="1:22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71"/>
      <c r="N688" s="98"/>
      <c r="O688" s="28"/>
      <c r="P688" s="80"/>
      <c r="R688" s="76"/>
      <c r="S688" s="28"/>
      <c r="T688" s="39"/>
      <c r="V688" s="76"/>
    </row>
    <row r="689" spans="1:22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71"/>
      <c r="N689" s="98"/>
      <c r="O689" s="28"/>
      <c r="P689" s="80"/>
      <c r="R689" s="76"/>
      <c r="S689" s="28"/>
      <c r="T689" s="39"/>
      <c r="V689" s="76"/>
    </row>
    <row r="690" spans="1:22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71"/>
      <c r="N690" s="98"/>
      <c r="O690" s="28"/>
      <c r="P690" s="80"/>
      <c r="R690" s="76"/>
      <c r="S690" s="28"/>
      <c r="T690" s="39"/>
      <c r="V690" s="76"/>
    </row>
    <row r="691" spans="1:22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71"/>
      <c r="N691" s="98"/>
      <c r="O691" s="28"/>
      <c r="P691" s="80"/>
      <c r="R691" s="76"/>
      <c r="S691" s="28"/>
      <c r="T691" s="39"/>
      <c r="V691" s="76"/>
    </row>
    <row r="692" spans="1:22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71"/>
      <c r="N692" s="98"/>
      <c r="O692" s="28"/>
      <c r="P692" s="80"/>
      <c r="R692" s="76"/>
      <c r="S692" s="28"/>
      <c r="T692" s="39"/>
      <c r="V692" s="76"/>
    </row>
    <row r="693" spans="1:22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71"/>
      <c r="N693" s="98"/>
      <c r="O693" s="28"/>
      <c r="P693" s="80"/>
      <c r="R693" s="76"/>
      <c r="S693" s="28"/>
      <c r="T693" s="39"/>
      <c r="V693" s="76"/>
    </row>
    <row r="694" spans="1:22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71"/>
      <c r="N694" s="98"/>
      <c r="O694" s="28"/>
      <c r="P694" s="80"/>
      <c r="R694" s="76"/>
      <c r="S694" s="28"/>
      <c r="T694" s="39"/>
      <c r="V694" s="76"/>
    </row>
    <row r="695" spans="1:22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71"/>
      <c r="N695" s="98"/>
      <c r="O695" s="28"/>
      <c r="P695" s="80"/>
      <c r="R695" s="76"/>
      <c r="S695" s="28"/>
      <c r="T695" s="39"/>
      <c r="V695" s="76"/>
    </row>
    <row r="696" spans="1:22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71"/>
      <c r="N696" s="98"/>
      <c r="O696" s="28"/>
      <c r="P696" s="80"/>
      <c r="R696" s="76"/>
      <c r="S696" s="28"/>
      <c r="T696" s="39"/>
      <c r="V696" s="76"/>
    </row>
    <row r="697" spans="1:22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71"/>
      <c r="N697" s="98"/>
      <c r="O697" s="28"/>
      <c r="P697" s="80"/>
      <c r="R697" s="76"/>
      <c r="S697" s="28"/>
      <c r="T697" s="39"/>
      <c r="V697" s="76"/>
    </row>
    <row r="698" spans="1:22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71"/>
      <c r="N698" s="98"/>
      <c r="O698" s="28"/>
      <c r="P698" s="80"/>
      <c r="R698" s="76"/>
      <c r="S698" s="28"/>
      <c r="T698" s="39"/>
      <c r="V698" s="76"/>
    </row>
    <row r="699" spans="1:22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71"/>
      <c r="N699" s="98"/>
      <c r="O699" s="28"/>
      <c r="P699" s="80"/>
      <c r="R699" s="76"/>
      <c r="S699" s="28"/>
      <c r="T699" s="39"/>
      <c r="V699" s="76"/>
    </row>
    <row r="700" spans="1:22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71"/>
      <c r="N700" s="98"/>
      <c r="O700" s="28"/>
      <c r="P700" s="80"/>
      <c r="R700" s="76"/>
      <c r="S700" s="28"/>
      <c r="T700" s="39"/>
      <c r="V700" s="76"/>
    </row>
    <row r="701" spans="1:22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71"/>
      <c r="N701" s="98"/>
      <c r="O701" s="28"/>
      <c r="P701" s="80"/>
      <c r="R701" s="76"/>
      <c r="S701" s="28"/>
      <c r="T701" s="39"/>
      <c r="V701" s="76"/>
    </row>
    <row r="702" spans="1:22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71"/>
      <c r="N702" s="98"/>
      <c r="O702" s="28"/>
      <c r="P702" s="80"/>
      <c r="R702" s="76"/>
      <c r="S702" s="28"/>
      <c r="T702" s="39"/>
      <c r="V702" s="76"/>
    </row>
    <row r="703" spans="1:22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71"/>
      <c r="N703" s="98"/>
      <c r="O703" s="28"/>
      <c r="P703" s="80"/>
      <c r="R703" s="76"/>
      <c r="S703" s="28"/>
      <c r="T703" s="39"/>
      <c r="V703" s="76"/>
    </row>
    <row r="704" spans="1:22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71"/>
      <c r="N704" s="98"/>
      <c r="O704" s="28"/>
      <c r="P704" s="80"/>
      <c r="R704" s="76"/>
      <c r="S704" s="28"/>
      <c r="T704" s="39"/>
      <c r="V704" s="76"/>
    </row>
    <row r="705" spans="1:22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71"/>
      <c r="N705" s="98"/>
      <c r="O705" s="28"/>
      <c r="P705" s="80"/>
      <c r="R705" s="76"/>
      <c r="S705" s="28"/>
      <c r="T705" s="39"/>
      <c r="V705" s="76"/>
    </row>
    <row r="706" spans="1:22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71"/>
      <c r="N706" s="98"/>
      <c r="O706" s="28"/>
      <c r="P706" s="80"/>
      <c r="R706" s="76"/>
      <c r="S706" s="28"/>
      <c r="T706" s="39"/>
      <c r="V706" s="76"/>
    </row>
    <row r="707" spans="1:22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71"/>
      <c r="N707" s="98"/>
      <c r="O707" s="28"/>
      <c r="P707" s="80"/>
      <c r="R707" s="76"/>
      <c r="S707" s="28"/>
      <c r="T707" s="39"/>
      <c r="V707" s="76"/>
    </row>
    <row r="708" spans="1:22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71"/>
      <c r="N708" s="98"/>
      <c r="O708" s="28"/>
      <c r="P708" s="80"/>
      <c r="R708" s="76"/>
      <c r="S708" s="28"/>
      <c r="T708" s="39"/>
      <c r="V708" s="76"/>
    </row>
    <row r="709" spans="1:22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71"/>
      <c r="N709" s="98"/>
      <c r="O709" s="28"/>
      <c r="P709" s="80"/>
      <c r="R709" s="76"/>
      <c r="S709" s="28"/>
      <c r="T709" s="39"/>
      <c r="V709" s="76"/>
    </row>
    <row r="710" spans="1:22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71"/>
      <c r="N710" s="98"/>
      <c r="O710" s="28"/>
      <c r="P710" s="80"/>
      <c r="R710" s="76"/>
      <c r="S710" s="28"/>
      <c r="T710" s="39"/>
      <c r="V710" s="76"/>
    </row>
    <row r="711" spans="1:22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71"/>
      <c r="N711" s="98"/>
      <c r="O711" s="28"/>
      <c r="P711" s="80"/>
      <c r="R711" s="76"/>
      <c r="S711" s="28"/>
      <c r="T711" s="39"/>
      <c r="V711" s="76"/>
    </row>
    <row r="712" spans="1:22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71"/>
      <c r="N712" s="98"/>
      <c r="O712" s="28"/>
      <c r="P712" s="80"/>
      <c r="R712" s="76"/>
      <c r="S712" s="28"/>
      <c r="T712" s="39"/>
      <c r="V712" s="76"/>
    </row>
    <row r="713" spans="1:22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71"/>
      <c r="N713" s="98"/>
      <c r="O713" s="28"/>
      <c r="P713" s="80"/>
      <c r="R713" s="76"/>
      <c r="S713" s="28"/>
      <c r="T713" s="39"/>
      <c r="V713" s="76"/>
    </row>
    <row r="714" spans="1:22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71"/>
      <c r="N714" s="98"/>
      <c r="O714" s="28"/>
      <c r="P714" s="80"/>
      <c r="R714" s="76"/>
      <c r="S714" s="28"/>
      <c r="T714" s="39"/>
      <c r="V714" s="76"/>
    </row>
    <row r="715" spans="1:22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71"/>
      <c r="N715" s="98"/>
      <c r="O715" s="28"/>
      <c r="P715" s="80"/>
      <c r="R715" s="76"/>
      <c r="S715" s="28"/>
      <c r="T715" s="39"/>
      <c r="V715" s="76"/>
    </row>
    <row r="716" spans="1:22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71"/>
      <c r="N716" s="98"/>
      <c r="O716" s="28"/>
      <c r="P716" s="80"/>
      <c r="R716" s="76"/>
      <c r="S716" s="28"/>
      <c r="T716" s="39"/>
      <c r="V716" s="76"/>
    </row>
    <row r="717" spans="1:22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71"/>
      <c r="N717" s="98"/>
      <c r="O717" s="28"/>
      <c r="P717" s="80"/>
      <c r="R717" s="76"/>
      <c r="S717" s="28"/>
      <c r="T717" s="39"/>
      <c r="V717" s="76"/>
    </row>
    <row r="718" spans="1:22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71"/>
      <c r="N718" s="98"/>
      <c r="O718" s="28"/>
      <c r="P718" s="80"/>
      <c r="R718" s="76"/>
      <c r="S718" s="28"/>
      <c r="T718" s="39"/>
      <c r="V718" s="76"/>
    </row>
    <row r="719" spans="1:22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71"/>
      <c r="N719" s="98"/>
      <c r="O719" s="28"/>
      <c r="P719" s="80"/>
      <c r="R719" s="76"/>
      <c r="S719" s="28"/>
      <c r="T719" s="39"/>
      <c r="V719" s="76"/>
    </row>
    <row r="720" spans="1:22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71"/>
      <c r="N720" s="98"/>
      <c r="O720" s="28"/>
      <c r="P720" s="80"/>
      <c r="R720" s="76"/>
      <c r="S720" s="28"/>
      <c r="T720" s="39"/>
      <c r="V720" s="76"/>
    </row>
    <row r="721" spans="1:22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71"/>
      <c r="N721" s="98"/>
      <c r="O721" s="28"/>
      <c r="P721" s="80"/>
      <c r="R721" s="76"/>
      <c r="S721" s="28"/>
      <c r="T721" s="39"/>
      <c r="V721" s="76"/>
    </row>
    <row r="722" spans="1:22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71"/>
      <c r="N722" s="98"/>
      <c r="O722" s="28"/>
      <c r="P722" s="80"/>
      <c r="R722" s="76"/>
      <c r="S722" s="28"/>
      <c r="T722" s="39"/>
      <c r="V722" s="76"/>
    </row>
    <row r="723" spans="1:22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71"/>
      <c r="N723" s="98"/>
      <c r="O723" s="28"/>
      <c r="P723" s="80"/>
      <c r="R723" s="76"/>
      <c r="S723" s="28"/>
      <c r="T723" s="39"/>
      <c r="V723" s="76"/>
    </row>
    <row r="724" spans="1:22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71"/>
      <c r="N724" s="98"/>
      <c r="O724" s="28"/>
      <c r="P724" s="80"/>
      <c r="R724" s="76"/>
      <c r="S724" s="28"/>
      <c r="T724" s="39"/>
      <c r="V724" s="76"/>
    </row>
    <row r="725" spans="1:22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71"/>
      <c r="N725" s="98"/>
      <c r="O725" s="28"/>
      <c r="P725" s="80"/>
      <c r="R725" s="76"/>
      <c r="S725" s="28"/>
      <c r="T725" s="39"/>
      <c r="V725" s="76"/>
    </row>
    <row r="726" spans="1:22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71"/>
      <c r="N726" s="98"/>
      <c r="O726" s="28"/>
      <c r="P726" s="80"/>
      <c r="R726" s="76"/>
      <c r="S726" s="28"/>
      <c r="T726" s="39"/>
      <c r="V726" s="76"/>
    </row>
    <row r="727" spans="1:22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71"/>
      <c r="N727" s="98"/>
      <c r="O727" s="28"/>
      <c r="P727" s="80"/>
      <c r="R727" s="76"/>
      <c r="S727" s="28"/>
      <c r="T727" s="39"/>
      <c r="V727" s="76"/>
    </row>
    <row r="728" spans="1:22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71"/>
      <c r="N728" s="98"/>
      <c r="O728" s="28"/>
      <c r="P728" s="80"/>
      <c r="R728" s="76"/>
      <c r="S728" s="28"/>
      <c r="T728" s="39"/>
      <c r="V728" s="76"/>
    </row>
    <row r="729" spans="1:22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71"/>
      <c r="N729" s="98"/>
      <c r="O729" s="28"/>
      <c r="P729" s="80"/>
      <c r="R729" s="76"/>
      <c r="S729" s="28"/>
      <c r="T729" s="39"/>
      <c r="V729" s="76"/>
    </row>
    <row r="730" spans="1:22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71"/>
      <c r="N730" s="98"/>
      <c r="O730" s="28"/>
      <c r="P730" s="80"/>
      <c r="R730" s="76"/>
      <c r="S730" s="28"/>
      <c r="T730" s="39"/>
      <c r="V730" s="76"/>
    </row>
    <row r="731" spans="1:22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71"/>
      <c r="N731" s="98"/>
      <c r="O731" s="28"/>
      <c r="P731" s="80"/>
      <c r="R731" s="76"/>
      <c r="S731" s="28"/>
      <c r="T731" s="39"/>
      <c r="V731" s="76"/>
    </row>
    <row r="732" spans="1:22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71"/>
      <c r="N732" s="98"/>
      <c r="O732" s="28"/>
      <c r="P732" s="80"/>
      <c r="R732" s="76"/>
      <c r="S732" s="28"/>
      <c r="T732" s="39"/>
      <c r="V732" s="76"/>
    </row>
    <row r="733" spans="1:22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71"/>
      <c r="N733" s="98"/>
      <c r="O733" s="28"/>
      <c r="P733" s="80"/>
      <c r="R733" s="76"/>
      <c r="S733" s="28"/>
      <c r="T733" s="39"/>
      <c r="V733" s="76"/>
    </row>
    <row r="734" spans="1:22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71"/>
      <c r="N734" s="98"/>
      <c r="O734" s="28"/>
      <c r="P734" s="80"/>
      <c r="R734" s="76"/>
      <c r="S734" s="28"/>
      <c r="T734" s="39"/>
      <c r="V734" s="76"/>
    </row>
    <row r="735" spans="1:22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71"/>
      <c r="N735" s="98"/>
      <c r="O735" s="28"/>
      <c r="P735" s="80"/>
      <c r="R735" s="76"/>
      <c r="S735" s="28"/>
      <c r="T735" s="39"/>
      <c r="V735" s="76"/>
    </row>
    <row r="736" spans="1:22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71"/>
      <c r="N736" s="98"/>
      <c r="O736" s="28"/>
      <c r="P736" s="80"/>
      <c r="R736" s="76"/>
      <c r="S736" s="28"/>
      <c r="T736" s="39"/>
      <c r="V736" s="76"/>
    </row>
    <row r="737" spans="1:22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71"/>
      <c r="N737" s="98"/>
      <c r="O737" s="28"/>
      <c r="P737" s="80"/>
      <c r="R737" s="76"/>
      <c r="S737" s="28"/>
      <c r="T737" s="39"/>
      <c r="V737" s="76"/>
    </row>
    <row r="738" spans="1:22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71"/>
      <c r="N738" s="98"/>
      <c r="O738" s="28"/>
      <c r="P738" s="80"/>
      <c r="R738" s="76"/>
      <c r="S738" s="28"/>
      <c r="T738" s="39"/>
      <c r="V738" s="76"/>
    </row>
    <row r="739" spans="1:22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71"/>
      <c r="N739" s="98"/>
      <c r="O739" s="28"/>
      <c r="P739" s="80"/>
      <c r="R739" s="76"/>
      <c r="S739" s="28"/>
      <c r="T739" s="39"/>
      <c r="V739" s="76"/>
    </row>
    <row r="740" spans="1:22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71"/>
      <c r="N740" s="98"/>
      <c r="O740" s="28"/>
      <c r="P740" s="80"/>
      <c r="R740" s="76"/>
      <c r="S740" s="28"/>
      <c r="T740" s="39"/>
      <c r="V740" s="76"/>
    </row>
    <row r="741" spans="1:22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71"/>
      <c r="N741" s="98"/>
      <c r="O741" s="28"/>
      <c r="P741" s="80"/>
      <c r="R741" s="76"/>
      <c r="S741" s="28"/>
      <c r="T741" s="39"/>
      <c r="V741" s="76"/>
    </row>
    <row r="742" spans="1:22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71"/>
      <c r="N742" s="98"/>
      <c r="O742" s="28"/>
      <c r="P742" s="80"/>
      <c r="R742" s="76"/>
      <c r="S742" s="28"/>
      <c r="T742" s="39"/>
      <c r="V742" s="76"/>
    </row>
    <row r="743" spans="1:22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71"/>
      <c r="N743" s="98"/>
      <c r="O743" s="28"/>
      <c r="P743" s="80"/>
      <c r="R743" s="76"/>
      <c r="S743" s="28"/>
      <c r="T743" s="39"/>
      <c r="V743" s="76"/>
    </row>
    <row r="744" spans="1:22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71"/>
      <c r="N744" s="98"/>
      <c r="O744" s="28"/>
      <c r="P744" s="80"/>
      <c r="R744" s="76"/>
      <c r="S744" s="28"/>
      <c r="T744" s="39"/>
      <c r="V744" s="76"/>
    </row>
    <row r="745" spans="1:22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71"/>
      <c r="N745" s="98"/>
      <c r="O745" s="28"/>
      <c r="P745" s="80"/>
      <c r="R745" s="76"/>
      <c r="S745" s="28"/>
      <c r="T745" s="39"/>
      <c r="V745" s="76"/>
    </row>
    <row r="746" spans="1:22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71"/>
      <c r="N746" s="98"/>
      <c r="O746" s="28"/>
      <c r="P746" s="80"/>
      <c r="R746" s="76"/>
      <c r="S746" s="28"/>
      <c r="T746" s="39"/>
      <c r="V746" s="76"/>
    </row>
    <row r="747" spans="1:22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71"/>
      <c r="N747" s="98"/>
      <c r="O747" s="28"/>
      <c r="P747" s="80"/>
      <c r="R747" s="76"/>
      <c r="S747" s="28"/>
      <c r="T747" s="39"/>
      <c r="V747" s="76"/>
    </row>
    <row r="748" spans="1:22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71"/>
      <c r="N748" s="98"/>
      <c r="O748" s="28"/>
      <c r="P748" s="80"/>
      <c r="R748" s="76"/>
      <c r="S748" s="28"/>
      <c r="T748" s="39"/>
      <c r="V748" s="76"/>
    </row>
    <row r="749" spans="1:22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71"/>
      <c r="N749" s="98"/>
      <c r="O749" s="28"/>
      <c r="P749" s="80"/>
      <c r="R749" s="76"/>
      <c r="S749" s="28"/>
      <c r="T749" s="39"/>
      <c r="V749" s="76"/>
    </row>
    <row r="750" spans="1:22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71"/>
      <c r="N750" s="98"/>
      <c r="O750" s="28"/>
      <c r="P750" s="80"/>
      <c r="R750" s="76"/>
      <c r="S750" s="28"/>
      <c r="T750" s="39"/>
      <c r="V750" s="76"/>
    </row>
    <row r="751" spans="1:22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71"/>
      <c r="N751" s="98"/>
      <c r="O751" s="28"/>
      <c r="P751" s="80"/>
      <c r="R751" s="76"/>
      <c r="S751" s="28"/>
      <c r="T751" s="39"/>
      <c r="V751" s="76"/>
    </row>
    <row r="752" spans="1:22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71"/>
      <c r="N752" s="98"/>
      <c r="O752" s="28"/>
      <c r="P752" s="80"/>
      <c r="R752" s="76"/>
      <c r="S752" s="28"/>
      <c r="T752" s="39"/>
      <c r="V752" s="76"/>
    </row>
    <row r="753" spans="1:22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71"/>
      <c r="N753" s="98"/>
      <c r="O753" s="28"/>
      <c r="P753" s="80"/>
      <c r="R753" s="76"/>
      <c r="S753" s="28"/>
      <c r="T753" s="39"/>
      <c r="V753" s="76"/>
    </row>
    <row r="754" spans="1:22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71"/>
      <c r="N754" s="98"/>
      <c r="O754" s="28"/>
      <c r="P754" s="80"/>
      <c r="R754" s="76"/>
      <c r="S754" s="28"/>
      <c r="T754" s="39"/>
      <c r="V754" s="76"/>
    </row>
    <row r="755" spans="1:22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71"/>
      <c r="N755" s="98"/>
      <c r="O755" s="28"/>
      <c r="P755" s="80"/>
      <c r="R755" s="76"/>
      <c r="S755" s="28"/>
      <c r="T755" s="39"/>
      <c r="V755" s="76"/>
    </row>
    <row r="756" spans="1:22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71"/>
      <c r="N756" s="98"/>
      <c r="O756" s="28"/>
      <c r="P756" s="80"/>
      <c r="R756" s="76"/>
      <c r="S756" s="28"/>
      <c r="T756" s="39"/>
      <c r="V756" s="76"/>
    </row>
    <row r="757" spans="1:22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71"/>
      <c r="N757" s="98"/>
      <c r="O757" s="28"/>
      <c r="P757" s="80"/>
      <c r="R757" s="76"/>
      <c r="S757" s="28"/>
      <c r="T757" s="39"/>
      <c r="V757" s="76"/>
    </row>
    <row r="758" spans="1:22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71"/>
      <c r="N758" s="98"/>
      <c r="O758" s="28"/>
      <c r="P758" s="80"/>
      <c r="R758" s="76"/>
      <c r="S758" s="28"/>
      <c r="T758" s="39"/>
      <c r="V758" s="76"/>
    </row>
    <row r="759" spans="1:22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71"/>
      <c r="N759" s="98"/>
      <c r="O759" s="28"/>
      <c r="P759" s="80"/>
      <c r="R759" s="76"/>
      <c r="S759" s="28"/>
      <c r="T759" s="39"/>
      <c r="V759" s="76"/>
    </row>
    <row r="760" spans="1:22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71"/>
      <c r="N760" s="98"/>
      <c r="O760" s="28"/>
      <c r="P760" s="80"/>
      <c r="R760" s="76"/>
      <c r="S760" s="28"/>
      <c r="T760" s="39"/>
      <c r="V760" s="76"/>
    </row>
    <row r="761" spans="1:22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71"/>
      <c r="N761" s="98"/>
      <c r="O761" s="28"/>
      <c r="P761" s="80"/>
      <c r="R761" s="76"/>
      <c r="S761" s="28"/>
      <c r="T761" s="39"/>
      <c r="V761" s="76"/>
    </row>
    <row r="762" spans="1:22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71"/>
      <c r="N762" s="98"/>
      <c r="O762" s="28"/>
      <c r="P762" s="80"/>
      <c r="R762" s="76"/>
      <c r="S762" s="28"/>
      <c r="T762" s="39"/>
      <c r="V762" s="76"/>
    </row>
    <row r="763" spans="1:22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71"/>
      <c r="N763" s="98"/>
      <c r="O763" s="28"/>
      <c r="P763" s="80"/>
      <c r="R763" s="76"/>
      <c r="S763" s="28"/>
      <c r="T763" s="39"/>
      <c r="V763" s="76"/>
    </row>
    <row r="764" spans="1:22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71"/>
      <c r="N764" s="98"/>
      <c r="O764" s="28"/>
      <c r="P764" s="80"/>
      <c r="R764" s="76"/>
      <c r="S764" s="28"/>
      <c r="T764" s="39"/>
      <c r="V764" s="76"/>
    </row>
    <row r="765" spans="1:22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71"/>
      <c r="N765" s="98"/>
      <c r="O765" s="28"/>
      <c r="P765" s="80"/>
      <c r="R765" s="76"/>
      <c r="S765" s="28"/>
      <c r="T765" s="39"/>
      <c r="V765" s="76"/>
    </row>
    <row r="766" spans="1:22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71"/>
      <c r="N766" s="98"/>
      <c r="O766" s="28"/>
      <c r="P766" s="80"/>
      <c r="R766" s="76"/>
      <c r="S766" s="28"/>
      <c r="T766" s="39"/>
      <c r="V766" s="76"/>
    </row>
    <row r="767" spans="1:22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71"/>
      <c r="N767" s="98"/>
      <c r="O767" s="28"/>
      <c r="P767" s="80"/>
      <c r="R767" s="76"/>
      <c r="S767" s="28"/>
      <c r="T767" s="39"/>
      <c r="V767" s="76"/>
    </row>
    <row r="768" spans="1:22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71"/>
      <c r="N768" s="98"/>
      <c r="O768" s="28"/>
      <c r="P768" s="80"/>
      <c r="R768" s="76"/>
      <c r="S768" s="28"/>
      <c r="T768" s="39"/>
      <c r="V768" s="76"/>
    </row>
    <row r="769" spans="1:22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71"/>
      <c r="N769" s="98"/>
      <c r="O769" s="28"/>
      <c r="P769" s="80"/>
      <c r="R769" s="76"/>
      <c r="S769" s="28"/>
      <c r="T769" s="39"/>
      <c r="V769" s="76"/>
    </row>
    <row r="770" spans="1:22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71"/>
      <c r="N770" s="98"/>
      <c r="O770" s="28"/>
      <c r="P770" s="80"/>
      <c r="R770" s="76"/>
      <c r="S770" s="28"/>
      <c r="T770" s="39"/>
      <c r="V770" s="76"/>
    </row>
    <row r="771" spans="1:22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71"/>
      <c r="N771" s="98"/>
      <c r="O771" s="28"/>
      <c r="P771" s="80"/>
      <c r="R771" s="76"/>
      <c r="S771" s="28"/>
      <c r="T771" s="39"/>
      <c r="V771" s="76"/>
    </row>
    <row r="772" spans="1:22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71"/>
      <c r="N772" s="98"/>
      <c r="O772" s="28"/>
      <c r="P772" s="80"/>
      <c r="R772" s="76"/>
      <c r="S772" s="28"/>
      <c r="T772" s="39"/>
      <c r="V772" s="76"/>
    </row>
    <row r="773" spans="1:22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71"/>
      <c r="N773" s="98"/>
      <c r="O773" s="28"/>
      <c r="P773" s="80"/>
      <c r="R773" s="76"/>
      <c r="S773" s="28"/>
      <c r="T773" s="39"/>
      <c r="V773" s="76"/>
    </row>
    <row r="774" spans="1:22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71"/>
      <c r="N774" s="98"/>
      <c r="O774" s="28"/>
      <c r="P774" s="80"/>
      <c r="R774" s="76"/>
      <c r="S774" s="28"/>
      <c r="T774" s="39"/>
      <c r="V774" s="76"/>
    </row>
    <row r="775" spans="1:22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71"/>
      <c r="N775" s="98"/>
      <c r="O775" s="28"/>
      <c r="P775" s="80"/>
      <c r="R775" s="76"/>
      <c r="S775" s="28"/>
      <c r="T775" s="39"/>
      <c r="V775" s="76"/>
    </row>
    <row r="776" spans="1:22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71"/>
      <c r="N776" s="98"/>
      <c r="O776" s="28"/>
      <c r="P776" s="80"/>
      <c r="R776" s="76"/>
      <c r="S776" s="28"/>
      <c r="T776" s="39"/>
      <c r="V776" s="76"/>
    </row>
    <row r="777" spans="1:22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71"/>
      <c r="N777" s="98"/>
      <c r="O777" s="28"/>
      <c r="P777" s="80"/>
      <c r="R777" s="76"/>
      <c r="S777" s="28"/>
      <c r="T777" s="39"/>
      <c r="V777" s="76"/>
    </row>
    <row r="778" spans="1:22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71"/>
      <c r="N778" s="98"/>
      <c r="O778" s="28"/>
      <c r="P778" s="80"/>
      <c r="R778" s="76"/>
      <c r="S778" s="28"/>
      <c r="T778" s="39"/>
      <c r="V778" s="76"/>
    </row>
    <row r="779" spans="1:22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71"/>
      <c r="N779" s="98"/>
      <c r="O779" s="28"/>
      <c r="P779" s="80"/>
      <c r="R779" s="76"/>
      <c r="S779" s="28"/>
      <c r="T779" s="39"/>
      <c r="V779" s="76"/>
    </row>
    <row r="780" spans="1:22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71"/>
      <c r="N780" s="98"/>
      <c r="O780" s="28"/>
      <c r="P780" s="80"/>
      <c r="R780" s="76"/>
      <c r="S780" s="28"/>
      <c r="T780" s="39"/>
      <c r="V780" s="76"/>
    </row>
    <row r="781" spans="1:22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71"/>
      <c r="N781" s="98"/>
      <c r="O781" s="28"/>
      <c r="P781" s="80"/>
      <c r="R781" s="76"/>
      <c r="S781" s="28"/>
      <c r="T781" s="39"/>
      <c r="V781" s="76"/>
    </row>
    <row r="782" spans="1:22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71"/>
      <c r="N782" s="98"/>
      <c r="O782" s="28"/>
      <c r="P782" s="80"/>
      <c r="R782" s="76"/>
      <c r="S782" s="28"/>
      <c r="T782" s="39"/>
      <c r="V782" s="76"/>
    </row>
    <row r="783" spans="1:22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71"/>
      <c r="N783" s="98"/>
      <c r="O783" s="28"/>
      <c r="P783" s="80"/>
      <c r="R783" s="76"/>
      <c r="S783" s="28"/>
      <c r="T783" s="39"/>
      <c r="V783" s="76"/>
    </row>
    <row r="784" spans="1:22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71"/>
      <c r="N784" s="98"/>
      <c r="O784" s="28"/>
      <c r="P784" s="80"/>
      <c r="R784" s="76"/>
      <c r="S784" s="28"/>
      <c r="T784" s="39"/>
      <c r="V784" s="76"/>
    </row>
    <row r="785" spans="1:22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71"/>
      <c r="N785" s="98"/>
      <c r="O785" s="28"/>
      <c r="P785" s="80"/>
      <c r="R785" s="76"/>
      <c r="S785" s="28"/>
      <c r="T785" s="39"/>
      <c r="V785" s="76"/>
    </row>
    <row r="786" spans="1:22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71"/>
      <c r="N786" s="98"/>
      <c r="O786" s="28"/>
      <c r="P786" s="80"/>
      <c r="R786" s="76"/>
      <c r="S786" s="28"/>
      <c r="T786" s="39"/>
      <c r="V786" s="76"/>
    </row>
    <row r="787" spans="1:22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71"/>
      <c r="N787" s="98"/>
      <c r="O787" s="28"/>
      <c r="P787" s="80"/>
      <c r="R787" s="76"/>
      <c r="S787" s="28"/>
      <c r="T787" s="39"/>
      <c r="V787" s="76"/>
    </row>
    <row r="788" spans="1:22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71"/>
      <c r="N788" s="98"/>
      <c r="O788" s="28"/>
      <c r="P788" s="80"/>
      <c r="R788" s="76"/>
      <c r="S788" s="28"/>
      <c r="T788" s="39"/>
      <c r="V788" s="76"/>
    </row>
    <row r="789" spans="1:22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71"/>
      <c r="N789" s="98"/>
      <c r="O789" s="28"/>
      <c r="P789" s="80"/>
      <c r="R789" s="76"/>
      <c r="S789" s="28"/>
      <c r="T789" s="39"/>
      <c r="V789" s="76"/>
    </row>
    <row r="790" spans="1:22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71"/>
      <c r="N790" s="98"/>
      <c r="O790" s="28"/>
      <c r="P790" s="80"/>
      <c r="R790" s="76"/>
      <c r="S790" s="28"/>
      <c r="T790" s="39"/>
      <c r="V790" s="76"/>
    </row>
    <row r="791" spans="1:22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71"/>
      <c r="N791" s="98"/>
      <c r="O791" s="28"/>
      <c r="P791" s="80"/>
      <c r="R791" s="76"/>
      <c r="S791" s="28"/>
      <c r="T791" s="39"/>
      <c r="V791" s="76"/>
    </row>
    <row r="792" spans="1:22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71"/>
      <c r="N792" s="98"/>
      <c r="O792" s="28"/>
      <c r="P792" s="80"/>
      <c r="R792" s="76"/>
      <c r="S792" s="28"/>
      <c r="T792" s="39"/>
      <c r="V792" s="76"/>
    </row>
    <row r="793" spans="1:22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71"/>
      <c r="N793" s="98"/>
      <c r="O793" s="28"/>
      <c r="P793" s="80"/>
      <c r="R793" s="76"/>
      <c r="S793" s="28"/>
      <c r="T793" s="39"/>
      <c r="V793" s="76"/>
    </row>
    <row r="794" spans="1:22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71"/>
      <c r="N794" s="98"/>
      <c r="O794" s="28"/>
      <c r="P794" s="80"/>
      <c r="R794" s="76"/>
      <c r="S794" s="28"/>
      <c r="T794" s="39"/>
      <c r="V794" s="76"/>
    </row>
    <row r="795" spans="1:22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71"/>
      <c r="N795" s="98"/>
      <c r="O795" s="28"/>
      <c r="P795" s="80"/>
      <c r="R795" s="76"/>
      <c r="S795" s="28"/>
      <c r="T795" s="39"/>
      <c r="V795" s="76"/>
    </row>
    <row r="796" spans="1:22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71"/>
      <c r="N796" s="98"/>
      <c r="O796" s="28"/>
      <c r="P796" s="80"/>
      <c r="R796" s="76"/>
      <c r="S796" s="28"/>
      <c r="T796" s="39"/>
      <c r="V796" s="76"/>
    </row>
    <row r="797" spans="1:22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71"/>
      <c r="N797" s="98"/>
      <c r="O797" s="28"/>
      <c r="P797" s="80"/>
      <c r="R797" s="76"/>
      <c r="S797" s="28"/>
      <c r="T797" s="39"/>
      <c r="V797" s="76"/>
    </row>
    <row r="798" spans="1:22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71"/>
      <c r="N798" s="98"/>
      <c r="O798" s="28"/>
      <c r="P798" s="80"/>
      <c r="R798" s="76"/>
      <c r="S798" s="28"/>
      <c r="T798" s="39"/>
      <c r="V798" s="76"/>
    </row>
    <row r="799" spans="1:22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71"/>
      <c r="N799" s="98"/>
      <c r="O799" s="28"/>
      <c r="P799" s="80"/>
      <c r="R799" s="76"/>
      <c r="S799" s="28"/>
      <c r="T799" s="39"/>
      <c r="V799" s="76"/>
    </row>
    <row r="800" spans="1:22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71"/>
      <c r="N800" s="98"/>
      <c r="O800" s="28"/>
      <c r="P800" s="80"/>
      <c r="R800" s="76"/>
      <c r="S800" s="28"/>
      <c r="T800" s="39"/>
      <c r="V800" s="76"/>
    </row>
    <row r="801" spans="1:22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71"/>
      <c r="N801" s="98"/>
      <c r="O801" s="28"/>
      <c r="P801" s="80"/>
      <c r="R801" s="76"/>
      <c r="S801" s="28"/>
      <c r="T801" s="39"/>
      <c r="V801" s="76"/>
    </row>
    <row r="802" spans="1:22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71"/>
      <c r="N802" s="98"/>
      <c r="O802" s="28"/>
      <c r="P802" s="80"/>
      <c r="R802" s="76"/>
      <c r="S802" s="28"/>
      <c r="T802" s="39"/>
      <c r="V802" s="76"/>
    </row>
    <row r="803" spans="1:22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71"/>
      <c r="N803" s="98"/>
      <c r="O803" s="28"/>
      <c r="P803" s="80"/>
      <c r="R803" s="76"/>
      <c r="S803" s="28"/>
      <c r="T803" s="39"/>
      <c r="V803" s="76"/>
    </row>
    <row r="804" spans="1:22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71"/>
      <c r="N804" s="98"/>
      <c r="O804" s="28"/>
      <c r="P804" s="80"/>
      <c r="R804" s="76"/>
      <c r="S804" s="28"/>
      <c r="T804" s="39"/>
      <c r="V804" s="76"/>
    </row>
    <row r="805" spans="1:22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71"/>
      <c r="N805" s="98"/>
      <c r="O805" s="28"/>
      <c r="P805" s="80"/>
      <c r="R805" s="76"/>
      <c r="S805" s="28"/>
      <c r="T805" s="39"/>
      <c r="V805" s="76"/>
    </row>
    <row r="806" spans="1:22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71"/>
      <c r="N806" s="98"/>
      <c r="O806" s="28"/>
      <c r="P806" s="80"/>
      <c r="R806" s="76"/>
      <c r="S806" s="28"/>
      <c r="T806" s="39"/>
      <c r="V806" s="76"/>
    </row>
    <row r="807" spans="1:22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71"/>
      <c r="N807" s="98"/>
      <c r="O807" s="28"/>
      <c r="P807" s="80"/>
      <c r="R807" s="76"/>
      <c r="S807" s="28"/>
      <c r="T807" s="39"/>
      <c r="V807" s="76"/>
    </row>
    <row r="808" spans="1:22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71"/>
      <c r="N808" s="98"/>
      <c r="O808" s="28"/>
      <c r="P808" s="80"/>
      <c r="R808" s="76"/>
      <c r="S808" s="28"/>
      <c r="T808" s="39"/>
      <c r="V808" s="76"/>
    </row>
    <row r="809" spans="1:22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71"/>
      <c r="N809" s="98"/>
      <c r="O809" s="28"/>
      <c r="P809" s="80"/>
      <c r="R809" s="76"/>
      <c r="S809" s="28"/>
      <c r="T809" s="39"/>
      <c r="V809" s="76"/>
    </row>
    <row r="810" spans="1:22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71"/>
      <c r="N810" s="98"/>
      <c r="O810" s="28"/>
      <c r="P810" s="80"/>
      <c r="R810" s="76"/>
      <c r="S810" s="28"/>
      <c r="T810" s="39"/>
      <c r="V810" s="76"/>
    </row>
    <row r="811" spans="1:22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71"/>
      <c r="N811" s="98"/>
      <c r="O811" s="28"/>
      <c r="P811" s="80"/>
      <c r="R811" s="76"/>
      <c r="S811" s="28"/>
      <c r="T811" s="39"/>
      <c r="V811" s="76"/>
    </row>
    <row r="812" spans="1:22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71"/>
      <c r="N812" s="98"/>
      <c r="O812" s="28"/>
      <c r="P812" s="80"/>
      <c r="R812" s="76"/>
      <c r="S812" s="28"/>
      <c r="T812" s="39"/>
      <c r="V812" s="76"/>
    </row>
    <row r="813" spans="1:22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71"/>
      <c r="N813" s="98"/>
      <c r="O813" s="28"/>
      <c r="P813" s="80"/>
      <c r="R813" s="76"/>
      <c r="S813" s="28"/>
      <c r="T813" s="39"/>
      <c r="V813" s="76"/>
    </row>
    <row r="814" spans="1:22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71"/>
      <c r="N814" s="98"/>
      <c r="O814" s="28"/>
      <c r="P814" s="80"/>
      <c r="R814" s="76"/>
      <c r="S814" s="28"/>
      <c r="T814" s="39"/>
      <c r="V814" s="76"/>
    </row>
    <row r="815" spans="1:22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71"/>
      <c r="N815" s="98"/>
      <c r="O815" s="28"/>
      <c r="P815" s="80"/>
      <c r="R815" s="76"/>
      <c r="S815" s="28"/>
      <c r="T815" s="39"/>
      <c r="V815" s="76"/>
    </row>
    <row r="816" spans="1:22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71"/>
      <c r="N816" s="98"/>
      <c r="O816" s="28"/>
      <c r="P816" s="80"/>
      <c r="R816" s="76"/>
      <c r="S816" s="28"/>
      <c r="T816" s="39"/>
      <c r="V816" s="76"/>
    </row>
    <row r="817" spans="1:22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71"/>
      <c r="N817" s="98"/>
      <c r="O817" s="28"/>
      <c r="P817" s="80"/>
      <c r="R817" s="76"/>
      <c r="S817" s="28"/>
      <c r="T817" s="39"/>
      <c r="V817" s="76"/>
    </row>
    <row r="818" spans="1:22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71"/>
      <c r="N818" s="98"/>
      <c r="O818" s="28"/>
      <c r="P818" s="80"/>
      <c r="R818" s="76"/>
      <c r="S818" s="28"/>
      <c r="T818" s="39"/>
      <c r="V818" s="76"/>
    </row>
    <row r="819" spans="1:22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71"/>
      <c r="N819" s="98"/>
      <c r="O819" s="28"/>
      <c r="P819" s="80"/>
      <c r="R819" s="76"/>
      <c r="S819" s="28"/>
      <c r="T819" s="39"/>
      <c r="V819" s="76"/>
    </row>
    <row r="820" spans="1:22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71"/>
      <c r="N820" s="98"/>
      <c r="O820" s="28"/>
      <c r="P820" s="80"/>
      <c r="R820" s="76"/>
      <c r="S820" s="28"/>
      <c r="T820" s="39"/>
      <c r="V820" s="76"/>
    </row>
    <row r="821" spans="1:22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71"/>
      <c r="N821" s="98"/>
      <c r="O821" s="28"/>
      <c r="P821" s="80"/>
      <c r="R821" s="76"/>
      <c r="S821" s="28"/>
      <c r="T821" s="39"/>
      <c r="V821" s="76"/>
    </row>
    <row r="822" spans="1:22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71"/>
      <c r="N822" s="98"/>
      <c r="O822" s="28"/>
      <c r="P822" s="80"/>
      <c r="R822" s="76"/>
      <c r="S822" s="28"/>
      <c r="T822" s="39"/>
      <c r="V822" s="76"/>
    </row>
    <row r="823" spans="1:22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71"/>
      <c r="N823" s="98"/>
      <c r="O823" s="28"/>
      <c r="P823" s="80"/>
      <c r="R823" s="76"/>
      <c r="S823" s="28"/>
      <c r="T823" s="39"/>
      <c r="V823" s="76"/>
    </row>
    <row r="824" spans="1:22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71"/>
      <c r="N824" s="98"/>
      <c r="O824" s="28"/>
      <c r="P824" s="80"/>
      <c r="R824" s="76"/>
      <c r="S824" s="28"/>
      <c r="T824" s="39"/>
      <c r="V824" s="76"/>
    </row>
    <row r="825" spans="1:22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71"/>
      <c r="N825" s="98"/>
      <c r="O825" s="28"/>
      <c r="P825" s="80"/>
      <c r="R825" s="76"/>
      <c r="S825" s="28"/>
      <c r="T825" s="39"/>
      <c r="V825" s="76"/>
    </row>
    <row r="826" spans="1:22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71"/>
      <c r="N826" s="98"/>
      <c r="O826" s="28"/>
      <c r="P826" s="80"/>
      <c r="R826" s="76"/>
      <c r="S826" s="28"/>
      <c r="T826" s="39"/>
      <c r="V826" s="76"/>
    </row>
    <row r="827" spans="1:22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71"/>
      <c r="N827" s="98"/>
      <c r="O827" s="28"/>
      <c r="P827" s="80"/>
      <c r="R827" s="76"/>
      <c r="S827" s="28"/>
      <c r="T827" s="39"/>
      <c r="V827" s="76"/>
    </row>
    <row r="828" spans="1:22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71"/>
      <c r="N828" s="98"/>
      <c r="O828" s="28"/>
      <c r="P828" s="80"/>
      <c r="R828" s="76"/>
      <c r="S828" s="28"/>
      <c r="T828" s="39"/>
      <c r="V828" s="76"/>
    </row>
    <row r="829" spans="1:22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71"/>
      <c r="N829" s="98"/>
      <c r="O829" s="28"/>
      <c r="P829" s="80"/>
      <c r="R829" s="76"/>
      <c r="S829" s="28"/>
      <c r="T829" s="39"/>
      <c r="V829" s="76"/>
    </row>
    <row r="830" spans="1:22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71"/>
      <c r="N830" s="98"/>
      <c r="O830" s="28"/>
      <c r="P830" s="80"/>
      <c r="R830" s="76"/>
      <c r="S830" s="28"/>
      <c r="T830" s="39"/>
      <c r="V830" s="76"/>
    </row>
    <row r="831" spans="1:22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71"/>
      <c r="N831" s="98"/>
      <c r="O831" s="28"/>
      <c r="P831" s="80"/>
      <c r="R831" s="76"/>
      <c r="S831" s="28"/>
      <c r="T831" s="39"/>
      <c r="V831" s="76"/>
    </row>
    <row r="832" spans="1:22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71"/>
      <c r="N832" s="98"/>
      <c r="O832" s="28"/>
      <c r="P832" s="80"/>
      <c r="R832" s="76"/>
      <c r="S832" s="28"/>
      <c r="T832" s="39"/>
      <c r="V832" s="76"/>
    </row>
    <row r="833" spans="1:22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71"/>
      <c r="N833" s="98"/>
      <c r="O833" s="28"/>
      <c r="P833" s="80"/>
      <c r="R833" s="76"/>
      <c r="S833" s="28"/>
      <c r="T833" s="39"/>
      <c r="V833" s="76"/>
    </row>
    <row r="834" spans="1:22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71"/>
      <c r="N834" s="98"/>
      <c r="O834" s="28"/>
      <c r="P834" s="80"/>
      <c r="R834" s="76"/>
      <c r="S834" s="28"/>
      <c r="T834" s="39"/>
      <c r="V834" s="76"/>
    </row>
    <row r="835" spans="1:22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71"/>
      <c r="N835" s="98"/>
      <c r="O835" s="28"/>
      <c r="P835" s="80"/>
      <c r="R835" s="76"/>
      <c r="S835" s="28"/>
      <c r="T835" s="39"/>
      <c r="V835" s="76"/>
    </row>
    <row r="836" spans="1:22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71"/>
      <c r="N836" s="98"/>
      <c r="O836" s="28"/>
      <c r="P836" s="80"/>
      <c r="R836" s="76"/>
      <c r="S836" s="28"/>
      <c r="T836" s="39"/>
      <c r="V836" s="76"/>
    </row>
    <row r="837" spans="1:22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71"/>
      <c r="N837" s="98"/>
      <c r="O837" s="28"/>
      <c r="P837" s="80"/>
      <c r="R837" s="76"/>
      <c r="S837" s="28"/>
      <c r="T837" s="39"/>
      <c r="V837" s="76"/>
    </row>
    <row r="838" spans="1:22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71"/>
      <c r="N838" s="98"/>
      <c r="O838" s="28"/>
      <c r="P838" s="80"/>
      <c r="R838" s="76"/>
      <c r="S838" s="28"/>
      <c r="T838" s="39"/>
      <c r="V838" s="76"/>
    </row>
    <row r="839" spans="1:22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71"/>
      <c r="N839" s="98"/>
      <c r="O839" s="28"/>
      <c r="P839" s="80"/>
      <c r="R839" s="76"/>
      <c r="S839" s="28"/>
      <c r="T839" s="39"/>
      <c r="V839" s="76"/>
    </row>
    <row r="840" spans="1:22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71"/>
      <c r="N840" s="98"/>
      <c r="O840" s="28"/>
      <c r="P840" s="80"/>
      <c r="R840" s="76"/>
      <c r="S840" s="28"/>
      <c r="T840" s="39"/>
      <c r="V840" s="76"/>
    </row>
    <row r="841" spans="1:22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71"/>
      <c r="N841" s="98"/>
      <c r="O841" s="28"/>
      <c r="P841" s="80"/>
      <c r="R841" s="76"/>
      <c r="S841" s="28"/>
      <c r="T841" s="39"/>
      <c r="V841" s="76"/>
    </row>
    <row r="842" spans="1:22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71"/>
      <c r="N842" s="98"/>
      <c r="O842" s="28"/>
      <c r="P842" s="80"/>
      <c r="R842" s="76"/>
      <c r="S842" s="28"/>
      <c r="T842" s="39"/>
      <c r="V842" s="76"/>
    </row>
    <row r="843" spans="1:22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71"/>
      <c r="N843" s="98"/>
      <c r="O843" s="28"/>
      <c r="P843" s="80"/>
      <c r="R843" s="76"/>
      <c r="S843" s="28"/>
      <c r="T843" s="39"/>
      <c r="V843" s="76"/>
    </row>
    <row r="844" spans="1:22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71"/>
      <c r="N844" s="98"/>
      <c r="O844" s="28"/>
      <c r="P844" s="80"/>
      <c r="R844" s="76"/>
      <c r="S844" s="28"/>
      <c r="T844" s="39"/>
      <c r="V844" s="76"/>
    </row>
    <row r="845" spans="1:22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71"/>
      <c r="N845" s="98"/>
      <c r="O845" s="28"/>
      <c r="P845" s="80"/>
      <c r="R845" s="76"/>
      <c r="S845" s="28"/>
      <c r="T845" s="39"/>
      <c r="V845" s="76"/>
    </row>
    <row r="846" spans="1:22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71"/>
      <c r="N846" s="98"/>
      <c r="O846" s="28"/>
      <c r="P846" s="80"/>
      <c r="R846" s="76"/>
      <c r="S846" s="28"/>
      <c r="T846" s="39"/>
      <c r="V846" s="76"/>
    </row>
    <row r="847" spans="1:22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71"/>
      <c r="N847" s="98"/>
      <c r="O847" s="28"/>
      <c r="P847" s="80"/>
      <c r="R847" s="76"/>
      <c r="S847" s="28"/>
      <c r="T847" s="39"/>
      <c r="V847" s="76"/>
    </row>
    <row r="848" spans="1:22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71"/>
      <c r="N848" s="98"/>
      <c r="O848" s="28"/>
      <c r="P848" s="80"/>
      <c r="R848" s="76"/>
      <c r="S848" s="28"/>
      <c r="T848" s="39"/>
      <c r="V848" s="76"/>
    </row>
    <row r="849" spans="1:22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71"/>
      <c r="N849" s="98"/>
      <c r="O849" s="28"/>
      <c r="P849" s="80"/>
      <c r="R849" s="76"/>
      <c r="S849" s="28"/>
      <c r="T849" s="39"/>
      <c r="V849" s="76"/>
    </row>
    <row r="850" spans="1:22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71"/>
      <c r="N850" s="98"/>
      <c r="O850" s="28"/>
      <c r="P850" s="80"/>
      <c r="R850" s="76"/>
      <c r="S850" s="28"/>
      <c r="T850" s="39"/>
      <c r="V850" s="76"/>
    </row>
    <row r="851" spans="1:22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71"/>
      <c r="N851" s="98"/>
      <c r="O851" s="28"/>
      <c r="P851" s="80"/>
      <c r="R851" s="76"/>
      <c r="S851" s="28"/>
      <c r="T851" s="39"/>
      <c r="V851" s="76"/>
    </row>
    <row r="852" spans="1:22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71"/>
      <c r="N852" s="98"/>
      <c r="O852" s="28"/>
      <c r="P852" s="80"/>
      <c r="R852" s="76"/>
      <c r="S852" s="28"/>
      <c r="T852" s="39"/>
      <c r="V852" s="76"/>
    </row>
    <row r="853" spans="1:22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71"/>
      <c r="N853" s="98"/>
      <c r="O853" s="28"/>
      <c r="P853" s="80"/>
      <c r="R853" s="76"/>
      <c r="S853" s="28"/>
      <c r="T853" s="39"/>
      <c r="V853" s="76"/>
    </row>
    <row r="854" spans="1:22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71"/>
      <c r="N854" s="98"/>
      <c r="O854" s="28"/>
      <c r="P854" s="80"/>
      <c r="R854" s="76"/>
      <c r="S854" s="28"/>
      <c r="T854" s="39"/>
      <c r="V854" s="76"/>
    </row>
    <row r="855" spans="1:22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71"/>
      <c r="N855" s="98"/>
      <c r="O855" s="28"/>
      <c r="P855" s="80"/>
      <c r="R855" s="76"/>
      <c r="S855" s="28"/>
      <c r="T855" s="39"/>
      <c r="V855" s="76"/>
    </row>
    <row r="856" spans="1:22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71"/>
      <c r="N856" s="98"/>
      <c r="O856" s="28"/>
      <c r="P856" s="80"/>
      <c r="R856" s="76"/>
      <c r="S856" s="28"/>
      <c r="T856" s="39"/>
      <c r="V856" s="76"/>
    </row>
    <row r="857" spans="1:22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71"/>
      <c r="N857" s="98"/>
      <c r="O857" s="28"/>
      <c r="P857" s="80"/>
      <c r="R857" s="76"/>
      <c r="S857" s="28"/>
      <c r="T857" s="39"/>
      <c r="V857" s="76"/>
    </row>
    <row r="858" spans="1:22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71"/>
      <c r="N858" s="98"/>
      <c r="O858" s="28"/>
      <c r="P858" s="80"/>
      <c r="R858" s="76"/>
      <c r="S858" s="28"/>
      <c r="T858" s="39"/>
      <c r="V858" s="76"/>
    </row>
    <row r="859" spans="1:22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71"/>
      <c r="N859" s="98"/>
      <c r="O859" s="28"/>
      <c r="P859" s="80"/>
      <c r="R859" s="76"/>
      <c r="S859" s="28"/>
      <c r="T859" s="39"/>
      <c r="V859" s="76"/>
    </row>
    <row r="860" spans="1:22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71"/>
      <c r="N860" s="98"/>
      <c r="O860" s="28"/>
      <c r="P860" s="80"/>
      <c r="R860" s="76"/>
      <c r="S860" s="28"/>
      <c r="T860" s="39"/>
      <c r="V860" s="76"/>
    </row>
    <row r="861" spans="1:22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71"/>
      <c r="N861" s="98"/>
      <c r="O861" s="28"/>
      <c r="P861" s="80"/>
      <c r="R861" s="76"/>
      <c r="S861" s="28"/>
      <c r="T861" s="39"/>
      <c r="V861" s="76"/>
    </row>
    <row r="862" spans="1:22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71"/>
      <c r="N862" s="98"/>
      <c r="O862" s="28"/>
      <c r="P862" s="80"/>
      <c r="R862" s="76"/>
      <c r="S862" s="28"/>
      <c r="T862" s="39"/>
      <c r="V862" s="76"/>
    </row>
    <row r="863" spans="1:22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71"/>
      <c r="N863" s="98"/>
      <c r="O863" s="28"/>
      <c r="P863" s="80"/>
      <c r="R863" s="76"/>
      <c r="S863" s="28"/>
      <c r="T863" s="39"/>
      <c r="V863" s="76"/>
    </row>
    <row r="864" spans="1:22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71"/>
      <c r="N864" s="98"/>
      <c r="O864" s="28"/>
      <c r="P864" s="80"/>
      <c r="R864" s="76"/>
      <c r="S864" s="28"/>
      <c r="T864" s="39"/>
      <c r="V864" s="76"/>
    </row>
    <row r="865" spans="1:22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71"/>
      <c r="N865" s="98"/>
      <c r="O865" s="28"/>
      <c r="P865" s="80"/>
      <c r="R865" s="76"/>
      <c r="S865" s="28"/>
      <c r="T865" s="39"/>
      <c r="V865" s="76"/>
    </row>
    <row r="866" spans="1:22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71"/>
      <c r="N866" s="98"/>
      <c r="O866" s="28"/>
      <c r="P866" s="80"/>
      <c r="R866" s="76"/>
      <c r="S866" s="28"/>
      <c r="T866" s="39"/>
      <c r="V866" s="76"/>
    </row>
    <row r="867" spans="1:22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71"/>
      <c r="N867" s="98"/>
      <c r="O867" s="28"/>
      <c r="P867" s="80"/>
      <c r="R867" s="76"/>
      <c r="S867" s="28"/>
      <c r="T867" s="39"/>
      <c r="V867" s="76"/>
    </row>
    <row r="868" spans="1:22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71"/>
      <c r="N868" s="98"/>
      <c r="O868" s="28"/>
      <c r="P868" s="80"/>
      <c r="R868" s="76"/>
      <c r="S868" s="28"/>
      <c r="T868" s="39"/>
      <c r="V868" s="76"/>
    </row>
    <row r="869" spans="1:22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71"/>
      <c r="N869" s="98"/>
      <c r="O869" s="28"/>
      <c r="P869" s="80"/>
      <c r="R869" s="76"/>
      <c r="S869" s="28"/>
      <c r="T869" s="39"/>
      <c r="V869" s="76"/>
    </row>
    <row r="870" spans="1:22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71"/>
      <c r="N870" s="98"/>
      <c r="O870" s="28"/>
      <c r="P870" s="80"/>
      <c r="R870" s="76"/>
      <c r="S870" s="28"/>
      <c r="T870" s="39"/>
      <c r="V870" s="76"/>
    </row>
    <row r="871" spans="1:22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71"/>
      <c r="N871" s="98"/>
      <c r="O871" s="28"/>
      <c r="P871" s="80"/>
      <c r="R871" s="76"/>
      <c r="S871" s="28"/>
      <c r="T871" s="39"/>
      <c r="V871" s="76"/>
    </row>
    <row r="872" spans="1:22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71"/>
      <c r="N872" s="98"/>
      <c r="O872" s="28"/>
      <c r="P872" s="80"/>
      <c r="R872" s="76"/>
      <c r="S872" s="28"/>
      <c r="T872" s="39"/>
      <c r="V872" s="76"/>
    </row>
    <row r="873" spans="1:22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71"/>
      <c r="N873" s="98"/>
      <c r="O873" s="28"/>
      <c r="P873" s="80"/>
      <c r="R873" s="76"/>
      <c r="S873" s="28"/>
      <c r="T873" s="39"/>
      <c r="V873" s="76"/>
    </row>
    <row r="874" spans="1:22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71"/>
      <c r="N874" s="98"/>
      <c r="O874" s="28"/>
      <c r="P874" s="80"/>
      <c r="R874" s="76"/>
      <c r="S874" s="28"/>
      <c r="T874" s="39"/>
      <c r="V874" s="76"/>
    </row>
    <row r="875" spans="1:22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71"/>
      <c r="N875" s="98"/>
      <c r="O875" s="28"/>
      <c r="P875" s="80"/>
      <c r="R875" s="76"/>
      <c r="S875" s="28"/>
      <c r="T875" s="39"/>
      <c r="V875" s="76"/>
    </row>
    <row r="876" spans="1:22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71"/>
      <c r="N876" s="98"/>
      <c r="O876" s="28"/>
      <c r="P876" s="80"/>
      <c r="R876" s="76"/>
      <c r="S876" s="28"/>
      <c r="T876" s="39"/>
      <c r="V876" s="76"/>
    </row>
    <row r="877" spans="1:22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71"/>
      <c r="N877" s="98"/>
      <c r="O877" s="28"/>
      <c r="P877" s="80"/>
      <c r="R877" s="76"/>
      <c r="S877" s="28"/>
      <c r="T877" s="39"/>
      <c r="V877" s="76"/>
    </row>
    <row r="878" spans="1:22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71"/>
      <c r="N878" s="98"/>
      <c r="O878" s="28"/>
      <c r="P878" s="80"/>
      <c r="R878" s="76"/>
      <c r="S878" s="28"/>
      <c r="T878" s="39"/>
      <c r="V878" s="76"/>
    </row>
    <row r="879" spans="1:22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71"/>
      <c r="N879" s="98"/>
      <c r="O879" s="28"/>
      <c r="P879" s="80"/>
      <c r="R879" s="76"/>
      <c r="S879" s="28"/>
      <c r="T879" s="39"/>
      <c r="V879" s="76"/>
    </row>
    <row r="880" spans="1:22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71"/>
      <c r="N880" s="98"/>
      <c r="O880" s="28"/>
      <c r="P880" s="80"/>
      <c r="R880" s="76"/>
      <c r="S880" s="28"/>
      <c r="T880" s="39"/>
      <c r="V880" s="76"/>
    </row>
    <row r="881" spans="1:22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71"/>
      <c r="N881" s="98"/>
      <c r="O881" s="28"/>
      <c r="P881" s="80"/>
      <c r="R881" s="76"/>
      <c r="S881" s="28"/>
      <c r="T881" s="39"/>
      <c r="V881" s="76"/>
    </row>
    <row r="882" spans="1:22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71"/>
      <c r="N882" s="98"/>
      <c r="O882" s="28"/>
      <c r="P882" s="80"/>
      <c r="R882" s="76"/>
      <c r="S882" s="28"/>
      <c r="T882" s="39"/>
      <c r="V882" s="76"/>
    </row>
    <row r="883" spans="1:22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71"/>
      <c r="N883" s="98"/>
      <c r="O883" s="28"/>
      <c r="P883" s="80"/>
      <c r="R883" s="76"/>
      <c r="S883" s="28"/>
      <c r="T883" s="39"/>
      <c r="V883" s="76"/>
    </row>
    <row r="884" spans="1:22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71"/>
      <c r="N884" s="98"/>
      <c r="O884" s="28"/>
      <c r="P884" s="80"/>
      <c r="R884" s="76"/>
      <c r="S884" s="28"/>
      <c r="T884" s="39"/>
      <c r="V884" s="76"/>
    </row>
    <row r="885" spans="1:22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71"/>
      <c r="N885" s="98"/>
      <c r="O885" s="28"/>
      <c r="P885" s="80"/>
      <c r="R885" s="76"/>
      <c r="S885" s="28"/>
      <c r="T885" s="39"/>
      <c r="V885" s="76"/>
    </row>
    <row r="886" spans="1:22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71"/>
      <c r="N886" s="98"/>
      <c r="O886" s="28"/>
      <c r="P886" s="80"/>
      <c r="R886" s="76"/>
      <c r="S886" s="28"/>
      <c r="T886" s="39"/>
      <c r="V886" s="76"/>
    </row>
    <row r="887" spans="1:22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71"/>
      <c r="N887" s="98"/>
      <c r="O887" s="28"/>
      <c r="P887" s="80"/>
      <c r="R887" s="76"/>
      <c r="S887" s="28"/>
      <c r="T887" s="39"/>
      <c r="V887" s="76"/>
    </row>
    <row r="888" spans="1:22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71"/>
      <c r="N888" s="98"/>
      <c r="O888" s="28"/>
      <c r="P888" s="80"/>
      <c r="R888" s="76"/>
      <c r="S888" s="28"/>
      <c r="T888" s="39"/>
      <c r="V888" s="76"/>
    </row>
    <row r="889" spans="1:22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71"/>
      <c r="N889" s="98"/>
      <c r="O889" s="28"/>
      <c r="P889" s="80"/>
      <c r="R889" s="76"/>
      <c r="S889" s="28"/>
      <c r="T889" s="39"/>
      <c r="V889" s="76"/>
    </row>
    <row r="890" spans="1:22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71"/>
      <c r="N890" s="98"/>
      <c r="O890" s="28"/>
      <c r="P890" s="80"/>
      <c r="R890" s="76"/>
      <c r="S890" s="28"/>
      <c r="T890" s="39"/>
      <c r="V890" s="76"/>
    </row>
    <row r="891" spans="1:22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71"/>
      <c r="N891" s="98"/>
      <c r="O891" s="28"/>
      <c r="P891" s="80"/>
      <c r="R891" s="76"/>
      <c r="S891" s="28"/>
      <c r="T891" s="39"/>
      <c r="V891" s="76"/>
    </row>
    <row r="892" spans="1:22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71"/>
      <c r="N892" s="98"/>
      <c r="O892" s="28"/>
      <c r="P892" s="80"/>
      <c r="R892" s="76"/>
      <c r="S892" s="28"/>
      <c r="T892" s="39"/>
      <c r="V892" s="76"/>
    </row>
    <row r="893" spans="1:22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71"/>
      <c r="N893" s="98"/>
      <c r="O893" s="28"/>
      <c r="P893" s="80"/>
      <c r="R893" s="76"/>
      <c r="S893" s="28"/>
      <c r="T893" s="39"/>
      <c r="V893" s="76"/>
    </row>
    <row r="894" spans="1:22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71"/>
      <c r="N894" s="98"/>
      <c r="O894" s="28"/>
      <c r="P894" s="80"/>
      <c r="R894" s="76"/>
      <c r="S894" s="28"/>
      <c r="T894" s="39"/>
      <c r="V894" s="76"/>
    </row>
    <row r="895" spans="1:22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71"/>
      <c r="N895" s="98"/>
      <c r="O895" s="28"/>
      <c r="P895" s="80"/>
      <c r="R895" s="76"/>
      <c r="S895" s="28"/>
      <c r="T895" s="39"/>
      <c r="V895" s="76"/>
    </row>
    <row r="896" spans="1:22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71"/>
      <c r="N896" s="98"/>
      <c r="O896" s="28"/>
      <c r="P896" s="80"/>
      <c r="R896" s="76"/>
      <c r="S896" s="28"/>
      <c r="T896" s="39"/>
      <c r="V896" s="76"/>
    </row>
    <row r="897" spans="1:22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71"/>
      <c r="N897" s="98"/>
      <c r="O897" s="28"/>
      <c r="P897" s="80"/>
      <c r="R897" s="76"/>
      <c r="S897" s="28"/>
      <c r="T897" s="39"/>
      <c r="V897" s="76"/>
    </row>
    <row r="898" spans="1:22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71"/>
      <c r="N898" s="98"/>
      <c r="O898" s="28"/>
      <c r="P898" s="80"/>
      <c r="R898" s="76"/>
      <c r="S898" s="28"/>
      <c r="T898" s="39"/>
      <c r="V898" s="76"/>
    </row>
    <row r="899" spans="1:22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71"/>
      <c r="N899" s="98"/>
      <c r="O899" s="28"/>
      <c r="P899" s="80"/>
      <c r="R899" s="76"/>
      <c r="S899" s="28"/>
      <c r="T899" s="39"/>
      <c r="V899" s="76"/>
    </row>
    <row r="900" spans="1:22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71"/>
      <c r="N900" s="98"/>
      <c r="O900" s="28"/>
      <c r="P900" s="80"/>
      <c r="R900" s="76"/>
      <c r="S900" s="28"/>
      <c r="T900" s="39"/>
      <c r="V900" s="76"/>
    </row>
    <row r="901" spans="1:22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71"/>
      <c r="N901" s="98"/>
      <c r="O901" s="28"/>
      <c r="P901" s="80"/>
      <c r="R901" s="76"/>
      <c r="S901" s="28"/>
      <c r="T901" s="39"/>
      <c r="V901" s="76"/>
    </row>
    <row r="902" spans="1:22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71"/>
      <c r="N902" s="98"/>
      <c r="O902" s="28"/>
      <c r="P902" s="80"/>
      <c r="R902" s="76"/>
      <c r="S902" s="28"/>
      <c r="T902" s="39"/>
      <c r="V902" s="76"/>
    </row>
    <row r="903" spans="1:22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71"/>
      <c r="N903" s="98"/>
      <c r="O903" s="28"/>
      <c r="P903" s="80"/>
      <c r="R903" s="76"/>
      <c r="S903" s="28"/>
      <c r="T903" s="39"/>
      <c r="V903" s="76"/>
    </row>
    <row r="904" spans="1:22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71"/>
      <c r="N904" s="98"/>
      <c r="O904" s="28"/>
      <c r="P904" s="80"/>
      <c r="R904" s="76"/>
      <c r="S904" s="28"/>
      <c r="T904" s="39"/>
      <c r="V904" s="76"/>
    </row>
    <row r="905" spans="1:22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71"/>
      <c r="N905" s="98"/>
      <c r="O905" s="28"/>
      <c r="P905" s="80"/>
      <c r="R905" s="76"/>
      <c r="S905" s="28"/>
      <c r="T905" s="39"/>
      <c r="V905" s="76"/>
    </row>
    <row r="906" spans="1:22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71"/>
      <c r="N906" s="98"/>
      <c r="O906" s="28"/>
      <c r="P906" s="80"/>
      <c r="R906" s="76"/>
      <c r="S906" s="28"/>
      <c r="T906" s="39"/>
      <c r="V906" s="76"/>
    </row>
    <row r="907" spans="1:22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71"/>
      <c r="N907" s="98"/>
      <c r="O907" s="28"/>
      <c r="P907" s="80"/>
      <c r="R907" s="76"/>
      <c r="S907" s="28"/>
      <c r="T907" s="39"/>
      <c r="V907" s="76"/>
    </row>
    <row r="908" spans="1:22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71"/>
      <c r="N908" s="98"/>
      <c r="O908" s="28"/>
      <c r="P908" s="80"/>
      <c r="R908" s="76"/>
      <c r="S908" s="28"/>
      <c r="T908" s="39"/>
      <c r="V908" s="76"/>
    </row>
    <row r="909" spans="1:22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71"/>
      <c r="N909" s="98"/>
      <c r="O909" s="28"/>
      <c r="P909" s="80"/>
      <c r="R909" s="76"/>
      <c r="S909" s="28"/>
      <c r="T909" s="39"/>
      <c r="V909" s="76"/>
    </row>
    <row r="910" spans="1:22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71"/>
      <c r="N910" s="98"/>
      <c r="O910" s="28"/>
      <c r="P910" s="80"/>
      <c r="R910" s="76"/>
      <c r="S910" s="28"/>
      <c r="T910" s="39"/>
      <c r="V910" s="76"/>
    </row>
    <row r="911" spans="1:22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71"/>
      <c r="N911" s="98"/>
      <c r="O911" s="28"/>
      <c r="P911" s="80"/>
      <c r="R911" s="76"/>
      <c r="S911" s="28"/>
      <c r="T911" s="39"/>
      <c r="V911" s="76"/>
    </row>
    <row r="912" spans="1:22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71"/>
      <c r="N912" s="98"/>
      <c r="O912" s="28"/>
      <c r="P912" s="80"/>
      <c r="R912" s="76"/>
      <c r="S912" s="28"/>
      <c r="T912" s="39"/>
      <c r="V912" s="76"/>
    </row>
    <row r="913" spans="1:22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71"/>
      <c r="N913" s="98"/>
      <c r="O913" s="28"/>
      <c r="P913" s="80"/>
      <c r="R913" s="76"/>
      <c r="S913" s="28"/>
      <c r="T913" s="39"/>
      <c r="V913" s="76"/>
    </row>
    <row r="914" spans="1:22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71"/>
      <c r="N914" s="98"/>
      <c r="O914" s="28"/>
      <c r="P914" s="80"/>
      <c r="R914" s="76"/>
      <c r="S914" s="28"/>
      <c r="T914" s="39"/>
      <c r="V914" s="76"/>
    </row>
    <row r="915" spans="1:22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71"/>
      <c r="N915" s="98"/>
      <c r="O915" s="28"/>
      <c r="P915" s="80"/>
      <c r="R915" s="76"/>
      <c r="S915" s="28"/>
      <c r="T915" s="39"/>
      <c r="V915" s="76"/>
    </row>
    <row r="916" spans="1:22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71"/>
      <c r="N916" s="98"/>
      <c r="O916" s="28"/>
      <c r="P916" s="80"/>
      <c r="R916" s="76"/>
      <c r="S916" s="28"/>
      <c r="T916" s="39"/>
      <c r="V916" s="76"/>
    </row>
    <row r="917" spans="1:22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71"/>
      <c r="N917" s="98"/>
      <c r="O917" s="28"/>
      <c r="P917" s="80"/>
      <c r="R917" s="76"/>
      <c r="S917" s="28"/>
      <c r="T917" s="39"/>
      <c r="V917" s="76"/>
    </row>
    <row r="918" spans="1:22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71"/>
      <c r="N918" s="98"/>
      <c r="O918" s="28"/>
      <c r="P918" s="80"/>
      <c r="R918" s="76"/>
      <c r="S918" s="28"/>
      <c r="T918" s="39"/>
      <c r="V918" s="76"/>
    </row>
    <row r="919" spans="1:22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71"/>
      <c r="N919" s="98"/>
      <c r="O919" s="28"/>
      <c r="P919" s="80"/>
      <c r="R919" s="76"/>
      <c r="S919" s="28"/>
      <c r="T919" s="39"/>
      <c r="V919" s="76"/>
    </row>
    <row r="920" spans="1:22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71"/>
      <c r="N920" s="98"/>
      <c r="O920" s="28"/>
      <c r="P920" s="80"/>
      <c r="R920" s="76"/>
      <c r="S920" s="28"/>
      <c r="T920" s="39"/>
      <c r="V920" s="76"/>
    </row>
    <row r="921" spans="1:22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71"/>
      <c r="N921" s="98"/>
      <c r="O921" s="28"/>
      <c r="P921" s="80"/>
      <c r="R921" s="76"/>
      <c r="S921" s="28"/>
      <c r="T921" s="39"/>
      <c r="V921" s="76"/>
    </row>
    <row r="922" spans="1:22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71"/>
      <c r="N922" s="98"/>
      <c r="O922" s="28"/>
      <c r="P922" s="80"/>
      <c r="R922" s="76"/>
      <c r="S922" s="28"/>
      <c r="T922" s="39"/>
      <c r="V922" s="76"/>
    </row>
    <row r="923" spans="1:22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71"/>
      <c r="N923" s="98"/>
      <c r="O923" s="28"/>
      <c r="P923" s="80"/>
      <c r="R923" s="76"/>
      <c r="S923" s="28"/>
      <c r="T923" s="39"/>
      <c r="V923" s="76"/>
    </row>
    <row r="924" spans="1:22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71"/>
      <c r="N924" s="98"/>
      <c r="O924" s="28"/>
      <c r="P924" s="80"/>
      <c r="R924" s="76"/>
      <c r="S924" s="28"/>
      <c r="T924" s="39"/>
      <c r="V924" s="76"/>
    </row>
    <row r="925" spans="1:22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71"/>
      <c r="N925" s="98"/>
      <c r="O925" s="28"/>
      <c r="P925" s="80"/>
      <c r="R925" s="76"/>
      <c r="S925" s="28"/>
      <c r="T925" s="39"/>
      <c r="V925" s="76"/>
    </row>
    <row r="926" spans="1:22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71"/>
      <c r="N926" s="98"/>
      <c r="O926" s="28"/>
      <c r="P926" s="80"/>
      <c r="R926" s="76"/>
      <c r="S926" s="28"/>
      <c r="T926" s="39"/>
      <c r="V926" s="76"/>
    </row>
    <row r="927" spans="1:22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71"/>
      <c r="N927" s="98"/>
      <c r="O927" s="28"/>
      <c r="P927" s="80"/>
      <c r="R927" s="76"/>
      <c r="S927" s="28"/>
      <c r="T927" s="39"/>
      <c r="V927" s="76"/>
    </row>
    <row r="928" spans="1:22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71"/>
      <c r="N928" s="98"/>
      <c r="O928" s="28"/>
      <c r="P928" s="80"/>
      <c r="R928" s="76"/>
      <c r="S928" s="28"/>
      <c r="T928" s="39"/>
      <c r="V928" s="76"/>
    </row>
    <row r="929" spans="1:22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71"/>
      <c r="N929" s="98"/>
      <c r="O929" s="28"/>
      <c r="P929" s="80"/>
      <c r="R929" s="76"/>
      <c r="S929" s="28"/>
      <c r="T929" s="39"/>
      <c r="V929" s="76"/>
    </row>
    <row r="930" spans="1:22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71"/>
      <c r="N930" s="98"/>
      <c r="O930" s="28"/>
      <c r="P930" s="80"/>
      <c r="R930" s="76"/>
      <c r="S930" s="28"/>
      <c r="T930" s="39"/>
      <c r="V930" s="76"/>
    </row>
    <row r="931" spans="1:22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71"/>
      <c r="N931" s="98"/>
      <c r="O931" s="28"/>
      <c r="P931" s="80"/>
      <c r="R931" s="76"/>
      <c r="S931" s="28"/>
      <c r="T931" s="39"/>
      <c r="V931" s="76"/>
    </row>
    <row r="932" spans="1:22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71"/>
      <c r="N932" s="98"/>
      <c r="O932" s="28"/>
      <c r="P932" s="80"/>
      <c r="R932" s="76"/>
      <c r="S932" s="28"/>
      <c r="T932" s="39"/>
      <c r="V932" s="76"/>
    </row>
    <row r="933" spans="1:22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71"/>
      <c r="N933" s="98"/>
      <c r="O933" s="28"/>
      <c r="P933" s="80"/>
      <c r="R933" s="76"/>
      <c r="S933" s="28"/>
      <c r="T933" s="39"/>
      <c r="V933" s="76"/>
    </row>
    <row r="934" spans="1:22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71"/>
      <c r="N934" s="98"/>
      <c r="O934" s="28"/>
      <c r="P934" s="80"/>
      <c r="R934" s="76"/>
      <c r="S934" s="28"/>
      <c r="T934" s="39"/>
      <c r="V934" s="76"/>
    </row>
    <row r="935" spans="1:22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71"/>
      <c r="N935" s="98"/>
      <c r="O935" s="28"/>
      <c r="P935" s="80"/>
      <c r="R935" s="76"/>
      <c r="S935" s="28"/>
      <c r="T935" s="39"/>
      <c r="V935" s="76"/>
    </row>
    <row r="936" spans="1:22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71"/>
      <c r="N936" s="98"/>
      <c r="O936" s="28"/>
      <c r="P936" s="80"/>
      <c r="R936" s="76"/>
      <c r="S936" s="28"/>
      <c r="T936" s="39"/>
      <c r="V936" s="76"/>
    </row>
    <row r="937" spans="1:22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71"/>
      <c r="N937" s="98"/>
      <c r="O937" s="28"/>
      <c r="P937" s="80"/>
      <c r="R937" s="76"/>
      <c r="S937" s="28"/>
      <c r="T937" s="39"/>
      <c r="V937" s="76"/>
    </row>
    <row r="938" spans="1:22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71"/>
      <c r="N938" s="98"/>
      <c r="O938" s="28"/>
      <c r="P938" s="80"/>
      <c r="R938" s="76"/>
      <c r="S938" s="28"/>
      <c r="T938" s="39"/>
      <c r="V938" s="76"/>
    </row>
    <row r="939" spans="1:22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71"/>
      <c r="N939" s="98"/>
      <c r="O939" s="28"/>
      <c r="P939" s="80"/>
      <c r="R939" s="76"/>
      <c r="S939" s="28"/>
      <c r="T939" s="39"/>
      <c r="V939" s="76"/>
    </row>
    <row r="940" spans="1:22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71"/>
      <c r="N940" s="98"/>
      <c r="O940" s="28"/>
      <c r="P940" s="80"/>
      <c r="R940" s="76"/>
      <c r="S940" s="28"/>
      <c r="T940" s="39"/>
      <c r="V940" s="76"/>
    </row>
    <row r="941" spans="1:22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71"/>
      <c r="N941" s="98"/>
      <c r="O941" s="28"/>
      <c r="P941" s="80"/>
      <c r="R941" s="76"/>
      <c r="S941" s="28"/>
      <c r="T941" s="39"/>
      <c r="V941" s="76"/>
    </row>
    <row r="942" spans="1:22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71"/>
      <c r="N942" s="98"/>
      <c r="O942" s="28"/>
      <c r="P942" s="80"/>
      <c r="R942" s="76"/>
      <c r="S942" s="28"/>
      <c r="T942" s="39"/>
      <c r="V942" s="76"/>
    </row>
    <row r="943" spans="1:22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71"/>
      <c r="N943" s="98"/>
      <c r="O943" s="28"/>
      <c r="P943" s="80"/>
      <c r="R943" s="76"/>
      <c r="S943" s="28"/>
      <c r="T943" s="39"/>
      <c r="V943" s="76"/>
    </row>
    <row r="944" spans="1:22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71"/>
      <c r="N944" s="98"/>
      <c r="O944" s="28"/>
      <c r="P944" s="80"/>
      <c r="R944" s="76"/>
      <c r="S944" s="28"/>
      <c r="T944" s="39"/>
      <c r="V944" s="76"/>
    </row>
    <row r="945" spans="1:22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71"/>
      <c r="N945" s="98"/>
      <c r="O945" s="28"/>
      <c r="P945" s="80"/>
      <c r="R945" s="76"/>
      <c r="S945" s="28"/>
      <c r="T945" s="39"/>
      <c r="V945" s="76"/>
    </row>
    <row r="946" spans="1:22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71"/>
      <c r="N946" s="98"/>
      <c r="O946" s="28"/>
      <c r="P946" s="80"/>
      <c r="R946" s="76"/>
      <c r="S946" s="28"/>
      <c r="T946" s="39"/>
      <c r="V946" s="76"/>
    </row>
    <row r="947" spans="1:22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71"/>
      <c r="N947" s="98"/>
      <c r="O947" s="28"/>
      <c r="P947" s="80"/>
      <c r="R947" s="76"/>
      <c r="S947" s="28"/>
      <c r="T947" s="39"/>
      <c r="V947" s="76"/>
    </row>
    <row r="948" spans="1:22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71"/>
      <c r="N948" s="98"/>
      <c r="O948" s="28"/>
      <c r="P948" s="80"/>
      <c r="R948" s="76"/>
      <c r="S948" s="28"/>
      <c r="T948" s="39"/>
      <c r="V948" s="76"/>
    </row>
    <row r="949" spans="1:22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71"/>
      <c r="N949" s="98"/>
      <c r="O949" s="28"/>
      <c r="P949" s="80"/>
      <c r="R949" s="76"/>
      <c r="S949" s="28"/>
      <c r="T949" s="39"/>
      <c r="V949" s="76"/>
    </row>
    <row r="950" spans="1:22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71"/>
      <c r="N950" s="98"/>
      <c r="O950" s="28"/>
      <c r="P950" s="80"/>
      <c r="R950" s="76"/>
      <c r="S950" s="28"/>
      <c r="T950" s="39"/>
      <c r="V950" s="76"/>
    </row>
    <row r="951" spans="1:22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71"/>
      <c r="N951" s="98"/>
      <c r="O951" s="28"/>
      <c r="P951" s="80"/>
      <c r="R951" s="76"/>
      <c r="S951" s="28"/>
      <c r="T951" s="39"/>
      <c r="V951" s="76"/>
    </row>
    <row r="952" spans="1:22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71"/>
      <c r="N952" s="98"/>
      <c r="O952" s="28"/>
      <c r="P952" s="80"/>
      <c r="R952" s="76"/>
      <c r="S952" s="28"/>
      <c r="T952" s="39"/>
      <c r="V952" s="76"/>
    </row>
    <row r="953" spans="1:22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71"/>
      <c r="N953" s="98"/>
      <c r="O953" s="28"/>
      <c r="P953" s="80"/>
      <c r="R953" s="76"/>
      <c r="S953" s="28"/>
      <c r="T953" s="39"/>
      <c r="V953" s="76"/>
    </row>
    <row r="954" spans="1:22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71"/>
      <c r="N954" s="98"/>
      <c r="O954" s="28"/>
      <c r="P954" s="80"/>
      <c r="R954" s="76"/>
      <c r="S954" s="28"/>
      <c r="T954" s="39"/>
      <c r="V954" s="76"/>
    </row>
    <row r="955" spans="1:22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71"/>
      <c r="N955" s="98"/>
      <c r="O955" s="28"/>
      <c r="P955" s="80"/>
      <c r="R955" s="76"/>
      <c r="S955" s="28"/>
      <c r="T955" s="39"/>
      <c r="V955" s="76"/>
    </row>
    <row r="956" spans="1:22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71"/>
      <c r="N956" s="98"/>
      <c r="O956" s="28"/>
      <c r="P956" s="80"/>
      <c r="R956" s="76"/>
      <c r="S956" s="28"/>
      <c r="T956" s="39"/>
      <c r="V956" s="76"/>
    </row>
    <row r="957" spans="1:22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71"/>
      <c r="N957" s="98"/>
      <c r="O957" s="28"/>
      <c r="P957" s="80"/>
      <c r="R957" s="76"/>
      <c r="S957" s="28"/>
      <c r="T957" s="39"/>
      <c r="V957" s="76"/>
    </row>
    <row r="958" spans="1:22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71"/>
      <c r="N958" s="98"/>
      <c r="O958" s="28"/>
      <c r="P958" s="80"/>
      <c r="R958" s="76"/>
      <c r="S958" s="28"/>
      <c r="T958" s="39"/>
      <c r="V958" s="76"/>
    </row>
    <row r="959" spans="1:22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71"/>
      <c r="N959" s="98"/>
      <c r="O959" s="28"/>
      <c r="P959" s="80"/>
      <c r="R959" s="76"/>
      <c r="S959" s="28"/>
      <c r="T959" s="39"/>
      <c r="V959" s="76"/>
    </row>
    <row r="960" spans="1:22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71"/>
      <c r="N960" s="98"/>
      <c r="O960" s="28"/>
      <c r="P960" s="80"/>
      <c r="R960" s="76"/>
      <c r="S960" s="28"/>
      <c r="T960" s="39"/>
      <c r="V960" s="76"/>
    </row>
    <row r="961" spans="1:22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71"/>
      <c r="N961" s="98"/>
      <c r="O961" s="28"/>
      <c r="P961" s="80"/>
      <c r="R961" s="76"/>
      <c r="S961" s="28"/>
      <c r="T961" s="39"/>
      <c r="V961" s="76"/>
    </row>
    <row r="962" spans="1:22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71"/>
      <c r="N962" s="98"/>
      <c r="O962" s="28"/>
      <c r="P962" s="80"/>
      <c r="R962" s="76"/>
      <c r="S962" s="28"/>
      <c r="T962" s="39"/>
      <c r="V962" s="76"/>
    </row>
    <row r="963" spans="1:22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71"/>
      <c r="N963" s="98"/>
      <c r="O963" s="28"/>
      <c r="P963" s="80"/>
      <c r="R963" s="76"/>
      <c r="S963" s="28"/>
      <c r="T963" s="39"/>
      <c r="V963" s="76"/>
    </row>
    <row r="964" spans="1:22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71"/>
      <c r="N964" s="98"/>
      <c r="O964" s="28"/>
      <c r="P964" s="80"/>
      <c r="R964" s="76"/>
      <c r="S964" s="28"/>
      <c r="T964" s="39"/>
      <c r="V964" s="76"/>
    </row>
    <row r="965" spans="1:22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71"/>
      <c r="N965" s="98"/>
      <c r="O965" s="28"/>
      <c r="P965" s="80"/>
      <c r="R965" s="76"/>
      <c r="S965" s="28"/>
      <c r="T965" s="39"/>
      <c r="V965" s="76"/>
    </row>
    <row r="966" spans="1:22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71"/>
      <c r="N966" s="98"/>
      <c r="O966" s="28"/>
      <c r="P966" s="80"/>
      <c r="R966" s="76"/>
      <c r="S966" s="28"/>
      <c r="T966" s="39"/>
      <c r="V966" s="76"/>
    </row>
    <row r="967" spans="1:22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71"/>
      <c r="N967" s="98"/>
      <c r="O967" s="28"/>
      <c r="P967" s="80"/>
      <c r="R967" s="76"/>
      <c r="S967" s="28"/>
      <c r="T967" s="39"/>
      <c r="V967" s="76"/>
    </row>
    <row r="968" spans="1:22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71"/>
      <c r="N968" s="98"/>
      <c r="O968" s="28"/>
      <c r="P968" s="80"/>
      <c r="R968" s="76"/>
      <c r="S968" s="28"/>
      <c r="T968" s="39"/>
      <c r="V968" s="76"/>
    </row>
    <row r="969" spans="1:22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71"/>
      <c r="N969" s="98"/>
      <c r="O969" s="28"/>
      <c r="P969" s="80"/>
      <c r="R969" s="76"/>
      <c r="S969" s="28"/>
      <c r="T969" s="39"/>
      <c r="V969" s="76"/>
    </row>
    <row r="970" spans="1:22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71"/>
      <c r="N970" s="98"/>
      <c r="O970" s="28"/>
      <c r="P970" s="80"/>
      <c r="R970" s="76"/>
      <c r="S970" s="28"/>
      <c r="T970" s="39"/>
      <c r="V970" s="76"/>
    </row>
    <row r="971" spans="1:22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71"/>
      <c r="N971" s="98"/>
      <c r="O971" s="28"/>
      <c r="P971" s="80"/>
      <c r="R971" s="76"/>
      <c r="S971" s="28"/>
      <c r="T971" s="39"/>
      <c r="V971" s="76"/>
    </row>
    <row r="972" spans="1:22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71"/>
      <c r="N972" s="98"/>
      <c r="O972" s="28"/>
      <c r="P972" s="80"/>
      <c r="R972" s="76"/>
      <c r="S972" s="28"/>
      <c r="T972" s="39"/>
      <c r="V972" s="76"/>
    </row>
    <row r="973" spans="1:22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71"/>
      <c r="N973" s="98"/>
      <c r="O973" s="28"/>
      <c r="P973" s="80"/>
      <c r="R973" s="76"/>
      <c r="S973" s="28"/>
      <c r="T973" s="39"/>
      <c r="V973" s="76"/>
    </row>
    <row r="974" spans="1:22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71"/>
      <c r="N974" s="98"/>
      <c r="O974" s="28"/>
      <c r="P974" s="80"/>
      <c r="R974" s="76"/>
      <c r="S974" s="28"/>
      <c r="T974" s="39"/>
      <c r="V974" s="76"/>
    </row>
    <row r="975" spans="1:22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71"/>
      <c r="N975" s="98"/>
      <c r="O975" s="28"/>
      <c r="P975" s="80"/>
      <c r="R975" s="76"/>
      <c r="S975" s="28"/>
      <c r="T975" s="39"/>
      <c r="V975" s="76"/>
    </row>
    <row r="976" spans="1:22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71"/>
      <c r="N976" s="98"/>
      <c r="O976" s="28"/>
      <c r="P976" s="80"/>
      <c r="R976" s="76"/>
      <c r="S976" s="28"/>
      <c r="T976" s="39"/>
      <c r="V976" s="76"/>
    </row>
    <row r="977" spans="1:22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71"/>
      <c r="N977" s="98"/>
      <c r="O977" s="28"/>
      <c r="P977" s="80"/>
      <c r="R977" s="76"/>
      <c r="S977" s="28"/>
      <c r="T977" s="39"/>
      <c r="V977" s="76"/>
    </row>
    <row r="978" spans="1:22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71"/>
      <c r="N978" s="98"/>
      <c r="O978" s="28"/>
      <c r="P978" s="80"/>
      <c r="R978" s="76"/>
      <c r="S978" s="28"/>
      <c r="T978" s="39"/>
      <c r="V978" s="76"/>
    </row>
    <row r="979" spans="1:22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71"/>
      <c r="N979" s="98"/>
      <c r="O979" s="28"/>
      <c r="P979" s="80"/>
      <c r="R979" s="76"/>
      <c r="S979" s="28"/>
      <c r="T979" s="39"/>
      <c r="V979" s="76"/>
    </row>
    <row r="980" spans="1:22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71"/>
      <c r="N980" s="98"/>
      <c r="O980" s="28"/>
      <c r="P980" s="80"/>
      <c r="R980" s="76"/>
      <c r="S980" s="28"/>
      <c r="T980" s="39"/>
      <c r="V980" s="76"/>
    </row>
    <row r="981" spans="1:22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71"/>
      <c r="N981" s="98"/>
      <c r="O981" s="28"/>
      <c r="P981" s="80"/>
      <c r="R981" s="76"/>
      <c r="S981" s="28"/>
      <c r="T981" s="39"/>
      <c r="V981" s="76"/>
    </row>
    <row r="982" spans="1:22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71"/>
      <c r="N982" s="98"/>
      <c r="O982" s="28"/>
      <c r="P982" s="80"/>
      <c r="R982" s="76"/>
      <c r="S982" s="28"/>
      <c r="T982" s="39"/>
      <c r="V982" s="76"/>
    </row>
    <row r="983" spans="1:22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71"/>
      <c r="N983" s="98"/>
      <c r="O983" s="28"/>
      <c r="P983" s="80"/>
      <c r="R983" s="76"/>
      <c r="S983" s="28"/>
      <c r="T983" s="39"/>
      <c r="V983" s="76"/>
    </row>
    <row r="984" spans="1:22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71"/>
      <c r="N984" s="98"/>
      <c r="O984" s="28"/>
      <c r="P984" s="80"/>
      <c r="R984" s="76"/>
      <c r="S984" s="28"/>
      <c r="T984" s="39"/>
      <c r="V984" s="76"/>
    </row>
    <row r="985" spans="1:22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71"/>
      <c r="N985" s="98"/>
      <c r="O985" s="28"/>
      <c r="P985" s="80"/>
      <c r="R985" s="76"/>
      <c r="S985" s="28"/>
      <c r="T985" s="39"/>
      <c r="V985" s="76"/>
    </row>
    <row r="986" spans="1:22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71"/>
      <c r="N986" s="98"/>
      <c r="O986" s="28"/>
      <c r="P986" s="80"/>
      <c r="R986" s="76"/>
      <c r="S986" s="28"/>
      <c r="T986" s="39"/>
      <c r="V986" s="76"/>
    </row>
    <row r="987" spans="1:22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71"/>
      <c r="N987" s="98"/>
      <c r="O987" s="28"/>
      <c r="P987" s="80"/>
      <c r="R987" s="76"/>
      <c r="S987" s="28"/>
      <c r="T987" s="39"/>
      <c r="V987" s="76"/>
    </row>
    <row r="988" spans="1:22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71"/>
      <c r="N988" s="98"/>
      <c r="O988" s="28"/>
      <c r="P988" s="80"/>
      <c r="R988" s="76"/>
      <c r="S988" s="28"/>
      <c r="T988" s="39"/>
      <c r="V988" s="76"/>
    </row>
    <row r="989" spans="1:22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71"/>
      <c r="N989" s="98"/>
      <c r="O989" s="28"/>
      <c r="P989" s="80"/>
      <c r="R989" s="76"/>
      <c r="S989" s="28"/>
      <c r="T989" s="39"/>
      <c r="V989" s="76"/>
    </row>
    <row r="990" spans="1:22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71"/>
      <c r="N990" s="98"/>
      <c r="O990" s="28"/>
      <c r="P990" s="80"/>
      <c r="R990" s="76"/>
      <c r="S990" s="28"/>
      <c r="T990" s="39"/>
      <c r="V990" s="76"/>
    </row>
    <row r="991" spans="1:22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71"/>
      <c r="N991" s="98"/>
      <c r="O991" s="28"/>
      <c r="P991" s="80"/>
      <c r="R991" s="76"/>
      <c r="S991" s="28"/>
      <c r="T991" s="39"/>
      <c r="V991" s="76"/>
    </row>
    <row r="992" spans="1:22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71"/>
      <c r="N992" s="98"/>
      <c r="O992" s="28"/>
      <c r="P992" s="80"/>
      <c r="R992" s="76"/>
      <c r="S992" s="28"/>
      <c r="T992" s="39"/>
      <c r="V992" s="76"/>
    </row>
    <row r="993" spans="1:22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71"/>
      <c r="N993" s="98"/>
      <c r="O993" s="28"/>
      <c r="P993" s="80"/>
      <c r="R993" s="76"/>
      <c r="S993" s="28"/>
      <c r="T993" s="39"/>
      <c r="V993" s="76"/>
    </row>
    <row r="994" spans="1:22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71"/>
      <c r="N994" s="98"/>
      <c r="O994" s="28"/>
      <c r="P994" s="80"/>
      <c r="R994" s="76"/>
      <c r="S994" s="28"/>
      <c r="T994" s="39"/>
      <c r="V994" s="76"/>
    </row>
    <row r="995" spans="1:22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71"/>
      <c r="N995" s="98"/>
      <c r="O995" s="28"/>
      <c r="P995" s="80"/>
      <c r="R995" s="76"/>
      <c r="S995" s="28"/>
      <c r="T995" s="39"/>
      <c r="V995" s="76"/>
    </row>
    <row r="996" spans="1:22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71"/>
      <c r="N996" s="98"/>
      <c r="O996" s="28"/>
      <c r="P996" s="80"/>
      <c r="R996" s="76"/>
      <c r="S996" s="28"/>
      <c r="T996" s="39"/>
      <c r="V996" s="76"/>
    </row>
    <row r="997" spans="1:22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71"/>
      <c r="N997" s="98"/>
      <c r="O997" s="28"/>
      <c r="P997" s="80"/>
      <c r="R997" s="76"/>
      <c r="S997" s="28"/>
      <c r="T997" s="39"/>
      <c r="V997" s="76"/>
    </row>
    <row r="998" spans="1:22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71"/>
      <c r="N998" s="98"/>
      <c r="O998" s="28"/>
      <c r="P998" s="80"/>
      <c r="R998" s="76"/>
      <c r="S998" s="28"/>
      <c r="T998" s="39"/>
      <c r="V998" s="76"/>
    </row>
    <row r="999" spans="1:22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71"/>
      <c r="N999" s="98"/>
      <c r="O999" s="28"/>
      <c r="P999" s="80"/>
      <c r="R999" s="76"/>
      <c r="S999" s="28"/>
      <c r="T999" s="39"/>
      <c r="V999" s="76"/>
    </row>
    <row r="1000" spans="1:22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71"/>
      <c r="N1000" s="98"/>
      <c r="O1000" s="28"/>
      <c r="P1000" s="80"/>
      <c r="R1000" s="76"/>
      <c r="S1000" s="28"/>
      <c r="T1000" s="39"/>
      <c r="V1000" s="76"/>
    </row>
    <row r="1001" spans="1:22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71"/>
      <c r="N1001" s="98"/>
      <c r="O1001" s="28"/>
      <c r="P1001" s="80"/>
      <c r="R1001" s="76"/>
      <c r="S1001" s="28"/>
      <c r="T1001" s="39"/>
      <c r="V1001" s="76"/>
    </row>
    <row r="1002" spans="1:22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71"/>
      <c r="N1002" s="98"/>
      <c r="O1002" s="28"/>
      <c r="P1002" s="80"/>
      <c r="R1002" s="76"/>
      <c r="S1002" s="28"/>
      <c r="T1002" s="39"/>
      <c r="V1002" s="76"/>
    </row>
    <row r="1003" spans="1:22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71"/>
      <c r="N1003" s="98"/>
      <c r="O1003" s="28"/>
      <c r="P1003" s="80"/>
      <c r="R1003" s="76"/>
      <c r="S1003" s="28"/>
      <c r="T1003" s="39"/>
      <c r="V1003" s="76"/>
    </row>
    <row r="1004" spans="1:22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71"/>
      <c r="N1004" s="98"/>
      <c r="O1004" s="28"/>
      <c r="P1004" s="80"/>
      <c r="R1004" s="76"/>
      <c r="S1004" s="28"/>
      <c r="T1004" s="39"/>
      <c r="V1004" s="76"/>
    </row>
    <row r="1005" spans="1:22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71"/>
      <c r="N1005" s="98"/>
      <c r="O1005" s="28"/>
      <c r="P1005" s="80"/>
      <c r="R1005" s="76"/>
      <c r="S1005" s="28"/>
      <c r="T1005" s="39"/>
      <c r="V1005" s="76"/>
    </row>
    <row r="1006" spans="1:22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71"/>
      <c r="N1006" s="98"/>
      <c r="O1006" s="28"/>
      <c r="P1006" s="80"/>
      <c r="R1006" s="76"/>
      <c r="S1006" s="28"/>
      <c r="T1006" s="39"/>
      <c r="V1006" s="76"/>
    </row>
    <row r="1007" spans="1:22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71"/>
      <c r="N1007" s="98"/>
      <c r="O1007" s="28"/>
      <c r="P1007" s="80"/>
      <c r="R1007" s="76"/>
      <c r="S1007" s="28"/>
      <c r="T1007" s="39"/>
      <c r="V1007" s="76"/>
    </row>
    <row r="1008" spans="1:22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71"/>
      <c r="N1008" s="98"/>
      <c r="O1008" s="28"/>
      <c r="P1008" s="80"/>
      <c r="R1008" s="76"/>
      <c r="S1008" s="28"/>
      <c r="T1008" s="39"/>
      <c r="V1008" s="76"/>
    </row>
    <row r="1009" spans="1:22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71"/>
      <c r="N1009" s="98"/>
      <c r="O1009" s="28"/>
      <c r="P1009" s="80"/>
      <c r="R1009" s="76"/>
      <c r="S1009" s="28"/>
      <c r="T1009" s="39"/>
      <c r="V1009" s="76"/>
    </row>
    <row r="1010" spans="1:22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71"/>
      <c r="N1010" s="98"/>
      <c r="O1010" s="28"/>
      <c r="P1010" s="80"/>
      <c r="R1010" s="76"/>
      <c r="S1010" s="28"/>
      <c r="T1010" s="39"/>
      <c r="V1010" s="76"/>
    </row>
    <row r="1011" spans="1:22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71"/>
      <c r="N1011" s="98"/>
      <c r="O1011" s="28"/>
      <c r="P1011" s="80"/>
      <c r="R1011" s="76"/>
      <c r="S1011" s="28"/>
      <c r="T1011" s="39"/>
      <c r="V1011" s="76"/>
    </row>
    <row r="1012" spans="1:22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71"/>
      <c r="N1012" s="98"/>
      <c r="O1012" s="28"/>
      <c r="P1012" s="80"/>
      <c r="R1012" s="76"/>
      <c r="S1012" s="28"/>
      <c r="T1012" s="39"/>
      <c r="V1012" s="76"/>
    </row>
    <row r="1013" spans="1:22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71"/>
      <c r="N1013" s="98"/>
      <c r="O1013" s="28"/>
      <c r="P1013" s="80"/>
      <c r="R1013" s="76"/>
      <c r="S1013" s="28"/>
      <c r="T1013" s="39"/>
      <c r="V1013" s="76"/>
    </row>
    <row r="1014" spans="1:22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71"/>
      <c r="N1014" s="98"/>
      <c r="O1014" s="28"/>
      <c r="P1014" s="80"/>
      <c r="R1014" s="76"/>
      <c r="S1014" s="28"/>
      <c r="T1014" s="39"/>
      <c r="V1014" s="76"/>
    </row>
    <row r="1015" spans="1:22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71"/>
      <c r="N1015" s="98"/>
      <c r="O1015" s="28"/>
      <c r="P1015" s="80"/>
      <c r="R1015" s="76"/>
      <c r="S1015" s="28"/>
      <c r="T1015" s="39"/>
      <c r="V1015" s="76"/>
    </row>
    <row r="1016" spans="1:22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71"/>
      <c r="N1016" s="98"/>
      <c r="O1016" s="28"/>
      <c r="P1016" s="80"/>
      <c r="R1016" s="76"/>
      <c r="S1016" s="28"/>
      <c r="T1016" s="39"/>
      <c r="V1016" s="76"/>
    </row>
    <row r="1017" spans="1:22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71"/>
      <c r="N1017" s="98"/>
      <c r="O1017" s="28"/>
      <c r="P1017" s="80"/>
      <c r="R1017" s="76"/>
      <c r="S1017" s="28"/>
      <c r="T1017" s="39"/>
      <c r="V1017" s="76"/>
    </row>
    <row r="1018" spans="1:22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71"/>
      <c r="N1018" s="98"/>
      <c r="O1018" s="28"/>
      <c r="P1018" s="80"/>
      <c r="R1018" s="76"/>
      <c r="S1018" s="28"/>
      <c r="T1018" s="39"/>
      <c r="V1018" s="76"/>
    </row>
    <row r="1019" spans="1:22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71"/>
      <c r="N1019" s="98"/>
      <c r="O1019" s="28"/>
      <c r="P1019" s="80"/>
      <c r="R1019" s="76"/>
      <c r="S1019" s="28"/>
      <c r="T1019" s="39"/>
      <c r="V1019" s="76"/>
    </row>
    <row r="1020" spans="1:22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71"/>
      <c r="N1020" s="98"/>
      <c r="O1020" s="28"/>
      <c r="P1020" s="80"/>
      <c r="R1020" s="76"/>
      <c r="S1020" s="28"/>
      <c r="T1020" s="39"/>
      <c r="V1020" s="76"/>
    </row>
    <row r="1021" spans="1:22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71"/>
      <c r="N1021" s="98"/>
      <c r="O1021" s="28"/>
      <c r="P1021" s="80"/>
      <c r="R1021" s="76"/>
      <c r="S1021" s="28"/>
      <c r="T1021" s="39"/>
      <c r="V1021" s="76"/>
    </row>
    <row r="1022" spans="1:22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71"/>
      <c r="N1022" s="98"/>
      <c r="O1022" s="28"/>
      <c r="P1022" s="80"/>
      <c r="R1022" s="76"/>
      <c r="S1022" s="28"/>
      <c r="T1022" s="39"/>
      <c r="V1022" s="76"/>
    </row>
    <row r="1023" spans="1:22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71"/>
      <c r="N1023" s="98"/>
      <c r="O1023" s="28"/>
      <c r="P1023" s="80"/>
      <c r="R1023" s="76"/>
      <c r="S1023" s="28"/>
      <c r="T1023" s="39"/>
      <c r="V1023" s="76"/>
    </row>
    <row r="1024" spans="1:22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71"/>
      <c r="N1024" s="98"/>
      <c r="O1024" s="28"/>
      <c r="P1024" s="80"/>
      <c r="R1024" s="76"/>
      <c r="S1024" s="28"/>
      <c r="T1024" s="39"/>
      <c r="V1024" s="76"/>
    </row>
    <row r="1025" spans="1:22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71"/>
      <c r="N1025" s="98"/>
      <c r="O1025" s="28"/>
      <c r="P1025" s="80"/>
      <c r="R1025" s="76"/>
      <c r="S1025" s="28"/>
      <c r="T1025" s="39"/>
      <c r="V1025" s="76"/>
    </row>
    <row r="1026" spans="1:22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71"/>
      <c r="N1026" s="98"/>
      <c r="O1026" s="28"/>
      <c r="P1026" s="80"/>
      <c r="R1026" s="76"/>
      <c r="S1026" s="28"/>
      <c r="T1026" s="39"/>
      <c r="V1026" s="76"/>
    </row>
    <row r="1027" spans="1:22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71"/>
      <c r="N1027" s="98"/>
      <c r="O1027" s="28"/>
      <c r="P1027" s="80"/>
      <c r="R1027" s="76"/>
      <c r="S1027" s="28"/>
      <c r="T1027" s="39"/>
      <c r="V1027" s="76"/>
    </row>
    <row r="1028" spans="1:22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71"/>
      <c r="N1028" s="98"/>
      <c r="O1028" s="28"/>
      <c r="P1028" s="80"/>
      <c r="R1028" s="76"/>
      <c r="S1028" s="28"/>
      <c r="T1028" s="39"/>
      <c r="V1028" s="76"/>
    </row>
    <row r="1029" spans="1:22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71"/>
      <c r="N1029" s="98"/>
      <c r="O1029" s="28"/>
      <c r="P1029" s="80"/>
      <c r="R1029" s="76"/>
      <c r="S1029" s="28"/>
      <c r="T1029" s="39"/>
      <c r="V1029" s="76"/>
    </row>
    <row r="1030" spans="1:22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71"/>
      <c r="N1030" s="98"/>
      <c r="O1030" s="28"/>
      <c r="P1030" s="80"/>
      <c r="R1030" s="76"/>
      <c r="S1030" s="28"/>
      <c r="T1030" s="39"/>
      <c r="V1030" s="76"/>
    </row>
    <row r="1031" spans="1:22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71"/>
      <c r="N1031" s="98"/>
      <c r="O1031" s="28"/>
      <c r="P1031" s="80"/>
      <c r="R1031" s="76"/>
      <c r="S1031" s="28"/>
      <c r="T1031" s="39"/>
      <c r="V1031" s="76"/>
    </row>
    <row r="1032" spans="1:22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71"/>
      <c r="N1032" s="98"/>
      <c r="O1032" s="28"/>
      <c r="P1032" s="80"/>
      <c r="R1032" s="76"/>
      <c r="S1032" s="28"/>
      <c r="T1032" s="39"/>
      <c r="V1032" s="76"/>
    </row>
    <row r="1033" spans="1:22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71"/>
      <c r="N1033" s="98"/>
      <c r="O1033" s="28"/>
      <c r="P1033" s="80"/>
      <c r="R1033" s="76"/>
      <c r="S1033" s="28"/>
      <c r="T1033" s="39"/>
      <c r="V1033" s="76"/>
    </row>
    <row r="1034" spans="1:22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71"/>
      <c r="N1034" s="98"/>
      <c r="O1034" s="28"/>
      <c r="P1034" s="80"/>
      <c r="R1034" s="76"/>
      <c r="S1034" s="28"/>
      <c r="T1034" s="39"/>
      <c r="V1034" s="76"/>
    </row>
    <row r="1035" spans="1:22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71"/>
      <c r="N1035" s="98"/>
      <c r="O1035" s="28"/>
      <c r="P1035" s="80"/>
      <c r="R1035" s="76"/>
      <c r="S1035" s="28"/>
      <c r="T1035" s="39"/>
      <c r="V1035" s="76"/>
    </row>
    <row r="1036" spans="1:22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71"/>
      <c r="N1036" s="98"/>
      <c r="O1036" s="28"/>
      <c r="P1036" s="80"/>
      <c r="R1036" s="76"/>
      <c r="S1036" s="28"/>
      <c r="T1036" s="39"/>
      <c r="V1036" s="76"/>
    </row>
    <row r="1037" spans="1:22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71"/>
      <c r="N1037" s="98"/>
      <c r="O1037" s="28"/>
      <c r="P1037" s="80"/>
      <c r="R1037" s="76"/>
      <c r="S1037" s="28"/>
      <c r="T1037" s="39"/>
      <c r="V1037" s="76"/>
    </row>
    <row r="1038" spans="1:22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71"/>
      <c r="N1038" s="98"/>
      <c r="O1038" s="28"/>
      <c r="P1038" s="80"/>
      <c r="R1038" s="76"/>
      <c r="S1038" s="28"/>
      <c r="T1038" s="39"/>
      <c r="V1038" s="76"/>
    </row>
    <row r="1039" spans="1:22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71"/>
      <c r="N1039" s="98"/>
      <c r="O1039" s="28"/>
      <c r="P1039" s="80"/>
      <c r="R1039" s="76"/>
      <c r="S1039" s="28"/>
      <c r="T1039" s="39"/>
      <c r="V1039" s="76"/>
    </row>
    <row r="1040" spans="1:22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71"/>
      <c r="N1040" s="98"/>
      <c r="O1040" s="28"/>
      <c r="P1040" s="80"/>
      <c r="R1040" s="76"/>
      <c r="S1040" s="28"/>
      <c r="T1040" s="39"/>
      <c r="V1040" s="76"/>
    </row>
    <row r="1041" spans="1:22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71"/>
      <c r="N1041" s="98"/>
      <c r="O1041" s="28"/>
      <c r="P1041" s="80"/>
      <c r="R1041" s="76"/>
      <c r="S1041" s="28"/>
      <c r="T1041" s="39"/>
      <c r="V1041" s="76"/>
    </row>
    <row r="1042" spans="1:22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71"/>
      <c r="N1042" s="98"/>
      <c r="O1042" s="28"/>
      <c r="P1042" s="80"/>
      <c r="R1042" s="76"/>
      <c r="S1042" s="28"/>
      <c r="T1042" s="39"/>
      <c r="V1042" s="76"/>
    </row>
    <row r="1043" spans="1:22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71"/>
      <c r="N1043" s="98"/>
      <c r="O1043" s="28"/>
      <c r="P1043" s="80"/>
      <c r="R1043" s="76"/>
      <c r="S1043" s="28"/>
      <c r="T1043" s="39"/>
      <c r="V1043" s="76"/>
    </row>
    <row r="1044" spans="1:22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71"/>
      <c r="N1044" s="98"/>
      <c r="O1044" s="28"/>
      <c r="P1044" s="80"/>
      <c r="R1044" s="76"/>
      <c r="S1044" s="28"/>
      <c r="T1044" s="39"/>
      <c r="V1044" s="76"/>
    </row>
    <row r="1045" spans="1:22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71"/>
      <c r="N1045" s="98"/>
      <c r="O1045" s="28"/>
      <c r="P1045" s="80"/>
      <c r="R1045" s="76"/>
      <c r="S1045" s="28"/>
      <c r="T1045" s="39"/>
      <c r="V1045" s="76"/>
    </row>
    <row r="1046" spans="1:22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71"/>
      <c r="N1046" s="98"/>
      <c r="O1046" s="28"/>
      <c r="P1046" s="80"/>
      <c r="R1046" s="76"/>
      <c r="S1046" s="28"/>
      <c r="T1046" s="39"/>
      <c r="V1046" s="76"/>
    </row>
    <row r="1047" spans="1:22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71"/>
      <c r="N1047" s="98"/>
      <c r="O1047" s="28"/>
      <c r="P1047" s="80"/>
      <c r="R1047" s="76"/>
      <c r="S1047" s="28"/>
      <c r="T1047" s="39"/>
      <c r="V1047" s="76"/>
    </row>
    <row r="1048" spans="1:22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71"/>
      <c r="N1048" s="98"/>
      <c r="O1048" s="28"/>
      <c r="P1048" s="80"/>
      <c r="R1048" s="76"/>
      <c r="S1048" s="28"/>
      <c r="T1048" s="39"/>
      <c r="V1048" s="76"/>
    </row>
    <row r="1049" spans="1:22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71"/>
      <c r="N1049" s="98"/>
      <c r="O1049" s="28"/>
      <c r="P1049" s="80"/>
      <c r="R1049" s="76"/>
      <c r="S1049" s="28"/>
      <c r="T1049" s="39"/>
      <c r="V1049" s="76"/>
    </row>
    <row r="1050" spans="1:22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71"/>
      <c r="N1050" s="98"/>
      <c r="O1050" s="28"/>
      <c r="P1050" s="80"/>
      <c r="R1050" s="76"/>
      <c r="S1050" s="28"/>
      <c r="T1050" s="39"/>
      <c r="V1050" s="76"/>
    </row>
    <row r="1051" spans="1:22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71"/>
      <c r="N1051" s="98"/>
      <c r="O1051" s="28"/>
      <c r="P1051" s="80"/>
      <c r="R1051" s="76"/>
      <c r="S1051" s="28"/>
      <c r="T1051" s="39"/>
      <c r="V1051" s="76"/>
    </row>
    <row r="1052" spans="1:22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71"/>
      <c r="N1052" s="98"/>
      <c r="O1052" s="28"/>
      <c r="P1052" s="80"/>
      <c r="R1052" s="76"/>
      <c r="S1052" s="28"/>
      <c r="T1052" s="39"/>
      <c r="V1052" s="76"/>
    </row>
    <row r="1053" spans="1:22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71"/>
      <c r="N1053" s="98"/>
      <c r="O1053" s="28"/>
      <c r="P1053" s="80"/>
      <c r="R1053" s="76"/>
      <c r="S1053" s="28"/>
      <c r="T1053" s="39"/>
      <c r="V1053" s="76"/>
    </row>
    <row r="1054" spans="1:22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71"/>
      <c r="N1054" s="98"/>
      <c r="O1054" s="28"/>
      <c r="P1054" s="80"/>
      <c r="R1054" s="76"/>
      <c r="S1054" s="28"/>
      <c r="T1054" s="39"/>
      <c r="V1054" s="76"/>
    </row>
    <row r="1055" spans="1:22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71"/>
      <c r="N1055" s="98"/>
      <c r="O1055" s="28"/>
      <c r="P1055" s="80"/>
      <c r="R1055" s="76"/>
      <c r="S1055" s="28"/>
      <c r="T1055" s="39"/>
      <c r="V1055" s="76"/>
    </row>
    <row r="1056" spans="1:22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71"/>
      <c r="N1056" s="98"/>
      <c r="O1056" s="28"/>
      <c r="P1056" s="80"/>
      <c r="R1056" s="76"/>
      <c r="S1056" s="28"/>
      <c r="T1056" s="39"/>
      <c r="V1056" s="76"/>
    </row>
    <row r="1057" spans="1:22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71"/>
      <c r="N1057" s="98"/>
      <c r="O1057" s="28"/>
      <c r="P1057" s="80"/>
      <c r="R1057" s="76"/>
      <c r="S1057" s="28"/>
      <c r="T1057" s="39"/>
      <c r="V1057" s="76"/>
    </row>
    <row r="1058" spans="1:22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71"/>
      <c r="N1058" s="98"/>
      <c r="O1058" s="28"/>
      <c r="P1058" s="80"/>
      <c r="R1058" s="76"/>
      <c r="S1058" s="28"/>
      <c r="T1058" s="39"/>
      <c r="V1058" s="76"/>
    </row>
    <row r="1059" spans="1:22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71"/>
      <c r="N1059" s="98"/>
      <c r="O1059" s="28"/>
      <c r="P1059" s="80"/>
      <c r="R1059" s="76"/>
      <c r="S1059" s="28"/>
      <c r="T1059" s="39"/>
      <c r="V1059" s="76"/>
    </row>
    <row r="1060" spans="1:22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71"/>
      <c r="N1060" s="98"/>
      <c r="O1060" s="28"/>
      <c r="P1060" s="80"/>
      <c r="R1060" s="76"/>
      <c r="S1060" s="28"/>
      <c r="T1060" s="39"/>
      <c r="V1060" s="76"/>
    </row>
    <row r="1061" spans="1:22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71"/>
      <c r="N1061" s="98"/>
      <c r="O1061" s="28"/>
      <c r="P1061" s="80"/>
      <c r="R1061" s="76"/>
      <c r="S1061" s="28"/>
      <c r="T1061" s="39"/>
      <c r="V1061" s="76"/>
    </row>
    <row r="1062" spans="1:22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71"/>
      <c r="N1062" s="98"/>
      <c r="O1062" s="28"/>
      <c r="P1062" s="80"/>
      <c r="R1062" s="76"/>
      <c r="S1062" s="28"/>
      <c r="T1062" s="39"/>
      <c r="V1062" s="76"/>
    </row>
    <row r="1063" spans="1:22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71"/>
      <c r="N1063" s="98"/>
      <c r="O1063" s="28"/>
      <c r="P1063" s="80"/>
      <c r="R1063" s="76"/>
      <c r="S1063" s="28"/>
      <c r="T1063" s="39"/>
      <c r="V1063" s="76"/>
    </row>
    <row r="1064" spans="1:22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71"/>
      <c r="N1064" s="98"/>
      <c r="O1064" s="28"/>
      <c r="P1064" s="80"/>
      <c r="R1064" s="76"/>
      <c r="S1064" s="28"/>
      <c r="T1064" s="39"/>
      <c r="V1064" s="76"/>
    </row>
    <row r="1065" spans="1:22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71"/>
      <c r="N1065" s="98"/>
      <c r="O1065" s="28"/>
      <c r="P1065" s="80"/>
      <c r="R1065" s="76"/>
      <c r="S1065" s="28"/>
      <c r="T1065" s="39"/>
      <c r="V1065" s="76"/>
    </row>
    <row r="1066" spans="1:22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71"/>
      <c r="N1066" s="98"/>
      <c r="O1066" s="28"/>
      <c r="P1066" s="80"/>
      <c r="R1066" s="76"/>
      <c r="S1066" s="28"/>
      <c r="T1066" s="39"/>
      <c r="V1066" s="76"/>
    </row>
    <row r="1067" spans="1:22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71"/>
      <c r="N1067" s="98"/>
      <c r="O1067" s="28"/>
      <c r="P1067" s="80"/>
      <c r="R1067" s="76"/>
      <c r="S1067" s="28"/>
      <c r="T1067" s="39"/>
      <c r="V1067" s="76"/>
    </row>
    <row r="1068" spans="1:22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71"/>
      <c r="N1068" s="98"/>
      <c r="O1068" s="28"/>
      <c r="P1068" s="80"/>
      <c r="R1068" s="76"/>
      <c r="S1068" s="28"/>
      <c r="T1068" s="39"/>
      <c r="V1068" s="76"/>
    </row>
    <row r="1069" spans="1:22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71"/>
      <c r="N1069" s="98"/>
      <c r="O1069" s="28"/>
      <c r="P1069" s="80"/>
      <c r="R1069" s="76"/>
      <c r="S1069" s="28"/>
      <c r="T1069" s="39"/>
      <c r="V1069" s="76"/>
    </row>
    <row r="1070" spans="1:22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71"/>
      <c r="N1070" s="98"/>
      <c r="O1070" s="28"/>
      <c r="P1070" s="80"/>
      <c r="R1070" s="76"/>
      <c r="S1070" s="28"/>
      <c r="T1070" s="39"/>
      <c r="V1070" s="76"/>
    </row>
    <row r="1071" spans="1:22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71"/>
      <c r="N1071" s="98"/>
      <c r="O1071" s="28"/>
      <c r="P1071" s="80"/>
      <c r="R1071" s="76"/>
      <c r="S1071" s="28"/>
      <c r="T1071" s="39"/>
      <c r="V1071" s="76"/>
    </row>
    <row r="1072" spans="1:22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71"/>
      <c r="N1072" s="98"/>
      <c r="O1072" s="28"/>
      <c r="P1072" s="80"/>
      <c r="R1072" s="76"/>
      <c r="S1072" s="28"/>
      <c r="T1072" s="39"/>
      <c r="V1072" s="76"/>
    </row>
    <row r="1073" spans="1:22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71"/>
      <c r="N1073" s="98"/>
      <c r="O1073" s="28"/>
      <c r="P1073" s="80"/>
      <c r="R1073" s="76"/>
      <c r="S1073" s="28"/>
      <c r="T1073" s="39"/>
      <c r="V1073" s="76"/>
    </row>
    <row r="1074" spans="1:22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71"/>
      <c r="N1074" s="98"/>
      <c r="O1074" s="28"/>
      <c r="P1074" s="80"/>
      <c r="R1074" s="76"/>
      <c r="S1074" s="28"/>
      <c r="T1074" s="39"/>
      <c r="V1074" s="76"/>
    </row>
    <row r="1075" spans="1:22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71"/>
      <c r="N1075" s="98"/>
      <c r="O1075" s="28"/>
      <c r="P1075" s="80"/>
      <c r="R1075" s="76"/>
      <c r="S1075" s="28"/>
      <c r="T1075" s="39"/>
      <c r="V1075" s="76"/>
    </row>
    <row r="1076" spans="1:22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71"/>
      <c r="N1076" s="98"/>
      <c r="O1076" s="28"/>
      <c r="P1076" s="80"/>
      <c r="R1076" s="76"/>
      <c r="S1076" s="28"/>
      <c r="T1076" s="39"/>
      <c r="V1076" s="76"/>
    </row>
    <row r="1077" spans="1:22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71"/>
      <c r="N1077" s="98"/>
      <c r="O1077" s="28"/>
      <c r="P1077" s="80"/>
      <c r="R1077" s="76"/>
      <c r="S1077" s="28"/>
      <c r="T1077" s="39"/>
      <c r="V1077" s="76"/>
    </row>
    <row r="1078" spans="1:22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71"/>
      <c r="N1078" s="98"/>
      <c r="O1078" s="28"/>
      <c r="P1078" s="80"/>
      <c r="R1078" s="76"/>
      <c r="S1078" s="28"/>
      <c r="T1078" s="39"/>
      <c r="V1078" s="76"/>
    </row>
    <row r="1079" spans="1:22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71"/>
      <c r="N1079" s="98"/>
      <c r="O1079" s="28"/>
      <c r="P1079" s="80"/>
      <c r="R1079" s="76"/>
      <c r="S1079" s="28"/>
      <c r="T1079" s="39"/>
      <c r="V1079" s="76"/>
    </row>
    <row r="1080" spans="1:22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71"/>
      <c r="N1080" s="98"/>
      <c r="O1080" s="28"/>
      <c r="P1080" s="80"/>
      <c r="R1080" s="76"/>
      <c r="S1080" s="28"/>
      <c r="T1080" s="39"/>
      <c r="V1080" s="76"/>
    </row>
    <row r="1081" spans="1:22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71"/>
      <c r="N1081" s="98"/>
      <c r="O1081" s="28"/>
      <c r="P1081" s="80"/>
      <c r="R1081" s="76"/>
      <c r="S1081" s="28"/>
      <c r="T1081" s="39"/>
      <c r="V1081" s="76"/>
    </row>
    <row r="1082" spans="1:22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71"/>
      <c r="N1082" s="98"/>
      <c r="O1082" s="28"/>
      <c r="P1082" s="80"/>
      <c r="R1082" s="76"/>
      <c r="S1082" s="28"/>
      <c r="T1082" s="39"/>
      <c r="V1082" s="76"/>
    </row>
    <row r="1083" spans="1:22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71"/>
      <c r="N1083" s="98"/>
      <c r="O1083" s="28"/>
      <c r="P1083" s="80"/>
      <c r="R1083" s="76"/>
      <c r="S1083" s="28"/>
      <c r="T1083" s="39"/>
      <c r="V1083" s="76"/>
    </row>
    <row r="1084" spans="1:22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71"/>
      <c r="N1084" s="98"/>
      <c r="O1084" s="28"/>
      <c r="P1084" s="80"/>
      <c r="R1084" s="76"/>
      <c r="S1084" s="28"/>
      <c r="T1084" s="39"/>
      <c r="V1084" s="76"/>
    </row>
    <row r="1085" spans="1:22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71"/>
      <c r="N1085" s="98"/>
      <c r="O1085" s="28"/>
      <c r="P1085" s="80"/>
      <c r="R1085" s="76"/>
      <c r="S1085" s="28"/>
      <c r="T1085" s="39"/>
      <c r="V1085" s="76"/>
    </row>
    <row r="1086" spans="1:22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71"/>
      <c r="N1086" s="98"/>
      <c r="O1086" s="28"/>
      <c r="P1086" s="80"/>
      <c r="R1086" s="76"/>
      <c r="S1086" s="28"/>
      <c r="T1086" s="39"/>
      <c r="V1086" s="76"/>
    </row>
    <row r="1087" spans="1:22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71"/>
      <c r="N1087" s="98"/>
      <c r="O1087" s="28"/>
      <c r="P1087" s="80"/>
      <c r="R1087" s="76"/>
      <c r="S1087" s="28"/>
      <c r="T1087" s="39"/>
      <c r="V1087" s="76"/>
    </row>
    <row r="1088" spans="1:22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71"/>
      <c r="N1088" s="98"/>
      <c r="O1088" s="28"/>
      <c r="P1088" s="80"/>
      <c r="R1088" s="76"/>
      <c r="S1088" s="28"/>
      <c r="T1088" s="39"/>
      <c r="V1088" s="76"/>
    </row>
    <row r="1089" spans="1:22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71"/>
      <c r="N1089" s="98"/>
      <c r="O1089" s="28"/>
      <c r="P1089" s="80"/>
      <c r="R1089" s="76"/>
      <c r="S1089" s="28"/>
      <c r="T1089" s="39"/>
      <c r="V1089" s="76"/>
    </row>
    <row r="1090" spans="1:22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71"/>
      <c r="N1090" s="98"/>
      <c r="O1090" s="28"/>
      <c r="P1090" s="80"/>
      <c r="R1090" s="76"/>
      <c r="S1090" s="28"/>
      <c r="T1090" s="39"/>
      <c r="V1090" s="76"/>
    </row>
    <row r="1091" spans="1:22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71"/>
      <c r="N1091" s="98"/>
      <c r="O1091" s="28"/>
      <c r="P1091" s="80"/>
      <c r="R1091" s="76"/>
      <c r="S1091" s="28"/>
      <c r="T1091" s="39"/>
      <c r="V1091" s="76"/>
    </row>
    <row r="1092" spans="1:22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71"/>
      <c r="N1092" s="98"/>
      <c r="O1092" s="28"/>
      <c r="P1092" s="80"/>
      <c r="R1092" s="76"/>
      <c r="S1092" s="28"/>
      <c r="T1092" s="39"/>
      <c r="V1092" s="76"/>
    </row>
    <row r="1093" spans="1:22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71"/>
      <c r="N1093" s="98"/>
      <c r="O1093" s="28"/>
      <c r="P1093" s="80"/>
      <c r="R1093" s="76"/>
      <c r="S1093" s="28"/>
      <c r="T1093" s="39"/>
      <c r="V1093" s="76"/>
    </row>
    <row r="1094" spans="1:22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71"/>
      <c r="N1094" s="98"/>
      <c r="O1094" s="28"/>
      <c r="P1094" s="80"/>
      <c r="R1094" s="76"/>
      <c r="S1094" s="28"/>
      <c r="T1094" s="39"/>
      <c r="V1094" s="76"/>
    </row>
    <row r="1095" spans="1:22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71"/>
      <c r="N1095" s="98"/>
      <c r="O1095" s="28"/>
      <c r="P1095" s="80"/>
      <c r="R1095" s="76"/>
      <c r="S1095" s="28"/>
      <c r="T1095" s="39"/>
      <c r="V1095" s="76"/>
    </row>
    <row r="1096" spans="1:22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71"/>
      <c r="N1096" s="98"/>
      <c r="O1096" s="28"/>
      <c r="P1096" s="80"/>
      <c r="R1096" s="76"/>
      <c r="S1096" s="28"/>
      <c r="T1096" s="39"/>
      <c r="V1096" s="76"/>
    </row>
    <row r="1097" spans="1:22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71"/>
      <c r="N1097" s="98"/>
      <c r="O1097" s="28"/>
      <c r="P1097" s="80"/>
      <c r="R1097" s="76"/>
      <c r="S1097" s="28"/>
      <c r="T1097" s="39"/>
      <c r="V1097" s="76"/>
    </row>
    <row r="1098" spans="1:22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71"/>
      <c r="N1098" s="98"/>
      <c r="O1098" s="28"/>
      <c r="P1098" s="80"/>
      <c r="R1098" s="76"/>
      <c r="S1098" s="28"/>
      <c r="T1098" s="39"/>
      <c r="V1098" s="76"/>
    </row>
    <row r="1099" spans="1:22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71"/>
      <c r="N1099" s="98"/>
      <c r="O1099" s="28"/>
      <c r="P1099" s="80"/>
      <c r="R1099" s="76"/>
      <c r="S1099" s="28"/>
      <c r="T1099" s="39"/>
      <c r="V1099" s="76"/>
    </row>
    <row r="1100" spans="1:22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71"/>
      <c r="N1100" s="98"/>
      <c r="O1100" s="28"/>
      <c r="P1100" s="80"/>
      <c r="R1100" s="76"/>
      <c r="S1100" s="28"/>
      <c r="T1100" s="39"/>
      <c r="V1100" s="76"/>
    </row>
    <row r="1101" spans="1:22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71"/>
      <c r="N1101" s="98"/>
      <c r="O1101" s="28"/>
      <c r="P1101" s="80"/>
      <c r="R1101" s="76"/>
      <c r="S1101" s="28"/>
      <c r="T1101" s="39"/>
      <c r="V1101" s="76"/>
    </row>
    <row r="1102" spans="1:22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71"/>
      <c r="N1102" s="98"/>
      <c r="O1102" s="28"/>
      <c r="P1102" s="80"/>
      <c r="R1102" s="76"/>
      <c r="S1102" s="28"/>
      <c r="T1102" s="39"/>
      <c r="V1102" s="76"/>
    </row>
    <row r="1103" spans="1:22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71"/>
      <c r="N1103" s="98"/>
      <c r="O1103" s="28"/>
      <c r="P1103" s="80"/>
      <c r="R1103" s="76"/>
      <c r="S1103" s="28"/>
      <c r="T1103" s="39"/>
      <c r="V1103" s="76"/>
    </row>
    <row r="1104" spans="1:22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71"/>
      <c r="N1104" s="98"/>
      <c r="O1104" s="28"/>
      <c r="P1104" s="80"/>
      <c r="R1104" s="76"/>
      <c r="S1104" s="28"/>
      <c r="T1104" s="39"/>
      <c r="V1104" s="76"/>
    </row>
    <row r="1105" spans="1:22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71"/>
      <c r="N1105" s="98"/>
      <c r="O1105" s="28"/>
      <c r="P1105" s="80"/>
      <c r="R1105" s="76"/>
      <c r="S1105" s="28"/>
      <c r="T1105" s="39"/>
      <c r="V1105" s="76"/>
    </row>
    <row r="1106" spans="1:22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71"/>
      <c r="N1106" s="98"/>
      <c r="O1106" s="28"/>
      <c r="P1106" s="80"/>
      <c r="R1106" s="76"/>
      <c r="S1106" s="28"/>
      <c r="T1106" s="39"/>
      <c r="V1106" s="76"/>
    </row>
    <row r="1107" spans="1:22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71"/>
      <c r="N1107" s="98"/>
      <c r="O1107" s="28"/>
      <c r="P1107" s="80"/>
      <c r="R1107" s="76"/>
      <c r="S1107" s="28"/>
      <c r="T1107" s="39"/>
      <c r="V1107" s="76"/>
    </row>
    <row r="1108" spans="1:22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71"/>
      <c r="N1108" s="98"/>
      <c r="O1108" s="28"/>
      <c r="P1108" s="80"/>
      <c r="R1108" s="76"/>
      <c r="S1108" s="28"/>
      <c r="T1108" s="39"/>
      <c r="V1108" s="76"/>
    </row>
    <row r="1109" spans="1:22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71"/>
      <c r="N1109" s="98"/>
      <c r="O1109" s="28"/>
      <c r="P1109" s="80"/>
      <c r="R1109" s="76"/>
      <c r="S1109" s="28"/>
      <c r="T1109" s="39"/>
      <c r="V1109" s="76"/>
    </row>
    <row r="1110" spans="1:22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71"/>
      <c r="N1110" s="98"/>
      <c r="O1110" s="28"/>
      <c r="P1110" s="80"/>
      <c r="R1110" s="76"/>
      <c r="S1110" s="28"/>
      <c r="T1110" s="39"/>
      <c r="V1110" s="76"/>
    </row>
    <row r="1111" spans="1:22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71"/>
      <c r="N1111" s="98"/>
      <c r="O1111" s="28"/>
      <c r="P1111" s="80"/>
      <c r="R1111" s="76"/>
      <c r="S1111" s="28"/>
      <c r="T1111" s="39"/>
      <c r="V1111" s="76"/>
    </row>
    <row r="1112" spans="1:22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71"/>
      <c r="N1112" s="98"/>
      <c r="O1112" s="28"/>
      <c r="P1112" s="80"/>
      <c r="R1112" s="76"/>
      <c r="S1112" s="28"/>
      <c r="T1112" s="39"/>
      <c r="V1112" s="76"/>
    </row>
    <row r="1113" spans="1:22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71"/>
      <c r="N1113" s="98"/>
      <c r="O1113" s="28"/>
      <c r="P1113" s="80"/>
      <c r="R1113" s="76"/>
      <c r="S1113" s="28"/>
      <c r="T1113" s="39"/>
      <c r="V1113" s="76"/>
    </row>
    <row r="1114" spans="1:22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71"/>
      <c r="N1114" s="98"/>
      <c r="O1114" s="28"/>
      <c r="P1114" s="80"/>
      <c r="R1114" s="76"/>
      <c r="S1114" s="28"/>
      <c r="T1114" s="39"/>
      <c r="V1114" s="76"/>
    </row>
    <row r="1115" spans="1:22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71"/>
      <c r="N1115" s="98"/>
      <c r="O1115" s="28"/>
      <c r="P1115" s="80"/>
      <c r="R1115" s="76"/>
      <c r="S1115" s="28"/>
      <c r="T1115" s="39"/>
      <c r="V1115" s="76"/>
    </row>
    <row r="1116" spans="1:22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71"/>
      <c r="N1116" s="98"/>
      <c r="O1116" s="28"/>
      <c r="P1116" s="80"/>
      <c r="R1116" s="76"/>
      <c r="S1116" s="28"/>
      <c r="T1116" s="39"/>
      <c r="V1116" s="76"/>
    </row>
    <row r="1117" spans="1:22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71"/>
      <c r="N1117" s="98"/>
      <c r="O1117" s="28"/>
      <c r="P1117" s="80"/>
      <c r="R1117" s="76"/>
      <c r="S1117" s="28"/>
      <c r="T1117" s="39"/>
      <c r="V1117" s="76"/>
    </row>
    <row r="1118" spans="1:22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71"/>
      <c r="N1118" s="98"/>
      <c r="O1118" s="28"/>
      <c r="P1118" s="80"/>
      <c r="R1118" s="76"/>
      <c r="S1118" s="28"/>
      <c r="T1118" s="39"/>
      <c r="V1118" s="76"/>
    </row>
    <row r="1119" spans="1:22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71"/>
      <c r="N1119" s="98"/>
      <c r="O1119" s="28"/>
      <c r="P1119" s="80"/>
      <c r="R1119" s="76"/>
      <c r="S1119" s="28"/>
      <c r="T1119" s="39"/>
      <c r="V1119" s="76"/>
    </row>
    <row r="1120" spans="1:22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71"/>
      <c r="N1120" s="98"/>
      <c r="O1120" s="28"/>
      <c r="P1120" s="80"/>
      <c r="R1120" s="76"/>
      <c r="S1120" s="28"/>
      <c r="T1120" s="39"/>
      <c r="V1120" s="76"/>
    </row>
    <row r="1121" spans="1:22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71"/>
      <c r="N1121" s="98"/>
      <c r="O1121" s="28"/>
      <c r="P1121" s="80"/>
      <c r="R1121" s="76"/>
      <c r="S1121" s="28"/>
      <c r="T1121" s="39"/>
      <c r="V1121" s="76"/>
    </row>
    <row r="1122" spans="1:22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71"/>
      <c r="N1122" s="98"/>
      <c r="O1122" s="28"/>
      <c r="P1122" s="80"/>
      <c r="R1122" s="76"/>
      <c r="S1122" s="28"/>
      <c r="T1122" s="39"/>
      <c r="V1122" s="76"/>
    </row>
    <row r="1123" spans="1:22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71"/>
      <c r="N1123" s="98"/>
      <c r="O1123" s="28"/>
      <c r="P1123" s="80"/>
      <c r="R1123" s="76"/>
      <c r="S1123" s="28"/>
      <c r="T1123" s="39"/>
      <c r="V1123" s="76"/>
    </row>
    <row r="1124" spans="1:22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71"/>
      <c r="N1124" s="98"/>
      <c r="O1124" s="28"/>
      <c r="P1124" s="80"/>
      <c r="R1124" s="76"/>
      <c r="S1124" s="28"/>
      <c r="T1124" s="39"/>
      <c r="V1124" s="76"/>
    </row>
    <row r="1125" spans="1:22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71"/>
      <c r="N1125" s="98"/>
      <c r="O1125" s="28"/>
      <c r="P1125" s="80"/>
      <c r="R1125" s="76"/>
      <c r="S1125" s="28"/>
      <c r="T1125" s="39"/>
      <c r="V1125" s="76"/>
    </row>
    <row r="1126" spans="1:22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71"/>
      <c r="N1126" s="98"/>
      <c r="O1126" s="28"/>
      <c r="P1126" s="80"/>
      <c r="R1126" s="76"/>
      <c r="S1126" s="28"/>
      <c r="T1126" s="39"/>
      <c r="V1126" s="76"/>
    </row>
    <row r="1127" spans="1:22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71"/>
      <c r="N1127" s="98"/>
      <c r="O1127" s="28"/>
      <c r="P1127" s="80"/>
      <c r="R1127" s="76"/>
      <c r="S1127" s="28"/>
      <c r="T1127" s="39"/>
      <c r="V1127" s="76"/>
    </row>
    <row r="1128" spans="1:22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71"/>
      <c r="N1128" s="98"/>
      <c r="O1128" s="28"/>
      <c r="P1128" s="80"/>
      <c r="R1128" s="76"/>
      <c r="S1128" s="28"/>
      <c r="T1128" s="39"/>
      <c r="V1128" s="76"/>
    </row>
    <row r="1129" spans="1:22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71"/>
      <c r="N1129" s="98"/>
      <c r="O1129" s="28"/>
      <c r="P1129" s="80"/>
      <c r="R1129" s="76"/>
      <c r="S1129" s="28"/>
      <c r="T1129" s="39"/>
      <c r="V1129" s="76"/>
    </row>
    <row r="1130" spans="1:22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71"/>
      <c r="N1130" s="98"/>
      <c r="O1130" s="28"/>
      <c r="P1130" s="80"/>
      <c r="R1130" s="76"/>
      <c r="S1130" s="28"/>
      <c r="T1130" s="39"/>
      <c r="V1130" s="76"/>
    </row>
    <row r="1131" spans="1:22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71"/>
      <c r="N1131" s="98"/>
      <c r="O1131" s="28"/>
      <c r="P1131" s="80"/>
      <c r="R1131" s="76"/>
      <c r="S1131" s="28"/>
      <c r="T1131" s="39"/>
      <c r="V1131" s="76"/>
    </row>
    <row r="1132" spans="1:22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71"/>
      <c r="N1132" s="98"/>
      <c r="O1132" s="28"/>
      <c r="P1132" s="80"/>
      <c r="R1132" s="76"/>
      <c r="S1132" s="28"/>
      <c r="T1132" s="39"/>
      <c r="V1132" s="76"/>
    </row>
    <row r="1133" spans="1:22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71"/>
      <c r="N1133" s="98"/>
      <c r="O1133" s="28"/>
      <c r="P1133" s="80"/>
      <c r="R1133" s="76"/>
      <c r="S1133" s="28"/>
      <c r="T1133" s="39"/>
      <c r="V1133" s="76"/>
    </row>
    <row r="1134" spans="1:22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71"/>
      <c r="N1134" s="98"/>
      <c r="O1134" s="28"/>
      <c r="P1134" s="80"/>
      <c r="R1134" s="76"/>
      <c r="S1134" s="28"/>
      <c r="T1134" s="39"/>
      <c r="V1134" s="76"/>
    </row>
    <row r="1135" spans="1:22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71"/>
      <c r="N1135" s="98"/>
      <c r="O1135" s="28"/>
      <c r="P1135" s="80"/>
      <c r="R1135" s="76"/>
      <c r="S1135" s="28"/>
      <c r="T1135" s="39"/>
      <c r="V1135" s="76"/>
    </row>
    <row r="1136" spans="1:22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71"/>
      <c r="N1136" s="98"/>
      <c r="O1136" s="28"/>
      <c r="P1136" s="80"/>
      <c r="R1136" s="76"/>
      <c r="S1136" s="28"/>
      <c r="T1136" s="39"/>
      <c r="V1136" s="76"/>
    </row>
    <row r="1137" spans="1:22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71"/>
      <c r="N1137" s="98"/>
      <c r="O1137" s="28"/>
      <c r="P1137" s="80"/>
      <c r="R1137" s="76"/>
      <c r="S1137" s="28"/>
      <c r="T1137" s="39"/>
      <c r="V1137" s="76"/>
    </row>
    <row r="1138" spans="1:22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71"/>
      <c r="N1138" s="98"/>
      <c r="O1138" s="28"/>
      <c r="P1138" s="80"/>
      <c r="R1138" s="76"/>
      <c r="S1138" s="28"/>
      <c r="T1138" s="39"/>
      <c r="V1138" s="76"/>
    </row>
    <row r="1139" spans="1:22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71"/>
      <c r="N1139" s="98"/>
      <c r="O1139" s="28"/>
      <c r="P1139" s="80"/>
      <c r="R1139" s="76"/>
      <c r="S1139" s="28"/>
      <c r="T1139" s="39"/>
      <c r="V1139" s="76"/>
    </row>
    <row r="1140" spans="1:22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71"/>
      <c r="N1140" s="98"/>
      <c r="O1140" s="28"/>
      <c r="P1140" s="80"/>
      <c r="R1140" s="76"/>
      <c r="S1140" s="28"/>
      <c r="T1140" s="39"/>
      <c r="V1140" s="76"/>
    </row>
    <row r="1141" spans="1:22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71"/>
      <c r="N1141" s="98"/>
      <c r="O1141" s="28"/>
      <c r="P1141" s="80"/>
      <c r="R1141" s="76"/>
      <c r="S1141" s="28"/>
      <c r="T1141" s="39"/>
      <c r="V1141" s="76"/>
    </row>
    <row r="1142" spans="1:22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71"/>
      <c r="N1142" s="98"/>
      <c r="O1142" s="28"/>
      <c r="P1142" s="80"/>
      <c r="R1142" s="76"/>
      <c r="S1142" s="28"/>
      <c r="T1142" s="39"/>
      <c r="V1142" s="76"/>
    </row>
    <row r="1143" spans="1:22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71"/>
      <c r="N1143" s="98"/>
      <c r="O1143" s="28"/>
      <c r="P1143" s="80"/>
      <c r="R1143" s="76"/>
      <c r="S1143" s="28"/>
      <c r="T1143" s="39"/>
      <c r="V1143" s="76"/>
    </row>
    <row r="1144" spans="1:22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71"/>
      <c r="N1144" s="98"/>
      <c r="O1144" s="28"/>
      <c r="P1144" s="80"/>
      <c r="R1144" s="76"/>
      <c r="S1144" s="28"/>
      <c r="T1144" s="39"/>
      <c r="V1144" s="76"/>
    </row>
    <row r="1145" spans="1:22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71"/>
      <c r="N1145" s="98"/>
      <c r="O1145" s="28"/>
      <c r="P1145" s="80"/>
      <c r="R1145" s="76"/>
      <c r="S1145" s="28"/>
      <c r="T1145" s="39"/>
      <c r="V1145" s="76"/>
    </row>
    <row r="1146" spans="1:22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71"/>
      <c r="N1146" s="98"/>
      <c r="O1146" s="28"/>
      <c r="P1146" s="80"/>
      <c r="R1146" s="76"/>
      <c r="S1146" s="28"/>
      <c r="T1146" s="39"/>
      <c r="V1146" s="76"/>
    </row>
    <row r="1147" spans="1:22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71"/>
      <c r="N1147" s="98"/>
      <c r="O1147" s="28"/>
      <c r="P1147" s="80"/>
      <c r="R1147" s="76"/>
      <c r="S1147" s="28"/>
      <c r="T1147" s="39"/>
      <c r="V1147" s="76"/>
    </row>
    <row r="1148" spans="1:22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71"/>
      <c r="N1148" s="98"/>
      <c r="O1148" s="28"/>
      <c r="P1148" s="80"/>
      <c r="R1148" s="76"/>
      <c r="S1148" s="28"/>
      <c r="T1148" s="39"/>
      <c r="V1148" s="76"/>
    </row>
    <row r="1149" spans="1:22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71"/>
      <c r="N1149" s="98"/>
      <c r="O1149" s="28"/>
      <c r="P1149" s="80"/>
      <c r="R1149" s="76"/>
      <c r="S1149" s="28"/>
      <c r="T1149" s="39"/>
      <c r="V1149" s="76"/>
    </row>
    <row r="1150" spans="1:22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71"/>
      <c r="N1150" s="98"/>
      <c r="O1150" s="28"/>
      <c r="P1150" s="80"/>
      <c r="R1150" s="76"/>
      <c r="S1150" s="28"/>
      <c r="T1150" s="39"/>
      <c r="V1150" s="76"/>
    </row>
    <row r="1151" spans="1:22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71"/>
      <c r="N1151" s="98"/>
      <c r="O1151" s="28"/>
      <c r="P1151" s="80"/>
      <c r="R1151" s="76"/>
      <c r="S1151" s="28"/>
      <c r="T1151" s="39"/>
      <c r="V1151" s="76"/>
    </row>
    <row r="1152" spans="1:22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71"/>
      <c r="N1152" s="98"/>
      <c r="O1152" s="28"/>
      <c r="P1152" s="80"/>
      <c r="R1152" s="76"/>
      <c r="S1152" s="28"/>
      <c r="T1152" s="39"/>
      <c r="V1152" s="76"/>
    </row>
    <row r="1153" spans="1:22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71"/>
      <c r="N1153" s="98"/>
      <c r="O1153" s="28"/>
      <c r="P1153" s="80"/>
      <c r="R1153" s="76"/>
      <c r="S1153" s="28"/>
      <c r="T1153" s="39"/>
      <c r="V1153" s="76"/>
    </row>
    <row r="1154" spans="1:22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71"/>
      <c r="N1154" s="98"/>
      <c r="O1154" s="28"/>
      <c r="P1154" s="80"/>
      <c r="R1154" s="76"/>
      <c r="S1154" s="28"/>
      <c r="T1154" s="39"/>
      <c r="V1154" s="76"/>
    </row>
    <row r="1155" spans="1:22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71"/>
      <c r="N1155" s="98"/>
      <c r="O1155" s="28"/>
      <c r="P1155" s="80"/>
      <c r="R1155" s="76"/>
      <c r="S1155" s="28"/>
      <c r="T1155" s="39"/>
      <c r="V1155" s="76"/>
    </row>
    <row r="1156" spans="1:22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71"/>
      <c r="N1156" s="98"/>
      <c r="O1156" s="28"/>
      <c r="P1156" s="80"/>
      <c r="R1156" s="76"/>
      <c r="S1156" s="28"/>
      <c r="T1156" s="39"/>
      <c r="V1156" s="76"/>
    </row>
    <row r="1157" spans="1:22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71"/>
      <c r="N1157" s="98"/>
      <c r="O1157" s="28"/>
      <c r="P1157" s="80"/>
      <c r="R1157" s="76"/>
      <c r="S1157" s="28"/>
      <c r="T1157" s="39"/>
      <c r="V1157" s="76"/>
    </row>
    <row r="1158" spans="1:22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71"/>
      <c r="N1158" s="98"/>
      <c r="O1158" s="28"/>
      <c r="P1158" s="80"/>
      <c r="R1158" s="76"/>
      <c r="S1158" s="28"/>
      <c r="T1158" s="39"/>
      <c r="V1158" s="76"/>
    </row>
    <row r="1159" spans="1:22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71"/>
      <c r="N1159" s="98"/>
      <c r="O1159" s="28"/>
      <c r="P1159" s="80"/>
      <c r="R1159" s="76"/>
      <c r="S1159" s="28"/>
      <c r="T1159" s="39"/>
      <c r="V1159" s="76"/>
    </row>
    <row r="1160" spans="1:22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71"/>
      <c r="N1160" s="98"/>
      <c r="O1160" s="28"/>
      <c r="P1160" s="80"/>
      <c r="R1160" s="76"/>
      <c r="S1160" s="28"/>
      <c r="T1160" s="39"/>
      <c r="V1160" s="76"/>
    </row>
    <row r="1161" spans="1:22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71"/>
      <c r="N1161" s="98"/>
      <c r="O1161" s="28"/>
      <c r="P1161" s="80"/>
      <c r="R1161" s="76"/>
      <c r="S1161" s="28"/>
      <c r="T1161" s="39"/>
      <c r="V1161" s="76"/>
    </row>
    <row r="1162" spans="1:22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71"/>
      <c r="N1162" s="98"/>
      <c r="O1162" s="28"/>
      <c r="P1162" s="80"/>
      <c r="R1162" s="76"/>
      <c r="S1162" s="28"/>
      <c r="T1162" s="39"/>
      <c r="V1162" s="76"/>
    </row>
    <row r="1163" spans="1:22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71"/>
      <c r="N1163" s="98"/>
      <c r="O1163" s="28"/>
      <c r="P1163" s="80"/>
      <c r="R1163" s="76"/>
      <c r="S1163" s="28"/>
      <c r="T1163" s="39"/>
      <c r="V1163" s="76"/>
    </row>
    <row r="1164" spans="1:22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71"/>
      <c r="N1164" s="98"/>
      <c r="O1164" s="28"/>
      <c r="P1164" s="80"/>
      <c r="R1164" s="76"/>
      <c r="S1164" s="28"/>
      <c r="T1164" s="39"/>
      <c r="V1164" s="76"/>
    </row>
    <row r="1165" spans="1:22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71"/>
      <c r="N1165" s="98"/>
      <c r="O1165" s="28"/>
      <c r="P1165" s="80"/>
      <c r="R1165" s="76"/>
      <c r="S1165" s="28"/>
      <c r="T1165" s="39"/>
      <c r="V1165" s="76"/>
    </row>
    <row r="1166" spans="1:22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71"/>
      <c r="N1166" s="98"/>
      <c r="O1166" s="28"/>
      <c r="P1166" s="80"/>
      <c r="R1166" s="76"/>
      <c r="S1166" s="28"/>
      <c r="T1166" s="39"/>
      <c r="V1166" s="76"/>
    </row>
    <row r="1167" spans="1:22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71"/>
      <c r="N1167" s="98"/>
      <c r="O1167" s="28"/>
      <c r="P1167" s="80"/>
      <c r="R1167" s="76"/>
      <c r="S1167" s="28"/>
      <c r="T1167" s="39"/>
      <c r="V1167" s="76"/>
    </row>
    <row r="1168" spans="1:22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71"/>
      <c r="N1168" s="98"/>
      <c r="O1168" s="28"/>
      <c r="P1168" s="80"/>
      <c r="R1168" s="76"/>
      <c r="S1168" s="28"/>
      <c r="T1168" s="39"/>
      <c r="V1168" s="76"/>
    </row>
    <row r="1169" spans="1:22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71"/>
      <c r="N1169" s="98"/>
      <c r="O1169" s="28"/>
      <c r="P1169" s="80"/>
      <c r="R1169" s="76"/>
      <c r="S1169" s="28"/>
      <c r="T1169" s="39"/>
      <c r="V1169" s="76"/>
    </row>
    <row r="1170" spans="1:22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71"/>
      <c r="N1170" s="98"/>
      <c r="O1170" s="28"/>
      <c r="P1170" s="80"/>
      <c r="R1170" s="76"/>
      <c r="S1170" s="28"/>
      <c r="T1170" s="39"/>
      <c r="V1170" s="76"/>
    </row>
    <row r="1171" spans="1:22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71"/>
      <c r="N1171" s="98"/>
      <c r="O1171" s="28"/>
      <c r="P1171" s="80"/>
      <c r="R1171" s="76"/>
      <c r="S1171" s="28"/>
      <c r="T1171" s="39"/>
      <c r="V1171" s="76"/>
    </row>
    <row r="1172" spans="1:22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71"/>
      <c r="N1172" s="98"/>
      <c r="O1172" s="28"/>
      <c r="P1172" s="80"/>
      <c r="R1172" s="76"/>
      <c r="S1172" s="28"/>
      <c r="T1172" s="39"/>
      <c r="V1172" s="76"/>
    </row>
    <row r="1173" spans="1:22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71"/>
      <c r="N1173" s="98"/>
      <c r="O1173" s="28"/>
      <c r="P1173" s="80"/>
      <c r="R1173" s="76"/>
      <c r="S1173" s="28"/>
      <c r="T1173" s="39"/>
      <c r="V1173" s="76"/>
    </row>
    <row r="1174" spans="1:22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71"/>
      <c r="N1174" s="98"/>
      <c r="O1174" s="28"/>
      <c r="P1174" s="80"/>
      <c r="R1174" s="76"/>
      <c r="S1174" s="28"/>
      <c r="T1174" s="39"/>
      <c r="V1174" s="76"/>
    </row>
    <row r="1175" spans="1:22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71"/>
      <c r="N1175" s="98"/>
      <c r="O1175" s="28"/>
      <c r="P1175" s="80"/>
      <c r="R1175" s="76"/>
      <c r="S1175" s="28"/>
      <c r="T1175" s="39"/>
      <c r="V1175" s="76"/>
    </row>
    <row r="1176" spans="1:22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71"/>
      <c r="N1176" s="98"/>
      <c r="O1176" s="28"/>
      <c r="P1176" s="80"/>
      <c r="R1176" s="76"/>
      <c r="S1176" s="28"/>
      <c r="T1176" s="39"/>
      <c r="V1176" s="76"/>
    </row>
    <row r="1177" spans="1:22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71"/>
      <c r="N1177" s="98"/>
      <c r="O1177" s="28"/>
      <c r="P1177" s="80"/>
      <c r="R1177" s="76"/>
      <c r="S1177" s="28"/>
      <c r="T1177" s="39"/>
      <c r="V1177" s="76"/>
    </row>
    <row r="1178" spans="1:22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71"/>
      <c r="N1178" s="98"/>
      <c r="O1178" s="28"/>
      <c r="P1178" s="80"/>
      <c r="R1178" s="76"/>
      <c r="S1178" s="28"/>
      <c r="T1178" s="39"/>
      <c r="V1178" s="76"/>
    </row>
    <row r="1179" spans="1:22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71"/>
      <c r="N1179" s="98"/>
      <c r="O1179" s="28"/>
      <c r="P1179" s="80"/>
      <c r="R1179" s="76"/>
      <c r="S1179" s="28"/>
      <c r="T1179" s="39"/>
      <c r="V1179" s="76"/>
    </row>
    <row r="1180" spans="1:22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71"/>
      <c r="N1180" s="98"/>
      <c r="O1180" s="28"/>
      <c r="P1180" s="80"/>
      <c r="R1180" s="76"/>
      <c r="S1180" s="28"/>
      <c r="T1180" s="39"/>
      <c r="V1180" s="76"/>
    </row>
    <row r="1181" spans="1:22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71"/>
      <c r="N1181" s="98"/>
      <c r="O1181" s="28"/>
      <c r="P1181" s="80"/>
      <c r="R1181" s="76"/>
      <c r="S1181" s="28"/>
      <c r="T1181" s="39"/>
      <c r="V1181" s="76"/>
    </row>
    <row r="1182" spans="1:22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71"/>
      <c r="N1182" s="98"/>
      <c r="O1182" s="28"/>
      <c r="P1182" s="80"/>
      <c r="R1182" s="76"/>
      <c r="S1182" s="28"/>
      <c r="T1182" s="39"/>
      <c r="V1182" s="76"/>
    </row>
    <row r="1183" spans="1:22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71"/>
      <c r="N1183" s="98"/>
      <c r="O1183" s="28"/>
      <c r="P1183" s="80"/>
      <c r="R1183" s="76"/>
      <c r="S1183" s="28"/>
      <c r="T1183" s="39"/>
      <c r="V1183" s="76"/>
    </row>
    <row r="1184" spans="1:22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71"/>
      <c r="N1184" s="98"/>
      <c r="O1184" s="28"/>
      <c r="P1184" s="80"/>
      <c r="R1184" s="76"/>
      <c r="S1184" s="28"/>
      <c r="T1184" s="39"/>
      <c r="V1184" s="76"/>
    </row>
    <row r="1185" spans="1:22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71"/>
      <c r="N1185" s="98"/>
      <c r="O1185" s="28"/>
      <c r="P1185" s="80"/>
      <c r="R1185" s="76"/>
      <c r="S1185" s="28"/>
      <c r="T1185" s="39"/>
      <c r="V1185" s="76"/>
    </row>
    <row r="1186" spans="1:22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71"/>
      <c r="N1186" s="98"/>
      <c r="O1186" s="28"/>
      <c r="P1186" s="80"/>
      <c r="R1186" s="76"/>
      <c r="S1186" s="28"/>
      <c r="T1186" s="39"/>
      <c r="V1186" s="76"/>
    </row>
    <row r="1187" spans="1:22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71"/>
      <c r="N1187" s="98"/>
      <c r="O1187" s="28"/>
      <c r="P1187" s="80"/>
      <c r="R1187" s="76"/>
      <c r="S1187" s="28"/>
      <c r="T1187" s="39"/>
      <c r="V1187" s="76"/>
    </row>
    <row r="1188" spans="1:22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71"/>
      <c r="N1188" s="98"/>
      <c r="O1188" s="28"/>
      <c r="P1188" s="80"/>
      <c r="R1188" s="76"/>
      <c r="S1188" s="28"/>
      <c r="T1188" s="39"/>
      <c r="V1188" s="76"/>
    </row>
    <row r="1189" spans="1:22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71"/>
      <c r="N1189" s="98"/>
      <c r="O1189" s="28"/>
      <c r="P1189" s="80"/>
      <c r="R1189" s="76"/>
      <c r="S1189" s="28"/>
      <c r="T1189" s="39"/>
      <c r="V1189" s="76"/>
    </row>
    <row r="1190" spans="1:22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71"/>
      <c r="N1190" s="98"/>
      <c r="O1190" s="28"/>
      <c r="P1190" s="80"/>
      <c r="R1190" s="76"/>
      <c r="S1190" s="28"/>
      <c r="T1190" s="39"/>
      <c r="V1190" s="76"/>
    </row>
    <row r="1191" spans="1:22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71"/>
      <c r="N1191" s="98"/>
      <c r="O1191" s="28"/>
      <c r="P1191" s="80"/>
      <c r="R1191" s="76"/>
      <c r="S1191" s="28"/>
      <c r="T1191" s="39"/>
      <c r="V1191" s="76"/>
    </row>
    <row r="1192" spans="1:22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71"/>
      <c r="N1192" s="98"/>
      <c r="O1192" s="28"/>
      <c r="P1192" s="80"/>
      <c r="R1192" s="76"/>
      <c r="S1192" s="28"/>
      <c r="T1192" s="39"/>
      <c r="V1192" s="76"/>
    </row>
    <row r="1193" spans="1:22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71"/>
      <c r="N1193" s="98"/>
      <c r="O1193" s="28"/>
      <c r="P1193" s="80"/>
      <c r="R1193" s="76"/>
      <c r="S1193" s="28"/>
      <c r="T1193" s="39"/>
      <c r="V1193" s="76"/>
    </row>
    <row r="1194" spans="1:22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71"/>
      <c r="N1194" s="98"/>
      <c r="O1194" s="28"/>
      <c r="P1194" s="80"/>
      <c r="R1194" s="76"/>
      <c r="S1194" s="28"/>
      <c r="T1194" s="39"/>
      <c r="V1194" s="76"/>
    </row>
    <row r="1195" spans="1:22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71"/>
      <c r="N1195" s="98"/>
      <c r="O1195" s="28"/>
      <c r="P1195" s="80"/>
      <c r="R1195" s="76"/>
      <c r="S1195" s="28"/>
      <c r="T1195" s="39"/>
      <c r="V1195" s="76"/>
    </row>
    <row r="1196" spans="1:22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71"/>
      <c r="N1196" s="98"/>
      <c r="O1196" s="28"/>
      <c r="P1196" s="80"/>
      <c r="R1196" s="76"/>
      <c r="S1196" s="28"/>
      <c r="T1196" s="39"/>
      <c r="V1196" s="76"/>
    </row>
    <row r="1197" spans="1:22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71"/>
      <c r="N1197" s="98"/>
      <c r="O1197" s="28"/>
      <c r="P1197" s="80"/>
      <c r="R1197" s="76"/>
      <c r="S1197" s="28"/>
      <c r="T1197" s="39"/>
      <c r="V1197" s="76"/>
    </row>
    <row r="1198" spans="1:22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71"/>
      <c r="N1198" s="98"/>
      <c r="O1198" s="28"/>
      <c r="P1198" s="80"/>
      <c r="R1198" s="76"/>
      <c r="S1198" s="28"/>
      <c r="T1198" s="39"/>
      <c r="V1198" s="76"/>
    </row>
    <row r="1199" spans="1:22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71"/>
      <c r="N1199" s="98"/>
      <c r="O1199" s="28"/>
      <c r="P1199" s="80"/>
      <c r="R1199" s="76"/>
      <c r="S1199" s="28"/>
      <c r="T1199" s="39"/>
      <c r="V1199" s="76"/>
    </row>
    <row r="1200" spans="1:22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71"/>
      <c r="N1200" s="98"/>
      <c r="O1200" s="28"/>
      <c r="P1200" s="80"/>
      <c r="R1200" s="76"/>
      <c r="S1200" s="28"/>
      <c r="T1200" s="39"/>
      <c r="V1200" s="76"/>
    </row>
    <row r="1201" spans="1:22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71"/>
      <c r="N1201" s="98"/>
      <c r="O1201" s="28"/>
      <c r="P1201" s="80"/>
      <c r="R1201" s="76"/>
      <c r="S1201" s="28"/>
      <c r="T1201" s="39"/>
      <c r="V1201" s="76"/>
    </row>
    <row r="1202" spans="1:22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71"/>
      <c r="N1202" s="98"/>
      <c r="O1202" s="28"/>
      <c r="P1202" s="80"/>
      <c r="R1202" s="76"/>
      <c r="S1202" s="28"/>
      <c r="T1202" s="39"/>
      <c r="V1202" s="76"/>
    </row>
    <row r="1203" spans="1:22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71"/>
      <c r="N1203" s="98"/>
      <c r="O1203" s="28"/>
      <c r="P1203" s="80"/>
      <c r="R1203" s="76"/>
      <c r="S1203" s="28"/>
      <c r="T1203" s="39"/>
      <c r="V1203" s="76"/>
    </row>
    <row r="1204" spans="1:22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71"/>
      <c r="N1204" s="98"/>
      <c r="O1204" s="28"/>
      <c r="P1204" s="80"/>
      <c r="R1204" s="76"/>
      <c r="S1204" s="28"/>
      <c r="T1204" s="39"/>
      <c r="V1204" s="76"/>
    </row>
    <row r="1205" spans="1:22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71"/>
      <c r="N1205" s="98"/>
      <c r="O1205" s="28"/>
      <c r="P1205" s="80"/>
      <c r="R1205" s="76"/>
      <c r="S1205" s="28"/>
      <c r="T1205" s="39"/>
      <c r="V1205" s="76"/>
    </row>
    <row r="1206" spans="1:22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71"/>
      <c r="N1206" s="98"/>
      <c r="O1206" s="28"/>
      <c r="P1206" s="80"/>
      <c r="R1206" s="76"/>
      <c r="S1206" s="28"/>
      <c r="T1206" s="39"/>
      <c r="V1206" s="76"/>
    </row>
    <row r="1207" spans="1:22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71"/>
      <c r="N1207" s="98"/>
      <c r="O1207" s="28"/>
      <c r="P1207" s="80"/>
      <c r="R1207" s="76"/>
      <c r="S1207" s="28"/>
      <c r="T1207" s="39"/>
      <c r="V1207" s="76"/>
    </row>
    <row r="1208" spans="1:22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71"/>
      <c r="N1208" s="98"/>
      <c r="O1208" s="28"/>
      <c r="P1208" s="80"/>
      <c r="R1208" s="76"/>
      <c r="S1208" s="28"/>
      <c r="T1208" s="39"/>
      <c r="V1208" s="76"/>
    </row>
    <row r="1209" spans="1:22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71"/>
      <c r="N1209" s="98"/>
      <c r="O1209" s="28"/>
      <c r="P1209" s="80"/>
      <c r="R1209" s="76"/>
      <c r="S1209" s="28"/>
      <c r="T1209" s="39"/>
      <c r="V1209" s="76"/>
    </row>
    <row r="1210" spans="1:22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71"/>
      <c r="N1210" s="98"/>
      <c r="O1210" s="28"/>
      <c r="P1210" s="80"/>
      <c r="R1210" s="76"/>
      <c r="S1210" s="28"/>
      <c r="T1210" s="39"/>
      <c r="V1210" s="76"/>
    </row>
    <row r="1211" spans="1:22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71"/>
      <c r="N1211" s="98"/>
      <c r="O1211" s="28"/>
      <c r="P1211" s="80"/>
      <c r="R1211" s="76"/>
      <c r="S1211" s="28"/>
      <c r="T1211" s="39"/>
      <c r="V1211" s="76"/>
    </row>
    <row r="1212" spans="1:22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71"/>
      <c r="N1212" s="98"/>
      <c r="O1212" s="28"/>
      <c r="P1212" s="80"/>
      <c r="R1212" s="76"/>
      <c r="S1212" s="28"/>
      <c r="T1212" s="39"/>
      <c r="V1212" s="76"/>
    </row>
    <row r="1213" spans="1:22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71"/>
      <c r="N1213" s="98"/>
      <c r="O1213" s="28"/>
      <c r="P1213" s="80"/>
      <c r="R1213" s="76"/>
      <c r="S1213" s="28"/>
      <c r="T1213" s="39"/>
      <c r="V1213" s="76"/>
    </row>
    <row r="1214" spans="1:22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71"/>
      <c r="N1214" s="98"/>
      <c r="O1214" s="28"/>
      <c r="P1214" s="80"/>
      <c r="R1214" s="76"/>
      <c r="S1214" s="28"/>
      <c r="T1214" s="39"/>
      <c r="V1214" s="76"/>
    </row>
    <row r="1215" spans="1:22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71"/>
      <c r="N1215" s="98"/>
      <c r="O1215" s="28"/>
      <c r="P1215" s="80"/>
      <c r="R1215" s="76"/>
      <c r="S1215" s="28"/>
      <c r="T1215" s="39"/>
      <c r="V1215" s="76"/>
    </row>
    <row r="1216" spans="1:22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71"/>
      <c r="N1216" s="98"/>
      <c r="O1216" s="28"/>
      <c r="P1216" s="80"/>
      <c r="R1216" s="76"/>
      <c r="S1216" s="28"/>
      <c r="T1216" s="39"/>
      <c r="V1216" s="76"/>
    </row>
    <row r="1217" spans="1:22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71"/>
      <c r="N1217" s="98"/>
      <c r="O1217" s="28"/>
      <c r="P1217" s="80"/>
      <c r="R1217" s="76"/>
      <c r="S1217" s="28"/>
      <c r="T1217" s="39"/>
      <c r="V1217" s="76"/>
    </row>
    <row r="1218" spans="1:22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71"/>
      <c r="N1218" s="98"/>
      <c r="O1218" s="28"/>
      <c r="P1218" s="80"/>
      <c r="R1218" s="76"/>
      <c r="S1218" s="28"/>
      <c r="T1218" s="39"/>
      <c r="V1218" s="76"/>
    </row>
    <row r="1219" spans="1:22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71"/>
      <c r="N1219" s="98"/>
      <c r="O1219" s="28"/>
      <c r="P1219" s="80"/>
      <c r="R1219" s="76"/>
      <c r="S1219" s="28"/>
      <c r="T1219" s="39"/>
      <c r="V1219" s="76"/>
    </row>
    <row r="1220" spans="1:22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71"/>
      <c r="N1220" s="98"/>
      <c r="O1220" s="28"/>
      <c r="P1220" s="80"/>
      <c r="R1220" s="76"/>
      <c r="S1220" s="28"/>
      <c r="T1220" s="39"/>
      <c r="V1220" s="76"/>
    </row>
    <row r="1221" spans="1:22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71"/>
      <c r="N1221" s="98"/>
      <c r="O1221" s="28"/>
      <c r="P1221" s="80"/>
      <c r="R1221" s="76"/>
      <c r="S1221" s="28"/>
      <c r="T1221" s="39"/>
      <c r="V1221" s="76"/>
    </row>
    <row r="1222" spans="1:22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71"/>
      <c r="N1222" s="98"/>
      <c r="O1222" s="28"/>
      <c r="P1222" s="80"/>
      <c r="R1222" s="76"/>
      <c r="S1222" s="28"/>
      <c r="T1222" s="39"/>
      <c r="V1222" s="76"/>
    </row>
    <row r="1223" spans="1:22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71"/>
      <c r="N1223" s="98"/>
      <c r="O1223" s="28"/>
      <c r="P1223" s="80"/>
      <c r="R1223" s="76"/>
      <c r="S1223" s="28"/>
      <c r="T1223" s="39"/>
      <c r="V1223" s="76"/>
    </row>
    <row r="1224" spans="1:22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71"/>
      <c r="N1224" s="98"/>
      <c r="O1224" s="28"/>
      <c r="P1224" s="80"/>
      <c r="R1224" s="76"/>
      <c r="S1224" s="28"/>
      <c r="T1224" s="39"/>
      <c r="V1224" s="76"/>
    </row>
    <row r="1225" spans="1:22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71"/>
      <c r="N1225" s="98"/>
      <c r="O1225" s="28"/>
      <c r="P1225" s="80"/>
      <c r="R1225" s="76"/>
      <c r="S1225" s="28"/>
      <c r="T1225" s="39"/>
      <c r="V1225" s="76"/>
    </row>
    <row r="1226" spans="1:22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71"/>
      <c r="N1226" s="98"/>
      <c r="O1226" s="28"/>
      <c r="P1226" s="80"/>
      <c r="R1226" s="76"/>
      <c r="S1226" s="28"/>
      <c r="T1226" s="39"/>
      <c r="V1226" s="76"/>
    </row>
    <row r="1227" spans="1:22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71"/>
      <c r="N1227" s="98"/>
      <c r="O1227" s="28"/>
      <c r="P1227" s="80"/>
      <c r="R1227" s="76"/>
      <c r="S1227" s="28"/>
      <c r="T1227" s="39"/>
      <c r="V1227" s="76"/>
    </row>
    <row r="1228" spans="1:22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71"/>
      <c r="N1228" s="98"/>
      <c r="O1228" s="28"/>
      <c r="P1228" s="80"/>
      <c r="R1228" s="76"/>
      <c r="S1228" s="28"/>
      <c r="T1228" s="39"/>
      <c r="V1228" s="76"/>
    </row>
    <row r="1229" spans="1:22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71"/>
      <c r="N1229" s="98"/>
      <c r="O1229" s="28"/>
      <c r="P1229" s="80"/>
      <c r="R1229" s="76"/>
      <c r="S1229" s="28"/>
      <c r="T1229" s="39"/>
      <c r="V1229" s="76"/>
    </row>
    <row r="1230" spans="1:22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71"/>
      <c r="N1230" s="98"/>
      <c r="O1230" s="28"/>
      <c r="P1230" s="80"/>
      <c r="R1230" s="76"/>
      <c r="S1230" s="28"/>
      <c r="T1230" s="39"/>
      <c r="V1230" s="76"/>
    </row>
    <row r="1231" spans="1:22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71"/>
      <c r="N1231" s="98"/>
      <c r="O1231" s="28"/>
      <c r="P1231" s="80"/>
      <c r="R1231" s="76"/>
      <c r="S1231" s="28"/>
      <c r="T1231" s="39"/>
      <c r="V1231" s="76"/>
    </row>
    <row r="1232" spans="1:22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71"/>
      <c r="N1232" s="98"/>
      <c r="O1232" s="28"/>
      <c r="P1232" s="80"/>
      <c r="R1232" s="76"/>
      <c r="S1232" s="28"/>
      <c r="T1232" s="39"/>
      <c r="V1232" s="76"/>
    </row>
    <row r="1233" spans="1:22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71"/>
      <c r="N1233" s="98"/>
      <c r="O1233" s="28"/>
      <c r="P1233" s="80"/>
      <c r="R1233" s="76"/>
      <c r="S1233" s="28"/>
      <c r="T1233" s="39"/>
      <c r="V1233" s="76"/>
    </row>
    <row r="1234" spans="1:22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71"/>
      <c r="N1234" s="98"/>
      <c r="O1234" s="28"/>
      <c r="P1234" s="80"/>
      <c r="R1234" s="76"/>
      <c r="S1234" s="28"/>
      <c r="T1234" s="39"/>
      <c r="V1234" s="76"/>
    </row>
    <row r="1235" spans="1:22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71"/>
      <c r="N1235" s="98"/>
      <c r="O1235" s="28"/>
      <c r="P1235" s="80"/>
      <c r="R1235" s="76"/>
      <c r="S1235" s="28"/>
      <c r="T1235" s="39"/>
      <c r="V1235" s="76"/>
    </row>
    <row r="1236" spans="1:22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71"/>
      <c r="N1236" s="98"/>
      <c r="O1236" s="28"/>
      <c r="P1236" s="80"/>
      <c r="R1236" s="76"/>
      <c r="S1236" s="28"/>
      <c r="T1236" s="39"/>
      <c r="V1236" s="76"/>
    </row>
    <row r="1237" spans="1:22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71"/>
      <c r="N1237" s="98"/>
      <c r="O1237" s="28"/>
      <c r="P1237" s="80"/>
      <c r="R1237" s="76"/>
      <c r="S1237" s="28"/>
      <c r="T1237" s="39"/>
      <c r="V1237" s="76"/>
    </row>
    <row r="1238" spans="1:22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71"/>
      <c r="N1238" s="98"/>
      <c r="O1238" s="28"/>
      <c r="P1238" s="80"/>
      <c r="R1238" s="76"/>
      <c r="S1238" s="28"/>
      <c r="T1238" s="39"/>
      <c r="V1238" s="76"/>
    </row>
    <row r="1239" spans="1:22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71"/>
      <c r="N1239" s="98"/>
      <c r="O1239" s="28"/>
      <c r="P1239" s="80"/>
      <c r="R1239" s="76"/>
      <c r="S1239" s="28"/>
      <c r="T1239" s="39"/>
      <c r="V1239" s="76"/>
    </row>
    <row r="1240" spans="1:22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71"/>
      <c r="N1240" s="98"/>
      <c r="O1240" s="28"/>
      <c r="P1240" s="80"/>
      <c r="R1240" s="76"/>
      <c r="S1240" s="28"/>
      <c r="T1240" s="39"/>
      <c r="V1240" s="76"/>
    </row>
    <row r="1241" spans="1:22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71"/>
      <c r="N1241" s="98"/>
      <c r="O1241" s="28"/>
      <c r="P1241" s="80"/>
      <c r="R1241" s="76"/>
      <c r="S1241" s="28"/>
      <c r="T1241" s="39"/>
      <c r="V1241" s="76"/>
    </row>
    <row r="1242" spans="1:22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71"/>
      <c r="N1242" s="98"/>
      <c r="O1242" s="28"/>
      <c r="P1242" s="80"/>
      <c r="R1242" s="76"/>
      <c r="S1242" s="28"/>
      <c r="T1242" s="39"/>
      <c r="V1242" s="76"/>
    </row>
    <row r="1243" spans="1:22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71"/>
      <c r="N1243" s="98"/>
      <c r="O1243" s="28"/>
      <c r="P1243" s="80"/>
      <c r="R1243" s="76"/>
      <c r="S1243" s="28"/>
      <c r="T1243" s="39"/>
      <c r="V1243" s="76"/>
    </row>
    <row r="1244" spans="1:22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71"/>
      <c r="N1244" s="98"/>
      <c r="O1244" s="28"/>
      <c r="P1244" s="80"/>
      <c r="R1244" s="76"/>
      <c r="S1244" s="28"/>
      <c r="T1244" s="39"/>
      <c r="V1244" s="76"/>
    </row>
    <row r="1245" spans="1:22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71"/>
      <c r="N1245" s="98"/>
      <c r="O1245" s="28"/>
      <c r="P1245" s="80"/>
      <c r="R1245" s="76"/>
      <c r="S1245" s="28"/>
      <c r="T1245" s="39"/>
      <c r="V1245" s="76"/>
    </row>
    <row r="1246" spans="1:22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71"/>
      <c r="N1246" s="98"/>
      <c r="O1246" s="28"/>
      <c r="P1246" s="80"/>
      <c r="R1246" s="76"/>
      <c r="S1246" s="28"/>
      <c r="T1246" s="39"/>
      <c r="V1246" s="76"/>
    </row>
    <row r="1247" spans="1:22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71"/>
      <c r="N1247" s="98"/>
      <c r="O1247" s="28"/>
      <c r="P1247" s="80"/>
      <c r="R1247" s="76"/>
      <c r="S1247" s="28"/>
      <c r="T1247" s="39"/>
      <c r="V1247" s="76"/>
    </row>
    <row r="1248" spans="1:22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71"/>
      <c r="N1248" s="98"/>
      <c r="O1248" s="28"/>
      <c r="P1248" s="80"/>
      <c r="R1248" s="76"/>
      <c r="S1248" s="28"/>
      <c r="T1248" s="39"/>
      <c r="V1248" s="76"/>
    </row>
    <row r="1249" spans="1:22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71"/>
      <c r="N1249" s="98"/>
      <c r="O1249" s="28"/>
      <c r="P1249" s="80"/>
      <c r="R1249" s="76"/>
      <c r="S1249" s="28"/>
      <c r="T1249" s="39"/>
      <c r="V1249" s="76"/>
    </row>
    <row r="1250" spans="1:22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71"/>
      <c r="N1250" s="98"/>
      <c r="O1250" s="28"/>
      <c r="P1250" s="80"/>
      <c r="R1250" s="76"/>
      <c r="S1250" s="28"/>
      <c r="T1250" s="39"/>
      <c r="V1250" s="76"/>
    </row>
    <row r="1251" spans="1:22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71"/>
      <c r="N1251" s="98"/>
      <c r="O1251" s="28"/>
      <c r="P1251" s="80"/>
      <c r="R1251" s="76"/>
      <c r="S1251" s="28"/>
      <c r="T1251" s="39"/>
      <c r="V1251" s="76"/>
    </row>
    <row r="1252" spans="1:22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71"/>
      <c r="N1252" s="98"/>
      <c r="O1252" s="28"/>
      <c r="P1252" s="80"/>
      <c r="R1252" s="76"/>
      <c r="S1252" s="28"/>
      <c r="T1252" s="39"/>
      <c r="V1252" s="76"/>
    </row>
    <row r="1253" spans="1:22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71"/>
      <c r="N1253" s="98"/>
      <c r="O1253" s="28"/>
      <c r="P1253" s="80"/>
      <c r="R1253" s="76"/>
      <c r="S1253" s="28"/>
      <c r="T1253" s="39"/>
      <c r="V1253" s="76"/>
    </row>
    <row r="1254" spans="1:22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71"/>
      <c r="N1254" s="98"/>
      <c r="O1254" s="28"/>
      <c r="P1254" s="80"/>
      <c r="R1254" s="76"/>
      <c r="S1254" s="28"/>
      <c r="T1254" s="39"/>
      <c r="V1254" s="76"/>
    </row>
    <row r="1255" spans="1:22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71"/>
      <c r="N1255" s="98"/>
      <c r="O1255" s="28"/>
      <c r="P1255" s="80"/>
      <c r="R1255" s="76"/>
      <c r="S1255" s="28"/>
      <c r="T1255" s="39"/>
      <c r="V1255" s="76"/>
    </row>
    <row r="1256" spans="1:22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71"/>
      <c r="N1256" s="98"/>
      <c r="O1256" s="28"/>
      <c r="P1256" s="80"/>
      <c r="R1256" s="76"/>
      <c r="S1256" s="28"/>
      <c r="T1256" s="39"/>
      <c r="V1256" s="76"/>
    </row>
    <row r="1257" spans="1:22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71"/>
      <c r="N1257" s="98"/>
      <c r="O1257" s="28"/>
      <c r="P1257" s="80"/>
      <c r="R1257" s="76"/>
      <c r="S1257" s="28"/>
      <c r="T1257" s="39"/>
      <c r="V1257" s="76"/>
    </row>
    <row r="1258" spans="1:22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71"/>
      <c r="N1258" s="98"/>
      <c r="O1258" s="28"/>
      <c r="P1258" s="80"/>
      <c r="R1258" s="76"/>
      <c r="S1258" s="28"/>
      <c r="T1258" s="39"/>
      <c r="V1258" s="76"/>
    </row>
    <row r="1259" spans="1:22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71"/>
      <c r="N1259" s="98"/>
      <c r="O1259" s="28"/>
      <c r="P1259" s="80"/>
      <c r="R1259" s="76"/>
      <c r="S1259" s="28"/>
      <c r="T1259" s="39"/>
      <c r="V1259" s="76"/>
    </row>
    <row r="1260" spans="1:22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71"/>
      <c r="N1260" s="98"/>
      <c r="O1260" s="28"/>
      <c r="P1260" s="80"/>
      <c r="R1260" s="76"/>
      <c r="S1260" s="28"/>
      <c r="T1260" s="39"/>
      <c r="V1260" s="76"/>
    </row>
    <row r="1261" spans="1:22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71"/>
      <c r="N1261" s="98"/>
      <c r="O1261" s="28"/>
      <c r="P1261" s="80"/>
      <c r="R1261" s="76"/>
      <c r="S1261" s="28"/>
      <c r="T1261" s="39"/>
      <c r="V1261" s="76"/>
    </row>
    <row r="1262" spans="1:22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71"/>
      <c r="N1262" s="98"/>
      <c r="O1262" s="28"/>
      <c r="P1262" s="80"/>
      <c r="R1262" s="76"/>
      <c r="S1262" s="28"/>
      <c r="T1262" s="39"/>
      <c r="V1262" s="76"/>
    </row>
    <row r="1263" spans="1:22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71"/>
      <c r="N1263" s="98"/>
      <c r="O1263" s="28"/>
      <c r="P1263" s="80"/>
      <c r="R1263" s="76"/>
      <c r="S1263" s="28"/>
      <c r="T1263" s="39"/>
      <c r="V1263" s="76"/>
    </row>
    <row r="1264" spans="1:22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71"/>
      <c r="N1264" s="98"/>
      <c r="O1264" s="28"/>
      <c r="P1264" s="80"/>
      <c r="R1264" s="76"/>
      <c r="S1264" s="28"/>
      <c r="T1264" s="39"/>
      <c r="V1264" s="76"/>
    </row>
    <row r="1265" spans="1:22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71"/>
      <c r="N1265" s="98"/>
      <c r="O1265" s="28"/>
      <c r="P1265" s="80"/>
      <c r="R1265" s="76"/>
      <c r="S1265" s="28"/>
      <c r="T1265" s="39"/>
      <c r="V1265" s="76"/>
    </row>
    <row r="1266" spans="1:22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71"/>
      <c r="N1266" s="98"/>
      <c r="O1266" s="28"/>
      <c r="P1266" s="80"/>
      <c r="R1266" s="76"/>
      <c r="S1266" s="28"/>
      <c r="T1266" s="39"/>
      <c r="V1266" s="76"/>
    </row>
    <row r="1267" spans="1:22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71"/>
      <c r="N1267" s="98"/>
      <c r="O1267" s="28"/>
      <c r="P1267" s="80"/>
      <c r="R1267" s="76"/>
      <c r="S1267" s="28"/>
      <c r="T1267" s="39"/>
      <c r="V1267" s="76"/>
    </row>
    <row r="1268" spans="1:22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71"/>
      <c r="N1268" s="98"/>
      <c r="O1268" s="28"/>
      <c r="P1268" s="80"/>
      <c r="R1268" s="76"/>
      <c r="S1268" s="28"/>
      <c r="T1268" s="39"/>
      <c r="V1268" s="76"/>
    </row>
    <row r="1269" spans="1:22" s="32" customFormat="1" ht="12" customHeight="1">
      <c r="A1269" s="27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71"/>
      <c r="N1269" s="98"/>
      <c r="O1269" s="28"/>
      <c r="P1269" s="80"/>
      <c r="R1269" s="76"/>
      <c r="S1269" s="28"/>
      <c r="T1269" s="39"/>
      <c r="V1269" s="76"/>
    </row>
    <row r="1270" spans="1:22" s="32" customFormat="1" ht="12" customHeight="1">
      <c r="A1270" s="27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71"/>
      <c r="N1270" s="98"/>
      <c r="O1270" s="28"/>
      <c r="P1270" s="80"/>
      <c r="R1270" s="76"/>
      <c r="S1270" s="28"/>
      <c r="T1270" s="39"/>
      <c r="V1270" s="76"/>
    </row>
    <row r="1271" spans="1:22" s="32" customFormat="1" ht="12" customHeight="1">
      <c r="A1271" s="27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71"/>
      <c r="N1271" s="98"/>
      <c r="O1271" s="28"/>
      <c r="P1271" s="80"/>
      <c r="R1271" s="76"/>
      <c r="S1271" s="28"/>
      <c r="T1271" s="39"/>
      <c r="V1271" s="76"/>
    </row>
    <row r="1272" spans="1:22" s="32" customFormat="1" ht="12" customHeight="1">
      <c r="A1272" s="27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71"/>
      <c r="N1272" s="98"/>
      <c r="O1272" s="28"/>
      <c r="P1272" s="80"/>
      <c r="R1272" s="76"/>
      <c r="S1272" s="28"/>
      <c r="T1272" s="39"/>
      <c r="V1272" s="76"/>
    </row>
    <row r="1273" spans="1:22" s="32" customFormat="1" ht="12" customHeight="1">
      <c r="A1273" s="27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71"/>
      <c r="N1273" s="98"/>
      <c r="O1273" s="28"/>
      <c r="P1273" s="80"/>
      <c r="R1273" s="76"/>
      <c r="S1273" s="28"/>
      <c r="T1273" s="39"/>
      <c r="V1273" s="76"/>
    </row>
    <row r="1274" spans="1:22" s="32" customFormat="1" ht="12" customHeight="1">
      <c r="A1274" s="27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71"/>
      <c r="N1274" s="98"/>
      <c r="O1274" s="28"/>
      <c r="P1274" s="80"/>
      <c r="R1274" s="76"/>
      <c r="S1274" s="28"/>
      <c r="T1274" s="39"/>
      <c r="V1274" s="76"/>
    </row>
    <row r="1275" spans="1:22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8"/>
      <c r="L1275" s="28"/>
      <c r="M1275" s="71"/>
      <c r="N1275" s="98"/>
      <c r="O1275" s="28"/>
      <c r="P1275" s="80"/>
      <c r="R1275" s="76"/>
      <c r="S1275" s="28"/>
      <c r="T1275" s="39"/>
      <c r="V1275" s="76"/>
    </row>
    <row r="1276" spans="1:22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71"/>
      <c r="N1276" s="98"/>
      <c r="O1276" s="27"/>
      <c r="P1276" s="81"/>
      <c r="R1276" s="76"/>
      <c r="S1276" s="27"/>
      <c r="T1276" s="40"/>
      <c r="V1276" s="76"/>
    </row>
    <row r="1277" spans="1:22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71"/>
      <c r="N1277" s="98"/>
      <c r="O1277" s="27"/>
      <c r="P1277" s="81"/>
      <c r="R1277" s="76"/>
      <c r="S1277" s="27"/>
      <c r="T1277" s="40"/>
      <c r="V1277" s="76"/>
    </row>
    <row r="1278" spans="1:22" s="32" customFormat="1" ht="12" customHeight="1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71"/>
      <c r="N1278" s="98"/>
      <c r="O1278" s="27"/>
      <c r="P1278" s="81"/>
      <c r="R1278" s="76"/>
      <c r="S1278" s="27"/>
      <c r="T1278" s="40"/>
      <c r="V1278" s="76"/>
    </row>
    <row r="1279" spans="1:22" s="32" customFormat="1" ht="12" customHeight="1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71"/>
      <c r="N1279" s="98"/>
      <c r="O1279" s="27"/>
      <c r="P1279" s="81"/>
      <c r="R1279" s="76"/>
      <c r="S1279" s="27"/>
      <c r="T1279" s="40"/>
      <c r="V1279" s="76"/>
    </row>
    <row r="1280" spans="1:22" s="32" customFormat="1" ht="12" customHeight="1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71"/>
      <c r="N1280" s="98"/>
      <c r="O1280" s="27"/>
      <c r="P1280" s="81"/>
      <c r="R1280" s="76"/>
      <c r="S1280" s="27"/>
      <c r="T1280" s="40"/>
      <c r="V1280" s="76"/>
    </row>
    <row r="1281" spans="1:22" s="32" customFormat="1" ht="12" customHeight="1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71"/>
      <c r="N1281" s="98"/>
      <c r="O1281" s="27"/>
      <c r="P1281" s="81"/>
      <c r="R1281" s="76"/>
      <c r="S1281" s="27"/>
      <c r="T1281" s="40"/>
      <c r="V1281" s="76"/>
    </row>
    <row r="1282" spans="1:22" s="32" customFormat="1" ht="12" customHeight="1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71"/>
      <c r="N1282" s="98"/>
      <c r="O1282" s="27"/>
      <c r="P1282" s="81"/>
      <c r="R1282" s="76"/>
      <c r="S1282" s="27"/>
      <c r="T1282" s="40"/>
      <c r="V1282" s="76"/>
    </row>
    <row r="1283" spans="1:22" s="32" customFormat="1" ht="12" customHeight="1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71"/>
      <c r="N1283" s="98"/>
      <c r="O1283" s="27"/>
      <c r="P1283" s="81"/>
      <c r="R1283" s="76"/>
      <c r="S1283" s="27"/>
      <c r="T1283" s="40"/>
      <c r="V1283" s="76"/>
    </row>
    <row r="1284" spans="1:22" ht="12" customHeight="1">
      <c r="M1284" s="71"/>
      <c r="P1284" s="81"/>
      <c r="R1284" s="76"/>
      <c r="T1284" s="40"/>
      <c r="V1284" s="76"/>
    </row>
    <row r="1285" spans="1:22" ht="12" customHeight="1">
      <c r="M1285" s="71"/>
      <c r="P1285" s="81"/>
      <c r="R1285" s="76"/>
      <c r="T1285" s="40"/>
      <c r="V1285" s="76"/>
    </row>
    <row r="1286" spans="1:22" ht="12" customHeight="1">
      <c r="M1286" s="71"/>
      <c r="P1286" s="81"/>
      <c r="R1286" s="76"/>
      <c r="T1286" s="40"/>
      <c r="V1286" s="76"/>
    </row>
    <row r="1287" spans="1:22" ht="12" customHeight="1">
      <c r="M1287" s="71"/>
      <c r="P1287" s="81"/>
      <c r="R1287" s="76"/>
      <c r="T1287" s="40"/>
      <c r="V1287" s="76"/>
    </row>
    <row r="1288" spans="1:22" ht="12" customHeight="1">
      <c r="M1288" s="71"/>
      <c r="P1288" s="81"/>
      <c r="R1288" s="76"/>
      <c r="T1288" s="40"/>
      <c r="V1288" s="76"/>
    </row>
    <row r="1289" spans="1:22" ht="12" customHeight="1">
      <c r="M1289" s="71"/>
      <c r="P1289" s="81"/>
      <c r="R1289" s="76"/>
      <c r="T1289" s="40"/>
      <c r="V1289" s="76"/>
    </row>
    <row r="1290" spans="1:22" ht="12" customHeight="1">
      <c r="M1290" s="71"/>
      <c r="P1290" s="81"/>
      <c r="R1290" s="76"/>
      <c r="T1290" s="40"/>
      <c r="V1290" s="76"/>
    </row>
    <row r="1291" spans="1:22" ht="12" customHeight="1">
      <c r="M1291" s="71"/>
      <c r="P1291" s="81"/>
      <c r="R1291" s="76"/>
      <c r="T1291" s="40"/>
      <c r="V1291" s="76"/>
    </row>
    <row r="1292" spans="1:22" ht="12" customHeight="1">
      <c r="M1292" s="71"/>
      <c r="P1292" s="81"/>
      <c r="R1292" s="76"/>
      <c r="T1292" s="40"/>
      <c r="V1292" s="7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5"/>
  </sheetPr>
  <dimension ref="A1:V1292"/>
  <sheetViews>
    <sheetView zoomScale="85" zoomScaleNormal="85" workbookViewId="0">
      <selection sqref="A1:XFD1048576"/>
    </sheetView>
  </sheetViews>
  <sheetFormatPr defaultColWidth="15.42578125" defaultRowHeight="15" outlineLevelRow="1"/>
  <cols>
    <col min="1" max="3" width="19" style="27" customWidth="1"/>
    <col min="4" max="4" width="27.7109375" style="27" bestFit="1" customWidth="1"/>
    <col min="5" max="5" width="16.42578125" style="27" bestFit="1" customWidth="1"/>
    <col min="6" max="10" width="19" style="27" customWidth="1"/>
    <col min="11" max="11" width="2.140625" style="27" customWidth="1"/>
    <col min="12" max="12" width="15.85546875" style="27" customWidth="1"/>
    <col min="13" max="13" width="18.28515625" style="77" bestFit="1" customWidth="1"/>
    <col min="14" max="14" width="18.85546875" style="98" bestFit="1" customWidth="1"/>
    <col min="15" max="15" width="2.140625" style="27" customWidth="1"/>
    <col min="16" max="16" width="11.140625" style="82" bestFit="1" customWidth="1"/>
    <col min="17" max="17" width="10.7109375" style="32" customWidth="1"/>
    <col min="18" max="18" width="10.7109375" style="98" customWidth="1"/>
    <col min="19" max="19" width="2.140625" style="27" customWidth="1"/>
    <col min="20" max="20" width="10.7109375" style="41" bestFit="1" customWidth="1"/>
    <col min="21" max="21" width="10.7109375" style="32" customWidth="1"/>
    <col min="22" max="22" width="10.7109375" style="77" customWidth="1"/>
    <col min="23" max="16384" width="15.42578125" style="27"/>
  </cols>
  <sheetData>
    <row r="1" spans="1:22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28"/>
      <c r="L1" s="101"/>
      <c r="M1" s="93"/>
      <c r="N1" s="93"/>
      <c r="O1" s="28"/>
      <c r="P1" s="80"/>
      <c r="R1" s="76"/>
      <c r="S1" s="28"/>
      <c r="T1" s="39"/>
      <c r="V1" s="76"/>
    </row>
    <row r="2" spans="1:22" s="29" customFormat="1" ht="12" customHeight="1">
      <c r="A2" s="30" t="s">
        <v>100</v>
      </c>
      <c r="B2" s="31">
        <v>42535</v>
      </c>
      <c r="C2" s="31">
        <v>42504</v>
      </c>
      <c r="D2" s="28"/>
      <c r="E2" s="28"/>
      <c r="F2" s="28"/>
      <c r="G2" s="28"/>
      <c r="H2" s="28"/>
      <c r="I2" s="28"/>
      <c r="J2" s="28"/>
      <c r="K2" s="28"/>
      <c r="L2" s="28"/>
      <c r="M2" s="123" t="s">
        <v>110</v>
      </c>
      <c r="N2" s="124" t="s">
        <v>112</v>
      </c>
      <c r="O2" s="28"/>
      <c r="P2" s="41" t="s">
        <v>109</v>
      </c>
      <c r="Q2" s="103" t="s">
        <v>112</v>
      </c>
      <c r="R2" s="104"/>
      <c r="S2" s="28"/>
      <c r="T2" s="41" t="s">
        <v>109</v>
      </c>
      <c r="U2" s="103" t="s">
        <v>110</v>
      </c>
      <c r="V2" s="104"/>
    </row>
    <row r="3" spans="1:22" s="37" customFormat="1">
      <c r="A3" s="30" t="s">
        <v>101</v>
      </c>
      <c r="B3" s="31">
        <v>44361</v>
      </c>
      <c r="D3" s="28"/>
      <c r="E3" s="28"/>
      <c r="F3" s="28"/>
      <c r="G3" s="28"/>
      <c r="H3" s="28"/>
      <c r="I3" s="28"/>
      <c r="J3" s="28"/>
      <c r="K3" s="38"/>
      <c r="L3" s="84"/>
      <c r="M3" s="84"/>
      <c r="N3" s="95"/>
      <c r="O3" s="38"/>
      <c r="P3" s="41" t="s">
        <v>184</v>
      </c>
      <c r="Q3" s="78" t="s">
        <v>0</v>
      </c>
      <c r="R3" s="90"/>
      <c r="S3" s="38"/>
      <c r="T3" s="41" t="s">
        <v>184</v>
      </c>
      <c r="U3" s="79" t="s">
        <v>0</v>
      </c>
      <c r="V3" s="90"/>
    </row>
    <row r="4" spans="1:22" s="37" customFormat="1">
      <c r="D4" s="28"/>
      <c r="E4" s="28"/>
      <c r="F4" s="28"/>
      <c r="G4" s="28"/>
      <c r="H4" s="28"/>
      <c r="I4" s="28"/>
      <c r="J4" s="28"/>
      <c r="K4" s="38"/>
      <c r="L4" s="85" t="s">
        <v>202</v>
      </c>
      <c r="M4" s="85" t="s">
        <v>108</v>
      </c>
      <c r="N4" s="96" t="s">
        <v>108</v>
      </c>
      <c r="O4" s="38"/>
      <c r="P4" s="41" t="s">
        <v>106</v>
      </c>
      <c r="Q4" s="78" t="s">
        <v>187</v>
      </c>
      <c r="R4" s="91" t="s">
        <v>108</v>
      </c>
      <c r="S4" s="38"/>
      <c r="T4" s="41" t="s">
        <v>106</v>
      </c>
      <c r="U4" s="79" t="s">
        <v>187</v>
      </c>
      <c r="V4" s="91" t="s">
        <v>108</v>
      </c>
    </row>
    <row r="5" spans="1:22" s="36" customFormat="1" ht="12" customHeight="1">
      <c r="A5" s="27"/>
      <c r="B5" s="27"/>
      <c r="C5" s="27"/>
      <c r="D5" s="27"/>
      <c r="E5" s="27"/>
      <c r="F5" s="27"/>
      <c r="G5" s="27"/>
      <c r="H5" s="27"/>
      <c r="I5" s="27"/>
      <c r="J5" s="27"/>
      <c r="K5" s="28"/>
      <c r="L5" s="86"/>
      <c r="M5" s="86"/>
      <c r="N5" s="97"/>
      <c r="O5" s="28"/>
      <c r="P5" s="41" t="s">
        <v>185</v>
      </c>
      <c r="Q5" s="78" t="s">
        <v>186</v>
      </c>
      <c r="R5" s="92"/>
      <c r="S5" s="28"/>
      <c r="T5" s="41" t="s">
        <v>185</v>
      </c>
      <c r="U5" s="79" t="s">
        <v>186</v>
      </c>
      <c r="V5" s="92"/>
    </row>
    <row r="6" spans="1:22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48" t="s">
        <v>111</v>
      </c>
      <c r="K6" s="28"/>
      <c r="L6" s="101">
        <v>44358</v>
      </c>
      <c r="M6" s="93">
        <v>1.8944830357655595E-2</v>
      </c>
      <c r="N6" s="93">
        <v>1.9489693647132711E-2</v>
      </c>
      <c r="O6" s="28"/>
      <c r="P6" s="80">
        <v>44358</v>
      </c>
      <c r="Q6" s="32">
        <v>844.27</v>
      </c>
      <c r="R6" s="76">
        <v>1.9489693647132711E-2</v>
      </c>
      <c r="S6" s="28"/>
      <c r="T6" s="39">
        <v>44358</v>
      </c>
      <c r="U6" s="32">
        <v>1242.43</v>
      </c>
      <c r="V6" s="76">
        <v>1.8944830357655595E-2</v>
      </c>
    </row>
    <row r="7" spans="1:22" ht="12" customHeight="1">
      <c r="A7" s="33" t="s">
        <v>110</v>
      </c>
      <c r="B7" s="125" t="s">
        <v>180</v>
      </c>
      <c r="C7" s="33" t="s">
        <v>130</v>
      </c>
      <c r="D7" s="33" t="s">
        <v>131</v>
      </c>
      <c r="E7" s="43" t="s">
        <v>215</v>
      </c>
      <c r="F7" s="43" t="s">
        <v>133</v>
      </c>
      <c r="G7" s="51">
        <v>5.7434359113612748E-2</v>
      </c>
      <c r="H7" s="51">
        <v>0.41416505351508648</v>
      </c>
      <c r="I7" s="52">
        <v>7</v>
      </c>
      <c r="J7" s="33" t="s">
        <v>112</v>
      </c>
      <c r="K7" s="28"/>
      <c r="L7" s="101">
        <v>44351</v>
      </c>
      <c r="M7" s="93">
        <v>-2.2730005049331314E-2</v>
      </c>
      <c r="N7" s="93">
        <v>-2.3235790193788852E-2</v>
      </c>
      <c r="O7" s="28"/>
      <c r="P7" s="80">
        <v>44351</v>
      </c>
      <c r="Q7" s="32">
        <v>828.13</v>
      </c>
      <c r="R7" s="76">
        <v>-2.3235790193788852E-2</v>
      </c>
      <c r="S7" s="28"/>
      <c r="T7" s="39">
        <v>44351</v>
      </c>
      <c r="U7" s="32">
        <v>1219.33</v>
      </c>
      <c r="V7" s="76">
        <v>-2.2730005049331314E-2</v>
      </c>
    </row>
    <row r="8" spans="1:22" ht="12" customHeight="1">
      <c r="A8" s="33" t="s">
        <v>112</v>
      </c>
      <c r="B8" s="125" t="s">
        <v>161</v>
      </c>
      <c r="C8" s="34" t="s">
        <v>130</v>
      </c>
      <c r="D8" s="34" t="s">
        <v>131</v>
      </c>
      <c r="E8" s="35" t="s">
        <v>215</v>
      </c>
      <c r="F8" s="43" t="s">
        <v>134</v>
      </c>
      <c r="G8" s="51">
        <v>5.9007140463111167E-2</v>
      </c>
      <c r="H8" s="51">
        <v>0.42550654111650649</v>
      </c>
      <c r="I8" s="52">
        <v>7</v>
      </c>
      <c r="J8" s="33"/>
      <c r="K8" s="28"/>
      <c r="L8" s="101">
        <v>44344</v>
      </c>
      <c r="M8" s="93">
        <v>8.2180490012282448E-3</v>
      </c>
      <c r="N8" s="93">
        <v>7.8216939078752379E-3</v>
      </c>
      <c r="O8" s="28"/>
      <c r="P8" s="80">
        <v>44344</v>
      </c>
      <c r="Q8" s="32">
        <v>847.83</v>
      </c>
      <c r="R8" s="76">
        <v>7.8216939078752379E-3</v>
      </c>
      <c r="S8" s="28"/>
      <c r="T8" s="39">
        <v>44344</v>
      </c>
      <c r="U8" s="32">
        <v>1247.69</v>
      </c>
      <c r="V8" s="76">
        <v>8.2180490012282448E-3</v>
      </c>
    </row>
    <row r="9" spans="1:22" ht="12" customHeight="1">
      <c r="B9" s="28"/>
      <c r="C9" s="28"/>
      <c r="D9" s="28"/>
      <c r="E9" s="28"/>
      <c r="F9" s="28"/>
      <c r="G9" s="28"/>
      <c r="H9" s="28"/>
      <c r="I9" s="28"/>
      <c r="J9" s="28"/>
      <c r="K9" s="28"/>
      <c r="L9" s="101">
        <v>44337</v>
      </c>
      <c r="M9" s="93">
        <v>6.351784532618332E-2</v>
      </c>
      <c r="N9" s="93">
        <v>6.4240262122534642E-2</v>
      </c>
      <c r="O9" s="28"/>
      <c r="P9" s="80">
        <v>44337</v>
      </c>
      <c r="Q9" s="32">
        <v>841.25</v>
      </c>
      <c r="R9" s="76">
        <v>6.4240262122534642E-2</v>
      </c>
      <c r="S9" s="28"/>
      <c r="T9" s="39">
        <v>44337</v>
      </c>
      <c r="U9" s="32">
        <v>1237.52</v>
      </c>
      <c r="V9" s="76">
        <v>6.351784532618332E-2</v>
      </c>
    </row>
    <row r="10" spans="1:22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101">
        <v>44330</v>
      </c>
      <c r="M10" s="93">
        <v>-6.5399096706993953E-3</v>
      </c>
      <c r="N10" s="93">
        <v>-6.5853137449572996E-3</v>
      </c>
      <c r="O10" s="28"/>
      <c r="P10" s="80">
        <v>44330</v>
      </c>
      <c r="Q10" s="32">
        <v>790.47</v>
      </c>
      <c r="R10" s="76">
        <v>-6.5853137449572996E-3</v>
      </c>
      <c r="S10" s="28"/>
      <c r="T10" s="39">
        <v>44330</v>
      </c>
      <c r="U10" s="32">
        <v>1163.6099999999999</v>
      </c>
      <c r="V10" s="76">
        <v>-6.5399096706993953E-3</v>
      </c>
    </row>
    <row r="11" spans="1:22" ht="12" customHeight="1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101">
        <v>44323</v>
      </c>
      <c r="M11" s="93">
        <v>0.10331672302866468</v>
      </c>
      <c r="N11" s="93">
        <v>0.10326802822955239</v>
      </c>
      <c r="O11" s="28"/>
      <c r="P11" s="80">
        <v>44323</v>
      </c>
      <c r="Q11" s="32">
        <v>795.71</v>
      </c>
      <c r="R11" s="76">
        <v>0.10326802822955239</v>
      </c>
      <c r="S11" s="28"/>
      <c r="T11" s="39">
        <v>44323</v>
      </c>
      <c r="U11" s="32">
        <v>1171.27</v>
      </c>
      <c r="V11" s="76">
        <v>0.10331672302866468</v>
      </c>
    </row>
    <row r="12" spans="1:22" ht="12" customHeight="1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101">
        <v>44316</v>
      </c>
      <c r="M12" s="93">
        <v>-5.890748555015779E-2</v>
      </c>
      <c r="N12" s="93">
        <v>-5.8950170274396196E-2</v>
      </c>
      <c r="O12" s="28"/>
      <c r="P12" s="80">
        <v>44316</v>
      </c>
      <c r="Q12" s="32">
        <v>721.23</v>
      </c>
      <c r="R12" s="76">
        <v>-5.8950170274396196E-2</v>
      </c>
      <c r="S12" s="28"/>
      <c r="T12" s="39">
        <v>44316</v>
      </c>
      <c r="U12" s="32">
        <v>1061.5899999999999</v>
      </c>
      <c r="V12" s="76">
        <v>-5.890748555015779E-2</v>
      </c>
    </row>
    <row r="13" spans="1:22" ht="12" customHeight="1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101">
        <v>44309</v>
      </c>
      <c r="M13" s="93">
        <v>-6.3860335244739774E-3</v>
      </c>
      <c r="N13" s="93">
        <v>-6.4429982628536608E-3</v>
      </c>
      <c r="O13" s="28"/>
      <c r="P13" s="80">
        <v>44309</v>
      </c>
      <c r="Q13" s="32">
        <v>766.41</v>
      </c>
      <c r="R13" s="76">
        <v>-6.4429982628536608E-3</v>
      </c>
      <c r="S13" s="28"/>
      <c r="T13" s="39">
        <v>44309</v>
      </c>
      <c r="U13" s="32">
        <v>1128.04</v>
      </c>
      <c r="V13" s="76">
        <v>-6.3860335244739774E-3</v>
      </c>
    </row>
    <row r="14" spans="1:22" ht="12" customHeight="1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101">
        <v>44302</v>
      </c>
      <c r="M14" s="93">
        <v>2.3724503597900792E-2</v>
      </c>
      <c r="N14" s="93">
        <v>2.366133634131784E-2</v>
      </c>
      <c r="O14" s="28"/>
      <c r="P14" s="80">
        <v>44302</v>
      </c>
      <c r="Q14" s="32">
        <v>771.38</v>
      </c>
      <c r="R14" s="76">
        <v>2.366133634131784E-2</v>
      </c>
      <c r="S14" s="28"/>
      <c r="T14" s="39">
        <v>44302</v>
      </c>
      <c r="U14" s="32">
        <v>1135.29</v>
      </c>
      <c r="V14" s="76">
        <v>2.3724503597900792E-2</v>
      </c>
    </row>
    <row r="15" spans="1:22" ht="12" customHeight="1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101">
        <v>44295</v>
      </c>
      <c r="M15" s="93">
        <v>3.3272149598889467E-2</v>
      </c>
      <c r="N15" s="93">
        <v>3.3222728020621872E-2</v>
      </c>
      <c r="O15" s="28"/>
      <c r="P15" s="80">
        <v>44295</v>
      </c>
      <c r="Q15" s="32">
        <v>753.55</v>
      </c>
      <c r="R15" s="76">
        <v>3.3222728020621872E-2</v>
      </c>
      <c r="S15" s="28"/>
      <c r="T15" s="39">
        <v>44295</v>
      </c>
      <c r="U15" s="32">
        <v>1108.98</v>
      </c>
      <c r="V15" s="76">
        <v>3.3272149598889467E-2</v>
      </c>
    </row>
    <row r="16" spans="1:22" ht="12" customHeight="1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101">
        <v>44288</v>
      </c>
      <c r="M16" s="93">
        <v>3.7396818032438439E-2</v>
      </c>
      <c r="N16" s="93">
        <v>3.7351008448781142E-2</v>
      </c>
      <c r="O16" s="28"/>
      <c r="P16" s="80">
        <v>44288</v>
      </c>
      <c r="Q16" s="32">
        <v>729.32</v>
      </c>
      <c r="R16" s="76">
        <v>3.7351008448781142E-2</v>
      </c>
      <c r="S16" s="28"/>
      <c r="T16" s="39">
        <v>44288</v>
      </c>
      <c r="U16" s="32">
        <v>1073.27</v>
      </c>
      <c r="V16" s="76">
        <v>3.7396818032438439E-2</v>
      </c>
    </row>
    <row r="17" spans="1:22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101">
        <v>44281</v>
      </c>
      <c r="M17" s="93">
        <v>-5.3146021141262212E-2</v>
      </c>
      <c r="N17" s="93">
        <v>-5.3194354664942933E-2</v>
      </c>
      <c r="O17" s="28"/>
      <c r="P17" s="80">
        <v>44281</v>
      </c>
      <c r="Q17" s="32">
        <v>703.06</v>
      </c>
      <c r="R17" s="76">
        <v>-5.3194354664942933E-2</v>
      </c>
      <c r="S17" s="28"/>
      <c r="T17" s="39">
        <v>44281</v>
      </c>
      <c r="U17" s="32">
        <v>1034.58</v>
      </c>
      <c r="V17" s="76">
        <v>-5.3146021141262212E-2</v>
      </c>
    </row>
    <row r="18" spans="1:22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101">
        <v>44274</v>
      </c>
      <c r="M18" s="93">
        <v>4.0658691759686061E-2</v>
      </c>
      <c r="N18" s="93">
        <v>4.0612124779281888E-2</v>
      </c>
      <c r="O18" s="28"/>
      <c r="P18" s="80">
        <v>44274</v>
      </c>
      <c r="Q18" s="32">
        <v>742.56</v>
      </c>
      <c r="R18" s="76">
        <v>4.0612124779281888E-2</v>
      </c>
      <c r="S18" s="28"/>
      <c r="T18" s="39">
        <v>44274</v>
      </c>
      <c r="U18" s="32">
        <v>1092.6500000000001</v>
      </c>
      <c r="V18" s="76">
        <v>4.0658691759686061E-2</v>
      </c>
    </row>
    <row r="19" spans="1:22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101">
        <v>44267</v>
      </c>
      <c r="M19" s="93">
        <v>4.8167633346976713E-2</v>
      </c>
      <c r="N19" s="93">
        <v>4.8118445404071508E-2</v>
      </c>
      <c r="O19" s="28"/>
      <c r="P19" s="80">
        <v>44267</v>
      </c>
      <c r="Q19" s="32">
        <v>713.58</v>
      </c>
      <c r="R19" s="76">
        <v>4.8118445404071508E-2</v>
      </c>
      <c r="S19" s="28"/>
      <c r="T19" s="39">
        <v>44267</v>
      </c>
      <c r="U19" s="32">
        <v>1049.96</v>
      </c>
      <c r="V19" s="76">
        <v>4.8167633346976713E-2</v>
      </c>
    </row>
    <row r="20" spans="1:22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101">
        <v>44260</v>
      </c>
      <c r="M20" s="93">
        <v>2.2476497667629491E-2</v>
      </c>
      <c r="N20" s="93">
        <v>2.243647504054791E-2</v>
      </c>
      <c r="O20" s="28"/>
      <c r="P20" s="80">
        <v>44260</v>
      </c>
      <c r="Q20" s="32">
        <v>680.82</v>
      </c>
      <c r="R20" s="76">
        <v>2.243647504054791E-2</v>
      </c>
      <c r="S20" s="28"/>
      <c r="T20" s="39">
        <v>44260</v>
      </c>
      <c r="U20" s="32">
        <v>1001.71</v>
      </c>
      <c r="V20" s="76">
        <v>2.2476497667629491E-2</v>
      </c>
    </row>
    <row r="21" spans="1:22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101">
        <v>44253</v>
      </c>
      <c r="M21" s="93">
        <v>-4.5815355546248715E-2</v>
      </c>
      <c r="N21" s="93">
        <v>-4.5880498638773415E-2</v>
      </c>
      <c r="O21" s="28"/>
      <c r="P21" s="80">
        <v>44253</v>
      </c>
      <c r="Q21" s="32">
        <v>665.88</v>
      </c>
      <c r="R21" s="76">
        <v>-4.5880498638773415E-2</v>
      </c>
      <c r="S21" s="28"/>
      <c r="T21" s="39">
        <v>44253</v>
      </c>
      <c r="U21" s="32">
        <v>979.69</v>
      </c>
      <c r="V21" s="76">
        <v>-4.5815355546248715E-2</v>
      </c>
    </row>
    <row r="22" spans="1:22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101">
        <v>44246</v>
      </c>
      <c r="M22" s="93">
        <v>-7.4801304810135694E-2</v>
      </c>
      <c r="N22" s="93">
        <v>-7.4832637369921184E-2</v>
      </c>
      <c r="O22" s="28"/>
      <c r="P22" s="80">
        <v>44246</v>
      </c>
      <c r="Q22" s="32">
        <v>697.9</v>
      </c>
      <c r="R22" s="76">
        <v>-7.4832637369921184E-2</v>
      </c>
      <c r="S22" s="28"/>
      <c r="T22" s="39">
        <v>44246</v>
      </c>
      <c r="U22" s="32">
        <v>1026.73</v>
      </c>
      <c r="V22" s="76">
        <v>-7.4801304810135694E-2</v>
      </c>
    </row>
    <row r="23" spans="1:22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101">
        <v>44239</v>
      </c>
      <c r="M23" s="93">
        <v>-9.3199307254191455E-3</v>
      </c>
      <c r="N23" s="93">
        <v>-9.3633450648736849E-3</v>
      </c>
      <c r="O23" s="28"/>
      <c r="P23" s="80">
        <v>44239</v>
      </c>
      <c r="Q23" s="32">
        <v>754.35</v>
      </c>
      <c r="R23" s="76">
        <v>-9.3633450648736849E-3</v>
      </c>
      <c r="S23" s="28"/>
      <c r="T23" s="39">
        <v>44239</v>
      </c>
      <c r="U23" s="32">
        <v>1109.74</v>
      </c>
      <c r="V23" s="76">
        <v>-9.3199307254191455E-3</v>
      </c>
    </row>
    <row r="24" spans="1:22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101">
        <v>44232</v>
      </c>
      <c r="M24" s="93">
        <v>2.0525668473557079E-2</v>
      </c>
      <c r="N24" s="93">
        <v>2.0340345705480489E-2</v>
      </c>
      <c r="O24" s="28"/>
      <c r="P24" s="80">
        <v>44232</v>
      </c>
      <c r="Q24" s="32">
        <v>761.48</v>
      </c>
      <c r="R24" s="76">
        <v>2.0340345705480489E-2</v>
      </c>
      <c r="S24" s="28"/>
      <c r="T24" s="39">
        <v>44232</v>
      </c>
      <c r="U24" s="32">
        <v>1120.18</v>
      </c>
      <c r="V24" s="76">
        <v>2.0525668473557079E-2</v>
      </c>
    </row>
    <row r="25" spans="1:22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101">
        <v>44225</v>
      </c>
      <c r="M25" s="93">
        <v>3.1804929764114309E-3</v>
      </c>
      <c r="N25" s="93">
        <v>3.1183633968654423E-3</v>
      </c>
      <c r="O25" s="28"/>
      <c r="P25" s="80">
        <v>44225</v>
      </c>
      <c r="Q25" s="32">
        <v>746.3</v>
      </c>
      <c r="R25" s="76">
        <v>3.1183633968654423E-3</v>
      </c>
      <c r="S25" s="28"/>
      <c r="T25" s="39">
        <v>44225</v>
      </c>
      <c r="U25" s="32">
        <v>1097.6500000000001</v>
      </c>
      <c r="V25" s="76">
        <v>3.1804929764114309E-3</v>
      </c>
    </row>
    <row r="26" spans="1:22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101">
        <v>44218</v>
      </c>
      <c r="M26" s="93">
        <v>1.7728418487410691E-2</v>
      </c>
      <c r="N26" s="93">
        <v>1.7686888721701655E-2</v>
      </c>
      <c r="O26" s="28"/>
      <c r="P26" s="80">
        <v>44218</v>
      </c>
      <c r="Q26" s="32">
        <v>743.98</v>
      </c>
      <c r="R26" s="76">
        <v>1.7686888721701655E-2</v>
      </c>
      <c r="S26" s="28"/>
      <c r="T26" s="39">
        <v>44218</v>
      </c>
      <c r="U26" s="32">
        <v>1094.17</v>
      </c>
      <c r="V26" s="76">
        <v>1.7728418487410691E-2</v>
      </c>
    </row>
    <row r="27" spans="1:22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101">
        <v>44211</v>
      </c>
      <c r="M27" s="93">
        <v>-7.5826083966578417E-2</v>
      </c>
      <c r="N27" s="93">
        <v>-7.7364800908689468E-2</v>
      </c>
      <c r="O27" s="28"/>
      <c r="P27" s="80">
        <v>44211</v>
      </c>
      <c r="Q27" s="32">
        <v>731.05</v>
      </c>
      <c r="R27" s="76">
        <v>-7.7364800908689468E-2</v>
      </c>
      <c r="S27" s="28"/>
      <c r="T27" s="39">
        <v>44211</v>
      </c>
      <c r="U27" s="32">
        <v>1075.1099999999999</v>
      </c>
      <c r="V27" s="76">
        <v>-7.5826083966578417E-2</v>
      </c>
    </row>
    <row r="28" spans="1:22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101">
        <v>44204</v>
      </c>
      <c r="M28" s="93">
        <v>2.1018537661083858E-3</v>
      </c>
      <c r="N28" s="93">
        <v>3.2921810699588772E-3</v>
      </c>
      <c r="O28" s="28"/>
      <c r="P28" s="80">
        <v>44204</v>
      </c>
      <c r="Q28" s="32">
        <v>792.35</v>
      </c>
      <c r="R28" s="76">
        <v>3.2921810699588772E-3</v>
      </c>
      <c r="S28" s="28"/>
      <c r="T28" s="39">
        <v>44204</v>
      </c>
      <c r="U28" s="32">
        <v>1163.32</v>
      </c>
      <c r="V28" s="76">
        <v>2.1018537661083858E-3</v>
      </c>
    </row>
    <row r="29" spans="1:22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101">
        <v>44197</v>
      </c>
      <c r="M29" s="93">
        <v>1.5127931583273746E-2</v>
      </c>
      <c r="N29" s="93">
        <v>1.6762581592058901E-2</v>
      </c>
      <c r="O29" s="28"/>
      <c r="P29" s="80">
        <v>44197</v>
      </c>
      <c r="Q29" s="32">
        <v>789.75</v>
      </c>
      <c r="R29" s="76">
        <v>1.6762581592058901E-2</v>
      </c>
      <c r="S29" s="28"/>
      <c r="T29" s="39">
        <v>44197</v>
      </c>
      <c r="U29" s="32">
        <v>1160.8800000000001</v>
      </c>
      <c r="V29" s="76">
        <v>1.5127931583273746E-2</v>
      </c>
    </row>
    <row r="30" spans="1:22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101">
        <v>44190</v>
      </c>
      <c r="M30" s="93">
        <v>-1.3466299743786769E-2</v>
      </c>
      <c r="N30" s="93">
        <v>-1.4814626907319717E-2</v>
      </c>
      <c r="O30" s="28"/>
      <c r="P30" s="80">
        <v>44190</v>
      </c>
      <c r="Q30" s="32">
        <v>776.73</v>
      </c>
      <c r="R30" s="76">
        <v>-1.4814626907319717E-2</v>
      </c>
      <c r="S30" s="28"/>
      <c r="T30" s="39">
        <v>44190</v>
      </c>
      <c r="U30" s="32">
        <v>1143.58</v>
      </c>
      <c r="V30" s="76">
        <v>-1.3466299743786769E-2</v>
      </c>
    </row>
    <row r="31" spans="1:22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101">
        <v>44183</v>
      </c>
      <c r="M31" s="93">
        <v>6.2950464907293613E-2</v>
      </c>
      <c r="N31" s="93">
        <v>6.413907597619084E-2</v>
      </c>
      <c r="O31" s="28"/>
      <c r="P31" s="80">
        <v>44183</v>
      </c>
      <c r="Q31" s="32">
        <v>788.41</v>
      </c>
      <c r="R31" s="76">
        <v>6.413907597619084E-2</v>
      </c>
      <c r="S31" s="28"/>
      <c r="T31" s="39">
        <v>44183</v>
      </c>
      <c r="U31" s="32">
        <v>1159.19</v>
      </c>
      <c r="V31" s="76">
        <v>6.2950464907293613E-2</v>
      </c>
    </row>
    <row r="32" spans="1:22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01">
        <v>44176</v>
      </c>
      <c r="M32" s="93">
        <v>-2.4752248329218407E-4</v>
      </c>
      <c r="N32" s="93">
        <v>-2.8336256915395541E-4</v>
      </c>
      <c r="O32" s="28"/>
      <c r="P32" s="80">
        <v>44176</v>
      </c>
      <c r="Q32" s="32">
        <v>740.89</v>
      </c>
      <c r="R32" s="76">
        <v>-2.8336256915395541E-4</v>
      </c>
      <c r="S32" s="28"/>
      <c r="T32" s="39">
        <v>44176</v>
      </c>
      <c r="U32" s="32">
        <v>1090.54</v>
      </c>
      <c r="V32" s="76">
        <v>-2.4752248329218407E-4</v>
      </c>
    </row>
    <row r="33" spans="1:22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01">
        <v>44169</v>
      </c>
      <c r="M33" s="93">
        <v>3.3423967106572139E-2</v>
      </c>
      <c r="N33" s="93">
        <v>3.3367262992038293E-2</v>
      </c>
      <c r="O33" s="28"/>
      <c r="P33" s="80">
        <v>44169</v>
      </c>
      <c r="Q33" s="32">
        <v>741.1</v>
      </c>
      <c r="R33" s="76">
        <v>3.3367262992038293E-2</v>
      </c>
      <c r="S33" s="28"/>
      <c r="T33" s="39">
        <v>44169</v>
      </c>
      <c r="U33" s="32">
        <v>1090.81</v>
      </c>
      <c r="V33" s="76">
        <v>3.3423967106572139E-2</v>
      </c>
    </row>
    <row r="34" spans="1:22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01">
        <v>44162</v>
      </c>
      <c r="M34" s="93">
        <v>-5.649263003584426E-2</v>
      </c>
      <c r="N34" s="93">
        <v>-5.6541472077879407E-2</v>
      </c>
      <c r="O34" s="28"/>
      <c r="P34" s="80">
        <v>44162</v>
      </c>
      <c r="Q34" s="32">
        <v>717.17</v>
      </c>
      <c r="R34" s="76">
        <v>-5.6541472077879407E-2</v>
      </c>
      <c r="S34" s="28"/>
      <c r="T34" s="39">
        <v>44162</v>
      </c>
      <c r="U34" s="32">
        <v>1055.53</v>
      </c>
      <c r="V34" s="76">
        <v>-5.649263003584426E-2</v>
      </c>
    </row>
    <row r="35" spans="1:22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101">
        <v>44155</v>
      </c>
      <c r="M35" s="93">
        <v>-5.7363857736284607E-2</v>
      </c>
      <c r="N35" s="93">
        <v>-5.7493924515201078E-2</v>
      </c>
      <c r="O35" s="28"/>
      <c r="P35" s="80">
        <v>44155</v>
      </c>
      <c r="Q35" s="32">
        <v>760.15</v>
      </c>
      <c r="R35" s="76">
        <v>-5.7493924515201078E-2</v>
      </c>
      <c r="S35" s="28"/>
      <c r="T35" s="39">
        <v>44155</v>
      </c>
      <c r="U35" s="32">
        <v>1118.73</v>
      </c>
      <c r="V35" s="76">
        <v>-5.7363857736284607E-2</v>
      </c>
    </row>
    <row r="36" spans="1:22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101">
        <v>44148</v>
      </c>
      <c r="M36" s="93">
        <v>-8.7581588800135335E-2</v>
      </c>
      <c r="N36" s="93">
        <v>-9.4286227652502053E-2</v>
      </c>
      <c r="O36" s="28"/>
      <c r="P36" s="80">
        <v>44148</v>
      </c>
      <c r="Q36" s="32">
        <v>806.52</v>
      </c>
      <c r="R36" s="76">
        <v>-9.4286227652502053E-2</v>
      </c>
      <c r="S36" s="28"/>
      <c r="T36" s="39">
        <v>44148</v>
      </c>
      <c r="U36" s="32">
        <v>1186.81</v>
      </c>
      <c r="V36" s="76">
        <v>-8.7581588800135335E-2</v>
      </c>
    </row>
    <row r="37" spans="1:22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101">
        <v>44141</v>
      </c>
      <c r="M37" s="93">
        <v>0.12156068118128904</v>
      </c>
      <c r="N37" s="93">
        <v>0.12911938122107403</v>
      </c>
      <c r="O37" s="28"/>
      <c r="P37" s="80">
        <v>44141</v>
      </c>
      <c r="Q37" s="32">
        <v>890.48</v>
      </c>
      <c r="R37" s="76">
        <v>0.12911938122107403</v>
      </c>
      <c r="S37" s="28"/>
      <c r="T37" s="39">
        <v>44141</v>
      </c>
      <c r="U37" s="32">
        <v>1300.73</v>
      </c>
      <c r="V37" s="76">
        <v>0.12156068118128904</v>
      </c>
    </row>
    <row r="38" spans="1:22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101">
        <v>44134</v>
      </c>
      <c r="M38" s="93">
        <v>-5.0614777583129933E-2</v>
      </c>
      <c r="N38" s="93">
        <v>-5.3956791382267943E-2</v>
      </c>
      <c r="O38" s="28"/>
      <c r="P38" s="80">
        <v>44134</v>
      </c>
      <c r="Q38" s="32">
        <v>788.65</v>
      </c>
      <c r="R38" s="76">
        <v>-5.3956791382267943E-2</v>
      </c>
      <c r="S38" s="28"/>
      <c r="T38" s="39">
        <v>44134</v>
      </c>
      <c r="U38" s="32">
        <v>1159.75</v>
      </c>
      <c r="V38" s="76">
        <v>-5.0614777583129933E-2</v>
      </c>
    </row>
    <row r="39" spans="1:22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101">
        <v>44127</v>
      </c>
      <c r="M39" s="93">
        <v>-4.1055672433824353E-2</v>
      </c>
      <c r="N39" s="93">
        <v>-4.566581188753549E-2</v>
      </c>
      <c r="O39" s="28"/>
      <c r="P39" s="80">
        <v>44127</v>
      </c>
      <c r="Q39" s="32">
        <v>833.63</v>
      </c>
      <c r="R39" s="76">
        <v>-4.566581188753549E-2</v>
      </c>
      <c r="S39" s="28"/>
      <c r="T39" s="39">
        <v>44127</v>
      </c>
      <c r="U39" s="32">
        <v>1221.58</v>
      </c>
      <c r="V39" s="76">
        <v>-4.1055672433824353E-2</v>
      </c>
    </row>
    <row r="40" spans="1:22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101">
        <v>44120</v>
      </c>
      <c r="M40" s="93">
        <v>-1.7348442188572566E-2</v>
      </c>
      <c r="N40" s="93">
        <v>-1.9277189594584021E-2</v>
      </c>
      <c r="O40" s="28"/>
      <c r="P40" s="80">
        <v>44120</v>
      </c>
      <c r="Q40" s="32">
        <v>873.52</v>
      </c>
      <c r="R40" s="76">
        <v>-1.9277189594584021E-2</v>
      </c>
      <c r="S40" s="28"/>
      <c r="T40" s="39">
        <v>44120</v>
      </c>
      <c r="U40" s="32">
        <v>1273.8800000000001</v>
      </c>
      <c r="V40" s="76">
        <v>-1.7348442188572566E-2</v>
      </c>
    </row>
    <row r="41" spans="1:22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101">
        <v>44113</v>
      </c>
      <c r="M41" s="93">
        <v>4.6480840174686566E-2</v>
      </c>
      <c r="N41" s="93">
        <v>5.0899651937938994E-2</v>
      </c>
      <c r="O41" s="28"/>
      <c r="P41" s="80">
        <v>44113</v>
      </c>
      <c r="Q41" s="32">
        <v>890.69</v>
      </c>
      <c r="R41" s="76">
        <v>5.0899651937938994E-2</v>
      </c>
      <c r="S41" s="28"/>
      <c r="T41" s="39">
        <v>44113</v>
      </c>
      <c r="U41" s="32">
        <v>1296.3699999999999</v>
      </c>
      <c r="V41" s="76">
        <v>4.6480840174686566E-2</v>
      </c>
    </row>
    <row r="42" spans="1:22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101">
        <v>44106</v>
      </c>
      <c r="M42" s="93">
        <v>1.3598762856231073E-2</v>
      </c>
      <c r="N42" s="93">
        <v>1.3694534146633019E-2</v>
      </c>
      <c r="O42" s="28"/>
      <c r="P42" s="80">
        <v>44106</v>
      </c>
      <c r="Q42" s="32">
        <v>847.55</v>
      </c>
      <c r="R42" s="76">
        <v>1.3694534146633019E-2</v>
      </c>
      <c r="S42" s="28"/>
      <c r="T42" s="39">
        <v>44106</v>
      </c>
      <c r="U42" s="32">
        <v>1238.79</v>
      </c>
      <c r="V42" s="76">
        <v>1.3598762856231073E-2</v>
      </c>
    </row>
    <row r="43" spans="1:22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101">
        <v>44099</v>
      </c>
      <c r="M43" s="93">
        <v>-8.8660547175016813E-2</v>
      </c>
      <c r="N43" s="93">
        <v>-9.7191478334107129E-2</v>
      </c>
      <c r="O43" s="28"/>
      <c r="P43" s="80">
        <v>44099</v>
      </c>
      <c r="Q43" s="32">
        <v>836.1</v>
      </c>
      <c r="R43" s="76">
        <v>-9.7191478334107129E-2</v>
      </c>
      <c r="S43" s="28"/>
      <c r="T43" s="39">
        <v>44099</v>
      </c>
      <c r="U43" s="32">
        <v>1222.17</v>
      </c>
      <c r="V43" s="76">
        <v>-8.8660547175016813E-2</v>
      </c>
    </row>
    <row r="44" spans="1:22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101">
        <v>44092</v>
      </c>
      <c r="M44" s="93">
        <v>1.5723580068317311E-2</v>
      </c>
      <c r="N44" s="93">
        <v>1.7524391315812737E-2</v>
      </c>
      <c r="O44" s="28"/>
      <c r="P44" s="80">
        <v>44092</v>
      </c>
      <c r="Q44" s="32">
        <v>926.11</v>
      </c>
      <c r="R44" s="76">
        <v>1.7524391315812737E-2</v>
      </c>
      <c r="S44" s="28"/>
      <c r="T44" s="39">
        <v>44092</v>
      </c>
      <c r="U44" s="32">
        <v>1341.07</v>
      </c>
      <c r="V44" s="76">
        <v>1.5723580068317311E-2</v>
      </c>
    </row>
    <row r="45" spans="1:22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101">
        <v>44085</v>
      </c>
      <c r="M45" s="93">
        <v>1.6234628310460852E-3</v>
      </c>
      <c r="N45" s="93">
        <v>1.2651125950209341E-3</v>
      </c>
      <c r="O45" s="28"/>
      <c r="P45" s="80">
        <v>44085</v>
      </c>
      <c r="Q45" s="32">
        <v>910.16</v>
      </c>
      <c r="R45" s="76">
        <v>1.2651125950209341E-3</v>
      </c>
      <c r="S45" s="28"/>
      <c r="T45" s="39">
        <v>44085</v>
      </c>
      <c r="U45" s="32">
        <v>1320.31</v>
      </c>
      <c r="V45" s="76">
        <v>1.6234628310460852E-3</v>
      </c>
    </row>
    <row r="46" spans="1:22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101">
        <v>44078</v>
      </c>
      <c r="M46" s="93">
        <v>-2.5238482585225097E-2</v>
      </c>
      <c r="N46" s="93">
        <v>-2.7682401138101831E-2</v>
      </c>
      <c r="O46" s="28"/>
      <c r="P46" s="80">
        <v>44078</v>
      </c>
      <c r="Q46" s="32">
        <v>909.01</v>
      </c>
      <c r="R46" s="76">
        <v>-2.7682401138101831E-2</v>
      </c>
      <c r="S46" s="28"/>
      <c r="T46" s="39">
        <v>44078</v>
      </c>
      <c r="U46" s="32">
        <v>1318.17</v>
      </c>
      <c r="V46" s="76">
        <v>-2.5238482585225097E-2</v>
      </c>
    </row>
    <row r="47" spans="1:22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101">
        <v>44071</v>
      </c>
      <c r="M47" s="93">
        <v>2.5067653100672382E-2</v>
      </c>
      <c r="N47" s="93">
        <v>2.6967946042138147E-2</v>
      </c>
      <c r="O47" s="28"/>
      <c r="P47" s="80">
        <v>44071</v>
      </c>
      <c r="Q47" s="32">
        <v>934.89</v>
      </c>
      <c r="R47" s="76">
        <v>2.6967946042138147E-2</v>
      </c>
      <c r="S47" s="28"/>
      <c r="T47" s="39">
        <v>44071</v>
      </c>
      <c r="U47" s="32">
        <v>1352.3</v>
      </c>
      <c r="V47" s="76">
        <v>2.5067653100672382E-2</v>
      </c>
    </row>
    <row r="48" spans="1:22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101">
        <v>44064</v>
      </c>
      <c r="M48" s="93">
        <v>5.30894253448988E-4</v>
      </c>
      <c r="N48" s="93">
        <v>-9.7670182061604383E-4</v>
      </c>
      <c r="O48" s="28"/>
      <c r="P48" s="80">
        <v>44064</v>
      </c>
      <c r="Q48" s="32">
        <v>910.34</v>
      </c>
      <c r="R48" s="76">
        <v>-9.7670182061604383E-4</v>
      </c>
      <c r="S48" s="28"/>
      <c r="T48" s="39">
        <v>44064</v>
      </c>
      <c r="U48" s="32">
        <v>1319.23</v>
      </c>
      <c r="V48" s="76">
        <v>5.30894253448988E-4</v>
      </c>
    </row>
    <row r="49" spans="1:22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101">
        <v>44057</v>
      </c>
      <c r="M49" s="93">
        <v>-6.2598643518321007E-2</v>
      </c>
      <c r="N49" s="93">
        <v>-6.5874586105444388E-2</v>
      </c>
      <c r="O49" s="28"/>
      <c r="P49" s="80">
        <v>44057</v>
      </c>
      <c r="Q49" s="32">
        <v>911.23</v>
      </c>
      <c r="R49" s="76">
        <v>-6.5874586105444388E-2</v>
      </c>
      <c r="S49" s="28"/>
      <c r="T49" s="39">
        <v>44057</v>
      </c>
      <c r="U49" s="32">
        <v>1318.53</v>
      </c>
      <c r="V49" s="76">
        <v>-6.2598643518321007E-2</v>
      </c>
    </row>
    <row r="50" spans="1:22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101">
        <v>44050</v>
      </c>
      <c r="M50" s="93">
        <v>2.314585818615611E-2</v>
      </c>
      <c r="N50" s="93">
        <v>2.509431384705918E-2</v>
      </c>
      <c r="O50" s="28"/>
      <c r="P50" s="80">
        <v>44050</v>
      </c>
      <c r="Q50" s="32">
        <v>975.49</v>
      </c>
      <c r="R50" s="76">
        <v>2.509431384705918E-2</v>
      </c>
      <c r="S50" s="28"/>
      <c r="T50" s="39">
        <v>44050</v>
      </c>
      <c r="U50" s="32">
        <v>1406.58</v>
      </c>
      <c r="V50" s="76">
        <v>2.314585818615611E-2</v>
      </c>
    </row>
    <row r="51" spans="1:22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101">
        <v>44043</v>
      </c>
      <c r="M51" s="93">
        <v>1.2028680378675105E-2</v>
      </c>
      <c r="N51" s="93">
        <v>1.2157246484715722E-2</v>
      </c>
      <c r="O51" s="28"/>
      <c r="P51" s="80">
        <v>44043</v>
      </c>
      <c r="Q51" s="32">
        <v>951.61</v>
      </c>
      <c r="R51" s="76">
        <v>1.2157246484715722E-2</v>
      </c>
      <c r="S51" s="28"/>
      <c r="T51" s="39">
        <v>44043</v>
      </c>
      <c r="U51" s="32">
        <v>1374.76</v>
      </c>
      <c r="V51" s="76">
        <v>1.2028680378675105E-2</v>
      </c>
    </row>
    <row r="52" spans="1:22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101">
        <v>44036</v>
      </c>
      <c r="M52" s="93">
        <v>7.6854780533821776E-2</v>
      </c>
      <c r="N52" s="93">
        <v>8.306933772622016E-2</v>
      </c>
      <c r="O52" s="28"/>
      <c r="P52" s="80">
        <v>44036</v>
      </c>
      <c r="Q52" s="32">
        <v>940.18</v>
      </c>
      <c r="R52" s="76">
        <v>8.306933772622016E-2</v>
      </c>
      <c r="S52" s="28"/>
      <c r="T52" s="39">
        <v>44036</v>
      </c>
      <c r="U52" s="32">
        <v>1358.42</v>
      </c>
      <c r="V52" s="76">
        <v>7.6854780533821776E-2</v>
      </c>
    </row>
    <row r="53" spans="1:22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101">
        <v>44029</v>
      </c>
      <c r="M53" s="93">
        <v>1.2172029206451107E-2</v>
      </c>
      <c r="N53" s="93">
        <v>1.2858059623126028E-2</v>
      </c>
      <c r="O53" s="28"/>
      <c r="P53" s="80">
        <v>44029</v>
      </c>
      <c r="Q53" s="32">
        <v>868.07</v>
      </c>
      <c r="R53" s="76">
        <v>1.2858059623126028E-2</v>
      </c>
      <c r="S53" s="28"/>
      <c r="T53" s="39">
        <v>44029</v>
      </c>
      <c r="U53" s="32">
        <v>1261.47</v>
      </c>
      <c r="V53" s="76">
        <v>1.2172029206451107E-2</v>
      </c>
    </row>
    <row r="54" spans="1:22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101">
        <v>44022</v>
      </c>
      <c r="M54" s="93">
        <v>7.663335032265306E-2</v>
      </c>
      <c r="N54" s="93">
        <v>8.4832221561206511E-2</v>
      </c>
      <c r="O54" s="28"/>
      <c r="P54" s="80">
        <v>44022</v>
      </c>
      <c r="Q54" s="32">
        <v>857.05</v>
      </c>
      <c r="R54" s="76">
        <v>8.4832221561206511E-2</v>
      </c>
      <c r="S54" s="28"/>
      <c r="T54" s="39">
        <v>44022</v>
      </c>
      <c r="U54" s="32">
        <v>1246.3</v>
      </c>
      <c r="V54" s="76">
        <v>7.663335032265306E-2</v>
      </c>
    </row>
    <row r="55" spans="1:22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101">
        <v>44015</v>
      </c>
      <c r="M55" s="93">
        <v>6.0870441819331322E-2</v>
      </c>
      <c r="N55" s="93">
        <v>6.1968195932412984E-2</v>
      </c>
      <c r="O55" s="28"/>
      <c r="P55" s="80">
        <v>44015</v>
      </c>
      <c r="Q55" s="32">
        <v>790.03</v>
      </c>
      <c r="R55" s="76">
        <v>6.1968195932412984E-2</v>
      </c>
      <c r="S55" s="28"/>
      <c r="T55" s="39">
        <v>44015</v>
      </c>
      <c r="U55" s="32">
        <v>1157.5899999999999</v>
      </c>
      <c r="V55" s="76">
        <v>6.0870441819331322E-2</v>
      </c>
    </row>
    <row r="56" spans="1:22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101">
        <v>44008</v>
      </c>
      <c r="M56" s="93">
        <v>5.9141559248330644E-2</v>
      </c>
      <c r="N56" s="93">
        <v>5.9095697730702446E-2</v>
      </c>
      <c r="O56" s="28"/>
      <c r="P56" s="80">
        <v>44008</v>
      </c>
      <c r="Q56" s="32">
        <v>743.93</v>
      </c>
      <c r="R56" s="76">
        <v>5.9095697730702446E-2</v>
      </c>
      <c r="S56" s="28"/>
      <c r="T56" s="39">
        <v>44008</v>
      </c>
      <c r="U56" s="32">
        <v>1091.17</v>
      </c>
      <c r="V56" s="76">
        <v>5.9141559248330644E-2</v>
      </c>
    </row>
    <row r="57" spans="1:22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101">
        <v>44001</v>
      </c>
      <c r="M57" s="93">
        <v>3.0373948613319657E-2</v>
      </c>
      <c r="N57" s="93">
        <v>3.0334144981957856E-2</v>
      </c>
      <c r="O57" s="28"/>
      <c r="P57" s="80">
        <v>44001</v>
      </c>
      <c r="Q57" s="32">
        <v>702.42</v>
      </c>
      <c r="R57" s="76">
        <v>3.0334144981957856E-2</v>
      </c>
      <c r="S57" s="28"/>
      <c r="T57" s="39">
        <v>44001</v>
      </c>
      <c r="U57" s="32">
        <v>1030.24</v>
      </c>
      <c r="V57" s="76">
        <v>3.0373948613319657E-2</v>
      </c>
    </row>
    <row r="58" spans="1:22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101">
        <v>43994</v>
      </c>
      <c r="M58" s="93">
        <v>-3.8952758572595725E-3</v>
      </c>
      <c r="N58" s="93">
        <v>-3.9448308105897167E-3</v>
      </c>
      <c r="O58" s="28"/>
      <c r="P58" s="80">
        <v>43994</v>
      </c>
      <c r="Q58" s="32">
        <v>681.74</v>
      </c>
      <c r="R58" s="76">
        <v>-3.9448308105897167E-3</v>
      </c>
      <c r="S58" s="28"/>
      <c r="T58" s="39">
        <v>43994</v>
      </c>
      <c r="U58" s="32">
        <v>999.87</v>
      </c>
      <c r="V58" s="76">
        <v>-3.8952758572595725E-3</v>
      </c>
    </row>
    <row r="59" spans="1:22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101">
        <v>43987</v>
      </c>
      <c r="M59" s="93">
        <v>-6.852137116980006E-2</v>
      </c>
      <c r="N59" s="93">
        <v>-6.8573683709157174E-2</v>
      </c>
      <c r="O59" s="28"/>
      <c r="P59" s="80">
        <v>43987</v>
      </c>
      <c r="Q59" s="32">
        <v>684.44</v>
      </c>
      <c r="R59" s="76">
        <v>-6.8573683709157174E-2</v>
      </c>
      <c r="S59" s="28"/>
      <c r="T59" s="39">
        <v>43987</v>
      </c>
      <c r="U59" s="32">
        <v>1003.78</v>
      </c>
      <c r="V59" s="76">
        <v>-6.852137116980006E-2</v>
      </c>
    </row>
    <row r="60" spans="1:22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101">
        <v>43980</v>
      </c>
      <c r="M60" s="93">
        <v>-2.6891818674372625E-2</v>
      </c>
      <c r="N60" s="93">
        <v>-2.6934332666816663E-2</v>
      </c>
      <c r="O60" s="28"/>
      <c r="P60" s="80">
        <v>43980</v>
      </c>
      <c r="Q60" s="32">
        <v>734.83</v>
      </c>
      <c r="R60" s="76">
        <v>-2.6934332666816663E-2</v>
      </c>
      <c r="S60" s="28"/>
      <c r="T60" s="39">
        <v>43980</v>
      </c>
      <c r="U60" s="32">
        <v>1077.6199999999999</v>
      </c>
      <c r="V60" s="76">
        <v>-2.6891818674372625E-2</v>
      </c>
    </row>
    <row r="61" spans="1:22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101">
        <v>43973</v>
      </c>
      <c r="M61" s="93">
        <v>6.9580618634956792E-4</v>
      </c>
      <c r="N61" s="93">
        <v>6.4928181480894409E-4</v>
      </c>
      <c r="O61" s="28"/>
      <c r="P61" s="80">
        <v>43973</v>
      </c>
      <c r="Q61" s="32">
        <v>755.17</v>
      </c>
      <c r="R61" s="76">
        <v>6.4928181480894409E-4</v>
      </c>
      <c r="S61" s="28"/>
      <c r="T61" s="39">
        <v>43973</v>
      </c>
      <c r="U61" s="32">
        <v>1107.4000000000001</v>
      </c>
      <c r="V61" s="76">
        <v>6.9580618634956792E-4</v>
      </c>
    </row>
    <row r="62" spans="1:22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101">
        <v>43966</v>
      </c>
      <c r="M62" s="93">
        <v>7.2742077763452651E-2</v>
      </c>
      <c r="N62" s="93">
        <v>7.2689541461750551E-2</v>
      </c>
      <c r="O62" s="28"/>
      <c r="P62" s="80">
        <v>43966</v>
      </c>
      <c r="Q62" s="32">
        <v>754.68</v>
      </c>
      <c r="R62" s="76">
        <v>7.2689541461750551E-2</v>
      </c>
      <c r="S62" s="28"/>
      <c r="T62" s="39">
        <v>43966</v>
      </c>
      <c r="U62" s="32">
        <v>1106.6300000000001</v>
      </c>
      <c r="V62" s="76">
        <v>7.2742077763452651E-2</v>
      </c>
    </row>
    <row r="63" spans="1:22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101">
        <v>43959</v>
      </c>
      <c r="M63" s="93">
        <v>8.3842023975877034E-2</v>
      </c>
      <c r="N63" s="93">
        <v>8.3769794811756837E-2</v>
      </c>
      <c r="O63" s="28"/>
      <c r="P63" s="80">
        <v>43959</v>
      </c>
      <c r="Q63" s="32">
        <v>703.54</v>
      </c>
      <c r="R63" s="76">
        <v>8.3769794811756837E-2</v>
      </c>
      <c r="S63" s="28"/>
      <c r="T63" s="39">
        <v>43959</v>
      </c>
      <c r="U63" s="32">
        <v>1031.5899999999999</v>
      </c>
      <c r="V63" s="76">
        <v>8.3842023975877034E-2</v>
      </c>
    </row>
    <row r="64" spans="1:22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101">
        <v>43952</v>
      </c>
      <c r="M64" s="93">
        <v>-4.6675146986648541E-2</v>
      </c>
      <c r="N64" s="93">
        <v>-4.6698778195488844E-2</v>
      </c>
      <c r="O64" s="28"/>
      <c r="P64" s="80">
        <v>43952</v>
      </c>
      <c r="Q64" s="32">
        <v>649.16</v>
      </c>
      <c r="R64" s="76">
        <v>-4.6698778195488844E-2</v>
      </c>
      <c r="S64" s="28"/>
      <c r="T64" s="39">
        <v>43952</v>
      </c>
      <c r="U64" s="32">
        <v>951.79</v>
      </c>
      <c r="V64" s="76">
        <v>-4.6675146986648541E-2</v>
      </c>
    </row>
    <row r="65" spans="1:22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101">
        <v>43945</v>
      </c>
      <c r="M65" s="93">
        <v>0.161661527721217</v>
      </c>
      <c r="N65" s="93">
        <v>0.1615918666734899</v>
      </c>
      <c r="O65" s="28"/>
      <c r="P65" s="80">
        <v>43945</v>
      </c>
      <c r="Q65" s="32">
        <v>680.96</v>
      </c>
      <c r="R65" s="76">
        <v>0.1615918666734899</v>
      </c>
      <c r="S65" s="28"/>
      <c r="T65" s="39">
        <v>43945</v>
      </c>
      <c r="U65" s="32">
        <v>998.39</v>
      </c>
      <c r="V65" s="76">
        <v>0.161661527721217</v>
      </c>
    </row>
    <row r="66" spans="1:22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101">
        <v>43938</v>
      </c>
      <c r="M66" s="93">
        <v>6.0669636796702564E-2</v>
      </c>
      <c r="N66" s="93">
        <v>6.0627442466348214E-2</v>
      </c>
      <c r="O66" s="28"/>
      <c r="P66" s="80">
        <v>43938</v>
      </c>
      <c r="Q66" s="32">
        <v>586.23</v>
      </c>
      <c r="R66" s="76">
        <v>6.0627442466348214E-2</v>
      </c>
      <c r="S66" s="28"/>
      <c r="T66" s="39">
        <v>43938</v>
      </c>
      <c r="U66" s="32">
        <v>859.45</v>
      </c>
      <c r="V66" s="76">
        <v>6.0669636796702564E-2</v>
      </c>
    </row>
    <row r="67" spans="1:22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101">
        <v>43931</v>
      </c>
      <c r="M67" s="93">
        <v>0.17846650571569844</v>
      </c>
      <c r="N67" s="93">
        <v>0.17840695889476388</v>
      </c>
      <c r="O67" s="28"/>
      <c r="P67" s="80">
        <v>43931</v>
      </c>
      <c r="Q67" s="32">
        <v>552.72</v>
      </c>
      <c r="R67" s="76">
        <v>0.17840695889476388</v>
      </c>
      <c r="S67" s="28"/>
      <c r="T67" s="39">
        <v>43931</v>
      </c>
      <c r="U67" s="32">
        <v>810.29</v>
      </c>
      <c r="V67" s="76">
        <v>0.17846650571569844</v>
      </c>
    </row>
    <row r="68" spans="1:22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101">
        <v>43924</v>
      </c>
      <c r="M68" s="93">
        <v>3.6808058265603183E-2</v>
      </c>
      <c r="N68" s="93">
        <v>3.6781609195402298E-2</v>
      </c>
      <c r="O68" s="28"/>
      <c r="P68" s="80">
        <v>43924</v>
      </c>
      <c r="Q68" s="32">
        <v>469.04</v>
      </c>
      <c r="R68" s="76">
        <v>3.6781609195402298E-2</v>
      </c>
      <c r="S68" s="28"/>
      <c r="T68" s="39">
        <v>43924</v>
      </c>
      <c r="U68" s="32">
        <v>687.58</v>
      </c>
      <c r="V68" s="76">
        <v>3.6808058265603183E-2</v>
      </c>
    </row>
    <row r="69" spans="1:22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101">
        <v>43917</v>
      </c>
      <c r="M69" s="93">
        <v>0.20318226350738411</v>
      </c>
      <c r="N69" s="93">
        <v>0.20309549769965174</v>
      </c>
      <c r="O69" s="28"/>
      <c r="P69" s="80">
        <v>43917</v>
      </c>
      <c r="Q69" s="32">
        <v>452.4</v>
      </c>
      <c r="R69" s="76">
        <v>0.20309549769965174</v>
      </c>
      <c r="S69" s="28"/>
      <c r="T69" s="39">
        <v>43917</v>
      </c>
      <c r="U69" s="32">
        <v>663.17</v>
      </c>
      <c r="V69" s="76">
        <v>0.20318226350738411</v>
      </c>
    </row>
    <row r="70" spans="1:22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101">
        <v>43910</v>
      </c>
      <c r="M70" s="93">
        <v>5.6928073568587312E-3</v>
      </c>
      <c r="N70" s="93">
        <v>5.6698135915058678E-3</v>
      </c>
      <c r="O70" s="28"/>
      <c r="P70" s="80">
        <v>43910</v>
      </c>
      <c r="Q70" s="32">
        <v>376.03</v>
      </c>
      <c r="R70" s="76">
        <v>5.6698135915058678E-3</v>
      </c>
      <c r="S70" s="28"/>
      <c r="T70" s="39">
        <v>43910</v>
      </c>
      <c r="U70" s="32">
        <v>551.17999999999995</v>
      </c>
      <c r="V70" s="76">
        <v>5.6928073568587312E-3</v>
      </c>
    </row>
    <row r="71" spans="1:22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101">
        <v>43903</v>
      </c>
      <c r="M71" s="93">
        <v>-0.38223790254404455</v>
      </c>
      <c r="N71" s="93">
        <v>-0.38228345806281072</v>
      </c>
      <c r="O71" s="28"/>
      <c r="P71" s="80">
        <v>43903</v>
      </c>
      <c r="Q71" s="32">
        <v>373.91</v>
      </c>
      <c r="R71" s="76">
        <v>-0.38228345806281072</v>
      </c>
      <c r="S71" s="28"/>
      <c r="T71" s="39">
        <v>43903</v>
      </c>
      <c r="U71" s="32">
        <v>548.05999999999995</v>
      </c>
      <c r="V71" s="76">
        <v>-0.38223790254404455</v>
      </c>
    </row>
    <row r="72" spans="1:22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101">
        <v>43896</v>
      </c>
      <c r="M72" s="93">
        <v>9.6517031690314781E-2</v>
      </c>
      <c r="N72" s="93">
        <v>9.6476768408658709E-2</v>
      </c>
      <c r="O72" s="28"/>
      <c r="P72" s="80">
        <v>43896</v>
      </c>
      <c r="Q72" s="32">
        <v>605.30999999999995</v>
      </c>
      <c r="R72" s="76">
        <v>9.6476768408658709E-2</v>
      </c>
      <c r="S72" s="28"/>
      <c r="T72" s="39">
        <v>43896</v>
      </c>
      <c r="U72" s="32">
        <v>887.17</v>
      </c>
      <c r="V72" s="76">
        <v>9.6517031690314781E-2</v>
      </c>
    </row>
    <row r="73" spans="1:22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101">
        <v>43889</v>
      </c>
      <c r="M73" s="93">
        <v>-0.22831581557713221</v>
      </c>
      <c r="N73" s="93">
        <v>-0.22835537166978837</v>
      </c>
      <c r="O73" s="28"/>
      <c r="P73" s="80">
        <v>43889</v>
      </c>
      <c r="Q73" s="32">
        <v>552.04999999999995</v>
      </c>
      <c r="R73" s="76">
        <v>-0.22835537166978837</v>
      </c>
      <c r="S73" s="28"/>
      <c r="T73" s="39">
        <v>43889</v>
      </c>
      <c r="U73" s="32">
        <v>809.08</v>
      </c>
      <c r="V73" s="76">
        <v>-0.22831581557713221</v>
      </c>
    </row>
    <row r="74" spans="1:22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101">
        <v>43882</v>
      </c>
      <c r="M74" s="93">
        <v>0.11736809011754934</v>
      </c>
      <c r="N74" s="93">
        <v>0.11732000624707162</v>
      </c>
      <c r="O74" s="28"/>
      <c r="P74" s="80">
        <v>43882</v>
      </c>
      <c r="Q74" s="32">
        <v>715.42</v>
      </c>
      <c r="R74" s="76">
        <v>0.11732000624707162</v>
      </c>
      <c r="S74" s="28"/>
      <c r="T74" s="39">
        <v>43882</v>
      </c>
      <c r="U74" s="32">
        <v>1048.46</v>
      </c>
      <c r="V74" s="76">
        <v>0.11736809011754934</v>
      </c>
    </row>
    <row r="75" spans="1:22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101">
        <v>43875</v>
      </c>
      <c r="M75" s="93">
        <v>1.7711496746203981E-2</v>
      </c>
      <c r="N75" s="93">
        <v>1.7657623293440672E-2</v>
      </c>
      <c r="O75" s="28"/>
      <c r="P75" s="80">
        <v>43875</v>
      </c>
      <c r="Q75" s="32">
        <v>640.29999999999995</v>
      </c>
      <c r="R75" s="76">
        <v>1.7657623293440672E-2</v>
      </c>
      <c r="S75" s="28"/>
      <c r="T75" s="39">
        <v>43875</v>
      </c>
      <c r="U75" s="32">
        <v>938.33</v>
      </c>
      <c r="V75" s="76">
        <v>1.7711496746203981E-2</v>
      </c>
    </row>
    <row r="76" spans="1:22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101">
        <v>43868</v>
      </c>
      <c r="M76" s="93">
        <v>-3.8050225880830957E-2</v>
      </c>
      <c r="N76" s="93">
        <v>-3.809756768739192E-2</v>
      </c>
      <c r="O76" s="28"/>
      <c r="P76" s="80">
        <v>43868</v>
      </c>
      <c r="Q76" s="32">
        <v>629.19000000000005</v>
      </c>
      <c r="R76" s="76">
        <v>-3.809756768739192E-2</v>
      </c>
      <c r="S76" s="28"/>
      <c r="T76" s="39">
        <v>43868</v>
      </c>
      <c r="U76" s="32">
        <v>922</v>
      </c>
      <c r="V76" s="76">
        <v>-3.8050225880830957E-2</v>
      </c>
    </row>
    <row r="77" spans="1:22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101">
        <v>43861</v>
      </c>
      <c r="M77" s="93">
        <v>-3.9630807738433305E-4</v>
      </c>
      <c r="N77" s="93">
        <v>-4.4315403422978683E-4</v>
      </c>
      <c r="O77" s="28"/>
      <c r="P77" s="80">
        <v>43861</v>
      </c>
      <c r="Q77" s="32">
        <v>654.11</v>
      </c>
      <c r="R77" s="76">
        <v>-4.4315403422978683E-4</v>
      </c>
      <c r="S77" s="28"/>
      <c r="T77" s="39">
        <v>43861</v>
      </c>
      <c r="U77" s="32">
        <v>958.47</v>
      </c>
      <c r="V77" s="76">
        <v>-3.9630807738433305E-4</v>
      </c>
    </row>
    <row r="78" spans="1:22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101">
        <v>43854</v>
      </c>
      <c r="M78" s="93">
        <v>3.6247311711750774E-2</v>
      </c>
      <c r="N78" s="93">
        <v>3.6197232162650028E-2</v>
      </c>
      <c r="O78" s="28"/>
      <c r="P78" s="80">
        <v>43854</v>
      </c>
      <c r="Q78" s="32">
        <v>654.4</v>
      </c>
      <c r="R78" s="76">
        <v>3.6197232162650028E-2</v>
      </c>
      <c r="S78" s="28"/>
      <c r="T78" s="39">
        <v>43854</v>
      </c>
      <c r="U78" s="32">
        <v>958.85</v>
      </c>
      <c r="V78" s="76">
        <v>3.6247311711750774E-2</v>
      </c>
    </row>
    <row r="79" spans="1:22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101">
        <v>43847</v>
      </c>
      <c r="M79" s="93">
        <v>-5.8874719324445435E-3</v>
      </c>
      <c r="N79" s="93">
        <v>-5.9341109064865449E-3</v>
      </c>
      <c r="O79" s="28"/>
      <c r="P79" s="80">
        <v>43847</v>
      </c>
      <c r="Q79" s="32">
        <v>631.54</v>
      </c>
      <c r="R79" s="76">
        <v>-5.9341109064865449E-3</v>
      </c>
      <c r="S79" s="28"/>
      <c r="T79" s="39">
        <v>43847</v>
      </c>
      <c r="U79" s="32">
        <v>925.31</v>
      </c>
      <c r="V79" s="76">
        <v>-5.8874719324445435E-3</v>
      </c>
    </row>
    <row r="80" spans="1:22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101">
        <v>43840</v>
      </c>
      <c r="M80" s="93">
        <v>-3.0113890943950783E-2</v>
      </c>
      <c r="N80" s="93">
        <v>-3.0164715221274174E-2</v>
      </c>
      <c r="O80" s="28"/>
      <c r="P80" s="80">
        <v>43840</v>
      </c>
      <c r="Q80" s="32">
        <v>635.30999999999995</v>
      </c>
      <c r="R80" s="76">
        <v>-3.0164715221274174E-2</v>
      </c>
      <c r="S80" s="28"/>
      <c r="T80" s="39">
        <v>43840</v>
      </c>
      <c r="U80" s="32">
        <v>930.79</v>
      </c>
      <c r="V80" s="76">
        <v>-3.0113890943950783E-2</v>
      </c>
    </row>
    <row r="81" spans="1:22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101">
        <v>43833</v>
      </c>
      <c r="M81" s="93">
        <v>1.6383893584122289E-2</v>
      </c>
      <c r="N81" s="93">
        <v>1.8866457212181498E-2</v>
      </c>
      <c r="O81" s="28"/>
      <c r="P81" s="80">
        <v>43833</v>
      </c>
      <c r="Q81" s="32">
        <v>655.07000000000005</v>
      </c>
      <c r="R81" s="76">
        <v>1.8866457212181498E-2</v>
      </c>
      <c r="S81" s="28"/>
      <c r="T81" s="39">
        <v>43833</v>
      </c>
      <c r="U81" s="32">
        <v>959.69</v>
      </c>
      <c r="V81" s="76">
        <v>1.6383893584122289E-2</v>
      </c>
    </row>
    <row r="82" spans="1:22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101">
        <v>43826</v>
      </c>
      <c r="M82" s="93">
        <v>8.7861191759988966E-2</v>
      </c>
      <c r="N82" s="93">
        <v>9.6101062106824342E-2</v>
      </c>
      <c r="O82" s="28"/>
      <c r="P82" s="80">
        <v>43826</v>
      </c>
      <c r="Q82" s="32">
        <v>642.94000000000005</v>
      </c>
      <c r="R82" s="76">
        <v>9.6101062106824342E-2</v>
      </c>
      <c r="S82" s="28"/>
      <c r="T82" s="39">
        <v>43826</v>
      </c>
      <c r="U82" s="32">
        <v>944.22</v>
      </c>
      <c r="V82" s="76">
        <v>8.7861191759988966E-2</v>
      </c>
    </row>
    <row r="83" spans="1:22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101">
        <v>43819</v>
      </c>
      <c r="M83" s="93">
        <v>-2.4018351099716617E-2</v>
      </c>
      <c r="N83" s="93">
        <v>-2.6811341728468774E-2</v>
      </c>
      <c r="O83" s="28"/>
      <c r="P83" s="80">
        <v>43819</v>
      </c>
      <c r="Q83" s="32">
        <v>586.57000000000005</v>
      </c>
      <c r="R83" s="76">
        <v>-2.6811341728468774E-2</v>
      </c>
      <c r="S83" s="28"/>
      <c r="T83" s="39">
        <v>43819</v>
      </c>
      <c r="U83" s="32">
        <v>867.96</v>
      </c>
      <c r="V83" s="76">
        <v>-2.4018351099716617E-2</v>
      </c>
    </row>
    <row r="84" spans="1:22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101">
        <v>43812</v>
      </c>
      <c r="M84" s="93">
        <v>2.3583439798349426E-2</v>
      </c>
      <c r="N84" s="93">
        <v>2.4319363719792042E-2</v>
      </c>
      <c r="O84" s="28"/>
      <c r="P84" s="80">
        <v>43812</v>
      </c>
      <c r="Q84" s="32">
        <v>602.73</v>
      </c>
      <c r="R84" s="76">
        <v>2.4319363719792042E-2</v>
      </c>
      <c r="S84" s="28"/>
      <c r="T84" s="39">
        <v>43812</v>
      </c>
      <c r="U84" s="32">
        <v>889.32</v>
      </c>
      <c r="V84" s="76">
        <v>2.3583439798349426E-2</v>
      </c>
    </row>
    <row r="85" spans="1:22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101">
        <v>43805</v>
      </c>
      <c r="M85" s="93">
        <v>6.9106112435646239E-4</v>
      </c>
      <c r="N85" s="93">
        <v>1.1058747469248065E-3</v>
      </c>
      <c r="O85" s="28"/>
      <c r="P85" s="80">
        <v>43805</v>
      </c>
      <c r="Q85" s="32">
        <v>588.41999999999996</v>
      </c>
      <c r="R85" s="76">
        <v>1.1058747469248065E-3</v>
      </c>
      <c r="S85" s="28"/>
      <c r="T85" s="39">
        <v>43805</v>
      </c>
      <c r="U85" s="32">
        <v>868.83</v>
      </c>
      <c r="V85" s="76">
        <v>6.9106112435646239E-4</v>
      </c>
    </row>
    <row r="86" spans="1:22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101">
        <v>43798</v>
      </c>
      <c r="M86" s="93">
        <v>2.9562433297758872E-2</v>
      </c>
      <c r="N86" s="93">
        <v>3.2769890357042364E-2</v>
      </c>
      <c r="O86" s="28"/>
      <c r="P86" s="80">
        <v>43798</v>
      </c>
      <c r="Q86" s="32">
        <v>587.77</v>
      </c>
      <c r="R86" s="76">
        <v>3.2769890357042364E-2</v>
      </c>
      <c r="S86" s="28"/>
      <c r="T86" s="39">
        <v>43798</v>
      </c>
      <c r="U86" s="32">
        <v>868.23</v>
      </c>
      <c r="V86" s="76">
        <v>2.9562433297758872E-2</v>
      </c>
    </row>
    <row r="87" spans="1:22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101">
        <v>43791</v>
      </c>
      <c r="M87" s="93">
        <v>-2.3132971144601333E-2</v>
      </c>
      <c r="N87" s="93">
        <v>-2.7294946076672044E-2</v>
      </c>
      <c r="O87" s="28"/>
      <c r="P87" s="80">
        <v>43791</v>
      </c>
      <c r="Q87" s="32">
        <v>569.12</v>
      </c>
      <c r="R87" s="76">
        <v>-2.7294946076672044E-2</v>
      </c>
      <c r="S87" s="28"/>
      <c r="T87" s="39">
        <v>43791</v>
      </c>
      <c r="U87" s="32">
        <v>843.3</v>
      </c>
      <c r="V87" s="76">
        <v>-2.3132971144601333E-2</v>
      </c>
    </row>
    <row r="88" spans="1:22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101">
        <v>43784</v>
      </c>
      <c r="M88" s="93">
        <v>1.2538412817565403E-2</v>
      </c>
      <c r="N88" s="93">
        <v>1.3107771159440507E-2</v>
      </c>
      <c r="O88" s="28"/>
      <c r="P88" s="80">
        <v>43784</v>
      </c>
      <c r="Q88" s="32">
        <v>585.09</v>
      </c>
      <c r="R88" s="76">
        <v>1.3107771159440507E-2</v>
      </c>
      <c r="S88" s="28"/>
      <c r="T88" s="39">
        <v>43784</v>
      </c>
      <c r="U88" s="32">
        <v>863.27</v>
      </c>
      <c r="V88" s="76">
        <v>1.2538412817565403E-2</v>
      </c>
    </row>
    <row r="89" spans="1:22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101">
        <v>43777</v>
      </c>
      <c r="M89" s="93">
        <v>-5.2930917654377185E-2</v>
      </c>
      <c r="N89" s="93">
        <v>-5.8217279279866974E-2</v>
      </c>
      <c r="O89" s="28"/>
      <c r="P89" s="80">
        <v>43777</v>
      </c>
      <c r="Q89" s="32">
        <v>577.52</v>
      </c>
      <c r="R89" s="76">
        <v>-5.8217279279866974E-2</v>
      </c>
      <c r="S89" s="28"/>
      <c r="T89" s="39">
        <v>43777</v>
      </c>
      <c r="U89" s="32">
        <v>852.58</v>
      </c>
      <c r="V89" s="76">
        <v>-5.2930917654377185E-2</v>
      </c>
    </row>
    <row r="90" spans="1:22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101">
        <v>43770</v>
      </c>
      <c r="M90" s="93">
        <v>-8.7210262621812973E-3</v>
      </c>
      <c r="N90" s="93">
        <v>-1.1652832621484421E-2</v>
      </c>
      <c r="O90" s="28"/>
      <c r="P90" s="80">
        <v>43770</v>
      </c>
      <c r="Q90" s="32">
        <v>613.22</v>
      </c>
      <c r="R90" s="76">
        <v>-1.1652832621484421E-2</v>
      </c>
      <c r="S90" s="28"/>
      <c r="T90" s="39">
        <v>43770</v>
      </c>
      <c r="U90" s="32">
        <v>900.23</v>
      </c>
      <c r="V90" s="76">
        <v>-8.7210262621812973E-3</v>
      </c>
    </row>
    <row r="91" spans="1:22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101">
        <v>43763</v>
      </c>
      <c r="M91" s="93">
        <v>4.1970237617173556E-2</v>
      </c>
      <c r="N91" s="93">
        <v>4.5302917986387303E-2</v>
      </c>
      <c r="O91" s="28"/>
      <c r="P91" s="80">
        <v>43763</v>
      </c>
      <c r="Q91" s="32">
        <v>620.45000000000005</v>
      </c>
      <c r="R91" s="76">
        <v>4.5302917986387303E-2</v>
      </c>
      <c r="S91" s="28"/>
      <c r="T91" s="39">
        <v>43763</v>
      </c>
      <c r="U91" s="32">
        <v>908.15</v>
      </c>
      <c r="V91" s="76">
        <v>4.1970237617173556E-2</v>
      </c>
    </row>
    <row r="92" spans="1:22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101">
        <v>43756</v>
      </c>
      <c r="M92" s="93">
        <v>5.4334033177214636E-3</v>
      </c>
      <c r="N92" s="93">
        <v>5.9656972408650422E-3</v>
      </c>
      <c r="O92" s="28"/>
      <c r="P92" s="80">
        <v>43756</v>
      </c>
      <c r="Q92" s="32">
        <v>593.55999999999995</v>
      </c>
      <c r="R92" s="76">
        <v>5.9656972408650422E-3</v>
      </c>
      <c r="S92" s="28"/>
      <c r="T92" s="39">
        <v>43756</v>
      </c>
      <c r="U92" s="32">
        <v>871.57</v>
      </c>
      <c r="V92" s="76">
        <v>5.4334033177214636E-3</v>
      </c>
    </row>
    <row r="93" spans="1:22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101">
        <v>43749</v>
      </c>
      <c r="M93" s="93">
        <v>-3.4967214757255616E-2</v>
      </c>
      <c r="N93" s="93">
        <v>-3.7392325763508372E-2</v>
      </c>
      <c r="O93" s="28"/>
      <c r="P93" s="80">
        <v>43749</v>
      </c>
      <c r="Q93" s="32">
        <v>590.04</v>
      </c>
      <c r="R93" s="76">
        <v>-3.7392325763508372E-2</v>
      </c>
      <c r="S93" s="28"/>
      <c r="T93" s="39">
        <v>43749</v>
      </c>
      <c r="U93" s="32">
        <v>866.86</v>
      </c>
      <c r="V93" s="76">
        <v>-3.4967214757255616E-2</v>
      </c>
    </row>
    <row r="94" spans="1:22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101">
        <v>43742</v>
      </c>
      <c r="M94" s="93">
        <v>-3.770780884359004E-3</v>
      </c>
      <c r="N94" s="93">
        <v>-4.5310596833130212E-3</v>
      </c>
      <c r="O94" s="28"/>
      <c r="P94" s="80">
        <v>43742</v>
      </c>
      <c r="Q94" s="32">
        <v>612.96</v>
      </c>
      <c r="R94" s="76">
        <v>-4.5310596833130212E-3</v>
      </c>
      <c r="S94" s="28"/>
      <c r="T94" s="39">
        <v>43742</v>
      </c>
      <c r="U94" s="32">
        <v>898.27</v>
      </c>
      <c r="V94" s="76">
        <v>-3.770780884359004E-3</v>
      </c>
    </row>
    <row r="95" spans="1:22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101">
        <v>43735</v>
      </c>
      <c r="M95" s="93">
        <v>-3.3496977232774561E-2</v>
      </c>
      <c r="N95" s="93">
        <v>-3.7213665858806921E-2</v>
      </c>
      <c r="O95" s="28"/>
      <c r="P95" s="80">
        <v>43735</v>
      </c>
      <c r="Q95" s="32">
        <v>615.75</v>
      </c>
      <c r="R95" s="76">
        <v>-3.7213665858806921E-2</v>
      </c>
      <c r="S95" s="28"/>
      <c r="T95" s="39">
        <v>43735</v>
      </c>
      <c r="U95" s="32">
        <v>901.67</v>
      </c>
      <c r="V95" s="76">
        <v>-3.3496977232774561E-2</v>
      </c>
    </row>
    <row r="96" spans="1:22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101">
        <v>43728</v>
      </c>
      <c r="M96" s="93">
        <v>7.4483155773106713E-2</v>
      </c>
      <c r="N96" s="93">
        <v>8.1416976665539265E-2</v>
      </c>
      <c r="O96" s="28"/>
      <c r="P96" s="80">
        <v>43728</v>
      </c>
      <c r="Q96" s="32">
        <v>639.54999999999995</v>
      </c>
      <c r="R96" s="76">
        <v>8.1416976665539265E-2</v>
      </c>
      <c r="S96" s="28"/>
      <c r="T96" s="39">
        <v>43728</v>
      </c>
      <c r="U96" s="32">
        <v>932.92</v>
      </c>
      <c r="V96" s="76">
        <v>7.4483155773106713E-2</v>
      </c>
    </row>
    <row r="97" spans="1:22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101">
        <v>43721</v>
      </c>
      <c r="M97" s="93">
        <v>-7.244193748263994E-2</v>
      </c>
      <c r="N97" s="93">
        <v>-8.0034222602473393E-2</v>
      </c>
      <c r="O97" s="28"/>
      <c r="P97" s="80">
        <v>43721</v>
      </c>
      <c r="Q97" s="32">
        <v>591.4</v>
      </c>
      <c r="R97" s="76">
        <v>-8.0034222602473393E-2</v>
      </c>
      <c r="S97" s="28"/>
      <c r="T97" s="39">
        <v>43721</v>
      </c>
      <c r="U97" s="32">
        <v>868.25</v>
      </c>
      <c r="V97" s="76">
        <v>-7.244193748263994E-2</v>
      </c>
    </row>
    <row r="98" spans="1:22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101">
        <v>43714</v>
      </c>
      <c r="M98" s="93">
        <v>-4.7538614949429236E-2</v>
      </c>
      <c r="N98" s="93">
        <v>-5.1367942626095564E-2</v>
      </c>
      <c r="O98" s="28"/>
      <c r="P98" s="80">
        <v>43714</v>
      </c>
      <c r="Q98" s="32">
        <v>642.85</v>
      </c>
      <c r="R98" s="76">
        <v>-5.1367942626095564E-2</v>
      </c>
      <c r="S98" s="28"/>
      <c r="T98" s="39">
        <v>43714</v>
      </c>
      <c r="U98" s="32">
        <v>936.06</v>
      </c>
      <c r="V98" s="76">
        <v>-4.7538614949429236E-2</v>
      </c>
    </row>
    <row r="99" spans="1:22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101">
        <v>43707</v>
      </c>
      <c r="M99" s="93">
        <v>2.2227769630022598E-2</v>
      </c>
      <c r="N99" s="93">
        <v>2.4166125107682124E-2</v>
      </c>
      <c r="O99" s="28"/>
      <c r="P99" s="80">
        <v>43707</v>
      </c>
      <c r="Q99" s="32">
        <v>677.66</v>
      </c>
      <c r="R99" s="76">
        <v>2.4166125107682124E-2</v>
      </c>
      <c r="S99" s="28"/>
      <c r="T99" s="39">
        <v>43707</v>
      </c>
      <c r="U99" s="32">
        <v>982.78</v>
      </c>
      <c r="V99" s="76">
        <v>2.2227769630022598E-2</v>
      </c>
    </row>
    <row r="100" spans="1:22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101">
        <v>43700</v>
      </c>
      <c r="M100" s="93">
        <v>4.7835469526549712E-2</v>
      </c>
      <c r="N100" s="93">
        <v>5.1454814155635686E-2</v>
      </c>
      <c r="O100" s="28"/>
      <c r="P100" s="80">
        <v>43700</v>
      </c>
      <c r="Q100" s="32">
        <v>661.67</v>
      </c>
      <c r="R100" s="76">
        <v>5.1454814155635686E-2</v>
      </c>
      <c r="S100" s="28"/>
      <c r="T100" s="39">
        <v>43700</v>
      </c>
      <c r="U100" s="32">
        <v>961.41</v>
      </c>
      <c r="V100" s="76">
        <v>4.7835469526549712E-2</v>
      </c>
    </row>
    <row r="101" spans="1:22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101">
        <v>43693</v>
      </c>
      <c r="M101" s="93">
        <v>-3.3416206649530156E-2</v>
      </c>
      <c r="N101" s="93">
        <v>-3.9017164498198142E-2</v>
      </c>
      <c r="O101" s="28"/>
      <c r="P101" s="80">
        <v>43693</v>
      </c>
      <c r="Q101" s="32">
        <v>629.29</v>
      </c>
      <c r="R101" s="76">
        <v>-3.9017164498198142E-2</v>
      </c>
      <c r="S101" s="28"/>
      <c r="T101" s="39">
        <v>43693</v>
      </c>
      <c r="U101" s="32">
        <v>917.52</v>
      </c>
      <c r="V101" s="76">
        <v>-3.3416206649530156E-2</v>
      </c>
    </row>
    <row r="102" spans="1:22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101">
        <v>43686</v>
      </c>
      <c r="M102" s="93">
        <v>6.332403580110002E-2</v>
      </c>
      <c r="N102" s="93">
        <v>6.9056714663532359E-2</v>
      </c>
      <c r="O102" s="28"/>
      <c r="P102" s="80">
        <v>43686</v>
      </c>
      <c r="Q102" s="32">
        <v>654.84</v>
      </c>
      <c r="R102" s="76">
        <v>6.9056714663532359E-2</v>
      </c>
      <c r="S102" s="28"/>
      <c r="T102" s="39">
        <v>43686</v>
      </c>
      <c r="U102" s="32">
        <v>949.24</v>
      </c>
      <c r="V102" s="76">
        <v>6.332403580110002E-2</v>
      </c>
    </row>
    <row r="103" spans="1:22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101">
        <v>43679</v>
      </c>
      <c r="M103" s="93">
        <v>1.9436101816852958E-2</v>
      </c>
      <c r="N103" s="93">
        <v>2.0934031134371089E-2</v>
      </c>
      <c r="O103" s="28"/>
      <c r="P103" s="80">
        <v>43679</v>
      </c>
      <c r="Q103" s="32">
        <v>612.54</v>
      </c>
      <c r="R103" s="76">
        <v>2.0934031134371089E-2</v>
      </c>
      <c r="S103" s="28"/>
      <c r="T103" s="39">
        <v>43679</v>
      </c>
      <c r="U103" s="32">
        <v>892.71</v>
      </c>
      <c r="V103" s="76">
        <v>1.9436101816852958E-2</v>
      </c>
    </row>
    <row r="104" spans="1:22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101">
        <v>43672</v>
      </c>
      <c r="M104" s="93">
        <v>-1.1502686594121014E-2</v>
      </c>
      <c r="N104" s="93">
        <v>-1.3709889531825392E-2</v>
      </c>
      <c r="O104" s="28"/>
      <c r="P104" s="80">
        <v>43672</v>
      </c>
      <c r="Q104" s="32">
        <v>599.98</v>
      </c>
      <c r="R104" s="76">
        <v>-1.3709889531825392E-2</v>
      </c>
      <c r="S104" s="28"/>
      <c r="T104" s="39">
        <v>43672</v>
      </c>
      <c r="U104" s="32">
        <v>875.69</v>
      </c>
      <c r="V104" s="76">
        <v>-1.1502686594121014E-2</v>
      </c>
    </row>
    <row r="105" spans="1:22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101">
        <v>43665</v>
      </c>
      <c r="M105" s="93">
        <v>9.696992211201505E-2</v>
      </c>
      <c r="N105" s="93">
        <v>0.10762731924036339</v>
      </c>
      <c r="O105" s="28"/>
      <c r="P105" s="80">
        <v>43665</v>
      </c>
      <c r="Q105" s="32">
        <v>608.32000000000005</v>
      </c>
      <c r="R105" s="76">
        <v>0.10762731924036339</v>
      </c>
      <c r="S105" s="28"/>
      <c r="T105" s="39">
        <v>43665</v>
      </c>
      <c r="U105" s="32">
        <v>885.88</v>
      </c>
      <c r="V105" s="76">
        <v>9.696992211201505E-2</v>
      </c>
    </row>
    <row r="106" spans="1:22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101">
        <v>43658</v>
      </c>
      <c r="M106" s="93">
        <v>3.0510680652323874E-2</v>
      </c>
      <c r="N106" s="93">
        <v>3.3029248565785929E-2</v>
      </c>
      <c r="O106" s="28"/>
      <c r="P106" s="80">
        <v>43658</v>
      </c>
      <c r="Q106" s="32">
        <v>549.21</v>
      </c>
      <c r="R106" s="76">
        <v>3.3029248565785929E-2</v>
      </c>
      <c r="S106" s="28"/>
      <c r="T106" s="39">
        <v>43658</v>
      </c>
      <c r="U106" s="32">
        <v>807.57</v>
      </c>
      <c r="V106" s="76">
        <v>3.0510680652323874E-2</v>
      </c>
    </row>
    <row r="107" spans="1:22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101">
        <v>43651</v>
      </c>
      <c r="M107" s="93">
        <v>1.9580801706977402E-2</v>
      </c>
      <c r="N107" s="93">
        <v>2.2266233391658563E-2</v>
      </c>
      <c r="O107" s="28"/>
      <c r="P107" s="80">
        <v>43651</v>
      </c>
      <c r="Q107" s="32">
        <v>531.65</v>
      </c>
      <c r="R107" s="76">
        <v>2.2266233391658563E-2</v>
      </c>
      <c r="S107" s="28"/>
      <c r="T107" s="39">
        <v>43651</v>
      </c>
      <c r="U107" s="32">
        <v>783.66</v>
      </c>
      <c r="V107" s="76">
        <v>1.9580801706977402E-2</v>
      </c>
    </row>
    <row r="108" spans="1:22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101">
        <v>43644</v>
      </c>
      <c r="M108" s="93">
        <v>1.7016209063843935E-2</v>
      </c>
      <c r="N108" s="93">
        <v>1.8068279696186851E-2</v>
      </c>
      <c r="O108" s="28"/>
      <c r="P108" s="80">
        <v>43644</v>
      </c>
      <c r="Q108" s="32">
        <v>520.07000000000005</v>
      </c>
      <c r="R108" s="76">
        <v>1.8068279696186851E-2</v>
      </c>
      <c r="S108" s="28"/>
      <c r="T108" s="39">
        <v>43644</v>
      </c>
      <c r="U108" s="32">
        <v>768.61</v>
      </c>
      <c r="V108" s="76">
        <v>1.7016209063843935E-2</v>
      </c>
    </row>
    <row r="109" spans="1:22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101">
        <v>43637</v>
      </c>
      <c r="M109" s="93">
        <v>8.4943581498176712E-2</v>
      </c>
      <c r="N109" s="93">
        <v>9.0862499733071367E-2</v>
      </c>
      <c r="O109" s="28"/>
      <c r="P109" s="80">
        <v>43637</v>
      </c>
      <c r="Q109" s="32">
        <v>510.84</v>
      </c>
      <c r="R109" s="76">
        <v>9.0862499733071367E-2</v>
      </c>
      <c r="S109" s="28"/>
      <c r="T109" s="39">
        <v>43637</v>
      </c>
      <c r="U109" s="32">
        <v>755.75</v>
      </c>
      <c r="V109" s="76">
        <v>8.4943581498176712E-2</v>
      </c>
    </row>
    <row r="110" spans="1:22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101">
        <v>43630</v>
      </c>
      <c r="M110" s="93">
        <v>2.7707288285630183E-2</v>
      </c>
      <c r="N110" s="93">
        <v>2.9140935762477227E-2</v>
      </c>
      <c r="O110" s="28"/>
      <c r="P110" s="80">
        <v>43630</v>
      </c>
      <c r="Q110" s="32">
        <v>468.29</v>
      </c>
      <c r="R110" s="76">
        <v>2.9140935762477227E-2</v>
      </c>
      <c r="S110" s="28"/>
      <c r="T110" s="39">
        <v>43630</v>
      </c>
      <c r="U110" s="32">
        <v>696.58</v>
      </c>
      <c r="V110" s="76">
        <v>2.7707288285630183E-2</v>
      </c>
    </row>
    <row r="111" spans="1:22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101">
        <v>43623</v>
      </c>
      <c r="M111" s="93">
        <v>5.0282792283256939E-2</v>
      </c>
      <c r="N111" s="93">
        <v>5.4506268684387349E-2</v>
      </c>
      <c r="O111" s="28"/>
      <c r="P111" s="80">
        <v>43623</v>
      </c>
      <c r="Q111" s="32">
        <v>455.03</v>
      </c>
      <c r="R111" s="76">
        <v>5.4506268684387349E-2</v>
      </c>
      <c r="S111" s="28"/>
      <c r="T111" s="39">
        <v>43623</v>
      </c>
      <c r="U111" s="32">
        <v>677.8</v>
      </c>
      <c r="V111" s="76">
        <v>5.0282792283256939E-2</v>
      </c>
    </row>
    <row r="112" spans="1:22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101">
        <v>43616</v>
      </c>
      <c r="M112" s="93">
        <v>4.9861721164795814E-2</v>
      </c>
      <c r="N112" s="93">
        <v>5.1642620393838934E-2</v>
      </c>
      <c r="O112" s="28"/>
      <c r="P112" s="80">
        <v>43616</v>
      </c>
      <c r="Q112" s="32">
        <v>431.51</v>
      </c>
      <c r="R112" s="76">
        <v>5.1642620393838934E-2</v>
      </c>
      <c r="S112" s="28"/>
      <c r="T112" s="39">
        <v>43616</v>
      </c>
      <c r="U112" s="32">
        <v>645.35</v>
      </c>
      <c r="V112" s="76">
        <v>4.9861721164795814E-2</v>
      </c>
    </row>
    <row r="113" spans="1:22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101">
        <v>43609</v>
      </c>
      <c r="M113" s="93">
        <v>-1.8693826726904006E-2</v>
      </c>
      <c r="N113" s="93">
        <v>-2.0037734947815911E-2</v>
      </c>
      <c r="O113" s="28"/>
      <c r="P113" s="80">
        <v>43609</v>
      </c>
      <c r="Q113" s="32">
        <v>410.32</v>
      </c>
      <c r="R113" s="76">
        <v>-2.0037734947815911E-2</v>
      </c>
      <c r="S113" s="28"/>
      <c r="T113" s="39">
        <v>43609</v>
      </c>
      <c r="U113" s="32">
        <v>614.70000000000005</v>
      </c>
      <c r="V113" s="76">
        <v>-1.8693826726904006E-2</v>
      </c>
    </row>
    <row r="114" spans="1:22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101">
        <v>43602</v>
      </c>
      <c r="M114" s="93">
        <v>1.7427884615384581E-2</v>
      </c>
      <c r="N114" s="93">
        <v>1.8883075799975613E-2</v>
      </c>
      <c r="O114" s="28"/>
      <c r="P114" s="80">
        <v>43602</v>
      </c>
      <c r="Q114" s="32">
        <v>418.71</v>
      </c>
      <c r="R114" s="76">
        <v>1.8883075799975613E-2</v>
      </c>
      <c r="S114" s="28"/>
      <c r="T114" s="39">
        <v>43602</v>
      </c>
      <c r="U114" s="32">
        <v>626.41</v>
      </c>
      <c r="V114" s="76">
        <v>1.7427884615384581E-2</v>
      </c>
    </row>
    <row r="115" spans="1:22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101">
        <v>43595</v>
      </c>
      <c r="M115" s="93">
        <v>-8.7424127771249527E-3</v>
      </c>
      <c r="N115" s="93">
        <v>-8.8275728998336023E-3</v>
      </c>
      <c r="O115" s="28"/>
      <c r="P115" s="80">
        <v>43595</v>
      </c>
      <c r="Q115" s="32">
        <v>410.95</v>
      </c>
      <c r="R115" s="76">
        <v>-8.8275728998336023E-3</v>
      </c>
      <c r="S115" s="28"/>
      <c r="T115" s="39">
        <v>43595</v>
      </c>
      <c r="U115" s="32">
        <v>615.67999999999995</v>
      </c>
      <c r="V115" s="76">
        <v>-8.7424127771249527E-3</v>
      </c>
    </row>
    <row r="116" spans="1:22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101">
        <v>43588</v>
      </c>
      <c r="M116" s="93">
        <v>-4.6250940527924111E-2</v>
      </c>
      <c r="N116" s="93">
        <v>-4.8230108810431105E-2</v>
      </c>
      <c r="O116" s="28"/>
      <c r="P116" s="80">
        <v>43588</v>
      </c>
      <c r="Q116" s="32">
        <v>414.61</v>
      </c>
      <c r="R116" s="76">
        <v>-4.8230108810431105E-2</v>
      </c>
      <c r="S116" s="28"/>
      <c r="T116" s="39">
        <v>43588</v>
      </c>
      <c r="U116" s="32">
        <v>621.11</v>
      </c>
      <c r="V116" s="76">
        <v>-4.6250940527924111E-2</v>
      </c>
    </row>
    <row r="117" spans="1:22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101">
        <v>43581</v>
      </c>
      <c r="M117" s="93">
        <v>1.2578909724165754E-2</v>
      </c>
      <c r="N117" s="93">
        <v>1.2692951459921886E-2</v>
      </c>
      <c r="O117" s="28"/>
      <c r="P117" s="80">
        <v>43581</v>
      </c>
      <c r="Q117" s="32">
        <v>435.62</v>
      </c>
      <c r="R117" s="76">
        <v>1.2692951459921886E-2</v>
      </c>
      <c r="S117" s="28"/>
      <c r="T117" s="39">
        <v>43581</v>
      </c>
      <c r="U117" s="32">
        <v>651.23</v>
      </c>
      <c r="V117" s="76">
        <v>1.2578909724165754E-2</v>
      </c>
    </row>
    <row r="118" spans="1:22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101">
        <v>43574</v>
      </c>
      <c r="M118" s="93">
        <v>-2.7255127351926922E-2</v>
      </c>
      <c r="N118" s="93">
        <v>-2.8611431023191636E-2</v>
      </c>
      <c r="O118" s="28"/>
      <c r="P118" s="80">
        <v>43574</v>
      </c>
      <c r="Q118" s="32">
        <v>430.16</v>
      </c>
      <c r="R118" s="76">
        <v>-2.8611431023191636E-2</v>
      </c>
      <c r="S118" s="28"/>
      <c r="T118" s="39">
        <v>43574</v>
      </c>
      <c r="U118" s="32">
        <v>643.14</v>
      </c>
      <c r="V118" s="76">
        <v>-2.7255127351926922E-2</v>
      </c>
    </row>
    <row r="119" spans="1:22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101">
        <v>43567</v>
      </c>
      <c r="M119" s="93">
        <v>-2.5886582293401017E-2</v>
      </c>
      <c r="N119" s="93">
        <v>-2.7964966964462157E-2</v>
      </c>
      <c r="O119" s="28"/>
      <c r="P119" s="80">
        <v>43567</v>
      </c>
      <c r="Q119" s="32">
        <v>442.83</v>
      </c>
      <c r="R119" s="76">
        <v>-2.7964966964462157E-2</v>
      </c>
      <c r="S119" s="28"/>
      <c r="T119" s="39">
        <v>43567</v>
      </c>
      <c r="U119" s="32">
        <v>661.16</v>
      </c>
      <c r="V119" s="76">
        <v>-2.5886582293401017E-2</v>
      </c>
    </row>
    <row r="120" spans="1:22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101">
        <v>43560</v>
      </c>
      <c r="M120" s="93">
        <v>6.3393778564058145E-4</v>
      </c>
      <c r="N120" s="93">
        <v>1.7563503040674E-4</v>
      </c>
      <c r="O120" s="28"/>
      <c r="P120" s="80">
        <v>43560</v>
      </c>
      <c r="Q120" s="32">
        <v>455.57</v>
      </c>
      <c r="R120" s="76">
        <v>1.7563503040674E-4</v>
      </c>
      <c r="S120" s="28"/>
      <c r="T120" s="39">
        <v>43560</v>
      </c>
      <c r="U120" s="32">
        <v>678.73</v>
      </c>
      <c r="V120" s="76">
        <v>6.3393778564058145E-4</v>
      </c>
    </row>
    <row r="121" spans="1:22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101">
        <v>43553</v>
      </c>
      <c r="M121" s="93">
        <v>-2.6410219606717522E-2</v>
      </c>
      <c r="N121" s="93">
        <v>-2.9612901851338913E-2</v>
      </c>
      <c r="O121" s="28"/>
      <c r="P121" s="80">
        <v>43553</v>
      </c>
      <c r="Q121" s="32">
        <v>455.49</v>
      </c>
      <c r="R121" s="76">
        <v>-2.9612901851338913E-2</v>
      </c>
      <c r="S121" s="28"/>
      <c r="T121" s="39">
        <v>43553</v>
      </c>
      <c r="U121" s="32">
        <v>678.3</v>
      </c>
      <c r="V121" s="76">
        <v>-2.6410219606717522E-2</v>
      </c>
    </row>
    <row r="122" spans="1:22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101">
        <v>43546</v>
      </c>
      <c r="M122" s="93">
        <v>1.8284394685686767E-2</v>
      </c>
      <c r="N122" s="93">
        <v>1.8641493055555403E-2</v>
      </c>
      <c r="O122" s="28"/>
      <c r="P122" s="80">
        <v>43546</v>
      </c>
      <c r="Q122" s="32">
        <v>469.39</v>
      </c>
      <c r="R122" s="76">
        <v>1.8641493055555403E-2</v>
      </c>
      <c r="S122" s="28"/>
      <c r="T122" s="39">
        <v>43546</v>
      </c>
      <c r="U122" s="32">
        <v>696.7</v>
      </c>
      <c r="V122" s="76">
        <v>1.8284394685686767E-2</v>
      </c>
    </row>
    <row r="123" spans="1:22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101">
        <v>43539</v>
      </c>
      <c r="M123" s="93">
        <v>-4.4525281920697601E-3</v>
      </c>
      <c r="N123" s="93">
        <v>-4.2139384116693934E-3</v>
      </c>
      <c r="O123" s="28"/>
      <c r="P123" s="80">
        <v>43539</v>
      </c>
      <c r="Q123" s="32">
        <v>460.8</v>
      </c>
      <c r="R123" s="76">
        <v>-4.2139384116693934E-3</v>
      </c>
      <c r="S123" s="28"/>
      <c r="T123" s="39">
        <v>43539</v>
      </c>
      <c r="U123" s="32">
        <v>684.19</v>
      </c>
      <c r="V123" s="76">
        <v>-4.4525281920697601E-3</v>
      </c>
    </row>
    <row r="124" spans="1:22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101">
        <v>43532</v>
      </c>
      <c r="M124" s="93">
        <v>3.9068051586761632E-2</v>
      </c>
      <c r="N124" s="93">
        <v>4.1174485318933529E-2</v>
      </c>
      <c r="O124" s="28"/>
      <c r="P124" s="80">
        <v>43532</v>
      </c>
      <c r="Q124" s="32">
        <v>462.75</v>
      </c>
      <c r="R124" s="76">
        <v>4.1174485318933529E-2</v>
      </c>
      <c r="S124" s="28"/>
      <c r="T124" s="39">
        <v>43532</v>
      </c>
      <c r="U124" s="32">
        <v>687.25</v>
      </c>
      <c r="V124" s="76">
        <v>3.9068051586761632E-2</v>
      </c>
    </row>
    <row r="125" spans="1:22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101">
        <v>43525</v>
      </c>
      <c r="M125" s="93">
        <v>-7.5532881403312713E-2</v>
      </c>
      <c r="N125" s="93">
        <v>-8.1183329198710075E-2</v>
      </c>
      <c r="O125" s="28"/>
      <c r="P125" s="80">
        <v>43525</v>
      </c>
      <c r="Q125" s="32">
        <v>444.45</v>
      </c>
      <c r="R125" s="76">
        <v>-8.1183329198710075E-2</v>
      </c>
      <c r="S125" s="28"/>
      <c r="T125" s="39">
        <v>43525</v>
      </c>
      <c r="U125" s="32">
        <v>661.41</v>
      </c>
      <c r="V125" s="76">
        <v>-7.5532881403312713E-2</v>
      </c>
    </row>
    <row r="126" spans="1:22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101">
        <v>43518</v>
      </c>
      <c r="M126" s="93">
        <v>4.2170429715950641E-2</v>
      </c>
      <c r="N126" s="93">
        <v>4.6763757546904428E-2</v>
      </c>
      <c r="O126" s="28"/>
      <c r="P126" s="80">
        <v>43518</v>
      </c>
      <c r="Q126" s="32">
        <v>483.72</v>
      </c>
      <c r="R126" s="76">
        <v>4.6763757546904428E-2</v>
      </c>
      <c r="S126" s="28"/>
      <c r="T126" s="39">
        <v>43518</v>
      </c>
      <c r="U126" s="32">
        <v>715.45</v>
      </c>
      <c r="V126" s="76">
        <v>4.2170429715950641E-2</v>
      </c>
    </row>
    <row r="127" spans="1:22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101">
        <v>43511</v>
      </c>
      <c r="M127" s="93">
        <v>1.8213639464863096E-2</v>
      </c>
      <c r="N127" s="93">
        <v>2.0222982669168887E-2</v>
      </c>
      <c r="O127" s="28"/>
      <c r="P127" s="80">
        <v>43511</v>
      </c>
      <c r="Q127" s="32">
        <v>462.11</v>
      </c>
      <c r="R127" s="76">
        <v>2.0222982669168887E-2</v>
      </c>
      <c r="S127" s="28"/>
      <c r="T127" s="39">
        <v>43511</v>
      </c>
      <c r="U127" s="32">
        <v>686.5</v>
      </c>
      <c r="V127" s="76">
        <v>1.8213639464863096E-2</v>
      </c>
    </row>
    <row r="128" spans="1:22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101">
        <v>43504</v>
      </c>
      <c r="M128" s="93">
        <v>3.5425101214574539E-3</v>
      </c>
      <c r="N128" s="93">
        <v>2.345703600433735E-3</v>
      </c>
      <c r="O128" s="28"/>
      <c r="P128" s="80">
        <v>43504</v>
      </c>
      <c r="Q128" s="32">
        <v>452.95</v>
      </c>
      <c r="R128" s="76">
        <v>2.345703600433735E-3</v>
      </c>
      <c r="S128" s="28"/>
      <c r="T128" s="39">
        <v>43504</v>
      </c>
      <c r="U128" s="32">
        <v>674.22</v>
      </c>
      <c r="V128" s="76">
        <v>3.5425101214574539E-3</v>
      </c>
    </row>
    <row r="129" spans="1:22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101">
        <v>43497</v>
      </c>
      <c r="M129" s="93">
        <v>5.9300253851126472E-2</v>
      </c>
      <c r="N129" s="93">
        <v>6.3896409652736796E-2</v>
      </c>
      <c r="O129" s="28"/>
      <c r="P129" s="80">
        <v>43497</v>
      </c>
      <c r="Q129" s="32">
        <v>451.89</v>
      </c>
      <c r="R129" s="76">
        <v>6.3896409652736796E-2</v>
      </c>
      <c r="S129" s="28"/>
      <c r="T129" s="39">
        <v>43497</v>
      </c>
      <c r="U129" s="32">
        <v>671.84</v>
      </c>
      <c r="V129" s="76">
        <v>5.9300253851126472E-2</v>
      </c>
    </row>
    <row r="130" spans="1:22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101">
        <v>43490</v>
      </c>
      <c r="M130" s="93">
        <v>6.0212968689924873E-2</v>
      </c>
      <c r="N130" s="93">
        <v>6.2512507504502768E-2</v>
      </c>
      <c r="O130" s="28"/>
      <c r="P130" s="80">
        <v>43490</v>
      </c>
      <c r="Q130" s="32">
        <v>424.75</v>
      </c>
      <c r="R130" s="76">
        <v>6.2512507504502768E-2</v>
      </c>
      <c r="S130" s="28"/>
      <c r="T130" s="39">
        <v>43490</v>
      </c>
      <c r="U130" s="32">
        <v>634.23</v>
      </c>
      <c r="V130" s="76">
        <v>6.0212968689924873E-2</v>
      </c>
    </row>
    <row r="131" spans="1:22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101">
        <v>43483</v>
      </c>
      <c r="M131" s="93">
        <v>-3.5798330163437586E-2</v>
      </c>
      <c r="N131" s="93">
        <v>-3.5840046307462292E-2</v>
      </c>
      <c r="O131" s="28"/>
      <c r="P131" s="80">
        <v>43483</v>
      </c>
      <c r="Q131" s="32">
        <v>399.76</v>
      </c>
      <c r="R131" s="76">
        <v>-3.5840046307462292E-2</v>
      </c>
      <c r="S131" s="28"/>
      <c r="T131" s="39">
        <v>43483</v>
      </c>
      <c r="U131" s="32">
        <v>598.21</v>
      </c>
      <c r="V131" s="76">
        <v>-3.5798330163437586E-2</v>
      </c>
    </row>
    <row r="132" spans="1:22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101">
        <v>43476</v>
      </c>
      <c r="M132" s="93">
        <v>-3.0563455107972204E-2</v>
      </c>
      <c r="N132" s="93">
        <v>-3.4577502503085222E-2</v>
      </c>
      <c r="O132" s="28"/>
      <c r="P132" s="80">
        <v>43476</v>
      </c>
      <c r="Q132" s="32">
        <v>414.62</v>
      </c>
      <c r="R132" s="76">
        <v>-3.4577502503085222E-2</v>
      </c>
      <c r="S132" s="28"/>
      <c r="T132" s="39">
        <v>43476</v>
      </c>
      <c r="U132" s="32">
        <v>620.41999999999996</v>
      </c>
      <c r="V132" s="76">
        <v>-3.0563455107972204E-2</v>
      </c>
    </row>
    <row r="133" spans="1:22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101">
        <v>43469</v>
      </c>
      <c r="M133" s="93">
        <v>5.5375989445910268E-2</v>
      </c>
      <c r="N133" s="93">
        <v>5.9530270883702663E-2</v>
      </c>
      <c r="O133" s="28"/>
      <c r="P133" s="80">
        <v>43469</v>
      </c>
      <c r="Q133" s="32">
        <v>429.47</v>
      </c>
      <c r="R133" s="76">
        <v>5.9530270883702663E-2</v>
      </c>
      <c r="S133" s="28"/>
      <c r="T133" s="39">
        <v>43469</v>
      </c>
      <c r="U133" s="32">
        <v>639.98</v>
      </c>
      <c r="V133" s="76">
        <v>5.5375989445910268E-2</v>
      </c>
    </row>
    <row r="134" spans="1:22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101">
        <v>43462</v>
      </c>
      <c r="M134" s="93">
        <v>2.5103541543402885E-2</v>
      </c>
      <c r="N134" s="93">
        <v>2.5061325645499677E-2</v>
      </c>
      <c r="O134" s="28"/>
      <c r="P134" s="80">
        <v>43462</v>
      </c>
      <c r="Q134" s="32">
        <v>405.34</v>
      </c>
      <c r="R134" s="76">
        <v>2.5061325645499677E-2</v>
      </c>
      <c r="S134" s="28"/>
      <c r="T134" s="39">
        <v>43462</v>
      </c>
      <c r="U134" s="32">
        <v>606.4</v>
      </c>
      <c r="V134" s="76">
        <v>2.5103541543402885E-2</v>
      </c>
    </row>
    <row r="135" spans="1:22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101">
        <v>43455</v>
      </c>
      <c r="M135" s="93">
        <v>3.6770247296562975E-2</v>
      </c>
      <c r="N135" s="93">
        <v>3.6731162498033543E-2</v>
      </c>
      <c r="O135" s="28"/>
      <c r="P135" s="80">
        <v>43455</v>
      </c>
      <c r="Q135" s="32">
        <v>395.43</v>
      </c>
      <c r="R135" s="76">
        <v>3.6731162498033543E-2</v>
      </c>
      <c r="S135" s="28"/>
      <c r="T135" s="39">
        <v>43455</v>
      </c>
      <c r="U135" s="32">
        <v>591.54999999999995</v>
      </c>
      <c r="V135" s="76">
        <v>3.6770247296562975E-2</v>
      </c>
    </row>
    <row r="136" spans="1:22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101">
        <v>43448</v>
      </c>
      <c r="M136" s="93">
        <v>5.7286892758936503E-3</v>
      </c>
      <c r="N136" s="93">
        <v>5.6687847707439509E-3</v>
      </c>
      <c r="O136" s="28"/>
      <c r="P136" s="80">
        <v>43448</v>
      </c>
      <c r="Q136" s="32">
        <v>381.42</v>
      </c>
      <c r="R136" s="76">
        <v>5.6687847707439509E-3</v>
      </c>
      <c r="S136" s="28"/>
      <c r="T136" s="39">
        <v>43448</v>
      </c>
      <c r="U136" s="32">
        <v>570.57000000000005</v>
      </c>
      <c r="V136" s="76">
        <v>5.7286892758936503E-3</v>
      </c>
    </row>
    <row r="137" spans="1:22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101">
        <v>43441</v>
      </c>
      <c r="M137" s="93">
        <v>6.193961402392234E-2</v>
      </c>
      <c r="N137" s="93">
        <v>6.1875297477391511E-2</v>
      </c>
      <c r="O137" s="28"/>
      <c r="P137" s="80">
        <v>43441</v>
      </c>
      <c r="Q137" s="32">
        <v>379.27</v>
      </c>
      <c r="R137" s="76">
        <v>6.1875297477391511E-2</v>
      </c>
      <c r="S137" s="28"/>
      <c r="T137" s="39">
        <v>43441</v>
      </c>
      <c r="U137" s="32">
        <v>567.32000000000005</v>
      </c>
      <c r="V137" s="76">
        <v>6.193961402392234E-2</v>
      </c>
    </row>
    <row r="138" spans="1:22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101">
        <v>43434</v>
      </c>
      <c r="M138" s="93">
        <v>-2.7541138779670904E-2</v>
      </c>
      <c r="N138" s="93">
        <v>-2.7579635175605799E-2</v>
      </c>
      <c r="O138" s="28"/>
      <c r="P138" s="80">
        <v>43434</v>
      </c>
      <c r="Q138" s="32">
        <v>357.17</v>
      </c>
      <c r="R138" s="76">
        <v>-2.7579635175605799E-2</v>
      </c>
      <c r="S138" s="28"/>
      <c r="T138" s="39">
        <v>43434</v>
      </c>
      <c r="U138" s="32">
        <v>534.23</v>
      </c>
      <c r="V138" s="76">
        <v>-2.7541138779670904E-2</v>
      </c>
    </row>
    <row r="139" spans="1:22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101">
        <v>43427</v>
      </c>
      <c r="M139" s="93">
        <v>8.7218376452875557E-3</v>
      </c>
      <c r="N139" s="93">
        <v>8.6779809963202226E-3</v>
      </c>
      <c r="O139" s="28"/>
      <c r="P139" s="80">
        <v>43427</v>
      </c>
      <c r="Q139" s="32">
        <v>367.3</v>
      </c>
      <c r="R139" s="76">
        <v>8.6779809963202226E-3</v>
      </c>
      <c r="S139" s="28"/>
      <c r="T139" s="39">
        <v>43427</v>
      </c>
      <c r="U139" s="32">
        <v>549.36</v>
      </c>
      <c r="V139" s="76">
        <v>8.7218376452875557E-3</v>
      </c>
    </row>
    <row r="140" spans="1:22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101">
        <v>43420</v>
      </c>
      <c r="M140" s="93">
        <v>-7.5226597189093081E-4</v>
      </c>
      <c r="N140" s="93">
        <v>-7.9576324671415399E-4</v>
      </c>
      <c r="O140" s="28"/>
      <c r="P140" s="80">
        <v>43420</v>
      </c>
      <c r="Q140" s="32">
        <v>364.14</v>
      </c>
      <c r="R140" s="76">
        <v>-7.9576324671415399E-4</v>
      </c>
      <c r="S140" s="28"/>
      <c r="T140" s="39">
        <v>43420</v>
      </c>
      <c r="U140" s="32">
        <v>544.61</v>
      </c>
      <c r="V140" s="76">
        <v>-7.5226597189093081E-4</v>
      </c>
    </row>
    <row r="141" spans="1:22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101">
        <v>43413</v>
      </c>
      <c r="M141" s="93">
        <v>-5.7662050244653096E-2</v>
      </c>
      <c r="N141" s="93">
        <v>-5.7711700064641214E-2</v>
      </c>
      <c r="O141" s="28"/>
      <c r="P141" s="80">
        <v>43413</v>
      </c>
      <c r="Q141" s="32">
        <v>364.43</v>
      </c>
      <c r="R141" s="76">
        <v>-5.7711700064641214E-2</v>
      </c>
      <c r="S141" s="28"/>
      <c r="T141" s="39">
        <v>43413</v>
      </c>
      <c r="U141" s="32">
        <v>545.02</v>
      </c>
      <c r="V141" s="76">
        <v>-5.7662050244653096E-2</v>
      </c>
    </row>
    <row r="142" spans="1:22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101">
        <v>43406</v>
      </c>
      <c r="M142" s="93">
        <v>-4.7322411894272776E-3</v>
      </c>
      <c r="N142" s="93">
        <v>-4.7862895962533791E-3</v>
      </c>
      <c r="O142" s="28"/>
      <c r="P142" s="80">
        <v>43406</v>
      </c>
      <c r="Q142" s="32">
        <v>386.75</v>
      </c>
      <c r="R142" s="76">
        <v>-4.7862895962533791E-3</v>
      </c>
      <c r="S142" s="28"/>
      <c r="T142" s="39">
        <v>43406</v>
      </c>
      <c r="U142" s="32">
        <v>578.37</v>
      </c>
      <c r="V142" s="76">
        <v>-4.7322411894272776E-3</v>
      </c>
    </row>
    <row r="143" spans="1:22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101">
        <v>43399</v>
      </c>
      <c r="M143" s="93">
        <v>-5.6699943186429569E-2</v>
      </c>
      <c r="N143" s="93">
        <v>-5.6726054662847747E-2</v>
      </c>
      <c r="O143" s="28"/>
      <c r="P143" s="80">
        <v>43399</v>
      </c>
      <c r="Q143" s="32">
        <v>388.61</v>
      </c>
      <c r="R143" s="76">
        <v>-5.6726054662847747E-2</v>
      </c>
      <c r="S143" s="28"/>
      <c r="T143" s="39">
        <v>43399</v>
      </c>
      <c r="U143" s="32">
        <v>581.12</v>
      </c>
      <c r="V143" s="76">
        <v>-5.6699943186429569E-2</v>
      </c>
    </row>
    <row r="144" spans="1:22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101">
        <v>43392</v>
      </c>
      <c r="M144" s="93">
        <v>2.9392106406443075E-2</v>
      </c>
      <c r="N144" s="93">
        <v>2.933240055966424E-2</v>
      </c>
      <c r="O144" s="28"/>
      <c r="P144" s="80">
        <v>43392</v>
      </c>
      <c r="Q144" s="32">
        <v>411.98</v>
      </c>
      <c r="R144" s="76">
        <v>2.933240055966424E-2</v>
      </c>
      <c r="S144" s="28"/>
      <c r="T144" s="39">
        <v>43392</v>
      </c>
      <c r="U144" s="32">
        <v>616.04999999999995</v>
      </c>
      <c r="V144" s="76">
        <v>2.9392106406443075E-2</v>
      </c>
    </row>
    <row r="145" spans="1:22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101">
        <v>43385</v>
      </c>
      <c r="M145" s="93">
        <v>6.2531070236488961E-2</v>
      </c>
      <c r="N145" s="93">
        <v>6.2490045128749783E-2</v>
      </c>
      <c r="O145" s="28"/>
      <c r="P145" s="80">
        <v>43385</v>
      </c>
      <c r="Q145" s="32">
        <v>400.24</v>
      </c>
      <c r="R145" s="76">
        <v>6.2490045128749783E-2</v>
      </c>
      <c r="S145" s="28"/>
      <c r="T145" s="39">
        <v>43385</v>
      </c>
      <c r="U145" s="32">
        <v>598.46</v>
      </c>
      <c r="V145" s="76">
        <v>6.2531070236488961E-2</v>
      </c>
    </row>
    <row r="146" spans="1:22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101">
        <v>43378</v>
      </c>
      <c r="M146" s="93">
        <v>3.1178484465681722E-2</v>
      </c>
      <c r="N146" s="93">
        <v>3.1122546738565182E-2</v>
      </c>
      <c r="O146" s="28"/>
      <c r="P146" s="80">
        <v>43378</v>
      </c>
      <c r="Q146" s="32">
        <v>376.7</v>
      </c>
      <c r="R146" s="76">
        <v>3.1122546738565182E-2</v>
      </c>
      <c r="S146" s="28"/>
      <c r="T146" s="39">
        <v>43378</v>
      </c>
      <c r="U146" s="32">
        <v>563.24</v>
      </c>
      <c r="V146" s="76">
        <v>3.1178484465681722E-2</v>
      </c>
    </row>
    <row r="147" spans="1:22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101">
        <v>43371</v>
      </c>
      <c r="M147" s="93">
        <v>-1.5429817762315778E-2</v>
      </c>
      <c r="N147" s="93">
        <v>-1.5468779475570682E-2</v>
      </c>
      <c r="O147" s="28"/>
      <c r="P147" s="80">
        <v>43371</v>
      </c>
      <c r="Q147" s="32">
        <v>365.33</v>
      </c>
      <c r="R147" s="76">
        <v>-1.5468779475570682E-2</v>
      </c>
      <c r="S147" s="28"/>
      <c r="T147" s="39">
        <v>43371</v>
      </c>
      <c r="U147" s="32">
        <v>546.21</v>
      </c>
      <c r="V147" s="76">
        <v>-1.5429817762315778E-2</v>
      </c>
    </row>
    <row r="148" spans="1:22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101">
        <v>43364</v>
      </c>
      <c r="M148" s="93">
        <v>3.3379901275961466E-2</v>
      </c>
      <c r="N148" s="93">
        <v>3.3304558491827008E-2</v>
      </c>
      <c r="O148" s="28"/>
      <c r="P148" s="80">
        <v>43364</v>
      </c>
      <c r="Q148" s="32">
        <v>371.07</v>
      </c>
      <c r="R148" s="76">
        <v>3.3304558491827008E-2</v>
      </c>
      <c r="S148" s="28"/>
      <c r="T148" s="39">
        <v>43364</v>
      </c>
      <c r="U148" s="32">
        <v>554.77</v>
      </c>
      <c r="V148" s="76">
        <v>3.3379901275961466E-2</v>
      </c>
    </row>
    <row r="149" spans="1:22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101">
        <v>43357</v>
      </c>
      <c r="M149" s="93">
        <v>-1.1289550259678038E-2</v>
      </c>
      <c r="N149" s="93">
        <v>-1.1315456197345974E-2</v>
      </c>
      <c r="O149" s="28"/>
      <c r="P149" s="80">
        <v>43357</v>
      </c>
      <c r="Q149" s="32">
        <v>359.11</v>
      </c>
      <c r="R149" s="76">
        <v>-1.1315456197345974E-2</v>
      </c>
      <c r="S149" s="28"/>
      <c r="T149" s="39">
        <v>43357</v>
      </c>
      <c r="U149" s="32">
        <v>536.85</v>
      </c>
      <c r="V149" s="76">
        <v>-1.1289550259678038E-2</v>
      </c>
    </row>
    <row r="150" spans="1:22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101">
        <v>43350</v>
      </c>
      <c r="M150" s="93">
        <v>-4.8971870949662044E-2</v>
      </c>
      <c r="N150" s="93">
        <v>-4.9037832176986429E-2</v>
      </c>
      <c r="O150" s="28"/>
      <c r="P150" s="80">
        <v>43350</v>
      </c>
      <c r="Q150" s="32">
        <v>363.22</v>
      </c>
      <c r="R150" s="76">
        <v>-4.9037832176986429E-2</v>
      </c>
      <c r="S150" s="28"/>
      <c r="T150" s="39">
        <v>43350</v>
      </c>
      <c r="U150" s="32">
        <v>542.98</v>
      </c>
      <c r="V150" s="76">
        <v>-4.8971870949662044E-2</v>
      </c>
    </row>
    <row r="151" spans="1:22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101">
        <v>43343</v>
      </c>
      <c r="M151" s="93">
        <v>-2.8071429787378754E-2</v>
      </c>
      <c r="N151" s="93">
        <v>-2.8117048346055995E-2</v>
      </c>
      <c r="O151" s="28"/>
      <c r="P151" s="80">
        <v>43343</v>
      </c>
      <c r="Q151" s="32">
        <v>381.95</v>
      </c>
      <c r="R151" s="76">
        <v>-2.8117048346055995E-2</v>
      </c>
      <c r="S151" s="28"/>
      <c r="T151" s="39">
        <v>43343</v>
      </c>
      <c r="U151" s="32">
        <v>570.94000000000005</v>
      </c>
      <c r="V151" s="76">
        <v>-2.8071429787378754E-2</v>
      </c>
    </row>
    <row r="152" spans="1:22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101">
        <v>43336</v>
      </c>
      <c r="M152" s="93">
        <v>2.0020836950859433E-2</v>
      </c>
      <c r="N152" s="93">
        <v>1.9984427718660713E-2</v>
      </c>
      <c r="O152" s="28"/>
      <c r="P152" s="80">
        <v>43336</v>
      </c>
      <c r="Q152" s="32">
        <v>393</v>
      </c>
      <c r="R152" s="76">
        <v>1.9984427718660713E-2</v>
      </c>
      <c r="S152" s="28"/>
      <c r="T152" s="39">
        <v>43336</v>
      </c>
      <c r="U152" s="32">
        <v>587.42999999999995</v>
      </c>
      <c r="V152" s="76">
        <v>2.0020836950859433E-2</v>
      </c>
    </row>
    <row r="153" spans="1:22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101">
        <v>43329</v>
      </c>
      <c r="M153" s="93">
        <v>-0.11579561505865021</v>
      </c>
      <c r="N153" s="93">
        <v>-0.1158382670154664</v>
      </c>
      <c r="O153" s="28"/>
      <c r="P153" s="80">
        <v>43329</v>
      </c>
      <c r="Q153" s="32">
        <v>385.3</v>
      </c>
      <c r="R153" s="76">
        <v>-0.1158382670154664</v>
      </c>
      <c r="S153" s="28"/>
      <c r="T153" s="39">
        <v>43329</v>
      </c>
      <c r="U153" s="32">
        <v>575.9</v>
      </c>
      <c r="V153" s="76">
        <v>-0.11579561505865021</v>
      </c>
    </row>
    <row r="154" spans="1:22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101">
        <v>43322</v>
      </c>
      <c r="M154" s="93">
        <v>-1.049785029548933E-2</v>
      </c>
      <c r="N154" s="93">
        <v>-1.0557863905728548E-2</v>
      </c>
      <c r="O154" s="28"/>
      <c r="P154" s="80">
        <v>43322</v>
      </c>
      <c r="Q154" s="32">
        <v>435.78</v>
      </c>
      <c r="R154" s="76">
        <v>-1.0557863905728548E-2</v>
      </c>
      <c r="S154" s="28"/>
      <c r="T154" s="39">
        <v>43322</v>
      </c>
      <c r="U154" s="32">
        <v>651.32000000000005</v>
      </c>
      <c r="V154" s="76">
        <v>-1.049785029548933E-2</v>
      </c>
    </row>
    <row r="155" spans="1:22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101">
        <v>43315</v>
      </c>
      <c r="M155" s="93">
        <v>-1.8533981451107739E-2</v>
      </c>
      <c r="N155" s="93">
        <v>-1.8562260451020607E-2</v>
      </c>
      <c r="O155" s="28"/>
      <c r="P155" s="80">
        <v>43315</v>
      </c>
      <c r="Q155" s="32">
        <v>440.43</v>
      </c>
      <c r="R155" s="76">
        <v>-1.8562260451020607E-2</v>
      </c>
      <c r="S155" s="28"/>
      <c r="T155" s="39">
        <v>43315</v>
      </c>
      <c r="U155" s="32">
        <v>658.23</v>
      </c>
      <c r="V155" s="76">
        <v>-1.8533981451107739E-2</v>
      </c>
    </row>
    <row r="156" spans="1:22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101">
        <v>43308</v>
      </c>
      <c r="M156" s="93">
        <v>-9.1892211322539552E-3</v>
      </c>
      <c r="N156" s="93">
        <v>-9.2504691467049094E-3</v>
      </c>
      <c r="O156" s="28"/>
      <c r="P156" s="80">
        <v>43308</v>
      </c>
      <c r="Q156" s="32">
        <v>448.76</v>
      </c>
      <c r="R156" s="76">
        <v>-9.2504691467049094E-3</v>
      </c>
      <c r="S156" s="28"/>
      <c r="T156" s="39">
        <v>43308</v>
      </c>
      <c r="U156" s="32">
        <v>670.66</v>
      </c>
      <c r="V156" s="76">
        <v>-9.1892211322539552E-3</v>
      </c>
    </row>
    <row r="157" spans="1:22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101">
        <v>43301</v>
      </c>
      <c r="M157" s="93">
        <v>-8.6846999897481902E-3</v>
      </c>
      <c r="N157" s="93">
        <v>-8.7319998249223429E-3</v>
      </c>
      <c r="O157" s="28"/>
      <c r="P157" s="80">
        <v>43301</v>
      </c>
      <c r="Q157" s="32">
        <v>452.95</v>
      </c>
      <c r="R157" s="76">
        <v>-8.7319998249223429E-3</v>
      </c>
      <c r="S157" s="28"/>
      <c r="T157" s="39">
        <v>43301</v>
      </c>
      <c r="U157" s="32">
        <v>676.88</v>
      </c>
      <c r="V157" s="76">
        <v>-8.6846999897481902E-3</v>
      </c>
    </row>
    <row r="158" spans="1:22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101">
        <v>43294</v>
      </c>
      <c r="M158" s="93">
        <v>-2.2294452876657433E-2</v>
      </c>
      <c r="N158" s="93">
        <v>-2.2337284436646843E-2</v>
      </c>
      <c r="O158" s="28"/>
      <c r="P158" s="80">
        <v>43294</v>
      </c>
      <c r="Q158" s="32">
        <v>456.94</v>
      </c>
      <c r="R158" s="76">
        <v>-2.2337284436646843E-2</v>
      </c>
      <c r="S158" s="28"/>
      <c r="T158" s="39">
        <v>43294</v>
      </c>
      <c r="U158" s="32">
        <v>682.81</v>
      </c>
      <c r="V158" s="76">
        <v>-2.2294452876657433E-2</v>
      </c>
    </row>
    <row r="159" spans="1:22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101">
        <v>43287</v>
      </c>
      <c r="M159" s="93">
        <v>3.4790339309527463E-2</v>
      </c>
      <c r="N159" s="93">
        <v>3.4736212889371121E-2</v>
      </c>
      <c r="O159" s="28"/>
      <c r="P159" s="80">
        <v>43287</v>
      </c>
      <c r="Q159" s="32">
        <v>467.38</v>
      </c>
      <c r="R159" s="76">
        <v>3.4736212889371121E-2</v>
      </c>
      <c r="S159" s="28"/>
      <c r="T159" s="39">
        <v>43287</v>
      </c>
      <c r="U159" s="32">
        <v>698.38</v>
      </c>
      <c r="V159" s="76">
        <v>3.4790339309527463E-2</v>
      </c>
    </row>
    <row r="160" spans="1:22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101">
        <v>43280</v>
      </c>
      <c r="M160" s="93">
        <v>-3.1313698265930112E-3</v>
      </c>
      <c r="N160" s="93">
        <v>-3.1778959680445196E-3</v>
      </c>
      <c r="O160" s="28"/>
      <c r="P160" s="80">
        <v>43280</v>
      </c>
      <c r="Q160" s="32">
        <v>451.69</v>
      </c>
      <c r="R160" s="76">
        <v>-3.1778959680445196E-3</v>
      </c>
      <c r="S160" s="28"/>
      <c r="T160" s="39">
        <v>43280</v>
      </c>
      <c r="U160" s="32">
        <v>674.9</v>
      </c>
      <c r="V160" s="76">
        <v>-3.1313698265930112E-3</v>
      </c>
    </row>
    <row r="161" spans="1:22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101">
        <v>43273</v>
      </c>
      <c r="M161" s="93">
        <v>-3.7523728239917675E-3</v>
      </c>
      <c r="N161" s="93">
        <v>-3.8033680692960425E-3</v>
      </c>
      <c r="O161" s="28"/>
      <c r="P161" s="80">
        <v>43273</v>
      </c>
      <c r="Q161" s="32">
        <v>453.13</v>
      </c>
      <c r="R161" s="76">
        <v>-3.8033680692960425E-3</v>
      </c>
      <c r="S161" s="28"/>
      <c r="T161" s="39">
        <v>43273</v>
      </c>
      <c r="U161" s="32">
        <v>677.02</v>
      </c>
      <c r="V161" s="76">
        <v>-3.7523728239917675E-3</v>
      </c>
    </row>
    <row r="162" spans="1:22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101">
        <v>43266</v>
      </c>
      <c r="M162" s="93">
        <v>9.807272240961673E-3</v>
      </c>
      <c r="N162" s="93">
        <v>9.767792922790175E-3</v>
      </c>
      <c r="O162" s="28"/>
      <c r="P162" s="80">
        <v>43266</v>
      </c>
      <c r="Q162" s="32">
        <v>454.86</v>
      </c>
      <c r="R162" s="76">
        <v>9.767792922790175E-3</v>
      </c>
      <c r="S162" s="28"/>
      <c r="T162" s="39">
        <v>43266</v>
      </c>
      <c r="U162" s="32">
        <v>679.57</v>
      </c>
      <c r="V162" s="76">
        <v>9.807272240961673E-3</v>
      </c>
    </row>
    <row r="163" spans="1:22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101">
        <v>43259</v>
      </c>
      <c r="M163" s="93">
        <v>-1.2183128568702517E-2</v>
      </c>
      <c r="N163" s="93">
        <v>-1.2235768792211332E-2</v>
      </c>
      <c r="O163" s="28"/>
      <c r="P163" s="80">
        <v>43259</v>
      </c>
      <c r="Q163" s="32">
        <v>450.46</v>
      </c>
      <c r="R163" s="76">
        <v>-1.2235768792211332E-2</v>
      </c>
      <c r="S163" s="28"/>
      <c r="T163" s="39">
        <v>43259</v>
      </c>
      <c r="U163" s="32">
        <v>672.97</v>
      </c>
      <c r="V163" s="76">
        <v>-1.2183128568702517E-2</v>
      </c>
    </row>
    <row r="164" spans="1:22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101">
        <v>43252</v>
      </c>
      <c r="M164" s="93">
        <v>-2.9708766281281163E-3</v>
      </c>
      <c r="N164" s="93">
        <v>-3.0169209916488526E-3</v>
      </c>
      <c r="O164" s="28"/>
      <c r="P164" s="80">
        <v>43252</v>
      </c>
      <c r="Q164" s="32">
        <v>456.04</v>
      </c>
      <c r="R164" s="76">
        <v>-3.0169209916488526E-3</v>
      </c>
      <c r="S164" s="28"/>
      <c r="T164" s="39">
        <v>43252</v>
      </c>
      <c r="U164" s="32">
        <v>681.27</v>
      </c>
      <c r="V164" s="76">
        <v>-2.9708766281281163E-3</v>
      </c>
    </row>
    <row r="165" spans="1:22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101">
        <v>43245</v>
      </c>
      <c r="M165" s="93">
        <v>1.408408898650948E-2</v>
      </c>
      <c r="N165" s="93">
        <v>1.403267640603878E-2</v>
      </c>
      <c r="O165" s="28"/>
      <c r="P165" s="80">
        <v>43245</v>
      </c>
      <c r="Q165" s="32">
        <v>457.42</v>
      </c>
      <c r="R165" s="76">
        <v>1.403267640603878E-2</v>
      </c>
      <c r="S165" s="28"/>
      <c r="T165" s="39">
        <v>43245</v>
      </c>
      <c r="U165" s="32">
        <v>683.3</v>
      </c>
      <c r="V165" s="76">
        <v>1.408408898650948E-2</v>
      </c>
    </row>
    <row r="166" spans="1:22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101">
        <v>43238</v>
      </c>
      <c r="M166" s="93">
        <v>-2.5497512437811065E-2</v>
      </c>
      <c r="N166" s="93">
        <v>-2.5534121103454321E-2</v>
      </c>
      <c r="O166" s="28"/>
      <c r="P166" s="80">
        <v>43238</v>
      </c>
      <c r="Q166" s="32">
        <v>451.09</v>
      </c>
      <c r="R166" s="76">
        <v>-2.5534121103454321E-2</v>
      </c>
      <c r="S166" s="28"/>
      <c r="T166" s="39">
        <v>43238</v>
      </c>
      <c r="U166" s="32">
        <v>673.81</v>
      </c>
      <c r="V166" s="76">
        <v>-2.5497512437811065E-2</v>
      </c>
    </row>
    <row r="167" spans="1:22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101">
        <v>43231</v>
      </c>
      <c r="M167" s="93">
        <v>1.5166419521075891E-2</v>
      </c>
      <c r="N167" s="93">
        <v>1.5108986447962991E-2</v>
      </c>
      <c r="O167" s="28"/>
      <c r="P167" s="80">
        <v>43231</v>
      </c>
      <c r="Q167" s="32">
        <v>462.91</v>
      </c>
      <c r="R167" s="76">
        <v>1.5108986447962991E-2</v>
      </c>
      <c r="S167" s="28"/>
      <c r="T167" s="39">
        <v>43231</v>
      </c>
      <c r="U167" s="32">
        <v>691.44</v>
      </c>
      <c r="V167" s="76">
        <v>1.5166419521075891E-2</v>
      </c>
    </row>
    <row r="168" spans="1:22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101">
        <v>43224</v>
      </c>
      <c r="M168" s="93">
        <v>3.1250473147909741E-2</v>
      </c>
      <c r="N168" s="93">
        <v>3.1206186965763605E-2</v>
      </c>
      <c r="O168" s="28"/>
      <c r="P168" s="80">
        <v>43224</v>
      </c>
      <c r="Q168" s="32">
        <v>456.02</v>
      </c>
      <c r="R168" s="76">
        <v>3.1206186965763605E-2</v>
      </c>
      <c r="S168" s="28"/>
      <c r="T168" s="39">
        <v>43224</v>
      </c>
      <c r="U168" s="32">
        <v>681.11</v>
      </c>
      <c r="V168" s="76">
        <v>3.1250473147909741E-2</v>
      </c>
    </row>
    <row r="169" spans="1:22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101">
        <v>43217</v>
      </c>
      <c r="M169" s="93">
        <v>-1.5238038438026513E-2</v>
      </c>
      <c r="N169" s="93">
        <v>-1.5297601817007567E-2</v>
      </c>
      <c r="O169" s="28"/>
      <c r="P169" s="80">
        <v>43217</v>
      </c>
      <c r="Q169" s="32">
        <v>442.22</v>
      </c>
      <c r="R169" s="76">
        <v>-1.5297601817007567E-2</v>
      </c>
      <c r="S169" s="28"/>
      <c r="T169" s="39">
        <v>43217</v>
      </c>
      <c r="U169" s="32">
        <v>660.47</v>
      </c>
      <c r="V169" s="76">
        <v>-1.5238038438026513E-2</v>
      </c>
    </row>
    <row r="170" spans="1:22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101">
        <v>43210</v>
      </c>
      <c r="M170" s="93">
        <v>1.1339475549255962E-2</v>
      </c>
      <c r="N170" s="93">
        <v>1.1304524061521715E-2</v>
      </c>
      <c r="O170" s="28"/>
      <c r="P170" s="80">
        <v>43210</v>
      </c>
      <c r="Q170" s="32">
        <v>449.09</v>
      </c>
      <c r="R170" s="76">
        <v>1.1304524061521715E-2</v>
      </c>
      <c r="S170" s="28"/>
      <c r="T170" s="39">
        <v>43210</v>
      </c>
      <c r="U170" s="32">
        <v>670.69</v>
      </c>
      <c r="V170" s="76">
        <v>1.1339475549255962E-2</v>
      </c>
    </row>
    <row r="171" spans="1:22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101">
        <v>43203</v>
      </c>
      <c r="M171" s="93">
        <v>2.5816730602647997E-2</v>
      </c>
      <c r="N171" s="93">
        <v>2.5755335858819173E-2</v>
      </c>
      <c r="O171" s="28"/>
      <c r="P171" s="80">
        <v>43203</v>
      </c>
      <c r="Q171" s="32">
        <v>444.07</v>
      </c>
      <c r="R171" s="76">
        <v>2.5755335858819173E-2</v>
      </c>
      <c r="S171" s="28"/>
      <c r="T171" s="39">
        <v>43203</v>
      </c>
      <c r="U171" s="32">
        <v>663.17</v>
      </c>
      <c r="V171" s="76">
        <v>2.5816730602647997E-2</v>
      </c>
    </row>
    <row r="172" spans="1:22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101">
        <v>43196</v>
      </c>
      <c r="M172" s="93">
        <v>1.1310129057489293E-2</v>
      </c>
      <c r="N172" s="93">
        <v>1.1259051623452532E-2</v>
      </c>
      <c r="O172" s="28"/>
      <c r="P172" s="80">
        <v>43196</v>
      </c>
      <c r="Q172" s="32">
        <v>432.92</v>
      </c>
      <c r="R172" s="76">
        <v>1.1259051623452532E-2</v>
      </c>
      <c r="S172" s="28"/>
      <c r="T172" s="39">
        <v>43196</v>
      </c>
      <c r="U172" s="32">
        <v>646.48</v>
      </c>
      <c r="V172" s="76">
        <v>1.1310129057489293E-2</v>
      </c>
    </row>
    <row r="173" spans="1:22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101">
        <v>43189</v>
      </c>
      <c r="M173" s="93">
        <v>-2.4745602392176602E-2</v>
      </c>
      <c r="N173" s="93">
        <v>-2.4784728233632536E-2</v>
      </c>
      <c r="O173" s="28"/>
      <c r="P173" s="80">
        <v>43189</v>
      </c>
      <c r="Q173" s="32">
        <v>428.1</v>
      </c>
      <c r="R173" s="76">
        <v>-2.4784728233632536E-2</v>
      </c>
      <c r="S173" s="28"/>
      <c r="T173" s="39">
        <v>43189</v>
      </c>
      <c r="U173" s="32">
        <v>639.25</v>
      </c>
      <c r="V173" s="76">
        <v>-2.4745602392176602E-2</v>
      </c>
    </row>
    <row r="174" spans="1:22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101">
        <v>43182</v>
      </c>
      <c r="M174" s="93">
        <v>4.2778962105062268E-2</v>
      </c>
      <c r="N174" s="93">
        <v>4.2732606475213153E-2</v>
      </c>
      <c r="O174" s="28"/>
      <c r="P174" s="80">
        <v>43182</v>
      </c>
      <c r="Q174" s="32">
        <v>438.98</v>
      </c>
      <c r="R174" s="76">
        <v>4.2732606475213153E-2</v>
      </c>
      <c r="S174" s="28"/>
      <c r="T174" s="39">
        <v>43182</v>
      </c>
      <c r="U174" s="32">
        <v>655.47</v>
      </c>
      <c r="V174" s="76">
        <v>4.2778962105062268E-2</v>
      </c>
    </row>
    <row r="175" spans="1:22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101">
        <v>43175</v>
      </c>
      <c r="M175" s="93">
        <v>-3.1807627469060407E-4</v>
      </c>
      <c r="N175" s="93">
        <v>-3.799121453162968E-4</v>
      </c>
      <c r="O175" s="28"/>
      <c r="P175" s="80">
        <v>43175</v>
      </c>
      <c r="Q175" s="32">
        <v>420.99</v>
      </c>
      <c r="R175" s="76">
        <v>-3.799121453162968E-4</v>
      </c>
      <c r="S175" s="28"/>
      <c r="T175" s="39">
        <v>43175</v>
      </c>
      <c r="U175" s="32">
        <v>628.58000000000004</v>
      </c>
      <c r="V175" s="76">
        <v>-3.1807627469060407E-4</v>
      </c>
    </row>
    <row r="176" spans="1:22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101">
        <v>43168</v>
      </c>
      <c r="M176" s="93">
        <v>6.8433198058404088E-4</v>
      </c>
      <c r="N176" s="93">
        <v>6.4151302033832458E-4</v>
      </c>
      <c r="O176" s="28"/>
      <c r="P176" s="80">
        <v>43168</v>
      </c>
      <c r="Q176" s="32">
        <v>421.15</v>
      </c>
      <c r="R176" s="76">
        <v>6.4151302033832458E-4</v>
      </c>
      <c r="S176" s="28"/>
      <c r="T176" s="39">
        <v>43168</v>
      </c>
      <c r="U176" s="32">
        <v>628.78</v>
      </c>
      <c r="V176" s="76">
        <v>6.8433198058404088E-4</v>
      </c>
    </row>
    <row r="177" spans="1:22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101">
        <v>43161</v>
      </c>
      <c r="M177" s="93">
        <v>-5.3031502295394217E-3</v>
      </c>
      <c r="N177" s="93">
        <v>-5.3410218840099777E-3</v>
      </c>
      <c r="O177" s="28"/>
      <c r="P177" s="80">
        <v>43161</v>
      </c>
      <c r="Q177" s="32">
        <v>420.88</v>
      </c>
      <c r="R177" s="76">
        <v>-5.3410218840099777E-3</v>
      </c>
      <c r="S177" s="28"/>
      <c r="T177" s="39">
        <v>43161</v>
      </c>
      <c r="U177" s="32">
        <v>628.35</v>
      </c>
      <c r="V177" s="76">
        <v>-5.3031502295394217E-3</v>
      </c>
    </row>
    <row r="178" spans="1:22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101">
        <v>43154</v>
      </c>
      <c r="M178" s="93">
        <v>-2.6911286719965344E-2</v>
      </c>
      <c r="N178" s="93">
        <v>-2.6951202685921993E-2</v>
      </c>
      <c r="O178" s="28"/>
      <c r="P178" s="80">
        <v>43154</v>
      </c>
      <c r="Q178" s="32">
        <v>423.14</v>
      </c>
      <c r="R178" s="76">
        <v>-2.6951202685921993E-2</v>
      </c>
      <c r="S178" s="28"/>
      <c r="T178" s="39">
        <v>43154</v>
      </c>
      <c r="U178" s="32">
        <v>631.70000000000005</v>
      </c>
      <c r="V178" s="76">
        <v>-2.6911286719965344E-2</v>
      </c>
    </row>
    <row r="179" spans="1:22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101">
        <v>43147</v>
      </c>
      <c r="M179" s="93">
        <v>6.0717962124801739E-2</v>
      </c>
      <c r="N179" s="93">
        <v>6.0660016097953573E-2</v>
      </c>
      <c r="O179" s="28"/>
      <c r="P179" s="80">
        <v>43147</v>
      </c>
      <c r="Q179" s="32">
        <v>434.86</v>
      </c>
      <c r="R179" s="76">
        <v>6.0660016097953573E-2</v>
      </c>
      <c r="S179" s="28"/>
      <c r="T179" s="39">
        <v>43147</v>
      </c>
      <c r="U179" s="32">
        <v>649.16999999999996</v>
      </c>
      <c r="V179" s="76">
        <v>6.0717962124801739E-2</v>
      </c>
    </row>
    <row r="180" spans="1:22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101">
        <v>43140</v>
      </c>
      <c r="M180" s="93">
        <v>-5.3597661867722302E-2</v>
      </c>
      <c r="N180" s="93">
        <v>-5.3643561156891284E-2</v>
      </c>
      <c r="O180" s="28"/>
      <c r="P180" s="80">
        <v>43140</v>
      </c>
      <c r="Q180" s="32">
        <v>409.99</v>
      </c>
      <c r="R180" s="76">
        <v>-5.3643561156891284E-2</v>
      </c>
      <c r="S180" s="28"/>
      <c r="T180" s="39">
        <v>43140</v>
      </c>
      <c r="U180" s="32">
        <v>612.01</v>
      </c>
      <c r="V180" s="76">
        <v>-5.3597661867722302E-2</v>
      </c>
    </row>
    <row r="181" spans="1:22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101">
        <v>43133</v>
      </c>
      <c r="M181" s="93">
        <v>-8.7487829314067178E-2</v>
      </c>
      <c r="N181" s="93">
        <v>-8.7533435834790119E-2</v>
      </c>
      <c r="O181" s="28"/>
      <c r="P181" s="80">
        <v>43133</v>
      </c>
      <c r="Q181" s="32">
        <v>433.23</v>
      </c>
      <c r="R181" s="76">
        <v>-8.7533435834790119E-2</v>
      </c>
      <c r="S181" s="28"/>
      <c r="T181" s="39">
        <v>43133</v>
      </c>
      <c r="U181" s="32">
        <v>646.66999999999996</v>
      </c>
      <c r="V181" s="76">
        <v>-8.7487829314067178E-2</v>
      </c>
    </row>
    <row r="182" spans="1:22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101">
        <v>43126</v>
      </c>
      <c r="M182" s="93">
        <v>2.8585579848581233E-3</v>
      </c>
      <c r="N182" s="93">
        <v>2.8091074219576129E-3</v>
      </c>
      <c r="O182" s="28"/>
      <c r="P182" s="80">
        <v>43126</v>
      </c>
      <c r="Q182" s="32">
        <v>474.79</v>
      </c>
      <c r="R182" s="76">
        <v>2.8091074219576129E-3</v>
      </c>
      <c r="S182" s="28"/>
      <c r="T182" s="39">
        <v>43126</v>
      </c>
      <c r="U182" s="32">
        <v>708.67</v>
      </c>
      <c r="V182" s="76">
        <v>2.8585579848581233E-3</v>
      </c>
    </row>
    <row r="183" spans="1:22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101">
        <v>43119</v>
      </c>
      <c r="M183" s="93">
        <v>-1.6944200993280867E-2</v>
      </c>
      <c r="N183" s="93">
        <v>-1.7004048582995979E-2</v>
      </c>
      <c r="O183" s="28"/>
      <c r="P183" s="80">
        <v>43119</v>
      </c>
      <c r="Q183" s="32">
        <v>473.46</v>
      </c>
      <c r="R183" s="76">
        <v>-1.7004048582995979E-2</v>
      </c>
      <c r="S183" s="28"/>
      <c r="T183" s="39">
        <v>43119</v>
      </c>
      <c r="U183" s="32">
        <v>706.65</v>
      </c>
      <c r="V183" s="76">
        <v>-1.6944200993280867E-2</v>
      </c>
    </row>
    <row r="184" spans="1:22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101">
        <v>43112</v>
      </c>
      <c r="M184" s="93">
        <v>-1.5417951495958482E-3</v>
      </c>
      <c r="N184" s="93">
        <v>-1.5961195638656278E-3</v>
      </c>
      <c r="O184" s="28"/>
      <c r="P184" s="80">
        <v>43112</v>
      </c>
      <c r="Q184" s="32">
        <v>481.65</v>
      </c>
      <c r="R184" s="76">
        <v>-1.5961195638656278E-3</v>
      </c>
      <c r="S184" s="28"/>
      <c r="T184" s="39">
        <v>43112</v>
      </c>
      <c r="U184" s="32">
        <v>718.83</v>
      </c>
      <c r="V184" s="76">
        <v>-1.5417951495958482E-3</v>
      </c>
    </row>
    <row r="185" spans="1:22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101">
        <v>43105</v>
      </c>
      <c r="M185" s="93">
        <v>8.7431693989070691E-3</v>
      </c>
      <c r="N185" s="93">
        <v>8.6981976330866573E-3</v>
      </c>
      <c r="O185" s="28"/>
      <c r="P185" s="80">
        <v>43105</v>
      </c>
      <c r="Q185" s="32">
        <v>482.42</v>
      </c>
      <c r="R185" s="76">
        <v>8.6981976330866573E-3</v>
      </c>
      <c r="S185" s="28"/>
      <c r="T185" s="39">
        <v>43105</v>
      </c>
      <c r="U185" s="32">
        <v>719.94</v>
      </c>
      <c r="V185" s="76">
        <v>8.7431693989070691E-3</v>
      </c>
    </row>
    <row r="186" spans="1:22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101">
        <v>43098</v>
      </c>
      <c r="M186" s="93">
        <v>9.8051699987267149E-3</v>
      </c>
      <c r="N186" s="93">
        <v>1.0650437428679993E-2</v>
      </c>
      <c r="O186" s="28"/>
      <c r="P186" s="80">
        <v>43098</v>
      </c>
      <c r="Q186" s="32">
        <v>478.26</v>
      </c>
      <c r="R186" s="76">
        <v>1.0650437428679993E-2</v>
      </c>
      <c r="S186" s="28"/>
      <c r="T186" s="39">
        <v>43098</v>
      </c>
      <c r="U186" s="32">
        <v>713.7</v>
      </c>
      <c r="V186" s="76">
        <v>9.8051699987267149E-3</v>
      </c>
    </row>
    <row r="187" spans="1:22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101">
        <v>43091</v>
      </c>
      <c r="M187" s="93">
        <v>4.7718580450057724E-2</v>
      </c>
      <c r="N187" s="93">
        <v>5.1016102165463595E-2</v>
      </c>
      <c r="O187" s="28"/>
      <c r="P187" s="80">
        <v>43091</v>
      </c>
      <c r="Q187" s="32">
        <v>473.22</v>
      </c>
      <c r="R187" s="76">
        <v>5.1016102165463595E-2</v>
      </c>
      <c r="S187" s="28"/>
      <c r="T187" s="39">
        <v>43091</v>
      </c>
      <c r="U187" s="32">
        <v>706.77</v>
      </c>
      <c r="V187" s="76">
        <v>4.7718580450057724E-2</v>
      </c>
    </row>
    <row r="188" spans="1:22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101">
        <v>43084</v>
      </c>
      <c r="M188" s="93">
        <v>4.4015228897762215E-2</v>
      </c>
      <c r="N188" s="93">
        <v>4.3961139836304897E-2</v>
      </c>
      <c r="O188" s="28"/>
      <c r="P188" s="80">
        <v>43084</v>
      </c>
      <c r="Q188" s="32">
        <v>450.25</v>
      </c>
      <c r="R188" s="76">
        <v>4.3961139836304897E-2</v>
      </c>
      <c r="S188" s="28"/>
      <c r="T188" s="39">
        <v>43084</v>
      </c>
      <c r="U188" s="32">
        <v>674.58</v>
      </c>
      <c r="V188" s="76">
        <v>4.4015228897762215E-2</v>
      </c>
    </row>
    <row r="189" spans="1:22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101">
        <v>43077</v>
      </c>
      <c r="M189" s="93">
        <v>-3.7336114421930966E-2</v>
      </c>
      <c r="N189" s="93">
        <v>-3.738505490581201E-2</v>
      </c>
      <c r="O189" s="28"/>
      <c r="P189" s="80">
        <v>43077</v>
      </c>
      <c r="Q189" s="32">
        <v>431.29</v>
      </c>
      <c r="R189" s="76">
        <v>-3.738505490581201E-2</v>
      </c>
      <c r="S189" s="28"/>
      <c r="T189" s="39">
        <v>43077</v>
      </c>
      <c r="U189" s="32">
        <v>646.14</v>
      </c>
      <c r="V189" s="76">
        <v>-3.7336114421930966E-2</v>
      </c>
    </row>
    <row r="190" spans="1:22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101">
        <v>43070</v>
      </c>
      <c r="M190" s="93">
        <v>-2.1046336945582778E-2</v>
      </c>
      <c r="N190" s="93">
        <v>-2.2749580125199009E-2</v>
      </c>
      <c r="O190" s="28"/>
      <c r="P190" s="80">
        <v>43070</v>
      </c>
      <c r="Q190" s="32">
        <v>448.04</v>
      </c>
      <c r="R190" s="76">
        <v>-2.2749580125199009E-2</v>
      </c>
      <c r="S190" s="28"/>
      <c r="T190" s="39">
        <v>43070</v>
      </c>
      <c r="U190" s="32">
        <v>671.2</v>
      </c>
      <c r="V190" s="76">
        <v>-2.1046336945582778E-2</v>
      </c>
    </row>
    <row r="191" spans="1:22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101">
        <v>43063</v>
      </c>
      <c r="M191" s="93">
        <v>1.0658490290553768E-3</v>
      </c>
      <c r="N191" s="93">
        <v>2.6900533636602386E-3</v>
      </c>
      <c r="O191" s="28"/>
      <c r="P191" s="80">
        <v>43063</v>
      </c>
      <c r="Q191" s="32">
        <v>458.47</v>
      </c>
      <c r="R191" s="76">
        <v>2.6900533636602386E-3</v>
      </c>
      <c r="S191" s="28"/>
      <c r="T191" s="39">
        <v>43063</v>
      </c>
      <c r="U191" s="32">
        <v>685.63</v>
      </c>
      <c r="V191" s="76">
        <v>1.0658490290553768E-3</v>
      </c>
    </row>
    <row r="192" spans="1:22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101">
        <v>43056</v>
      </c>
      <c r="M192" s="93">
        <v>4.1638565522095217E-3</v>
      </c>
      <c r="N192" s="93">
        <v>4.1286015460295644E-3</v>
      </c>
      <c r="O192" s="28"/>
      <c r="P192" s="80">
        <v>43056</v>
      </c>
      <c r="Q192" s="32">
        <v>457.24</v>
      </c>
      <c r="R192" s="76">
        <v>4.1286015460295644E-3</v>
      </c>
      <c r="S192" s="28"/>
      <c r="T192" s="39">
        <v>43056</v>
      </c>
      <c r="U192" s="32">
        <v>684.9</v>
      </c>
      <c r="V192" s="76">
        <v>4.1638565522095217E-3</v>
      </c>
    </row>
    <row r="193" spans="1:22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101">
        <v>43049</v>
      </c>
      <c r="M193" s="93">
        <v>-6.4468864468869569E-4</v>
      </c>
      <c r="N193" s="93">
        <v>-7.0224719101119604E-4</v>
      </c>
      <c r="O193" s="28"/>
      <c r="P193" s="80">
        <v>43049</v>
      </c>
      <c r="Q193" s="32">
        <v>455.36</v>
      </c>
      <c r="R193" s="76">
        <v>-7.0224719101119604E-4</v>
      </c>
      <c r="S193" s="28"/>
      <c r="T193" s="39">
        <v>43049</v>
      </c>
      <c r="U193" s="32">
        <v>682.06</v>
      </c>
      <c r="V193" s="76">
        <v>-6.4468864468869569E-4</v>
      </c>
    </row>
    <row r="194" spans="1:22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101">
        <v>43042</v>
      </c>
      <c r="M194" s="93">
        <v>9.8264963407301842E-4</v>
      </c>
      <c r="N194" s="93">
        <v>9.4453596924770622E-4</v>
      </c>
      <c r="O194" s="28"/>
      <c r="P194" s="80">
        <v>43042</v>
      </c>
      <c r="Q194" s="32">
        <v>455.68</v>
      </c>
      <c r="R194" s="76">
        <v>9.4453596924770622E-4</v>
      </c>
      <c r="S194" s="28"/>
      <c r="T194" s="39">
        <v>43042</v>
      </c>
      <c r="U194" s="32">
        <v>682.5</v>
      </c>
      <c r="V194" s="76">
        <v>9.8264963407301842E-4</v>
      </c>
    </row>
    <row r="195" spans="1:22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101">
        <v>43035</v>
      </c>
      <c r="M195" s="93">
        <v>-3.4399252251741896E-2</v>
      </c>
      <c r="N195" s="93">
        <v>-3.5548588013473714E-2</v>
      </c>
      <c r="O195" s="28"/>
      <c r="P195" s="80">
        <v>43035</v>
      </c>
      <c r="Q195" s="32">
        <v>455.25</v>
      </c>
      <c r="R195" s="76">
        <v>-3.5548588013473714E-2</v>
      </c>
      <c r="S195" s="28"/>
      <c r="T195" s="39">
        <v>43035</v>
      </c>
      <c r="U195" s="32">
        <v>681.83</v>
      </c>
      <c r="V195" s="76">
        <v>-3.4399252251741896E-2</v>
      </c>
    </row>
    <row r="196" spans="1:22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101">
        <v>43028</v>
      </c>
      <c r="M196" s="93">
        <v>-3.5737207936746285E-2</v>
      </c>
      <c r="N196" s="93">
        <v>-3.8909475913181613E-2</v>
      </c>
      <c r="O196" s="28"/>
      <c r="P196" s="80">
        <v>43028</v>
      </c>
      <c r="Q196" s="32">
        <v>472.03</v>
      </c>
      <c r="R196" s="76">
        <v>-3.8909475913181613E-2</v>
      </c>
      <c r="S196" s="28"/>
      <c r="T196" s="39">
        <v>43028</v>
      </c>
      <c r="U196" s="32">
        <v>706.12</v>
      </c>
      <c r="V196" s="76">
        <v>-3.5737207936746285E-2</v>
      </c>
    </row>
    <row r="197" spans="1:22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101">
        <v>43021</v>
      </c>
      <c r="M197" s="93">
        <v>1.1380429528347502E-2</v>
      </c>
      <c r="N197" s="93">
        <v>1.2471912428621446E-2</v>
      </c>
      <c r="O197" s="28"/>
      <c r="P197" s="80">
        <v>43021</v>
      </c>
      <c r="Q197" s="32">
        <v>491.14</v>
      </c>
      <c r="R197" s="76">
        <v>1.2471912428621446E-2</v>
      </c>
      <c r="S197" s="28"/>
      <c r="T197" s="39">
        <v>43021</v>
      </c>
      <c r="U197" s="32">
        <v>732.29</v>
      </c>
      <c r="V197" s="76">
        <v>1.1380429528347502E-2</v>
      </c>
    </row>
    <row r="198" spans="1:22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101">
        <v>43014</v>
      </c>
      <c r="M198" s="93">
        <v>3.4002627670512986E-2</v>
      </c>
      <c r="N198" s="93">
        <v>3.6938073149355377E-2</v>
      </c>
      <c r="O198" s="28"/>
      <c r="P198" s="80">
        <v>43014</v>
      </c>
      <c r="Q198" s="32">
        <v>485.09</v>
      </c>
      <c r="R198" s="76">
        <v>3.6938073149355377E-2</v>
      </c>
      <c r="S198" s="28"/>
      <c r="T198" s="39">
        <v>43014</v>
      </c>
      <c r="U198" s="32">
        <v>724.05</v>
      </c>
      <c r="V198" s="76">
        <v>3.4002627670512986E-2</v>
      </c>
    </row>
    <row r="199" spans="1:22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101">
        <v>43007</v>
      </c>
      <c r="M199" s="93">
        <v>-9.4214174565001585E-3</v>
      </c>
      <c r="N199" s="93">
        <v>-1.1014333431990098E-2</v>
      </c>
      <c r="O199" s="28"/>
      <c r="P199" s="80">
        <v>43007</v>
      </c>
      <c r="Q199" s="32">
        <v>467.81</v>
      </c>
      <c r="R199" s="76">
        <v>-1.1014333431990098E-2</v>
      </c>
      <c r="S199" s="28"/>
      <c r="T199" s="39">
        <v>43007</v>
      </c>
      <c r="U199" s="32">
        <v>700.24</v>
      </c>
      <c r="V199" s="76">
        <v>-9.4214174565001585E-3</v>
      </c>
    </row>
    <row r="200" spans="1:22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101">
        <v>43000</v>
      </c>
      <c r="M200" s="93">
        <v>-3.3100807003145993E-2</v>
      </c>
      <c r="N200" s="93">
        <v>-3.4810643160300359E-2</v>
      </c>
      <c r="O200" s="28"/>
      <c r="P200" s="80">
        <v>43000</v>
      </c>
      <c r="Q200" s="32">
        <v>473.02</v>
      </c>
      <c r="R200" s="76">
        <v>-3.4810643160300359E-2</v>
      </c>
      <c r="S200" s="28"/>
      <c r="T200" s="39">
        <v>43000</v>
      </c>
      <c r="U200" s="32">
        <v>706.9</v>
      </c>
      <c r="V200" s="76">
        <v>-3.3100807003145993E-2</v>
      </c>
    </row>
    <row r="201" spans="1:22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101">
        <v>42993</v>
      </c>
      <c r="M201" s="93">
        <v>-4.5461667014831786E-2</v>
      </c>
      <c r="N201" s="93">
        <v>-4.9698473948537103E-2</v>
      </c>
      <c r="O201" s="28"/>
      <c r="P201" s="80">
        <v>42993</v>
      </c>
      <c r="Q201" s="32">
        <v>490.08</v>
      </c>
      <c r="R201" s="76">
        <v>-4.9698473948537103E-2</v>
      </c>
      <c r="S201" s="28"/>
      <c r="T201" s="39">
        <v>42993</v>
      </c>
      <c r="U201" s="32">
        <v>731.1</v>
      </c>
      <c r="V201" s="76">
        <v>-4.5461667014831786E-2</v>
      </c>
    </row>
    <row r="202" spans="1:22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101">
        <v>42986</v>
      </c>
      <c r="M202" s="93">
        <v>7.9220950125016287E-3</v>
      </c>
      <c r="N202" s="93">
        <v>8.8421134998728501E-3</v>
      </c>
      <c r="O202" s="28"/>
      <c r="P202" s="80">
        <v>42986</v>
      </c>
      <c r="Q202" s="32">
        <v>515.71</v>
      </c>
      <c r="R202" s="76">
        <v>8.8421134998728501E-3</v>
      </c>
      <c r="S202" s="28"/>
      <c r="T202" s="39">
        <v>42986</v>
      </c>
      <c r="U202" s="32">
        <v>765.92</v>
      </c>
      <c r="V202" s="76">
        <v>7.9220950125016287E-3</v>
      </c>
    </row>
    <row r="203" spans="1:22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101">
        <v>42979</v>
      </c>
      <c r="M203" s="93">
        <v>7.2123931262168872E-2</v>
      </c>
      <c r="N203" s="93">
        <v>7.8050529334851682E-2</v>
      </c>
      <c r="O203" s="28"/>
      <c r="P203" s="80">
        <v>42979</v>
      </c>
      <c r="Q203" s="32">
        <v>511.19</v>
      </c>
      <c r="R203" s="76">
        <v>7.8050529334851682E-2</v>
      </c>
      <c r="S203" s="28"/>
      <c r="T203" s="39">
        <v>42979</v>
      </c>
      <c r="U203" s="32">
        <v>759.9</v>
      </c>
      <c r="V203" s="76">
        <v>7.2123931262168872E-2</v>
      </c>
    </row>
    <row r="204" spans="1:22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101">
        <v>42972</v>
      </c>
      <c r="M204" s="93">
        <v>2.1633085896075599E-3</v>
      </c>
      <c r="N204" s="93">
        <v>1.8804538443659702E-3</v>
      </c>
      <c r="O204" s="28"/>
      <c r="P204" s="80">
        <v>42972</v>
      </c>
      <c r="Q204" s="32">
        <v>474.18</v>
      </c>
      <c r="R204" s="76">
        <v>1.8804538443659702E-3</v>
      </c>
      <c r="S204" s="28"/>
      <c r="T204" s="39">
        <v>42972</v>
      </c>
      <c r="U204" s="32">
        <v>708.78</v>
      </c>
      <c r="V204" s="76">
        <v>2.1633085896075599E-3</v>
      </c>
    </row>
    <row r="205" spans="1:22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101">
        <v>42965</v>
      </c>
      <c r="M205" s="93">
        <v>2.4378835768854579E-3</v>
      </c>
      <c r="N205" s="93">
        <v>2.5206524041516687E-3</v>
      </c>
      <c r="O205" s="28"/>
      <c r="P205" s="80">
        <v>42965</v>
      </c>
      <c r="Q205" s="32">
        <v>473.29</v>
      </c>
      <c r="R205" s="76">
        <v>2.5206524041516687E-3</v>
      </c>
      <c r="S205" s="28"/>
      <c r="T205" s="39">
        <v>42965</v>
      </c>
      <c r="U205" s="32">
        <v>707.25</v>
      </c>
      <c r="V205" s="76">
        <v>2.4378835768854579E-3</v>
      </c>
    </row>
    <row r="206" spans="1:22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101">
        <v>42958</v>
      </c>
      <c r="M206" s="93">
        <v>2.5643634883484312E-2</v>
      </c>
      <c r="N206" s="93">
        <v>2.6460548344313217E-2</v>
      </c>
      <c r="O206" s="28"/>
      <c r="P206" s="80">
        <v>42958</v>
      </c>
      <c r="Q206" s="32">
        <v>472.1</v>
      </c>
      <c r="R206" s="76">
        <v>2.6460548344313217E-2</v>
      </c>
      <c r="S206" s="28"/>
      <c r="T206" s="39">
        <v>42958</v>
      </c>
      <c r="U206" s="32">
        <v>705.53</v>
      </c>
      <c r="V206" s="76">
        <v>2.5643634883484312E-2</v>
      </c>
    </row>
    <row r="207" spans="1:22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101">
        <v>42951</v>
      </c>
      <c r="M207" s="93">
        <v>-4.8614184554104822E-2</v>
      </c>
      <c r="N207" s="93">
        <v>-5.2862438220757868E-2</v>
      </c>
      <c r="O207" s="28"/>
      <c r="P207" s="80">
        <v>42951</v>
      </c>
      <c r="Q207" s="32">
        <v>459.93</v>
      </c>
      <c r="R207" s="76">
        <v>-5.2862438220757868E-2</v>
      </c>
      <c r="S207" s="28"/>
      <c r="T207" s="39">
        <v>42951</v>
      </c>
      <c r="U207" s="32">
        <v>687.89</v>
      </c>
      <c r="V207" s="76">
        <v>-4.8614184554104822E-2</v>
      </c>
    </row>
    <row r="208" spans="1:22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101">
        <v>42944</v>
      </c>
      <c r="M208" s="93">
        <v>3.1215749386090952E-3</v>
      </c>
      <c r="N208" s="93">
        <v>1.8361494501868414E-3</v>
      </c>
      <c r="O208" s="28"/>
      <c r="P208" s="80">
        <v>42944</v>
      </c>
      <c r="Q208" s="32">
        <v>485.6</v>
      </c>
      <c r="R208" s="76">
        <v>1.8361494501868414E-3</v>
      </c>
      <c r="S208" s="28"/>
      <c r="T208" s="39">
        <v>42944</v>
      </c>
      <c r="U208" s="32">
        <v>723.04</v>
      </c>
      <c r="V208" s="76">
        <v>3.1215749386090952E-3</v>
      </c>
    </row>
    <row r="209" spans="1:22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101">
        <v>42937</v>
      </c>
      <c r="M209" s="93">
        <v>1.3284786459358378E-2</v>
      </c>
      <c r="N209" s="93">
        <v>1.386797188755029E-2</v>
      </c>
      <c r="O209" s="28"/>
      <c r="P209" s="80">
        <v>42937</v>
      </c>
      <c r="Q209" s="32">
        <v>484.71</v>
      </c>
      <c r="R209" s="76">
        <v>1.386797188755029E-2</v>
      </c>
      <c r="S209" s="28"/>
      <c r="T209" s="39">
        <v>42937</v>
      </c>
      <c r="U209" s="32">
        <v>720.79</v>
      </c>
      <c r="V209" s="76">
        <v>1.3284786459358378E-2</v>
      </c>
    </row>
    <row r="210" spans="1:22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101">
        <v>42930</v>
      </c>
      <c r="M210" s="93">
        <v>3.737731694156432E-2</v>
      </c>
      <c r="N210" s="93">
        <v>3.9846876631285832E-2</v>
      </c>
      <c r="O210" s="28"/>
      <c r="P210" s="80">
        <v>42930</v>
      </c>
      <c r="Q210" s="32">
        <v>478.08</v>
      </c>
      <c r="R210" s="76">
        <v>3.9846876631285832E-2</v>
      </c>
      <c r="S210" s="28"/>
      <c r="T210" s="39">
        <v>42930</v>
      </c>
      <c r="U210" s="32">
        <v>711.34</v>
      </c>
      <c r="V210" s="76">
        <v>3.737731694156432E-2</v>
      </c>
    </row>
    <row r="211" spans="1:22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101">
        <v>42923</v>
      </c>
      <c r="M211" s="93">
        <v>-5.9163316548440648E-2</v>
      </c>
      <c r="N211" s="93">
        <v>-6.4158931770070038E-2</v>
      </c>
      <c r="O211" s="28"/>
      <c r="P211" s="80">
        <v>42923</v>
      </c>
      <c r="Q211" s="32">
        <v>459.76</v>
      </c>
      <c r="R211" s="76">
        <v>-6.4158931770070038E-2</v>
      </c>
      <c r="S211" s="28"/>
      <c r="T211" s="39">
        <v>42923</v>
      </c>
      <c r="U211" s="32">
        <v>685.71</v>
      </c>
      <c r="V211" s="76">
        <v>-5.9163316548440648E-2</v>
      </c>
    </row>
    <row r="212" spans="1:22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101">
        <v>42916</v>
      </c>
      <c r="M212" s="93">
        <v>-3.787358749603964E-2</v>
      </c>
      <c r="N212" s="93">
        <v>-3.9587120989971303E-2</v>
      </c>
      <c r="O212" s="28"/>
      <c r="P212" s="80">
        <v>42916</v>
      </c>
      <c r="Q212" s="32">
        <v>491.28</v>
      </c>
      <c r="R212" s="76">
        <v>-3.9587120989971303E-2</v>
      </c>
      <c r="S212" s="28"/>
      <c r="T212" s="39">
        <v>42916</v>
      </c>
      <c r="U212" s="32">
        <v>728.83</v>
      </c>
      <c r="V212" s="76">
        <v>-3.787358749603964E-2</v>
      </c>
    </row>
    <row r="213" spans="1:22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101">
        <v>42909</v>
      </c>
      <c r="M213" s="93">
        <v>3.2001416835824248E-2</v>
      </c>
      <c r="N213" s="93">
        <v>3.5360077723353367E-2</v>
      </c>
      <c r="O213" s="28"/>
      <c r="P213" s="80">
        <v>42909</v>
      </c>
      <c r="Q213" s="32">
        <v>511.53</v>
      </c>
      <c r="R213" s="76">
        <v>3.5360077723353367E-2</v>
      </c>
      <c r="S213" s="28"/>
      <c r="T213" s="39">
        <v>42909</v>
      </c>
      <c r="U213" s="32">
        <v>757.52</v>
      </c>
      <c r="V213" s="76">
        <v>3.2001416835824248E-2</v>
      </c>
    </row>
    <row r="214" spans="1:22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101">
        <v>42902</v>
      </c>
      <c r="M214" s="93">
        <v>-3.8976171772715396E-2</v>
      </c>
      <c r="N214" s="93">
        <v>-4.0212914756391327E-2</v>
      </c>
      <c r="O214" s="28"/>
      <c r="P214" s="80">
        <v>42902</v>
      </c>
      <c r="Q214" s="32">
        <v>494.06</v>
      </c>
      <c r="R214" s="76">
        <v>-4.0212914756391327E-2</v>
      </c>
      <c r="S214" s="28"/>
      <c r="T214" s="39">
        <v>42902</v>
      </c>
      <c r="U214" s="32">
        <v>734.03</v>
      </c>
      <c r="V214" s="76">
        <v>-3.8976171772715396E-2</v>
      </c>
    </row>
    <row r="215" spans="1:22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101">
        <v>42895</v>
      </c>
      <c r="M215" s="93">
        <v>1.8766756032171594E-2</v>
      </c>
      <c r="N215" s="93">
        <v>1.9690186601164728E-2</v>
      </c>
      <c r="O215" s="28"/>
      <c r="P215" s="80">
        <v>42895</v>
      </c>
      <c r="Q215" s="32">
        <v>514.76</v>
      </c>
      <c r="R215" s="76">
        <v>1.9690186601164728E-2</v>
      </c>
      <c r="S215" s="28"/>
      <c r="T215" s="39">
        <v>42895</v>
      </c>
      <c r="U215" s="32">
        <v>763.8</v>
      </c>
      <c r="V215" s="76">
        <v>1.8766756032171594E-2</v>
      </c>
    </row>
    <row r="216" spans="1:22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101">
        <v>42888</v>
      </c>
      <c r="M216" s="93">
        <v>-2.5578040316606154E-2</v>
      </c>
      <c r="N216" s="93">
        <v>-2.7715182681381401E-2</v>
      </c>
      <c r="O216" s="28"/>
      <c r="P216" s="80">
        <v>42888</v>
      </c>
      <c r="Q216" s="32">
        <v>504.82</v>
      </c>
      <c r="R216" s="76">
        <v>-2.7715182681381401E-2</v>
      </c>
      <c r="S216" s="28"/>
      <c r="T216" s="39">
        <v>42888</v>
      </c>
      <c r="U216" s="32">
        <v>749.73</v>
      </c>
      <c r="V216" s="76">
        <v>-2.5578040316606154E-2</v>
      </c>
    </row>
    <row r="217" spans="1:22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101">
        <v>42881</v>
      </c>
      <c r="M217" s="93">
        <v>-2.3469308368559982E-3</v>
      </c>
      <c r="N217" s="93">
        <v>-3.473954934551382E-3</v>
      </c>
      <c r="O217" s="28"/>
      <c r="P217" s="80">
        <v>42881</v>
      </c>
      <c r="Q217" s="32">
        <v>519.21</v>
      </c>
      <c r="R217" s="76">
        <v>-3.473954934551382E-3</v>
      </c>
      <c r="S217" s="28"/>
      <c r="T217" s="39">
        <v>42881</v>
      </c>
      <c r="U217" s="32">
        <v>769.41</v>
      </c>
      <c r="V217" s="76">
        <v>-2.3469308368559982E-3</v>
      </c>
    </row>
    <row r="218" spans="1:22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101">
        <v>42874</v>
      </c>
      <c r="M218" s="93">
        <v>-1.9353033925029295E-2</v>
      </c>
      <c r="N218" s="93">
        <v>-2.0639097744360901E-2</v>
      </c>
      <c r="O218" s="28"/>
      <c r="P218" s="80">
        <v>42874</v>
      </c>
      <c r="Q218" s="32">
        <v>521.02</v>
      </c>
      <c r="R218" s="76">
        <v>-2.0639097744360901E-2</v>
      </c>
      <c r="S218" s="28"/>
      <c r="T218" s="39">
        <v>42874</v>
      </c>
      <c r="U218" s="32">
        <v>771.22</v>
      </c>
      <c r="V218" s="76">
        <v>-1.9353033925029295E-2</v>
      </c>
    </row>
    <row r="219" spans="1:22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101">
        <v>42867</v>
      </c>
      <c r="M219" s="93">
        <v>7.7492190497068014E-2</v>
      </c>
      <c r="N219" s="93">
        <v>8.5116364452240578E-2</v>
      </c>
      <c r="O219" s="28"/>
      <c r="P219" s="80">
        <v>42867</v>
      </c>
      <c r="Q219" s="32">
        <v>532</v>
      </c>
      <c r="R219" s="76">
        <v>8.5116364452240578E-2</v>
      </c>
      <c r="S219" s="28"/>
      <c r="T219" s="39">
        <v>42867</v>
      </c>
      <c r="U219" s="32">
        <v>786.44</v>
      </c>
      <c r="V219" s="76">
        <v>7.7492190497068014E-2</v>
      </c>
    </row>
    <row r="220" spans="1:22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101">
        <v>42860</v>
      </c>
      <c r="M220" s="93">
        <v>-5.3505200093368233E-2</v>
      </c>
      <c r="N220" s="93">
        <v>-5.5829449601355829E-2</v>
      </c>
      <c r="O220" s="28"/>
      <c r="P220" s="80">
        <v>42860</v>
      </c>
      <c r="Q220" s="32">
        <v>490.27</v>
      </c>
      <c r="R220" s="76">
        <v>-5.5829449601355829E-2</v>
      </c>
      <c r="S220" s="28"/>
      <c r="T220" s="39">
        <v>42860</v>
      </c>
      <c r="U220" s="32">
        <v>729.88</v>
      </c>
      <c r="V220" s="76">
        <v>-5.3505200093368233E-2</v>
      </c>
    </row>
    <row r="221" spans="1:22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101">
        <v>42853</v>
      </c>
      <c r="M221" s="93">
        <v>-6.6405162290100406E-2</v>
      </c>
      <c r="N221" s="93">
        <v>-7.0292916994915133E-2</v>
      </c>
      <c r="O221" s="28"/>
      <c r="P221" s="80">
        <v>42853</v>
      </c>
      <c r="Q221" s="32">
        <v>519.26</v>
      </c>
      <c r="R221" s="76">
        <v>-7.0292916994915133E-2</v>
      </c>
      <c r="S221" s="28"/>
      <c r="T221" s="39">
        <v>42853</v>
      </c>
      <c r="U221" s="32">
        <v>771.14</v>
      </c>
      <c r="V221" s="76">
        <v>-6.6405162290100406E-2</v>
      </c>
    </row>
    <row r="222" spans="1:22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101">
        <v>42846</v>
      </c>
      <c r="M222" s="93">
        <v>-4.3151383161113888E-2</v>
      </c>
      <c r="N222" s="93">
        <v>-4.7495608574790737E-2</v>
      </c>
      <c r="O222" s="28"/>
      <c r="P222" s="80">
        <v>42846</v>
      </c>
      <c r="Q222" s="32">
        <v>558.52</v>
      </c>
      <c r="R222" s="76">
        <v>-4.7495608574790737E-2</v>
      </c>
      <c r="S222" s="28"/>
      <c r="T222" s="39">
        <v>42846</v>
      </c>
      <c r="U222" s="32">
        <v>825.99</v>
      </c>
      <c r="V222" s="76">
        <v>-4.3151383161113888E-2</v>
      </c>
    </row>
    <row r="223" spans="1:22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101">
        <v>42839</v>
      </c>
      <c r="M223" s="93">
        <v>4.2535204463660437E-2</v>
      </c>
      <c r="N223" s="93">
        <v>4.490617816347986E-2</v>
      </c>
      <c r="O223" s="28"/>
      <c r="P223" s="80">
        <v>42839</v>
      </c>
      <c r="Q223" s="32">
        <v>586.37</v>
      </c>
      <c r="R223" s="76">
        <v>4.490617816347986E-2</v>
      </c>
      <c r="S223" s="28"/>
      <c r="T223" s="39">
        <v>42839</v>
      </c>
      <c r="U223" s="32">
        <v>863.24</v>
      </c>
      <c r="V223" s="76">
        <v>4.2535204463660437E-2</v>
      </c>
    </row>
    <row r="224" spans="1:22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101">
        <v>42832</v>
      </c>
      <c r="M224" s="93">
        <v>3.8973097771531684E-2</v>
      </c>
      <c r="N224" s="93">
        <v>4.180822426436448E-2</v>
      </c>
      <c r="O224" s="28"/>
      <c r="P224" s="80">
        <v>42832</v>
      </c>
      <c r="Q224" s="32">
        <v>561.16999999999996</v>
      </c>
      <c r="R224" s="76">
        <v>4.180822426436448E-2</v>
      </c>
      <c r="S224" s="28"/>
      <c r="T224" s="39">
        <v>42832</v>
      </c>
      <c r="U224" s="32">
        <v>828.02</v>
      </c>
      <c r="V224" s="76">
        <v>3.8973097771531684E-2</v>
      </c>
    </row>
    <row r="225" spans="1:22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101">
        <v>42825</v>
      </c>
      <c r="M225" s="93">
        <v>1.0562621254580851E-2</v>
      </c>
      <c r="N225" s="93">
        <v>1.0790016888722054E-2</v>
      </c>
      <c r="O225" s="28"/>
      <c r="P225" s="80">
        <v>42825</v>
      </c>
      <c r="Q225" s="32">
        <v>538.65</v>
      </c>
      <c r="R225" s="76">
        <v>1.0790016888722054E-2</v>
      </c>
      <c r="S225" s="28"/>
      <c r="T225" s="39">
        <v>42825</v>
      </c>
      <c r="U225" s="32">
        <v>796.96</v>
      </c>
      <c r="V225" s="76">
        <v>1.0562621254580851E-2</v>
      </c>
    </row>
    <row r="226" spans="1:22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101">
        <v>42818</v>
      </c>
      <c r="M226" s="93">
        <v>2.1806167400881149E-2</v>
      </c>
      <c r="N226" s="93">
        <v>2.3862588379956806E-2</v>
      </c>
      <c r="O226" s="28"/>
      <c r="P226" s="80">
        <v>42818</v>
      </c>
      <c r="Q226" s="32">
        <v>532.9</v>
      </c>
      <c r="R226" s="76">
        <v>2.3862588379956806E-2</v>
      </c>
      <c r="S226" s="28"/>
      <c r="T226" s="39">
        <v>42818</v>
      </c>
      <c r="U226" s="32">
        <v>788.63</v>
      </c>
      <c r="V226" s="76">
        <v>2.1806167400881149E-2</v>
      </c>
    </row>
    <row r="227" spans="1:22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101">
        <v>42811</v>
      </c>
      <c r="M227" s="93">
        <v>2.9080387738503077E-2</v>
      </c>
      <c r="N227" s="93">
        <v>3.0102717359035802E-2</v>
      </c>
      <c r="O227" s="28"/>
      <c r="P227" s="80">
        <v>42811</v>
      </c>
      <c r="Q227" s="32">
        <v>520.48</v>
      </c>
      <c r="R227" s="76">
        <v>3.0102717359035802E-2</v>
      </c>
      <c r="S227" s="28"/>
      <c r="T227" s="39">
        <v>42811</v>
      </c>
      <c r="U227" s="32">
        <v>771.8</v>
      </c>
      <c r="V227" s="76">
        <v>2.9080387738503077E-2</v>
      </c>
    </row>
    <row r="228" spans="1:22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101">
        <v>42804</v>
      </c>
      <c r="M228" s="93">
        <v>-3.7795881711463308E-2</v>
      </c>
      <c r="N228" s="93">
        <v>-3.8935595541522483E-2</v>
      </c>
      <c r="O228" s="28"/>
      <c r="P228" s="80">
        <v>42804</v>
      </c>
      <c r="Q228" s="32">
        <v>505.27</v>
      </c>
      <c r="R228" s="76">
        <v>-3.8935595541522483E-2</v>
      </c>
      <c r="S228" s="28"/>
      <c r="T228" s="39">
        <v>42804</v>
      </c>
      <c r="U228" s="32">
        <v>749.99</v>
      </c>
      <c r="V228" s="76">
        <v>-3.7795881711463308E-2</v>
      </c>
    </row>
    <row r="229" spans="1:22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101">
        <v>42797</v>
      </c>
      <c r="M229" s="93">
        <v>-9.4768015794669203E-2</v>
      </c>
      <c r="N229" s="93">
        <v>-0.10368930714675384</v>
      </c>
      <c r="O229" s="28"/>
      <c r="P229" s="80">
        <v>42797</v>
      </c>
      <c r="Q229" s="32">
        <v>525.74</v>
      </c>
      <c r="R229" s="76">
        <v>-0.10368930714675384</v>
      </c>
      <c r="S229" s="28"/>
      <c r="T229" s="39">
        <v>42797</v>
      </c>
      <c r="U229" s="32">
        <v>779.45</v>
      </c>
      <c r="V229" s="76">
        <v>-9.4768015794669203E-2</v>
      </c>
    </row>
    <row r="230" spans="1:22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101">
        <v>42790</v>
      </c>
      <c r="M230" s="93">
        <v>-3.1254570615303345E-2</v>
      </c>
      <c r="N230" s="93">
        <v>-3.558040118382122E-2</v>
      </c>
      <c r="O230" s="28"/>
      <c r="P230" s="80">
        <v>42790</v>
      </c>
      <c r="Q230" s="32">
        <v>586.55999999999995</v>
      </c>
      <c r="R230" s="76">
        <v>-3.558040118382122E-2</v>
      </c>
      <c r="S230" s="28"/>
      <c r="T230" s="39">
        <v>42790</v>
      </c>
      <c r="U230" s="32">
        <v>861.05</v>
      </c>
      <c r="V230" s="76">
        <v>-3.1254570615303345E-2</v>
      </c>
    </row>
    <row r="231" spans="1:22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101">
        <v>42783</v>
      </c>
      <c r="M231" s="93">
        <v>-2.7165763695069178E-2</v>
      </c>
      <c r="N231" s="93">
        <v>-2.9736455873907164E-2</v>
      </c>
      <c r="O231" s="28"/>
      <c r="P231" s="80">
        <v>42783</v>
      </c>
      <c r="Q231" s="32">
        <v>608.20000000000005</v>
      </c>
      <c r="R231" s="76">
        <v>-2.9736455873907164E-2</v>
      </c>
      <c r="S231" s="28"/>
      <c r="T231" s="39">
        <v>42783</v>
      </c>
      <c r="U231" s="32">
        <v>888.83</v>
      </c>
      <c r="V231" s="76">
        <v>-2.7165763695069178E-2</v>
      </c>
    </row>
    <row r="232" spans="1:22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101">
        <v>42776</v>
      </c>
      <c r="M232" s="93">
        <v>5.8666079581006336E-2</v>
      </c>
      <c r="N232" s="93">
        <v>6.3251632601136532E-2</v>
      </c>
      <c r="O232" s="28"/>
      <c r="P232" s="80">
        <v>42776</v>
      </c>
      <c r="Q232" s="32">
        <v>626.84</v>
      </c>
      <c r="R232" s="76">
        <v>6.3251632601136532E-2</v>
      </c>
      <c r="S232" s="28"/>
      <c r="T232" s="39">
        <v>42776</v>
      </c>
      <c r="U232" s="32">
        <v>913.65</v>
      </c>
      <c r="V232" s="76">
        <v>5.8666079581006336E-2</v>
      </c>
    </row>
    <row r="233" spans="1:22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101">
        <v>42769</v>
      </c>
      <c r="M233" s="93">
        <v>4.5767949106331418E-2</v>
      </c>
      <c r="N233" s="93">
        <v>5.0048980318817105E-2</v>
      </c>
      <c r="O233" s="28"/>
      <c r="P233" s="80">
        <v>42769</v>
      </c>
      <c r="Q233" s="32">
        <v>589.54999999999995</v>
      </c>
      <c r="R233" s="76">
        <v>5.0048980318817105E-2</v>
      </c>
      <c r="S233" s="28"/>
      <c r="T233" s="39">
        <v>42769</v>
      </c>
      <c r="U233" s="32">
        <v>863.02</v>
      </c>
      <c r="V233" s="76">
        <v>4.5767949106331418E-2</v>
      </c>
    </row>
    <row r="234" spans="1:22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101">
        <v>42762</v>
      </c>
      <c r="M234" s="93">
        <v>4.7238150894237663E-3</v>
      </c>
      <c r="N234" s="93">
        <v>6.09264402831311E-3</v>
      </c>
      <c r="O234" s="28"/>
      <c r="P234" s="80">
        <v>42762</v>
      </c>
      <c r="Q234" s="32">
        <v>561.45000000000005</v>
      </c>
      <c r="R234" s="76">
        <v>6.09264402831311E-3</v>
      </c>
      <c r="S234" s="28"/>
      <c r="T234" s="39">
        <v>42762</v>
      </c>
      <c r="U234" s="32">
        <v>825.25</v>
      </c>
      <c r="V234" s="76">
        <v>4.7238150894237663E-3</v>
      </c>
    </row>
    <row r="235" spans="1:22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101">
        <v>42755</v>
      </c>
      <c r="M235" s="93">
        <v>1.7516692888024377E-2</v>
      </c>
      <c r="N235" s="93">
        <v>1.9176330928682317E-2</v>
      </c>
      <c r="O235" s="28"/>
      <c r="P235" s="80">
        <v>42755</v>
      </c>
      <c r="Q235" s="32">
        <v>558.04999999999995</v>
      </c>
      <c r="R235" s="76">
        <v>1.9176330928682317E-2</v>
      </c>
      <c r="S235" s="28"/>
      <c r="T235" s="39">
        <v>42755</v>
      </c>
      <c r="U235" s="32">
        <v>821.37</v>
      </c>
      <c r="V235" s="76">
        <v>1.7516692888024377E-2</v>
      </c>
    </row>
    <row r="236" spans="1:22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101">
        <v>42748</v>
      </c>
      <c r="M236" s="93">
        <v>2.4832734520801925E-2</v>
      </c>
      <c r="N236" s="93">
        <v>2.6585672235033719E-2</v>
      </c>
      <c r="O236" s="28"/>
      <c r="P236" s="80">
        <v>42748</v>
      </c>
      <c r="Q236" s="32">
        <v>547.54999999999995</v>
      </c>
      <c r="R236" s="76">
        <v>2.6585672235033719E-2</v>
      </c>
      <c r="S236" s="28"/>
      <c r="T236" s="39">
        <v>42748</v>
      </c>
      <c r="U236" s="32">
        <v>807.23</v>
      </c>
      <c r="V236" s="76">
        <v>2.4832734520801925E-2</v>
      </c>
    </row>
    <row r="237" spans="1:22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101">
        <v>42741</v>
      </c>
      <c r="M237" s="93">
        <v>9.9729141070032279E-2</v>
      </c>
      <c r="N237" s="93">
        <v>0.10878513221353736</v>
      </c>
      <c r="O237" s="28"/>
      <c r="P237" s="80">
        <v>42741</v>
      </c>
      <c r="Q237" s="32">
        <v>533.37</v>
      </c>
      <c r="R237" s="76">
        <v>0.10878513221353736</v>
      </c>
      <c r="S237" s="28"/>
      <c r="T237" s="39">
        <v>42741</v>
      </c>
      <c r="U237" s="32">
        <v>787.67</v>
      </c>
      <c r="V237" s="76">
        <v>9.9729141070032279E-2</v>
      </c>
    </row>
    <row r="238" spans="1:22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101">
        <v>42734</v>
      </c>
      <c r="M238" s="93">
        <v>9.1280301068060288E-2</v>
      </c>
      <c r="N238" s="93">
        <v>9.1214300297166817E-2</v>
      </c>
      <c r="O238" s="28"/>
      <c r="P238" s="80">
        <v>42734</v>
      </c>
      <c r="Q238" s="32">
        <v>481.04</v>
      </c>
      <c r="R238" s="76">
        <v>9.1214300297166817E-2</v>
      </c>
      <c r="S238" s="28"/>
      <c r="T238" s="39">
        <v>42734</v>
      </c>
      <c r="U238" s="32">
        <v>716.24</v>
      </c>
      <c r="V238" s="76">
        <v>9.1280301068060288E-2</v>
      </c>
    </row>
    <row r="239" spans="1:22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101">
        <v>42727</v>
      </c>
      <c r="M239" s="93">
        <v>1.8011142486453746E-3</v>
      </c>
      <c r="N239" s="93">
        <v>1.7497613961732217E-3</v>
      </c>
      <c r="O239" s="28"/>
      <c r="P239" s="80">
        <v>42727</v>
      </c>
      <c r="Q239" s="32">
        <v>440.83</v>
      </c>
      <c r="R239" s="76">
        <v>1.7497613961732217E-3</v>
      </c>
      <c r="S239" s="28"/>
      <c r="T239" s="39">
        <v>42727</v>
      </c>
      <c r="U239" s="32">
        <v>656.33</v>
      </c>
      <c r="V239" s="76">
        <v>1.8011142486453746E-3</v>
      </c>
    </row>
    <row r="240" spans="1:22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101">
        <v>42720</v>
      </c>
      <c r="M240" s="93">
        <v>-0.1035534939726066</v>
      </c>
      <c r="N240" s="93">
        <v>-0.10360140145033814</v>
      </c>
      <c r="O240" s="28"/>
      <c r="P240" s="80">
        <v>42720</v>
      </c>
      <c r="Q240" s="32">
        <v>440.06</v>
      </c>
      <c r="R240" s="76">
        <v>-0.10360140145033814</v>
      </c>
      <c r="S240" s="28"/>
      <c r="T240" s="39">
        <v>42720</v>
      </c>
      <c r="U240" s="32">
        <v>655.15</v>
      </c>
      <c r="V240" s="76">
        <v>-0.1035534939726066</v>
      </c>
    </row>
    <row r="241" spans="1:22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101">
        <v>42713</v>
      </c>
      <c r="M241" s="93">
        <v>-2.1882277362884284E-2</v>
      </c>
      <c r="N241" s="93">
        <v>-2.1915843162256921E-2</v>
      </c>
      <c r="O241" s="28"/>
      <c r="P241" s="80">
        <v>42713</v>
      </c>
      <c r="Q241" s="32">
        <v>490.92</v>
      </c>
      <c r="R241" s="76">
        <v>-2.1915843162256921E-2</v>
      </c>
      <c r="S241" s="28"/>
      <c r="T241" s="39">
        <v>42713</v>
      </c>
      <c r="U241" s="32">
        <v>730.83</v>
      </c>
      <c r="V241" s="76">
        <v>-2.1882277362884284E-2</v>
      </c>
    </row>
    <row r="242" spans="1:22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101">
        <v>42706</v>
      </c>
      <c r="M242" s="93">
        <v>6.1184490839369277E-2</v>
      </c>
      <c r="N242" s="93">
        <v>6.1119215238578439E-2</v>
      </c>
      <c r="O242" s="28"/>
      <c r="P242" s="80">
        <v>42706</v>
      </c>
      <c r="Q242" s="32">
        <v>501.92</v>
      </c>
      <c r="R242" s="76">
        <v>6.1119215238578439E-2</v>
      </c>
      <c r="S242" s="28"/>
      <c r="T242" s="39">
        <v>42706</v>
      </c>
      <c r="U242" s="32">
        <v>747.18</v>
      </c>
      <c r="V242" s="76">
        <v>6.1184490839369277E-2</v>
      </c>
    </row>
    <row r="243" spans="1:22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101">
        <v>42699</v>
      </c>
      <c r="M243" s="93">
        <v>-2.8921345525259712E-2</v>
      </c>
      <c r="N243" s="93">
        <v>-2.8966168500574874E-2</v>
      </c>
      <c r="O243" s="28"/>
      <c r="P243" s="80">
        <v>42699</v>
      </c>
      <c r="Q243" s="32">
        <v>473.01</v>
      </c>
      <c r="R243" s="76">
        <v>-2.8966168500574874E-2</v>
      </c>
      <c r="S243" s="28"/>
      <c r="T243" s="39">
        <v>42699</v>
      </c>
      <c r="U243" s="32">
        <v>704.1</v>
      </c>
      <c r="V243" s="76">
        <v>-2.8921345525259712E-2</v>
      </c>
    </row>
    <row r="244" spans="1:22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101">
        <v>42692</v>
      </c>
      <c r="M244" s="93">
        <v>7.15742492314968E-2</v>
      </c>
      <c r="N244" s="93">
        <v>7.1535415750110021E-2</v>
      </c>
      <c r="O244" s="28"/>
      <c r="P244" s="80">
        <v>42692</v>
      </c>
      <c r="Q244" s="32">
        <v>487.12</v>
      </c>
      <c r="R244" s="76">
        <v>7.1535415750110021E-2</v>
      </c>
      <c r="S244" s="28"/>
      <c r="T244" s="39">
        <v>42692</v>
      </c>
      <c r="U244" s="32">
        <v>725.07</v>
      </c>
      <c r="V244" s="76">
        <v>7.15742492314968E-2</v>
      </c>
    </row>
    <row r="245" spans="1:22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101">
        <v>42685</v>
      </c>
      <c r="M245" s="93">
        <v>-0.19058328149672243</v>
      </c>
      <c r="N245" s="93">
        <v>-0.190627948795556</v>
      </c>
      <c r="O245" s="28"/>
      <c r="P245" s="80">
        <v>42685</v>
      </c>
      <c r="Q245" s="32">
        <v>454.6</v>
      </c>
      <c r="R245" s="76">
        <v>-0.190627948795556</v>
      </c>
      <c r="S245" s="28"/>
      <c r="T245" s="39">
        <v>42685</v>
      </c>
      <c r="U245" s="32">
        <v>676.64</v>
      </c>
      <c r="V245" s="76">
        <v>-0.19058328149672243</v>
      </c>
    </row>
    <row r="246" spans="1:22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101">
        <v>42678</v>
      </c>
      <c r="M246" s="93">
        <v>1.6995340575919338E-2</v>
      </c>
      <c r="N246" s="93">
        <v>1.6947004399703092E-2</v>
      </c>
      <c r="O246" s="28"/>
      <c r="P246" s="80">
        <v>42678</v>
      </c>
      <c r="Q246" s="32">
        <v>561.66999999999996</v>
      </c>
      <c r="R246" s="76">
        <v>1.6947004399703092E-2</v>
      </c>
      <c r="S246" s="28"/>
      <c r="T246" s="39">
        <v>42678</v>
      </c>
      <c r="U246" s="32">
        <v>835.96</v>
      </c>
      <c r="V246" s="76">
        <v>1.6995340575919338E-2</v>
      </c>
    </row>
    <row r="247" spans="1:22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101">
        <v>42671</v>
      </c>
      <c r="M247" s="93">
        <v>-6.0411046591376749E-2</v>
      </c>
      <c r="N247" s="93">
        <v>-6.0457599727821831E-2</v>
      </c>
      <c r="O247" s="28"/>
      <c r="P247" s="80">
        <v>42671</v>
      </c>
      <c r="Q247" s="32">
        <v>552.30999999999995</v>
      </c>
      <c r="R247" s="76">
        <v>-6.0457599727821831E-2</v>
      </c>
      <c r="S247" s="28"/>
      <c r="T247" s="39">
        <v>42671</v>
      </c>
      <c r="U247" s="32">
        <v>821.99</v>
      </c>
      <c r="V247" s="76">
        <v>-6.0411046591376749E-2</v>
      </c>
    </row>
    <row r="248" spans="1:22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101">
        <v>42664</v>
      </c>
      <c r="M248" s="93">
        <v>0.12742924893035723</v>
      </c>
      <c r="N248" s="93">
        <v>0.12738047293021126</v>
      </c>
      <c r="O248" s="28"/>
      <c r="P248" s="80">
        <v>42664</v>
      </c>
      <c r="Q248" s="32">
        <v>587.85</v>
      </c>
      <c r="R248" s="76">
        <v>0.12738047293021126</v>
      </c>
      <c r="S248" s="28"/>
      <c r="T248" s="39">
        <v>42664</v>
      </c>
      <c r="U248" s="32">
        <v>874.84</v>
      </c>
      <c r="V248" s="76">
        <v>0.12742924893035723</v>
      </c>
    </row>
    <row r="249" spans="1:22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101">
        <v>42657</v>
      </c>
      <c r="M249" s="93">
        <v>3.7504512575042614E-2</v>
      </c>
      <c r="N249" s="93">
        <v>3.7465181058495611E-2</v>
      </c>
      <c r="O249" s="28"/>
      <c r="P249" s="80">
        <v>42657</v>
      </c>
      <c r="Q249" s="32">
        <v>521.42999999999995</v>
      </c>
      <c r="R249" s="76">
        <v>3.7465181058495611E-2</v>
      </c>
      <c r="S249" s="28"/>
      <c r="T249" s="39">
        <v>42657</v>
      </c>
      <c r="U249" s="32">
        <v>775.96</v>
      </c>
      <c r="V249" s="76">
        <v>3.7504512575042614E-2</v>
      </c>
    </row>
    <row r="250" spans="1:22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101">
        <v>42650</v>
      </c>
      <c r="M250" s="93">
        <v>-0.17155706199669918</v>
      </c>
      <c r="N250" s="93">
        <v>-0.17161128691983119</v>
      </c>
      <c r="O250" s="28"/>
      <c r="P250" s="80">
        <v>42650</v>
      </c>
      <c r="Q250" s="32">
        <v>502.6</v>
      </c>
      <c r="R250" s="76">
        <v>-0.17161128691983119</v>
      </c>
      <c r="S250" s="28"/>
      <c r="T250" s="39">
        <v>42650</v>
      </c>
      <c r="U250" s="32">
        <v>747.91</v>
      </c>
      <c r="V250" s="76">
        <v>-0.17155706199669918</v>
      </c>
    </row>
    <row r="251" spans="1:22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101">
        <v>42643</v>
      </c>
      <c r="M251" s="93">
        <v>-4.0993010261531015E-2</v>
      </c>
      <c r="N251" s="93">
        <v>-4.1031801226528275E-2</v>
      </c>
      <c r="O251" s="28"/>
      <c r="P251" s="80">
        <v>42643</v>
      </c>
      <c r="Q251" s="32">
        <v>606.72</v>
      </c>
      <c r="R251" s="76">
        <v>-4.1031801226528275E-2</v>
      </c>
      <c r="S251" s="28"/>
      <c r="T251" s="39">
        <v>42643</v>
      </c>
      <c r="U251" s="32">
        <v>902.79</v>
      </c>
      <c r="V251" s="76">
        <v>-4.0993010261531015E-2</v>
      </c>
    </row>
    <row r="252" spans="1:22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101">
        <v>42636</v>
      </c>
      <c r="M252" s="93">
        <v>4.7654024216524205E-2</v>
      </c>
      <c r="N252" s="93">
        <v>4.7414078537845183E-2</v>
      </c>
      <c r="O252" s="28"/>
      <c r="P252" s="80">
        <v>42636</v>
      </c>
      <c r="Q252" s="32">
        <v>632.67999999999995</v>
      </c>
      <c r="R252" s="76">
        <v>4.7414078537845183E-2</v>
      </c>
      <c r="S252" s="28"/>
      <c r="T252" s="39">
        <v>42636</v>
      </c>
      <c r="U252" s="32">
        <v>941.38</v>
      </c>
      <c r="V252" s="76">
        <v>4.7654024216524205E-2</v>
      </c>
    </row>
    <row r="253" spans="1:22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101">
        <v>42629</v>
      </c>
      <c r="M253" s="93">
        <v>-1.9692126422360734E-2</v>
      </c>
      <c r="N253" s="93">
        <v>-1.9733852645245187E-2</v>
      </c>
      <c r="O253" s="28"/>
      <c r="P253" s="80">
        <v>42629</v>
      </c>
      <c r="Q253" s="32">
        <v>604.04</v>
      </c>
      <c r="R253" s="76">
        <v>-1.9733852645245187E-2</v>
      </c>
      <c r="S253" s="28"/>
      <c r="T253" s="39">
        <v>42629</v>
      </c>
      <c r="U253" s="32">
        <v>898.56</v>
      </c>
      <c r="V253" s="76">
        <v>-1.9692126422360734E-2</v>
      </c>
    </row>
    <row r="254" spans="1:22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101">
        <v>42622</v>
      </c>
      <c r="M254" s="93">
        <v>-4.0440098823332327E-2</v>
      </c>
      <c r="N254" s="93">
        <v>-4.1306884480746708E-2</v>
      </c>
      <c r="O254" s="28"/>
      <c r="P254" s="80">
        <v>42622</v>
      </c>
      <c r="Q254" s="32">
        <v>616.20000000000005</v>
      </c>
      <c r="R254" s="76">
        <v>-4.1306884480746708E-2</v>
      </c>
      <c r="S254" s="28"/>
      <c r="T254" s="39">
        <v>42622</v>
      </c>
      <c r="U254" s="32">
        <v>916.61</v>
      </c>
      <c r="V254" s="76">
        <v>-4.0440098823332327E-2</v>
      </c>
    </row>
    <row r="255" spans="1:22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101">
        <v>42615</v>
      </c>
      <c r="M255" s="93">
        <v>4.421779862044839E-2</v>
      </c>
      <c r="N255" s="93">
        <v>4.4765202126103132E-2</v>
      </c>
      <c r="O255" s="28"/>
      <c r="P255" s="80">
        <v>42615</v>
      </c>
      <c r="Q255" s="32">
        <v>642.75</v>
      </c>
      <c r="R255" s="76">
        <v>4.4765202126103132E-2</v>
      </c>
      <c r="S255" s="28"/>
      <c r="T255" s="39">
        <v>42615</v>
      </c>
      <c r="U255" s="32">
        <v>955.24</v>
      </c>
      <c r="V255" s="76">
        <v>4.421779862044839E-2</v>
      </c>
    </row>
    <row r="256" spans="1:22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101">
        <v>42608</v>
      </c>
      <c r="M256" s="93">
        <v>-0.10607422752946238</v>
      </c>
      <c r="N256" s="93">
        <v>-0.11090396704964234</v>
      </c>
      <c r="O256" s="28"/>
      <c r="P256" s="80">
        <v>42608</v>
      </c>
      <c r="Q256" s="32">
        <v>615.21</v>
      </c>
      <c r="R256" s="76">
        <v>-0.11090396704964234</v>
      </c>
      <c r="S256" s="28"/>
      <c r="T256" s="39">
        <v>42608</v>
      </c>
      <c r="U256" s="32">
        <v>914.79</v>
      </c>
      <c r="V256" s="76">
        <v>-0.10607422752946238</v>
      </c>
    </row>
    <row r="257" spans="1:22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101">
        <v>42601</v>
      </c>
      <c r="M257" s="93">
        <v>-4.4036320155444231E-2</v>
      </c>
      <c r="N257" s="93">
        <v>-4.6822051409207366E-2</v>
      </c>
      <c r="O257" s="28"/>
      <c r="P257" s="80">
        <v>42601</v>
      </c>
      <c r="Q257" s="32">
        <v>691.95</v>
      </c>
      <c r="R257" s="76">
        <v>-4.6822051409207366E-2</v>
      </c>
      <c r="S257" s="28"/>
      <c r="T257" s="39">
        <v>42601</v>
      </c>
      <c r="U257" s="32">
        <v>1023.34</v>
      </c>
      <c r="V257" s="76">
        <v>-4.4036320155444231E-2</v>
      </c>
    </row>
    <row r="258" spans="1:22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101">
        <v>42594</v>
      </c>
      <c r="M258" s="93">
        <v>1.7634253229777519E-2</v>
      </c>
      <c r="N258" s="93">
        <v>2.0782946172450689E-2</v>
      </c>
      <c r="O258" s="28"/>
      <c r="P258" s="80">
        <v>42594</v>
      </c>
      <c r="Q258" s="32">
        <v>725.94</v>
      </c>
      <c r="R258" s="76">
        <v>2.0782946172450689E-2</v>
      </c>
      <c r="S258" s="28"/>
      <c r="T258" s="39">
        <v>42594</v>
      </c>
      <c r="U258" s="32">
        <v>1070.48</v>
      </c>
      <c r="V258" s="76">
        <v>1.7634253229777519E-2</v>
      </c>
    </row>
    <row r="259" spans="1:22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101">
        <v>42587</v>
      </c>
      <c r="M259" s="93">
        <v>-4.8458819505148298E-4</v>
      </c>
      <c r="N259" s="93">
        <v>-1.0394718359320043E-3</v>
      </c>
      <c r="O259" s="28"/>
      <c r="P259" s="80">
        <v>42587</v>
      </c>
      <c r="Q259" s="32">
        <v>711.16</v>
      </c>
      <c r="R259" s="76">
        <v>-1.0394718359320043E-3</v>
      </c>
      <c r="S259" s="28"/>
      <c r="T259" s="39">
        <v>42587</v>
      </c>
      <c r="U259" s="32">
        <v>1051.93</v>
      </c>
      <c r="V259" s="76">
        <v>-4.8458819505148298E-4</v>
      </c>
    </row>
    <row r="260" spans="1:22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101">
        <v>42580</v>
      </c>
      <c r="M260" s="93">
        <v>5.2682116886884067E-2</v>
      </c>
      <c r="N260" s="93">
        <v>5.7848046718278701E-2</v>
      </c>
      <c r="O260" s="28"/>
      <c r="P260" s="80">
        <v>42580</v>
      </c>
      <c r="Q260" s="32">
        <v>711.9</v>
      </c>
      <c r="R260" s="76">
        <v>5.7848046718278701E-2</v>
      </c>
      <c r="S260" s="28"/>
      <c r="T260" s="39">
        <v>42580</v>
      </c>
      <c r="U260" s="32">
        <v>1052.44</v>
      </c>
      <c r="V260" s="76">
        <v>5.2682116886884067E-2</v>
      </c>
    </row>
    <row r="261" spans="1:22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101">
        <v>42573</v>
      </c>
      <c r="M261" s="93">
        <v>-3.187791108657978E-2</v>
      </c>
      <c r="N261" s="93">
        <v>-3.6935802398465833E-2</v>
      </c>
      <c r="O261" s="28"/>
      <c r="P261" s="80">
        <v>42573</v>
      </c>
      <c r="Q261" s="32">
        <v>672.97</v>
      </c>
      <c r="R261" s="76">
        <v>-3.6935802398465833E-2</v>
      </c>
      <c r="S261" s="28"/>
      <c r="T261" s="39">
        <v>42573</v>
      </c>
      <c r="U261" s="32">
        <v>999.77</v>
      </c>
      <c r="V261" s="76">
        <v>-3.187791108657978E-2</v>
      </c>
    </row>
    <row r="262" spans="1:22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101">
        <v>42566</v>
      </c>
      <c r="M262" s="93">
        <v>-1.4890775541352541E-2</v>
      </c>
      <c r="N262" s="93">
        <v>-1.5927558478502801E-2</v>
      </c>
      <c r="O262" s="28"/>
      <c r="P262" s="80">
        <v>42566</v>
      </c>
      <c r="Q262" s="32">
        <v>698.78</v>
      </c>
      <c r="R262" s="76">
        <v>-1.5927558478502801E-2</v>
      </c>
      <c r="S262" s="28"/>
      <c r="T262" s="39">
        <v>42566</v>
      </c>
      <c r="U262" s="32">
        <v>1032.69</v>
      </c>
      <c r="V262" s="76">
        <v>-1.4890775541352541E-2</v>
      </c>
    </row>
    <row r="263" spans="1:22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101">
        <v>42559</v>
      </c>
      <c r="M263" s="93" t="s">
        <v>179</v>
      </c>
      <c r="N263" s="93">
        <v>0.10385835095137441</v>
      </c>
      <c r="O263" s="28"/>
      <c r="P263" s="80">
        <v>42559</v>
      </c>
      <c r="Q263" s="32">
        <v>710.09</v>
      </c>
      <c r="R263" s="76">
        <v>0.10385835095137441</v>
      </c>
      <c r="S263" s="28"/>
      <c r="T263" s="39">
        <v>42559</v>
      </c>
      <c r="U263" s="32">
        <v>1048.3</v>
      </c>
      <c r="V263" s="76" t="s">
        <v>179</v>
      </c>
    </row>
    <row r="264" spans="1:22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101">
        <v>42552</v>
      </c>
      <c r="M264" s="93">
        <v>9.4739708309933279E-2</v>
      </c>
      <c r="N264" s="93">
        <v>9.4739708309933279E-2</v>
      </c>
      <c r="O264" s="28"/>
      <c r="P264" s="80">
        <v>42552</v>
      </c>
      <c r="Q264" s="32">
        <v>643.28</v>
      </c>
      <c r="R264" s="76">
        <v>9.4739708309933279E-2</v>
      </c>
      <c r="S264" s="28"/>
      <c r="T264" s="39"/>
      <c r="V264" s="76" t="s">
        <v>179</v>
      </c>
    </row>
    <row r="265" spans="1:22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101">
        <v>42545</v>
      </c>
      <c r="M265" s="93">
        <v>7.0698420218290536E-2</v>
      </c>
      <c r="N265" s="93">
        <v>7.0698420218290536E-2</v>
      </c>
      <c r="O265" s="28"/>
      <c r="P265" s="80">
        <v>42545</v>
      </c>
      <c r="Q265" s="32">
        <v>587.61</v>
      </c>
      <c r="R265" s="76">
        <v>7.0698420218290536E-2</v>
      </c>
      <c r="S265" s="28"/>
      <c r="T265" s="39"/>
      <c r="V265" s="76" t="s">
        <v>179</v>
      </c>
    </row>
    <row r="266" spans="1:22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101">
        <v>42538</v>
      </c>
      <c r="M266" s="93">
        <v>1.0178913267560041E-2</v>
      </c>
      <c r="N266" s="93">
        <v>1.0178913267560041E-2</v>
      </c>
      <c r="O266" s="28"/>
      <c r="P266" s="80">
        <v>42538</v>
      </c>
      <c r="Q266" s="32">
        <v>548.80999999999995</v>
      </c>
      <c r="R266" s="76">
        <v>1.0178913267560041E-2</v>
      </c>
      <c r="S266" s="28"/>
      <c r="T266" s="39"/>
      <c r="V266" s="76" t="s">
        <v>179</v>
      </c>
    </row>
    <row r="267" spans="1:22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101" t="s">
        <v>179</v>
      </c>
      <c r="M267" s="93" t="s">
        <v>179</v>
      </c>
      <c r="N267" s="93" t="s">
        <v>179</v>
      </c>
      <c r="O267" s="28"/>
      <c r="P267" s="80">
        <v>42531</v>
      </c>
      <c r="Q267" s="32">
        <v>543.28</v>
      </c>
      <c r="R267" s="76">
        <v>6.768335822655458E-2</v>
      </c>
      <c r="S267" s="28"/>
      <c r="T267" s="39"/>
      <c r="V267" s="76" t="s">
        <v>179</v>
      </c>
    </row>
    <row r="268" spans="1:22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101" t="s">
        <v>179</v>
      </c>
      <c r="M268" s="93" t="s">
        <v>179</v>
      </c>
      <c r="N268" s="93" t="s">
        <v>179</v>
      </c>
      <c r="O268" s="28"/>
      <c r="P268" s="80">
        <v>42524</v>
      </c>
      <c r="Q268" s="32">
        <v>508.84</v>
      </c>
      <c r="R268" s="76">
        <v>0.12131161991229411</v>
      </c>
      <c r="S268" s="28"/>
      <c r="T268" s="39"/>
      <c r="V268" s="76" t="s">
        <v>179</v>
      </c>
    </row>
    <row r="269" spans="1:22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101" t="s">
        <v>179</v>
      </c>
      <c r="M269" s="93" t="s">
        <v>179</v>
      </c>
      <c r="N269" s="93" t="s">
        <v>179</v>
      </c>
      <c r="O269" s="28"/>
      <c r="P269" s="80">
        <v>42517</v>
      </c>
      <c r="Q269" s="32">
        <v>453.79</v>
      </c>
      <c r="R269" s="76">
        <v>-7.6818228054114535E-2</v>
      </c>
      <c r="S269" s="28"/>
      <c r="T269" s="39"/>
      <c r="V269" s="76" t="s">
        <v>179</v>
      </c>
    </row>
    <row r="270" spans="1:22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101" t="s">
        <v>179</v>
      </c>
      <c r="M270" s="93" t="s">
        <v>179</v>
      </c>
      <c r="N270" s="93" t="s">
        <v>179</v>
      </c>
      <c r="O270" s="28"/>
      <c r="P270" s="80">
        <v>42510</v>
      </c>
      <c r="Q270" s="32">
        <v>491.55</v>
      </c>
      <c r="R270" s="76" t="s">
        <v>179</v>
      </c>
      <c r="S270" s="28"/>
      <c r="T270" s="39"/>
      <c r="V270" s="76" t="s">
        <v>179</v>
      </c>
    </row>
    <row r="271" spans="1:22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71"/>
      <c r="N271" s="98"/>
      <c r="O271" s="28"/>
      <c r="P271" s="80"/>
      <c r="R271" s="76"/>
      <c r="S271" s="28"/>
      <c r="T271" s="39"/>
      <c r="V271" s="76"/>
    </row>
    <row r="272" spans="1:22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71"/>
      <c r="N272" s="98"/>
      <c r="O272" s="28"/>
      <c r="P272" s="80"/>
      <c r="R272" s="76"/>
      <c r="S272" s="28"/>
      <c r="T272" s="39"/>
      <c r="V272" s="76"/>
    </row>
    <row r="273" spans="1:22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71"/>
      <c r="N273" s="98"/>
      <c r="O273" s="28"/>
      <c r="P273" s="80"/>
      <c r="R273" s="76"/>
      <c r="S273" s="28"/>
      <c r="T273" s="39"/>
      <c r="V273" s="76"/>
    </row>
    <row r="274" spans="1:22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71"/>
      <c r="N274" s="98"/>
      <c r="O274" s="28"/>
      <c r="P274" s="80"/>
      <c r="R274" s="76"/>
      <c r="S274" s="28"/>
      <c r="T274" s="39"/>
      <c r="V274" s="76"/>
    </row>
    <row r="275" spans="1:22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71"/>
      <c r="N275" s="98"/>
      <c r="O275" s="28"/>
      <c r="P275" s="80"/>
      <c r="R275" s="76"/>
      <c r="S275" s="28"/>
      <c r="T275" s="39"/>
      <c r="V275" s="76"/>
    </row>
    <row r="276" spans="1:22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71"/>
      <c r="N276" s="98"/>
      <c r="O276" s="28"/>
      <c r="P276" s="80"/>
      <c r="R276" s="76"/>
      <c r="S276" s="28"/>
      <c r="T276" s="39"/>
      <c r="V276" s="76"/>
    </row>
    <row r="277" spans="1:22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71"/>
      <c r="N277" s="98"/>
      <c r="O277" s="28"/>
      <c r="P277" s="80"/>
      <c r="R277" s="76"/>
      <c r="S277" s="28"/>
      <c r="T277" s="39"/>
      <c r="V277" s="76"/>
    </row>
    <row r="278" spans="1:22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71"/>
      <c r="N278" s="98"/>
      <c r="O278" s="28"/>
      <c r="P278" s="80"/>
      <c r="R278" s="76"/>
      <c r="S278" s="28"/>
      <c r="T278" s="39"/>
      <c r="V278" s="76"/>
    </row>
    <row r="279" spans="1:22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71"/>
      <c r="N279" s="98"/>
      <c r="O279" s="28"/>
      <c r="P279" s="80"/>
      <c r="R279" s="76"/>
      <c r="S279" s="28"/>
      <c r="T279" s="39"/>
      <c r="V279" s="76"/>
    </row>
    <row r="280" spans="1:22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71"/>
      <c r="N280" s="98"/>
      <c r="O280" s="28"/>
      <c r="P280" s="80"/>
      <c r="R280" s="76"/>
      <c r="S280" s="28"/>
      <c r="T280" s="39"/>
      <c r="V280" s="76"/>
    </row>
    <row r="281" spans="1:22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71"/>
      <c r="N281" s="98"/>
      <c r="O281" s="28"/>
      <c r="P281" s="80"/>
      <c r="R281" s="76"/>
      <c r="S281" s="28"/>
      <c r="T281" s="39"/>
      <c r="V281" s="76"/>
    </row>
    <row r="282" spans="1:22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71"/>
      <c r="N282" s="98"/>
      <c r="O282" s="28"/>
      <c r="P282" s="80"/>
      <c r="R282" s="76"/>
      <c r="S282" s="28"/>
      <c r="T282" s="39"/>
      <c r="V282" s="76"/>
    </row>
    <row r="283" spans="1:22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71"/>
      <c r="N283" s="98"/>
      <c r="O283" s="28"/>
      <c r="P283" s="80"/>
      <c r="R283" s="76"/>
      <c r="S283" s="28"/>
      <c r="T283" s="39"/>
      <c r="V283" s="76"/>
    </row>
    <row r="284" spans="1:22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71"/>
      <c r="N284" s="98"/>
      <c r="O284" s="28"/>
      <c r="P284" s="80"/>
      <c r="R284" s="76"/>
      <c r="S284" s="28"/>
      <c r="T284" s="39"/>
      <c r="V284" s="76"/>
    </row>
    <row r="285" spans="1:22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71"/>
      <c r="N285" s="98"/>
      <c r="O285" s="28"/>
      <c r="P285" s="80"/>
      <c r="R285" s="76"/>
      <c r="S285" s="28"/>
      <c r="T285" s="39"/>
      <c r="V285" s="76"/>
    </row>
    <row r="286" spans="1:22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71"/>
      <c r="N286" s="98"/>
      <c r="O286" s="28"/>
      <c r="P286" s="80"/>
      <c r="R286" s="76"/>
      <c r="S286" s="28"/>
      <c r="T286" s="39"/>
      <c r="V286" s="76"/>
    </row>
    <row r="287" spans="1:22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71"/>
      <c r="N287" s="98"/>
      <c r="O287" s="28"/>
      <c r="P287" s="80"/>
      <c r="R287" s="76"/>
      <c r="S287" s="28"/>
      <c r="T287" s="39"/>
      <c r="V287" s="76"/>
    </row>
    <row r="288" spans="1:22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71"/>
      <c r="N288" s="98"/>
      <c r="O288" s="28"/>
      <c r="P288" s="80"/>
      <c r="R288" s="76"/>
      <c r="S288" s="28"/>
      <c r="T288" s="39"/>
      <c r="V288" s="76"/>
    </row>
    <row r="289" spans="1:22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71"/>
      <c r="N289" s="98"/>
      <c r="O289" s="28"/>
      <c r="P289" s="80"/>
      <c r="R289" s="76"/>
      <c r="S289" s="28"/>
      <c r="T289" s="39"/>
      <c r="V289" s="76"/>
    </row>
    <row r="290" spans="1:22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71"/>
      <c r="N290" s="98"/>
      <c r="O290" s="28"/>
      <c r="P290" s="80"/>
      <c r="R290" s="76"/>
      <c r="S290" s="28"/>
      <c r="T290" s="39"/>
      <c r="V290" s="76"/>
    </row>
    <row r="291" spans="1:22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71"/>
      <c r="N291" s="98"/>
      <c r="O291" s="28"/>
      <c r="P291" s="80"/>
      <c r="R291" s="76"/>
      <c r="S291" s="28"/>
      <c r="T291" s="39"/>
      <c r="V291" s="76"/>
    </row>
    <row r="292" spans="1:22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71"/>
      <c r="N292" s="98"/>
      <c r="O292" s="28"/>
      <c r="P292" s="80"/>
      <c r="R292" s="76"/>
      <c r="S292" s="28"/>
      <c r="T292" s="39"/>
      <c r="V292" s="76"/>
    </row>
    <row r="293" spans="1:22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71"/>
      <c r="N293" s="98"/>
      <c r="O293" s="28"/>
      <c r="P293" s="80"/>
      <c r="R293" s="76"/>
      <c r="S293" s="28"/>
      <c r="T293" s="39"/>
      <c r="V293" s="76"/>
    </row>
    <row r="294" spans="1:22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71"/>
      <c r="N294" s="98"/>
      <c r="O294" s="28"/>
      <c r="P294" s="80"/>
      <c r="R294" s="76"/>
      <c r="S294" s="28"/>
      <c r="T294" s="39"/>
      <c r="V294" s="76"/>
    </row>
    <row r="295" spans="1:22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71"/>
      <c r="N295" s="98"/>
      <c r="O295" s="28"/>
      <c r="P295" s="80"/>
      <c r="R295" s="76"/>
      <c r="S295" s="28"/>
      <c r="T295" s="39"/>
      <c r="V295" s="76"/>
    </row>
    <row r="296" spans="1:22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71"/>
      <c r="N296" s="98"/>
      <c r="O296" s="28"/>
      <c r="P296" s="80"/>
      <c r="R296" s="76"/>
      <c r="S296" s="28"/>
      <c r="T296" s="39"/>
      <c r="V296" s="76"/>
    </row>
    <row r="297" spans="1:22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71"/>
      <c r="N297" s="98"/>
      <c r="O297" s="28"/>
      <c r="P297" s="80"/>
      <c r="R297" s="76"/>
      <c r="S297" s="28"/>
      <c r="T297" s="39"/>
      <c r="V297" s="76"/>
    </row>
    <row r="298" spans="1:22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71"/>
      <c r="N298" s="98"/>
      <c r="O298" s="28"/>
      <c r="P298" s="80"/>
      <c r="R298" s="76"/>
      <c r="S298" s="28"/>
      <c r="T298" s="39"/>
      <c r="V298" s="76"/>
    </row>
    <row r="299" spans="1:22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71"/>
      <c r="N299" s="98"/>
      <c r="O299" s="28"/>
      <c r="P299" s="80"/>
      <c r="R299" s="76"/>
      <c r="S299" s="28"/>
      <c r="T299" s="39"/>
      <c r="V299" s="76"/>
    </row>
    <row r="300" spans="1:22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71"/>
      <c r="N300" s="98"/>
      <c r="O300" s="28"/>
      <c r="P300" s="80"/>
      <c r="R300" s="76"/>
      <c r="S300" s="28"/>
      <c r="T300" s="39"/>
      <c r="V300" s="76"/>
    </row>
    <row r="301" spans="1:22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71"/>
      <c r="N301" s="98"/>
      <c r="O301" s="28"/>
      <c r="P301" s="80"/>
      <c r="R301" s="76"/>
      <c r="S301" s="28"/>
      <c r="T301" s="39"/>
      <c r="V301" s="76"/>
    </row>
    <row r="302" spans="1:22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71"/>
      <c r="N302" s="98"/>
      <c r="O302" s="28"/>
      <c r="P302" s="80"/>
      <c r="R302" s="76"/>
      <c r="S302" s="28"/>
      <c r="T302" s="39"/>
      <c r="V302" s="76"/>
    </row>
    <row r="303" spans="1:22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71"/>
      <c r="N303" s="98"/>
      <c r="O303" s="28"/>
      <c r="P303" s="80"/>
      <c r="R303" s="76"/>
      <c r="S303" s="28"/>
      <c r="T303" s="39"/>
      <c r="V303" s="76"/>
    </row>
    <row r="304" spans="1:22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71"/>
      <c r="N304" s="98"/>
      <c r="O304" s="28"/>
      <c r="P304" s="80"/>
      <c r="R304" s="76"/>
      <c r="S304" s="28"/>
      <c r="T304" s="39"/>
      <c r="V304" s="76"/>
    </row>
    <row r="305" spans="1:22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71"/>
      <c r="N305" s="98"/>
      <c r="O305" s="28"/>
      <c r="P305" s="80"/>
      <c r="R305" s="76"/>
      <c r="S305" s="28"/>
      <c r="T305" s="39"/>
      <c r="V305" s="76"/>
    </row>
    <row r="306" spans="1:22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71"/>
      <c r="N306" s="98"/>
      <c r="O306" s="28"/>
      <c r="P306" s="80"/>
      <c r="R306" s="76"/>
      <c r="S306" s="28"/>
      <c r="T306" s="39"/>
      <c r="V306" s="76"/>
    </row>
    <row r="307" spans="1:22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71"/>
      <c r="N307" s="98"/>
      <c r="O307" s="28"/>
      <c r="P307" s="80"/>
      <c r="R307" s="76"/>
      <c r="S307" s="28"/>
      <c r="T307" s="39"/>
      <c r="V307" s="76"/>
    </row>
    <row r="308" spans="1:22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71"/>
      <c r="N308" s="98"/>
      <c r="O308" s="28"/>
      <c r="P308" s="80"/>
      <c r="R308" s="76"/>
      <c r="S308" s="28"/>
      <c r="T308" s="39"/>
      <c r="V308" s="76"/>
    </row>
    <row r="309" spans="1:22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71"/>
      <c r="N309" s="98"/>
      <c r="O309" s="28"/>
      <c r="P309" s="80"/>
      <c r="R309" s="76"/>
      <c r="S309" s="28"/>
      <c r="T309" s="39"/>
      <c r="V309" s="76"/>
    </row>
    <row r="310" spans="1:22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71"/>
      <c r="N310" s="98"/>
      <c r="O310" s="28"/>
      <c r="P310" s="80"/>
      <c r="R310" s="76"/>
      <c r="S310" s="28"/>
      <c r="T310" s="39"/>
      <c r="V310" s="76"/>
    </row>
    <row r="311" spans="1:22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71"/>
      <c r="N311" s="98"/>
      <c r="O311" s="28"/>
      <c r="P311" s="80"/>
      <c r="R311" s="76"/>
      <c r="S311" s="28"/>
      <c r="T311" s="39"/>
      <c r="V311" s="76"/>
    </row>
    <row r="312" spans="1:22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71"/>
      <c r="N312" s="98"/>
      <c r="O312" s="28"/>
      <c r="P312" s="80"/>
      <c r="R312" s="76"/>
      <c r="S312" s="28"/>
      <c r="T312" s="39"/>
      <c r="V312" s="76"/>
    </row>
    <row r="313" spans="1:22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71"/>
      <c r="N313" s="98"/>
      <c r="O313" s="28"/>
      <c r="P313" s="80"/>
      <c r="R313" s="76"/>
      <c r="S313" s="28"/>
      <c r="T313" s="39"/>
      <c r="V313" s="76"/>
    </row>
    <row r="314" spans="1:22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71"/>
      <c r="N314" s="98"/>
      <c r="O314" s="28"/>
      <c r="P314" s="80"/>
      <c r="R314" s="76"/>
      <c r="S314" s="28"/>
      <c r="T314" s="39"/>
      <c r="V314" s="76"/>
    </row>
    <row r="315" spans="1:22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71"/>
      <c r="N315" s="98"/>
      <c r="O315" s="28"/>
      <c r="P315" s="80"/>
      <c r="R315" s="76"/>
      <c r="S315" s="28"/>
      <c r="T315" s="39"/>
      <c r="V315" s="76"/>
    </row>
    <row r="316" spans="1:22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71"/>
      <c r="N316" s="98"/>
      <c r="O316" s="28"/>
      <c r="P316" s="80"/>
      <c r="R316" s="76"/>
      <c r="S316" s="28"/>
      <c r="T316" s="39"/>
      <c r="V316" s="76"/>
    </row>
    <row r="317" spans="1:22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71"/>
      <c r="N317" s="98"/>
      <c r="O317" s="28"/>
      <c r="P317" s="80"/>
      <c r="R317" s="76"/>
      <c r="S317" s="28"/>
      <c r="T317" s="39"/>
      <c r="V317" s="76"/>
    </row>
    <row r="318" spans="1:22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71"/>
      <c r="N318" s="98"/>
      <c r="O318" s="28"/>
      <c r="P318" s="80"/>
      <c r="R318" s="76"/>
      <c r="S318" s="28"/>
      <c r="T318" s="39"/>
      <c r="V318" s="76"/>
    </row>
    <row r="319" spans="1:22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71"/>
      <c r="N319" s="98"/>
      <c r="O319" s="28"/>
      <c r="P319" s="80"/>
      <c r="R319" s="76"/>
      <c r="S319" s="28"/>
      <c r="T319" s="39"/>
      <c r="V319" s="76"/>
    </row>
    <row r="320" spans="1:22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71"/>
      <c r="N320" s="98"/>
      <c r="O320" s="28"/>
      <c r="P320" s="80"/>
      <c r="R320" s="76"/>
      <c r="S320" s="28"/>
      <c r="T320" s="39"/>
      <c r="V320" s="76"/>
    </row>
    <row r="321" spans="1:22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71"/>
      <c r="N321" s="98"/>
      <c r="O321" s="28"/>
      <c r="P321" s="80"/>
      <c r="R321" s="76"/>
      <c r="S321" s="28"/>
      <c r="T321" s="39"/>
      <c r="V321" s="76"/>
    </row>
    <row r="322" spans="1:22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71"/>
      <c r="N322" s="98"/>
      <c r="O322" s="28"/>
      <c r="P322" s="80"/>
      <c r="R322" s="76"/>
      <c r="S322" s="28"/>
      <c r="T322" s="39"/>
      <c r="V322" s="76"/>
    </row>
    <row r="323" spans="1:22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71"/>
      <c r="N323" s="98"/>
      <c r="O323" s="28"/>
      <c r="P323" s="80"/>
      <c r="R323" s="76"/>
      <c r="S323" s="28"/>
      <c r="T323" s="39"/>
      <c r="V323" s="76"/>
    </row>
    <row r="324" spans="1:22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71"/>
      <c r="N324" s="98"/>
      <c r="O324" s="28"/>
      <c r="P324" s="80"/>
      <c r="R324" s="76"/>
      <c r="S324" s="28"/>
      <c r="T324" s="39"/>
      <c r="V324" s="76"/>
    </row>
    <row r="325" spans="1:22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71"/>
      <c r="N325" s="98"/>
      <c r="O325" s="28"/>
      <c r="P325" s="80"/>
      <c r="R325" s="76"/>
      <c r="S325" s="28"/>
      <c r="T325" s="39"/>
      <c r="V325" s="76"/>
    </row>
    <row r="326" spans="1:22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71"/>
      <c r="N326" s="98"/>
      <c r="O326" s="28"/>
      <c r="P326" s="80"/>
      <c r="R326" s="76"/>
      <c r="S326" s="28"/>
      <c r="T326" s="39"/>
      <c r="V326" s="76"/>
    </row>
    <row r="327" spans="1:22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71"/>
      <c r="N327" s="98"/>
      <c r="O327" s="28"/>
      <c r="P327" s="80"/>
      <c r="R327" s="76"/>
      <c r="S327" s="28"/>
      <c r="T327" s="39"/>
      <c r="V327" s="76"/>
    </row>
    <row r="328" spans="1:22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71"/>
      <c r="N328" s="98"/>
      <c r="O328" s="28"/>
      <c r="P328" s="80"/>
      <c r="R328" s="76"/>
      <c r="S328" s="28"/>
      <c r="T328" s="39"/>
      <c r="V328" s="76"/>
    </row>
    <row r="329" spans="1:22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71"/>
      <c r="N329" s="98"/>
      <c r="O329" s="28"/>
      <c r="P329" s="80"/>
      <c r="R329" s="76"/>
      <c r="S329" s="28"/>
      <c r="T329" s="39"/>
      <c r="V329" s="76"/>
    </row>
    <row r="330" spans="1:22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71"/>
      <c r="N330" s="98"/>
      <c r="O330" s="28"/>
      <c r="P330" s="80"/>
      <c r="R330" s="76"/>
      <c r="S330" s="28"/>
      <c r="T330" s="39"/>
      <c r="V330" s="76"/>
    </row>
    <row r="331" spans="1:22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71"/>
      <c r="N331" s="98"/>
      <c r="O331" s="28"/>
      <c r="P331" s="80"/>
      <c r="R331" s="76"/>
      <c r="S331" s="28"/>
      <c r="T331" s="39"/>
      <c r="V331" s="76"/>
    </row>
    <row r="332" spans="1:22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71"/>
      <c r="N332" s="98"/>
      <c r="O332" s="28"/>
      <c r="P332" s="80"/>
      <c r="R332" s="76"/>
      <c r="S332" s="28"/>
      <c r="T332" s="39"/>
      <c r="V332" s="76"/>
    </row>
    <row r="333" spans="1:22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71"/>
      <c r="N333" s="98"/>
      <c r="O333" s="28"/>
      <c r="P333" s="80"/>
      <c r="R333" s="76"/>
      <c r="S333" s="28"/>
      <c r="T333" s="39"/>
      <c r="V333" s="76"/>
    </row>
    <row r="334" spans="1:22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71"/>
      <c r="N334" s="98"/>
      <c r="O334" s="28"/>
      <c r="P334" s="80"/>
      <c r="R334" s="76"/>
      <c r="S334" s="28"/>
      <c r="T334" s="39"/>
      <c r="V334" s="76"/>
    </row>
    <row r="335" spans="1:22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71"/>
      <c r="N335" s="98"/>
      <c r="O335" s="28"/>
      <c r="P335" s="80"/>
      <c r="R335" s="76"/>
      <c r="S335" s="28"/>
      <c r="T335" s="39"/>
      <c r="V335" s="76"/>
    </row>
    <row r="336" spans="1:22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71"/>
      <c r="N336" s="98"/>
      <c r="O336" s="28"/>
      <c r="P336" s="80"/>
      <c r="R336" s="76"/>
      <c r="S336" s="28"/>
      <c r="T336" s="39"/>
      <c r="V336" s="76"/>
    </row>
    <row r="337" spans="1:22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71"/>
      <c r="N337" s="98"/>
      <c r="O337" s="28"/>
      <c r="P337" s="80"/>
      <c r="R337" s="76"/>
      <c r="S337" s="28"/>
      <c r="T337" s="39"/>
      <c r="V337" s="76"/>
    </row>
    <row r="338" spans="1:22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71"/>
      <c r="N338" s="98"/>
      <c r="O338" s="28"/>
      <c r="P338" s="80"/>
      <c r="R338" s="76"/>
      <c r="S338" s="28"/>
      <c r="T338" s="39"/>
      <c r="V338" s="76"/>
    </row>
    <row r="339" spans="1:22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71"/>
      <c r="N339" s="98"/>
      <c r="O339" s="28"/>
      <c r="P339" s="80"/>
      <c r="R339" s="76"/>
      <c r="S339" s="28"/>
      <c r="T339" s="39"/>
      <c r="V339" s="76"/>
    </row>
    <row r="340" spans="1:22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71"/>
      <c r="N340" s="98"/>
      <c r="O340" s="28"/>
      <c r="P340" s="80"/>
      <c r="R340" s="76"/>
      <c r="S340" s="28"/>
      <c r="T340" s="39"/>
      <c r="V340" s="76"/>
    </row>
    <row r="341" spans="1:22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71"/>
      <c r="N341" s="98"/>
      <c r="O341" s="28"/>
      <c r="P341" s="80"/>
      <c r="R341" s="76"/>
      <c r="S341" s="28"/>
      <c r="T341" s="39"/>
      <c r="V341" s="76"/>
    </row>
    <row r="342" spans="1:22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71"/>
      <c r="N342" s="98"/>
      <c r="O342" s="28"/>
      <c r="P342" s="80"/>
      <c r="R342" s="76"/>
      <c r="S342" s="28"/>
      <c r="T342" s="39"/>
      <c r="V342" s="76"/>
    </row>
    <row r="343" spans="1:22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71"/>
      <c r="N343" s="98"/>
      <c r="O343" s="28"/>
      <c r="P343" s="80"/>
      <c r="R343" s="76"/>
      <c r="S343" s="28"/>
      <c r="T343" s="39"/>
      <c r="V343" s="76"/>
    </row>
    <row r="344" spans="1:22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71"/>
      <c r="N344" s="98"/>
      <c r="O344" s="28"/>
      <c r="P344" s="80"/>
      <c r="R344" s="76"/>
      <c r="S344" s="28"/>
      <c r="T344" s="39"/>
      <c r="V344" s="76"/>
    </row>
    <row r="345" spans="1:22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71"/>
      <c r="N345" s="98"/>
      <c r="O345" s="28"/>
      <c r="P345" s="80"/>
      <c r="R345" s="76"/>
      <c r="S345" s="28"/>
      <c r="T345" s="39"/>
      <c r="V345" s="76"/>
    </row>
    <row r="346" spans="1:22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71"/>
      <c r="N346" s="98"/>
      <c r="O346" s="28"/>
      <c r="P346" s="80"/>
      <c r="R346" s="76"/>
      <c r="S346" s="28"/>
      <c r="T346" s="39"/>
      <c r="V346" s="76"/>
    </row>
    <row r="347" spans="1:22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71"/>
      <c r="N347" s="98"/>
      <c r="O347" s="28"/>
      <c r="P347" s="80"/>
      <c r="R347" s="76"/>
      <c r="S347" s="28"/>
      <c r="T347" s="39"/>
      <c r="V347" s="76"/>
    </row>
    <row r="348" spans="1:22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71"/>
      <c r="N348" s="98"/>
      <c r="O348" s="28"/>
      <c r="P348" s="80"/>
      <c r="R348" s="76"/>
      <c r="S348" s="28"/>
      <c r="T348" s="39"/>
      <c r="V348" s="76"/>
    </row>
    <row r="349" spans="1:22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71"/>
      <c r="N349" s="98"/>
      <c r="O349" s="28"/>
      <c r="P349" s="80"/>
      <c r="R349" s="76"/>
      <c r="S349" s="28"/>
      <c r="T349" s="39"/>
      <c r="V349" s="76"/>
    </row>
    <row r="350" spans="1:22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71"/>
      <c r="N350" s="98"/>
      <c r="O350" s="28"/>
      <c r="P350" s="80"/>
      <c r="R350" s="76"/>
      <c r="S350" s="28"/>
      <c r="T350" s="39"/>
      <c r="V350" s="76"/>
    </row>
    <row r="351" spans="1:22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71"/>
      <c r="N351" s="98"/>
      <c r="O351" s="28"/>
      <c r="P351" s="80"/>
      <c r="R351" s="76"/>
      <c r="S351" s="28"/>
      <c r="T351" s="39"/>
      <c r="V351" s="76"/>
    </row>
    <row r="352" spans="1:22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71"/>
      <c r="N352" s="98"/>
      <c r="O352" s="28"/>
      <c r="P352" s="80"/>
      <c r="R352" s="76"/>
      <c r="S352" s="28"/>
      <c r="T352" s="39"/>
      <c r="V352" s="76"/>
    </row>
    <row r="353" spans="1:22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71"/>
      <c r="N353" s="98"/>
      <c r="O353" s="28"/>
      <c r="P353" s="80"/>
      <c r="R353" s="76"/>
      <c r="S353" s="28"/>
      <c r="T353" s="39"/>
      <c r="V353" s="76"/>
    </row>
    <row r="354" spans="1:22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71"/>
      <c r="N354" s="98"/>
      <c r="O354" s="28"/>
      <c r="P354" s="80"/>
      <c r="R354" s="76"/>
      <c r="S354" s="28"/>
      <c r="T354" s="39"/>
      <c r="V354" s="76"/>
    </row>
    <row r="355" spans="1:22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71"/>
      <c r="N355" s="98"/>
      <c r="O355" s="28"/>
      <c r="P355" s="80"/>
      <c r="R355" s="76"/>
      <c r="S355" s="28"/>
      <c r="T355" s="39"/>
      <c r="V355" s="76"/>
    </row>
    <row r="356" spans="1:22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71"/>
      <c r="N356" s="98"/>
      <c r="O356" s="28"/>
      <c r="P356" s="80"/>
      <c r="R356" s="76"/>
      <c r="S356" s="28"/>
      <c r="T356" s="39"/>
      <c r="V356" s="76"/>
    </row>
    <row r="357" spans="1:22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71"/>
      <c r="N357" s="98"/>
      <c r="O357" s="28"/>
      <c r="P357" s="80"/>
      <c r="R357" s="76"/>
      <c r="S357" s="28"/>
      <c r="T357" s="39"/>
      <c r="V357" s="76"/>
    </row>
    <row r="358" spans="1:22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71"/>
      <c r="N358" s="98"/>
      <c r="O358" s="28"/>
      <c r="P358" s="80"/>
      <c r="R358" s="76"/>
      <c r="S358" s="28"/>
      <c r="T358" s="39"/>
      <c r="V358" s="76"/>
    </row>
    <row r="359" spans="1:22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71"/>
      <c r="N359" s="98"/>
      <c r="O359" s="28"/>
      <c r="P359" s="80"/>
      <c r="R359" s="76"/>
      <c r="S359" s="28"/>
      <c r="T359" s="39"/>
      <c r="V359" s="76"/>
    </row>
    <row r="360" spans="1:22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71"/>
      <c r="N360" s="98"/>
      <c r="O360" s="28"/>
      <c r="P360" s="80"/>
      <c r="R360" s="76"/>
      <c r="S360" s="28"/>
      <c r="T360" s="39"/>
      <c r="V360" s="76"/>
    </row>
    <row r="361" spans="1:22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71"/>
      <c r="N361" s="98"/>
      <c r="O361" s="28"/>
      <c r="P361" s="80"/>
      <c r="R361" s="76"/>
      <c r="S361" s="28"/>
      <c r="T361" s="39"/>
      <c r="V361" s="76"/>
    </row>
    <row r="362" spans="1:22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71"/>
      <c r="N362" s="98"/>
      <c r="O362" s="28"/>
      <c r="P362" s="80"/>
      <c r="R362" s="76"/>
      <c r="S362" s="28"/>
      <c r="T362" s="39"/>
      <c r="V362" s="76"/>
    </row>
    <row r="363" spans="1:22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71"/>
      <c r="N363" s="98"/>
      <c r="O363" s="28"/>
      <c r="P363" s="80"/>
      <c r="R363" s="76"/>
      <c r="S363" s="28"/>
      <c r="T363" s="39"/>
      <c r="V363" s="76"/>
    </row>
    <row r="364" spans="1:22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71"/>
      <c r="N364" s="98"/>
      <c r="O364" s="28"/>
      <c r="P364" s="80"/>
      <c r="R364" s="76"/>
      <c r="S364" s="28"/>
      <c r="T364" s="39"/>
      <c r="V364" s="76"/>
    </row>
    <row r="365" spans="1:22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71"/>
      <c r="N365" s="98"/>
      <c r="O365" s="28"/>
      <c r="P365" s="80"/>
      <c r="R365" s="76"/>
      <c r="S365" s="28"/>
      <c r="T365" s="39"/>
      <c r="V365" s="76"/>
    </row>
    <row r="366" spans="1:22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71"/>
      <c r="N366" s="98"/>
      <c r="O366" s="28"/>
      <c r="P366" s="80"/>
      <c r="R366" s="76"/>
      <c r="S366" s="28"/>
      <c r="T366" s="39"/>
      <c r="V366" s="76"/>
    </row>
    <row r="367" spans="1:22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71"/>
      <c r="N367" s="98"/>
      <c r="O367" s="28"/>
      <c r="P367" s="80"/>
      <c r="R367" s="76"/>
      <c r="S367" s="28"/>
      <c r="T367" s="39"/>
      <c r="V367" s="76"/>
    </row>
    <row r="368" spans="1:22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71"/>
      <c r="N368" s="98"/>
      <c r="O368" s="28"/>
      <c r="P368" s="80"/>
      <c r="R368" s="76"/>
      <c r="S368" s="28"/>
      <c r="T368" s="39"/>
      <c r="V368" s="76"/>
    </row>
    <row r="369" spans="1:22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71"/>
      <c r="N369" s="98"/>
      <c r="O369" s="28"/>
      <c r="P369" s="80"/>
      <c r="R369" s="76"/>
      <c r="S369" s="28"/>
      <c r="T369" s="39"/>
      <c r="V369" s="76"/>
    </row>
    <row r="370" spans="1:22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71"/>
      <c r="N370" s="98"/>
      <c r="O370" s="28"/>
      <c r="P370" s="80"/>
      <c r="R370" s="76"/>
      <c r="S370" s="28"/>
      <c r="T370" s="39"/>
      <c r="V370" s="76"/>
    </row>
    <row r="371" spans="1:22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71"/>
      <c r="N371" s="98"/>
      <c r="O371" s="28"/>
      <c r="P371" s="80"/>
      <c r="R371" s="76"/>
      <c r="S371" s="28"/>
      <c r="T371" s="39"/>
      <c r="V371" s="76"/>
    </row>
    <row r="372" spans="1:22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71"/>
      <c r="N372" s="98"/>
      <c r="O372" s="28"/>
      <c r="P372" s="80"/>
      <c r="R372" s="76"/>
      <c r="S372" s="28"/>
      <c r="T372" s="39"/>
      <c r="V372" s="76"/>
    </row>
    <row r="373" spans="1:22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71"/>
      <c r="N373" s="98"/>
      <c r="O373" s="28"/>
      <c r="P373" s="80"/>
      <c r="R373" s="76"/>
      <c r="S373" s="28"/>
      <c r="T373" s="39"/>
      <c r="V373" s="76"/>
    </row>
    <row r="374" spans="1:22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71"/>
      <c r="N374" s="98"/>
      <c r="O374" s="28"/>
      <c r="P374" s="80"/>
      <c r="R374" s="76"/>
      <c r="S374" s="28"/>
      <c r="T374" s="39"/>
      <c r="V374" s="76"/>
    </row>
    <row r="375" spans="1:22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71"/>
      <c r="N375" s="98"/>
      <c r="O375" s="28"/>
      <c r="P375" s="80"/>
      <c r="R375" s="76"/>
      <c r="S375" s="28"/>
      <c r="T375" s="39"/>
      <c r="V375" s="76"/>
    </row>
    <row r="376" spans="1:22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71"/>
      <c r="N376" s="98"/>
      <c r="O376" s="28"/>
      <c r="P376" s="80"/>
      <c r="R376" s="76"/>
      <c r="S376" s="28"/>
      <c r="T376" s="39"/>
      <c r="V376" s="76"/>
    </row>
    <row r="377" spans="1:22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71"/>
      <c r="N377" s="98"/>
      <c r="O377" s="28"/>
      <c r="P377" s="80"/>
      <c r="R377" s="76"/>
      <c r="S377" s="28"/>
      <c r="T377" s="39"/>
      <c r="V377" s="76"/>
    </row>
    <row r="378" spans="1:22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71"/>
      <c r="N378" s="98"/>
      <c r="O378" s="28"/>
      <c r="P378" s="80"/>
      <c r="R378" s="76"/>
      <c r="S378" s="28"/>
      <c r="T378" s="39"/>
      <c r="V378" s="76"/>
    </row>
    <row r="379" spans="1:22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71"/>
      <c r="N379" s="98"/>
      <c r="O379" s="28"/>
      <c r="P379" s="80"/>
      <c r="R379" s="76"/>
      <c r="S379" s="28"/>
      <c r="T379" s="39"/>
      <c r="V379" s="76"/>
    </row>
    <row r="380" spans="1:22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71"/>
      <c r="N380" s="98"/>
      <c r="O380" s="28"/>
      <c r="P380" s="80"/>
      <c r="R380" s="76"/>
      <c r="S380" s="28"/>
      <c r="T380" s="39"/>
      <c r="V380" s="76"/>
    </row>
    <row r="381" spans="1:22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71"/>
      <c r="N381" s="98"/>
      <c r="O381" s="28"/>
      <c r="P381" s="80"/>
      <c r="R381" s="76"/>
      <c r="S381" s="28"/>
      <c r="T381" s="39"/>
      <c r="V381" s="76"/>
    </row>
    <row r="382" spans="1:22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71"/>
      <c r="N382" s="98"/>
      <c r="O382" s="28"/>
      <c r="P382" s="80"/>
      <c r="R382" s="76"/>
      <c r="S382" s="28"/>
      <c r="T382" s="39"/>
      <c r="V382" s="76"/>
    </row>
    <row r="383" spans="1:22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71"/>
      <c r="N383" s="98"/>
      <c r="O383" s="28"/>
      <c r="P383" s="80"/>
      <c r="R383" s="76"/>
      <c r="S383" s="28"/>
      <c r="T383" s="39"/>
      <c r="V383" s="76"/>
    </row>
    <row r="384" spans="1:22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71"/>
      <c r="N384" s="98"/>
      <c r="O384" s="28"/>
      <c r="P384" s="80"/>
      <c r="R384" s="76"/>
      <c r="S384" s="28"/>
      <c r="T384" s="39"/>
      <c r="V384" s="76"/>
    </row>
    <row r="385" spans="1:22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71"/>
      <c r="N385" s="98"/>
      <c r="O385" s="28"/>
      <c r="P385" s="80"/>
      <c r="R385" s="76"/>
      <c r="S385" s="28"/>
      <c r="T385" s="39"/>
      <c r="V385" s="76"/>
    </row>
    <row r="386" spans="1:22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71"/>
      <c r="N386" s="98"/>
      <c r="O386" s="28"/>
      <c r="P386" s="80"/>
      <c r="R386" s="76"/>
      <c r="S386" s="28"/>
      <c r="T386" s="39"/>
      <c r="V386" s="76"/>
    </row>
    <row r="387" spans="1:22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71"/>
      <c r="N387" s="98"/>
      <c r="O387" s="28"/>
      <c r="P387" s="80"/>
      <c r="R387" s="76"/>
      <c r="S387" s="28"/>
      <c r="T387" s="39"/>
      <c r="V387" s="76"/>
    </row>
    <row r="388" spans="1:22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71"/>
      <c r="N388" s="98"/>
      <c r="O388" s="28"/>
      <c r="P388" s="80"/>
      <c r="R388" s="76"/>
      <c r="S388" s="28"/>
      <c r="T388" s="39"/>
      <c r="V388" s="76"/>
    </row>
    <row r="389" spans="1:22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71"/>
      <c r="N389" s="98"/>
      <c r="O389" s="28"/>
      <c r="P389" s="80"/>
      <c r="R389" s="76"/>
      <c r="S389" s="28"/>
      <c r="T389" s="39"/>
      <c r="V389" s="76"/>
    </row>
    <row r="390" spans="1:22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71"/>
      <c r="N390" s="98"/>
      <c r="O390" s="28"/>
      <c r="P390" s="80"/>
      <c r="R390" s="76"/>
      <c r="S390" s="28"/>
      <c r="T390" s="39"/>
      <c r="V390" s="76"/>
    </row>
    <row r="391" spans="1:22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71"/>
      <c r="N391" s="98"/>
      <c r="O391" s="28"/>
      <c r="P391" s="80"/>
      <c r="R391" s="76"/>
      <c r="S391" s="28"/>
      <c r="T391" s="39"/>
      <c r="V391" s="76"/>
    </row>
    <row r="392" spans="1:22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71"/>
      <c r="N392" s="98"/>
      <c r="O392" s="28"/>
      <c r="P392" s="80"/>
      <c r="R392" s="76"/>
      <c r="S392" s="28"/>
      <c r="T392" s="39"/>
      <c r="V392" s="76"/>
    </row>
    <row r="393" spans="1:22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71"/>
      <c r="N393" s="98"/>
      <c r="O393" s="28"/>
      <c r="P393" s="80"/>
      <c r="R393" s="76"/>
      <c r="S393" s="28"/>
      <c r="T393" s="39"/>
      <c r="V393" s="76"/>
    </row>
    <row r="394" spans="1:22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71"/>
      <c r="N394" s="98"/>
      <c r="O394" s="28"/>
      <c r="P394" s="80"/>
      <c r="R394" s="76"/>
      <c r="S394" s="28"/>
      <c r="T394" s="39"/>
      <c r="V394" s="76"/>
    </row>
    <row r="395" spans="1:22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71"/>
      <c r="N395" s="98"/>
      <c r="O395" s="28"/>
      <c r="P395" s="80"/>
      <c r="R395" s="76"/>
      <c r="S395" s="28"/>
      <c r="T395" s="39"/>
      <c r="V395" s="76"/>
    </row>
    <row r="396" spans="1:22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71"/>
      <c r="N396" s="98"/>
      <c r="O396" s="28"/>
      <c r="P396" s="80"/>
      <c r="R396" s="76"/>
      <c r="S396" s="28"/>
      <c r="T396" s="39"/>
      <c r="V396" s="76"/>
    </row>
    <row r="397" spans="1:22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71"/>
      <c r="N397" s="98"/>
      <c r="O397" s="28"/>
      <c r="P397" s="80"/>
      <c r="R397" s="76"/>
      <c r="S397" s="28"/>
      <c r="T397" s="39"/>
      <c r="V397" s="76"/>
    </row>
    <row r="398" spans="1:22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71"/>
      <c r="N398" s="98"/>
      <c r="O398" s="28"/>
      <c r="P398" s="80"/>
      <c r="R398" s="76"/>
      <c r="S398" s="28"/>
      <c r="T398" s="39"/>
      <c r="V398" s="76"/>
    </row>
    <row r="399" spans="1:22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71"/>
      <c r="N399" s="98"/>
      <c r="O399" s="28"/>
      <c r="P399" s="80"/>
      <c r="R399" s="76"/>
      <c r="S399" s="28"/>
      <c r="T399" s="39"/>
      <c r="V399" s="76"/>
    </row>
    <row r="400" spans="1:22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71"/>
      <c r="N400" s="98"/>
      <c r="O400" s="28"/>
      <c r="P400" s="80"/>
      <c r="R400" s="76"/>
      <c r="S400" s="28"/>
      <c r="T400" s="39"/>
      <c r="V400" s="76"/>
    </row>
    <row r="401" spans="1:22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71"/>
      <c r="N401" s="98"/>
      <c r="O401" s="28"/>
      <c r="P401" s="80"/>
      <c r="R401" s="76"/>
      <c r="S401" s="28"/>
      <c r="T401" s="39"/>
      <c r="V401" s="76"/>
    </row>
    <row r="402" spans="1:22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71"/>
      <c r="N402" s="98"/>
      <c r="O402" s="28"/>
      <c r="P402" s="80"/>
      <c r="R402" s="76"/>
      <c r="S402" s="28"/>
      <c r="T402" s="39"/>
      <c r="V402" s="76"/>
    </row>
    <row r="403" spans="1:22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71"/>
      <c r="N403" s="98"/>
      <c r="O403" s="28"/>
      <c r="P403" s="80"/>
      <c r="R403" s="76"/>
      <c r="S403" s="28"/>
      <c r="T403" s="39"/>
      <c r="V403" s="76"/>
    </row>
    <row r="404" spans="1:22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71"/>
      <c r="N404" s="98"/>
      <c r="O404" s="28"/>
      <c r="P404" s="80"/>
      <c r="R404" s="76"/>
      <c r="S404" s="28"/>
      <c r="T404" s="39"/>
      <c r="V404" s="76"/>
    </row>
    <row r="405" spans="1:22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71"/>
      <c r="N405" s="98"/>
      <c r="O405" s="28"/>
      <c r="P405" s="80"/>
      <c r="R405" s="76"/>
      <c r="S405" s="28"/>
      <c r="T405" s="39"/>
      <c r="V405" s="76"/>
    </row>
    <row r="406" spans="1:22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71"/>
      <c r="N406" s="98"/>
      <c r="O406" s="28"/>
      <c r="P406" s="80"/>
      <c r="R406" s="76"/>
      <c r="S406" s="28"/>
      <c r="T406" s="39"/>
      <c r="V406" s="76"/>
    </row>
    <row r="407" spans="1:22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71"/>
      <c r="N407" s="98"/>
      <c r="O407" s="28"/>
      <c r="P407" s="80"/>
      <c r="R407" s="76"/>
      <c r="S407" s="28"/>
      <c r="T407" s="39"/>
      <c r="V407" s="76"/>
    </row>
    <row r="408" spans="1:22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71"/>
      <c r="N408" s="98"/>
      <c r="O408" s="28"/>
      <c r="P408" s="80"/>
      <c r="R408" s="76"/>
      <c r="S408" s="28"/>
      <c r="T408" s="39"/>
      <c r="V408" s="76"/>
    </row>
    <row r="409" spans="1:22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71"/>
      <c r="N409" s="98"/>
      <c r="O409" s="28"/>
      <c r="P409" s="80"/>
      <c r="R409" s="76"/>
      <c r="S409" s="28"/>
      <c r="T409" s="39"/>
      <c r="V409" s="76"/>
    </row>
    <row r="410" spans="1:22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71"/>
      <c r="N410" s="98"/>
      <c r="O410" s="28"/>
      <c r="P410" s="80"/>
      <c r="R410" s="76"/>
      <c r="S410" s="28"/>
      <c r="T410" s="39"/>
      <c r="V410" s="76"/>
    </row>
    <row r="411" spans="1:22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71"/>
      <c r="N411" s="98"/>
      <c r="O411" s="28"/>
      <c r="P411" s="80"/>
      <c r="R411" s="76"/>
      <c r="S411" s="28"/>
      <c r="T411" s="39"/>
      <c r="V411" s="76"/>
    </row>
    <row r="412" spans="1:22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71"/>
      <c r="N412" s="98"/>
      <c r="O412" s="28"/>
      <c r="P412" s="80"/>
      <c r="R412" s="76"/>
      <c r="S412" s="28"/>
      <c r="T412" s="39"/>
      <c r="V412" s="76"/>
    </row>
    <row r="413" spans="1:22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71"/>
      <c r="N413" s="98"/>
      <c r="O413" s="28"/>
      <c r="P413" s="80"/>
      <c r="R413" s="76"/>
      <c r="S413" s="28"/>
      <c r="T413" s="39"/>
      <c r="V413" s="76"/>
    </row>
    <row r="414" spans="1:22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71"/>
      <c r="N414" s="98"/>
      <c r="O414" s="28"/>
      <c r="P414" s="80"/>
      <c r="R414" s="76"/>
      <c r="S414" s="28"/>
      <c r="T414" s="39"/>
      <c r="V414" s="76"/>
    </row>
    <row r="415" spans="1:22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71"/>
      <c r="N415" s="98"/>
      <c r="O415" s="28"/>
      <c r="P415" s="80"/>
      <c r="R415" s="76"/>
      <c r="S415" s="28"/>
      <c r="T415" s="39"/>
      <c r="V415" s="76"/>
    </row>
    <row r="416" spans="1:22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71"/>
      <c r="N416" s="98"/>
      <c r="O416" s="28"/>
      <c r="P416" s="80"/>
      <c r="R416" s="76"/>
      <c r="S416" s="28"/>
      <c r="T416" s="39"/>
      <c r="V416" s="76"/>
    </row>
    <row r="417" spans="1:22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71"/>
      <c r="N417" s="98"/>
      <c r="O417" s="28"/>
      <c r="P417" s="80"/>
      <c r="R417" s="76"/>
      <c r="S417" s="28"/>
      <c r="T417" s="39"/>
      <c r="V417" s="76"/>
    </row>
    <row r="418" spans="1:22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71"/>
      <c r="N418" s="98"/>
      <c r="O418" s="28"/>
      <c r="P418" s="80"/>
      <c r="R418" s="76"/>
      <c r="S418" s="28"/>
      <c r="T418" s="39"/>
      <c r="V418" s="76"/>
    </row>
    <row r="419" spans="1:22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71"/>
      <c r="N419" s="98"/>
      <c r="O419" s="28"/>
      <c r="P419" s="80"/>
      <c r="R419" s="76"/>
      <c r="S419" s="28"/>
      <c r="T419" s="39"/>
      <c r="V419" s="76"/>
    </row>
    <row r="420" spans="1:22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71"/>
      <c r="N420" s="98"/>
      <c r="O420" s="28"/>
      <c r="P420" s="80"/>
      <c r="R420" s="76"/>
      <c r="S420" s="28"/>
      <c r="T420" s="39"/>
      <c r="V420" s="76"/>
    </row>
    <row r="421" spans="1:22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71"/>
      <c r="N421" s="98"/>
      <c r="O421" s="28"/>
      <c r="P421" s="80"/>
      <c r="R421" s="76"/>
      <c r="S421" s="28"/>
      <c r="T421" s="39"/>
      <c r="V421" s="76"/>
    </row>
    <row r="422" spans="1:22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71"/>
      <c r="N422" s="98"/>
      <c r="O422" s="28"/>
      <c r="P422" s="80"/>
      <c r="R422" s="76"/>
      <c r="S422" s="28"/>
      <c r="T422" s="39"/>
      <c r="V422" s="76"/>
    </row>
    <row r="423" spans="1:22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71"/>
      <c r="N423" s="98"/>
      <c r="O423" s="28"/>
      <c r="P423" s="80"/>
      <c r="R423" s="76"/>
      <c r="S423" s="28"/>
      <c r="T423" s="39"/>
      <c r="V423" s="76"/>
    </row>
    <row r="424" spans="1:22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71"/>
      <c r="N424" s="98"/>
      <c r="O424" s="28"/>
      <c r="P424" s="80"/>
      <c r="R424" s="76"/>
      <c r="S424" s="28"/>
      <c r="T424" s="39"/>
      <c r="V424" s="76"/>
    </row>
    <row r="425" spans="1:22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71"/>
      <c r="N425" s="98"/>
      <c r="O425" s="28"/>
      <c r="P425" s="80"/>
      <c r="R425" s="76"/>
      <c r="S425" s="28"/>
      <c r="T425" s="39"/>
      <c r="V425" s="76"/>
    </row>
    <row r="426" spans="1:22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71"/>
      <c r="N426" s="98"/>
      <c r="O426" s="28"/>
      <c r="P426" s="80"/>
      <c r="R426" s="76"/>
      <c r="S426" s="28"/>
      <c r="T426" s="39"/>
      <c r="V426" s="76"/>
    </row>
    <row r="427" spans="1:22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71"/>
      <c r="N427" s="98"/>
      <c r="O427" s="28"/>
      <c r="P427" s="80"/>
      <c r="R427" s="76"/>
      <c r="S427" s="28"/>
      <c r="T427" s="39"/>
      <c r="V427" s="76"/>
    </row>
    <row r="428" spans="1:22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71"/>
      <c r="N428" s="98"/>
      <c r="O428" s="28"/>
      <c r="P428" s="80"/>
      <c r="R428" s="76"/>
      <c r="S428" s="28"/>
      <c r="T428" s="39"/>
      <c r="V428" s="76"/>
    </row>
    <row r="429" spans="1:22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71"/>
      <c r="N429" s="98"/>
      <c r="O429" s="28"/>
      <c r="P429" s="80"/>
      <c r="R429" s="76"/>
      <c r="S429" s="28"/>
      <c r="T429" s="39"/>
      <c r="V429" s="76"/>
    </row>
    <row r="430" spans="1:22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71"/>
      <c r="N430" s="98"/>
      <c r="O430" s="28"/>
      <c r="P430" s="80"/>
      <c r="R430" s="76"/>
      <c r="S430" s="28"/>
      <c r="T430" s="39"/>
      <c r="V430" s="76"/>
    </row>
    <row r="431" spans="1:22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71"/>
      <c r="N431" s="98"/>
      <c r="O431" s="28"/>
      <c r="P431" s="80"/>
      <c r="R431" s="76"/>
      <c r="S431" s="28"/>
      <c r="T431" s="39"/>
      <c r="V431" s="76"/>
    </row>
    <row r="432" spans="1:22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71"/>
      <c r="N432" s="98"/>
      <c r="O432" s="28"/>
      <c r="P432" s="80"/>
      <c r="R432" s="76"/>
      <c r="S432" s="28"/>
      <c r="T432" s="39"/>
      <c r="V432" s="76"/>
    </row>
    <row r="433" spans="1:22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71"/>
      <c r="N433" s="98"/>
      <c r="O433" s="28"/>
      <c r="P433" s="80"/>
      <c r="R433" s="76"/>
      <c r="S433" s="28"/>
      <c r="T433" s="39"/>
      <c r="V433" s="76"/>
    </row>
    <row r="434" spans="1:22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71"/>
      <c r="N434" s="98"/>
      <c r="O434" s="28"/>
      <c r="P434" s="80"/>
      <c r="R434" s="76"/>
      <c r="S434" s="28"/>
      <c r="T434" s="39"/>
      <c r="V434" s="76"/>
    </row>
    <row r="435" spans="1:22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71"/>
      <c r="N435" s="98"/>
      <c r="O435" s="28"/>
      <c r="P435" s="80"/>
      <c r="R435" s="76"/>
      <c r="S435" s="28"/>
      <c r="T435" s="39"/>
      <c r="V435" s="76"/>
    </row>
    <row r="436" spans="1:22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71"/>
      <c r="N436" s="98"/>
      <c r="O436" s="28"/>
      <c r="P436" s="80"/>
      <c r="R436" s="76"/>
      <c r="S436" s="28"/>
      <c r="T436" s="39"/>
      <c r="V436" s="76"/>
    </row>
    <row r="437" spans="1:22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71"/>
      <c r="N437" s="98"/>
      <c r="O437" s="28"/>
      <c r="P437" s="80"/>
      <c r="R437" s="76"/>
      <c r="S437" s="28"/>
      <c r="T437" s="39"/>
      <c r="V437" s="76"/>
    </row>
    <row r="438" spans="1:22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71"/>
      <c r="N438" s="98"/>
      <c r="O438" s="28"/>
      <c r="P438" s="80"/>
      <c r="R438" s="76"/>
      <c r="S438" s="28"/>
      <c r="T438" s="39"/>
      <c r="V438" s="76"/>
    </row>
    <row r="439" spans="1:22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71"/>
      <c r="N439" s="98"/>
      <c r="O439" s="28"/>
      <c r="P439" s="80"/>
      <c r="R439" s="76"/>
      <c r="S439" s="28"/>
      <c r="T439" s="39"/>
      <c r="V439" s="76"/>
    </row>
    <row r="440" spans="1:22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71"/>
      <c r="N440" s="98"/>
      <c r="O440" s="28"/>
      <c r="P440" s="80"/>
      <c r="R440" s="76"/>
      <c r="S440" s="28"/>
      <c r="T440" s="39"/>
      <c r="V440" s="76"/>
    </row>
    <row r="441" spans="1:22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71"/>
      <c r="N441" s="98"/>
      <c r="O441" s="28"/>
      <c r="P441" s="80"/>
      <c r="R441" s="76"/>
      <c r="S441" s="28"/>
      <c r="T441" s="39"/>
      <c r="V441" s="76"/>
    </row>
    <row r="442" spans="1:22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71"/>
      <c r="N442" s="98"/>
      <c r="O442" s="28"/>
      <c r="P442" s="80"/>
      <c r="R442" s="76"/>
      <c r="S442" s="28"/>
      <c r="T442" s="39"/>
      <c r="V442" s="76"/>
    </row>
    <row r="443" spans="1:22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71"/>
      <c r="N443" s="98"/>
      <c r="O443" s="28"/>
      <c r="P443" s="80"/>
      <c r="R443" s="76"/>
      <c r="S443" s="28"/>
      <c r="T443" s="39"/>
      <c r="V443" s="76"/>
    </row>
    <row r="444" spans="1:22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71"/>
      <c r="N444" s="98"/>
      <c r="O444" s="28"/>
      <c r="P444" s="80"/>
      <c r="R444" s="76"/>
      <c r="S444" s="28"/>
      <c r="T444" s="39"/>
      <c r="V444" s="76"/>
    </row>
    <row r="445" spans="1:22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71"/>
      <c r="N445" s="98"/>
      <c r="O445" s="28"/>
      <c r="P445" s="80"/>
      <c r="R445" s="76"/>
      <c r="S445" s="28"/>
      <c r="T445" s="39"/>
      <c r="V445" s="76"/>
    </row>
    <row r="446" spans="1:22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71"/>
      <c r="N446" s="98"/>
      <c r="O446" s="28"/>
      <c r="P446" s="80"/>
      <c r="R446" s="76"/>
      <c r="S446" s="28"/>
      <c r="T446" s="39"/>
      <c r="V446" s="76"/>
    </row>
    <row r="447" spans="1:22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71"/>
      <c r="N447" s="98"/>
      <c r="O447" s="28"/>
      <c r="P447" s="80"/>
      <c r="R447" s="76"/>
      <c r="S447" s="28"/>
      <c r="T447" s="39"/>
      <c r="V447" s="76"/>
    </row>
    <row r="448" spans="1:22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71"/>
      <c r="N448" s="98"/>
      <c r="O448" s="28"/>
      <c r="P448" s="80"/>
      <c r="R448" s="76"/>
      <c r="S448" s="28"/>
      <c r="T448" s="39"/>
      <c r="V448" s="76"/>
    </row>
    <row r="449" spans="1:22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71"/>
      <c r="N449" s="98"/>
      <c r="O449" s="28"/>
      <c r="P449" s="80"/>
      <c r="R449" s="76"/>
      <c r="S449" s="28"/>
      <c r="T449" s="39"/>
      <c r="V449" s="76"/>
    </row>
    <row r="450" spans="1:22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71"/>
      <c r="N450" s="98"/>
      <c r="O450" s="28"/>
      <c r="P450" s="80"/>
      <c r="R450" s="76"/>
      <c r="S450" s="28"/>
      <c r="T450" s="39"/>
      <c r="V450" s="76"/>
    </row>
    <row r="451" spans="1:22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71"/>
      <c r="N451" s="98"/>
      <c r="O451" s="28"/>
      <c r="P451" s="80"/>
      <c r="R451" s="76"/>
      <c r="S451" s="28"/>
      <c r="T451" s="39"/>
      <c r="V451" s="76"/>
    </row>
    <row r="452" spans="1:22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71"/>
      <c r="N452" s="98"/>
      <c r="O452" s="28"/>
      <c r="P452" s="80"/>
      <c r="R452" s="76"/>
      <c r="S452" s="28"/>
      <c r="T452" s="39"/>
      <c r="V452" s="76"/>
    </row>
    <row r="453" spans="1:22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71"/>
      <c r="N453" s="98"/>
      <c r="O453" s="28"/>
      <c r="P453" s="80"/>
      <c r="R453" s="76"/>
      <c r="S453" s="28"/>
      <c r="T453" s="39"/>
      <c r="V453" s="76"/>
    </row>
    <row r="454" spans="1:22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71"/>
      <c r="N454" s="98"/>
      <c r="O454" s="28"/>
      <c r="P454" s="80"/>
      <c r="R454" s="76"/>
      <c r="S454" s="28"/>
      <c r="T454" s="39"/>
      <c r="V454" s="76"/>
    </row>
    <row r="455" spans="1:22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71"/>
      <c r="N455" s="98"/>
      <c r="O455" s="28"/>
      <c r="P455" s="80"/>
      <c r="R455" s="76"/>
      <c r="S455" s="28"/>
      <c r="T455" s="39"/>
      <c r="V455" s="76"/>
    </row>
    <row r="456" spans="1:22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71"/>
      <c r="N456" s="98"/>
      <c r="O456" s="28"/>
      <c r="P456" s="80"/>
      <c r="R456" s="76"/>
      <c r="S456" s="28"/>
      <c r="T456" s="39"/>
      <c r="V456" s="76"/>
    </row>
    <row r="457" spans="1:22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71"/>
      <c r="N457" s="98"/>
      <c r="O457" s="28"/>
      <c r="P457" s="80"/>
      <c r="R457" s="76"/>
      <c r="S457" s="28"/>
      <c r="T457" s="39"/>
      <c r="V457" s="76"/>
    </row>
    <row r="458" spans="1:22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71"/>
      <c r="N458" s="98"/>
      <c r="O458" s="28"/>
      <c r="P458" s="80"/>
      <c r="R458" s="76"/>
      <c r="S458" s="28"/>
      <c r="T458" s="39"/>
      <c r="V458" s="76"/>
    </row>
    <row r="459" spans="1:22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71"/>
      <c r="N459" s="98"/>
      <c r="O459" s="28"/>
      <c r="P459" s="80"/>
      <c r="R459" s="76"/>
      <c r="S459" s="28"/>
      <c r="T459" s="39"/>
      <c r="V459" s="76"/>
    </row>
    <row r="460" spans="1:22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71"/>
      <c r="N460" s="98"/>
      <c r="O460" s="28"/>
      <c r="P460" s="80"/>
      <c r="R460" s="76"/>
      <c r="S460" s="28"/>
      <c r="T460" s="39"/>
      <c r="V460" s="76"/>
    </row>
    <row r="461" spans="1:22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71"/>
      <c r="N461" s="98"/>
      <c r="O461" s="28"/>
      <c r="P461" s="80"/>
      <c r="R461" s="76"/>
      <c r="S461" s="28"/>
      <c r="T461" s="39"/>
      <c r="V461" s="76"/>
    </row>
    <row r="462" spans="1:22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71"/>
      <c r="N462" s="98"/>
      <c r="O462" s="28"/>
      <c r="P462" s="80"/>
      <c r="R462" s="76"/>
      <c r="S462" s="28"/>
      <c r="T462" s="39"/>
      <c r="V462" s="76"/>
    </row>
    <row r="463" spans="1:22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71"/>
      <c r="N463" s="98"/>
      <c r="O463" s="28"/>
      <c r="P463" s="80"/>
      <c r="R463" s="76"/>
      <c r="S463" s="28"/>
      <c r="T463" s="39"/>
      <c r="V463" s="76"/>
    </row>
    <row r="464" spans="1:22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71"/>
      <c r="N464" s="98"/>
      <c r="O464" s="28"/>
      <c r="P464" s="80"/>
      <c r="R464" s="76"/>
      <c r="S464" s="28"/>
      <c r="T464" s="39"/>
      <c r="V464" s="76"/>
    </row>
    <row r="465" spans="1:22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71"/>
      <c r="N465" s="98"/>
      <c r="O465" s="28"/>
      <c r="P465" s="80"/>
      <c r="R465" s="76"/>
      <c r="S465" s="28"/>
      <c r="T465" s="39"/>
      <c r="V465" s="76"/>
    </row>
    <row r="466" spans="1:22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71"/>
      <c r="N466" s="98"/>
      <c r="O466" s="28"/>
      <c r="P466" s="80"/>
      <c r="R466" s="76"/>
      <c r="S466" s="28"/>
      <c r="T466" s="39"/>
      <c r="V466" s="76"/>
    </row>
    <row r="467" spans="1:22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71"/>
      <c r="N467" s="98"/>
      <c r="O467" s="28"/>
      <c r="P467" s="80"/>
      <c r="R467" s="76"/>
      <c r="S467" s="28"/>
      <c r="T467" s="39"/>
      <c r="V467" s="76"/>
    </row>
    <row r="468" spans="1:22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71"/>
      <c r="N468" s="98"/>
      <c r="O468" s="28"/>
      <c r="P468" s="80"/>
      <c r="R468" s="76"/>
      <c r="S468" s="28"/>
      <c r="T468" s="39"/>
      <c r="V468" s="76"/>
    </row>
    <row r="469" spans="1:22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71"/>
      <c r="N469" s="98"/>
      <c r="O469" s="28"/>
      <c r="P469" s="80"/>
      <c r="R469" s="76"/>
      <c r="S469" s="28"/>
      <c r="T469" s="39"/>
      <c r="V469" s="76"/>
    </row>
    <row r="470" spans="1:22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71"/>
      <c r="N470" s="98"/>
      <c r="O470" s="28"/>
      <c r="P470" s="80"/>
      <c r="R470" s="76"/>
      <c r="S470" s="28"/>
      <c r="T470" s="39"/>
      <c r="V470" s="76"/>
    </row>
    <row r="471" spans="1:22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71"/>
      <c r="N471" s="98"/>
      <c r="O471" s="28"/>
      <c r="P471" s="80"/>
      <c r="R471" s="76"/>
      <c r="S471" s="28"/>
      <c r="T471" s="39"/>
      <c r="V471" s="76"/>
    </row>
    <row r="472" spans="1:22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71"/>
      <c r="N472" s="98"/>
      <c r="O472" s="28"/>
      <c r="P472" s="80"/>
      <c r="R472" s="76"/>
      <c r="S472" s="28"/>
      <c r="T472" s="39"/>
      <c r="V472" s="76"/>
    </row>
    <row r="473" spans="1:22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71"/>
      <c r="N473" s="98"/>
      <c r="O473" s="28"/>
      <c r="P473" s="80"/>
      <c r="R473" s="76"/>
      <c r="S473" s="28"/>
      <c r="T473" s="39"/>
      <c r="V473" s="76"/>
    </row>
    <row r="474" spans="1:22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71"/>
      <c r="N474" s="98"/>
      <c r="O474" s="28"/>
      <c r="P474" s="80"/>
      <c r="R474" s="76"/>
      <c r="S474" s="28"/>
      <c r="T474" s="39"/>
      <c r="V474" s="76"/>
    </row>
    <row r="475" spans="1:22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71"/>
      <c r="N475" s="98"/>
      <c r="O475" s="28"/>
      <c r="P475" s="80"/>
      <c r="R475" s="76"/>
      <c r="S475" s="28"/>
      <c r="T475" s="39"/>
      <c r="V475" s="76"/>
    </row>
    <row r="476" spans="1:22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71"/>
      <c r="N476" s="98"/>
      <c r="O476" s="28"/>
      <c r="P476" s="80"/>
      <c r="R476" s="76"/>
      <c r="S476" s="28"/>
      <c r="T476" s="39"/>
      <c r="V476" s="76"/>
    </row>
    <row r="477" spans="1:22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71"/>
      <c r="N477" s="98"/>
      <c r="O477" s="28"/>
      <c r="P477" s="80"/>
      <c r="R477" s="76"/>
      <c r="S477" s="28"/>
      <c r="T477" s="39"/>
      <c r="V477" s="76"/>
    </row>
    <row r="478" spans="1:22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71"/>
      <c r="N478" s="98"/>
      <c r="O478" s="28"/>
      <c r="P478" s="80"/>
      <c r="R478" s="76"/>
      <c r="S478" s="28"/>
      <c r="T478" s="39"/>
      <c r="V478" s="76"/>
    </row>
    <row r="479" spans="1:22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71"/>
      <c r="N479" s="98"/>
      <c r="O479" s="28"/>
      <c r="P479" s="80"/>
      <c r="R479" s="76"/>
      <c r="S479" s="28"/>
      <c r="T479" s="39"/>
      <c r="V479" s="76"/>
    </row>
    <row r="480" spans="1:22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71"/>
      <c r="N480" s="98"/>
      <c r="O480" s="28"/>
      <c r="P480" s="80"/>
      <c r="R480" s="76"/>
      <c r="S480" s="28"/>
      <c r="T480" s="39"/>
      <c r="V480" s="76"/>
    </row>
    <row r="481" spans="1:22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71"/>
      <c r="N481" s="98"/>
      <c r="O481" s="28"/>
      <c r="P481" s="80"/>
      <c r="R481" s="76"/>
      <c r="S481" s="28"/>
      <c r="T481" s="39"/>
      <c r="V481" s="76"/>
    </row>
    <row r="482" spans="1:22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71"/>
      <c r="N482" s="98"/>
      <c r="O482" s="28"/>
      <c r="P482" s="80"/>
      <c r="R482" s="76"/>
      <c r="S482" s="28"/>
      <c r="T482" s="39"/>
      <c r="V482" s="76"/>
    </row>
    <row r="483" spans="1:22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71"/>
      <c r="N483" s="98"/>
      <c r="O483" s="28"/>
      <c r="P483" s="80"/>
      <c r="R483" s="76"/>
      <c r="S483" s="28"/>
      <c r="T483" s="39"/>
      <c r="V483" s="76"/>
    </row>
    <row r="484" spans="1:22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71"/>
      <c r="N484" s="98"/>
      <c r="O484" s="28"/>
      <c r="P484" s="80"/>
      <c r="R484" s="76"/>
      <c r="S484" s="28"/>
      <c r="T484" s="39"/>
      <c r="V484" s="76"/>
    </row>
    <row r="485" spans="1:22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71"/>
      <c r="N485" s="98"/>
      <c r="O485" s="28"/>
      <c r="P485" s="80"/>
      <c r="R485" s="76"/>
      <c r="S485" s="28"/>
      <c r="T485" s="39"/>
      <c r="V485" s="76"/>
    </row>
    <row r="486" spans="1:22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71"/>
      <c r="N486" s="98"/>
      <c r="O486" s="28"/>
      <c r="P486" s="80"/>
      <c r="R486" s="76"/>
      <c r="S486" s="28"/>
      <c r="T486" s="39"/>
      <c r="V486" s="76"/>
    </row>
    <row r="487" spans="1:22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71"/>
      <c r="N487" s="98"/>
      <c r="O487" s="28"/>
      <c r="P487" s="80"/>
      <c r="R487" s="76"/>
      <c r="S487" s="28"/>
      <c r="T487" s="39"/>
      <c r="V487" s="76"/>
    </row>
    <row r="488" spans="1:22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71"/>
      <c r="N488" s="98"/>
      <c r="O488" s="28"/>
      <c r="P488" s="80"/>
      <c r="R488" s="76"/>
      <c r="S488" s="28"/>
      <c r="T488" s="39"/>
      <c r="V488" s="76"/>
    </row>
    <row r="489" spans="1:22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71"/>
      <c r="N489" s="98"/>
      <c r="O489" s="28"/>
      <c r="P489" s="80"/>
      <c r="R489" s="76"/>
      <c r="S489" s="28"/>
      <c r="T489" s="39"/>
      <c r="V489" s="76"/>
    </row>
    <row r="490" spans="1:22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71"/>
      <c r="N490" s="98"/>
      <c r="O490" s="28"/>
      <c r="P490" s="80"/>
      <c r="R490" s="76"/>
      <c r="S490" s="28"/>
      <c r="T490" s="39"/>
      <c r="V490" s="76"/>
    </row>
    <row r="491" spans="1:22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71"/>
      <c r="N491" s="98"/>
      <c r="O491" s="28"/>
      <c r="P491" s="80"/>
      <c r="R491" s="76"/>
      <c r="S491" s="28"/>
      <c r="T491" s="39"/>
      <c r="V491" s="76"/>
    </row>
    <row r="492" spans="1:22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71"/>
      <c r="N492" s="98"/>
      <c r="O492" s="28"/>
      <c r="P492" s="80"/>
      <c r="R492" s="76"/>
      <c r="S492" s="28"/>
      <c r="T492" s="39"/>
      <c r="V492" s="76"/>
    </row>
    <row r="493" spans="1:22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71"/>
      <c r="N493" s="98"/>
      <c r="O493" s="28"/>
      <c r="P493" s="80"/>
      <c r="R493" s="76"/>
      <c r="S493" s="28"/>
      <c r="T493" s="39"/>
      <c r="V493" s="76"/>
    </row>
    <row r="494" spans="1:22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71"/>
      <c r="N494" s="98"/>
      <c r="O494" s="28"/>
      <c r="P494" s="80"/>
      <c r="R494" s="76"/>
      <c r="S494" s="28"/>
      <c r="T494" s="39"/>
      <c r="V494" s="76"/>
    </row>
    <row r="495" spans="1:22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71"/>
      <c r="N495" s="98"/>
      <c r="O495" s="28"/>
      <c r="P495" s="80"/>
      <c r="R495" s="76"/>
      <c r="S495" s="28"/>
      <c r="T495" s="39"/>
      <c r="V495" s="76"/>
    </row>
    <row r="496" spans="1:22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71"/>
      <c r="N496" s="98"/>
      <c r="O496" s="28"/>
      <c r="P496" s="80"/>
      <c r="R496" s="76"/>
      <c r="S496" s="28"/>
      <c r="T496" s="39"/>
      <c r="V496" s="76"/>
    </row>
    <row r="497" spans="1:22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71"/>
      <c r="N497" s="98"/>
      <c r="O497" s="28"/>
      <c r="P497" s="80"/>
      <c r="R497" s="76"/>
      <c r="S497" s="28"/>
      <c r="T497" s="39"/>
      <c r="V497" s="76"/>
    </row>
    <row r="498" spans="1:22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71"/>
      <c r="N498" s="98"/>
      <c r="O498" s="28"/>
      <c r="P498" s="80"/>
      <c r="R498" s="76"/>
      <c r="S498" s="28"/>
      <c r="T498" s="39"/>
      <c r="V498" s="76"/>
    </row>
    <row r="499" spans="1:22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71"/>
      <c r="N499" s="98"/>
      <c r="O499" s="28"/>
      <c r="P499" s="80"/>
      <c r="R499" s="76"/>
      <c r="S499" s="28"/>
      <c r="T499" s="39"/>
      <c r="V499" s="76"/>
    </row>
    <row r="500" spans="1:22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71"/>
      <c r="N500" s="98"/>
      <c r="O500" s="28"/>
      <c r="P500" s="80"/>
      <c r="R500" s="76"/>
      <c r="S500" s="28"/>
      <c r="T500" s="39"/>
      <c r="V500" s="76"/>
    </row>
    <row r="501" spans="1:22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71"/>
      <c r="N501" s="98"/>
      <c r="O501" s="28"/>
      <c r="P501" s="80"/>
      <c r="R501" s="76"/>
      <c r="S501" s="28"/>
      <c r="T501" s="39"/>
      <c r="V501" s="76"/>
    </row>
    <row r="502" spans="1:22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71"/>
      <c r="N502" s="98"/>
      <c r="O502" s="28"/>
      <c r="P502" s="80"/>
      <c r="R502" s="76"/>
      <c r="S502" s="28"/>
      <c r="T502" s="39"/>
      <c r="V502" s="76"/>
    </row>
    <row r="503" spans="1:22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71"/>
      <c r="N503" s="98"/>
      <c r="O503" s="28"/>
      <c r="P503" s="80"/>
      <c r="R503" s="76"/>
      <c r="S503" s="28"/>
      <c r="T503" s="39"/>
      <c r="V503" s="76"/>
    </row>
    <row r="504" spans="1:22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71"/>
      <c r="N504" s="98"/>
      <c r="O504" s="28"/>
      <c r="P504" s="80"/>
      <c r="R504" s="76"/>
      <c r="S504" s="28"/>
      <c r="T504" s="39"/>
      <c r="V504" s="76"/>
    </row>
    <row r="505" spans="1:22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71"/>
      <c r="N505" s="98"/>
      <c r="O505" s="28"/>
      <c r="P505" s="80"/>
      <c r="R505" s="76"/>
      <c r="S505" s="28"/>
      <c r="T505" s="39"/>
      <c r="V505" s="76"/>
    </row>
    <row r="506" spans="1:22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71"/>
      <c r="N506" s="98"/>
      <c r="O506" s="28"/>
      <c r="P506" s="80"/>
      <c r="R506" s="76"/>
      <c r="S506" s="28"/>
      <c r="T506" s="39"/>
      <c r="V506" s="76"/>
    </row>
    <row r="507" spans="1:22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71"/>
      <c r="N507" s="98"/>
      <c r="O507" s="28"/>
      <c r="P507" s="80"/>
      <c r="R507" s="76"/>
      <c r="S507" s="28"/>
      <c r="T507" s="39"/>
      <c r="V507" s="76"/>
    </row>
    <row r="508" spans="1:22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71"/>
      <c r="N508" s="98"/>
      <c r="O508" s="28"/>
      <c r="P508" s="80"/>
      <c r="R508" s="76"/>
      <c r="S508" s="28"/>
      <c r="T508" s="39"/>
      <c r="V508" s="76"/>
    </row>
    <row r="509" spans="1:22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71"/>
      <c r="N509" s="98"/>
      <c r="O509" s="28"/>
      <c r="P509" s="80"/>
      <c r="R509" s="76"/>
      <c r="S509" s="28"/>
      <c r="T509" s="39"/>
      <c r="V509" s="76"/>
    </row>
    <row r="510" spans="1:22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71"/>
      <c r="N510" s="98"/>
      <c r="O510" s="28"/>
      <c r="P510" s="80"/>
      <c r="R510" s="76"/>
      <c r="S510" s="28"/>
      <c r="T510" s="39"/>
      <c r="V510" s="76"/>
    </row>
    <row r="511" spans="1:22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71"/>
      <c r="N511" s="98"/>
      <c r="O511" s="28"/>
      <c r="P511" s="80"/>
      <c r="R511" s="76"/>
      <c r="S511" s="28"/>
      <c r="T511" s="39"/>
      <c r="V511" s="76"/>
    </row>
    <row r="512" spans="1:22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71"/>
      <c r="N512" s="98"/>
      <c r="O512" s="28"/>
      <c r="P512" s="80"/>
      <c r="R512" s="76"/>
      <c r="S512" s="28"/>
      <c r="T512" s="39"/>
      <c r="V512" s="76"/>
    </row>
    <row r="513" spans="1:22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71"/>
      <c r="N513" s="98"/>
      <c r="O513" s="28"/>
      <c r="P513" s="80"/>
      <c r="R513" s="76"/>
      <c r="S513" s="28"/>
      <c r="T513" s="39"/>
      <c r="V513" s="76"/>
    </row>
    <row r="514" spans="1:22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71"/>
      <c r="N514" s="98"/>
      <c r="O514" s="28"/>
      <c r="P514" s="80"/>
      <c r="R514" s="76"/>
      <c r="S514" s="28"/>
      <c r="T514" s="39"/>
      <c r="V514" s="76"/>
    </row>
    <row r="515" spans="1:22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71"/>
      <c r="N515" s="98"/>
      <c r="O515" s="28"/>
      <c r="P515" s="80"/>
      <c r="R515" s="76"/>
      <c r="S515" s="28"/>
      <c r="T515" s="39"/>
      <c r="V515" s="76"/>
    </row>
    <row r="516" spans="1:22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71"/>
      <c r="N516" s="98"/>
      <c r="O516" s="28"/>
      <c r="P516" s="80"/>
      <c r="R516" s="76"/>
      <c r="S516" s="28"/>
      <c r="T516" s="39"/>
      <c r="V516" s="76"/>
    </row>
    <row r="517" spans="1:22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71"/>
      <c r="N517" s="98"/>
      <c r="O517" s="28"/>
      <c r="P517" s="80"/>
      <c r="R517" s="76"/>
      <c r="S517" s="28"/>
      <c r="T517" s="39"/>
      <c r="V517" s="76"/>
    </row>
    <row r="518" spans="1:22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71"/>
      <c r="N518" s="98"/>
      <c r="O518" s="28"/>
      <c r="P518" s="80"/>
      <c r="R518" s="76"/>
      <c r="S518" s="28"/>
      <c r="T518" s="39"/>
      <c r="V518" s="76"/>
    </row>
    <row r="519" spans="1:22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71"/>
      <c r="N519" s="98"/>
      <c r="O519" s="28"/>
      <c r="P519" s="80"/>
      <c r="R519" s="76"/>
      <c r="S519" s="28"/>
      <c r="T519" s="39"/>
      <c r="V519" s="76"/>
    </row>
    <row r="520" spans="1:22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71"/>
      <c r="N520" s="98"/>
      <c r="O520" s="28"/>
      <c r="P520" s="80"/>
      <c r="R520" s="76"/>
      <c r="S520" s="28"/>
      <c r="T520" s="39"/>
      <c r="V520" s="76"/>
    </row>
    <row r="521" spans="1:22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71"/>
      <c r="N521" s="98"/>
      <c r="O521" s="28"/>
      <c r="P521" s="80"/>
      <c r="R521" s="76"/>
      <c r="S521" s="28"/>
      <c r="T521" s="39"/>
      <c r="V521" s="76"/>
    </row>
    <row r="522" spans="1:22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71"/>
      <c r="N522" s="98"/>
      <c r="O522" s="28"/>
      <c r="P522" s="80"/>
      <c r="R522" s="76"/>
      <c r="S522" s="28"/>
      <c r="T522" s="39"/>
      <c r="V522" s="76"/>
    </row>
    <row r="523" spans="1:22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71"/>
      <c r="N523" s="98"/>
      <c r="O523" s="28"/>
      <c r="P523" s="80"/>
      <c r="R523" s="76"/>
      <c r="S523" s="28"/>
      <c r="T523" s="39"/>
      <c r="V523" s="76"/>
    </row>
    <row r="524" spans="1:22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71"/>
      <c r="N524" s="98"/>
      <c r="O524" s="28"/>
      <c r="P524" s="80"/>
      <c r="R524" s="76"/>
      <c r="S524" s="28"/>
      <c r="T524" s="39"/>
      <c r="V524" s="76"/>
    </row>
    <row r="525" spans="1:22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71"/>
      <c r="N525" s="98"/>
      <c r="O525" s="28"/>
      <c r="P525" s="80"/>
      <c r="R525" s="76"/>
      <c r="S525" s="28"/>
      <c r="T525" s="39"/>
      <c r="V525" s="76"/>
    </row>
    <row r="526" spans="1:22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71"/>
      <c r="N526" s="98"/>
      <c r="O526" s="28"/>
      <c r="P526" s="80"/>
      <c r="R526" s="76"/>
      <c r="S526" s="28"/>
      <c r="T526" s="39"/>
      <c r="V526" s="76"/>
    </row>
    <row r="527" spans="1:22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71"/>
      <c r="N527" s="98"/>
      <c r="O527" s="28"/>
      <c r="P527" s="80"/>
      <c r="R527" s="76"/>
      <c r="S527" s="28"/>
      <c r="T527" s="39"/>
      <c r="V527" s="76"/>
    </row>
    <row r="528" spans="1:22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71"/>
      <c r="N528" s="98"/>
      <c r="O528" s="28"/>
      <c r="P528" s="80"/>
      <c r="R528" s="76"/>
      <c r="S528" s="28"/>
      <c r="T528" s="39"/>
      <c r="V528" s="76"/>
    </row>
    <row r="529" spans="1:22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71"/>
      <c r="N529" s="98"/>
      <c r="O529" s="28"/>
      <c r="P529" s="80"/>
      <c r="R529" s="76"/>
      <c r="S529" s="28"/>
      <c r="T529" s="39"/>
      <c r="V529" s="76"/>
    </row>
    <row r="530" spans="1:22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71"/>
      <c r="N530" s="98"/>
      <c r="O530" s="28"/>
      <c r="P530" s="80"/>
      <c r="R530" s="76"/>
      <c r="S530" s="28"/>
      <c r="T530" s="39"/>
      <c r="V530" s="76"/>
    </row>
    <row r="531" spans="1:22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71"/>
      <c r="N531" s="98"/>
      <c r="O531" s="28"/>
      <c r="P531" s="80"/>
      <c r="R531" s="76"/>
      <c r="S531" s="28"/>
      <c r="T531" s="39"/>
      <c r="V531" s="76"/>
    </row>
    <row r="532" spans="1:22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71"/>
      <c r="N532" s="98"/>
      <c r="O532" s="28"/>
      <c r="P532" s="80"/>
      <c r="R532" s="76"/>
      <c r="S532" s="28"/>
      <c r="T532" s="39"/>
      <c r="V532" s="76"/>
    </row>
    <row r="533" spans="1:22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71"/>
      <c r="N533" s="98"/>
      <c r="O533" s="28"/>
      <c r="P533" s="80"/>
      <c r="R533" s="76"/>
      <c r="S533" s="28"/>
      <c r="T533" s="39"/>
      <c r="V533" s="76"/>
    </row>
    <row r="534" spans="1:22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71"/>
      <c r="N534" s="98"/>
      <c r="O534" s="28"/>
      <c r="P534" s="80"/>
      <c r="R534" s="76"/>
      <c r="S534" s="28"/>
      <c r="T534" s="39"/>
      <c r="V534" s="76"/>
    </row>
    <row r="535" spans="1:22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71"/>
      <c r="N535" s="98"/>
      <c r="O535" s="28"/>
      <c r="P535" s="80"/>
      <c r="R535" s="76"/>
      <c r="S535" s="28"/>
      <c r="T535" s="39"/>
      <c r="V535" s="76"/>
    </row>
    <row r="536" spans="1:22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71"/>
      <c r="N536" s="98"/>
      <c r="O536" s="28"/>
      <c r="P536" s="80"/>
      <c r="R536" s="76"/>
      <c r="S536" s="28"/>
      <c r="T536" s="39"/>
      <c r="V536" s="76"/>
    </row>
    <row r="537" spans="1:22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71"/>
      <c r="N537" s="98"/>
      <c r="O537" s="28"/>
      <c r="P537" s="80"/>
      <c r="R537" s="76"/>
      <c r="S537" s="28"/>
      <c r="T537" s="39"/>
      <c r="V537" s="76"/>
    </row>
    <row r="538" spans="1:22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71"/>
      <c r="N538" s="98"/>
      <c r="O538" s="28"/>
      <c r="P538" s="80"/>
      <c r="R538" s="76"/>
      <c r="S538" s="28"/>
      <c r="T538" s="39"/>
      <c r="V538" s="76"/>
    </row>
    <row r="539" spans="1:22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71"/>
      <c r="N539" s="98"/>
      <c r="O539" s="28"/>
      <c r="P539" s="80"/>
      <c r="R539" s="76"/>
      <c r="S539" s="28"/>
      <c r="T539" s="39"/>
      <c r="V539" s="76"/>
    </row>
    <row r="540" spans="1:22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71"/>
      <c r="N540" s="98"/>
      <c r="O540" s="28"/>
      <c r="P540" s="80"/>
      <c r="R540" s="76"/>
      <c r="S540" s="28"/>
      <c r="T540" s="39"/>
      <c r="V540" s="76"/>
    </row>
    <row r="541" spans="1:22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71"/>
      <c r="N541" s="98"/>
      <c r="O541" s="28"/>
      <c r="P541" s="80"/>
      <c r="R541" s="76"/>
      <c r="S541" s="28"/>
      <c r="T541" s="39"/>
      <c r="V541" s="76"/>
    </row>
    <row r="542" spans="1:22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71"/>
      <c r="N542" s="98"/>
      <c r="O542" s="28"/>
      <c r="P542" s="80"/>
      <c r="R542" s="76"/>
      <c r="S542" s="28"/>
      <c r="T542" s="39"/>
      <c r="V542" s="76"/>
    </row>
    <row r="543" spans="1:22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71"/>
      <c r="N543" s="98"/>
      <c r="O543" s="28"/>
      <c r="P543" s="80"/>
      <c r="R543" s="76"/>
      <c r="S543" s="28"/>
      <c r="T543" s="39"/>
      <c r="V543" s="76"/>
    </row>
    <row r="544" spans="1:22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71"/>
      <c r="N544" s="98"/>
      <c r="O544" s="28"/>
      <c r="P544" s="80"/>
      <c r="R544" s="76"/>
      <c r="S544" s="28"/>
      <c r="T544" s="39"/>
      <c r="V544" s="76"/>
    </row>
    <row r="545" spans="1:22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71"/>
      <c r="N545" s="98"/>
      <c r="O545" s="28"/>
      <c r="P545" s="80"/>
      <c r="R545" s="76"/>
      <c r="S545" s="28"/>
      <c r="T545" s="39"/>
      <c r="V545" s="76"/>
    </row>
    <row r="546" spans="1:22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71"/>
      <c r="N546" s="98"/>
      <c r="O546" s="28"/>
      <c r="P546" s="80"/>
      <c r="R546" s="76"/>
      <c r="S546" s="28"/>
      <c r="T546" s="39"/>
      <c r="V546" s="76"/>
    </row>
    <row r="547" spans="1:22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71"/>
      <c r="N547" s="98"/>
      <c r="O547" s="28"/>
      <c r="P547" s="80"/>
      <c r="R547" s="76"/>
      <c r="S547" s="28"/>
      <c r="T547" s="39"/>
      <c r="V547" s="76"/>
    </row>
    <row r="548" spans="1:22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71"/>
      <c r="N548" s="98"/>
      <c r="O548" s="28"/>
      <c r="P548" s="80"/>
      <c r="R548" s="76"/>
      <c r="S548" s="28"/>
      <c r="T548" s="39"/>
      <c r="V548" s="76"/>
    </row>
    <row r="549" spans="1:22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71"/>
      <c r="N549" s="98"/>
      <c r="O549" s="28"/>
      <c r="P549" s="80"/>
      <c r="R549" s="76"/>
      <c r="S549" s="28"/>
      <c r="T549" s="39"/>
      <c r="V549" s="76"/>
    </row>
    <row r="550" spans="1:22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71"/>
      <c r="N550" s="98"/>
      <c r="O550" s="28"/>
      <c r="P550" s="80"/>
      <c r="R550" s="76"/>
      <c r="S550" s="28"/>
      <c r="T550" s="39"/>
      <c r="V550" s="76"/>
    </row>
    <row r="551" spans="1:22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71"/>
      <c r="N551" s="98"/>
      <c r="O551" s="28"/>
      <c r="P551" s="80"/>
      <c r="R551" s="76"/>
      <c r="S551" s="28"/>
      <c r="T551" s="39"/>
      <c r="V551" s="76"/>
    </row>
    <row r="552" spans="1:22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71"/>
      <c r="N552" s="98"/>
      <c r="O552" s="28"/>
      <c r="P552" s="80"/>
      <c r="R552" s="76"/>
      <c r="S552" s="28"/>
      <c r="T552" s="39"/>
      <c r="V552" s="76"/>
    </row>
    <row r="553" spans="1:22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71"/>
      <c r="N553" s="98"/>
      <c r="O553" s="28"/>
      <c r="P553" s="80"/>
      <c r="R553" s="76"/>
      <c r="S553" s="28"/>
      <c r="T553" s="39"/>
      <c r="V553" s="76"/>
    </row>
    <row r="554" spans="1:22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71"/>
      <c r="N554" s="98"/>
      <c r="O554" s="28"/>
      <c r="P554" s="80"/>
      <c r="R554" s="76"/>
      <c r="S554" s="28"/>
      <c r="T554" s="39"/>
      <c r="V554" s="76"/>
    </row>
    <row r="555" spans="1:22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71"/>
      <c r="N555" s="98"/>
      <c r="O555" s="28"/>
      <c r="P555" s="80"/>
      <c r="R555" s="76"/>
      <c r="S555" s="28"/>
      <c r="T555" s="39"/>
      <c r="V555" s="76"/>
    </row>
    <row r="556" spans="1:22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71"/>
      <c r="N556" s="98"/>
      <c r="O556" s="28"/>
      <c r="P556" s="80"/>
      <c r="R556" s="76"/>
      <c r="S556" s="28"/>
      <c r="T556" s="39"/>
      <c r="V556" s="76"/>
    </row>
    <row r="557" spans="1:22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71"/>
      <c r="N557" s="98"/>
      <c r="O557" s="28"/>
      <c r="P557" s="80"/>
      <c r="R557" s="76"/>
      <c r="S557" s="28"/>
      <c r="T557" s="39"/>
      <c r="V557" s="76"/>
    </row>
    <row r="558" spans="1:22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71"/>
      <c r="N558" s="98"/>
      <c r="O558" s="28"/>
      <c r="P558" s="80"/>
      <c r="R558" s="76"/>
      <c r="S558" s="28"/>
      <c r="T558" s="39"/>
      <c r="V558" s="76"/>
    </row>
    <row r="559" spans="1:22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71"/>
      <c r="N559" s="98"/>
      <c r="O559" s="28"/>
      <c r="P559" s="80"/>
      <c r="R559" s="76"/>
      <c r="S559" s="28"/>
      <c r="T559" s="39"/>
      <c r="V559" s="76"/>
    </row>
    <row r="560" spans="1:22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71"/>
      <c r="N560" s="98"/>
      <c r="O560" s="28"/>
      <c r="P560" s="80"/>
      <c r="R560" s="76"/>
      <c r="S560" s="28"/>
      <c r="T560" s="39"/>
      <c r="V560" s="76"/>
    </row>
    <row r="561" spans="1:22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71"/>
      <c r="N561" s="98"/>
      <c r="O561" s="28"/>
      <c r="P561" s="80"/>
      <c r="R561" s="76"/>
      <c r="S561" s="28"/>
      <c r="T561" s="39"/>
      <c r="V561" s="76"/>
    </row>
    <row r="562" spans="1:22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71"/>
      <c r="N562" s="98"/>
      <c r="O562" s="28"/>
      <c r="P562" s="80"/>
      <c r="R562" s="76"/>
      <c r="S562" s="28"/>
      <c r="T562" s="39"/>
      <c r="V562" s="76"/>
    </row>
    <row r="563" spans="1:22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71"/>
      <c r="N563" s="98"/>
      <c r="O563" s="28"/>
      <c r="P563" s="80"/>
      <c r="R563" s="76"/>
      <c r="S563" s="28"/>
      <c r="T563" s="39"/>
      <c r="V563" s="76"/>
    </row>
    <row r="564" spans="1:22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71"/>
      <c r="N564" s="98"/>
      <c r="O564" s="28"/>
      <c r="P564" s="80"/>
      <c r="R564" s="76"/>
      <c r="S564" s="28"/>
      <c r="T564" s="39"/>
      <c r="V564" s="76"/>
    </row>
    <row r="565" spans="1:22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71"/>
      <c r="N565" s="98"/>
      <c r="O565" s="28"/>
      <c r="P565" s="80"/>
      <c r="R565" s="76"/>
      <c r="S565" s="28"/>
      <c r="T565" s="39"/>
      <c r="V565" s="76"/>
    </row>
    <row r="566" spans="1:22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71"/>
      <c r="N566" s="98"/>
      <c r="O566" s="28"/>
      <c r="P566" s="80"/>
      <c r="R566" s="76"/>
      <c r="S566" s="28"/>
      <c r="T566" s="39"/>
      <c r="V566" s="76"/>
    </row>
    <row r="567" spans="1:22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71"/>
      <c r="N567" s="98"/>
      <c r="O567" s="28"/>
      <c r="P567" s="80"/>
      <c r="R567" s="76"/>
      <c r="S567" s="28"/>
      <c r="T567" s="39"/>
      <c r="V567" s="76"/>
    </row>
    <row r="568" spans="1:22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71"/>
      <c r="N568" s="98"/>
      <c r="O568" s="28"/>
      <c r="P568" s="80"/>
      <c r="R568" s="76"/>
      <c r="S568" s="28"/>
      <c r="T568" s="39"/>
      <c r="V568" s="76"/>
    </row>
    <row r="569" spans="1:22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71"/>
      <c r="N569" s="98"/>
      <c r="O569" s="28"/>
      <c r="P569" s="80"/>
      <c r="R569" s="76"/>
      <c r="S569" s="28"/>
      <c r="T569" s="39"/>
      <c r="V569" s="76"/>
    </row>
    <row r="570" spans="1:22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71"/>
      <c r="N570" s="98"/>
      <c r="O570" s="28"/>
      <c r="P570" s="80"/>
      <c r="R570" s="76"/>
      <c r="S570" s="28"/>
      <c r="T570" s="39"/>
      <c r="V570" s="76"/>
    </row>
    <row r="571" spans="1:22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71"/>
      <c r="N571" s="98"/>
      <c r="O571" s="28"/>
      <c r="P571" s="80"/>
      <c r="R571" s="76"/>
      <c r="S571" s="28"/>
      <c r="T571" s="39"/>
      <c r="V571" s="76"/>
    </row>
    <row r="572" spans="1:22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71"/>
      <c r="N572" s="98"/>
      <c r="O572" s="28"/>
      <c r="P572" s="80"/>
      <c r="R572" s="76"/>
      <c r="S572" s="28"/>
      <c r="T572" s="39"/>
      <c r="V572" s="76"/>
    </row>
    <row r="573" spans="1:22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71"/>
      <c r="N573" s="98"/>
      <c r="O573" s="28"/>
      <c r="P573" s="80"/>
      <c r="R573" s="76"/>
      <c r="S573" s="28"/>
      <c r="T573" s="39"/>
      <c r="V573" s="76"/>
    </row>
    <row r="574" spans="1:22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71"/>
      <c r="N574" s="98"/>
      <c r="O574" s="28"/>
      <c r="P574" s="80"/>
      <c r="R574" s="76"/>
      <c r="S574" s="28"/>
      <c r="T574" s="39"/>
      <c r="V574" s="76"/>
    </row>
    <row r="575" spans="1:22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71"/>
      <c r="N575" s="98"/>
      <c r="O575" s="28"/>
      <c r="P575" s="80"/>
      <c r="R575" s="76"/>
      <c r="S575" s="28"/>
      <c r="T575" s="39"/>
      <c r="V575" s="76"/>
    </row>
    <row r="576" spans="1:22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71"/>
      <c r="N576" s="98"/>
      <c r="O576" s="28"/>
      <c r="P576" s="80"/>
      <c r="R576" s="76"/>
      <c r="S576" s="28"/>
      <c r="T576" s="39"/>
      <c r="V576" s="76"/>
    </row>
    <row r="577" spans="1:22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71"/>
      <c r="N577" s="98"/>
      <c r="O577" s="28"/>
      <c r="P577" s="80"/>
      <c r="R577" s="76"/>
      <c r="S577" s="28"/>
      <c r="T577" s="39"/>
      <c r="V577" s="76"/>
    </row>
    <row r="578" spans="1:22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71"/>
      <c r="N578" s="98"/>
      <c r="O578" s="28"/>
      <c r="P578" s="80"/>
      <c r="R578" s="76"/>
      <c r="S578" s="28"/>
      <c r="T578" s="39"/>
      <c r="V578" s="76"/>
    </row>
    <row r="579" spans="1:22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71"/>
      <c r="N579" s="98"/>
      <c r="O579" s="28"/>
      <c r="P579" s="80"/>
      <c r="R579" s="76"/>
      <c r="S579" s="28"/>
      <c r="T579" s="39"/>
      <c r="V579" s="76"/>
    </row>
    <row r="580" spans="1:22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71"/>
      <c r="N580" s="98"/>
      <c r="O580" s="28"/>
      <c r="P580" s="80"/>
      <c r="R580" s="76"/>
      <c r="S580" s="28"/>
      <c r="T580" s="39"/>
      <c r="V580" s="76"/>
    </row>
    <row r="581" spans="1:22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71"/>
      <c r="N581" s="98"/>
      <c r="O581" s="28"/>
      <c r="P581" s="80"/>
      <c r="R581" s="76"/>
      <c r="S581" s="28"/>
      <c r="T581" s="39"/>
      <c r="V581" s="76"/>
    </row>
    <row r="582" spans="1:22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71"/>
      <c r="N582" s="98"/>
      <c r="O582" s="28"/>
      <c r="P582" s="80"/>
      <c r="R582" s="76"/>
      <c r="S582" s="28"/>
      <c r="T582" s="39"/>
      <c r="V582" s="76"/>
    </row>
    <row r="583" spans="1:22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71"/>
      <c r="N583" s="98"/>
      <c r="O583" s="28"/>
      <c r="P583" s="80"/>
      <c r="R583" s="76"/>
      <c r="S583" s="28"/>
      <c r="T583" s="39"/>
      <c r="V583" s="76"/>
    </row>
    <row r="584" spans="1:22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71"/>
      <c r="N584" s="98"/>
      <c r="O584" s="28"/>
      <c r="P584" s="80"/>
      <c r="R584" s="76"/>
      <c r="S584" s="28"/>
      <c r="T584" s="39"/>
      <c r="V584" s="76"/>
    </row>
    <row r="585" spans="1:22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71"/>
      <c r="N585" s="98"/>
      <c r="O585" s="28"/>
      <c r="P585" s="80"/>
      <c r="R585" s="76"/>
      <c r="S585" s="28"/>
      <c r="T585" s="39"/>
      <c r="V585" s="76"/>
    </row>
    <row r="586" spans="1:22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71"/>
      <c r="N586" s="98"/>
      <c r="O586" s="28"/>
      <c r="P586" s="80"/>
      <c r="R586" s="76"/>
      <c r="S586" s="28"/>
      <c r="T586" s="39"/>
      <c r="V586" s="76"/>
    </row>
    <row r="587" spans="1:22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71"/>
      <c r="N587" s="98"/>
      <c r="O587" s="28"/>
      <c r="P587" s="80"/>
      <c r="R587" s="76"/>
      <c r="S587" s="28"/>
      <c r="T587" s="39"/>
      <c r="V587" s="76"/>
    </row>
    <row r="588" spans="1:22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71"/>
      <c r="N588" s="98"/>
      <c r="O588" s="28"/>
      <c r="P588" s="80"/>
      <c r="R588" s="76"/>
      <c r="S588" s="28"/>
      <c r="T588" s="39"/>
      <c r="V588" s="76"/>
    </row>
    <row r="589" spans="1:22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71"/>
      <c r="N589" s="98"/>
      <c r="O589" s="28"/>
      <c r="P589" s="80"/>
      <c r="R589" s="76"/>
      <c r="S589" s="28"/>
      <c r="T589" s="39"/>
      <c r="V589" s="76"/>
    </row>
    <row r="590" spans="1:22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71"/>
      <c r="N590" s="98"/>
      <c r="O590" s="28"/>
      <c r="P590" s="80"/>
      <c r="R590" s="76"/>
      <c r="S590" s="28"/>
      <c r="T590" s="39"/>
      <c r="V590" s="76"/>
    </row>
    <row r="591" spans="1:22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71"/>
      <c r="N591" s="98"/>
      <c r="O591" s="28"/>
      <c r="P591" s="80"/>
      <c r="R591" s="76"/>
      <c r="S591" s="28"/>
      <c r="T591" s="39"/>
      <c r="V591" s="76"/>
    </row>
    <row r="592" spans="1:22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71"/>
      <c r="N592" s="98"/>
      <c r="O592" s="28"/>
      <c r="P592" s="80"/>
      <c r="R592" s="76"/>
      <c r="S592" s="28"/>
      <c r="T592" s="39"/>
      <c r="V592" s="76"/>
    </row>
    <row r="593" spans="1:22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71"/>
      <c r="N593" s="98"/>
      <c r="O593" s="28"/>
      <c r="P593" s="80"/>
      <c r="R593" s="76"/>
      <c r="S593" s="28"/>
      <c r="T593" s="39"/>
      <c r="V593" s="76"/>
    </row>
    <row r="594" spans="1:22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71"/>
      <c r="N594" s="98"/>
      <c r="O594" s="28"/>
      <c r="P594" s="80"/>
      <c r="R594" s="76"/>
      <c r="S594" s="28"/>
      <c r="T594" s="39"/>
      <c r="V594" s="76"/>
    </row>
    <row r="595" spans="1:22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71"/>
      <c r="N595" s="98"/>
      <c r="O595" s="28"/>
      <c r="P595" s="80"/>
      <c r="R595" s="76"/>
      <c r="S595" s="28"/>
      <c r="T595" s="39"/>
      <c r="V595" s="76"/>
    </row>
    <row r="596" spans="1:22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71"/>
      <c r="N596" s="98"/>
      <c r="O596" s="28"/>
      <c r="P596" s="80"/>
      <c r="R596" s="76"/>
      <c r="S596" s="28"/>
      <c r="T596" s="39"/>
      <c r="V596" s="76"/>
    </row>
    <row r="597" spans="1:22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71"/>
      <c r="N597" s="98"/>
      <c r="O597" s="28"/>
      <c r="P597" s="80"/>
      <c r="R597" s="76"/>
      <c r="S597" s="28"/>
      <c r="T597" s="39"/>
      <c r="V597" s="76"/>
    </row>
    <row r="598" spans="1:22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71"/>
      <c r="N598" s="98"/>
      <c r="O598" s="28"/>
      <c r="P598" s="80"/>
      <c r="R598" s="76"/>
      <c r="S598" s="28"/>
      <c r="T598" s="39"/>
      <c r="V598" s="76"/>
    </row>
    <row r="599" spans="1:22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71"/>
      <c r="N599" s="98"/>
      <c r="O599" s="28"/>
      <c r="P599" s="80"/>
      <c r="R599" s="76"/>
      <c r="S599" s="28"/>
      <c r="T599" s="39"/>
      <c r="V599" s="76"/>
    </row>
    <row r="600" spans="1:22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71"/>
      <c r="N600" s="98"/>
      <c r="O600" s="28"/>
      <c r="P600" s="80"/>
      <c r="R600" s="76"/>
      <c r="S600" s="28"/>
      <c r="T600" s="39"/>
      <c r="V600" s="76"/>
    </row>
    <row r="601" spans="1:22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71"/>
      <c r="N601" s="98"/>
      <c r="O601" s="28"/>
      <c r="P601" s="80"/>
      <c r="R601" s="76"/>
      <c r="S601" s="28"/>
      <c r="T601" s="39"/>
      <c r="V601" s="76"/>
    </row>
    <row r="602" spans="1:22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71"/>
      <c r="N602" s="98"/>
      <c r="O602" s="28"/>
      <c r="P602" s="80"/>
      <c r="R602" s="76"/>
      <c r="S602" s="28"/>
      <c r="T602" s="39"/>
      <c r="V602" s="76"/>
    </row>
    <row r="603" spans="1:22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71"/>
      <c r="N603" s="98"/>
      <c r="O603" s="28"/>
      <c r="P603" s="80"/>
      <c r="R603" s="76"/>
      <c r="S603" s="28"/>
      <c r="T603" s="39"/>
      <c r="V603" s="76"/>
    </row>
    <row r="604" spans="1:22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71"/>
      <c r="N604" s="98"/>
      <c r="O604" s="28"/>
      <c r="P604" s="80"/>
      <c r="R604" s="76"/>
      <c r="S604" s="28"/>
      <c r="T604" s="39"/>
      <c r="V604" s="76"/>
    </row>
    <row r="605" spans="1:22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71"/>
      <c r="N605" s="98"/>
      <c r="O605" s="28"/>
      <c r="P605" s="80"/>
      <c r="R605" s="76"/>
      <c r="S605" s="28"/>
      <c r="T605" s="39"/>
      <c r="V605" s="76"/>
    </row>
    <row r="606" spans="1:22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71"/>
      <c r="N606" s="98"/>
      <c r="O606" s="28"/>
      <c r="P606" s="80"/>
      <c r="R606" s="76"/>
      <c r="S606" s="28"/>
      <c r="T606" s="39"/>
      <c r="V606" s="76"/>
    </row>
    <row r="607" spans="1:22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71"/>
      <c r="N607" s="98"/>
      <c r="O607" s="28"/>
      <c r="P607" s="80"/>
      <c r="R607" s="76"/>
      <c r="S607" s="28"/>
      <c r="T607" s="39"/>
      <c r="V607" s="76"/>
    </row>
    <row r="608" spans="1:22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71"/>
      <c r="N608" s="98"/>
      <c r="O608" s="28"/>
      <c r="P608" s="80"/>
      <c r="R608" s="76"/>
      <c r="S608" s="28"/>
      <c r="T608" s="39"/>
      <c r="V608" s="76"/>
    </row>
    <row r="609" spans="1:22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71"/>
      <c r="N609" s="98"/>
      <c r="O609" s="28"/>
      <c r="P609" s="80"/>
      <c r="R609" s="76"/>
      <c r="S609" s="28"/>
      <c r="T609" s="39"/>
      <c r="V609" s="76"/>
    </row>
    <row r="610" spans="1:22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71"/>
      <c r="N610" s="98"/>
      <c r="O610" s="28"/>
      <c r="P610" s="80"/>
      <c r="R610" s="76"/>
      <c r="S610" s="28"/>
      <c r="T610" s="39"/>
      <c r="V610" s="76"/>
    </row>
    <row r="611" spans="1:22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71"/>
      <c r="N611" s="98"/>
      <c r="O611" s="28"/>
      <c r="P611" s="80"/>
      <c r="R611" s="76"/>
      <c r="S611" s="28"/>
      <c r="T611" s="39"/>
      <c r="V611" s="76"/>
    </row>
    <row r="612" spans="1:22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71"/>
      <c r="N612" s="98"/>
      <c r="O612" s="28"/>
      <c r="P612" s="80"/>
      <c r="R612" s="76"/>
      <c r="S612" s="28"/>
      <c r="T612" s="39"/>
      <c r="V612" s="76"/>
    </row>
    <row r="613" spans="1:22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71"/>
      <c r="N613" s="98"/>
      <c r="O613" s="28"/>
      <c r="P613" s="80"/>
      <c r="R613" s="76"/>
      <c r="S613" s="28"/>
      <c r="T613" s="39"/>
      <c r="V613" s="76"/>
    </row>
    <row r="614" spans="1:22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71"/>
      <c r="N614" s="98"/>
      <c r="O614" s="28"/>
      <c r="P614" s="80"/>
      <c r="R614" s="76"/>
      <c r="S614" s="28"/>
      <c r="T614" s="39"/>
      <c r="V614" s="76"/>
    </row>
    <row r="615" spans="1:22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71"/>
      <c r="N615" s="98"/>
      <c r="O615" s="28"/>
      <c r="P615" s="80"/>
      <c r="R615" s="76"/>
      <c r="S615" s="28"/>
      <c r="T615" s="39"/>
      <c r="V615" s="76"/>
    </row>
    <row r="616" spans="1:22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71"/>
      <c r="N616" s="98"/>
      <c r="O616" s="28"/>
      <c r="P616" s="80"/>
      <c r="R616" s="76"/>
      <c r="S616" s="28"/>
      <c r="T616" s="39"/>
      <c r="V616" s="76"/>
    </row>
    <row r="617" spans="1:22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71"/>
      <c r="N617" s="98"/>
      <c r="O617" s="28"/>
      <c r="P617" s="80"/>
      <c r="R617" s="76"/>
      <c r="S617" s="28"/>
      <c r="T617" s="39"/>
      <c r="V617" s="76"/>
    </row>
    <row r="618" spans="1:22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71"/>
      <c r="N618" s="98"/>
      <c r="O618" s="28"/>
      <c r="P618" s="80"/>
      <c r="R618" s="76"/>
      <c r="S618" s="28"/>
      <c r="T618" s="39"/>
      <c r="V618" s="76"/>
    </row>
    <row r="619" spans="1:22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71"/>
      <c r="N619" s="98"/>
      <c r="O619" s="28"/>
      <c r="P619" s="80"/>
      <c r="R619" s="76"/>
      <c r="S619" s="28"/>
      <c r="T619" s="39"/>
      <c r="V619" s="76"/>
    </row>
    <row r="620" spans="1:22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71"/>
      <c r="N620" s="98"/>
      <c r="O620" s="28"/>
      <c r="P620" s="80"/>
      <c r="R620" s="76"/>
      <c r="S620" s="28"/>
      <c r="T620" s="39"/>
      <c r="V620" s="76"/>
    </row>
    <row r="621" spans="1:22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71"/>
      <c r="N621" s="98"/>
      <c r="O621" s="28"/>
      <c r="P621" s="80"/>
      <c r="R621" s="76"/>
      <c r="S621" s="28"/>
      <c r="T621" s="39"/>
      <c r="V621" s="76"/>
    </row>
    <row r="622" spans="1:22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71"/>
      <c r="N622" s="98"/>
      <c r="O622" s="28"/>
      <c r="P622" s="80"/>
      <c r="R622" s="76"/>
      <c r="S622" s="28"/>
      <c r="T622" s="39"/>
      <c r="V622" s="76"/>
    </row>
    <row r="623" spans="1:22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71"/>
      <c r="N623" s="98"/>
      <c r="O623" s="28"/>
      <c r="P623" s="80"/>
      <c r="R623" s="76"/>
      <c r="S623" s="28"/>
      <c r="T623" s="39"/>
      <c r="V623" s="76"/>
    </row>
    <row r="624" spans="1:22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71"/>
      <c r="N624" s="98"/>
      <c r="O624" s="28"/>
      <c r="P624" s="80"/>
      <c r="R624" s="76"/>
      <c r="S624" s="28"/>
      <c r="T624" s="39"/>
      <c r="V624" s="76"/>
    </row>
    <row r="625" spans="1:22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71"/>
      <c r="N625" s="98"/>
      <c r="O625" s="28"/>
      <c r="P625" s="80"/>
      <c r="R625" s="76"/>
      <c r="S625" s="28"/>
      <c r="T625" s="39"/>
      <c r="V625" s="76"/>
    </row>
    <row r="626" spans="1:22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71"/>
      <c r="N626" s="98"/>
      <c r="O626" s="28"/>
      <c r="P626" s="80"/>
      <c r="R626" s="76"/>
      <c r="S626" s="28"/>
      <c r="T626" s="39"/>
      <c r="V626" s="76"/>
    </row>
    <row r="627" spans="1:22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71"/>
      <c r="N627" s="98"/>
      <c r="O627" s="28"/>
      <c r="P627" s="80"/>
      <c r="R627" s="76"/>
      <c r="S627" s="28"/>
      <c r="T627" s="39"/>
      <c r="V627" s="76"/>
    </row>
    <row r="628" spans="1:22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71"/>
      <c r="N628" s="98"/>
      <c r="O628" s="28"/>
      <c r="P628" s="80"/>
      <c r="R628" s="76"/>
      <c r="S628" s="28"/>
      <c r="T628" s="39"/>
      <c r="V628" s="76"/>
    </row>
    <row r="629" spans="1:22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71"/>
      <c r="N629" s="98"/>
      <c r="O629" s="28"/>
      <c r="P629" s="80"/>
      <c r="R629" s="76"/>
      <c r="S629" s="28"/>
      <c r="T629" s="39"/>
      <c r="V629" s="76"/>
    </row>
    <row r="630" spans="1:22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71"/>
      <c r="N630" s="98"/>
      <c r="O630" s="28"/>
      <c r="P630" s="80"/>
      <c r="R630" s="76"/>
      <c r="S630" s="28"/>
      <c r="T630" s="39"/>
      <c r="V630" s="76"/>
    </row>
    <row r="631" spans="1:22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71"/>
      <c r="N631" s="98"/>
      <c r="O631" s="28"/>
      <c r="P631" s="80"/>
      <c r="R631" s="76"/>
      <c r="S631" s="28"/>
      <c r="T631" s="39"/>
      <c r="V631" s="76"/>
    </row>
    <row r="632" spans="1:22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71"/>
      <c r="N632" s="98"/>
      <c r="O632" s="28"/>
      <c r="P632" s="80"/>
      <c r="R632" s="76"/>
      <c r="S632" s="28"/>
      <c r="T632" s="39"/>
      <c r="V632" s="76"/>
    </row>
    <row r="633" spans="1:22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71"/>
      <c r="N633" s="98"/>
      <c r="O633" s="28"/>
      <c r="P633" s="80"/>
      <c r="R633" s="76"/>
      <c r="S633" s="28"/>
      <c r="T633" s="39"/>
      <c r="V633" s="76"/>
    </row>
    <row r="634" spans="1:22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71"/>
      <c r="N634" s="98"/>
      <c r="O634" s="28"/>
      <c r="P634" s="80"/>
      <c r="R634" s="76"/>
      <c r="S634" s="28"/>
      <c r="T634" s="39"/>
      <c r="V634" s="76"/>
    </row>
    <row r="635" spans="1:22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71"/>
      <c r="N635" s="98"/>
      <c r="O635" s="28"/>
      <c r="P635" s="80"/>
      <c r="R635" s="76"/>
      <c r="S635" s="28"/>
      <c r="T635" s="39"/>
      <c r="V635" s="76"/>
    </row>
    <row r="636" spans="1:22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71"/>
      <c r="N636" s="98"/>
      <c r="O636" s="28"/>
      <c r="P636" s="80"/>
      <c r="R636" s="76"/>
      <c r="S636" s="28"/>
      <c r="T636" s="39"/>
      <c r="V636" s="76"/>
    </row>
    <row r="637" spans="1:22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71"/>
      <c r="N637" s="98"/>
      <c r="O637" s="28"/>
      <c r="P637" s="80"/>
      <c r="R637" s="76"/>
      <c r="S637" s="28"/>
      <c r="T637" s="39"/>
      <c r="V637" s="76"/>
    </row>
    <row r="638" spans="1:22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71"/>
      <c r="N638" s="98"/>
      <c r="O638" s="28"/>
      <c r="P638" s="80"/>
      <c r="R638" s="76"/>
      <c r="S638" s="28"/>
      <c r="T638" s="39"/>
      <c r="V638" s="76"/>
    </row>
    <row r="639" spans="1:22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71"/>
      <c r="N639" s="98"/>
      <c r="O639" s="28"/>
      <c r="P639" s="80"/>
      <c r="R639" s="76"/>
      <c r="S639" s="28"/>
      <c r="T639" s="39"/>
      <c r="V639" s="76"/>
    </row>
    <row r="640" spans="1:22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71"/>
      <c r="N640" s="98"/>
      <c r="O640" s="28"/>
      <c r="P640" s="80"/>
      <c r="R640" s="76"/>
      <c r="S640" s="28"/>
      <c r="T640" s="39"/>
      <c r="V640" s="76"/>
    </row>
    <row r="641" spans="1:22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71"/>
      <c r="N641" s="98"/>
      <c r="O641" s="28"/>
      <c r="P641" s="80"/>
      <c r="R641" s="76"/>
      <c r="S641" s="28"/>
      <c r="T641" s="39"/>
      <c r="V641" s="76"/>
    </row>
    <row r="642" spans="1:22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71"/>
      <c r="N642" s="98"/>
      <c r="O642" s="28"/>
      <c r="P642" s="80"/>
      <c r="R642" s="76"/>
      <c r="S642" s="28"/>
      <c r="T642" s="39"/>
      <c r="V642" s="76"/>
    </row>
    <row r="643" spans="1:22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71"/>
      <c r="N643" s="98"/>
      <c r="O643" s="28"/>
      <c r="P643" s="80"/>
      <c r="R643" s="76"/>
      <c r="S643" s="28"/>
      <c r="T643" s="39"/>
      <c r="V643" s="76"/>
    </row>
    <row r="644" spans="1:22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71"/>
      <c r="N644" s="98"/>
      <c r="O644" s="28"/>
      <c r="P644" s="80"/>
      <c r="R644" s="76"/>
      <c r="S644" s="28"/>
      <c r="T644" s="39"/>
      <c r="V644" s="76"/>
    </row>
    <row r="645" spans="1:22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71"/>
      <c r="N645" s="98"/>
      <c r="O645" s="28"/>
      <c r="P645" s="80"/>
      <c r="R645" s="76"/>
      <c r="S645" s="28"/>
      <c r="T645" s="39"/>
      <c r="V645" s="76"/>
    </row>
    <row r="646" spans="1:22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71"/>
      <c r="N646" s="98"/>
      <c r="O646" s="28"/>
      <c r="P646" s="80"/>
      <c r="R646" s="76"/>
      <c r="S646" s="28"/>
      <c r="T646" s="39"/>
      <c r="V646" s="76"/>
    </row>
    <row r="647" spans="1:22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71"/>
      <c r="N647" s="98"/>
      <c r="O647" s="28"/>
      <c r="P647" s="80"/>
      <c r="R647" s="76"/>
      <c r="S647" s="28"/>
      <c r="T647" s="39"/>
      <c r="V647" s="76"/>
    </row>
    <row r="648" spans="1:22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71"/>
      <c r="N648" s="98"/>
      <c r="O648" s="28"/>
      <c r="P648" s="80"/>
      <c r="R648" s="76"/>
      <c r="S648" s="28"/>
      <c r="T648" s="39"/>
      <c r="V648" s="76"/>
    </row>
    <row r="649" spans="1:22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71"/>
      <c r="N649" s="98"/>
      <c r="O649" s="28"/>
      <c r="P649" s="80"/>
      <c r="R649" s="76"/>
      <c r="S649" s="28"/>
      <c r="T649" s="39"/>
      <c r="V649" s="76"/>
    </row>
    <row r="650" spans="1:22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71"/>
      <c r="N650" s="98"/>
      <c r="O650" s="28"/>
      <c r="P650" s="80"/>
      <c r="R650" s="76"/>
      <c r="S650" s="28"/>
      <c r="T650" s="39"/>
      <c r="V650" s="76"/>
    </row>
    <row r="651" spans="1:22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71"/>
      <c r="N651" s="98"/>
      <c r="O651" s="28"/>
      <c r="P651" s="80"/>
      <c r="R651" s="76"/>
      <c r="S651" s="28"/>
      <c r="T651" s="39"/>
      <c r="V651" s="76"/>
    </row>
    <row r="652" spans="1:22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71"/>
      <c r="N652" s="98"/>
      <c r="O652" s="28"/>
      <c r="P652" s="80"/>
      <c r="R652" s="76"/>
      <c r="S652" s="28"/>
      <c r="T652" s="39"/>
      <c r="V652" s="76"/>
    </row>
    <row r="653" spans="1:22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71"/>
      <c r="N653" s="98"/>
      <c r="O653" s="28"/>
      <c r="P653" s="80"/>
      <c r="R653" s="76"/>
      <c r="S653" s="28"/>
      <c r="T653" s="39"/>
      <c r="V653" s="76"/>
    </row>
    <row r="654" spans="1:22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71"/>
      <c r="N654" s="98"/>
      <c r="O654" s="28"/>
      <c r="P654" s="80"/>
      <c r="R654" s="76"/>
      <c r="S654" s="28"/>
      <c r="T654" s="39"/>
      <c r="V654" s="76"/>
    </row>
    <row r="655" spans="1:22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71"/>
      <c r="N655" s="98"/>
      <c r="O655" s="28"/>
      <c r="P655" s="80"/>
      <c r="R655" s="76"/>
      <c r="S655" s="28"/>
      <c r="T655" s="39"/>
      <c r="V655" s="76"/>
    </row>
    <row r="656" spans="1:22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71"/>
      <c r="N656" s="98"/>
      <c r="O656" s="28"/>
      <c r="P656" s="80"/>
      <c r="R656" s="76"/>
      <c r="S656" s="28"/>
      <c r="T656" s="39"/>
      <c r="V656" s="76"/>
    </row>
    <row r="657" spans="1:22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71"/>
      <c r="N657" s="98"/>
      <c r="O657" s="28"/>
      <c r="P657" s="80"/>
      <c r="R657" s="76"/>
      <c r="S657" s="28"/>
      <c r="T657" s="39"/>
      <c r="V657" s="76"/>
    </row>
    <row r="658" spans="1:22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71"/>
      <c r="N658" s="98"/>
      <c r="O658" s="28"/>
      <c r="P658" s="80"/>
      <c r="R658" s="76"/>
      <c r="S658" s="28"/>
      <c r="T658" s="39"/>
      <c r="V658" s="76"/>
    </row>
    <row r="659" spans="1:22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71"/>
      <c r="N659" s="98"/>
      <c r="O659" s="28"/>
      <c r="P659" s="80"/>
      <c r="R659" s="76"/>
      <c r="S659" s="28"/>
      <c r="T659" s="39"/>
      <c r="V659" s="76"/>
    </row>
    <row r="660" spans="1:22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71"/>
      <c r="N660" s="98"/>
      <c r="O660" s="28"/>
      <c r="P660" s="80"/>
      <c r="R660" s="76"/>
      <c r="S660" s="28"/>
      <c r="T660" s="39"/>
      <c r="V660" s="76"/>
    </row>
    <row r="661" spans="1:22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71"/>
      <c r="N661" s="98"/>
      <c r="O661" s="28"/>
      <c r="P661" s="80"/>
      <c r="R661" s="76"/>
      <c r="S661" s="28"/>
      <c r="T661" s="39"/>
      <c r="V661" s="76"/>
    </row>
    <row r="662" spans="1:22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71"/>
      <c r="N662" s="98"/>
      <c r="O662" s="28"/>
      <c r="P662" s="80"/>
      <c r="R662" s="76"/>
      <c r="S662" s="28"/>
      <c r="T662" s="39"/>
      <c r="V662" s="76"/>
    </row>
    <row r="663" spans="1:22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71"/>
      <c r="N663" s="98"/>
      <c r="O663" s="28"/>
      <c r="P663" s="80"/>
      <c r="R663" s="76"/>
      <c r="S663" s="28"/>
      <c r="T663" s="39"/>
      <c r="V663" s="76"/>
    </row>
    <row r="664" spans="1:22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71"/>
      <c r="N664" s="98"/>
      <c r="O664" s="28"/>
      <c r="P664" s="80"/>
      <c r="R664" s="76"/>
      <c r="S664" s="28"/>
      <c r="T664" s="39"/>
      <c r="V664" s="76"/>
    </row>
    <row r="665" spans="1:22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71"/>
      <c r="N665" s="98"/>
      <c r="O665" s="28"/>
      <c r="P665" s="80"/>
      <c r="R665" s="76"/>
      <c r="S665" s="28"/>
      <c r="T665" s="39"/>
      <c r="V665" s="76"/>
    </row>
    <row r="666" spans="1:22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71"/>
      <c r="N666" s="98"/>
      <c r="O666" s="28"/>
      <c r="P666" s="80"/>
      <c r="R666" s="76"/>
      <c r="S666" s="28"/>
      <c r="T666" s="39"/>
      <c r="V666" s="76"/>
    </row>
    <row r="667" spans="1:22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71"/>
      <c r="N667" s="98"/>
      <c r="O667" s="28"/>
      <c r="P667" s="80"/>
      <c r="R667" s="76"/>
      <c r="S667" s="28"/>
      <c r="T667" s="39"/>
      <c r="V667" s="76"/>
    </row>
    <row r="668" spans="1:22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71"/>
      <c r="N668" s="98"/>
      <c r="O668" s="28"/>
      <c r="P668" s="80"/>
      <c r="R668" s="76"/>
      <c r="S668" s="28"/>
      <c r="T668" s="39"/>
      <c r="V668" s="76"/>
    </row>
    <row r="669" spans="1:22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71"/>
      <c r="N669" s="98"/>
      <c r="O669" s="28"/>
      <c r="P669" s="80"/>
      <c r="R669" s="76"/>
      <c r="S669" s="28"/>
      <c r="T669" s="39"/>
      <c r="V669" s="76"/>
    </row>
    <row r="670" spans="1:22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71"/>
      <c r="N670" s="98"/>
      <c r="O670" s="28"/>
      <c r="P670" s="80"/>
      <c r="R670" s="76"/>
      <c r="S670" s="28"/>
      <c r="T670" s="39"/>
      <c r="V670" s="76"/>
    </row>
    <row r="671" spans="1:22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71"/>
      <c r="N671" s="98"/>
      <c r="O671" s="28"/>
      <c r="P671" s="80"/>
      <c r="R671" s="76"/>
      <c r="S671" s="28"/>
      <c r="T671" s="39"/>
      <c r="V671" s="76"/>
    </row>
    <row r="672" spans="1:22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71"/>
      <c r="N672" s="98"/>
      <c r="O672" s="28"/>
      <c r="P672" s="80"/>
      <c r="R672" s="76"/>
      <c r="S672" s="28"/>
      <c r="T672" s="39"/>
      <c r="V672" s="76"/>
    </row>
    <row r="673" spans="1:22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71"/>
      <c r="N673" s="98"/>
      <c r="O673" s="28"/>
      <c r="P673" s="80"/>
      <c r="R673" s="76"/>
      <c r="S673" s="28"/>
      <c r="T673" s="39"/>
      <c r="V673" s="76"/>
    </row>
    <row r="674" spans="1:22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71"/>
      <c r="N674" s="98"/>
      <c r="O674" s="28"/>
      <c r="P674" s="80"/>
      <c r="R674" s="76"/>
      <c r="S674" s="28"/>
      <c r="T674" s="39"/>
      <c r="V674" s="76"/>
    </row>
    <row r="675" spans="1:22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71"/>
      <c r="N675" s="98"/>
      <c r="O675" s="28"/>
      <c r="P675" s="80"/>
      <c r="R675" s="76"/>
      <c r="S675" s="28"/>
      <c r="T675" s="39"/>
      <c r="V675" s="76"/>
    </row>
    <row r="676" spans="1:22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71"/>
      <c r="N676" s="98"/>
      <c r="O676" s="28"/>
      <c r="P676" s="80"/>
      <c r="R676" s="76"/>
      <c r="S676" s="28"/>
      <c r="T676" s="39"/>
      <c r="V676" s="76"/>
    </row>
    <row r="677" spans="1:22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71"/>
      <c r="N677" s="98"/>
      <c r="O677" s="28"/>
      <c r="P677" s="80"/>
      <c r="R677" s="76"/>
      <c r="S677" s="28"/>
      <c r="T677" s="39"/>
      <c r="V677" s="76"/>
    </row>
    <row r="678" spans="1:22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71"/>
      <c r="N678" s="98"/>
      <c r="O678" s="28"/>
      <c r="P678" s="80"/>
      <c r="R678" s="76"/>
      <c r="S678" s="28"/>
      <c r="T678" s="39"/>
      <c r="V678" s="76"/>
    </row>
    <row r="679" spans="1:22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71"/>
      <c r="N679" s="98"/>
      <c r="O679" s="28"/>
      <c r="P679" s="80"/>
      <c r="R679" s="76"/>
      <c r="S679" s="28"/>
      <c r="T679" s="39"/>
      <c r="V679" s="76"/>
    </row>
    <row r="680" spans="1:22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71"/>
      <c r="N680" s="98"/>
      <c r="O680" s="28"/>
      <c r="P680" s="80"/>
      <c r="R680" s="76"/>
      <c r="S680" s="28"/>
      <c r="T680" s="39"/>
      <c r="V680" s="76"/>
    </row>
    <row r="681" spans="1:22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71"/>
      <c r="N681" s="98"/>
      <c r="O681" s="28"/>
      <c r="P681" s="80"/>
      <c r="R681" s="76"/>
      <c r="S681" s="28"/>
      <c r="T681" s="39"/>
      <c r="V681" s="76"/>
    </row>
    <row r="682" spans="1:22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71"/>
      <c r="N682" s="98"/>
      <c r="O682" s="28"/>
      <c r="P682" s="80"/>
      <c r="R682" s="76"/>
      <c r="S682" s="28"/>
      <c r="T682" s="39"/>
      <c r="V682" s="76"/>
    </row>
    <row r="683" spans="1:22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71"/>
      <c r="N683" s="98"/>
      <c r="O683" s="28"/>
      <c r="P683" s="80"/>
      <c r="R683" s="76"/>
      <c r="S683" s="28"/>
      <c r="T683" s="39"/>
      <c r="V683" s="76"/>
    </row>
    <row r="684" spans="1:22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71"/>
      <c r="N684" s="98"/>
      <c r="O684" s="28"/>
      <c r="P684" s="80"/>
      <c r="R684" s="76"/>
      <c r="S684" s="28"/>
      <c r="T684" s="39"/>
      <c r="V684" s="76"/>
    </row>
    <row r="685" spans="1:22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71"/>
      <c r="N685" s="98"/>
      <c r="O685" s="28"/>
      <c r="P685" s="80"/>
      <c r="R685" s="76"/>
      <c r="S685" s="28"/>
      <c r="T685" s="39"/>
      <c r="V685" s="76"/>
    </row>
    <row r="686" spans="1:22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71"/>
      <c r="N686" s="98"/>
      <c r="O686" s="28"/>
      <c r="P686" s="80"/>
      <c r="R686" s="76"/>
      <c r="S686" s="28"/>
      <c r="T686" s="39"/>
      <c r="V686" s="76"/>
    </row>
    <row r="687" spans="1:22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71"/>
      <c r="N687" s="98"/>
      <c r="O687" s="28"/>
      <c r="P687" s="80"/>
      <c r="R687" s="76"/>
      <c r="S687" s="28"/>
      <c r="T687" s="39"/>
      <c r="V687" s="76"/>
    </row>
    <row r="688" spans="1:22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71"/>
      <c r="N688" s="98"/>
      <c r="O688" s="28"/>
      <c r="P688" s="80"/>
      <c r="R688" s="76"/>
      <c r="S688" s="28"/>
      <c r="T688" s="39"/>
      <c r="V688" s="76"/>
    </row>
    <row r="689" spans="1:22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71"/>
      <c r="N689" s="98"/>
      <c r="O689" s="28"/>
      <c r="P689" s="80"/>
      <c r="R689" s="76"/>
      <c r="S689" s="28"/>
      <c r="T689" s="39"/>
      <c r="V689" s="76"/>
    </row>
    <row r="690" spans="1:22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71"/>
      <c r="N690" s="98"/>
      <c r="O690" s="28"/>
      <c r="P690" s="80"/>
      <c r="R690" s="76"/>
      <c r="S690" s="28"/>
      <c r="T690" s="39"/>
      <c r="V690" s="76"/>
    </row>
    <row r="691" spans="1:22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71"/>
      <c r="N691" s="98"/>
      <c r="O691" s="28"/>
      <c r="P691" s="80"/>
      <c r="R691" s="76"/>
      <c r="S691" s="28"/>
      <c r="T691" s="39"/>
      <c r="V691" s="76"/>
    </row>
    <row r="692" spans="1:22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71"/>
      <c r="N692" s="98"/>
      <c r="O692" s="28"/>
      <c r="P692" s="80"/>
      <c r="R692" s="76"/>
      <c r="S692" s="28"/>
      <c r="T692" s="39"/>
      <c r="V692" s="76"/>
    </row>
    <row r="693" spans="1:22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71"/>
      <c r="N693" s="98"/>
      <c r="O693" s="28"/>
      <c r="P693" s="80"/>
      <c r="R693" s="76"/>
      <c r="S693" s="28"/>
      <c r="T693" s="39"/>
      <c r="V693" s="76"/>
    </row>
    <row r="694" spans="1:22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71"/>
      <c r="N694" s="98"/>
      <c r="O694" s="28"/>
      <c r="P694" s="80"/>
      <c r="R694" s="76"/>
      <c r="S694" s="28"/>
      <c r="T694" s="39"/>
      <c r="V694" s="76"/>
    </row>
    <row r="695" spans="1:22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71"/>
      <c r="N695" s="98"/>
      <c r="O695" s="28"/>
      <c r="P695" s="80"/>
      <c r="R695" s="76"/>
      <c r="S695" s="28"/>
      <c r="T695" s="39"/>
      <c r="V695" s="76"/>
    </row>
    <row r="696" spans="1:22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71"/>
      <c r="N696" s="98"/>
      <c r="O696" s="28"/>
      <c r="P696" s="80"/>
      <c r="R696" s="76"/>
      <c r="S696" s="28"/>
      <c r="T696" s="39"/>
      <c r="V696" s="76"/>
    </row>
    <row r="697" spans="1:22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71"/>
      <c r="N697" s="98"/>
      <c r="O697" s="28"/>
      <c r="P697" s="80"/>
      <c r="R697" s="76"/>
      <c r="S697" s="28"/>
      <c r="T697" s="39"/>
      <c r="V697" s="76"/>
    </row>
    <row r="698" spans="1:22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71"/>
      <c r="N698" s="98"/>
      <c r="O698" s="28"/>
      <c r="P698" s="80"/>
      <c r="R698" s="76"/>
      <c r="S698" s="28"/>
      <c r="T698" s="39"/>
      <c r="V698" s="76"/>
    </row>
    <row r="699" spans="1:22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71"/>
      <c r="N699" s="98"/>
      <c r="O699" s="28"/>
      <c r="P699" s="80"/>
      <c r="R699" s="76"/>
      <c r="S699" s="28"/>
      <c r="T699" s="39"/>
      <c r="V699" s="76"/>
    </row>
    <row r="700" spans="1:22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71"/>
      <c r="N700" s="98"/>
      <c r="O700" s="28"/>
      <c r="P700" s="80"/>
      <c r="R700" s="76"/>
      <c r="S700" s="28"/>
      <c r="T700" s="39"/>
      <c r="V700" s="76"/>
    </row>
    <row r="701" spans="1:22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71"/>
      <c r="N701" s="98"/>
      <c r="O701" s="28"/>
      <c r="P701" s="80"/>
      <c r="R701" s="76"/>
      <c r="S701" s="28"/>
      <c r="T701" s="39"/>
      <c r="V701" s="76"/>
    </row>
    <row r="702" spans="1:22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71"/>
      <c r="N702" s="98"/>
      <c r="O702" s="28"/>
      <c r="P702" s="80"/>
      <c r="R702" s="76"/>
      <c r="S702" s="28"/>
      <c r="T702" s="39"/>
      <c r="V702" s="76"/>
    </row>
    <row r="703" spans="1:22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71"/>
      <c r="N703" s="98"/>
      <c r="O703" s="28"/>
      <c r="P703" s="80"/>
      <c r="R703" s="76"/>
      <c r="S703" s="28"/>
      <c r="T703" s="39"/>
      <c r="V703" s="76"/>
    </row>
    <row r="704" spans="1:22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71"/>
      <c r="N704" s="98"/>
      <c r="O704" s="28"/>
      <c r="P704" s="80"/>
      <c r="R704" s="76"/>
      <c r="S704" s="28"/>
      <c r="T704" s="39"/>
      <c r="V704" s="76"/>
    </row>
    <row r="705" spans="1:22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71"/>
      <c r="N705" s="98"/>
      <c r="O705" s="28"/>
      <c r="P705" s="80"/>
      <c r="R705" s="76"/>
      <c r="S705" s="28"/>
      <c r="T705" s="39"/>
      <c r="V705" s="76"/>
    </row>
    <row r="706" spans="1:22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71"/>
      <c r="N706" s="98"/>
      <c r="O706" s="28"/>
      <c r="P706" s="80"/>
      <c r="R706" s="76"/>
      <c r="S706" s="28"/>
      <c r="T706" s="39"/>
      <c r="V706" s="76"/>
    </row>
    <row r="707" spans="1:22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71"/>
      <c r="N707" s="98"/>
      <c r="O707" s="28"/>
      <c r="P707" s="80"/>
      <c r="R707" s="76"/>
      <c r="S707" s="28"/>
      <c r="T707" s="39"/>
      <c r="V707" s="76"/>
    </row>
    <row r="708" spans="1:22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71"/>
      <c r="N708" s="98"/>
      <c r="O708" s="28"/>
      <c r="P708" s="80"/>
      <c r="R708" s="76"/>
      <c r="S708" s="28"/>
      <c r="T708" s="39"/>
      <c r="V708" s="76"/>
    </row>
    <row r="709" spans="1:22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71"/>
      <c r="N709" s="98"/>
      <c r="O709" s="28"/>
      <c r="P709" s="80"/>
      <c r="R709" s="76"/>
      <c r="S709" s="28"/>
      <c r="T709" s="39"/>
      <c r="V709" s="76"/>
    </row>
    <row r="710" spans="1:22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71"/>
      <c r="N710" s="98"/>
      <c r="O710" s="28"/>
      <c r="P710" s="80"/>
      <c r="R710" s="76"/>
      <c r="S710" s="28"/>
      <c r="T710" s="39"/>
      <c r="V710" s="76"/>
    </row>
    <row r="711" spans="1:22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71"/>
      <c r="N711" s="98"/>
      <c r="O711" s="28"/>
      <c r="P711" s="80"/>
      <c r="R711" s="76"/>
      <c r="S711" s="28"/>
      <c r="T711" s="39"/>
      <c r="V711" s="76"/>
    </row>
    <row r="712" spans="1:22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71"/>
      <c r="N712" s="98"/>
      <c r="O712" s="28"/>
      <c r="P712" s="80"/>
      <c r="R712" s="76"/>
      <c r="S712" s="28"/>
      <c r="T712" s="39"/>
      <c r="V712" s="76"/>
    </row>
    <row r="713" spans="1:22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71"/>
      <c r="N713" s="98"/>
      <c r="O713" s="28"/>
      <c r="P713" s="80"/>
      <c r="R713" s="76"/>
      <c r="S713" s="28"/>
      <c r="T713" s="39"/>
      <c r="V713" s="76"/>
    </row>
    <row r="714" spans="1:22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71"/>
      <c r="N714" s="98"/>
      <c r="O714" s="28"/>
      <c r="P714" s="80"/>
      <c r="R714" s="76"/>
      <c r="S714" s="28"/>
      <c r="T714" s="39"/>
      <c r="V714" s="76"/>
    </row>
    <row r="715" spans="1:22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71"/>
      <c r="N715" s="98"/>
      <c r="O715" s="28"/>
      <c r="P715" s="80"/>
      <c r="R715" s="76"/>
      <c r="S715" s="28"/>
      <c r="T715" s="39"/>
      <c r="V715" s="76"/>
    </row>
    <row r="716" spans="1:22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71"/>
      <c r="N716" s="98"/>
      <c r="O716" s="28"/>
      <c r="P716" s="80"/>
      <c r="R716" s="76"/>
      <c r="S716" s="28"/>
      <c r="T716" s="39"/>
      <c r="V716" s="76"/>
    </row>
    <row r="717" spans="1:22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71"/>
      <c r="N717" s="98"/>
      <c r="O717" s="28"/>
      <c r="P717" s="80"/>
      <c r="R717" s="76"/>
      <c r="S717" s="28"/>
      <c r="T717" s="39"/>
      <c r="V717" s="76"/>
    </row>
    <row r="718" spans="1:22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71"/>
      <c r="N718" s="98"/>
      <c r="O718" s="28"/>
      <c r="P718" s="80"/>
      <c r="R718" s="76"/>
      <c r="S718" s="28"/>
      <c r="T718" s="39"/>
      <c r="V718" s="76"/>
    </row>
    <row r="719" spans="1:22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71"/>
      <c r="N719" s="98"/>
      <c r="O719" s="28"/>
      <c r="P719" s="80"/>
      <c r="R719" s="76"/>
      <c r="S719" s="28"/>
      <c r="T719" s="39"/>
      <c r="V719" s="76"/>
    </row>
    <row r="720" spans="1:22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71"/>
      <c r="N720" s="98"/>
      <c r="O720" s="28"/>
      <c r="P720" s="80"/>
      <c r="R720" s="76"/>
      <c r="S720" s="28"/>
      <c r="T720" s="39"/>
      <c r="V720" s="76"/>
    </row>
    <row r="721" spans="1:22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71"/>
      <c r="N721" s="98"/>
      <c r="O721" s="28"/>
      <c r="P721" s="80"/>
      <c r="R721" s="76"/>
      <c r="S721" s="28"/>
      <c r="T721" s="39"/>
      <c r="V721" s="76"/>
    </row>
    <row r="722" spans="1:22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71"/>
      <c r="N722" s="98"/>
      <c r="O722" s="28"/>
      <c r="P722" s="80"/>
      <c r="R722" s="76"/>
      <c r="S722" s="28"/>
      <c r="T722" s="39"/>
      <c r="V722" s="76"/>
    </row>
    <row r="723" spans="1:22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71"/>
      <c r="N723" s="98"/>
      <c r="O723" s="28"/>
      <c r="P723" s="80"/>
      <c r="R723" s="76"/>
      <c r="S723" s="28"/>
      <c r="T723" s="39"/>
      <c r="V723" s="76"/>
    </row>
    <row r="724" spans="1:22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71"/>
      <c r="N724" s="98"/>
      <c r="O724" s="28"/>
      <c r="P724" s="80"/>
      <c r="R724" s="76"/>
      <c r="S724" s="28"/>
      <c r="T724" s="39"/>
      <c r="V724" s="76"/>
    </row>
    <row r="725" spans="1:22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71"/>
      <c r="N725" s="98"/>
      <c r="O725" s="28"/>
      <c r="P725" s="80"/>
      <c r="R725" s="76"/>
      <c r="S725" s="28"/>
      <c r="T725" s="39"/>
      <c r="V725" s="76"/>
    </row>
    <row r="726" spans="1:22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71"/>
      <c r="N726" s="98"/>
      <c r="O726" s="28"/>
      <c r="P726" s="80"/>
      <c r="R726" s="76"/>
      <c r="S726" s="28"/>
      <c r="T726" s="39"/>
      <c r="V726" s="76"/>
    </row>
    <row r="727" spans="1:22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71"/>
      <c r="N727" s="98"/>
      <c r="O727" s="28"/>
      <c r="P727" s="80"/>
      <c r="R727" s="76"/>
      <c r="S727" s="28"/>
      <c r="T727" s="39"/>
      <c r="V727" s="76"/>
    </row>
    <row r="728" spans="1:22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71"/>
      <c r="N728" s="98"/>
      <c r="O728" s="28"/>
      <c r="P728" s="80"/>
      <c r="R728" s="76"/>
      <c r="S728" s="28"/>
      <c r="T728" s="39"/>
      <c r="V728" s="76"/>
    </row>
    <row r="729" spans="1:22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71"/>
      <c r="N729" s="98"/>
      <c r="O729" s="28"/>
      <c r="P729" s="80"/>
      <c r="R729" s="76"/>
      <c r="S729" s="28"/>
      <c r="T729" s="39"/>
      <c r="V729" s="76"/>
    </row>
    <row r="730" spans="1:22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71"/>
      <c r="N730" s="98"/>
      <c r="O730" s="28"/>
      <c r="P730" s="80"/>
      <c r="R730" s="76"/>
      <c r="S730" s="28"/>
      <c r="T730" s="39"/>
      <c r="V730" s="76"/>
    </row>
    <row r="731" spans="1:22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71"/>
      <c r="N731" s="98"/>
      <c r="O731" s="28"/>
      <c r="P731" s="80"/>
      <c r="R731" s="76"/>
      <c r="S731" s="28"/>
      <c r="T731" s="39"/>
      <c r="V731" s="76"/>
    </row>
    <row r="732" spans="1:22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71"/>
      <c r="N732" s="98"/>
      <c r="O732" s="28"/>
      <c r="P732" s="80"/>
      <c r="R732" s="76"/>
      <c r="S732" s="28"/>
      <c r="T732" s="39"/>
      <c r="V732" s="76"/>
    </row>
    <row r="733" spans="1:22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71"/>
      <c r="N733" s="98"/>
      <c r="O733" s="28"/>
      <c r="P733" s="80"/>
      <c r="R733" s="76"/>
      <c r="S733" s="28"/>
      <c r="T733" s="39"/>
      <c r="V733" s="76"/>
    </row>
    <row r="734" spans="1:22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71"/>
      <c r="N734" s="98"/>
      <c r="O734" s="28"/>
      <c r="P734" s="80"/>
      <c r="R734" s="76"/>
      <c r="S734" s="28"/>
      <c r="T734" s="39"/>
      <c r="V734" s="76"/>
    </row>
    <row r="735" spans="1:22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71"/>
      <c r="N735" s="98"/>
      <c r="O735" s="28"/>
      <c r="P735" s="80"/>
      <c r="R735" s="76"/>
      <c r="S735" s="28"/>
      <c r="T735" s="39"/>
      <c r="V735" s="76"/>
    </row>
    <row r="736" spans="1:22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71"/>
      <c r="N736" s="98"/>
      <c r="O736" s="28"/>
      <c r="P736" s="80"/>
      <c r="R736" s="76"/>
      <c r="S736" s="28"/>
      <c r="T736" s="39"/>
      <c r="V736" s="76"/>
    </row>
    <row r="737" spans="1:22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71"/>
      <c r="N737" s="98"/>
      <c r="O737" s="28"/>
      <c r="P737" s="80"/>
      <c r="R737" s="76"/>
      <c r="S737" s="28"/>
      <c r="T737" s="39"/>
      <c r="V737" s="76"/>
    </row>
    <row r="738" spans="1:22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71"/>
      <c r="N738" s="98"/>
      <c r="O738" s="28"/>
      <c r="P738" s="80"/>
      <c r="R738" s="76"/>
      <c r="S738" s="28"/>
      <c r="T738" s="39"/>
      <c r="V738" s="76"/>
    </row>
    <row r="739" spans="1:22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71"/>
      <c r="N739" s="98"/>
      <c r="O739" s="28"/>
      <c r="P739" s="80"/>
      <c r="R739" s="76"/>
      <c r="S739" s="28"/>
      <c r="T739" s="39"/>
      <c r="V739" s="76"/>
    </row>
    <row r="740" spans="1:22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71"/>
      <c r="N740" s="98"/>
      <c r="O740" s="28"/>
      <c r="P740" s="80"/>
      <c r="R740" s="76"/>
      <c r="S740" s="28"/>
      <c r="T740" s="39"/>
      <c r="V740" s="76"/>
    </row>
    <row r="741" spans="1:22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71"/>
      <c r="N741" s="98"/>
      <c r="O741" s="28"/>
      <c r="P741" s="80"/>
      <c r="R741" s="76"/>
      <c r="S741" s="28"/>
      <c r="T741" s="39"/>
      <c r="V741" s="76"/>
    </row>
    <row r="742" spans="1:22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71"/>
      <c r="N742" s="98"/>
      <c r="O742" s="28"/>
      <c r="P742" s="80"/>
      <c r="R742" s="76"/>
      <c r="S742" s="28"/>
      <c r="T742" s="39"/>
      <c r="V742" s="76"/>
    </row>
    <row r="743" spans="1:22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71"/>
      <c r="N743" s="98"/>
      <c r="O743" s="28"/>
      <c r="P743" s="80"/>
      <c r="R743" s="76"/>
      <c r="S743" s="28"/>
      <c r="T743" s="39"/>
      <c r="V743" s="76"/>
    </row>
    <row r="744" spans="1:22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71"/>
      <c r="N744" s="98"/>
      <c r="O744" s="28"/>
      <c r="P744" s="80"/>
      <c r="R744" s="76"/>
      <c r="S744" s="28"/>
      <c r="T744" s="39"/>
      <c r="V744" s="76"/>
    </row>
    <row r="745" spans="1:22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71"/>
      <c r="N745" s="98"/>
      <c r="O745" s="28"/>
      <c r="P745" s="80"/>
      <c r="R745" s="76"/>
      <c r="S745" s="28"/>
      <c r="T745" s="39"/>
      <c r="V745" s="76"/>
    </row>
    <row r="746" spans="1:22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71"/>
      <c r="N746" s="98"/>
      <c r="O746" s="28"/>
      <c r="P746" s="80"/>
      <c r="R746" s="76"/>
      <c r="S746" s="28"/>
      <c r="T746" s="39"/>
      <c r="V746" s="76"/>
    </row>
    <row r="747" spans="1:22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71"/>
      <c r="N747" s="98"/>
      <c r="O747" s="28"/>
      <c r="P747" s="80"/>
      <c r="R747" s="76"/>
      <c r="S747" s="28"/>
      <c r="T747" s="39"/>
      <c r="V747" s="76"/>
    </row>
    <row r="748" spans="1:22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71"/>
      <c r="N748" s="98"/>
      <c r="O748" s="28"/>
      <c r="P748" s="80"/>
      <c r="R748" s="76"/>
      <c r="S748" s="28"/>
      <c r="T748" s="39"/>
      <c r="V748" s="76"/>
    </row>
    <row r="749" spans="1:22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71"/>
      <c r="N749" s="98"/>
      <c r="O749" s="28"/>
      <c r="P749" s="80"/>
      <c r="R749" s="76"/>
      <c r="S749" s="28"/>
      <c r="T749" s="39"/>
      <c r="V749" s="76"/>
    </row>
    <row r="750" spans="1:22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71"/>
      <c r="N750" s="98"/>
      <c r="O750" s="28"/>
      <c r="P750" s="80"/>
      <c r="R750" s="76"/>
      <c r="S750" s="28"/>
      <c r="T750" s="39"/>
      <c r="V750" s="76"/>
    </row>
    <row r="751" spans="1:22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71"/>
      <c r="N751" s="98"/>
      <c r="O751" s="28"/>
      <c r="P751" s="80"/>
      <c r="R751" s="76"/>
      <c r="S751" s="28"/>
      <c r="T751" s="39"/>
      <c r="V751" s="76"/>
    </row>
    <row r="752" spans="1:22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71"/>
      <c r="N752" s="98"/>
      <c r="O752" s="28"/>
      <c r="P752" s="80"/>
      <c r="R752" s="76"/>
      <c r="S752" s="28"/>
      <c r="T752" s="39"/>
      <c r="V752" s="76"/>
    </row>
    <row r="753" spans="1:22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71"/>
      <c r="N753" s="98"/>
      <c r="O753" s="28"/>
      <c r="P753" s="80"/>
      <c r="R753" s="76"/>
      <c r="S753" s="28"/>
      <c r="T753" s="39"/>
      <c r="V753" s="76"/>
    </row>
    <row r="754" spans="1:22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71"/>
      <c r="N754" s="98"/>
      <c r="O754" s="28"/>
      <c r="P754" s="80"/>
      <c r="R754" s="76"/>
      <c r="S754" s="28"/>
      <c r="T754" s="39"/>
      <c r="V754" s="76"/>
    </row>
    <row r="755" spans="1:22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71"/>
      <c r="N755" s="98"/>
      <c r="O755" s="28"/>
      <c r="P755" s="80"/>
      <c r="R755" s="76"/>
      <c r="S755" s="28"/>
      <c r="T755" s="39"/>
      <c r="V755" s="76"/>
    </row>
    <row r="756" spans="1:22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71"/>
      <c r="N756" s="98"/>
      <c r="O756" s="28"/>
      <c r="P756" s="80"/>
      <c r="R756" s="76"/>
      <c r="S756" s="28"/>
      <c r="T756" s="39"/>
      <c r="V756" s="76"/>
    </row>
    <row r="757" spans="1:22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71"/>
      <c r="N757" s="98"/>
      <c r="O757" s="28"/>
      <c r="P757" s="80"/>
      <c r="R757" s="76"/>
      <c r="S757" s="28"/>
      <c r="T757" s="39"/>
      <c r="V757" s="76"/>
    </row>
    <row r="758" spans="1:22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71"/>
      <c r="N758" s="98"/>
      <c r="O758" s="28"/>
      <c r="P758" s="80"/>
      <c r="R758" s="76"/>
      <c r="S758" s="28"/>
      <c r="T758" s="39"/>
      <c r="V758" s="76"/>
    </row>
    <row r="759" spans="1:22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71"/>
      <c r="N759" s="98"/>
      <c r="O759" s="28"/>
      <c r="P759" s="80"/>
      <c r="R759" s="76"/>
      <c r="S759" s="28"/>
      <c r="T759" s="39"/>
      <c r="V759" s="76"/>
    </row>
    <row r="760" spans="1:22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71"/>
      <c r="N760" s="98"/>
      <c r="O760" s="28"/>
      <c r="P760" s="80"/>
      <c r="R760" s="76"/>
      <c r="S760" s="28"/>
      <c r="T760" s="39"/>
      <c r="V760" s="76"/>
    </row>
    <row r="761" spans="1:22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71"/>
      <c r="N761" s="98"/>
      <c r="O761" s="28"/>
      <c r="P761" s="80"/>
      <c r="R761" s="76"/>
      <c r="S761" s="28"/>
      <c r="T761" s="39"/>
      <c r="V761" s="76"/>
    </row>
    <row r="762" spans="1:22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71"/>
      <c r="N762" s="98"/>
      <c r="O762" s="28"/>
      <c r="P762" s="80"/>
      <c r="R762" s="76"/>
      <c r="S762" s="28"/>
      <c r="T762" s="39"/>
      <c r="V762" s="76"/>
    </row>
    <row r="763" spans="1:22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71"/>
      <c r="N763" s="98"/>
      <c r="O763" s="28"/>
      <c r="P763" s="80"/>
      <c r="R763" s="76"/>
      <c r="S763" s="28"/>
      <c r="T763" s="39"/>
      <c r="V763" s="76"/>
    </row>
    <row r="764" spans="1:22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71"/>
      <c r="N764" s="98"/>
      <c r="O764" s="28"/>
      <c r="P764" s="80"/>
      <c r="R764" s="76"/>
      <c r="S764" s="28"/>
      <c r="T764" s="39"/>
      <c r="V764" s="76"/>
    </row>
    <row r="765" spans="1:22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71"/>
      <c r="N765" s="98"/>
      <c r="O765" s="28"/>
      <c r="P765" s="80"/>
      <c r="R765" s="76"/>
      <c r="S765" s="28"/>
      <c r="T765" s="39"/>
      <c r="V765" s="76"/>
    </row>
    <row r="766" spans="1:22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71"/>
      <c r="N766" s="98"/>
      <c r="O766" s="28"/>
      <c r="P766" s="80"/>
      <c r="R766" s="76"/>
      <c r="S766" s="28"/>
      <c r="T766" s="39"/>
      <c r="V766" s="76"/>
    </row>
    <row r="767" spans="1:22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71"/>
      <c r="N767" s="98"/>
      <c r="O767" s="28"/>
      <c r="P767" s="80"/>
      <c r="R767" s="76"/>
      <c r="S767" s="28"/>
      <c r="T767" s="39"/>
      <c r="V767" s="76"/>
    </row>
    <row r="768" spans="1:22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71"/>
      <c r="N768" s="98"/>
      <c r="O768" s="28"/>
      <c r="P768" s="80"/>
      <c r="R768" s="76"/>
      <c r="S768" s="28"/>
      <c r="T768" s="39"/>
      <c r="V768" s="76"/>
    </row>
    <row r="769" spans="1:22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71"/>
      <c r="N769" s="98"/>
      <c r="O769" s="28"/>
      <c r="P769" s="80"/>
      <c r="R769" s="76"/>
      <c r="S769" s="28"/>
      <c r="T769" s="39"/>
      <c r="V769" s="76"/>
    </row>
    <row r="770" spans="1:22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71"/>
      <c r="N770" s="98"/>
      <c r="O770" s="28"/>
      <c r="P770" s="80"/>
      <c r="R770" s="76"/>
      <c r="S770" s="28"/>
      <c r="T770" s="39"/>
      <c r="V770" s="76"/>
    </row>
    <row r="771" spans="1:22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71"/>
      <c r="N771" s="98"/>
      <c r="O771" s="28"/>
      <c r="P771" s="80"/>
      <c r="R771" s="76"/>
      <c r="S771" s="28"/>
      <c r="T771" s="39"/>
      <c r="V771" s="76"/>
    </row>
    <row r="772" spans="1:22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71"/>
      <c r="N772" s="98"/>
      <c r="O772" s="28"/>
      <c r="P772" s="80"/>
      <c r="R772" s="76"/>
      <c r="S772" s="28"/>
      <c r="T772" s="39"/>
      <c r="V772" s="76"/>
    </row>
    <row r="773" spans="1:22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71"/>
      <c r="N773" s="98"/>
      <c r="O773" s="28"/>
      <c r="P773" s="80"/>
      <c r="R773" s="76"/>
      <c r="S773" s="28"/>
      <c r="T773" s="39"/>
      <c r="V773" s="76"/>
    </row>
    <row r="774" spans="1:22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71"/>
      <c r="N774" s="98"/>
      <c r="O774" s="28"/>
      <c r="P774" s="80"/>
      <c r="R774" s="76"/>
      <c r="S774" s="28"/>
      <c r="T774" s="39"/>
      <c r="V774" s="76"/>
    </row>
    <row r="775" spans="1:22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71"/>
      <c r="N775" s="98"/>
      <c r="O775" s="28"/>
      <c r="P775" s="80"/>
      <c r="R775" s="76"/>
      <c r="S775" s="28"/>
      <c r="T775" s="39"/>
      <c r="V775" s="76"/>
    </row>
    <row r="776" spans="1:22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71"/>
      <c r="N776" s="98"/>
      <c r="O776" s="28"/>
      <c r="P776" s="80"/>
      <c r="R776" s="76"/>
      <c r="S776" s="28"/>
      <c r="T776" s="39"/>
      <c r="V776" s="76"/>
    </row>
    <row r="777" spans="1:22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71"/>
      <c r="N777" s="98"/>
      <c r="O777" s="28"/>
      <c r="P777" s="80"/>
      <c r="R777" s="76"/>
      <c r="S777" s="28"/>
      <c r="T777" s="39"/>
      <c r="V777" s="76"/>
    </row>
    <row r="778" spans="1:22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71"/>
      <c r="N778" s="98"/>
      <c r="O778" s="28"/>
      <c r="P778" s="80"/>
      <c r="R778" s="76"/>
      <c r="S778" s="28"/>
      <c r="T778" s="39"/>
      <c r="V778" s="76"/>
    </row>
    <row r="779" spans="1:22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71"/>
      <c r="N779" s="98"/>
      <c r="O779" s="28"/>
      <c r="P779" s="80"/>
      <c r="R779" s="76"/>
      <c r="S779" s="28"/>
      <c r="T779" s="39"/>
      <c r="V779" s="76"/>
    </row>
    <row r="780" spans="1:22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71"/>
      <c r="N780" s="98"/>
      <c r="O780" s="28"/>
      <c r="P780" s="80"/>
      <c r="R780" s="76"/>
      <c r="S780" s="28"/>
      <c r="T780" s="39"/>
      <c r="V780" s="76"/>
    </row>
    <row r="781" spans="1:22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71"/>
      <c r="N781" s="98"/>
      <c r="O781" s="28"/>
      <c r="P781" s="80"/>
      <c r="R781" s="76"/>
      <c r="S781" s="28"/>
      <c r="T781" s="39"/>
      <c r="V781" s="76"/>
    </row>
    <row r="782" spans="1:22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71"/>
      <c r="N782" s="98"/>
      <c r="O782" s="28"/>
      <c r="P782" s="80"/>
      <c r="R782" s="76"/>
      <c r="S782" s="28"/>
      <c r="T782" s="39"/>
      <c r="V782" s="76"/>
    </row>
    <row r="783" spans="1:22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71"/>
      <c r="N783" s="98"/>
      <c r="O783" s="28"/>
      <c r="P783" s="80"/>
      <c r="R783" s="76"/>
      <c r="S783" s="28"/>
      <c r="T783" s="39"/>
      <c r="V783" s="76"/>
    </row>
    <row r="784" spans="1:22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71"/>
      <c r="N784" s="98"/>
      <c r="O784" s="28"/>
      <c r="P784" s="80"/>
      <c r="R784" s="76"/>
      <c r="S784" s="28"/>
      <c r="T784" s="39"/>
      <c r="V784" s="76"/>
    </row>
    <row r="785" spans="1:22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71"/>
      <c r="N785" s="98"/>
      <c r="O785" s="28"/>
      <c r="P785" s="80"/>
      <c r="R785" s="76"/>
      <c r="S785" s="28"/>
      <c r="T785" s="39"/>
      <c r="V785" s="76"/>
    </row>
    <row r="786" spans="1:22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71"/>
      <c r="N786" s="98"/>
      <c r="O786" s="28"/>
      <c r="P786" s="80"/>
      <c r="R786" s="76"/>
      <c r="S786" s="28"/>
      <c r="T786" s="39"/>
      <c r="V786" s="76"/>
    </row>
    <row r="787" spans="1:22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71"/>
      <c r="N787" s="98"/>
      <c r="O787" s="28"/>
      <c r="P787" s="80"/>
      <c r="R787" s="76"/>
      <c r="S787" s="28"/>
      <c r="T787" s="39"/>
      <c r="V787" s="76"/>
    </row>
    <row r="788" spans="1:22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71"/>
      <c r="N788" s="98"/>
      <c r="O788" s="28"/>
      <c r="P788" s="80"/>
      <c r="R788" s="76"/>
      <c r="S788" s="28"/>
      <c r="T788" s="39"/>
      <c r="V788" s="76"/>
    </row>
    <row r="789" spans="1:22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71"/>
      <c r="N789" s="98"/>
      <c r="O789" s="28"/>
      <c r="P789" s="80"/>
      <c r="R789" s="76"/>
      <c r="S789" s="28"/>
      <c r="T789" s="39"/>
      <c r="V789" s="76"/>
    </row>
    <row r="790" spans="1:22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71"/>
      <c r="N790" s="98"/>
      <c r="O790" s="28"/>
      <c r="P790" s="80"/>
      <c r="R790" s="76"/>
      <c r="S790" s="28"/>
      <c r="T790" s="39"/>
      <c r="V790" s="76"/>
    </row>
    <row r="791" spans="1:22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71"/>
      <c r="N791" s="98"/>
      <c r="O791" s="28"/>
      <c r="P791" s="80"/>
      <c r="R791" s="76"/>
      <c r="S791" s="28"/>
      <c r="T791" s="39"/>
      <c r="V791" s="76"/>
    </row>
    <row r="792" spans="1:22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71"/>
      <c r="N792" s="98"/>
      <c r="O792" s="28"/>
      <c r="P792" s="80"/>
      <c r="R792" s="76"/>
      <c r="S792" s="28"/>
      <c r="T792" s="39"/>
      <c r="V792" s="76"/>
    </row>
    <row r="793" spans="1:22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71"/>
      <c r="N793" s="98"/>
      <c r="O793" s="28"/>
      <c r="P793" s="80"/>
      <c r="R793" s="76"/>
      <c r="S793" s="28"/>
      <c r="T793" s="39"/>
      <c r="V793" s="76"/>
    </row>
    <row r="794" spans="1:22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71"/>
      <c r="N794" s="98"/>
      <c r="O794" s="28"/>
      <c r="P794" s="80"/>
      <c r="R794" s="76"/>
      <c r="S794" s="28"/>
      <c r="T794" s="39"/>
      <c r="V794" s="76"/>
    </row>
    <row r="795" spans="1:22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71"/>
      <c r="N795" s="98"/>
      <c r="O795" s="28"/>
      <c r="P795" s="80"/>
      <c r="R795" s="76"/>
      <c r="S795" s="28"/>
      <c r="T795" s="39"/>
      <c r="V795" s="76"/>
    </row>
    <row r="796" spans="1:22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71"/>
      <c r="N796" s="98"/>
      <c r="O796" s="28"/>
      <c r="P796" s="80"/>
      <c r="R796" s="76"/>
      <c r="S796" s="28"/>
      <c r="T796" s="39"/>
      <c r="V796" s="76"/>
    </row>
    <row r="797" spans="1:22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71"/>
      <c r="N797" s="98"/>
      <c r="O797" s="28"/>
      <c r="P797" s="80"/>
      <c r="R797" s="76"/>
      <c r="S797" s="28"/>
      <c r="T797" s="39"/>
      <c r="V797" s="76"/>
    </row>
    <row r="798" spans="1:22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71"/>
      <c r="N798" s="98"/>
      <c r="O798" s="28"/>
      <c r="P798" s="80"/>
      <c r="R798" s="76"/>
      <c r="S798" s="28"/>
      <c r="T798" s="39"/>
      <c r="V798" s="76"/>
    </row>
    <row r="799" spans="1:22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71"/>
      <c r="N799" s="98"/>
      <c r="O799" s="28"/>
      <c r="P799" s="80"/>
      <c r="R799" s="76"/>
      <c r="S799" s="28"/>
      <c r="T799" s="39"/>
      <c r="V799" s="76"/>
    </row>
    <row r="800" spans="1:22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71"/>
      <c r="N800" s="98"/>
      <c r="O800" s="28"/>
      <c r="P800" s="80"/>
      <c r="R800" s="76"/>
      <c r="S800" s="28"/>
      <c r="T800" s="39"/>
      <c r="V800" s="76"/>
    </row>
    <row r="801" spans="1:22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71"/>
      <c r="N801" s="98"/>
      <c r="O801" s="28"/>
      <c r="P801" s="80"/>
      <c r="R801" s="76"/>
      <c r="S801" s="28"/>
      <c r="T801" s="39"/>
      <c r="V801" s="76"/>
    </row>
    <row r="802" spans="1:22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71"/>
      <c r="N802" s="98"/>
      <c r="O802" s="28"/>
      <c r="P802" s="80"/>
      <c r="R802" s="76"/>
      <c r="S802" s="28"/>
      <c r="T802" s="39"/>
      <c r="V802" s="76"/>
    </row>
    <row r="803" spans="1:22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71"/>
      <c r="N803" s="98"/>
      <c r="O803" s="28"/>
      <c r="P803" s="80"/>
      <c r="R803" s="76"/>
      <c r="S803" s="28"/>
      <c r="T803" s="39"/>
      <c r="V803" s="76"/>
    </row>
    <row r="804" spans="1:22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71"/>
      <c r="N804" s="98"/>
      <c r="O804" s="28"/>
      <c r="P804" s="80"/>
      <c r="R804" s="76"/>
      <c r="S804" s="28"/>
      <c r="T804" s="39"/>
      <c r="V804" s="76"/>
    </row>
    <row r="805" spans="1:22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71"/>
      <c r="N805" s="98"/>
      <c r="O805" s="28"/>
      <c r="P805" s="80"/>
      <c r="R805" s="76"/>
      <c r="S805" s="28"/>
      <c r="T805" s="39"/>
      <c r="V805" s="76"/>
    </row>
    <row r="806" spans="1:22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71"/>
      <c r="N806" s="98"/>
      <c r="O806" s="28"/>
      <c r="P806" s="80"/>
      <c r="R806" s="76"/>
      <c r="S806" s="28"/>
      <c r="T806" s="39"/>
      <c r="V806" s="76"/>
    </row>
    <row r="807" spans="1:22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71"/>
      <c r="N807" s="98"/>
      <c r="O807" s="28"/>
      <c r="P807" s="80"/>
      <c r="R807" s="76"/>
      <c r="S807" s="28"/>
      <c r="T807" s="39"/>
      <c r="V807" s="76"/>
    </row>
    <row r="808" spans="1:22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71"/>
      <c r="N808" s="98"/>
      <c r="O808" s="28"/>
      <c r="P808" s="80"/>
      <c r="R808" s="76"/>
      <c r="S808" s="28"/>
      <c r="T808" s="39"/>
      <c r="V808" s="76"/>
    </row>
    <row r="809" spans="1:22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71"/>
      <c r="N809" s="98"/>
      <c r="O809" s="28"/>
      <c r="P809" s="80"/>
      <c r="R809" s="76"/>
      <c r="S809" s="28"/>
      <c r="T809" s="39"/>
      <c r="V809" s="76"/>
    </row>
    <row r="810" spans="1:22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71"/>
      <c r="N810" s="98"/>
      <c r="O810" s="28"/>
      <c r="P810" s="80"/>
      <c r="R810" s="76"/>
      <c r="S810" s="28"/>
      <c r="T810" s="39"/>
      <c r="V810" s="76"/>
    </row>
    <row r="811" spans="1:22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71"/>
      <c r="N811" s="98"/>
      <c r="O811" s="28"/>
      <c r="P811" s="80"/>
      <c r="R811" s="76"/>
      <c r="S811" s="28"/>
      <c r="T811" s="39"/>
      <c r="V811" s="76"/>
    </row>
    <row r="812" spans="1:22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71"/>
      <c r="N812" s="98"/>
      <c r="O812" s="28"/>
      <c r="P812" s="80"/>
      <c r="R812" s="76"/>
      <c r="S812" s="28"/>
      <c r="T812" s="39"/>
      <c r="V812" s="76"/>
    </row>
    <row r="813" spans="1:22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71"/>
      <c r="N813" s="98"/>
      <c r="O813" s="28"/>
      <c r="P813" s="80"/>
      <c r="R813" s="76"/>
      <c r="S813" s="28"/>
      <c r="T813" s="39"/>
      <c r="V813" s="76"/>
    </row>
    <row r="814" spans="1:22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71"/>
      <c r="N814" s="98"/>
      <c r="O814" s="28"/>
      <c r="P814" s="80"/>
      <c r="R814" s="76"/>
      <c r="S814" s="28"/>
      <c r="T814" s="39"/>
      <c r="V814" s="76"/>
    </row>
    <row r="815" spans="1:22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71"/>
      <c r="N815" s="98"/>
      <c r="O815" s="28"/>
      <c r="P815" s="80"/>
      <c r="R815" s="76"/>
      <c r="S815" s="28"/>
      <c r="T815" s="39"/>
      <c r="V815" s="76"/>
    </row>
    <row r="816" spans="1:22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71"/>
      <c r="N816" s="98"/>
      <c r="O816" s="28"/>
      <c r="P816" s="80"/>
      <c r="R816" s="76"/>
      <c r="S816" s="28"/>
      <c r="T816" s="39"/>
      <c r="V816" s="76"/>
    </row>
    <row r="817" spans="1:22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71"/>
      <c r="N817" s="98"/>
      <c r="O817" s="28"/>
      <c r="P817" s="80"/>
      <c r="R817" s="76"/>
      <c r="S817" s="28"/>
      <c r="T817" s="39"/>
      <c r="V817" s="76"/>
    </row>
    <row r="818" spans="1:22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71"/>
      <c r="N818" s="98"/>
      <c r="O818" s="28"/>
      <c r="P818" s="80"/>
      <c r="R818" s="76"/>
      <c r="S818" s="28"/>
      <c r="T818" s="39"/>
      <c r="V818" s="76"/>
    </row>
    <row r="819" spans="1:22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71"/>
      <c r="N819" s="98"/>
      <c r="O819" s="28"/>
      <c r="P819" s="80"/>
      <c r="R819" s="76"/>
      <c r="S819" s="28"/>
      <c r="T819" s="39"/>
      <c r="V819" s="76"/>
    </row>
    <row r="820" spans="1:22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71"/>
      <c r="N820" s="98"/>
      <c r="O820" s="28"/>
      <c r="P820" s="80"/>
      <c r="R820" s="76"/>
      <c r="S820" s="28"/>
      <c r="T820" s="39"/>
      <c r="V820" s="76"/>
    </row>
    <row r="821" spans="1:22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71"/>
      <c r="N821" s="98"/>
      <c r="O821" s="28"/>
      <c r="P821" s="80"/>
      <c r="R821" s="76"/>
      <c r="S821" s="28"/>
      <c r="T821" s="39"/>
      <c r="V821" s="76"/>
    </row>
    <row r="822" spans="1:22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71"/>
      <c r="N822" s="98"/>
      <c r="O822" s="28"/>
      <c r="P822" s="80"/>
      <c r="R822" s="76"/>
      <c r="S822" s="28"/>
      <c r="T822" s="39"/>
      <c r="V822" s="76"/>
    </row>
    <row r="823" spans="1:22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71"/>
      <c r="N823" s="98"/>
      <c r="O823" s="28"/>
      <c r="P823" s="80"/>
      <c r="R823" s="76"/>
      <c r="S823" s="28"/>
      <c r="T823" s="39"/>
      <c r="V823" s="76"/>
    </row>
    <row r="824" spans="1:22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71"/>
      <c r="N824" s="98"/>
      <c r="O824" s="28"/>
      <c r="P824" s="80"/>
      <c r="R824" s="76"/>
      <c r="S824" s="28"/>
      <c r="T824" s="39"/>
      <c r="V824" s="76"/>
    </row>
    <row r="825" spans="1:22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71"/>
      <c r="N825" s="98"/>
      <c r="O825" s="28"/>
      <c r="P825" s="80"/>
      <c r="R825" s="76"/>
      <c r="S825" s="28"/>
      <c r="T825" s="39"/>
      <c r="V825" s="76"/>
    </row>
    <row r="826" spans="1:22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71"/>
      <c r="N826" s="98"/>
      <c r="O826" s="28"/>
      <c r="P826" s="80"/>
      <c r="R826" s="76"/>
      <c r="S826" s="28"/>
      <c r="T826" s="39"/>
      <c r="V826" s="76"/>
    </row>
    <row r="827" spans="1:22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71"/>
      <c r="N827" s="98"/>
      <c r="O827" s="28"/>
      <c r="P827" s="80"/>
      <c r="R827" s="76"/>
      <c r="S827" s="28"/>
      <c r="T827" s="39"/>
      <c r="V827" s="76"/>
    </row>
    <row r="828" spans="1:22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71"/>
      <c r="N828" s="98"/>
      <c r="O828" s="28"/>
      <c r="P828" s="80"/>
      <c r="R828" s="76"/>
      <c r="S828" s="28"/>
      <c r="T828" s="39"/>
      <c r="V828" s="76"/>
    </row>
    <row r="829" spans="1:22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71"/>
      <c r="N829" s="98"/>
      <c r="O829" s="28"/>
      <c r="P829" s="80"/>
      <c r="R829" s="76"/>
      <c r="S829" s="28"/>
      <c r="T829" s="39"/>
      <c r="V829" s="76"/>
    </row>
    <row r="830" spans="1:22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71"/>
      <c r="N830" s="98"/>
      <c r="O830" s="28"/>
      <c r="P830" s="80"/>
      <c r="R830" s="76"/>
      <c r="S830" s="28"/>
      <c r="T830" s="39"/>
      <c r="V830" s="76"/>
    </row>
    <row r="831" spans="1:22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71"/>
      <c r="N831" s="98"/>
      <c r="O831" s="28"/>
      <c r="P831" s="80"/>
      <c r="R831" s="76"/>
      <c r="S831" s="28"/>
      <c r="T831" s="39"/>
      <c r="V831" s="76"/>
    </row>
    <row r="832" spans="1:22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71"/>
      <c r="N832" s="98"/>
      <c r="O832" s="28"/>
      <c r="P832" s="80"/>
      <c r="R832" s="76"/>
      <c r="S832" s="28"/>
      <c r="T832" s="39"/>
      <c r="V832" s="76"/>
    </row>
    <row r="833" spans="1:22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71"/>
      <c r="N833" s="98"/>
      <c r="O833" s="28"/>
      <c r="P833" s="80"/>
      <c r="R833" s="76"/>
      <c r="S833" s="28"/>
      <c r="T833" s="39"/>
      <c r="V833" s="76"/>
    </row>
    <row r="834" spans="1:22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71"/>
      <c r="N834" s="98"/>
      <c r="O834" s="28"/>
      <c r="P834" s="80"/>
      <c r="R834" s="76"/>
      <c r="S834" s="28"/>
      <c r="T834" s="39"/>
      <c r="V834" s="76"/>
    </row>
    <row r="835" spans="1:22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71"/>
      <c r="N835" s="98"/>
      <c r="O835" s="28"/>
      <c r="P835" s="80"/>
      <c r="R835" s="76"/>
      <c r="S835" s="28"/>
      <c r="T835" s="39"/>
      <c r="V835" s="76"/>
    </row>
    <row r="836" spans="1:22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71"/>
      <c r="N836" s="98"/>
      <c r="O836" s="28"/>
      <c r="P836" s="80"/>
      <c r="R836" s="76"/>
      <c r="S836" s="28"/>
      <c r="T836" s="39"/>
      <c r="V836" s="76"/>
    </row>
    <row r="837" spans="1:22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71"/>
      <c r="N837" s="98"/>
      <c r="O837" s="28"/>
      <c r="P837" s="80"/>
      <c r="R837" s="76"/>
      <c r="S837" s="28"/>
      <c r="T837" s="39"/>
      <c r="V837" s="76"/>
    </row>
    <row r="838" spans="1:22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71"/>
      <c r="N838" s="98"/>
      <c r="O838" s="28"/>
      <c r="P838" s="80"/>
      <c r="R838" s="76"/>
      <c r="S838" s="28"/>
      <c r="T838" s="39"/>
      <c r="V838" s="76"/>
    </row>
    <row r="839" spans="1:22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71"/>
      <c r="N839" s="98"/>
      <c r="O839" s="28"/>
      <c r="P839" s="80"/>
      <c r="R839" s="76"/>
      <c r="S839" s="28"/>
      <c r="T839" s="39"/>
      <c r="V839" s="76"/>
    </row>
    <row r="840" spans="1:22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71"/>
      <c r="N840" s="98"/>
      <c r="O840" s="28"/>
      <c r="P840" s="80"/>
      <c r="R840" s="76"/>
      <c r="S840" s="28"/>
      <c r="T840" s="39"/>
      <c r="V840" s="76"/>
    </row>
    <row r="841" spans="1:22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71"/>
      <c r="N841" s="98"/>
      <c r="O841" s="28"/>
      <c r="P841" s="80"/>
      <c r="R841" s="76"/>
      <c r="S841" s="28"/>
      <c r="T841" s="39"/>
      <c r="V841" s="76"/>
    </row>
    <row r="842" spans="1:22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71"/>
      <c r="N842" s="98"/>
      <c r="O842" s="28"/>
      <c r="P842" s="80"/>
      <c r="R842" s="76"/>
      <c r="S842" s="28"/>
      <c r="T842" s="39"/>
      <c r="V842" s="76"/>
    </row>
    <row r="843" spans="1:22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71"/>
      <c r="N843" s="98"/>
      <c r="O843" s="28"/>
      <c r="P843" s="80"/>
      <c r="R843" s="76"/>
      <c r="S843" s="28"/>
      <c r="T843" s="39"/>
      <c r="V843" s="76"/>
    </row>
    <row r="844" spans="1:22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71"/>
      <c r="N844" s="98"/>
      <c r="O844" s="28"/>
      <c r="P844" s="80"/>
      <c r="R844" s="76"/>
      <c r="S844" s="28"/>
      <c r="T844" s="39"/>
      <c r="V844" s="76"/>
    </row>
    <row r="845" spans="1:22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71"/>
      <c r="N845" s="98"/>
      <c r="O845" s="28"/>
      <c r="P845" s="80"/>
      <c r="R845" s="76"/>
      <c r="S845" s="28"/>
      <c r="T845" s="39"/>
      <c r="V845" s="76"/>
    </row>
    <row r="846" spans="1:22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71"/>
      <c r="N846" s="98"/>
      <c r="O846" s="28"/>
      <c r="P846" s="80"/>
      <c r="R846" s="76"/>
      <c r="S846" s="28"/>
      <c r="T846" s="39"/>
      <c r="V846" s="76"/>
    </row>
    <row r="847" spans="1:22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71"/>
      <c r="N847" s="98"/>
      <c r="O847" s="28"/>
      <c r="P847" s="80"/>
      <c r="R847" s="76"/>
      <c r="S847" s="28"/>
      <c r="T847" s="39"/>
      <c r="V847" s="76"/>
    </row>
    <row r="848" spans="1:22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71"/>
      <c r="N848" s="98"/>
      <c r="O848" s="28"/>
      <c r="P848" s="80"/>
      <c r="R848" s="76"/>
      <c r="S848" s="28"/>
      <c r="T848" s="39"/>
      <c r="V848" s="76"/>
    </row>
    <row r="849" spans="1:22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71"/>
      <c r="N849" s="98"/>
      <c r="O849" s="28"/>
      <c r="P849" s="80"/>
      <c r="R849" s="76"/>
      <c r="S849" s="28"/>
      <c r="T849" s="39"/>
      <c r="V849" s="76"/>
    </row>
    <row r="850" spans="1:22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71"/>
      <c r="N850" s="98"/>
      <c r="O850" s="28"/>
      <c r="P850" s="80"/>
      <c r="R850" s="76"/>
      <c r="S850" s="28"/>
      <c r="T850" s="39"/>
      <c r="V850" s="76"/>
    </row>
    <row r="851" spans="1:22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71"/>
      <c r="N851" s="98"/>
      <c r="O851" s="28"/>
      <c r="P851" s="80"/>
      <c r="R851" s="76"/>
      <c r="S851" s="28"/>
      <c r="T851" s="39"/>
      <c r="V851" s="76"/>
    </row>
    <row r="852" spans="1:22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71"/>
      <c r="N852" s="98"/>
      <c r="O852" s="28"/>
      <c r="P852" s="80"/>
      <c r="R852" s="76"/>
      <c r="S852" s="28"/>
      <c r="T852" s="39"/>
      <c r="V852" s="76"/>
    </row>
    <row r="853" spans="1:22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71"/>
      <c r="N853" s="98"/>
      <c r="O853" s="28"/>
      <c r="P853" s="80"/>
      <c r="R853" s="76"/>
      <c r="S853" s="28"/>
      <c r="T853" s="39"/>
      <c r="V853" s="76"/>
    </row>
    <row r="854" spans="1:22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71"/>
      <c r="N854" s="98"/>
      <c r="O854" s="28"/>
      <c r="P854" s="80"/>
      <c r="R854" s="76"/>
      <c r="S854" s="28"/>
      <c r="T854" s="39"/>
      <c r="V854" s="76"/>
    </row>
    <row r="855" spans="1:22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71"/>
      <c r="N855" s="98"/>
      <c r="O855" s="28"/>
      <c r="P855" s="80"/>
      <c r="R855" s="76"/>
      <c r="S855" s="28"/>
      <c r="T855" s="39"/>
      <c r="V855" s="76"/>
    </row>
    <row r="856" spans="1:22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71"/>
      <c r="N856" s="98"/>
      <c r="O856" s="28"/>
      <c r="P856" s="80"/>
      <c r="R856" s="76"/>
      <c r="S856" s="28"/>
      <c r="T856" s="39"/>
      <c r="V856" s="76"/>
    </row>
    <row r="857" spans="1:22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71"/>
      <c r="N857" s="98"/>
      <c r="O857" s="28"/>
      <c r="P857" s="80"/>
      <c r="R857" s="76"/>
      <c r="S857" s="28"/>
      <c r="T857" s="39"/>
      <c r="V857" s="76"/>
    </row>
    <row r="858" spans="1:22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71"/>
      <c r="N858" s="98"/>
      <c r="O858" s="28"/>
      <c r="P858" s="80"/>
      <c r="R858" s="76"/>
      <c r="S858" s="28"/>
      <c r="T858" s="39"/>
      <c r="V858" s="76"/>
    </row>
    <row r="859" spans="1:22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71"/>
      <c r="N859" s="98"/>
      <c r="O859" s="28"/>
      <c r="P859" s="80"/>
      <c r="R859" s="76"/>
      <c r="S859" s="28"/>
      <c r="T859" s="39"/>
      <c r="V859" s="76"/>
    </row>
    <row r="860" spans="1:22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71"/>
      <c r="N860" s="98"/>
      <c r="O860" s="28"/>
      <c r="P860" s="80"/>
      <c r="R860" s="76"/>
      <c r="S860" s="28"/>
      <c r="T860" s="39"/>
      <c r="V860" s="76"/>
    </row>
    <row r="861" spans="1:22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71"/>
      <c r="N861" s="98"/>
      <c r="O861" s="28"/>
      <c r="P861" s="80"/>
      <c r="R861" s="76"/>
      <c r="S861" s="28"/>
      <c r="T861" s="39"/>
      <c r="V861" s="76"/>
    </row>
    <row r="862" spans="1:22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71"/>
      <c r="N862" s="98"/>
      <c r="O862" s="28"/>
      <c r="P862" s="80"/>
      <c r="R862" s="76"/>
      <c r="S862" s="28"/>
      <c r="T862" s="39"/>
      <c r="V862" s="76"/>
    </row>
    <row r="863" spans="1:22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71"/>
      <c r="N863" s="98"/>
      <c r="O863" s="28"/>
      <c r="P863" s="80"/>
      <c r="R863" s="76"/>
      <c r="S863" s="28"/>
      <c r="T863" s="39"/>
      <c r="V863" s="76"/>
    </row>
    <row r="864" spans="1:22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71"/>
      <c r="N864" s="98"/>
      <c r="O864" s="28"/>
      <c r="P864" s="80"/>
      <c r="R864" s="76"/>
      <c r="S864" s="28"/>
      <c r="T864" s="39"/>
      <c r="V864" s="76"/>
    </row>
    <row r="865" spans="1:22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71"/>
      <c r="N865" s="98"/>
      <c r="O865" s="28"/>
      <c r="P865" s="80"/>
      <c r="R865" s="76"/>
      <c r="S865" s="28"/>
      <c r="T865" s="39"/>
      <c r="V865" s="76"/>
    </row>
    <row r="866" spans="1:22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71"/>
      <c r="N866" s="98"/>
      <c r="O866" s="28"/>
      <c r="P866" s="80"/>
      <c r="R866" s="76"/>
      <c r="S866" s="28"/>
      <c r="T866" s="39"/>
      <c r="V866" s="76"/>
    </row>
    <row r="867" spans="1:22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71"/>
      <c r="N867" s="98"/>
      <c r="O867" s="28"/>
      <c r="P867" s="80"/>
      <c r="R867" s="76"/>
      <c r="S867" s="28"/>
      <c r="T867" s="39"/>
      <c r="V867" s="76"/>
    </row>
    <row r="868" spans="1:22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71"/>
      <c r="N868" s="98"/>
      <c r="O868" s="28"/>
      <c r="P868" s="80"/>
      <c r="R868" s="76"/>
      <c r="S868" s="28"/>
      <c r="T868" s="39"/>
      <c r="V868" s="76"/>
    </row>
    <row r="869" spans="1:22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71"/>
      <c r="N869" s="98"/>
      <c r="O869" s="28"/>
      <c r="P869" s="80"/>
      <c r="R869" s="76"/>
      <c r="S869" s="28"/>
      <c r="T869" s="39"/>
      <c r="V869" s="76"/>
    </row>
    <row r="870" spans="1:22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71"/>
      <c r="N870" s="98"/>
      <c r="O870" s="28"/>
      <c r="P870" s="80"/>
      <c r="R870" s="76"/>
      <c r="S870" s="28"/>
      <c r="T870" s="39"/>
      <c r="V870" s="76"/>
    </row>
    <row r="871" spans="1:22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71"/>
      <c r="N871" s="98"/>
      <c r="O871" s="28"/>
      <c r="P871" s="80"/>
      <c r="R871" s="76"/>
      <c r="S871" s="28"/>
      <c r="T871" s="39"/>
      <c r="V871" s="76"/>
    </row>
    <row r="872" spans="1:22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71"/>
      <c r="N872" s="98"/>
      <c r="O872" s="28"/>
      <c r="P872" s="80"/>
      <c r="R872" s="76"/>
      <c r="S872" s="28"/>
      <c r="T872" s="39"/>
      <c r="V872" s="76"/>
    </row>
    <row r="873" spans="1:22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71"/>
      <c r="N873" s="98"/>
      <c r="O873" s="28"/>
      <c r="P873" s="80"/>
      <c r="R873" s="76"/>
      <c r="S873" s="28"/>
      <c r="T873" s="39"/>
      <c r="V873" s="76"/>
    </row>
    <row r="874" spans="1:22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71"/>
      <c r="N874" s="98"/>
      <c r="O874" s="28"/>
      <c r="P874" s="80"/>
      <c r="R874" s="76"/>
      <c r="S874" s="28"/>
      <c r="T874" s="39"/>
      <c r="V874" s="76"/>
    </row>
    <row r="875" spans="1:22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71"/>
      <c r="N875" s="98"/>
      <c r="O875" s="28"/>
      <c r="P875" s="80"/>
      <c r="R875" s="76"/>
      <c r="S875" s="28"/>
      <c r="T875" s="39"/>
      <c r="V875" s="76"/>
    </row>
    <row r="876" spans="1:22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71"/>
      <c r="N876" s="98"/>
      <c r="O876" s="28"/>
      <c r="P876" s="80"/>
      <c r="R876" s="76"/>
      <c r="S876" s="28"/>
      <c r="T876" s="39"/>
      <c r="V876" s="76"/>
    </row>
    <row r="877" spans="1:22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71"/>
      <c r="N877" s="98"/>
      <c r="O877" s="28"/>
      <c r="P877" s="80"/>
      <c r="R877" s="76"/>
      <c r="S877" s="28"/>
      <c r="T877" s="39"/>
      <c r="V877" s="76"/>
    </row>
    <row r="878" spans="1:22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71"/>
      <c r="N878" s="98"/>
      <c r="O878" s="28"/>
      <c r="P878" s="80"/>
      <c r="R878" s="76"/>
      <c r="S878" s="28"/>
      <c r="T878" s="39"/>
      <c r="V878" s="76"/>
    </row>
    <row r="879" spans="1:22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71"/>
      <c r="N879" s="98"/>
      <c r="O879" s="28"/>
      <c r="P879" s="80"/>
      <c r="R879" s="76"/>
      <c r="S879" s="28"/>
      <c r="T879" s="39"/>
      <c r="V879" s="76"/>
    </row>
    <row r="880" spans="1:22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71"/>
      <c r="N880" s="98"/>
      <c r="O880" s="28"/>
      <c r="P880" s="80"/>
      <c r="R880" s="76"/>
      <c r="S880" s="28"/>
      <c r="T880" s="39"/>
      <c r="V880" s="76"/>
    </row>
    <row r="881" spans="1:22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71"/>
      <c r="N881" s="98"/>
      <c r="O881" s="28"/>
      <c r="P881" s="80"/>
      <c r="R881" s="76"/>
      <c r="S881" s="28"/>
      <c r="T881" s="39"/>
      <c r="V881" s="76"/>
    </row>
    <row r="882" spans="1:22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71"/>
      <c r="N882" s="98"/>
      <c r="O882" s="28"/>
      <c r="P882" s="80"/>
      <c r="R882" s="76"/>
      <c r="S882" s="28"/>
      <c r="T882" s="39"/>
      <c r="V882" s="76"/>
    </row>
    <row r="883" spans="1:22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71"/>
      <c r="N883" s="98"/>
      <c r="O883" s="28"/>
      <c r="P883" s="80"/>
      <c r="R883" s="76"/>
      <c r="S883" s="28"/>
      <c r="T883" s="39"/>
      <c r="V883" s="76"/>
    </row>
    <row r="884" spans="1:22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71"/>
      <c r="N884" s="98"/>
      <c r="O884" s="28"/>
      <c r="P884" s="80"/>
      <c r="R884" s="76"/>
      <c r="S884" s="28"/>
      <c r="T884" s="39"/>
      <c r="V884" s="76"/>
    </row>
    <row r="885" spans="1:22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71"/>
      <c r="N885" s="98"/>
      <c r="O885" s="28"/>
      <c r="P885" s="80"/>
      <c r="R885" s="76"/>
      <c r="S885" s="28"/>
      <c r="T885" s="39"/>
      <c r="V885" s="76"/>
    </row>
    <row r="886" spans="1:22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71"/>
      <c r="N886" s="98"/>
      <c r="O886" s="28"/>
      <c r="P886" s="80"/>
      <c r="R886" s="76"/>
      <c r="S886" s="28"/>
      <c r="T886" s="39"/>
      <c r="V886" s="76"/>
    </row>
    <row r="887" spans="1:22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71"/>
      <c r="N887" s="98"/>
      <c r="O887" s="28"/>
      <c r="P887" s="80"/>
      <c r="R887" s="76"/>
      <c r="S887" s="28"/>
      <c r="T887" s="39"/>
      <c r="V887" s="76"/>
    </row>
    <row r="888" spans="1:22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71"/>
      <c r="N888" s="98"/>
      <c r="O888" s="28"/>
      <c r="P888" s="80"/>
      <c r="R888" s="76"/>
      <c r="S888" s="28"/>
      <c r="T888" s="39"/>
      <c r="V888" s="76"/>
    </row>
    <row r="889" spans="1:22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71"/>
      <c r="N889" s="98"/>
      <c r="O889" s="28"/>
      <c r="P889" s="80"/>
      <c r="R889" s="76"/>
      <c r="S889" s="28"/>
      <c r="T889" s="39"/>
      <c r="V889" s="76"/>
    </row>
    <row r="890" spans="1:22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71"/>
      <c r="N890" s="98"/>
      <c r="O890" s="28"/>
      <c r="P890" s="80"/>
      <c r="R890" s="76"/>
      <c r="S890" s="28"/>
      <c r="T890" s="39"/>
      <c r="V890" s="76"/>
    </row>
    <row r="891" spans="1:22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71"/>
      <c r="N891" s="98"/>
      <c r="O891" s="28"/>
      <c r="P891" s="80"/>
      <c r="R891" s="76"/>
      <c r="S891" s="28"/>
      <c r="T891" s="39"/>
      <c r="V891" s="76"/>
    </row>
    <row r="892" spans="1:22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71"/>
      <c r="N892" s="98"/>
      <c r="O892" s="28"/>
      <c r="P892" s="80"/>
      <c r="R892" s="76"/>
      <c r="S892" s="28"/>
      <c r="T892" s="39"/>
      <c r="V892" s="76"/>
    </row>
    <row r="893" spans="1:22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71"/>
      <c r="N893" s="98"/>
      <c r="O893" s="28"/>
      <c r="P893" s="80"/>
      <c r="R893" s="76"/>
      <c r="S893" s="28"/>
      <c r="T893" s="39"/>
      <c r="V893" s="76"/>
    </row>
    <row r="894" spans="1:22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71"/>
      <c r="N894" s="98"/>
      <c r="O894" s="28"/>
      <c r="P894" s="80"/>
      <c r="R894" s="76"/>
      <c r="S894" s="28"/>
      <c r="T894" s="39"/>
      <c r="V894" s="76"/>
    </row>
    <row r="895" spans="1:22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71"/>
      <c r="N895" s="98"/>
      <c r="O895" s="28"/>
      <c r="P895" s="80"/>
      <c r="R895" s="76"/>
      <c r="S895" s="28"/>
      <c r="T895" s="39"/>
      <c r="V895" s="76"/>
    </row>
    <row r="896" spans="1:22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71"/>
      <c r="N896" s="98"/>
      <c r="O896" s="28"/>
      <c r="P896" s="80"/>
      <c r="R896" s="76"/>
      <c r="S896" s="28"/>
      <c r="T896" s="39"/>
      <c r="V896" s="76"/>
    </row>
    <row r="897" spans="1:22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71"/>
      <c r="N897" s="98"/>
      <c r="O897" s="28"/>
      <c r="P897" s="80"/>
      <c r="R897" s="76"/>
      <c r="S897" s="28"/>
      <c r="T897" s="39"/>
      <c r="V897" s="76"/>
    </row>
    <row r="898" spans="1:22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71"/>
      <c r="N898" s="98"/>
      <c r="O898" s="28"/>
      <c r="P898" s="80"/>
      <c r="R898" s="76"/>
      <c r="S898" s="28"/>
      <c r="T898" s="39"/>
      <c r="V898" s="76"/>
    </row>
    <row r="899" spans="1:22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71"/>
      <c r="N899" s="98"/>
      <c r="O899" s="28"/>
      <c r="P899" s="80"/>
      <c r="R899" s="76"/>
      <c r="S899" s="28"/>
      <c r="T899" s="39"/>
      <c r="V899" s="76"/>
    </row>
    <row r="900" spans="1:22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71"/>
      <c r="N900" s="98"/>
      <c r="O900" s="28"/>
      <c r="P900" s="80"/>
      <c r="R900" s="76"/>
      <c r="S900" s="28"/>
      <c r="T900" s="39"/>
      <c r="V900" s="76"/>
    </row>
    <row r="901" spans="1:22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71"/>
      <c r="N901" s="98"/>
      <c r="O901" s="28"/>
      <c r="P901" s="80"/>
      <c r="R901" s="76"/>
      <c r="S901" s="28"/>
      <c r="T901" s="39"/>
      <c r="V901" s="76"/>
    </row>
    <row r="902" spans="1:22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71"/>
      <c r="N902" s="98"/>
      <c r="O902" s="28"/>
      <c r="P902" s="80"/>
      <c r="R902" s="76"/>
      <c r="S902" s="28"/>
      <c r="T902" s="39"/>
      <c r="V902" s="76"/>
    </row>
    <row r="903" spans="1:22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71"/>
      <c r="N903" s="98"/>
      <c r="O903" s="28"/>
      <c r="P903" s="80"/>
      <c r="R903" s="76"/>
      <c r="S903" s="28"/>
      <c r="T903" s="39"/>
      <c r="V903" s="76"/>
    </row>
    <row r="904" spans="1:22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71"/>
      <c r="N904" s="98"/>
      <c r="O904" s="28"/>
      <c r="P904" s="80"/>
      <c r="R904" s="76"/>
      <c r="S904" s="28"/>
      <c r="T904" s="39"/>
      <c r="V904" s="76"/>
    </row>
    <row r="905" spans="1:22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71"/>
      <c r="N905" s="98"/>
      <c r="O905" s="28"/>
      <c r="P905" s="80"/>
      <c r="R905" s="76"/>
      <c r="S905" s="28"/>
      <c r="T905" s="39"/>
      <c r="V905" s="76"/>
    </row>
    <row r="906" spans="1:22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71"/>
      <c r="N906" s="98"/>
      <c r="O906" s="28"/>
      <c r="P906" s="80"/>
      <c r="R906" s="76"/>
      <c r="S906" s="28"/>
      <c r="T906" s="39"/>
      <c r="V906" s="76"/>
    </row>
    <row r="907" spans="1:22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71"/>
      <c r="N907" s="98"/>
      <c r="O907" s="28"/>
      <c r="P907" s="80"/>
      <c r="R907" s="76"/>
      <c r="S907" s="28"/>
      <c r="T907" s="39"/>
      <c r="V907" s="76"/>
    </row>
    <row r="908" spans="1:22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71"/>
      <c r="N908" s="98"/>
      <c r="O908" s="28"/>
      <c r="P908" s="80"/>
      <c r="R908" s="76"/>
      <c r="S908" s="28"/>
      <c r="T908" s="39"/>
      <c r="V908" s="76"/>
    </row>
    <row r="909" spans="1:22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71"/>
      <c r="N909" s="98"/>
      <c r="O909" s="28"/>
      <c r="P909" s="80"/>
      <c r="R909" s="76"/>
      <c r="S909" s="28"/>
      <c r="T909" s="39"/>
      <c r="V909" s="76"/>
    </row>
    <row r="910" spans="1:22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71"/>
      <c r="N910" s="98"/>
      <c r="O910" s="28"/>
      <c r="P910" s="80"/>
      <c r="R910" s="76"/>
      <c r="S910" s="28"/>
      <c r="T910" s="39"/>
      <c r="V910" s="76"/>
    </row>
    <row r="911" spans="1:22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71"/>
      <c r="N911" s="98"/>
      <c r="O911" s="28"/>
      <c r="P911" s="80"/>
      <c r="R911" s="76"/>
      <c r="S911" s="28"/>
      <c r="T911" s="39"/>
      <c r="V911" s="76"/>
    </row>
    <row r="912" spans="1:22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71"/>
      <c r="N912" s="98"/>
      <c r="O912" s="28"/>
      <c r="P912" s="80"/>
      <c r="R912" s="76"/>
      <c r="S912" s="28"/>
      <c r="T912" s="39"/>
      <c r="V912" s="76"/>
    </row>
    <row r="913" spans="1:22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71"/>
      <c r="N913" s="98"/>
      <c r="O913" s="28"/>
      <c r="P913" s="80"/>
      <c r="R913" s="76"/>
      <c r="S913" s="28"/>
      <c r="T913" s="39"/>
      <c r="V913" s="76"/>
    </row>
    <row r="914" spans="1:22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71"/>
      <c r="N914" s="98"/>
      <c r="O914" s="28"/>
      <c r="P914" s="80"/>
      <c r="R914" s="76"/>
      <c r="S914" s="28"/>
      <c r="T914" s="39"/>
      <c r="V914" s="76"/>
    </row>
    <row r="915" spans="1:22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71"/>
      <c r="N915" s="98"/>
      <c r="O915" s="28"/>
      <c r="P915" s="80"/>
      <c r="R915" s="76"/>
      <c r="S915" s="28"/>
      <c r="T915" s="39"/>
      <c r="V915" s="76"/>
    </row>
    <row r="916" spans="1:22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71"/>
      <c r="N916" s="98"/>
      <c r="O916" s="28"/>
      <c r="P916" s="80"/>
      <c r="R916" s="76"/>
      <c r="S916" s="28"/>
      <c r="T916" s="39"/>
      <c r="V916" s="76"/>
    </row>
    <row r="917" spans="1:22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71"/>
      <c r="N917" s="98"/>
      <c r="O917" s="28"/>
      <c r="P917" s="80"/>
      <c r="R917" s="76"/>
      <c r="S917" s="28"/>
      <c r="T917" s="39"/>
      <c r="V917" s="76"/>
    </row>
    <row r="918" spans="1:22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71"/>
      <c r="N918" s="98"/>
      <c r="O918" s="28"/>
      <c r="P918" s="80"/>
      <c r="R918" s="76"/>
      <c r="S918" s="28"/>
      <c r="T918" s="39"/>
      <c r="V918" s="76"/>
    </row>
    <row r="919" spans="1:22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71"/>
      <c r="N919" s="98"/>
      <c r="O919" s="28"/>
      <c r="P919" s="80"/>
      <c r="R919" s="76"/>
      <c r="S919" s="28"/>
      <c r="T919" s="39"/>
      <c r="V919" s="76"/>
    </row>
    <row r="920" spans="1:22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71"/>
      <c r="N920" s="98"/>
      <c r="O920" s="28"/>
      <c r="P920" s="80"/>
      <c r="R920" s="76"/>
      <c r="S920" s="28"/>
      <c r="T920" s="39"/>
      <c r="V920" s="76"/>
    </row>
    <row r="921" spans="1:22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71"/>
      <c r="N921" s="98"/>
      <c r="O921" s="28"/>
      <c r="P921" s="80"/>
      <c r="R921" s="76"/>
      <c r="S921" s="28"/>
      <c r="T921" s="39"/>
      <c r="V921" s="76"/>
    </row>
    <row r="922" spans="1:22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71"/>
      <c r="N922" s="98"/>
      <c r="O922" s="28"/>
      <c r="P922" s="80"/>
      <c r="R922" s="76"/>
      <c r="S922" s="28"/>
      <c r="T922" s="39"/>
      <c r="V922" s="76"/>
    </row>
    <row r="923" spans="1:22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71"/>
      <c r="N923" s="98"/>
      <c r="O923" s="28"/>
      <c r="P923" s="80"/>
      <c r="R923" s="76"/>
      <c r="S923" s="28"/>
      <c r="T923" s="39"/>
      <c r="V923" s="76"/>
    </row>
    <row r="924" spans="1:22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71"/>
      <c r="N924" s="98"/>
      <c r="O924" s="28"/>
      <c r="P924" s="80"/>
      <c r="R924" s="76"/>
      <c r="S924" s="28"/>
      <c r="T924" s="39"/>
      <c r="V924" s="76"/>
    </row>
    <row r="925" spans="1:22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71"/>
      <c r="N925" s="98"/>
      <c r="O925" s="28"/>
      <c r="P925" s="80"/>
      <c r="R925" s="76"/>
      <c r="S925" s="28"/>
      <c r="T925" s="39"/>
      <c r="V925" s="76"/>
    </row>
    <row r="926" spans="1:22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71"/>
      <c r="N926" s="98"/>
      <c r="O926" s="28"/>
      <c r="P926" s="80"/>
      <c r="R926" s="76"/>
      <c r="S926" s="28"/>
      <c r="T926" s="39"/>
      <c r="V926" s="76"/>
    </row>
    <row r="927" spans="1:22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71"/>
      <c r="N927" s="98"/>
      <c r="O927" s="28"/>
      <c r="P927" s="80"/>
      <c r="R927" s="76"/>
      <c r="S927" s="28"/>
      <c r="T927" s="39"/>
      <c r="V927" s="76"/>
    </row>
    <row r="928" spans="1:22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71"/>
      <c r="N928" s="98"/>
      <c r="O928" s="28"/>
      <c r="P928" s="80"/>
      <c r="R928" s="76"/>
      <c r="S928" s="28"/>
      <c r="T928" s="39"/>
      <c r="V928" s="76"/>
    </row>
    <row r="929" spans="1:22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71"/>
      <c r="N929" s="98"/>
      <c r="O929" s="28"/>
      <c r="P929" s="80"/>
      <c r="R929" s="76"/>
      <c r="S929" s="28"/>
      <c r="T929" s="39"/>
      <c r="V929" s="76"/>
    </row>
    <row r="930" spans="1:22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71"/>
      <c r="N930" s="98"/>
      <c r="O930" s="28"/>
      <c r="P930" s="80"/>
      <c r="R930" s="76"/>
      <c r="S930" s="28"/>
      <c r="T930" s="39"/>
      <c r="V930" s="76"/>
    </row>
    <row r="931" spans="1:22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71"/>
      <c r="N931" s="98"/>
      <c r="O931" s="28"/>
      <c r="P931" s="80"/>
      <c r="R931" s="76"/>
      <c r="S931" s="28"/>
      <c r="T931" s="39"/>
      <c r="V931" s="76"/>
    </row>
    <row r="932" spans="1:22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71"/>
      <c r="N932" s="98"/>
      <c r="O932" s="28"/>
      <c r="P932" s="80"/>
      <c r="R932" s="76"/>
      <c r="S932" s="28"/>
      <c r="T932" s="39"/>
      <c r="V932" s="76"/>
    </row>
    <row r="933" spans="1:22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71"/>
      <c r="N933" s="98"/>
      <c r="O933" s="28"/>
      <c r="P933" s="80"/>
      <c r="R933" s="76"/>
      <c r="S933" s="28"/>
      <c r="T933" s="39"/>
      <c r="V933" s="76"/>
    </row>
    <row r="934" spans="1:22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71"/>
      <c r="N934" s="98"/>
      <c r="O934" s="28"/>
      <c r="P934" s="80"/>
      <c r="R934" s="76"/>
      <c r="S934" s="28"/>
      <c r="T934" s="39"/>
      <c r="V934" s="76"/>
    </row>
    <row r="935" spans="1:22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71"/>
      <c r="N935" s="98"/>
      <c r="O935" s="28"/>
      <c r="P935" s="80"/>
      <c r="R935" s="76"/>
      <c r="S935" s="28"/>
      <c r="T935" s="39"/>
      <c r="V935" s="76"/>
    </row>
    <row r="936" spans="1:22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71"/>
      <c r="N936" s="98"/>
      <c r="O936" s="28"/>
      <c r="P936" s="80"/>
      <c r="R936" s="76"/>
      <c r="S936" s="28"/>
      <c r="T936" s="39"/>
      <c r="V936" s="76"/>
    </row>
    <row r="937" spans="1:22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71"/>
      <c r="N937" s="98"/>
      <c r="O937" s="28"/>
      <c r="P937" s="80"/>
      <c r="R937" s="76"/>
      <c r="S937" s="28"/>
      <c r="T937" s="39"/>
      <c r="V937" s="76"/>
    </row>
    <row r="938" spans="1:22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71"/>
      <c r="N938" s="98"/>
      <c r="O938" s="28"/>
      <c r="P938" s="80"/>
      <c r="R938" s="76"/>
      <c r="S938" s="28"/>
      <c r="T938" s="39"/>
      <c r="V938" s="76"/>
    </row>
    <row r="939" spans="1:22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71"/>
      <c r="N939" s="98"/>
      <c r="O939" s="28"/>
      <c r="P939" s="80"/>
      <c r="R939" s="76"/>
      <c r="S939" s="28"/>
      <c r="T939" s="39"/>
      <c r="V939" s="76"/>
    </row>
    <row r="940" spans="1:22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71"/>
      <c r="N940" s="98"/>
      <c r="O940" s="28"/>
      <c r="P940" s="80"/>
      <c r="R940" s="76"/>
      <c r="S940" s="28"/>
      <c r="T940" s="39"/>
      <c r="V940" s="76"/>
    </row>
    <row r="941" spans="1:22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71"/>
      <c r="N941" s="98"/>
      <c r="O941" s="28"/>
      <c r="P941" s="80"/>
      <c r="R941" s="76"/>
      <c r="S941" s="28"/>
      <c r="T941" s="39"/>
      <c r="V941" s="76"/>
    </row>
    <row r="942" spans="1:22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71"/>
      <c r="N942" s="98"/>
      <c r="O942" s="28"/>
      <c r="P942" s="80"/>
      <c r="R942" s="76"/>
      <c r="S942" s="28"/>
      <c r="T942" s="39"/>
      <c r="V942" s="76"/>
    </row>
    <row r="943" spans="1:22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71"/>
      <c r="N943" s="98"/>
      <c r="O943" s="28"/>
      <c r="P943" s="80"/>
      <c r="R943" s="76"/>
      <c r="S943" s="28"/>
      <c r="T943" s="39"/>
      <c r="V943" s="76"/>
    </row>
    <row r="944" spans="1:22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71"/>
      <c r="N944" s="98"/>
      <c r="O944" s="28"/>
      <c r="P944" s="80"/>
      <c r="R944" s="76"/>
      <c r="S944" s="28"/>
      <c r="T944" s="39"/>
      <c r="V944" s="76"/>
    </row>
    <row r="945" spans="1:22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71"/>
      <c r="N945" s="98"/>
      <c r="O945" s="28"/>
      <c r="P945" s="80"/>
      <c r="R945" s="76"/>
      <c r="S945" s="28"/>
      <c r="T945" s="39"/>
      <c r="V945" s="76"/>
    </row>
    <row r="946" spans="1:22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71"/>
      <c r="N946" s="98"/>
      <c r="O946" s="28"/>
      <c r="P946" s="80"/>
      <c r="R946" s="76"/>
      <c r="S946" s="28"/>
      <c r="T946" s="39"/>
      <c r="V946" s="76"/>
    </row>
    <row r="947" spans="1:22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71"/>
      <c r="N947" s="98"/>
      <c r="O947" s="28"/>
      <c r="P947" s="80"/>
      <c r="R947" s="76"/>
      <c r="S947" s="28"/>
      <c r="T947" s="39"/>
      <c r="V947" s="76"/>
    </row>
    <row r="948" spans="1:22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71"/>
      <c r="N948" s="98"/>
      <c r="O948" s="28"/>
      <c r="P948" s="80"/>
      <c r="R948" s="76"/>
      <c r="S948" s="28"/>
      <c r="T948" s="39"/>
      <c r="V948" s="76"/>
    </row>
    <row r="949" spans="1:22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71"/>
      <c r="N949" s="98"/>
      <c r="O949" s="28"/>
      <c r="P949" s="80"/>
      <c r="R949" s="76"/>
      <c r="S949" s="28"/>
      <c r="T949" s="39"/>
      <c r="V949" s="76"/>
    </row>
    <row r="950" spans="1:22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71"/>
      <c r="N950" s="98"/>
      <c r="O950" s="28"/>
      <c r="P950" s="80"/>
      <c r="R950" s="76"/>
      <c r="S950" s="28"/>
      <c r="T950" s="39"/>
      <c r="V950" s="76"/>
    </row>
    <row r="951" spans="1:22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71"/>
      <c r="N951" s="98"/>
      <c r="O951" s="28"/>
      <c r="P951" s="80"/>
      <c r="R951" s="76"/>
      <c r="S951" s="28"/>
      <c r="T951" s="39"/>
      <c r="V951" s="76"/>
    </row>
    <row r="952" spans="1:22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71"/>
      <c r="N952" s="98"/>
      <c r="O952" s="28"/>
      <c r="P952" s="80"/>
      <c r="R952" s="76"/>
      <c r="S952" s="28"/>
      <c r="T952" s="39"/>
      <c r="V952" s="76"/>
    </row>
    <row r="953" spans="1:22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71"/>
      <c r="N953" s="98"/>
      <c r="O953" s="28"/>
      <c r="P953" s="80"/>
      <c r="R953" s="76"/>
      <c r="S953" s="28"/>
      <c r="T953" s="39"/>
      <c r="V953" s="76"/>
    </row>
    <row r="954" spans="1:22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71"/>
      <c r="N954" s="98"/>
      <c r="O954" s="28"/>
      <c r="P954" s="80"/>
      <c r="R954" s="76"/>
      <c r="S954" s="28"/>
      <c r="T954" s="39"/>
      <c r="V954" s="76"/>
    </row>
    <row r="955" spans="1:22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71"/>
      <c r="N955" s="98"/>
      <c r="O955" s="28"/>
      <c r="P955" s="80"/>
      <c r="R955" s="76"/>
      <c r="S955" s="28"/>
      <c r="T955" s="39"/>
      <c r="V955" s="76"/>
    </row>
    <row r="956" spans="1:22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71"/>
      <c r="N956" s="98"/>
      <c r="O956" s="28"/>
      <c r="P956" s="80"/>
      <c r="R956" s="76"/>
      <c r="S956" s="28"/>
      <c r="T956" s="39"/>
      <c r="V956" s="76"/>
    </row>
    <row r="957" spans="1:22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71"/>
      <c r="N957" s="98"/>
      <c r="O957" s="28"/>
      <c r="P957" s="80"/>
      <c r="R957" s="76"/>
      <c r="S957" s="28"/>
      <c r="T957" s="39"/>
      <c r="V957" s="76"/>
    </row>
    <row r="958" spans="1:22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71"/>
      <c r="N958" s="98"/>
      <c r="O958" s="28"/>
      <c r="P958" s="80"/>
      <c r="R958" s="76"/>
      <c r="S958" s="28"/>
      <c r="T958" s="39"/>
      <c r="V958" s="76"/>
    </row>
    <row r="959" spans="1:22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71"/>
      <c r="N959" s="98"/>
      <c r="O959" s="28"/>
      <c r="P959" s="80"/>
      <c r="R959" s="76"/>
      <c r="S959" s="28"/>
      <c r="T959" s="39"/>
      <c r="V959" s="76"/>
    </row>
    <row r="960" spans="1:22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71"/>
      <c r="N960" s="98"/>
      <c r="O960" s="28"/>
      <c r="P960" s="80"/>
      <c r="R960" s="76"/>
      <c r="S960" s="28"/>
      <c r="T960" s="39"/>
      <c r="V960" s="76"/>
    </row>
    <row r="961" spans="1:22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71"/>
      <c r="N961" s="98"/>
      <c r="O961" s="28"/>
      <c r="P961" s="80"/>
      <c r="R961" s="76"/>
      <c r="S961" s="28"/>
      <c r="T961" s="39"/>
      <c r="V961" s="76"/>
    </row>
    <row r="962" spans="1:22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71"/>
      <c r="N962" s="98"/>
      <c r="O962" s="28"/>
      <c r="P962" s="80"/>
      <c r="R962" s="76"/>
      <c r="S962" s="28"/>
      <c r="T962" s="39"/>
      <c r="V962" s="76"/>
    </row>
    <row r="963" spans="1:22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71"/>
      <c r="N963" s="98"/>
      <c r="O963" s="28"/>
      <c r="P963" s="80"/>
      <c r="R963" s="76"/>
      <c r="S963" s="28"/>
      <c r="T963" s="39"/>
      <c r="V963" s="76"/>
    </row>
    <row r="964" spans="1:22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71"/>
      <c r="N964" s="98"/>
      <c r="O964" s="28"/>
      <c r="P964" s="80"/>
      <c r="R964" s="76"/>
      <c r="S964" s="28"/>
      <c r="T964" s="39"/>
      <c r="V964" s="76"/>
    </row>
    <row r="965" spans="1:22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71"/>
      <c r="N965" s="98"/>
      <c r="O965" s="28"/>
      <c r="P965" s="80"/>
      <c r="R965" s="76"/>
      <c r="S965" s="28"/>
      <c r="T965" s="39"/>
      <c r="V965" s="76"/>
    </row>
    <row r="966" spans="1:22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71"/>
      <c r="N966" s="98"/>
      <c r="O966" s="28"/>
      <c r="P966" s="80"/>
      <c r="R966" s="76"/>
      <c r="S966" s="28"/>
      <c r="T966" s="39"/>
      <c r="V966" s="76"/>
    </row>
    <row r="967" spans="1:22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71"/>
      <c r="N967" s="98"/>
      <c r="O967" s="28"/>
      <c r="P967" s="80"/>
      <c r="R967" s="76"/>
      <c r="S967" s="28"/>
      <c r="T967" s="39"/>
      <c r="V967" s="76"/>
    </row>
    <row r="968" spans="1:22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71"/>
      <c r="N968" s="98"/>
      <c r="O968" s="28"/>
      <c r="P968" s="80"/>
      <c r="R968" s="76"/>
      <c r="S968" s="28"/>
      <c r="T968" s="39"/>
      <c r="V968" s="76"/>
    </row>
    <row r="969" spans="1:22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71"/>
      <c r="N969" s="98"/>
      <c r="O969" s="28"/>
      <c r="P969" s="80"/>
      <c r="R969" s="76"/>
      <c r="S969" s="28"/>
      <c r="T969" s="39"/>
      <c r="V969" s="76"/>
    </row>
    <row r="970" spans="1:22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71"/>
      <c r="N970" s="98"/>
      <c r="O970" s="28"/>
      <c r="P970" s="80"/>
      <c r="R970" s="76"/>
      <c r="S970" s="28"/>
      <c r="T970" s="39"/>
      <c r="V970" s="76"/>
    </row>
    <row r="971" spans="1:22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71"/>
      <c r="N971" s="98"/>
      <c r="O971" s="28"/>
      <c r="P971" s="80"/>
      <c r="R971" s="76"/>
      <c r="S971" s="28"/>
      <c r="T971" s="39"/>
      <c r="V971" s="76"/>
    </row>
    <row r="972" spans="1:22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71"/>
      <c r="N972" s="98"/>
      <c r="O972" s="28"/>
      <c r="P972" s="80"/>
      <c r="R972" s="76"/>
      <c r="S972" s="28"/>
      <c r="T972" s="39"/>
      <c r="V972" s="76"/>
    </row>
    <row r="973" spans="1:22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71"/>
      <c r="N973" s="98"/>
      <c r="O973" s="28"/>
      <c r="P973" s="80"/>
      <c r="R973" s="76"/>
      <c r="S973" s="28"/>
      <c r="T973" s="39"/>
      <c r="V973" s="76"/>
    </row>
    <row r="974" spans="1:22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71"/>
      <c r="N974" s="98"/>
      <c r="O974" s="28"/>
      <c r="P974" s="80"/>
      <c r="R974" s="76"/>
      <c r="S974" s="28"/>
      <c r="T974" s="39"/>
      <c r="V974" s="76"/>
    </row>
    <row r="975" spans="1:22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71"/>
      <c r="N975" s="98"/>
      <c r="O975" s="28"/>
      <c r="P975" s="80"/>
      <c r="R975" s="76"/>
      <c r="S975" s="28"/>
      <c r="T975" s="39"/>
      <c r="V975" s="76"/>
    </row>
    <row r="976" spans="1:22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71"/>
      <c r="N976" s="98"/>
      <c r="O976" s="28"/>
      <c r="P976" s="80"/>
      <c r="R976" s="76"/>
      <c r="S976" s="28"/>
      <c r="T976" s="39"/>
      <c r="V976" s="76"/>
    </row>
    <row r="977" spans="1:22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71"/>
      <c r="N977" s="98"/>
      <c r="O977" s="28"/>
      <c r="P977" s="80"/>
      <c r="R977" s="76"/>
      <c r="S977" s="28"/>
      <c r="T977" s="39"/>
      <c r="V977" s="76"/>
    </row>
    <row r="978" spans="1:22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71"/>
      <c r="N978" s="98"/>
      <c r="O978" s="28"/>
      <c r="P978" s="80"/>
      <c r="R978" s="76"/>
      <c r="S978" s="28"/>
      <c r="T978" s="39"/>
      <c r="V978" s="76"/>
    </row>
    <row r="979" spans="1:22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71"/>
      <c r="N979" s="98"/>
      <c r="O979" s="28"/>
      <c r="P979" s="80"/>
      <c r="R979" s="76"/>
      <c r="S979" s="28"/>
      <c r="T979" s="39"/>
      <c r="V979" s="76"/>
    </row>
    <row r="980" spans="1:22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71"/>
      <c r="N980" s="98"/>
      <c r="O980" s="28"/>
      <c r="P980" s="80"/>
      <c r="R980" s="76"/>
      <c r="S980" s="28"/>
      <c r="T980" s="39"/>
      <c r="V980" s="76"/>
    </row>
    <row r="981" spans="1:22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71"/>
      <c r="N981" s="98"/>
      <c r="O981" s="28"/>
      <c r="P981" s="80"/>
      <c r="R981" s="76"/>
      <c r="S981" s="28"/>
      <c r="T981" s="39"/>
      <c r="V981" s="76"/>
    </row>
    <row r="982" spans="1:22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71"/>
      <c r="N982" s="98"/>
      <c r="O982" s="28"/>
      <c r="P982" s="80"/>
      <c r="R982" s="76"/>
      <c r="S982" s="28"/>
      <c r="T982" s="39"/>
      <c r="V982" s="76"/>
    </row>
    <row r="983" spans="1:22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71"/>
      <c r="N983" s="98"/>
      <c r="O983" s="28"/>
      <c r="P983" s="80"/>
      <c r="R983" s="76"/>
      <c r="S983" s="28"/>
      <c r="T983" s="39"/>
      <c r="V983" s="76"/>
    </row>
    <row r="984" spans="1:22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71"/>
      <c r="N984" s="98"/>
      <c r="O984" s="28"/>
      <c r="P984" s="80"/>
      <c r="R984" s="76"/>
      <c r="S984" s="28"/>
      <c r="T984" s="39"/>
      <c r="V984" s="76"/>
    </row>
    <row r="985" spans="1:22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71"/>
      <c r="N985" s="98"/>
      <c r="O985" s="28"/>
      <c r="P985" s="80"/>
      <c r="R985" s="76"/>
      <c r="S985" s="28"/>
      <c r="T985" s="39"/>
      <c r="V985" s="76"/>
    </row>
    <row r="986" spans="1:22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71"/>
      <c r="N986" s="98"/>
      <c r="O986" s="28"/>
      <c r="P986" s="80"/>
      <c r="R986" s="76"/>
      <c r="S986" s="28"/>
      <c r="T986" s="39"/>
      <c r="V986" s="76"/>
    </row>
    <row r="987" spans="1:22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71"/>
      <c r="N987" s="98"/>
      <c r="O987" s="28"/>
      <c r="P987" s="80"/>
      <c r="R987" s="76"/>
      <c r="S987" s="28"/>
      <c r="T987" s="39"/>
      <c r="V987" s="76"/>
    </row>
    <row r="988" spans="1:22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71"/>
      <c r="N988" s="98"/>
      <c r="O988" s="28"/>
      <c r="P988" s="80"/>
      <c r="R988" s="76"/>
      <c r="S988" s="28"/>
      <c r="T988" s="39"/>
      <c r="V988" s="76"/>
    </row>
    <row r="989" spans="1:22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71"/>
      <c r="N989" s="98"/>
      <c r="O989" s="28"/>
      <c r="P989" s="80"/>
      <c r="R989" s="76"/>
      <c r="S989" s="28"/>
      <c r="T989" s="39"/>
      <c r="V989" s="76"/>
    </row>
    <row r="990" spans="1:22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71"/>
      <c r="N990" s="98"/>
      <c r="O990" s="28"/>
      <c r="P990" s="80"/>
      <c r="R990" s="76"/>
      <c r="S990" s="28"/>
      <c r="T990" s="39"/>
      <c r="V990" s="76"/>
    </row>
    <row r="991" spans="1:22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71"/>
      <c r="N991" s="98"/>
      <c r="O991" s="28"/>
      <c r="P991" s="80"/>
      <c r="R991" s="76"/>
      <c r="S991" s="28"/>
      <c r="T991" s="39"/>
      <c r="V991" s="76"/>
    </row>
    <row r="992" spans="1:22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71"/>
      <c r="N992" s="98"/>
      <c r="O992" s="28"/>
      <c r="P992" s="80"/>
      <c r="R992" s="76"/>
      <c r="S992" s="28"/>
      <c r="T992" s="39"/>
      <c r="V992" s="76"/>
    </row>
    <row r="993" spans="1:22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71"/>
      <c r="N993" s="98"/>
      <c r="O993" s="28"/>
      <c r="P993" s="80"/>
      <c r="R993" s="76"/>
      <c r="S993" s="28"/>
      <c r="T993" s="39"/>
      <c r="V993" s="76"/>
    </row>
    <row r="994" spans="1:22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71"/>
      <c r="N994" s="98"/>
      <c r="O994" s="28"/>
      <c r="P994" s="80"/>
      <c r="R994" s="76"/>
      <c r="S994" s="28"/>
      <c r="T994" s="39"/>
      <c r="V994" s="76"/>
    </row>
    <row r="995" spans="1:22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71"/>
      <c r="N995" s="98"/>
      <c r="O995" s="28"/>
      <c r="P995" s="80"/>
      <c r="R995" s="76"/>
      <c r="S995" s="28"/>
      <c r="T995" s="39"/>
      <c r="V995" s="76"/>
    </row>
    <row r="996" spans="1:22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71"/>
      <c r="N996" s="98"/>
      <c r="O996" s="28"/>
      <c r="P996" s="80"/>
      <c r="R996" s="76"/>
      <c r="S996" s="28"/>
      <c r="T996" s="39"/>
      <c r="V996" s="76"/>
    </row>
    <row r="997" spans="1:22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71"/>
      <c r="N997" s="98"/>
      <c r="O997" s="28"/>
      <c r="P997" s="80"/>
      <c r="R997" s="76"/>
      <c r="S997" s="28"/>
      <c r="T997" s="39"/>
      <c r="V997" s="76"/>
    </row>
    <row r="998" spans="1:22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71"/>
      <c r="N998" s="98"/>
      <c r="O998" s="28"/>
      <c r="P998" s="80"/>
      <c r="R998" s="76"/>
      <c r="S998" s="28"/>
      <c r="T998" s="39"/>
      <c r="V998" s="76"/>
    </row>
    <row r="999" spans="1:22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71"/>
      <c r="N999" s="98"/>
      <c r="O999" s="28"/>
      <c r="P999" s="80"/>
      <c r="R999" s="76"/>
      <c r="S999" s="28"/>
      <c r="T999" s="39"/>
      <c r="V999" s="76"/>
    </row>
    <row r="1000" spans="1:22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71"/>
      <c r="N1000" s="98"/>
      <c r="O1000" s="28"/>
      <c r="P1000" s="80"/>
      <c r="R1000" s="76"/>
      <c r="S1000" s="28"/>
      <c r="T1000" s="39"/>
      <c r="V1000" s="76"/>
    </row>
    <row r="1001" spans="1:22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71"/>
      <c r="N1001" s="98"/>
      <c r="O1001" s="28"/>
      <c r="P1001" s="80"/>
      <c r="R1001" s="76"/>
      <c r="S1001" s="28"/>
      <c r="T1001" s="39"/>
      <c r="V1001" s="76"/>
    </row>
    <row r="1002" spans="1:22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71"/>
      <c r="N1002" s="98"/>
      <c r="O1002" s="28"/>
      <c r="P1002" s="80"/>
      <c r="R1002" s="76"/>
      <c r="S1002" s="28"/>
      <c r="T1002" s="39"/>
      <c r="V1002" s="76"/>
    </row>
    <row r="1003" spans="1:22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71"/>
      <c r="N1003" s="98"/>
      <c r="O1003" s="28"/>
      <c r="P1003" s="80"/>
      <c r="R1003" s="76"/>
      <c r="S1003" s="28"/>
      <c r="T1003" s="39"/>
      <c r="V1003" s="76"/>
    </row>
    <row r="1004" spans="1:22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71"/>
      <c r="N1004" s="98"/>
      <c r="O1004" s="28"/>
      <c r="P1004" s="80"/>
      <c r="R1004" s="76"/>
      <c r="S1004" s="28"/>
      <c r="T1004" s="39"/>
      <c r="V1004" s="76"/>
    </row>
    <row r="1005" spans="1:22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71"/>
      <c r="N1005" s="98"/>
      <c r="O1005" s="28"/>
      <c r="P1005" s="80"/>
      <c r="R1005" s="76"/>
      <c r="S1005" s="28"/>
      <c r="T1005" s="39"/>
      <c r="V1005" s="76"/>
    </row>
    <row r="1006" spans="1:22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71"/>
      <c r="N1006" s="98"/>
      <c r="O1006" s="28"/>
      <c r="P1006" s="80"/>
      <c r="R1006" s="76"/>
      <c r="S1006" s="28"/>
      <c r="T1006" s="39"/>
      <c r="V1006" s="76"/>
    </row>
    <row r="1007" spans="1:22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71"/>
      <c r="N1007" s="98"/>
      <c r="O1007" s="28"/>
      <c r="P1007" s="80"/>
      <c r="R1007" s="76"/>
      <c r="S1007" s="28"/>
      <c r="T1007" s="39"/>
      <c r="V1007" s="76"/>
    </row>
    <row r="1008" spans="1:22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71"/>
      <c r="N1008" s="98"/>
      <c r="O1008" s="28"/>
      <c r="P1008" s="80"/>
      <c r="R1008" s="76"/>
      <c r="S1008" s="28"/>
      <c r="T1008" s="39"/>
      <c r="V1008" s="76"/>
    </row>
    <row r="1009" spans="1:22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71"/>
      <c r="N1009" s="98"/>
      <c r="O1009" s="28"/>
      <c r="P1009" s="80"/>
      <c r="R1009" s="76"/>
      <c r="S1009" s="28"/>
      <c r="T1009" s="39"/>
      <c r="V1009" s="76"/>
    </row>
    <row r="1010" spans="1:22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71"/>
      <c r="N1010" s="98"/>
      <c r="O1010" s="28"/>
      <c r="P1010" s="80"/>
      <c r="R1010" s="76"/>
      <c r="S1010" s="28"/>
      <c r="T1010" s="39"/>
      <c r="V1010" s="76"/>
    </row>
    <row r="1011" spans="1:22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71"/>
      <c r="N1011" s="98"/>
      <c r="O1011" s="28"/>
      <c r="P1011" s="80"/>
      <c r="R1011" s="76"/>
      <c r="S1011" s="28"/>
      <c r="T1011" s="39"/>
      <c r="V1011" s="76"/>
    </row>
    <row r="1012" spans="1:22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71"/>
      <c r="N1012" s="98"/>
      <c r="O1012" s="28"/>
      <c r="P1012" s="80"/>
      <c r="R1012" s="76"/>
      <c r="S1012" s="28"/>
      <c r="T1012" s="39"/>
      <c r="V1012" s="76"/>
    </row>
    <row r="1013" spans="1:22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71"/>
      <c r="N1013" s="98"/>
      <c r="O1013" s="28"/>
      <c r="P1013" s="80"/>
      <c r="R1013" s="76"/>
      <c r="S1013" s="28"/>
      <c r="T1013" s="39"/>
      <c r="V1013" s="76"/>
    </row>
    <row r="1014" spans="1:22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71"/>
      <c r="N1014" s="98"/>
      <c r="O1014" s="28"/>
      <c r="P1014" s="80"/>
      <c r="R1014" s="76"/>
      <c r="S1014" s="28"/>
      <c r="T1014" s="39"/>
      <c r="V1014" s="76"/>
    </row>
    <row r="1015" spans="1:22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71"/>
      <c r="N1015" s="98"/>
      <c r="O1015" s="28"/>
      <c r="P1015" s="80"/>
      <c r="R1015" s="76"/>
      <c r="S1015" s="28"/>
      <c r="T1015" s="39"/>
      <c r="V1015" s="76"/>
    </row>
    <row r="1016" spans="1:22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71"/>
      <c r="N1016" s="98"/>
      <c r="O1016" s="28"/>
      <c r="P1016" s="80"/>
      <c r="R1016" s="76"/>
      <c r="S1016" s="28"/>
      <c r="T1016" s="39"/>
      <c r="V1016" s="76"/>
    </row>
    <row r="1017" spans="1:22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71"/>
      <c r="N1017" s="98"/>
      <c r="O1017" s="28"/>
      <c r="P1017" s="80"/>
      <c r="R1017" s="76"/>
      <c r="S1017" s="28"/>
      <c r="T1017" s="39"/>
      <c r="V1017" s="76"/>
    </row>
    <row r="1018" spans="1:22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71"/>
      <c r="N1018" s="98"/>
      <c r="O1018" s="28"/>
      <c r="P1018" s="80"/>
      <c r="R1018" s="76"/>
      <c r="S1018" s="28"/>
      <c r="T1018" s="39"/>
      <c r="V1018" s="76"/>
    </row>
    <row r="1019" spans="1:22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71"/>
      <c r="N1019" s="98"/>
      <c r="O1019" s="28"/>
      <c r="P1019" s="80"/>
      <c r="R1019" s="76"/>
      <c r="S1019" s="28"/>
      <c r="T1019" s="39"/>
      <c r="V1019" s="76"/>
    </row>
    <row r="1020" spans="1:22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71"/>
      <c r="N1020" s="98"/>
      <c r="O1020" s="28"/>
      <c r="P1020" s="80"/>
      <c r="R1020" s="76"/>
      <c r="S1020" s="28"/>
      <c r="T1020" s="39"/>
      <c r="V1020" s="76"/>
    </row>
    <row r="1021" spans="1:22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71"/>
      <c r="N1021" s="98"/>
      <c r="O1021" s="28"/>
      <c r="P1021" s="80"/>
      <c r="R1021" s="76"/>
      <c r="S1021" s="28"/>
      <c r="T1021" s="39"/>
      <c r="V1021" s="76"/>
    </row>
    <row r="1022" spans="1:22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71"/>
      <c r="N1022" s="98"/>
      <c r="O1022" s="28"/>
      <c r="P1022" s="80"/>
      <c r="R1022" s="76"/>
      <c r="S1022" s="28"/>
      <c r="T1022" s="39"/>
      <c r="V1022" s="76"/>
    </row>
    <row r="1023" spans="1:22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71"/>
      <c r="N1023" s="98"/>
      <c r="O1023" s="28"/>
      <c r="P1023" s="80"/>
      <c r="R1023" s="76"/>
      <c r="S1023" s="28"/>
      <c r="T1023" s="39"/>
      <c r="V1023" s="76"/>
    </row>
    <row r="1024" spans="1:22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71"/>
      <c r="N1024" s="98"/>
      <c r="O1024" s="28"/>
      <c r="P1024" s="80"/>
      <c r="R1024" s="76"/>
      <c r="S1024" s="28"/>
      <c r="T1024" s="39"/>
      <c r="V1024" s="76"/>
    </row>
    <row r="1025" spans="1:22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71"/>
      <c r="N1025" s="98"/>
      <c r="O1025" s="28"/>
      <c r="P1025" s="80"/>
      <c r="R1025" s="76"/>
      <c r="S1025" s="28"/>
      <c r="T1025" s="39"/>
      <c r="V1025" s="76"/>
    </row>
    <row r="1026" spans="1:22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71"/>
      <c r="N1026" s="98"/>
      <c r="O1026" s="28"/>
      <c r="P1026" s="80"/>
      <c r="R1026" s="76"/>
      <c r="S1026" s="28"/>
      <c r="T1026" s="39"/>
      <c r="V1026" s="76"/>
    </row>
    <row r="1027" spans="1:22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71"/>
      <c r="N1027" s="98"/>
      <c r="O1027" s="28"/>
      <c r="P1027" s="80"/>
      <c r="R1027" s="76"/>
      <c r="S1027" s="28"/>
      <c r="T1027" s="39"/>
      <c r="V1027" s="76"/>
    </row>
    <row r="1028" spans="1:22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71"/>
      <c r="N1028" s="98"/>
      <c r="O1028" s="28"/>
      <c r="P1028" s="80"/>
      <c r="R1028" s="76"/>
      <c r="S1028" s="28"/>
      <c r="T1028" s="39"/>
      <c r="V1028" s="76"/>
    </row>
    <row r="1029" spans="1:22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71"/>
      <c r="N1029" s="98"/>
      <c r="O1029" s="28"/>
      <c r="P1029" s="80"/>
      <c r="R1029" s="76"/>
      <c r="S1029" s="28"/>
      <c r="T1029" s="39"/>
      <c r="V1029" s="76"/>
    </row>
    <row r="1030" spans="1:22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71"/>
      <c r="N1030" s="98"/>
      <c r="O1030" s="28"/>
      <c r="P1030" s="80"/>
      <c r="R1030" s="76"/>
      <c r="S1030" s="28"/>
      <c r="T1030" s="39"/>
      <c r="V1030" s="76"/>
    </row>
    <row r="1031" spans="1:22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71"/>
      <c r="N1031" s="98"/>
      <c r="O1031" s="28"/>
      <c r="P1031" s="80"/>
      <c r="R1031" s="76"/>
      <c r="S1031" s="28"/>
      <c r="T1031" s="39"/>
      <c r="V1031" s="76"/>
    </row>
    <row r="1032" spans="1:22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71"/>
      <c r="N1032" s="98"/>
      <c r="O1032" s="28"/>
      <c r="P1032" s="80"/>
      <c r="R1032" s="76"/>
      <c r="S1032" s="28"/>
      <c r="T1032" s="39"/>
      <c r="V1032" s="76"/>
    </row>
    <row r="1033" spans="1:22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71"/>
      <c r="N1033" s="98"/>
      <c r="O1033" s="28"/>
      <c r="P1033" s="80"/>
      <c r="R1033" s="76"/>
      <c r="S1033" s="28"/>
      <c r="T1033" s="39"/>
      <c r="V1033" s="76"/>
    </row>
    <row r="1034" spans="1:22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71"/>
      <c r="N1034" s="98"/>
      <c r="O1034" s="28"/>
      <c r="P1034" s="80"/>
      <c r="R1034" s="76"/>
      <c r="S1034" s="28"/>
      <c r="T1034" s="39"/>
      <c r="V1034" s="76"/>
    </row>
    <row r="1035" spans="1:22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71"/>
      <c r="N1035" s="98"/>
      <c r="O1035" s="28"/>
      <c r="P1035" s="80"/>
      <c r="R1035" s="76"/>
      <c r="S1035" s="28"/>
      <c r="T1035" s="39"/>
      <c r="V1035" s="76"/>
    </row>
    <row r="1036" spans="1:22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71"/>
      <c r="N1036" s="98"/>
      <c r="O1036" s="28"/>
      <c r="P1036" s="80"/>
      <c r="R1036" s="76"/>
      <c r="S1036" s="28"/>
      <c r="T1036" s="39"/>
      <c r="V1036" s="76"/>
    </row>
    <row r="1037" spans="1:22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71"/>
      <c r="N1037" s="98"/>
      <c r="O1037" s="28"/>
      <c r="P1037" s="80"/>
      <c r="R1037" s="76"/>
      <c r="S1037" s="28"/>
      <c r="T1037" s="39"/>
      <c r="V1037" s="76"/>
    </row>
    <row r="1038" spans="1:22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71"/>
      <c r="N1038" s="98"/>
      <c r="O1038" s="28"/>
      <c r="P1038" s="80"/>
      <c r="R1038" s="76"/>
      <c r="S1038" s="28"/>
      <c r="T1038" s="39"/>
      <c r="V1038" s="76"/>
    </row>
    <row r="1039" spans="1:22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71"/>
      <c r="N1039" s="98"/>
      <c r="O1039" s="28"/>
      <c r="P1039" s="80"/>
      <c r="R1039" s="76"/>
      <c r="S1039" s="28"/>
      <c r="T1039" s="39"/>
      <c r="V1039" s="76"/>
    </row>
    <row r="1040" spans="1:22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71"/>
      <c r="N1040" s="98"/>
      <c r="O1040" s="28"/>
      <c r="P1040" s="80"/>
      <c r="R1040" s="76"/>
      <c r="S1040" s="28"/>
      <c r="T1040" s="39"/>
      <c r="V1040" s="76"/>
    </row>
    <row r="1041" spans="1:22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71"/>
      <c r="N1041" s="98"/>
      <c r="O1041" s="28"/>
      <c r="P1041" s="80"/>
      <c r="R1041" s="76"/>
      <c r="S1041" s="28"/>
      <c r="T1041" s="39"/>
      <c r="V1041" s="76"/>
    </row>
    <row r="1042" spans="1:22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71"/>
      <c r="N1042" s="98"/>
      <c r="O1042" s="28"/>
      <c r="P1042" s="80"/>
      <c r="R1042" s="76"/>
      <c r="S1042" s="28"/>
      <c r="T1042" s="39"/>
      <c r="V1042" s="76"/>
    </row>
    <row r="1043" spans="1:22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71"/>
      <c r="N1043" s="98"/>
      <c r="O1043" s="28"/>
      <c r="P1043" s="80"/>
      <c r="R1043" s="76"/>
      <c r="S1043" s="28"/>
      <c r="T1043" s="39"/>
      <c r="V1043" s="76"/>
    </row>
    <row r="1044" spans="1:22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71"/>
      <c r="N1044" s="98"/>
      <c r="O1044" s="28"/>
      <c r="P1044" s="80"/>
      <c r="R1044" s="76"/>
      <c r="S1044" s="28"/>
      <c r="T1044" s="39"/>
      <c r="V1044" s="76"/>
    </row>
    <row r="1045" spans="1:22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71"/>
      <c r="N1045" s="98"/>
      <c r="O1045" s="28"/>
      <c r="P1045" s="80"/>
      <c r="R1045" s="76"/>
      <c r="S1045" s="28"/>
      <c r="T1045" s="39"/>
      <c r="V1045" s="76"/>
    </row>
    <row r="1046" spans="1:22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71"/>
      <c r="N1046" s="98"/>
      <c r="O1046" s="28"/>
      <c r="P1046" s="80"/>
      <c r="R1046" s="76"/>
      <c r="S1046" s="28"/>
      <c r="T1046" s="39"/>
      <c r="V1046" s="76"/>
    </row>
    <row r="1047" spans="1:22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71"/>
      <c r="N1047" s="98"/>
      <c r="O1047" s="28"/>
      <c r="P1047" s="80"/>
      <c r="R1047" s="76"/>
      <c r="S1047" s="28"/>
      <c r="T1047" s="39"/>
      <c r="V1047" s="76"/>
    </row>
    <row r="1048" spans="1:22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71"/>
      <c r="N1048" s="98"/>
      <c r="O1048" s="28"/>
      <c r="P1048" s="80"/>
      <c r="R1048" s="76"/>
      <c r="S1048" s="28"/>
      <c r="T1048" s="39"/>
      <c r="V1048" s="76"/>
    </row>
    <row r="1049" spans="1:22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71"/>
      <c r="N1049" s="98"/>
      <c r="O1049" s="28"/>
      <c r="P1049" s="80"/>
      <c r="R1049" s="76"/>
      <c r="S1049" s="28"/>
      <c r="T1049" s="39"/>
      <c r="V1049" s="76"/>
    </row>
    <row r="1050" spans="1:22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71"/>
      <c r="N1050" s="98"/>
      <c r="O1050" s="28"/>
      <c r="P1050" s="80"/>
      <c r="R1050" s="76"/>
      <c r="S1050" s="28"/>
      <c r="T1050" s="39"/>
      <c r="V1050" s="76"/>
    </row>
    <row r="1051" spans="1:22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71"/>
      <c r="N1051" s="98"/>
      <c r="O1051" s="28"/>
      <c r="P1051" s="80"/>
      <c r="R1051" s="76"/>
      <c r="S1051" s="28"/>
      <c r="T1051" s="39"/>
      <c r="V1051" s="76"/>
    </row>
    <row r="1052" spans="1:22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71"/>
      <c r="N1052" s="98"/>
      <c r="O1052" s="28"/>
      <c r="P1052" s="80"/>
      <c r="R1052" s="76"/>
      <c r="S1052" s="28"/>
      <c r="T1052" s="39"/>
      <c r="V1052" s="76"/>
    </row>
    <row r="1053" spans="1:22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71"/>
      <c r="N1053" s="98"/>
      <c r="O1053" s="28"/>
      <c r="P1053" s="80"/>
      <c r="R1053" s="76"/>
      <c r="S1053" s="28"/>
      <c r="T1053" s="39"/>
      <c r="V1053" s="76"/>
    </row>
    <row r="1054" spans="1:22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71"/>
      <c r="N1054" s="98"/>
      <c r="O1054" s="28"/>
      <c r="P1054" s="80"/>
      <c r="R1054" s="76"/>
      <c r="S1054" s="28"/>
      <c r="T1054" s="39"/>
      <c r="V1054" s="76"/>
    </row>
    <row r="1055" spans="1:22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71"/>
      <c r="N1055" s="98"/>
      <c r="O1055" s="28"/>
      <c r="P1055" s="80"/>
      <c r="R1055" s="76"/>
      <c r="S1055" s="28"/>
      <c r="T1055" s="39"/>
      <c r="V1055" s="76"/>
    </row>
    <row r="1056" spans="1:22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71"/>
      <c r="N1056" s="98"/>
      <c r="O1056" s="28"/>
      <c r="P1056" s="80"/>
      <c r="R1056" s="76"/>
      <c r="S1056" s="28"/>
      <c r="T1056" s="39"/>
      <c r="V1056" s="76"/>
    </row>
    <row r="1057" spans="1:22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71"/>
      <c r="N1057" s="98"/>
      <c r="O1057" s="28"/>
      <c r="P1057" s="80"/>
      <c r="R1057" s="76"/>
      <c r="S1057" s="28"/>
      <c r="T1057" s="39"/>
      <c r="V1057" s="76"/>
    </row>
    <row r="1058" spans="1:22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71"/>
      <c r="N1058" s="98"/>
      <c r="O1058" s="28"/>
      <c r="P1058" s="80"/>
      <c r="R1058" s="76"/>
      <c r="S1058" s="28"/>
      <c r="T1058" s="39"/>
      <c r="V1058" s="76"/>
    </row>
    <row r="1059" spans="1:22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71"/>
      <c r="N1059" s="98"/>
      <c r="O1059" s="28"/>
      <c r="P1059" s="80"/>
      <c r="R1059" s="76"/>
      <c r="S1059" s="28"/>
      <c r="T1059" s="39"/>
      <c r="V1059" s="76"/>
    </row>
    <row r="1060" spans="1:22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71"/>
      <c r="N1060" s="98"/>
      <c r="O1060" s="28"/>
      <c r="P1060" s="80"/>
      <c r="R1060" s="76"/>
      <c r="S1060" s="28"/>
      <c r="T1060" s="39"/>
      <c r="V1060" s="76"/>
    </row>
    <row r="1061" spans="1:22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71"/>
      <c r="N1061" s="98"/>
      <c r="O1061" s="28"/>
      <c r="P1061" s="80"/>
      <c r="R1061" s="76"/>
      <c r="S1061" s="28"/>
      <c r="T1061" s="39"/>
      <c r="V1061" s="76"/>
    </row>
    <row r="1062" spans="1:22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71"/>
      <c r="N1062" s="98"/>
      <c r="O1062" s="28"/>
      <c r="P1062" s="80"/>
      <c r="R1062" s="76"/>
      <c r="S1062" s="28"/>
      <c r="T1062" s="39"/>
      <c r="V1062" s="76"/>
    </row>
    <row r="1063" spans="1:22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71"/>
      <c r="N1063" s="98"/>
      <c r="O1063" s="28"/>
      <c r="P1063" s="80"/>
      <c r="R1063" s="76"/>
      <c r="S1063" s="28"/>
      <c r="T1063" s="39"/>
      <c r="V1063" s="76"/>
    </row>
    <row r="1064" spans="1:22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71"/>
      <c r="N1064" s="98"/>
      <c r="O1064" s="28"/>
      <c r="P1064" s="80"/>
      <c r="R1064" s="76"/>
      <c r="S1064" s="28"/>
      <c r="T1064" s="39"/>
      <c r="V1064" s="76"/>
    </row>
    <row r="1065" spans="1:22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71"/>
      <c r="N1065" s="98"/>
      <c r="O1065" s="28"/>
      <c r="P1065" s="80"/>
      <c r="R1065" s="76"/>
      <c r="S1065" s="28"/>
      <c r="T1065" s="39"/>
      <c r="V1065" s="76"/>
    </row>
    <row r="1066" spans="1:22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71"/>
      <c r="N1066" s="98"/>
      <c r="O1066" s="28"/>
      <c r="P1066" s="80"/>
      <c r="R1066" s="76"/>
      <c r="S1066" s="28"/>
      <c r="T1066" s="39"/>
      <c r="V1066" s="76"/>
    </row>
    <row r="1067" spans="1:22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71"/>
      <c r="N1067" s="98"/>
      <c r="O1067" s="28"/>
      <c r="P1067" s="80"/>
      <c r="R1067" s="76"/>
      <c r="S1067" s="28"/>
      <c r="T1067" s="39"/>
      <c r="V1067" s="76"/>
    </row>
    <row r="1068" spans="1:22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71"/>
      <c r="N1068" s="98"/>
      <c r="O1068" s="28"/>
      <c r="P1068" s="80"/>
      <c r="R1068" s="76"/>
      <c r="S1068" s="28"/>
      <c r="T1068" s="39"/>
      <c r="V1068" s="76"/>
    </row>
    <row r="1069" spans="1:22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71"/>
      <c r="N1069" s="98"/>
      <c r="O1069" s="28"/>
      <c r="P1069" s="80"/>
      <c r="R1069" s="76"/>
      <c r="S1069" s="28"/>
      <c r="T1069" s="39"/>
      <c r="V1069" s="76"/>
    </row>
    <row r="1070" spans="1:22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71"/>
      <c r="N1070" s="98"/>
      <c r="O1070" s="28"/>
      <c r="P1070" s="80"/>
      <c r="R1070" s="76"/>
      <c r="S1070" s="28"/>
      <c r="T1070" s="39"/>
      <c r="V1070" s="76"/>
    </row>
    <row r="1071" spans="1:22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71"/>
      <c r="N1071" s="98"/>
      <c r="O1071" s="28"/>
      <c r="P1071" s="80"/>
      <c r="R1071" s="76"/>
      <c r="S1071" s="28"/>
      <c r="T1071" s="39"/>
      <c r="V1071" s="76"/>
    </row>
    <row r="1072" spans="1:22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71"/>
      <c r="N1072" s="98"/>
      <c r="O1072" s="28"/>
      <c r="P1072" s="80"/>
      <c r="R1072" s="76"/>
      <c r="S1072" s="28"/>
      <c r="T1072" s="39"/>
      <c r="V1072" s="76"/>
    </row>
    <row r="1073" spans="1:22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71"/>
      <c r="N1073" s="98"/>
      <c r="O1073" s="28"/>
      <c r="P1073" s="80"/>
      <c r="R1073" s="76"/>
      <c r="S1073" s="28"/>
      <c r="T1073" s="39"/>
      <c r="V1073" s="76"/>
    </row>
    <row r="1074" spans="1:22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71"/>
      <c r="N1074" s="98"/>
      <c r="O1074" s="28"/>
      <c r="P1074" s="80"/>
      <c r="R1074" s="76"/>
      <c r="S1074" s="28"/>
      <c r="T1074" s="39"/>
      <c r="V1074" s="76"/>
    </row>
    <row r="1075" spans="1:22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71"/>
      <c r="N1075" s="98"/>
      <c r="O1075" s="28"/>
      <c r="P1075" s="80"/>
      <c r="R1075" s="76"/>
      <c r="S1075" s="28"/>
      <c r="T1075" s="39"/>
      <c r="V1075" s="76"/>
    </row>
    <row r="1076" spans="1:22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71"/>
      <c r="N1076" s="98"/>
      <c r="O1076" s="28"/>
      <c r="P1076" s="80"/>
      <c r="R1076" s="76"/>
      <c r="S1076" s="28"/>
      <c r="T1076" s="39"/>
      <c r="V1076" s="76"/>
    </row>
    <row r="1077" spans="1:22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71"/>
      <c r="N1077" s="98"/>
      <c r="O1077" s="28"/>
      <c r="P1077" s="80"/>
      <c r="R1077" s="76"/>
      <c r="S1077" s="28"/>
      <c r="T1077" s="39"/>
      <c r="V1077" s="76"/>
    </row>
    <row r="1078" spans="1:22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71"/>
      <c r="N1078" s="98"/>
      <c r="O1078" s="28"/>
      <c r="P1078" s="80"/>
      <c r="R1078" s="76"/>
      <c r="S1078" s="28"/>
      <c r="T1078" s="39"/>
      <c r="V1078" s="76"/>
    </row>
    <row r="1079" spans="1:22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71"/>
      <c r="N1079" s="98"/>
      <c r="O1079" s="28"/>
      <c r="P1079" s="80"/>
      <c r="R1079" s="76"/>
      <c r="S1079" s="28"/>
      <c r="T1079" s="39"/>
      <c r="V1079" s="76"/>
    </row>
    <row r="1080" spans="1:22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71"/>
      <c r="N1080" s="98"/>
      <c r="O1080" s="28"/>
      <c r="P1080" s="80"/>
      <c r="R1080" s="76"/>
      <c r="S1080" s="28"/>
      <c r="T1080" s="39"/>
      <c r="V1080" s="76"/>
    </row>
    <row r="1081" spans="1:22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71"/>
      <c r="N1081" s="98"/>
      <c r="O1081" s="28"/>
      <c r="P1081" s="80"/>
      <c r="R1081" s="76"/>
      <c r="S1081" s="28"/>
      <c r="T1081" s="39"/>
      <c r="V1081" s="76"/>
    </row>
    <row r="1082" spans="1:22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71"/>
      <c r="N1082" s="98"/>
      <c r="O1082" s="28"/>
      <c r="P1082" s="80"/>
      <c r="R1082" s="76"/>
      <c r="S1082" s="28"/>
      <c r="T1082" s="39"/>
      <c r="V1082" s="76"/>
    </row>
    <row r="1083" spans="1:22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71"/>
      <c r="N1083" s="98"/>
      <c r="O1083" s="28"/>
      <c r="P1083" s="80"/>
      <c r="R1083" s="76"/>
      <c r="S1083" s="28"/>
      <c r="T1083" s="39"/>
      <c r="V1083" s="76"/>
    </row>
    <row r="1084" spans="1:22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71"/>
      <c r="N1084" s="98"/>
      <c r="O1084" s="28"/>
      <c r="P1084" s="80"/>
      <c r="R1084" s="76"/>
      <c r="S1084" s="28"/>
      <c r="T1084" s="39"/>
      <c r="V1084" s="76"/>
    </row>
    <row r="1085" spans="1:22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71"/>
      <c r="N1085" s="98"/>
      <c r="O1085" s="28"/>
      <c r="P1085" s="80"/>
      <c r="R1085" s="76"/>
      <c r="S1085" s="28"/>
      <c r="T1085" s="39"/>
      <c r="V1085" s="76"/>
    </row>
    <row r="1086" spans="1:22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71"/>
      <c r="N1086" s="98"/>
      <c r="O1086" s="28"/>
      <c r="P1086" s="80"/>
      <c r="R1086" s="76"/>
      <c r="S1086" s="28"/>
      <c r="T1086" s="39"/>
      <c r="V1086" s="76"/>
    </row>
    <row r="1087" spans="1:22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71"/>
      <c r="N1087" s="98"/>
      <c r="O1087" s="28"/>
      <c r="P1087" s="80"/>
      <c r="R1087" s="76"/>
      <c r="S1087" s="28"/>
      <c r="T1087" s="39"/>
      <c r="V1087" s="76"/>
    </row>
    <row r="1088" spans="1:22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71"/>
      <c r="N1088" s="98"/>
      <c r="O1088" s="28"/>
      <c r="P1088" s="80"/>
      <c r="R1088" s="76"/>
      <c r="S1088" s="28"/>
      <c r="T1088" s="39"/>
      <c r="V1088" s="76"/>
    </row>
    <row r="1089" spans="1:22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71"/>
      <c r="N1089" s="98"/>
      <c r="O1089" s="28"/>
      <c r="P1089" s="80"/>
      <c r="R1089" s="76"/>
      <c r="S1089" s="28"/>
      <c r="T1089" s="39"/>
      <c r="V1089" s="76"/>
    </row>
    <row r="1090" spans="1:22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71"/>
      <c r="N1090" s="98"/>
      <c r="O1090" s="28"/>
      <c r="P1090" s="80"/>
      <c r="R1090" s="76"/>
      <c r="S1090" s="28"/>
      <c r="T1090" s="39"/>
      <c r="V1090" s="76"/>
    </row>
    <row r="1091" spans="1:22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71"/>
      <c r="N1091" s="98"/>
      <c r="O1091" s="28"/>
      <c r="P1091" s="80"/>
      <c r="R1091" s="76"/>
      <c r="S1091" s="28"/>
      <c r="T1091" s="39"/>
      <c r="V1091" s="76"/>
    </row>
    <row r="1092" spans="1:22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71"/>
      <c r="N1092" s="98"/>
      <c r="O1092" s="28"/>
      <c r="P1092" s="80"/>
      <c r="R1092" s="76"/>
      <c r="S1092" s="28"/>
      <c r="T1092" s="39"/>
      <c r="V1092" s="76"/>
    </row>
    <row r="1093" spans="1:22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71"/>
      <c r="N1093" s="98"/>
      <c r="O1093" s="28"/>
      <c r="P1093" s="80"/>
      <c r="R1093" s="76"/>
      <c r="S1093" s="28"/>
      <c r="T1093" s="39"/>
      <c r="V1093" s="76"/>
    </row>
    <row r="1094" spans="1:22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71"/>
      <c r="N1094" s="98"/>
      <c r="O1094" s="28"/>
      <c r="P1094" s="80"/>
      <c r="R1094" s="76"/>
      <c r="S1094" s="28"/>
      <c r="T1094" s="39"/>
      <c r="V1094" s="76"/>
    </row>
    <row r="1095" spans="1:22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71"/>
      <c r="N1095" s="98"/>
      <c r="O1095" s="28"/>
      <c r="P1095" s="80"/>
      <c r="R1095" s="76"/>
      <c r="S1095" s="28"/>
      <c r="T1095" s="39"/>
      <c r="V1095" s="76"/>
    </row>
    <row r="1096" spans="1:22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71"/>
      <c r="N1096" s="98"/>
      <c r="O1096" s="28"/>
      <c r="P1096" s="80"/>
      <c r="R1096" s="76"/>
      <c r="S1096" s="28"/>
      <c r="T1096" s="39"/>
      <c r="V1096" s="76"/>
    </row>
    <row r="1097" spans="1:22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71"/>
      <c r="N1097" s="98"/>
      <c r="O1097" s="28"/>
      <c r="P1097" s="80"/>
      <c r="R1097" s="76"/>
      <c r="S1097" s="28"/>
      <c r="T1097" s="39"/>
      <c r="V1097" s="76"/>
    </row>
    <row r="1098" spans="1:22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71"/>
      <c r="N1098" s="98"/>
      <c r="O1098" s="28"/>
      <c r="P1098" s="80"/>
      <c r="R1098" s="76"/>
      <c r="S1098" s="28"/>
      <c r="T1098" s="39"/>
      <c r="V1098" s="76"/>
    </row>
    <row r="1099" spans="1:22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71"/>
      <c r="N1099" s="98"/>
      <c r="O1099" s="28"/>
      <c r="P1099" s="80"/>
      <c r="R1099" s="76"/>
      <c r="S1099" s="28"/>
      <c r="T1099" s="39"/>
      <c r="V1099" s="76"/>
    </row>
    <row r="1100" spans="1:22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71"/>
      <c r="N1100" s="98"/>
      <c r="O1100" s="28"/>
      <c r="P1100" s="80"/>
      <c r="R1100" s="76"/>
      <c r="S1100" s="28"/>
      <c r="T1100" s="39"/>
      <c r="V1100" s="76"/>
    </row>
    <row r="1101" spans="1:22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71"/>
      <c r="N1101" s="98"/>
      <c r="O1101" s="28"/>
      <c r="P1101" s="80"/>
      <c r="R1101" s="76"/>
      <c r="S1101" s="28"/>
      <c r="T1101" s="39"/>
      <c r="V1101" s="76"/>
    </row>
    <row r="1102" spans="1:22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71"/>
      <c r="N1102" s="98"/>
      <c r="O1102" s="28"/>
      <c r="P1102" s="80"/>
      <c r="R1102" s="76"/>
      <c r="S1102" s="28"/>
      <c r="T1102" s="39"/>
      <c r="V1102" s="76"/>
    </row>
    <row r="1103" spans="1:22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71"/>
      <c r="N1103" s="98"/>
      <c r="O1103" s="28"/>
      <c r="P1103" s="80"/>
      <c r="R1103" s="76"/>
      <c r="S1103" s="28"/>
      <c r="T1103" s="39"/>
      <c r="V1103" s="76"/>
    </row>
    <row r="1104" spans="1:22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71"/>
      <c r="N1104" s="98"/>
      <c r="O1104" s="28"/>
      <c r="P1104" s="80"/>
      <c r="R1104" s="76"/>
      <c r="S1104" s="28"/>
      <c r="T1104" s="39"/>
      <c r="V1104" s="76"/>
    </row>
    <row r="1105" spans="1:22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71"/>
      <c r="N1105" s="98"/>
      <c r="O1105" s="28"/>
      <c r="P1105" s="80"/>
      <c r="R1105" s="76"/>
      <c r="S1105" s="28"/>
      <c r="T1105" s="39"/>
      <c r="V1105" s="76"/>
    </row>
    <row r="1106" spans="1:22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71"/>
      <c r="N1106" s="98"/>
      <c r="O1106" s="28"/>
      <c r="P1106" s="80"/>
      <c r="R1106" s="76"/>
      <c r="S1106" s="28"/>
      <c r="T1106" s="39"/>
      <c r="V1106" s="76"/>
    </row>
    <row r="1107" spans="1:22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71"/>
      <c r="N1107" s="98"/>
      <c r="O1107" s="28"/>
      <c r="P1107" s="80"/>
      <c r="R1107" s="76"/>
      <c r="S1107" s="28"/>
      <c r="T1107" s="39"/>
      <c r="V1107" s="76"/>
    </row>
    <row r="1108" spans="1:22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71"/>
      <c r="N1108" s="98"/>
      <c r="O1108" s="28"/>
      <c r="P1108" s="80"/>
      <c r="R1108" s="76"/>
      <c r="S1108" s="28"/>
      <c r="T1108" s="39"/>
      <c r="V1108" s="76"/>
    </row>
    <row r="1109" spans="1:22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71"/>
      <c r="N1109" s="98"/>
      <c r="O1109" s="28"/>
      <c r="P1109" s="80"/>
      <c r="R1109" s="76"/>
      <c r="S1109" s="28"/>
      <c r="T1109" s="39"/>
      <c r="V1109" s="76"/>
    </row>
    <row r="1110" spans="1:22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71"/>
      <c r="N1110" s="98"/>
      <c r="O1110" s="28"/>
      <c r="P1110" s="80"/>
      <c r="R1110" s="76"/>
      <c r="S1110" s="28"/>
      <c r="T1110" s="39"/>
      <c r="V1110" s="76"/>
    </row>
    <row r="1111" spans="1:22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71"/>
      <c r="N1111" s="98"/>
      <c r="O1111" s="28"/>
      <c r="P1111" s="80"/>
      <c r="R1111" s="76"/>
      <c r="S1111" s="28"/>
      <c r="T1111" s="39"/>
      <c r="V1111" s="76"/>
    </row>
    <row r="1112" spans="1:22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71"/>
      <c r="N1112" s="98"/>
      <c r="O1112" s="28"/>
      <c r="P1112" s="80"/>
      <c r="R1112" s="76"/>
      <c r="S1112" s="28"/>
      <c r="T1112" s="39"/>
      <c r="V1112" s="76"/>
    </row>
    <row r="1113" spans="1:22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71"/>
      <c r="N1113" s="98"/>
      <c r="O1113" s="28"/>
      <c r="P1113" s="80"/>
      <c r="R1113" s="76"/>
      <c r="S1113" s="28"/>
      <c r="T1113" s="39"/>
      <c r="V1113" s="76"/>
    </row>
    <row r="1114" spans="1:22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71"/>
      <c r="N1114" s="98"/>
      <c r="O1114" s="28"/>
      <c r="P1114" s="80"/>
      <c r="R1114" s="76"/>
      <c r="S1114" s="28"/>
      <c r="T1114" s="39"/>
      <c r="V1114" s="76"/>
    </row>
    <row r="1115" spans="1:22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71"/>
      <c r="N1115" s="98"/>
      <c r="O1115" s="28"/>
      <c r="P1115" s="80"/>
      <c r="R1115" s="76"/>
      <c r="S1115" s="28"/>
      <c r="T1115" s="39"/>
      <c r="V1115" s="76"/>
    </row>
    <row r="1116" spans="1:22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71"/>
      <c r="N1116" s="98"/>
      <c r="O1116" s="28"/>
      <c r="P1116" s="80"/>
      <c r="R1116" s="76"/>
      <c r="S1116" s="28"/>
      <c r="T1116" s="39"/>
      <c r="V1116" s="76"/>
    </row>
    <row r="1117" spans="1:22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71"/>
      <c r="N1117" s="98"/>
      <c r="O1117" s="28"/>
      <c r="P1117" s="80"/>
      <c r="R1117" s="76"/>
      <c r="S1117" s="28"/>
      <c r="T1117" s="39"/>
      <c r="V1117" s="76"/>
    </row>
    <row r="1118" spans="1:22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71"/>
      <c r="N1118" s="98"/>
      <c r="O1118" s="28"/>
      <c r="P1118" s="80"/>
      <c r="R1118" s="76"/>
      <c r="S1118" s="28"/>
      <c r="T1118" s="39"/>
      <c r="V1118" s="76"/>
    </row>
    <row r="1119" spans="1:22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71"/>
      <c r="N1119" s="98"/>
      <c r="O1119" s="28"/>
      <c r="P1119" s="80"/>
      <c r="R1119" s="76"/>
      <c r="S1119" s="28"/>
      <c r="T1119" s="39"/>
      <c r="V1119" s="76"/>
    </row>
    <row r="1120" spans="1:22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71"/>
      <c r="N1120" s="98"/>
      <c r="O1120" s="28"/>
      <c r="P1120" s="80"/>
      <c r="R1120" s="76"/>
      <c r="S1120" s="28"/>
      <c r="T1120" s="39"/>
      <c r="V1120" s="76"/>
    </row>
    <row r="1121" spans="1:22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71"/>
      <c r="N1121" s="98"/>
      <c r="O1121" s="28"/>
      <c r="P1121" s="80"/>
      <c r="R1121" s="76"/>
      <c r="S1121" s="28"/>
      <c r="T1121" s="39"/>
      <c r="V1121" s="76"/>
    </row>
    <row r="1122" spans="1:22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71"/>
      <c r="N1122" s="98"/>
      <c r="O1122" s="28"/>
      <c r="P1122" s="80"/>
      <c r="R1122" s="76"/>
      <c r="S1122" s="28"/>
      <c r="T1122" s="39"/>
      <c r="V1122" s="76"/>
    </row>
    <row r="1123" spans="1:22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71"/>
      <c r="N1123" s="98"/>
      <c r="O1123" s="28"/>
      <c r="P1123" s="80"/>
      <c r="R1123" s="76"/>
      <c r="S1123" s="28"/>
      <c r="T1123" s="39"/>
      <c r="V1123" s="76"/>
    </row>
    <row r="1124" spans="1:22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71"/>
      <c r="N1124" s="98"/>
      <c r="O1124" s="28"/>
      <c r="P1124" s="80"/>
      <c r="R1124" s="76"/>
      <c r="S1124" s="28"/>
      <c r="T1124" s="39"/>
      <c r="V1124" s="76"/>
    </row>
    <row r="1125" spans="1:22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71"/>
      <c r="N1125" s="98"/>
      <c r="O1125" s="28"/>
      <c r="P1125" s="80"/>
      <c r="R1125" s="76"/>
      <c r="S1125" s="28"/>
      <c r="T1125" s="39"/>
      <c r="V1125" s="76"/>
    </row>
    <row r="1126" spans="1:22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71"/>
      <c r="N1126" s="98"/>
      <c r="O1126" s="28"/>
      <c r="P1126" s="80"/>
      <c r="R1126" s="76"/>
      <c r="S1126" s="28"/>
      <c r="T1126" s="39"/>
      <c r="V1126" s="76"/>
    </row>
    <row r="1127" spans="1:22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71"/>
      <c r="N1127" s="98"/>
      <c r="O1127" s="28"/>
      <c r="P1127" s="80"/>
      <c r="R1127" s="76"/>
      <c r="S1127" s="28"/>
      <c r="T1127" s="39"/>
      <c r="V1127" s="76"/>
    </row>
    <row r="1128" spans="1:22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71"/>
      <c r="N1128" s="98"/>
      <c r="O1128" s="28"/>
      <c r="P1128" s="80"/>
      <c r="R1128" s="76"/>
      <c r="S1128" s="28"/>
      <c r="T1128" s="39"/>
      <c r="V1128" s="76"/>
    </row>
    <row r="1129" spans="1:22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71"/>
      <c r="N1129" s="98"/>
      <c r="O1129" s="28"/>
      <c r="P1129" s="80"/>
      <c r="R1129" s="76"/>
      <c r="S1129" s="28"/>
      <c r="T1129" s="39"/>
      <c r="V1129" s="76"/>
    </row>
    <row r="1130" spans="1:22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71"/>
      <c r="N1130" s="98"/>
      <c r="O1130" s="28"/>
      <c r="P1130" s="80"/>
      <c r="R1130" s="76"/>
      <c r="S1130" s="28"/>
      <c r="T1130" s="39"/>
      <c r="V1130" s="76"/>
    </row>
    <row r="1131" spans="1:22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71"/>
      <c r="N1131" s="98"/>
      <c r="O1131" s="28"/>
      <c r="P1131" s="80"/>
      <c r="R1131" s="76"/>
      <c r="S1131" s="28"/>
      <c r="T1131" s="39"/>
      <c r="V1131" s="76"/>
    </row>
    <row r="1132" spans="1:22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71"/>
      <c r="N1132" s="98"/>
      <c r="O1132" s="28"/>
      <c r="P1132" s="80"/>
      <c r="R1132" s="76"/>
      <c r="S1132" s="28"/>
      <c r="T1132" s="39"/>
      <c r="V1132" s="76"/>
    </row>
    <row r="1133" spans="1:22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71"/>
      <c r="N1133" s="98"/>
      <c r="O1133" s="28"/>
      <c r="P1133" s="80"/>
      <c r="R1133" s="76"/>
      <c r="S1133" s="28"/>
      <c r="T1133" s="39"/>
      <c r="V1133" s="76"/>
    </row>
    <row r="1134" spans="1:22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71"/>
      <c r="N1134" s="98"/>
      <c r="O1134" s="28"/>
      <c r="P1134" s="80"/>
      <c r="R1134" s="76"/>
      <c r="S1134" s="28"/>
      <c r="T1134" s="39"/>
      <c r="V1134" s="76"/>
    </row>
    <row r="1135" spans="1:22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71"/>
      <c r="N1135" s="98"/>
      <c r="O1135" s="28"/>
      <c r="P1135" s="80"/>
      <c r="R1135" s="76"/>
      <c r="S1135" s="28"/>
      <c r="T1135" s="39"/>
      <c r="V1135" s="76"/>
    </row>
    <row r="1136" spans="1:22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71"/>
      <c r="N1136" s="98"/>
      <c r="O1136" s="28"/>
      <c r="P1136" s="80"/>
      <c r="R1136" s="76"/>
      <c r="S1136" s="28"/>
      <c r="T1136" s="39"/>
      <c r="V1136" s="76"/>
    </row>
    <row r="1137" spans="1:22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71"/>
      <c r="N1137" s="98"/>
      <c r="O1137" s="28"/>
      <c r="P1137" s="80"/>
      <c r="R1137" s="76"/>
      <c r="S1137" s="28"/>
      <c r="T1137" s="39"/>
      <c r="V1137" s="76"/>
    </row>
    <row r="1138" spans="1:22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71"/>
      <c r="N1138" s="98"/>
      <c r="O1138" s="28"/>
      <c r="P1138" s="80"/>
      <c r="R1138" s="76"/>
      <c r="S1138" s="28"/>
      <c r="T1138" s="39"/>
      <c r="V1138" s="76"/>
    </row>
    <row r="1139" spans="1:22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71"/>
      <c r="N1139" s="98"/>
      <c r="O1139" s="28"/>
      <c r="P1139" s="80"/>
      <c r="R1139" s="76"/>
      <c r="S1139" s="28"/>
      <c r="T1139" s="39"/>
      <c r="V1139" s="76"/>
    </row>
    <row r="1140" spans="1:22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71"/>
      <c r="N1140" s="98"/>
      <c r="O1140" s="28"/>
      <c r="P1140" s="80"/>
      <c r="R1140" s="76"/>
      <c r="S1140" s="28"/>
      <c r="T1140" s="39"/>
      <c r="V1140" s="76"/>
    </row>
    <row r="1141" spans="1:22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71"/>
      <c r="N1141" s="98"/>
      <c r="O1141" s="28"/>
      <c r="P1141" s="80"/>
      <c r="R1141" s="76"/>
      <c r="S1141" s="28"/>
      <c r="T1141" s="39"/>
      <c r="V1141" s="76"/>
    </row>
    <row r="1142" spans="1:22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71"/>
      <c r="N1142" s="98"/>
      <c r="O1142" s="28"/>
      <c r="P1142" s="80"/>
      <c r="R1142" s="76"/>
      <c r="S1142" s="28"/>
      <c r="T1142" s="39"/>
      <c r="V1142" s="76"/>
    </row>
    <row r="1143" spans="1:22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71"/>
      <c r="N1143" s="98"/>
      <c r="O1143" s="28"/>
      <c r="P1143" s="80"/>
      <c r="R1143" s="76"/>
      <c r="S1143" s="28"/>
      <c r="T1143" s="39"/>
      <c r="V1143" s="76"/>
    </row>
    <row r="1144" spans="1:22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71"/>
      <c r="N1144" s="98"/>
      <c r="O1144" s="28"/>
      <c r="P1144" s="80"/>
      <c r="R1144" s="76"/>
      <c r="S1144" s="28"/>
      <c r="T1144" s="39"/>
      <c r="V1144" s="76"/>
    </row>
    <row r="1145" spans="1:22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71"/>
      <c r="N1145" s="98"/>
      <c r="O1145" s="28"/>
      <c r="P1145" s="80"/>
      <c r="R1145" s="76"/>
      <c r="S1145" s="28"/>
      <c r="T1145" s="39"/>
      <c r="V1145" s="76"/>
    </row>
    <row r="1146" spans="1:22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71"/>
      <c r="N1146" s="98"/>
      <c r="O1146" s="28"/>
      <c r="P1146" s="80"/>
      <c r="R1146" s="76"/>
      <c r="S1146" s="28"/>
      <c r="T1146" s="39"/>
      <c r="V1146" s="76"/>
    </row>
    <row r="1147" spans="1:22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71"/>
      <c r="N1147" s="98"/>
      <c r="O1147" s="28"/>
      <c r="P1147" s="80"/>
      <c r="R1147" s="76"/>
      <c r="S1147" s="28"/>
      <c r="T1147" s="39"/>
      <c r="V1147" s="76"/>
    </row>
    <row r="1148" spans="1:22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71"/>
      <c r="N1148" s="98"/>
      <c r="O1148" s="28"/>
      <c r="P1148" s="80"/>
      <c r="R1148" s="76"/>
      <c r="S1148" s="28"/>
      <c r="T1148" s="39"/>
      <c r="V1148" s="76"/>
    </row>
    <row r="1149" spans="1:22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71"/>
      <c r="N1149" s="98"/>
      <c r="O1149" s="28"/>
      <c r="P1149" s="80"/>
      <c r="R1149" s="76"/>
      <c r="S1149" s="28"/>
      <c r="T1149" s="39"/>
      <c r="V1149" s="76"/>
    </row>
    <row r="1150" spans="1:22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71"/>
      <c r="N1150" s="98"/>
      <c r="O1150" s="28"/>
      <c r="P1150" s="80"/>
      <c r="R1150" s="76"/>
      <c r="S1150" s="28"/>
      <c r="T1150" s="39"/>
      <c r="V1150" s="76"/>
    </row>
    <row r="1151" spans="1:22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71"/>
      <c r="N1151" s="98"/>
      <c r="O1151" s="28"/>
      <c r="P1151" s="80"/>
      <c r="R1151" s="76"/>
      <c r="S1151" s="28"/>
      <c r="T1151" s="39"/>
      <c r="V1151" s="76"/>
    </row>
    <row r="1152" spans="1:22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71"/>
      <c r="N1152" s="98"/>
      <c r="O1152" s="28"/>
      <c r="P1152" s="80"/>
      <c r="R1152" s="76"/>
      <c r="S1152" s="28"/>
      <c r="T1152" s="39"/>
      <c r="V1152" s="76"/>
    </row>
    <row r="1153" spans="1:22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71"/>
      <c r="N1153" s="98"/>
      <c r="O1153" s="28"/>
      <c r="P1153" s="80"/>
      <c r="R1153" s="76"/>
      <c r="S1153" s="28"/>
      <c r="T1153" s="39"/>
      <c r="V1153" s="76"/>
    </row>
    <row r="1154" spans="1:22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71"/>
      <c r="N1154" s="98"/>
      <c r="O1154" s="28"/>
      <c r="P1154" s="80"/>
      <c r="R1154" s="76"/>
      <c r="S1154" s="28"/>
      <c r="T1154" s="39"/>
      <c r="V1154" s="76"/>
    </row>
    <row r="1155" spans="1:22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71"/>
      <c r="N1155" s="98"/>
      <c r="O1155" s="28"/>
      <c r="P1155" s="80"/>
      <c r="R1155" s="76"/>
      <c r="S1155" s="28"/>
      <c r="T1155" s="39"/>
      <c r="V1155" s="76"/>
    </row>
    <row r="1156" spans="1:22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71"/>
      <c r="N1156" s="98"/>
      <c r="O1156" s="28"/>
      <c r="P1156" s="80"/>
      <c r="R1156" s="76"/>
      <c r="S1156" s="28"/>
      <c r="T1156" s="39"/>
      <c r="V1156" s="76"/>
    </row>
    <row r="1157" spans="1:22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71"/>
      <c r="N1157" s="98"/>
      <c r="O1157" s="28"/>
      <c r="P1157" s="80"/>
      <c r="R1157" s="76"/>
      <c r="S1157" s="28"/>
      <c r="T1157" s="39"/>
      <c r="V1157" s="76"/>
    </row>
    <row r="1158" spans="1:22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71"/>
      <c r="N1158" s="98"/>
      <c r="O1158" s="28"/>
      <c r="P1158" s="80"/>
      <c r="R1158" s="76"/>
      <c r="S1158" s="28"/>
      <c r="T1158" s="39"/>
      <c r="V1158" s="76"/>
    </row>
    <row r="1159" spans="1:22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71"/>
      <c r="N1159" s="98"/>
      <c r="O1159" s="28"/>
      <c r="P1159" s="80"/>
      <c r="R1159" s="76"/>
      <c r="S1159" s="28"/>
      <c r="T1159" s="39"/>
      <c r="V1159" s="76"/>
    </row>
    <row r="1160" spans="1:22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71"/>
      <c r="N1160" s="98"/>
      <c r="O1160" s="28"/>
      <c r="P1160" s="80"/>
      <c r="R1160" s="76"/>
      <c r="S1160" s="28"/>
      <c r="T1160" s="39"/>
      <c r="V1160" s="76"/>
    </row>
    <row r="1161" spans="1:22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71"/>
      <c r="N1161" s="98"/>
      <c r="O1161" s="28"/>
      <c r="P1161" s="80"/>
      <c r="R1161" s="76"/>
      <c r="S1161" s="28"/>
      <c r="T1161" s="39"/>
      <c r="V1161" s="76"/>
    </row>
    <row r="1162" spans="1:22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71"/>
      <c r="N1162" s="98"/>
      <c r="O1162" s="28"/>
      <c r="P1162" s="80"/>
      <c r="R1162" s="76"/>
      <c r="S1162" s="28"/>
      <c r="T1162" s="39"/>
      <c r="V1162" s="76"/>
    </row>
    <row r="1163" spans="1:22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71"/>
      <c r="N1163" s="98"/>
      <c r="O1163" s="28"/>
      <c r="P1163" s="80"/>
      <c r="R1163" s="76"/>
      <c r="S1163" s="28"/>
      <c r="T1163" s="39"/>
      <c r="V1163" s="76"/>
    </row>
    <row r="1164" spans="1:22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71"/>
      <c r="N1164" s="98"/>
      <c r="O1164" s="28"/>
      <c r="P1164" s="80"/>
      <c r="R1164" s="76"/>
      <c r="S1164" s="28"/>
      <c r="T1164" s="39"/>
      <c r="V1164" s="76"/>
    </row>
    <row r="1165" spans="1:22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71"/>
      <c r="N1165" s="98"/>
      <c r="O1165" s="28"/>
      <c r="P1165" s="80"/>
      <c r="R1165" s="76"/>
      <c r="S1165" s="28"/>
      <c r="T1165" s="39"/>
      <c r="V1165" s="76"/>
    </row>
    <row r="1166" spans="1:22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71"/>
      <c r="N1166" s="98"/>
      <c r="O1166" s="28"/>
      <c r="P1166" s="80"/>
      <c r="R1166" s="76"/>
      <c r="S1166" s="28"/>
      <c r="T1166" s="39"/>
      <c r="V1166" s="76"/>
    </row>
    <row r="1167" spans="1:22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71"/>
      <c r="N1167" s="98"/>
      <c r="O1167" s="28"/>
      <c r="P1167" s="80"/>
      <c r="R1167" s="76"/>
      <c r="S1167" s="28"/>
      <c r="T1167" s="39"/>
      <c r="V1167" s="76"/>
    </row>
    <row r="1168" spans="1:22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71"/>
      <c r="N1168" s="98"/>
      <c r="O1168" s="28"/>
      <c r="P1168" s="80"/>
      <c r="R1168" s="76"/>
      <c r="S1168" s="28"/>
      <c r="T1168" s="39"/>
      <c r="V1168" s="76"/>
    </row>
    <row r="1169" spans="1:22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71"/>
      <c r="N1169" s="98"/>
      <c r="O1169" s="28"/>
      <c r="P1169" s="80"/>
      <c r="R1169" s="76"/>
      <c r="S1169" s="28"/>
      <c r="T1169" s="39"/>
      <c r="V1169" s="76"/>
    </row>
    <row r="1170" spans="1:22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71"/>
      <c r="N1170" s="98"/>
      <c r="O1170" s="28"/>
      <c r="P1170" s="80"/>
      <c r="R1170" s="76"/>
      <c r="S1170" s="28"/>
      <c r="T1170" s="39"/>
      <c r="V1170" s="76"/>
    </row>
    <row r="1171" spans="1:22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71"/>
      <c r="N1171" s="98"/>
      <c r="O1171" s="28"/>
      <c r="P1171" s="80"/>
      <c r="R1171" s="76"/>
      <c r="S1171" s="28"/>
      <c r="T1171" s="39"/>
      <c r="V1171" s="76"/>
    </row>
    <row r="1172" spans="1:22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71"/>
      <c r="N1172" s="98"/>
      <c r="O1172" s="28"/>
      <c r="P1172" s="80"/>
      <c r="R1172" s="76"/>
      <c r="S1172" s="28"/>
      <c r="T1172" s="39"/>
      <c r="V1172" s="76"/>
    </row>
    <row r="1173" spans="1:22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71"/>
      <c r="N1173" s="98"/>
      <c r="O1173" s="28"/>
      <c r="P1173" s="80"/>
      <c r="R1173" s="76"/>
      <c r="S1173" s="28"/>
      <c r="T1173" s="39"/>
      <c r="V1173" s="76"/>
    </row>
    <row r="1174" spans="1:22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71"/>
      <c r="N1174" s="98"/>
      <c r="O1174" s="28"/>
      <c r="P1174" s="80"/>
      <c r="R1174" s="76"/>
      <c r="S1174" s="28"/>
      <c r="T1174" s="39"/>
      <c r="V1174" s="76"/>
    </row>
    <row r="1175" spans="1:22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71"/>
      <c r="N1175" s="98"/>
      <c r="O1175" s="28"/>
      <c r="P1175" s="80"/>
      <c r="R1175" s="76"/>
      <c r="S1175" s="28"/>
      <c r="T1175" s="39"/>
      <c r="V1175" s="76"/>
    </row>
    <row r="1176" spans="1:22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71"/>
      <c r="N1176" s="98"/>
      <c r="O1176" s="28"/>
      <c r="P1176" s="80"/>
      <c r="R1176" s="76"/>
      <c r="S1176" s="28"/>
      <c r="T1176" s="39"/>
      <c r="V1176" s="76"/>
    </row>
    <row r="1177" spans="1:22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71"/>
      <c r="N1177" s="98"/>
      <c r="O1177" s="28"/>
      <c r="P1177" s="80"/>
      <c r="R1177" s="76"/>
      <c r="S1177" s="28"/>
      <c r="T1177" s="39"/>
      <c r="V1177" s="76"/>
    </row>
    <row r="1178" spans="1:22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71"/>
      <c r="N1178" s="98"/>
      <c r="O1178" s="28"/>
      <c r="P1178" s="80"/>
      <c r="R1178" s="76"/>
      <c r="S1178" s="28"/>
      <c r="T1178" s="39"/>
      <c r="V1178" s="76"/>
    </row>
    <row r="1179" spans="1:22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71"/>
      <c r="N1179" s="98"/>
      <c r="O1179" s="28"/>
      <c r="P1179" s="80"/>
      <c r="R1179" s="76"/>
      <c r="S1179" s="28"/>
      <c r="T1179" s="39"/>
      <c r="V1179" s="76"/>
    </row>
    <row r="1180" spans="1:22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71"/>
      <c r="N1180" s="98"/>
      <c r="O1180" s="28"/>
      <c r="P1180" s="80"/>
      <c r="R1180" s="76"/>
      <c r="S1180" s="28"/>
      <c r="T1180" s="39"/>
      <c r="V1180" s="76"/>
    </row>
    <row r="1181" spans="1:22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71"/>
      <c r="N1181" s="98"/>
      <c r="O1181" s="28"/>
      <c r="P1181" s="80"/>
      <c r="R1181" s="76"/>
      <c r="S1181" s="28"/>
      <c r="T1181" s="39"/>
      <c r="V1181" s="76"/>
    </row>
    <row r="1182" spans="1:22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71"/>
      <c r="N1182" s="98"/>
      <c r="O1182" s="28"/>
      <c r="P1182" s="80"/>
      <c r="R1182" s="76"/>
      <c r="S1182" s="28"/>
      <c r="T1182" s="39"/>
      <c r="V1182" s="76"/>
    </row>
    <row r="1183" spans="1:22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71"/>
      <c r="N1183" s="98"/>
      <c r="O1183" s="28"/>
      <c r="P1183" s="80"/>
      <c r="R1183" s="76"/>
      <c r="S1183" s="28"/>
      <c r="T1183" s="39"/>
      <c r="V1183" s="76"/>
    </row>
    <row r="1184" spans="1:22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71"/>
      <c r="N1184" s="98"/>
      <c r="O1184" s="28"/>
      <c r="P1184" s="80"/>
      <c r="R1184" s="76"/>
      <c r="S1184" s="28"/>
      <c r="T1184" s="39"/>
      <c r="V1184" s="76"/>
    </row>
    <row r="1185" spans="1:22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71"/>
      <c r="N1185" s="98"/>
      <c r="O1185" s="28"/>
      <c r="P1185" s="80"/>
      <c r="R1185" s="76"/>
      <c r="S1185" s="28"/>
      <c r="T1185" s="39"/>
      <c r="V1185" s="76"/>
    </row>
    <row r="1186" spans="1:22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71"/>
      <c r="N1186" s="98"/>
      <c r="O1186" s="28"/>
      <c r="P1186" s="80"/>
      <c r="R1186" s="76"/>
      <c r="S1186" s="28"/>
      <c r="T1186" s="39"/>
      <c r="V1186" s="76"/>
    </row>
    <row r="1187" spans="1:22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71"/>
      <c r="N1187" s="98"/>
      <c r="O1187" s="28"/>
      <c r="P1187" s="80"/>
      <c r="R1187" s="76"/>
      <c r="S1187" s="28"/>
      <c r="T1187" s="39"/>
      <c r="V1187" s="76"/>
    </row>
    <row r="1188" spans="1:22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71"/>
      <c r="N1188" s="98"/>
      <c r="O1188" s="28"/>
      <c r="P1188" s="80"/>
      <c r="R1188" s="76"/>
      <c r="S1188" s="28"/>
      <c r="T1188" s="39"/>
      <c r="V1188" s="76"/>
    </row>
    <row r="1189" spans="1:22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71"/>
      <c r="N1189" s="98"/>
      <c r="O1189" s="28"/>
      <c r="P1189" s="80"/>
      <c r="R1189" s="76"/>
      <c r="S1189" s="28"/>
      <c r="T1189" s="39"/>
      <c r="V1189" s="76"/>
    </row>
    <row r="1190" spans="1:22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71"/>
      <c r="N1190" s="98"/>
      <c r="O1190" s="28"/>
      <c r="P1190" s="80"/>
      <c r="R1190" s="76"/>
      <c r="S1190" s="28"/>
      <c r="T1190" s="39"/>
      <c r="V1190" s="76"/>
    </row>
    <row r="1191" spans="1:22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71"/>
      <c r="N1191" s="98"/>
      <c r="O1191" s="28"/>
      <c r="P1191" s="80"/>
      <c r="R1191" s="76"/>
      <c r="S1191" s="28"/>
      <c r="T1191" s="39"/>
      <c r="V1191" s="76"/>
    </row>
    <row r="1192" spans="1:22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71"/>
      <c r="N1192" s="98"/>
      <c r="O1192" s="28"/>
      <c r="P1192" s="80"/>
      <c r="R1192" s="76"/>
      <c r="S1192" s="28"/>
      <c r="T1192" s="39"/>
      <c r="V1192" s="76"/>
    </row>
    <row r="1193" spans="1:22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71"/>
      <c r="N1193" s="98"/>
      <c r="O1193" s="28"/>
      <c r="P1193" s="80"/>
      <c r="R1193" s="76"/>
      <c r="S1193" s="28"/>
      <c r="T1193" s="39"/>
      <c r="V1193" s="76"/>
    </row>
    <row r="1194" spans="1:22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71"/>
      <c r="N1194" s="98"/>
      <c r="O1194" s="28"/>
      <c r="P1194" s="80"/>
      <c r="R1194" s="76"/>
      <c r="S1194" s="28"/>
      <c r="T1194" s="39"/>
      <c r="V1194" s="76"/>
    </row>
    <row r="1195" spans="1:22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71"/>
      <c r="N1195" s="98"/>
      <c r="O1195" s="28"/>
      <c r="P1195" s="80"/>
      <c r="R1195" s="76"/>
      <c r="S1195" s="28"/>
      <c r="T1195" s="39"/>
      <c r="V1195" s="76"/>
    </row>
    <row r="1196" spans="1:22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71"/>
      <c r="N1196" s="98"/>
      <c r="O1196" s="28"/>
      <c r="P1196" s="80"/>
      <c r="R1196" s="76"/>
      <c r="S1196" s="28"/>
      <c r="T1196" s="39"/>
      <c r="V1196" s="76"/>
    </row>
    <row r="1197" spans="1:22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71"/>
      <c r="N1197" s="98"/>
      <c r="O1197" s="28"/>
      <c r="P1197" s="80"/>
      <c r="R1197" s="76"/>
      <c r="S1197" s="28"/>
      <c r="T1197" s="39"/>
      <c r="V1197" s="76"/>
    </row>
    <row r="1198" spans="1:22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71"/>
      <c r="N1198" s="98"/>
      <c r="O1198" s="28"/>
      <c r="P1198" s="80"/>
      <c r="R1198" s="76"/>
      <c r="S1198" s="28"/>
      <c r="T1198" s="39"/>
      <c r="V1198" s="76"/>
    </row>
    <row r="1199" spans="1:22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71"/>
      <c r="N1199" s="98"/>
      <c r="O1199" s="28"/>
      <c r="P1199" s="80"/>
      <c r="R1199" s="76"/>
      <c r="S1199" s="28"/>
      <c r="T1199" s="39"/>
      <c r="V1199" s="76"/>
    </row>
    <row r="1200" spans="1:22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71"/>
      <c r="N1200" s="98"/>
      <c r="O1200" s="28"/>
      <c r="P1200" s="80"/>
      <c r="R1200" s="76"/>
      <c r="S1200" s="28"/>
      <c r="T1200" s="39"/>
      <c r="V1200" s="76"/>
    </row>
    <row r="1201" spans="1:22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71"/>
      <c r="N1201" s="98"/>
      <c r="O1201" s="28"/>
      <c r="P1201" s="80"/>
      <c r="R1201" s="76"/>
      <c r="S1201" s="28"/>
      <c r="T1201" s="39"/>
      <c r="V1201" s="76"/>
    </row>
    <row r="1202" spans="1:22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71"/>
      <c r="N1202" s="98"/>
      <c r="O1202" s="28"/>
      <c r="P1202" s="80"/>
      <c r="R1202" s="76"/>
      <c r="S1202" s="28"/>
      <c r="T1202" s="39"/>
      <c r="V1202" s="76"/>
    </row>
    <row r="1203" spans="1:22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71"/>
      <c r="N1203" s="98"/>
      <c r="O1203" s="28"/>
      <c r="P1203" s="80"/>
      <c r="R1203" s="76"/>
      <c r="S1203" s="28"/>
      <c r="T1203" s="39"/>
      <c r="V1203" s="76"/>
    </row>
    <row r="1204" spans="1:22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71"/>
      <c r="N1204" s="98"/>
      <c r="O1204" s="28"/>
      <c r="P1204" s="80"/>
      <c r="R1204" s="76"/>
      <c r="S1204" s="28"/>
      <c r="T1204" s="39"/>
      <c r="V1204" s="76"/>
    </row>
    <row r="1205" spans="1:22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71"/>
      <c r="N1205" s="98"/>
      <c r="O1205" s="28"/>
      <c r="P1205" s="80"/>
      <c r="R1205" s="76"/>
      <c r="S1205" s="28"/>
      <c r="T1205" s="39"/>
      <c r="V1205" s="76"/>
    </row>
    <row r="1206" spans="1:22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71"/>
      <c r="N1206" s="98"/>
      <c r="O1206" s="28"/>
      <c r="P1206" s="80"/>
      <c r="R1206" s="76"/>
      <c r="S1206" s="28"/>
      <c r="T1206" s="39"/>
      <c r="V1206" s="76"/>
    </row>
    <row r="1207" spans="1:22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71"/>
      <c r="N1207" s="98"/>
      <c r="O1207" s="28"/>
      <c r="P1207" s="80"/>
      <c r="R1207" s="76"/>
      <c r="S1207" s="28"/>
      <c r="T1207" s="39"/>
      <c r="V1207" s="76"/>
    </row>
    <row r="1208" spans="1:22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71"/>
      <c r="N1208" s="98"/>
      <c r="O1208" s="28"/>
      <c r="P1208" s="80"/>
      <c r="R1208" s="76"/>
      <c r="S1208" s="28"/>
      <c r="T1208" s="39"/>
      <c r="V1208" s="76"/>
    </row>
    <row r="1209" spans="1:22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71"/>
      <c r="N1209" s="98"/>
      <c r="O1209" s="28"/>
      <c r="P1209" s="80"/>
      <c r="R1209" s="76"/>
      <c r="S1209" s="28"/>
      <c r="T1209" s="39"/>
      <c r="V1209" s="76"/>
    </row>
    <row r="1210" spans="1:22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71"/>
      <c r="N1210" s="98"/>
      <c r="O1210" s="28"/>
      <c r="P1210" s="80"/>
      <c r="R1210" s="76"/>
      <c r="S1210" s="28"/>
      <c r="T1210" s="39"/>
      <c r="V1210" s="76"/>
    </row>
    <row r="1211" spans="1:22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71"/>
      <c r="N1211" s="98"/>
      <c r="O1211" s="28"/>
      <c r="P1211" s="80"/>
      <c r="R1211" s="76"/>
      <c r="S1211" s="28"/>
      <c r="T1211" s="39"/>
      <c r="V1211" s="76"/>
    </row>
    <row r="1212" spans="1:22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71"/>
      <c r="N1212" s="98"/>
      <c r="O1212" s="28"/>
      <c r="P1212" s="80"/>
      <c r="R1212" s="76"/>
      <c r="S1212" s="28"/>
      <c r="T1212" s="39"/>
      <c r="V1212" s="76"/>
    </row>
    <row r="1213" spans="1:22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71"/>
      <c r="N1213" s="98"/>
      <c r="O1213" s="28"/>
      <c r="P1213" s="80"/>
      <c r="R1213" s="76"/>
      <c r="S1213" s="28"/>
      <c r="T1213" s="39"/>
      <c r="V1213" s="76"/>
    </row>
    <row r="1214" spans="1:22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71"/>
      <c r="N1214" s="98"/>
      <c r="O1214" s="28"/>
      <c r="P1214" s="80"/>
      <c r="R1214" s="76"/>
      <c r="S1214" s="28"/>
      <c r="T1214" s="39"/>
      <c r="V1214" s="76"/>
    </row>
    <row r="1215" spans="1:22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71"/>
      <c r="N1215" s="98"/>
      <c r="O1215" s="28"/>
      <c r="P1215" s="80"/>
      <c r="R1215" s="76"/>
      <c r="S1215" s="28"/>
      <c r="T1215" s="39"/>
      <c r="V1215" s="76"/>
    </row>
    <row r="1216" spans="1:22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71"/>
      <c r="N1216" s="98"/>
      <c r="O1216" s="28"/>
      <c r="P1216" s="80"/>
      <c r="R1216" s="76"/>
      <c r="S1216" s="28"/>
      <c r="T1216" s="39"/>
      <c r="V1216" s="76"/>
    </row>
    <row r="1217" spans="1:22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71"/>
      <c r="N1217" s="98"/>
      <c r="O1217" s="28"/>
      <c r="P1217" s="80"/>
      <c r="R1217" s="76"/>
      <c r="S1217" s="28"/>
      <c r="T1217" s="39"/>
      <c r="V1217" s="76"/>
    </row>
    <row r="1218" spans="1:22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71"/>
      <c r="N1218" s="98"/>
      <c r="O1218" s="28"/>
      <c r="P1218" s="80"/>
      <c r="R1218" s="76"/>
      <c r="S1218" s="28"/>
      <c r="T1218" s="39"/>
      <c r="V1218" s="76"/>
    </row>
    <row r="1219" spans="1:22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71"/>
      <c r="N1219" s="98"/>
      <c r="O1219" s="28"/>
      <c r="P1219" s="80"/>
      <c r="R1219" s="76"/>
      <c r="S1219" s="28"/>
      <c r="T1219" s="39"/>
      <c r="V1219" s="76"/>
    </row>
    <row r="1220" spans="1:22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71"/>
      <c r="N1220" s="98"/>
      <c r="O1220" s="28"/>
      <c r="P1220" s="80"/>
      <c r="R1220" s="76"/>
      <c r="S1220" s="28"/>
      <c r="T1220" s="39"/>
      <c r="V1220" s="76"/>
    </row>
    <row r="1221" spans="1:22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71"/>
      <c r="N1221" s="98"/>
      <c r="O1221" s="28"/>
      <c r="P1221" s="80"/>
      <c r="R1221" s="76"/>
      <c r="S1221" s="28"/>
      <c r="T1221" s="39"/>
      <c r="V1221" s="76"/>
    </row>
    <row r="1222" spans="1:22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71"/>
      <c r="N1222" s="98"/>
      <c r="O1222" s="28"/>
      <c r="P1222" s="80"/>
      <c r="R1222" s="76"/>
      <c r="S1222" s="28"/>
      <c r="T1222" s="39"/>
      <c r="V1222" s="76"/>
    </row>
    <row r="1223" spans="1:22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71"/>
      <c r="N1223" s="98"/>
      <c r="O1223" s="28"/>
      <c r="P1223" s="80"/>
      <c r="R1223" s="76"/>
      <c r="S1223" s="28"/>
      <c r="T1223" s="39"/>
      <c r="V1223" s="76"/>
    </row>
    <row r="1224" spans="1:22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71"/>
      <c r="N1224" s="98"/>
      <c r="O1224" s="28"/>
      <c r="P1224" s="80"/>
      <c r="R1224" s="76"/>
      <c r="S1224" s="28"/>
      <c r="T1224" s="39"/>
      <c r="V1224" s="76"/>
    </row>
    <row r="1225" spans="1:22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71"/>
      <c r="N1225" s="98"/>
      <c r="O1225" s="28"/>
      <c r="P1225" s="80"/>
      <c r="R1225" s="76"/>
      <c r="S1225" s="28"/>
      <c r="T1225" s="39"/>
      <c r="V1225" s="76"/>
    </row>
    <row r="1226" spans="1:22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71"/>
      <c r="N1226" s="98"/>
      <c r="O1226" s="28"/>
      <c r="P1226" s="80"/>
      <c r="R1226" s="76"/>
      <c r="S1226" s="28"/>
      <c r="T1226" s="39"/>
      <c r="V1226" s="76"/>
    </row>
    <row r="1227" spans="1:22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71"/>
      <c r="N1227" s="98"/>
      <c r="O1227" s="28"/>
      <c r="P1227" s="80"/>
      <c r="R1227" s="76"/>
      <c r="S1227" s="28"/>
      <c r="T1227" s="39"/>
      <c r="V1227" s="76"/>
    </row>
    <row r="1228" spans="1:22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71"/>
      <c r="N1228" s="98"/>
      <c r="O1228" s="28"/>
      <c r="P1228" s="80"/>
      <c r="R1228" s="76"/>
      <c r="S1228" s="28"/>
      <c r="T1228" s="39"/>
      <c r="V1228" s="76"/>
    </row>
    <row r="1229" spans="1:22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71"/>
      <c r="N1229" s="98"/>
      <c r="O1229" s="28"/>
      <c r="P1229" s="80"/>
      <c r="R1229" s="76"/>
      <c r="S1229" s="28"/>
      <c r="T1229" s="39"/>
      <c r="V1229" s="76"/>
    </row>
    <row r="1230" spans="1:22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71"/>
      <c r="N1230" s="98"/>
      <c r="O1230" s="28"/>
      <c r="P1230" s="80"/>
      <c r="R1230" s="76"/>
      <c r="S1230" s="28"/>
      <c r="T1230" s="39"/>
      <c r="V1230" s="76"/>
    </row>
    <row r="1231" spans="1:22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71"/>
      <c r="N1231" s="98"/>
      <c r="O1231" s="28"/>
      <c r="P1231" s="80"/>
      <c r="R1231" s="76"/>
      <c r="S1231" s="28"/>
      <c r="T1231" s="39"/>
      <c r="V1231" s="76"/>
    </row>
    <row r="1232" spans="1:22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71"/>
      <c r="N1232" s="98"/>
      <c r="O1232" s="28"/>
      <c r="P1232" s="80"/>
      <c r="R1232" s="76"/>
      <c r="S1232" s="28"/>
      <c r="T1232" s="39"/>
      <c r="V1232" s="76"/>
    </row>
    <row r="1233" spans="1:22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71"/>
      <c r="N1233" s="98"/>
      <c r="O1233" s="28"/>
      <c r="P1233" s="80"/>
      <c r="R1233" s="76"/>
      <c r="S1233" s="28"/>
      <c r="T1233" s="39"/>
      <c r="V1233" s="76"/>
    </row>
    <row r="1234" spans="1:22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71"/>
      <c r="N1234" s="98"/>
      <c r="O1234" s="28"/>
      <c r="P1234" s="80"/>
      <c r="R1234" s="76"/>
      <c r="S1234" s="28"/>
      <c r="T1234" s="39"/>
      <c r="V1234" s="76"/>
    </row>
    <row r="1235" spans="1:22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71"/>
      <c r="N1235" s="98"/>
      <c r="O1235" s="28"/>
      <c r="P1235" s="80"/>
      <c r="R1235" s="76"/>
      <c r="S1235" s="28"/>
      <c r="T1235" s="39"/>
      <c r="V1235" s="76"/>
    </row>
    <row r="1236" spans="1:22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71"/>
      <c r="N1236" s="98"/>
      <c r="O1236" s="28"/>
      <c r="P1236" s="80"/>
      <c r="R1236" s="76"/>
      <c r="S1236" s="28"/>
      <c r="T1236" s="39"/>
      <c r="V1236" s="76"/>
    </row>
    <row r="1237" spans="1:22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71"/>
      <c r="N1237" s="98"/>
      <c r="O1237" s="28"/>
      <c r="P1237" s="80"/>
      <c r="R1237" s="76"/>
      <c r="S1237" s="28"/>
      <c r="T1237" s="39"/>
      <c r="V1237" s="76"/>
    </row>
    <row r="1238" spans="1:22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71"/>
      <c r="N1238" s="98"/>
      <c r="O1238" s="28"/>
      <c r="P1238" s="80"/>
      <c r="R1238" s="76"/>
      <c r="S1238" s="28"/>
      <c r="T1238" s="39"/>
      <c r="V1238" s="76"/>
    </row>
    <row r="1239" spans="1:22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71"/>
      <c r="N1239" s="98"/>
      <c r="O1239" s="28"/>
      <c r="P1239" s="80"/>
      <c r="R1239" s="76"/>
      <c r="S1239" s="28"/>
      <c r="T1239" s="39"/>
      <c r="V1239" s="76"/>
    </row>
    <row r="1240" spans="1:22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71"/>
      <c r="N1240" s="98"/>
      <c r="O1240" s="28"/>
      <c r="P1240" s="80"/>
      <c r="R1240" s="76"/>
      <c r="S1240" s="28"/>
      <c r="T1240" s="39"/>
      <c r="V1240" s="76"/>
    </row>
    <row r="1241" spans="1:22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71"/>
      <c r="N1241" s="98"/>
      <c r="O1241" s="28"/>
      <c r="P1241" s="80"/>
      <c r="R1241" s="76"/>
      <c r="S1241" s="28"/>
      <c r="T1241" s="39"/>
      <c r="V1241" s="76"/>
    </row>
    <row r="1242" spans="1:22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71"/>
      <c r="N1242" s="98"/>
      <c r="O1242" s="28"/>
      <c r="P1242" s="80"/>
      <c r="R1242" s="76"/>
      <c r="S1242" s="28"/>
      <c r="T1242" s="39"/>
      <c r="V1242" s="76"/>
    </row>
    <row r="1243" spans="1:22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71"/>
      <c r="N1243" s="98"/>
      <c r="O1243" s="28"/>
      <c r="P1243" s="80"/>
      <c r="R1243" s="76"/>
      <c r="S1243" s="28"/>
      <c r="T1243" s="39"/>
      <c r="V1243" s="76"/>
    </row>
    <row r="1244" spans="1:22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71"/>
      <c r="N1244" s="98"/>
      <c r="O1244" s="28"/>
      <c r="P1244" s="80"/>
      <c r="R1244" s="76"/>
      <c r="S1244" s="28"/>
      <c r="T1244" s="39"/>
      <c r="V1244" s="76"/>
    </row>
    <row r="1245" spans="1:22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71"/>
      <c r="N1245" s="98"/>
      <c r="O1245" s="28"/>
      <c r="P1245" s="80"/>
      <c r="R1245" s="76"/>
      <c r="S1245" s="28"/>
      <c r="T1245" s="39"/>
      <c r="V1245" s="76"/>
    </row>
    <row r="1246" spans="1:22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71"/>
      <c r="N1246" s="98"/>
      <c r="O1246" s="28"/>
      <c r="P1246" s="80"/>
      <c r="R1246" s="76"/>
      <c r="S1246" s="28"/>
      <c r="T1246" s="39"/>
      <c r="V1246" s="76"/>
    </row>
    <row r="1247" spans="1:22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71"/>
      <c r="N1247" s="98"/>
      <c r="O1247" s="28"/>
      <c r="P1247" s="80"/>
      <c r="R1247" s="76"/>
      <c r="S1247" s="28"/>
      <c r="T1247" s="39"/>
      <c r="V1247" s="76"/>
    </row>
    <row r="1248" spans="1:22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71"/>
      <c r="N1248" s="98"/>
      <c r="O1248" s="28"/>
      <c r="P1248" s="80"/>
      <c r="R1248" s="76"/>
      <c r="S1248" s="28"/>
      <c r="T1248" s="39"/>
      <c r="V1248" s="76"/>
    </row>
    <row r="1249" spans="1:22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71"/>
      <c r="N1249" s="98"/>
      <c r="O1249" s="28"/>
      <c r="P1249" s="80"/>
      <c r="R1249" s="76"/>
      <c r="S1249" s="28"/>
      <c r="T1249" s="39"/>
      <c r="V1249" s="76"/>
    </row>
    <row r="1250" spans="1:22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71"/>
      <c r="N1250" s="98"/>
      <c r="O1250" s="28"/>
      <c r="P1250" s="80"/>
      <c r="R1250" s="76"/>
      <c r="S1250" s="28"/>
      <c r="T1250" s="39"/>
      <c r="V1250" s="76"/>
    </row>
    <row r="1251" spans="1:22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71"/>
      <c r="N1251" s="98"/>
      <c r="O1251" s="28"/>
      <c r="P1251" s="80"/>
      <c r="R1251" s="76"/>
      <c r="S1251" s="28"/>
      <c r="T1251" s="39"/>
      <c r="V1251" s="76"/>
    </row>
    <row r="1252" spans="1:22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71"/>
      <c r="N1252" s="98"/>
      <c r="O1252" s="28"/>
      <c r="P1252" s="80"/>
      <c r="R1252" s="76"/>
      <c r="S1252" s="28"/>
      <c r="T1252" s="39"/>
      <c r="V1252" s="76"/>
    </row>
    <row r="1253" spans="1:22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71"/>
      <c r="N1253" s="98"/>
      <c r="O1253" s="28"/>
      <c r="P1253" s="80"/>
      <c r="R1253" s="76"/>
      <c r="S1253" s="28"/>
      <c r="T1253" s="39"/>
      <c r="V1253" s="76"/>
    </row>
    <row r="1254" spans="1:22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71"/>
      <c r="N1254" s="98"/>
      <c r="O1254" s="28"/>
      <c r="P1254" s="80"/>
      <c r="R1254" s="76"/>
      <c r="S1254" s="28"/>
      <c r="T1254" s="39"/>
      <c r="V1254" s="76"/>
    </row>
    <row r="1255" spans="1:22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71"/>
      <c r="N1255" s="98"/>
      <c r="O1255" s="28"/>
      <c r="P1255" s="80"/>
      <c r="R1255" s="76"/>
      <c r="S1255" s="28"/>
      <c r="T1255" s="39"/>
      <c r="V1255" s="76"/>
    </row>
    <row r="1256" spans="1:22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71"/>
      <c r="N1256" s="98"/>
      <c r="O1256" s="28"/>
      <c r="P1256" s="80"/>
      <c r="R1256" s="76"/>
      <c r="S1256" s="28"/>
      <c r="T1256" s="39"/>
      <c r="V1256" s="76"/>
    </row>
    <row r="1257" spans="1:22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71"/>
      <c r="N1257" s="98"/>
      <c r="O1257" s="28"/>
      <c r="P1257" s="80"/>
      <c r="R1257" s="76"/>
      <c r="S1257" s="28"/>
      <c r="T1257" s="39"/>
      <c r="V1257" s="76"/>
    </row>
    <row r="1258" spans="1:22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71"/>
      <c r="N1258" s="98"/>
      <c r="O1258" s="28"/>
      <c r="P1258" s="80"/>
      <c r="R1258" s="76"/>
      <c r="S1258" s="28"/>
      <c r="T1258" s="39"/>
      <c r="V1258" s="76"/>
    </row>
    <row r="1259" spans="1:22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71"/>
      <c r="N1259" s="98"/>
      <c r="O1259" s="28"/>
      <c r="P1259" s="80"/>
      <c r="R1259" s="76"/>
      <c r="S1259" s="28"/>
      <c r="T1259" s="39"/>
      <c r="V1259" s="76"/>
    </row>
    <row r="1260" spans="1:22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71"/>
      <c r="N1260" s="98"/>
      <c r="O1260" s="28"/>
      <c r="P1260" s="80"/>
      <c r="R1260" s="76"/>
      <c r="S1260" s="28"/>
      <c r="T1260" s="39"/>
      <c r="V1260" s="76"/>
    </row>
    <row r="1261" spans="1:22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71"/>
      <c r="N1261" s="98"/>
      <c r="O1261" s="28"/>
      <c r="P1261" s="80"/>
      <c r="R1261" s="76"/>
      <c r="S1261" s="28"/>
      <c r="T1261" s="39"/>
      <c r="V1261" s="76"/>
    </row>
    <row r="1262" spans="1:22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71"/>
      <c r="N1262" s="98"/>
      <c r="O1262" s="28"/>
      <c r="P1262" s="80"/>
      <c r="R1262" s="76"/>
      <c r="S1262" s="28"/>
      <c r="T1262" s="39"/>
      <c r="V1262" s="76"/>
    </row>
    <row r="1263" spans="1:22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71"/>
      <c r="N1263" s="98"/>
      <c r="O1263" s="28"/>
      <c r="P1263" s="80"/>
      <c r="R1263" s="76"/>
      <c r="S1263" s="28"/>
      <c r="T1263" s="39"/>
      <c r="V1263" s="76"/>
    </row>
    <row r="1264" spans="1:22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71"/>
      <c r="N1264" s="98"/>
      <c r="O1264" s="28"/>
      <c r="P1264" s="80"/>
      <c r="R1264" s="76"/>
      <c r="S1264" s="28"/>
      <c r="T1264" s="39"/>
      <c r="V1264" s="76"/>
    </row>
    <row r="1265" spans="1:22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71"/>
      <c r="N1265" s="98"/>
      <c r="O1265" s="28"/>
      <c r="P1265" s="80"/>
      <c r="R1265" s="76"/>
      <c r="S1265" s="28"/>
      <c r="T1265" s="39"/>
      <c r="V1265" s="76"/>
    </row>
    <row r="1266" spans="1:22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71"/>
      <c r="N1266" s="98"/>
      <c r="O1266" s="28"/>
      <c r="P1266" s="80"/>
      <c r="R1266" s="76"/>
      <c r="S1266" s="28"/>
      <c r="T1266" s="39"/>
      <c r="V1266" s="76"/>
    </row>
    <row r="1267" spans="1:22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71"/>
      <c r="N1267" s="98"/>
      <c r="O1267" s="28"/>
      <c r="P1267" s="80"/>
      <c r="R1267" s="76"/>
      <c r="S1267" s="28"/>
      <c r="T1267" s="39"/>
      <c r="V1267" s="76"/>
    </row>
    <row r="1268" spans="1:22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71"/>
      <c r="N1268" s="98"/>
      <c r="O1268" s="28"/>
      <c r="P1268" s="80"/>
      <c r="R1268" s="76"/>
      <c r="S1268" s="28"/>
      <c r="T1268" s="39"/>
      <c r="V1268" s="76"/>
    </row>
    <row r="1269" spans="1:22" s="32" customFormat="1" ht="12" customHeight="1">
      <c r="A1269" s="27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71"/>
      <c r="N1269" s="98"/>
      <c r="O1269" s="28"/>
      <c r="P1269" s="80"/>
      <c r="R1269" s="76"/>
      <c r="S1269" s="28"/>
      <c r="T1269" s="39"/>
      <c r="V1269" s="76"/>
    </row>
    <row r="1270" spans="1:22" s="32" customFormat="1" ht="12" customHeight="1">
      <c r="A1270" s="27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71"/>
      <c r="N1270" s="98"/>
      <c r="O1270" s="28"/>
      <c r="P1270" s="80"/>
      <c r="R1270" s="76"/>
      <c r="S1270" s="28"/>
      <c r="T1270" s="39"/>
      <c r="V1270" s="76"/>
    </row>
    <row r="1271" spans="1:22" s="32" customFormat="1" ht="12" customHeight="1">
      <c r="A1271" s="27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71"/>
      <c r="N1271" s="98"/>
      <c r="O1271" s="28"/>
      <c r="P1271" s="80"/>
      <c r="R1271" s="76"/>
      <c r="S1271" s="28"/>
      <c r="T1271" s="39"/>
      <c r="V1271" s="76"/>
    </row>
    <row r="1272" spans="1:22" s="32" customFormat="1" ht="12" customHeight="1">
      <c r="A1272" s="27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71"/>
      <c r="N1272" s="98"/>
      <c r="O1272" s="28"/>
      <c r="P1272" s="80"/>
      <c r="R1272" s="76"/>
      <c r="S1272" s="28"/>
      <c r="T1272" s="39"/>
      <c r="V1272" s="76"/>
    </row>
    <row r="1273" spans="1:22" s="32" customFormat="1" ht="12" customHeight="1">
      <c r="A1273" s="27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71"/>
      <c r="N1273" s="98"/>
      <c r="O1273" s="28"/>
      <c r="P1273" s="80"/>
      <c r="R1273" s="76"/>
      <c r="S1273" s="28"/>
      <c r="T1273" s="39"/>
      <c r="V1273" s="76"/>
    </row>
    <row r="1274" spans="1:22" s="32" customFormat="1" ht="12" customHeight="1">
      <c r="A1274" s="27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71"/>
      <c r="N1274" s="98"/>
      <c r="O1274" s="28"/>
      <c r="P1274" s="80"/>
      <c r="R1274" s="76"/>
      <c r="S1274" s="28"/>
      <c r="T1274" s="39"/>
      <c r="V1274" s="76"/>
    </row>
    <row r="1275" spans="1:22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8"/>
      <c r="L1275" s="28"/>
      <c r="M1275" s="71"/>
      <c r="N1275" s="98"/>
      <c r="O1275" s="28"/>
      <c r="P1275" s="80"/>
      <c r="R1275" s="76"/>
      <c r="S1275" s="28"/>
      <c r="T1275" s="39"/>
      <c r="V1275" s="76"/>
    </row>
    <row r="1276" spans="1:22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71"/>
      <c r="N1276" s="98"/>
      <c r="O1276" s="27"/>
      <c r="P1276" s="81"/>
      <c r="R1276" s="76"/>
      <c r="S1276" s="27"/>
      <c r="T1276" s="40"/>
      <c r="V1276" s="76"/>
    </row>
    <row r="1277" spans="1:22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71"/>
      <c r="N1277" s="98"/>
      <c r="O1277" s="27"/>
      <c r="P1277" s="81"/>
      <c r="R1277" s="76"/>
      <c r="S1277" s="27"/>
      <c r="T1277" s="40"/>
      <c r="V1277" s="76"/>
    </row>
    <row r="1278" spans="1:22" s="32" customFormat="1" ht="12" customHeight="1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71"/>
      <c r="N1278" s="98"/>
      <c r="O1278" s="27"/>
      <c r="P1278" s="81"/>
      <c r="R1278" s="76"/>
      <c r="S1278" s="27"/>
      <c r="T1278" s="40"/>
      <c r="V1278" s="76"/>
    </row>
    <row r="1279" spans="1:22" s="32" customFormat="1" ht="12" customHeight="1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71"/>
      <c r="N1279" s="98"/>
      <c r="O1279" s="27"/>
      <c r="P1279" s="81"/>
      <c r="R1279" s="76"/>
      <c r="S1279" s="27"/>
      <c r="T1279" s="40"/>
      <c r="V1279" s="76"/>
    </row>
    <row r="1280" spans="1:22" s="32" customFormat="1" ht="12" customHeight="1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71"/>
      <c r="N1280" s="98"/>
      <c r="O1280" s="27"/>
      <c r="P1280" s="81"/>
      <c r="R1280" s="76"/>
      <c r="S1280" s="27"/>
      <c r="T1280" s="40"/>
      <c r="V1280" s="76"/>
    </row>
    <row r="1281" spans="1:22" s="32" customFormat="1" ht="12" customHeight="1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71"/>
      <c r="N1281" s="98"/>
      <c r="O1281" s="27"/>
      <c r="P1281" s="81"/>
      <c r="R1281" s="76"/>
      <c r="S1281" s="27"/>
      <c r="T1281" s="40"/>
      <c r="V1281" s="76"/>
    </row>
    <row r="1282" spans="1:22" s="32" customFormat="1" ht="12" customHeight="1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71"/>
      <c r="N1282" s="98"/>
      <c r="O1282" s="27"/>
      <c r="P1282" s="81"/>
      <c r="R1282" s="76"/>
      <c r="S1282" s="27"/>
      <c r="T1282" s="40"/>
      <c r="V1282" s="76"/>
    </row>
    <row r="1283" spans="1:22" s="32" customFormat="1" ht="12" customHeight="1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71"/>
      <c r="N1283" s="98"/>
      <c r="O1283" s="27"/>
      <c r="P1283" s="81"/>
      <c r="R1283" s="76"/>
      <c r="S1283" s="27"/>
      <c r="T1283" s="40"/>
      <c r="V1283" s="76"/>
    </row>
    <row r="1284" spans="1:22" ht="12" customHeight="1">
      <c r="M1284" s="71"/>
      <c r="P1284" s="81"/>
      <c r="R1284" s="76"/>
      <c r="T1284" s="40"/>
      <c r="V1284" s="76"/>
    </row>
    <row r="1285" spans="1:22" ht="12" customHeight="1">
      <c r="M1285" s="71"/>
      <c r="P1285" s="81"/>
      <c r="R1285" s="76"/>
      <c r="T1285" s="40"/>
      <c r="V1285" s="76"/>
    </row>
    <row r="1286" spans="1:22" ht="12" customHeight="1">
      <c r="M1286" s="71"/>
      <c r="P1286" s="81"/>
      <c r="R1286" s="76"/>
      <c r="T1286" s="40"/>
      <c r="V1286" s="76"/>
    </row>
    <row r="1287" spans="1:22" ht="12" customHeight="1">
      <c r="M1287" s="71"/>
      <c r="P1287" s="81"/>
      <c r="R1287" s="76"/>
      <c r="T1287" s="40"/>
      <c r="V1287" s="76"/>
    </row>
    <row r="1288" spans="1:22" ht="12" customHeight="1">
      <c r="M1288" s="71"/>
      <c r="P1288" s="81"/>
      <c r="R1288" s="76"/>
      <c r="T1288" s="40"/>
      <c r="V1288" s="76"/>
    </row>
    <row r="1289" spans="1:22" ht="12" customHeight="1">
      <c r="M1289" s="71"/>
      <c r="P1289" s="81"/>
      <c r="R1289" s="76"/>
      <c r="T1289" s="40"/>
      <c r="V1289" s="76"/>
    </row>
    <row r="1290" spans="1:22" ht="12" customHeight="1">
      <c r="M1290" s="71"/>
      <c r="P1290" s="81"/>
      <c r="R1290" s="76"/>
      <c r="T1290" s="40"/>
      <c r="V1290" s="76"/>
    </row>
    <row r="1291" spans="1:22" ht="12" customHeight="1">
      <c r="M1291" s="71"/>
      <c r="P1291" s="81"/>
      <c r="R1291" s="76"/>
      <c r="T1291" s="40"/>
      <c r="V1291" s="76"/>
    </row>
    <row r="1292" spans="1:22" ht="12" customHeight="1">
      <c r="M1292" s="71"/>
      <c r="P1292" s="81"/>
      <c r="R1292" s="76"/>
      <c r="T1292" s="40"/>
      <c r="V1292" s="7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tabColor theme="4"/>
  </sheetPr>
  <dimension ref="A1:P1292"/>
  <sheetViews>
    <sheetView zoomScale="85" zoomScaleNormal="85" workbookViewId="0">
      <selection activeCell="P6" sqref="P6:P269"/>
    </sheetView>
  </sheetViews>
  <sheetFormatPr defaultColWidth="15.42578125" defaultRowHeight="12" customHeight="1" outlineLevelRow="1"/>
  <cols>
    <col min="1" max="1" width="18.42578125" style="27" bestFit="1" customWidth="1"/>
    <col min="2" max="2" width="13.7109375" style="27" customWidth="1"/>
    <col min="3" max="3" width="19.140625" style="27" bestFit="1" customWidth="1"/>
    <col min="4" max="4" width="13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0.85546875" style="27" bestFit="1" customWidth="1"/>
    <col min="12" max="12" width="18.42578125" style="98" bestFit="1" customWidth="1"/>
    <col min="13" max="13" width="2.140625" style="27" customWidth="1"/>
    <col min="14" max="14" width="11.140625" style="82" bestFit="1" customWidth="1"/>
    <col min="15" max="15" width="10.7109375" style="32" customWidth="1"/>
    <col min="16" max="16" width="10.7109375" style="98" customWidth="1"/>
    <col min="17" max="16384" width="15.42578125" style="27"/>
  </cols>
  <sheetData>
    <row r="1" spans="1:16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 t="str">
        <f ca="1">IF(AND($B$2&lt;=N1,N1&lt;=EndDate),N1,"")</f>
        <v/>
      </c>
      <c r="L1" s="93" t="str">
        <f ca="1">IF($K1="","",IFERROR(IF(ROW()=1,"",P1),""))</f>
        <v/>
      </c>
      <c r="M1" s="28"/>
      <c r="P1" s="76" t="str">
        <f>IFERROR(O1/O2-1,"")</f>
        <v/>
      </c>
    </row>
    <row r="2" spans="1:16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49"/>
      <c r="E2" s="49"/>
      <c r="F2" s="49"/>
      <c r="G2" s="49"/>
      <c r="H2" s="49"/>
      <c r="I2" s="49"/>
      <c r="J2" s="28"/>
      <c r="K2" s="28"/>
      <c r="L2" s="94" t="str">
        <f>A7</f>
        <v>IWLWRPE LX Equity</v>
      </c>
      <c r="M2" s="28"/>
      <c r="N2" s="41" t="s">
        <v>109</v>
      </c>
      <c r="O2" s="103" t="str">
        <f>A7</f>
        <v>IWLWRPE LX Equity</v>
      </c>
      <c r="P2" s="104"/>
    </row>
    <row r="3" spans="1:16" s="37" customFormat="1" ht="15">
      <c r="A3" s="30" t="s">
        <v>101</v>
      </c>
      <c r="B3" s="31">
        <f ca="1">TODAY()</f>
        <v>44776</v>
      </c>
      <c r="D3" s="49"/>
      <c r="E3" s="49"/>
      <c r="F3" s="49"/>
      <c r="G3" s="49"/>
      <c r="H3" s="49"/>
      <c r="I3" s="49"/>
      <c r="J3" s="38"/>
      <c r="K3" s="84"/>
      <c r="L3" s="84"/>
      <c r="M3" s="38"/>
      <c r="N3" s="41" t="s">
        <v>184</v>
      </c>
      <c r="O3" s="78" t="s">
        <v>0</v>
      </c>
      <c r="P3" s="90"/>
    </row>
    <row r="4" spans="1:16" s="37" customFormat="1" ht="15">
      <c r="C4" s="50"/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38"/>
      <c r="N4" s="41" t="s">
        <v>106</v>
      </c>
      <c r="O4" s="78" t="s">
        <v>187</v>
      </c>
      <c r="P4" s="91" t="s">
        <v>108</v>
      </c>
    </row>
    <row r="5" spans="1:16" ht="12" customHeight="1">
      <c r="J5" s="28"/>
      <c r="K5" s="86"/>
      <c r="L5" s="86"/>
      <c r="M5" s="28"/>
      <c r="N5" s="41" t="s">
        <v>185</v>
      </c>
      <c r="O5" s="78" t="s">
        <v>186</v>
      </c>
      <c r="P5" s="92"/>
    </row>
    <row r="6" spans="1:16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69" ca="1" si="0">IF(AND($B$2&lt;=N6,N6&lt;=EndDate),N6,"")</f>
        <v>44764</v>
      </c>
      <c r="L6" s="93">
        <f t="shared" ref="L6:L69" ca="1" si="1">IF($K6="","",IFERROR(IF(ROW()=1,"",P6),""))</f>
        <v>7.1579282242262288E-4</v>
      </c>
      <c r="M6" s="28"/>
      <c r="N6" s="80">
        <f ca="1">_xll.BDH(O$2,O$3,StartDate,EndDate,"Per="&amp;O$5,"Fill=E","Sort=R","Dir=V","Dts=S",IF(O$4="","","Curr=" &amp;O$4),"cols=2;rows=264")</f>
        <v>44764</v>
      </c>
      <c r="O6" s="47">
        <v>10695.1</v>
      </c>
      <c r="P6" s="76">
        <f t="shared" ref="P6:P69" si="2">IFERROR(O6/O7-1,"")</f>
        <v>7.1579282242262288E-4</v>
      </c>
    </row>
    <row r="7" spans="1:16" ht="12" customHeight="1">
      <c r="A7" s="33" t="s">
        <v>114</v>
      </c>
      <c r="B7" s="42" t="str">
        <f>_xll.BDP($A7,"ID_ISIN")</f>
        <v>LU0762435906</v>
      </c>
      <c r="C7" s="33" t="s">
        <v>130</v>
      </c>
      <c r="D7" s="33" t="s">
        <v>135</v>
      </c>
      <c r="E7" s="43" t="s">
        <v>216</v>
      </c>
      <c r="F7" s="43" t="s">
        <v>134</v>
      </c>
      <c r="G7" s="51">
        <f ca="1">_xlfn.STDEV.S($L:$L)</f>
        <v>1.6981107363998577E-2</v>
      </c>
      <c r="H7" s="51">
        <f ca="1">$G7*SQRT(52)</f>
        <v>0.12245250663011201</v>
      </c>
      <c r="I7" s="52">
        <f ca="1">IF($H7&lt;0.5%,1,IF($H7&lt;2%,2,IF($H7&lt;5%,3,IF($H7&lt;10%,4,IF($H7&lt;15%,5,IF($H7&lt;25%,6,7))))))</f>
        <v>5</v>
      </c>
      <c r="J7" s="28"/>
      <c r="K7" s="101">
        <f t="shared" ca="1" si="0"/>
        <v>44757</v>
      </c>
      <c r="L7" s="93">
        <f t="shared" ca="1" si="1"/>
        <v>-2.0002585829835828E-2</v>
      </c>
      <c r="M7" s="28"/>
      <c r="N7" s="81">
        <v>44757</v>
      </c>
      <c r="O7" s="32">
        <v>10687.45</v>
      </c>
      <c r="P7" s="76">
        <f t="shared" si="2"/>
        <v>-2.0002585829835828E-2</v>
      </c>
    </row>
    <row r="8" spans="1:16" ht="12" customHeight="1">
      <c r="B8" s="28"/>
      <c r="C8" s="28"/>
      <c r="D8" s="28"/>
      <c r="E8" s="28"/>
      <c r="F8" s="28"/>
      <c r="G8" s="28"/>
      <c r="H8" s="28"/>
      <c r="I8" s="28"/>
      <c r="J8" s="28"/>
      <c r="K8" s="101">
        <f t="shared" ca="1" si="0"/>
        <v>44750</v>
      </c>
      <c r="L8" s="93">
        <f t="shared" ca="1" si="1"/>
        <v>-6.8012899500650148E-3</v>
      </c>
      <c r="M8" s="28"/>
      <c r="N8" s="81">
        <v>44750</v>
      </c>
      <c r="O8" s="32">
        <v>10905.59</v>
      </c>
      <c r="P8" s="76">
        <f t="shared" si="2"/>
        <v>-6.8012899500650148E-3</v>
      </c>
    </row>
    <row r="9" spans="1:16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f t="shared" ca="1" si="0"/>
        <v>44743</v>
      </c>
      <c r="L9" s="93">
        <f t="shared" ca="1" si="1"/>
        <v>-2.3026816275723783E-2</v>
      </c>
      <c r="M9" s="28"/>
      <c r="N9" s="81">
        <v>44743</v>
      </c>
      <c r="O9" s="32">
        <v>10980.27</v>
      </c>
      <c r="P9" s="76">
        <f t="shared" si="2"/>
        <v>-2.3026816275723783E-2</v>
      </c>
    </row>
    <row r="10" spans="1:16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f t="shared" ca="1" si="0"/>
        <v>44736</v>
      </c>
      <c r="L10" s="93">
        <f t="shared" ca="1" si="1"/>
        <v>-1.8606970213479346E-2</v>
      </c>
      <c r="M10" s="28"/>
      <c r="N10" s="81">
        <v>44736</v>
      </c>
      <c r="O10" s="32">
        <v>11239.07</v>
      </c>
      <c r="P10" s="76">
        <f t="shared" si="2"/>
        <v>-1.8606970213479346E-2</v>
      </c>
    </row>
    <row r="11" spans="1:16" ht="12" customHeight="1">
      <c r="B11" s="28"/>
      <c r="C11" s="28"/>
      <c r="D11" s="28"/>
      <c r="E11" s="28"/>
      <c r="F11" s="28"/>
      <c r="G11" s="28"/>
      <c r="H11" s="28"/>
      <c r="I11" s="28"/>
      <c r="J11" s="28"/>
      <c r="K11" s="101">
        <f t="shared" ca="1" si="0"/>
        <v>44729</v>
      </c>
      <c r="L11" s="93">
        <f t="shared" ca="1" si="1"/>
        <v>-3.0403191530793516E-2</v>
      </c>
      <c r="M11" s="28"/>
      <c r="N11" s="81">
        <v>44729</v>
      </c>
      <c r="O11" s="32">
        <v>11452.16</v>
      </c>
      <c r="P11" s="76">
        <f t="shared" si="2"/>
        <v>-3.0403191530793516E-2</v>
      </c>
    </row>
    <row r="12" spans="1:16" ht="12" customHeight="1">
      <c r="B12" s="28"/>
      <c r="C12" s="28"/>
      <c r="D12" s="28"/>
      <c r="E12" s="28"/>
      <c r="F12" s="28"/>
      <c r="G12" s="28"/>
      <c r="H12" s="28"/>
      <c r="I12" s="28"/>
      <c r="J12" s="28"/>
      <c r="K12" s="101">
        <f t="shared" ca="1" si="0"/>
        <v>44722</v>
      </c>
      <c r="L12" s="93">
        <f t="shared" ca="1" si="1"/>
        <v>2.9633618408686502E-5</v>
      </c>
      <c r="M12" s="28"/>
      <c r="N12" s="81">
        <v>44722</v>
      </c>
      <c r="O12" s="32">
        <v>11811.26</v>
      </c>
      <c r="P12" s="76">
        <f t="shared" si="2"/>
        <v>2.9633618408686502E-5</v>
      </c>
    </row>
    <row r="13" spans="1:16" ht="12" customHeight="1">
      <c r="B13" s="28"/>
      <c r="C13" s="28"/>
      <c r="D13" s="28"/>
      <c r="E13" s="28"/>
      <c r="F13" s="28"/>
      <c r="G13" s="28"/>
      <c r="H13" s="28"/>
      <c r="I13" s="28"/>
      <c r="J13" s="28"/>
      <c r="K13" s="101">
        <f t="shared" ca="1" si="0"/>
        <v>44715</v>
      </c>
      <c r="L13" s="93">
        <f t="shared" ca="1" si="1"/>
        <v>7.8995830467454287E-3</v>
      </c>
      <c r="M13" s="28"/>
      <c r="N13" s="81">
        <v>44715</v>
      </c>
      <c r="O13" s="32">
        <v>11810.91</v>
      </c>
      <c r="P13" s="76">
        <f t="shared" si="2"/>
        <v>7.8995830467454287E-3</v>
      </c>
    </row>
    <row r="14" spans="1:16" ht="12" customHeight="1">
      <c r="B14" s="28"/>
      <c r="C14" s="28"/>
      <c r="D14" s="28"/>
      <c r="E14" s="28"/>
      <c r="F14" s="28"/>
      <c r="G14" s="28"/>
      <c r="H14" s="28"/>
      <c r="I14" s="28"/>
      <c r="J14" s="28"/>
      <c r="K14" s="101">
        <f t="shared" ca="1" si="0"/>
        <v>44708</v>
      </c>
      <c r="L14" s="93">
        <f t="shared" ca="1" si="1"/>
        <v>-1.2613844205386915E-3</v>
      </c>
      <c r="M14" s="28"/>
      <c r="N14" s="81">
        <v>44708</v>
      </c>
      <c r="O14" s="32">
        <v>11718.34</v>
      </c>
      <c r="P14" s="76">
        <f t="shared" si="2"/>
        <v>-1.2613844205386915E-3</v>
      </c>
    </row>
    <row r="15" spans="1:16" ht="12" customHeight="1">
      <c r="B15" s="28"/>
      <c r="C15" s="28"/>
      <c r="D15" s="28"/>
      <c r="E15" s="28"/>
      <c r="F15" s="28"/>
      <c r="G15" s="28"/>
      <c r="H15" s="28"/>
      <c r="I15" s="28"/>
      <c r="J15" s="28"/>
      <c r="K15" s="101">
        <f t="shared" ca="1" si="0"/>
        <v>44701</v>
      </c>
      <c r="L15" s="93">
        <f t="shared" ca="1" si="1"/>
        <v>9.6350023276485786E-3</v>
      </c>
      <c r="M15" s="28"/>
      <c r="N15" s="81">
        <v>44701</v>
      </c>
      <c r="O15" s="32">
        <v>11733.14</v>
      </c>
      <c r="P15" s="76">
        <f t="shared" si="2"/>
        <v>9.6350023276485786E-3</v>
      </c>
    </row>
    <row r="16" spans="1:16" ht="12" customHeight="1">
      <c r="B16" s="28"/>
      <c r="C16" s="28"/>
      <c r="D16" s="28"/>
      <c r="E16" s="28"/>
      <c r="F16" s="28"/>
      <c r="G16" s="28"/>
      <c r="H16" s="28"/>
      <c r="I16" s="28"/>
      <c r="J16" s="28"/>
      <c r="K16" s="101">
        <f t="shared" ca="1" si="0"/>
        <v>44694</v>
      </c>
      <c r="L16" s="93">
        <f t="shared" ca="1" si="1"/>
        <v>-3.3799479534740717E-2</v>
      </c>
      <c r="M16" s="28"/>
      <c r="N16" s="81">
        <v>44694</v>
      </c>
      <c r="O16" s="32">
        <v>11621.17</v>
      </c>
      <c r="P16" s="76">
        <f t="shared" si="2"/>
        <v>-3.3799479534740717E-2</v>
      </c>
    </row>
    <row r="17" spans="1:16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f t="shared" ca="1" si="0"/>
        <v>44687</v>
      </c>
      <c r="L17" s="93">
        <f t="shared" ca="1" si="1"/>
        <v>-1.6480977983114209E-2</v>
      </c>
      <c r="M17" s="28"/>
      <c r="N17" s="81">
        <v>44687</v>
      </c>
      <c r="O17" s="32">
        <v>12027.7</v>
      </c>
      <c r="P17" s="76">
        <f t="shared" si="2"/>
        <v>-1.6480977983114209E-2</v>
      </c>
    </row>
    <row r="18" spans="1:16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f t="shared" ca="1" si="0"/>
        <v>44680</v>
      </c>
      <c r="L18" s="93">
        <f t="shared" ca="1" si="1"/>
        <v>-1.0355088244029087E-2</v>
      </c>
      <c r="M18" s="28"/>
      <c r="N18" s="81">
        <v>44680</v>
      </c>
      <c r="O18" s="32">
        <v>12229.25</v>
      </c>
      <c r="P18" s="76">
        <f t="shared" si="2"/>
        <v>-1.0355088244029087E-2</v>
      </c>
    </row>
    <row r="19" spans="1:16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f t="shared" ca="1" si="0"/>
        <v>44673</v>
      </c>
      <c r="L19" s="93">
        <f t="shared" ca="1" si="1"/>
        <v>-3.0154409791059433E-2</v>
      </c>
      <c r="M19" s="28"/>
      <c r="N19" s="81">
        <v>44673</v>
      </c>
      <c r="O19" s="32">
        <v>12357.21</v>
      </c>
      <c r="P19" s="76">
        <f t="shared" si="2"/>
        <v>-3.0154409791059433E-2</v>
      </c>
    </row>
    <row r="20" spans="1:16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f t="shared" ca="1" si="0"/>
        <v>44666</v>
      </c>
      <c r="L20" s="93">
        <f t="shared" ca="1" si="1"/>
        <v>2.6391596449113042E-2</v>
      </c>
      <c r="M20" s="28"/>
      <c r="N20" s="81">
        <v>44666</v>
      </c>
      <c r="O20" s="32">
        <v>12741.42</v>
      </c>
      <c r="P20" s="76">
        <f t="shared" si="2"/>
        <v>2.6391596449113042E-2</v>
      </c>
    </row>
    <row r="21" spans="1:16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f t="shared" ca="1" si="0"/>
        <v>44659</v>
      </c>
      <c r="L21" s="93">
        <f t="shared" ca="1" si="1"/>
        <v>6.445440762750998E-3</v>
      </c>
      <c r="M21" s="28"/>
      <c r="N21" s="81">
        <v>44659</v>
      </c>
      <c r="O21" s="32">
        <v>12413.8</v>
      </c>
      <c r="P21" s="76">
        <f t="shared" si="2"/>
        <v>6.445440762750998E-3</v>
      </c>
    </row>
    <row r="22" spans="1:16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f t="shared" ca="1" si="0"/>
        <v>44652</v>
      </c>
      <c r="L22" s="93">
        <f t="shared" ca="1" si="1"/>
        <v>2.0619193235473787E-3</v>
      </c>
      <c r="M22" s="28"/>
      <c r="N22" s="81">
        <v>44652</v>
      </c>
      <c r="O22" s="32">
        <v>12334.3</v>
      </c>
      <c r="P22" s="76">
        <f t="shared" si="2"/>
        <v>2.0619193235473787E-3</v>
      </c>
    </row>
    <row r="23" spans="1:16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f t="shared" ca="1" si="0"/>
        <v>44645</v>
      </c>
      <c r="L23" s="93">
        <f t="shared" ca="1" si="1"/>
        <v>5.1971045170056129E-3</v>
      </c>
      <c r="M23" s="28"/>
      <c r="N23" s="81">
        <v>44645</v>
      </c>
      <c r="O23" s="32">
        <v>12308.92</v>
      </c>
      <c r="P23" s="76">
        <f t="shared" si="2"/>
        <v>5.1971045170056129E-3</v>
      </c>
    </row>
    <row r="24" spans="1:16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f t="shared" ca="1" si="0"/>
        <v>44638</v>
      </c>
      <c r="L24" s="93">
        <f t="shared" ca="1" si="1"/>
        <v>-1.8947618048066883E-2</v>
      </c>
      <c r="M24" s="28"/>
      <c r="N24" s="81">
        <v>44638</v>
      </c>
      <c r="O24" s="32">
        <v>12245.28</v>
      </c>
      <c r="P24" s="76">
        <f t="shared" si="2"/>
        <v>-1.8947618048066883E-2</v>
      </c>
    </row>
    <row r="25" spans="1:16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f t="shared" ca="1" si="0"/>
        <v>44631</v>
      </c>
      <c r="L25" s="93">
        <f t="shared" ca="1" si="1"/>
        <v>6.4985698953083926E-3</v>
      </c>
      <c r="M25" s="28"/>
      <c r="N25" s="81">
        <v>44631</v>
      </c>
      <c r="O25" s="32">
        <v>12481.78</v>
      </c>
      <c r="P25" s="76">
        <f t="shared" si="2"/>
        <v>6.4985698953083926E-3</v>
      </c>
    </row>
    <row r="26" spans="1:16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44624</v>
      </c>
      <c r="L26" s="93">
        <f t="shared" ca="1" si="1"/>
        <v>3.4533415976835347E-2</v>
      </c>
      <c r="M26" s="28"/>
      <c r="N26" s="81">
        <v>44624</v>
      </c>
      <c r="O26" s="32">
        <v>12401.19</v>
      </c>
      <c r="P26" s="76">
        <f t="shared" si="2"/>
        <v>3.4533415976835347E-2</v>
      </c>
    </row>
    <row r="27" spans="1:16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44617</v>
      </c>
      <c r="L27" s="93">
        <f t="shared" ca="1" si="1"/>
        <v>5.1497947593959204E-4</v>
      </c>
      <c r="M27" s="28"/>
      <c r="N27" s="81">
        <v>44617</v>
      </c>
      <c r="O27" s="32">
        <v>11987.23</v>
      </c>
      <c r="P27" s="76">
        <f t="shared" si="2"/>
        <v>5.1497947593959204E-4</v>
      </c>
    </row>
    <row r="28" spans="1:16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44610</v>
      </c>
      <c r="L28" s="93">
        <f t="shared" ca="1" si="1"/>
        <v>1.7898302435178426E-2</v>
      </c>
      <c r="M28" s="28"/>
      <c r="N28" s="81">
        <v>44610</v>
      </c>
      <c r="O28" s="32">
        <v>11981.06</v>
      </c>
      <c r="P28" s="76">
        <f t="shared" si="2"/>
        <v>1.7898302435178426E-2</v>
      </c>
    </row>
    <row r="29" spans="1:16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44603</v>
      </c>
      <c r="L29" s="93">
        <f t="shared" ca="1" si="1"/>
        <v>2.7926896471017537E-2</v>
      </c>
      <c r="M29" s="28"/>
      <c r="N29" s="81">
        <v>44603</v>
      </c>
      <c r="O29" s="32">
        <v>11770.39</v>
      </c>
      <c r="P29" s="76">
        <f t="shared" si="2"/>
        <v>2.7926896471017537E-2</v>
      </c>
    </row>
    <row r="30" spans="1:16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44596</v>
      </c>
      <c r="L30" s="93">
        <f t="shared" ca="1" si="1"/>
        <v>3.0299526454928838E-3</v>
      </c>
      <c r="M30" s="28"/>
      <c r="N30" s="81">
        <v>44596</v>
      </c>
      <c r="O30" s="32">
        <v>11450.61</v>
      </c>
      <c r="P30" s="76">
        <f t="shared" si="2"/>
        <v>3.0299526454928838E-3</v>
      </c>
    </row>
    <row r="31" spans="1:16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44589</v>
      </c>
      <c r="L31" s="93">
        <f t="shared" ca="1" si="1"/>
        <v>-3.9324027292036212E-2</v>
      </c>
      <c r="M31" s="28"/>
      <c r="N31" s="81">
        <v>44589</v>
      </c>
      <c r="O31" s="32">
        <v>11416.02</v>
      </c>
      <c r="P31" s="76">
        <f t="shared" si="2"/>
        <v>-3.9324027292036212E-2</v>
      </c>
    </row>
    <row r="32" spans="1:16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44582</v>
      </c>
      <c r="L32" s="93">
        <f t="shared" ca="1" si="1"/>
        <v>9.6673276950500764E-3</v>
      </c>
      <c r="M32" s="28"/>
      <c r="N32" s="81">
        <v>44582</v>
      </c>
      <c r="O32" s="32">
        <v>11883.32</v>
      </c>
      <c r="P32" s="76">
        <f t="shared" si="2"/>
        <v>9.6673276950500764E-3</v>
      </c>
    </row>
    <row r="33" spans="1:16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44575</v>
      </c>
      <c r="L33" s="93">
        <f t="shared" ca="1" si="1"/>
        <v>7.530665826597005E-3</v>
      </c>
      <c r="M33" s="28"/>
      <c r="N33" s="81">
        <v>44575</v>
      </c>
      <c r="O33" s="32">
        <v>11769.54</v>
      </c>
      <c r="P33" s="76">
        <f t="shared" si="2"/>
        <v>7.530665826597005E-3</v>
      </c>
    </row>
    <row r="34" spans="1:16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44568</v>
      </c>
      <c r="L34" s="93">
        <f t="shared" ca="1" si="1"/>
        <v>-3.2148565112816607E-2</v>
      </c>
      <c r="M34" s="28"/>
      <c r="N34" s="81">
        <v>44568</v>
      </c>
      <c r="O34" s="32">
        <v>11681.57</v>
      </c>
      <c r="P34" s="76">
        <f t="shared" si="2"/>
        <v>-3.2148565112816607E-2</v>
      </c>
    </row>
    <row r="35" spans="1:16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44561</v>
      </c>
      <c r="L35" s="93">
        <f t="shared" ca="1" si="1"/>
        <v>9.2632368088030326E-4</v>
      </c>
      <c r="M35" s="28"/>
      <c r="N35" s="81">
        <v>44561</v>
      </c>
      <c r="O35" s="32">
        <v>12069.59</v>
      </c>
      <c r="P35" s="76">
        <f t="shared" si="2"/>
        <v>9.2632368088030326E-4</v>
      </c>
    </row>
    <row r="36" spans="1:16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44554</v>
      </c>
      <c r="L36" s="93">
        <f t="shared" ca="1" si="1"/>
        <v>2.9710464371563994E-3</v>
      </c>
      <c r="M36" s="28"/>
      <c r="N36" s="81">
        <v>44554</v>
      </c>
      <c r="O36" s="32">
        <v>12058.42</v>
      </c>
      <c r="P36" s="76">
        <f t="shared" si="2"/>
        <v>2.9710464371563994E-3</v>
      </c>
    </row>
    <row r="37" spans="1:16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44547</v>
      </c>
      <c r="L37" s="93">
        <f t="shared" ca="1" si="1"/>
        <v>1.0665931394389094E-2</v>
      </c>
      <c r="M37" s="28"/>
      <c r="N37" s="81">
        <v>44547</v>
      </c>
      <c r="O37" s="32">
        <v>12022.7</v>
      </c>
      <c r="P37" s="76">
        <f t="shared" si="2"/>
        <v>1.0665931394389094E-2</v>
      </c>
    </row>
    <row r="38" spans="1:16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ca="1" si="0"/>
        <v>44540</v>
      </c>
      <c r="L38" s="93">
        <f t="shared" ca="1" si="1"/>
        <v>-7.5312299507178659E-3</v>
      </c>
      <c r="M38" s="28"/>
      <c r="N38" s="81">
        <v>44540</v>
      </c>
      <c r="O38" s="32">
        <v>11895.82</v>
      </c>
      <c r="P38" s="76">
        <f t="shared" si="2"/>
        <v>-7.5312299507178659E-3</v>
      </c>
    </row>
    <row r="39" spans="1:16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0"/>
        <v>44533</v>
      </c>
      <c r="L39" s="93">
        <f t="shared" ca="1" si="1"/>
        <v>-1.5097183031466344E-2</v>
      </c>
      <c r="M39" s="28"/>
      <c r="N39" s="81">
        <v>44533</v>
      </c>
      <c r="O39" s="32">
        <v>11986.09</v>
      </c>
      <c r="P39" s="76">
        <f t="shared" si="2"/>
        <v>-1.5097183031466344E-2</v>
      </c>
    </row>
    <row r="40" spans="1:16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0"/>
        <v>44526</v>
      </c>
      <c r="L40" s="93">
        <f t="shared" ca="1" si="1"/>
        <v>-3.0334177122400496E-2</v>
      </c>
      <c r="M40" s="28"/>
      <c r="N40" s="81">
        <v>44526</v>
      </c>
      <c r="O40" s="32">
        <v>12169.82</v>
      </c>
      <c r="P40" s="76">
        <f t="shared" si="2"/>
        <v>-3.0334177122400496E-2</v>
      </c>
    </row>
    <row r="41" spans="1:16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0"/>
        <v>44519</v>
      </c>
      <c r="L41" s="93">
        <f t="shared" ca="1" si="1"/>
        <v>-5.7899398112427614E-3</v>
      </c>
      <c r="M41" s="28"/>
      <c r="N41" s="81">
        <v>44519</v>
      </c>
      <c r="O41" s="32">
        <v>12550.53</v>
      </c>
      <c r="P41" s="76">
        <f t="shared" si="2"/>
        <v>-5.7899398112427614E-3</v>
      </c>
    </row>
    <row r="42" spans="1:16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0"/>
        <v>44512</v>
      </c>
      <c r="L42" s="93">
        <f t="shared" ca="1" si="1"/>
        <v>3.4016090639677588E-2</v>
      </c>
      <c r="M42" s="28"/>
      <c r="N42" s="81">
        <v>44512</v>
      </c>
      <c r="O42" s="32">
        <v>12623.62</v>
      </c>
      <c r="P42" s="76">
        <f t="shared" si="2"/>
        <v>3.4016090639677588E-2</v>
      </c>
    </row>
    <row r="43" spans="1:16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0"/>
        <v>44505</v>
      </c>
      <c r="L43" s="93">
        <f t="shared" ca="1" si="1"/>
        <v>1.2507536784067685E-2</v>
      </c>
      <c r="M43" s="28"/>
      <c r="N43" s="81">
        <v>44505</v>
      </c>
      <c r="O43" s="32">
        <v>12208.34</v>
      </c>
      <c r="P43" s="76">
        <f t="shared" si="2"/>
        <v>1.2507536784067685E-2</v>
      </c>
    </row>
    <row r="44" spans="1:16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0"/>
        <v>44498</v>
      </c>
      <c r="L44" s="93">
        <f t="shared" ca="1" si="1"/>
        <v>-1.3305914094203453E-2</v>
      </c>
      <c r="M44" s="28"/>
      <c r="N44" s="81">
        <v>44498</v>
      </c>
      <c r="O44" s="32">
        <v>12057.53</v>
      </c>
      <c r="P44" s="76">
        <f t="shared" si="2"/>
        <v>-1.3305914094203453E-2</v>
      </c>
    </row>
    <row r="45" spans="1:16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0"/>
        <v>44491</v>
      </c>
      <c r="L45" s="93">
        <f t="shared" ca="1" si="1"/>
        <v>5.2069495090414364E-3</v>
      </c>
      <c r="M45" s="28"/>
      <c r="N45" s="81">
        <v>44491</v>
      </c>
      <c r="O45" s="32">
        <v>12220.13</v>
      </c>
      <c r="P45" s="76">
        <f t="shared" si="2"/>
        <v>5.2069495090414364E-3</v>
      </c>
    </row>
    <row r="46" spans="1:16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0"/>
        <v>44484</v>
      </c>
      <c r="L46" s="93">
        <f t="shared" ca="1" si="1"/>
        <v>2.4715916993225395E-2</v>
      </c>
      <c r="M46" s="28"/>
      <c r="N46" s="81">
        <v>44484</v>
      </c>
      <c r="O46" s="32">
        <v>12156.83</v>
      </c>
      <c r="P46" s="76">
        <f t="shared" si="2"/>
        <v>2.4715916993225395E-2</v>
      </c>
    </row>
    <row r="47" spans="1:16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0"/>
        <v>44477</v>
      </c>
      <c r="L47" s="93">
        <f t="shared" ca="1" si="1"/>
        <v>1.4366965982020696E-2</v>
      </c>
      <c r="M47" s="28"/>
      <c r="N47" s="81">
        <v>44477</v>
      </c>
      <c r="O47" s="32">
        <v>11863.61</v>
      </c>
      <c r="P47" s="76">
        <f t="shared" si="2"/>
        <v>1.4366965982020696E-2</v>
      </c>
    </row>
    <row r="48" spans="1:16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0"/>
        <v>44470</v>
      </c>
      <c r="L48" s="93">
        <f t="shared" ca="1" si="1"/>
        <v>-1.6381030101316751E-3</v>
      </c>
      <c r="M48" s="28"/>
      <c r="N48" s="81">
        <v>44470</v>
      </c>
      <c r="O48" s="32">
        <v>11695.58</v>
      </c>
      <c r="P48" s="76">
        <f t="shared" si="2"/>
        <v>-1.6381030101316751E-3</v>
      </c>
    </row>
    <row r="49" spans="1:16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0"/>
        <v>44463</v>
      </c>
      <c r="L49" s="93">
        <f t="shared" ca="1" si="1"/>
        <v>-1.6129411547331607E-2</v>
      </c>
      <c r="M49" s="28"/>
      <c r="N49" s="81">
        <v>44463</v>
      </c>
      <c r="O49" s="32">
        <v>11714.77</v>
      </c>
      <c r="P49" s="76">
        <f t="shared" si="2"/>
        <v>-1.6129411547331607E-2</v>
      </c>
    </row>
    <row r="50" spans="1:16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0"/>
        <v>44456</v>
      </c>
      <c r="L50" s="93">
        <f t="shared" ca="1" si="1"/>
        <v>-1.0087993508566595E-2</v>
      </c>
      <c r="M50" s="28"/>
      <c r="N50" s="81">
        <v>44456</v>
      </c>
      <c r="O50" s="32">
        <v>11906.82</v>
      </c>
      <c r="P50" s="76">
        <f t="shared" si="2"/>
        <v>-1.0087993508566595E-2</v>
      </c>
    </row>
    <row r="51" spans="1:16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0"/>
        <v>44449</v>
      </c>
      <c r="L51" s="93">
        <f t="shared" ca="1" si="1"/>
        <v>-2.0394866507364884E-2</v>
      </c>
      <c r="M51" s="28"/>
      <c r="N51" s="81">
        <v>44449</v>
      </c>
      <c r="O51" s="32">
        <v>12028.16</v>
      </c>
      <c r="P51" s="76">
        <f t="shared" si="2"/>
        <v>-2.0394866507364884E-2</v>
      </c>
    </row>
    <row r="52" spans="1:16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0"/>
        <v>44442</v>
      </c>
      <c r="L52" s="93">
        <f t="shared" ca="1" si="1"/>
        <v>5.6018830189235036E-3</v>
      </c>
      <c r="M52" s="28"/>
      <c r="N52" s="81">
        <v>44442</v>
      </c>
      <c r="O52" s="32">
        <v>12278.58</v>
      </c>
      <c r="P52" s="76">
        <f t="shared" si="2"/>
        <v>5.6018830189235036E-3</v>
      </c>
    </row>
    <row r="53" spans="1:16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0"/>
        <v>44435</v>
      </c>
      <c r="L53" s="93">
        <f t="shared" ca="1" si="1"/>
        <v>1.8292296452959045E-2</v>
      </c>
      <c r="M53" s="28"/>
      <c r="N53" s="81">
        <v>44435</v>
      </c>
      <c r="O53" s="32">
        <v>12210.18</v>
      </c>
      <c r="P53" s="76">
        <f t="shared" si="2"/>
        <v>1.8292296452959045E-2</v>
      </c>
    </row>
    <row r="54" spans="1:16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0"/>
        <v>44428</v>
      </c>
      <c r="L54" s="93">
        <f t="shared" ca="1" si="1"/>
        <v>-1.8788997131856888E-2</v>
      </c>
      <c r="M54" s="28"/>
      <c r="N54" s="81">
        <v>44428</v>
      </c>
      <c r="O54" s="32">
        <v>11990.84</v>
      </c>
      <c r="P54" s="76">
        <f t="shared" si="2"/>
        <v>-1.8788997131856888E-2</v>
      </c>
    </row>
    <row r="55" spans="1:16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0"/>
        <v>44421</v>
      </c>
      <c r="L55" s="93">
        <f t="shared" ca="1" si="1"/>
        <v>-6.9785224352020281E-3</v>
      </c>
      <c r="M55" s="28"/>
      <c r="N55" s="81">
        <v>44421</v>
      </c>
      <c r="O55" s="32">
        <v>12220.45</v>
      </c>
      <c r="P55" s="76">
        <f t="shared" si="2"/>
        <v>-6.9785224352020281E-3</v>
      </c>
    </row>
    <row r="56" spans="1:16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0"/>
        <v>44414</v>
      </c>
      <c r="L56" s="93">
        <f t="shared" ca="1" si="1"/>
        <v>-1.3132222782674452E-2</v>
      </c>
      <c r="M56" s="28"/>
      <c r="N56" s="81">
        <v>44414</v>
      </c>
      <c r="O56" s="32">
        <v>12306.33</v>
      </c>
      <c r="P56" s="76">
        <f t="shared" si="2"/>
        <v>-1.3132222782674452E-2</v>
      </c>
    </row>
    <row r="57" spans="1:16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0"/>
        <v>44407</v>
      </c>
      <c r="L57" s="93">
        <f t="shared" ca="1" si="1"/>
        <v>1.2914361836066535E-2</v>
      </c>
      <c r="M57" s="28"/>
      <c r="N57" s="81">
        <v>44407</v>
      </c>
      <c r="O57" s="32">
        <v>12470.09</v>
      </c>
      <c r="P57" s="76">
        <f t="shared" si="2"/>
        <v>1.2914361836066535E-2</v>
      </c>
    </row>
    <row r="58" spans="1:16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0"/>
        <v>44400</v>
      </c>
      <c r="L58" s="93">
        <f t="shared" ca="1" si="1"/>
        <v>-1.1983544695925108E-2</v>
      </c>
      <c r="M58" s="28"/>
      <c r="N58" s="81">
        <v>44400</v>
      </c>
      <c r="O58" s="32">
        <v>12311.1</v>
      </c>
      <c r="P58" s="76">
        <f t="shared" si="2"/>
        <v>-1.1983544695925108E-2</v>
      </c>
    </row>
    <row r="59" spans="1:16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0"/>
        <v>44393</v>
      </c>
      <c r="L59" s="93">
        <f t="shared" ca="1" si="1"/>
        <v>-1.2568030073500935E-3</v>
      </c>
      <c r="M59" s="28"/>
      <c r="N59" s="81">
        <v>44393</v>
      </c>
      <c r="O59" s="32">
        <v>12460.42</v>
      </c>
      <c r="P59" s="76">
        <f t="shared" si="2"/>
        <v>-1.2568030073500935E-3</v>
      </c>
    </row>
    <row r="60" spans="1:16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0"/>
        <v>44386</v>
      </c>
      <c r="L60" s="93">
        <f t="shared" ca="1" si="1"/>
        <v>-2.3525611090142728E-3</v>
      </c>
      <c r="M60" s="28"/>
      <c r="N60" s="81">
        <v>44386</v>
      </c>
      <c r="O60" s="32">
        <v>12476.1</v>
      </c>
      <c r="P60" s="76">
        <f t="shared" si="2"/>
        <v>-2.3525611090142728E-3</v>
      </c>
    </row>
    <row r="61" spans="1:16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0"/>
        <v>44379</v>
      </c>
      <c r="L61" s="93">
        <f t="shared" ca="1" si="1"/>
        <v>1.6893041973082834E-3</v>
      </c>
      <c r="M61" s="28"/>
      <c r="N61" s="81">
        <v>44379</v>
      </c>
      <c r="O61" s="32">
        <v>12505.52</v>
      </c>
      <c r="P61" s="76">
        <f t="shared" si="2"/>
        <v>1.6893041973082834E-3</v>
      </c>
    </row>
    <row r="62" spans="1:16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0"/>
        <v>44372</v>
      </c>
      <c r="L62" s="93">
        <f t="shared" ca="1" si="1"/>
        <v>-5.234212899956403E-3</v>
      </c>
      <c r="M62" s="28"/>
      <c r="N62" s="81">
        <v>44372</v>
      </c>
      <c r="O62" s="32">
        <v>12484.43</v>
      </c>
      <c r="P62" s="76">
        <f t="shared" si="2"/>
        <v>-5.234212899956403E-3</v>
      </c>
    </row>
    <row r="63" spans="1:16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0"/>
        <v>44365</v>
      </c>
      <c r="L63" s="93">
        <f t="shared" ca="1" si="1"/>
        <v>-3.5446799058973966E-2</v>
      </c>
      <c r="M63" s="28"/>
      <c r="N63" s="81">
        <v>44365</v>
      </c>
      <c r="O63" s="32">
        <v>12550.12</v>
      </c>
      <c r="P63" s="76">
        <f t="shared" si="2"/>
        <v>-3.5446799058973966E-2</v>
      </c>
    </row>
    <row r="64" spans="1:16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0"/>
        <v>44358</v>
      </c>
      <c r="L64" s="93">
        <f t="shared" ca="1" si="1"/>
        <v>2.9746992539740891E-3</v>
      </c>
      <c r="M64" s="28"/>
      <c r="N64" s="81">
        <v>44358</v>
      </c>
      <c r="O64" s="32">
        <v>13011.33</v>
      </c>
      <c r="P64" s="76">
        <f t="shared" si="2"/>
        <v>2.9746992539740891E-3</v>
      </c>
    </row>
    <row r="65" spans="1:16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>
        <f t="shared" ca="1" si="0"/>
        <v>44351</v>
      </c>
      <c r="L65" s="93">
        <f t="shared" ca="1" si="1"/>
        <v>-9.0064351322777236E-3</v>
      </c>
      <c r="M65" s="28"/>
      <c r="N65" s="81">
        <v>44351</v>
      </c>
      <c r="O65" s="32">
        <v>12972.74</v>
      </c>
      <c r="P65" s="76">
        <f t="shared" si="2"/>
        <v>-9.0064351322777236E-3</v>
      </c>
    </row>
    <row r="66" spans="1:16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>
        <f t="shared" ca="1" si="0"/>
        <v>44344</v>
      </c>
      <c r="L66" s="93">
        <f t="shared" ca="1" si="1"/>
        <v>4.3239826058669717E-3</v>
      </c>
      <c r="M66" s="28"/>
      <c r="N66" s="81">
        <v>44344</v>
      </c>
      <c r="O66" s="32">
        <v>13090.64</v>
      </c>
      <c r="P66" s="76">
        <f t="shared" si="2"/>
        <v>4.3239826058669717E-3</v>
      </c>
    </row>
    <row r="67" spans="1:16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>
        <f t="shared" ca="1" si="0"/>
        <v>44337</v>
      </c>
      <c r="L67" s="93">
        <f t="shared" ca="1" si="1"/>
        <v>2.2133730864811296E-2</v>
      </c>
      <c r="M67" s="28"/>
      <c r="N67" s="81">
        <v>44337</v>
      </c>
      <c r="O67" s="32">
        <v>13034.28</v>
      </c>
      <c r="P67" s="76">
        <f t="shared" si="2"/>
        <v>2.2133730864811296E-2</v>
      </c>
    </row>
    <row r="68" spans="1:16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101">
        <f t="shared" ca="1" si="0"/>
        <v>44330</v>
      </c>
      <c r="L68" s="93">
        <f t="shared" ca="1" si="1"/>
        <v>-5.8772535708661033E-3</v>
      </c>
      <c r="M68" s="28"/>
      <c r="N68" s="81">
        <v>44330</v>
      </c>
      <c r="O68" s="32">
        <v>12752.03</v>
      </c>
      <c r="P68" s="76">
        <f t="shared" si="2"/>
        <v>-5.8772535708661033E-3</v>
      </c>
    </row>
    <row r="69" spans="1:16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101">
        <f t="shared" ca="1" si="0"/>
        <v>44323</v>
      </c>
      <c r="L69" s="93">
        <f t="shared" ca="1" si="1"/>
        <v>3.1080094785206125E-2</v>
      </c>
      <c r="M69" s="28"/>
      <c r="N69" s="81">
        <v>44323</v>
      </c>
      <c r="O69" s="32">
        <v>12827.42</v>
      </c>
      <c r="P69" s="76">
        <f t="shared" si="2"/>
        <v>3.1080094785206125E-2</v>
      </c>
    </row>
    <row r="70" spans="1:16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101">
        <f t="shared" ref="K70:K133" ca="1" si="3">IF(AND($B$2&lt;=N70,N70&lt;=EndDate),N70,"")</f>
        <v>44316</v>
      </c>
      <c r="L70" s="93">
        <f t="shared" ref="L70:L133" ca="1" si="4">IF($K70="","",IFERROR(IF(ROW()=1,"",P70),""))</f>
        <v>-2.6805033394819211E-2</v>
      </c>
      <c r="M70" s="28"/>
      <c r="N70" s="81">
        <v>44316</v>
      </c>
      <c r="O70" s="32">
        <v>12440.76</v>
      </c>
      <c r="P70" s="76">
        <f t="shared" ref="P70:P133" si="5">IFERROR(O70/O71-1,"")</f>
        <v>-2.6805033394819211E-2</v>
      </c>
    </row>
    <row r="71" spans="1:16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101">
        <f t="shared" ca="1" si="3"/>
        <v>44309</v>
      </c>
      <c r="L71" s="93">
        <f t="shared" ca="1" si="4"/>
        <v>-2.4175927082031867E-3</v>
      </c>
      <c r="M71" s="28"/>
      <c r="N71" s="81">
        <v>44309</v>
      </c>
      <c r="O71" s="32">
        <v>12783.42</v>
      </c>
      <c r="P71" s="76">
        <f t="shared" si="5"/>
        <v>-2.4175927082031867E-3</v>
      </c>
    </row>
    <row r="72" spans="1:16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101">
        <f t="shared" ca="1" si="3"/>
        <v>44302</v>
      </c>
      <c r="L72" s="93">
        <f t="shared" ca="1" si="4"/>
        <v>9.7600259721020155E-3</v>
      </c>
      <c r="M72" s="28"/>
      <c r="N72" s="81">
        <v>44302</v>
      </c>
      <c r="O72" s="32">
        <v>12814.4</v>
      </c>
      <c r="P72" s="76">
        <f t="shared" si="5"/>
        <v>9.7600259721020155E-3</v>
      </c>
    </row>
    <row r="73" spans="1:16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101">
        <f t="shared" ca="1" si="3"/>
        <v>44295</v>
      </c>
      <c r="L73" s="93">
        <f t="shared" ca="1" si="4"/>
        <v>7.3304180997428858E-3</v>
      </c>
      <c r="M73" s="28"/>
      <c r="N73" s="81">
        <v>44295</v>
      </c>
      <c r="O73" s="32">
        <v>12690.54</v>
      </c>
      <c r="P73" s="76">
        <f t="shared" si="5"/>
        <v>7.3304180997428858E-3</v>
      </c>
    </row>
    <row r="74" spans="1:16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101">
        <f t="shared" ca="1" si="3"/>
        <v>44288</v>
      </c>
      <c r="L74" s="93">
        <f t="shared" ca="1" si="4"/>
        <v>9.4477046989329683E-3</v>
      </c>
      <c r="M74" s="28"/>
      <c r="N74" s="81">
        <v>44288</v>
      </c>
      <c r="O74" s="32">
        <v>12598.19</v>
      </c>
      <c r="P74" s="76">
        <f t="shared" si="5"/>
        <v>9.4477046989329683E-3</v>
      </c>
    </row>
    <row r="75" spans="1:16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101">
        <f t="shared" ca="1" si="3"/>
        <v>44281</v>
      </c>
      <c r="L75" s="93">
        <f t="shared" ca="1" si="4"/>
        <v>-1.4987170653590232E-2</v>
      </c>
      <c r="M75" s="28"/>
      <c r="N75" s="81">
        <v>44281</v>
      </c>
      <c r="O75" s="32">
        <v>12480.28</v>
      </c>
      <c r="P75" s="76">
        <f t="shared" si="5"/>
        <v>-1.4987170653590232E-2</v>
      </c>
    </row>
    <row r="76" spans="1:16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101">
        <f t="shared" ca="1" si="3"/>
        <v>44274</v>
      </c>
      <c r="L76" s="93">
        <f t="shared" ca="1" si="4"/>
        <v>8.9675064264076454E-3</v>
      </c>
      <c r="M76" s="28"/>
      <c r="N76" s="81">
        <v>44274</v>
      </c>
      <c r="O76" s="32">
        <v>12670.17</v>
      </c>
      <c r="P76" s="76">
        <f t="shared" si="5"/>
        <v>8.9675064264076454E-3</v>
      </c>
    </row>
    <row r="77" spans="1:16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101">
        <f t="shared" ca="1" si="3"/>
        <v>44267</v>
      </c>
      <c r="L77" s="93">
        <f t="shared" ca="1" si="4"/>
        <v>1.1793389674962684E-2</v>
      </c>
      <c r="M77" s="28"/>
      <c r="N77" s="81">
        <v>44267</v>
      </c>
      <c r="O77" s="32">
        <v>12557.56</v>
      </c>
      <c r="P77" s="76">
        <f t="shared" si="5"/>
        <v>1.1793389674962684E-2</v>
      </c>
    </row>
    <row r="78" spans="1:16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101">
        <f t="shared" ca="1" si="3"/>
        <v>44260</v>
      </c>
      <c r="L78" s="93">
        <f t="shared" ca="1" si="4"/>
        <v>6.7113059630365957E-3</v>
      </c>
      <c r="M78" s="28"/>
      <c r="N78" s="81">
        <v>44260</v>
      </c>
      <c r="O78" s="32">
        <v>12411.19</v>
      </c>
      <c r="P78" s="76">
        <f t="shared" si="5"/>
        <v>6.7113059630365957E-3</v>
      </c>
    </row>
    <row r="79" spans="1:16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101">
        <f t="shared" ca="1" si="3"/>
        <v>44253</v>
      </c>
      <c r="L79" s="93">
        <f t="shared" ca="1" si="4"/>
        <v>-2.5471358061384786E-2</v>
      </c>
      <c r="M79" s="28"/>
      <c r="N79" s="81">
        <v>44253</v>
      </c>
      <c r="O79" s="32">
        <v>12328.45</v>
      </c>
      <c r="P79" s="76">
        <f t="shared" si="5"/>
        <v>-2.5471358061384786E-2</v>
      </c>
    </row>
    <row r="80" spans="1:16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101">
        <f t="shared" ca="1" si="3"/>
        <v>44246</v>
      </c>
      <c r="L80" s="93">
        <f t="shared" ca="1" si="4"/>
        <v>-2.988558633170757E-2</v>
      </c>
      <c r="M80" s="28"/>
      <c r="N80" s="81">
        <v>44246</v>
      </c>
      <c r="O80" s="32">
        <v>12650.68</v>
      </c>
      <c r="P80" s="76">
        <f t="shared" si="5"/>
        <v>-2.988558633170757E-2</v>
      </c>
    </row>
    <row r="81" spans="1:16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101">
        <f t="shared" ca="1" si="3"/>
        <v>44239</v>
      </c>
      <c r="L81" s="93">
        <f t="shared" ca="1" si="4"/>
        <v>-3.2584194945667333E-3</v>
      </c>
      <c r="M81" s="28"/>
      <c r="N81" s="81">
        <v>44239</v>
      </c>
      <c r="O81" s="32">
        <v>13040.4</v>
      </c>
      <c r="P81" s="76">
        <f t="shared" si="5"/>
        <v>-3.2584194945667333E-3</v>
      </c>
    </row>
    <row r="82" spans="1:16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101">
        <f t="shared" ca="1" si="3"/>
        <v>44232</v>
      </c>
      <c r="L82" s="93">
        <f t="shared" ca="1" si="4"/>
        <v>1.0076811367063288E-2</v>
      </c>
      <c r="M82" s="28"/>
      <c r="N82" s="81">
        <v>44232</v>
      </c>
      <c r="O82" s="32">
        <v>13083.03</v>
      </c>
      <c r="P82" s="76">
        <f t="shared" si="5"/>
        <v>1.0076811367063288E-2</v>
      </c>
    </row>
    <row r="83" spans="1:16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101">
        <f t="shared" ca="1" si="3"/>
        <v>44225</v>
      </c>
      <c r="L83" s="93">
        <f t="shared" ca="1" si="4"/>
        <v>-7.1052954343360231E-3</v>
      </c>
      <c r="M83" s="28"/>
      <c r="N83" s="81">
        <v>44225</v>
      </c>
      <c r="O83" s="32">
        <v>12952.51</v>
      </c>
      <c r="P83" s="76">
        <f t="shared" si="5"/>
        <v>-7.1052954343360231E-3</v>
      </c>
    </row>
    <row r="84" spans="1:16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101">
        <f t="shared" ca="1" si="3"/>
        <v>44218</v>
      </c>
      <c r="L84" s="93">
        <f t="shared" ca="1" si="4"/>
        <v>4.9000160997227926E-3</v>
      </c>
      <c r="M84" s="28"/>
      <c r="N84" s="81">
        <v>44218</v>
      </c>
      <c r="O84" s="32">
        <v>13045.2</v>
      </c>
      <c r="P84" s="76">
        <f t="shared" si="5"/>
        <v>4.9000160997227926E-3</v>
      </c>
    </row>
    <row r="85" spans="1:16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101">
        <f t="shared" ca="1" si="3"/>
        <v>44211</v>
      </c>
      <c r="L85" s="93">
        <f t="shared" ca="1" si="4"/>
        <v>-1.8384510220254113E-2</v>
      </c>
      <c r="M85" s="28"/>
      <c r="N85" s="81">
        <v>44211</v>
      </c>
      <c r="O85" s="32">
        <v>12981.59</v>
      </c>
      <c r="P85" s="76">
        <f t="shared" si="5"/>
        <v>-1.8384510220254113E-2</v>
      </c>
    </row>
    <row r="86" spans="1:16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101">
        <f t="shared" ca="1" si="3"/>
        <v>44204</v>
      </c>
      <c r="L86" s="93">
        <f t="shared" ca="1" si="4"/>
        <v>6.7192096756607533E-4</v>
      </c>
      <c r="M86" s="28"/>
      <c r="N86" s="81">
        <v>44204</v>
      </c>
      <c r="O86" s="32">
        <v>13224.72</v>
      </c>
      <c r="P86" s="76">
        <f t="shared" si="5"/>
        <v>6.7192096756607533E-4</v>
      </c>
    </row>
    <row r="87" spans="1:16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101">
        <f t="shared" ca="1" si="3"/>
        <v>44197</v>
      </c>
      <c r="L87" s="93">
        <f t="shared" ca="1" si="4"/>
        <v>5.594906831447588E-3</v>
      </c>
      <c r="M87" s="28"/>
      <c r="N87" s="81">
        <v>44197</v>
      </c>
      <c r="O87" s="32">
        <v>13215.84</v>
      </c>
      <c r="P87" s="76">
        <f t="shared" si="5"/>
        <v>5.594906831447588E-3</v>
      </c>
    </row>
    <row r="88" spans="1:16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101">
        <f t="shared" ca="1" si="3"/>
        <v>44190</v>
      </c>
      <c r="L88" s="93">
        <f t="shared" ca="1" si="4"/>
        <v>-4.0890342498297594E-3</v>
      </c>
      <c r="M88" s="28"/>
      <c r="N88" s="81">
        <v>44190</v>
      </c>
      <c r="O88" s="32">
        <v>13142.31</v>
      </c>
      <c r="P88" s="76">
        <f t="shared" si="5"/>
        <v>-4.0890342498297594E-3</v>
      </c>
    </row>
    <row r="89" spans="1:16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101">
        <f t="shared" ca="1" si="3"/>
        <v>44183</v>
      </c>
      <c r="L89" s="93">
        <f t="shared" ca="1" si="4"/>
        <v>1.4389960235435817E-2</v>
      </c>
      <c r="M89" s="28"/>
      <c r="N89" s="81">
        <v>44183</v>
      </c>
      <c r="O89" s="32">
        <v>13196.27</v>
      </c>
      <c r="P89" s="76">
        <f t="shared" si="5"/>
        <v>1.4389960235435817E-2</v>
      </c>
    </row>
    <row r="90" spans="1:16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101">
        <f t="shared" ca="1" si="3"/>
        <v>44176</v>
      </c>
      <c r="L90" s="93">
        <f t="shared" ca="1" si="4"/>
        <v>3.9349965426975775E-3</v>
      </c>
      <c r="M90" s="28"/>
      <c r="N90" s="81">
        <v>44176</v>
      </c>
      <c r="O90" s="32">
        <v>13009.07</v>
      </c>
      <c r="P90" s="76">
        <f t="shared" si="5"/>
        <v>3.9349965426975775E-3</v>
      </c>
    </row>
    <row r="91" spans="1:16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101">
        <f t="shared" ca="1" si="3"/>
        <v>44169</v>
      </c>
      <c r="L91" s="93">
        <f t="shared" ca="1" si="4"/>
        <v>4.3878720796932669E-3</v>
      </c>
      <c r="M91" s="28"/>
      <c r="N91" s="81">
        <v>44169</v>
      </c>
      <c r="O91" s="32">
        <v>12958.08</v>
      </c>
      <c r="P91" s="76">
        <f t="shared" si="5"/>
        <v>4.3878720796932669E-3</v>
      </c>
    </row>
    <row r="92" spans="1:16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101">
        <f t="shared" ca="1" si="3"/>
        <v>44162</v>
      </c>
      <c r="L92" s="93">
        <f t="shared" ca="1" si="4"/>
        <v>-1.3980770994466707E-2</v>
      </c>
      <c r="M92" s="28"/>
      <c r="N92" s="81">
        <v>44162</v>
      </c>
      <c r="O92" s="32">
        <v>12901.47</v>
      </c>
      <c r="P92" s="76">
        <f t="shared" si="5"/>
        <v>-1.3980770994466707E-2</v>
      </c>
    </row>
    <row r="93" spans="1:16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101">
        <f t="shared" ca="1" si="3"/>
        <v>44155</v>
      </c>
      <c r="L93" s="93">
        <f t="shared" ca="1" si="4"/>
        <v>-1.1768686623031877E-2</v>
      </c>
      <c r="M93" s="28"/>
      <c r="N93" s="81">
        <v>44155</v>
      </c>
      <c r="O93" s="32">
        <v>13084.4</v>
      </c>
      <c r="P93" s="76">
        <f t="shared" si="5"/>
        <v>-1.1768686623031877E-2</v>
      </c>
    </row>
    <row r="94" spans="1:16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101">
        <f t="shared" ca="1" si="3"/>
        <v>44148</v>
      </c>
      <c r="L94" s="93">
        <f t="shared" ca="1" si="4"/>
        <v>-3.1100144088528459E-2</v>
      </c>
      <c r="M94" s="28"/>
      <c r="N94" s="81">
        <v>44148</v>
      </c>
      <c r="O94" s="32">
        <v>13240.22</v>
      </c>
      <c r="P94" s="76">
        <f t="shared" si="5"/>
        <v>-3.1100144088528459E-2</v>
      </c>
    </row>
    <row r="95" spans="1:16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101">
        <f t="shared" ca="1" si="3"/>
        <v>44141</v>
      </c>
      <c r="L95" s="93">
        <f t="shared" ca="1" si="4"/>
        <v>4.1886788712570899E-2</v>
      </c>
      <c r="M95" s="28"/>
      <c r="N95" s="81">
        <v>44141</v>
      </c>
      <c r="O95" s="32">
        <v>13665.21</v>
      </c>
      <c r="P95" s="76">
        <f t="shared" si="5"/>
        <v>4.1886788712570899E-2</v>
      </c>
    </row>
    <row r="96" spans="1:16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101">
        <f t="shared" ca="1" si="3"/>
        <v>44134</v>
      </c>
      <c r="L96" s="93">
        <f t="shared" ca="1" si="4"/>
        <v>-1.5118088241036332E-2</v>
      </c>
      <c r="M96" s="28"/>
      <c r="N96" s="81">
        <v>44134</v>
      </c>
      <c r="O96" s="32">
        <v>13115.83</v>
      </c>
      <c r="P96" s="76">
        <f t="shared" si="5"/>
        <v>-1.5118088241036332E-2</v>
      </c>
    </row>
    <row r="97" spans="1:16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101">
        <f t="shared" ca="1" si="3"/>
        <v>44127</v>
      </c>
      <c r="L97" s="93">
        <f t="shared" ca="1" si="4"/>
        <v>-2.0453497292800438E-2</v>
      </c>
      <c r="M97" s="28"/>
      <c r="N97" s="81">
        <v>44127</v>
      </c>
      <c r="O97" s="32">
        <v>13317.16</v>
      </c>
      <c r="P97" s="76">
        <f t="shared" si="5"/>
        <v>-2.0453497292800438E-2</v>
      </c>
    </row>
    <row r="98" spans="1:16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101">
        <f t="shared" ca="1" si="3"/>
        <v>44120</v>
      </c>
      <c r="L98" s="93">
        <f t="shared" ca="1" si="4"/>
        <v>3.2448373240168138E-4</v>
      </c>
      <c r="M98" s="28"/>
      <c r="N98" s="81">
        <v>44120</v>
      </c>
      <c r="O98" s="32">
        <v>13595.23</v>
      </c>
      <c r="P98" s="76">
        <f t="shared" si="5"/>
        <v>3.2448373240168138E-4</v>
      </c>
    </row>
    <row r="99" spans="1:16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101">
        <f t="shared" ca="1" si="3"/>
        <v>44113</v>
      </c>
      <c r="L99" s="93">
        <f t="shared" ca="1" si="4"/>
        <v>1.1412118501473945E-2</v>
      </c>
      <c r="M99" s="28"/>
      <c r="N99" s="81">
        <v>44113</v>
      </c>
      <c r="O99" s="32">
        <v>13590.82</v>
      </c>
      <c r="P99" s="76">
        <f t="shared" si="5"/>
        <v>1.1412118501473945E-2</v>
      </c>
    </row>
    <row r="100" spans="1:16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f t="shared" ca="1" si="3"/>
        <v>44106</v>
      </c>
      <c r="L100" s="93">
        <f t="shared" ca="1" si="4"/>
        <v>2.8000104478000942E-3</v>
      </c>
      <c r="M100" s="28"/>
      <c r="N100" s="81">
        <v>44106</v>
      </c>
      <c r="O100" s="32">
        <v>13437.47</v>
      </c>
      <c r="P100" s="76">
        <f t="shared" si="5"/>
        <v>2.8000104478000942E-3</v>
      </c>
    </row>
    <row r="101" spans="1:16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f t="shared" ca="1" si="3"/>
        <v>44099</v>
      </c>
      <c r="L101" s="93">
        <f t="shared" ca="1" si="4"/>
        <v>-3.2774626263442852E-2</v>
      </c>
      <c r="M101" s="28"/>
      <c r="N101" s="81">
        <v>44099</v>
      </c>
      <c r="O101" s="32">
        <v>13399.95</v>
      </c>
      <c r="P101" s="76">
        <f t="shared" si="5"/>
        <v>-3.2774626263442852E-2</v>
      </c>
    </row>
    <row r="102" spans="1:16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f t="shared" ca="1" si="3"/>
        <v>44092</v>
      </c>
      <c r="L102" s="93">
        <f t="shared" ca="1" si="4"/>
        <v>6.5753575941021047E-3</v>
      </c>
      <c r="M102" s="28"/>
      <c r="N102" s="81">
        <v>44092</v>
      </c>
      <c r="O102" s="32">
        <v>13854.01</v>
      </c>
      <c r="P102" s="76">
        <f t="shared" si="5"/>
        <v>6.5753575941021047E-3</v>
      </c>
    </row>
    <row r="103" spans="1:16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f t="shared" ca="1" si="3"/>
        <v>44085</v>
      </c>
      <c r="L103" s="93">
        <f t="shared" ca="1" si="4"/>
        <v>1.6483684427321954E-3</v>
      </c>
      <c r="M103" s="28"/>
      <c r="N103" s="81">
        <v>44085</v>
      </c>
      <c r="O103" s="32">
        <v>13763.51</v>
      </c>
      <c r="P103" s="76">
        <f t="shared" si="5"/>
        <v>1.6483684427321954E-3</v>
      </c>
    </row>
    <row r="104" spans="1:16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f t="shared" ca="1" si="3"/>
        <v>44078</v>
      </c>
      <c r="L104" s="93">
        <f t="shared" ca="1" si="4"/>
        <v>-1.1276783439994498E-2</v>
      </c>
      <c r="M104" s="28"/>
      <c r="N104" s="81">
        <v>44078</v>
      </c>
      <c r="O104" s="32">
        <v>13740.86</v>
      </c>
      <c r="P104" s="76">
        <f t="shared" si="5"/>
        <v>-1.1276783439994498E-2</v>
      </c>
    </row>
    <row r="105" spans="1:16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f t="shared" ca="1" si="3"/>
        <v>44071</v>
      </c>
      <c r="L105" s="93">
        <f t="shared" ca="1" si="4"/>
        <v>5.4389975691631065E-3</v>
      </c>
      <c r="M105" s="28"/>
      <c r="N105" s="81">
        <v>44071</v>
      </c>
      <c r="O105" s="32">
        <v>13897.58</v>
      </c>
      <c r="P105" s="76">
        <f t="shared" si="5"/>
        <v>5.4389975691631065E-3</v>
      </c>
    </row>
    <row r="106" spans="1:16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f t="shared" ca="1" si="3"/>
        <v>44064</v>
      </c>
      <c r="L106" s="93">
        <f t="shared" ca="1" si="4"/>
        <v>2.3829656391727294E-3</v>
      </c>
      <c r="M106" s="28"/>
      <c r="N106" s="81">
        <v>44064</v>
      </c>
      <c r="O106" s="32">
        <v>13822.4</v>
      </c>
      <c r="P106" s="76">
        <f t="shared" si="5"/>
        <v>2.3829656391727294E-3</v>
      </c>
    </row>
    <row r="107" spans="1:16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f t="shared" ca="1" si="3"/>
        <v>44057</v>
      </c>
      <c r="L107" s="93">
        <f t="shared" ca="1" si="4"/>
        <v>-2.7693674509776112E-2</v>
      </c>
      <c r="M107" s="28"/>
      <c r="N107" s="81">
        <v>44057</v>
      </c>
      <c r="O107" s="32">
        <v>13789.54</v>
      </c>
      <c r="P107" s="76">
        <f t="shared" si="5"/>
        <v>-2.7693674509776112E-2</v>
      </c>
    </row>
    <row r="108" spans="1:16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f t="shared" ca="1" si="3"/>
        <v>44050</v>
      </c>
      <c r="L108" s="93">
        <f t="shared" ca="1" si="4"/>
        <v>6.8044113314567056E-3</v>
      </c>
      <c r="M108" s="28"/>
      <c r="N108" s="81">
        <v>44050</v>
      </c>
      <c r="O108" s="32">
        <v>14182.3</v>
      </c>
      <c r="P108" s="76">
        <f t="shared" si="5"/>
        <v>6.8044113314567056E-3</v>
      </c>
    </row>
    <row r="109" spans="1:16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f t="shared" ca="1" si="3"/>
        <v>44043</v>
      </c>
      <c r="L109" s="93">
        <f t="shared" ca="1" si="4"/>
        <v>1.3492120473690417E-3</v>
      </c>
      <c r="M109" s="28"/>
      <c r="N109" s="81">
        <v>44043</v>
      </c>
      <c r="O109" s="32">
        <v>14086.45</v>
      </c>
      <c r="P109" s="76">
        <f t="shared" si="5"/>
        <v>1.3492120473690417E-3</v>
      </c>
    </row>
    <row r="110" spans="1:16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101">
        <f t="shared" ca="1" si="3"/>
        <v>44036</v>
      </c>
      <c r="L110" s="93">
        <f t="shared" ca="1" si="4"/>
        <v>2.2099335116334551E-2</v>
      </c>
      <c r="M110" s="28"/>
      <c r="N110" s="81">
        <v>44036</v>
      </c>
      <c r="O110" s="32">
        <v>14067.47</v>
      </c>
      <c r="P110" s="76">
        <f t="shared" si="5"/>
        <v>2.2099335116334551E-2</v>
      </c>
    </row>
    <row r="111" spans="1:16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101">
        <f t="shared" ca="1" si="3"/>
        <v>44029</v>
      </c>
      <c r="L111" s="93">
        <f t="shared" ca="1" si="4"/>
        <v>3.1749849669271413E-3</v>
      </c>
      <c r="M111" s="28"/>
      <c r="N111" s="81">
        <v>44029</v>
      </c>
      <c r="O111" s="32">
        <v>13763.31</v>
      </c>
      <c r="P111" s="76">
        <f t="shared" si="5"/>
        <v>3.1749849669271413E-3</v>
      </c>
    </row>
    <row r="112" spans="1:16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101">
        <f t="shared" ca="1" si="3"/>
        <v>44022</v>
      </c>
      <c r="L112" s="93">
        <f t="shared" ca="1" si="4"/>
        <v>2.5093582588034957E-2</v>
      </c>
      <c r="M112" s="28"/>
      <c r="N112" s="81">
        <v>44022</v>
      </c>
      <c r="O112" s="32">
        <v>13719.75</v>
      </c>
      <c r="P112" s="76">
        <f t="shared" si="5"/>
        <v>2.5093582588034957E-2</v>
      </c>
    </row>
    <row r="113" spans="1:16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101">
        <f t="shared" ca="1" si="3"/>
        <v>44015</v>
      </c>
      <c r="L113" s="93">
        <f t="shared" ca="1" si="4"/>
        <v>1.6610432639940775E-2</v>
      </c>
      <c r="M113" s="28"/>
      <c r="N113" s="81">
        <v>44015</v>
      </c>
      <c r="O113" s="32">
        <v>13383.9</v>
      </c>
      <c r="P113" s="76">
        <f t="shared" si="5"/>
        <v>1.6610432639940775E-2</v>
      </c>
    </row>
    <row r="114" spans="1:16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101">
        <f t="shared" ca="1" si="3"/>
        <v>44008</v>
      </c>
      <c r="L114" s="93">
        <f t="shared" ca="1" si="4"/>
        <v>1.6746496472917816E-2</v>
      </c>
      <c r="M114" s="28"/>
      <c r="N114" s="81">
        <v>44008</v>
      </c>
      <c r="O114" s="32">
        <v>13165.22</v>
      </c>
      <c r="P114" s="76">
        <f t="shared" si="5"/>
        <v>1.6746496472917816E-2</v>
      </c>
    </row>
    <row r="115" spans="1:16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101">
        <f t="shared" ca="1" si="3"/>
        <v>44001</v>
      </c>
      <c r="L115" s="93">
        <f t="shared" ca="1" si="4"/>
        <v>9.8824880066323839E-3</v>
      </c>
      <c r="M115" s="28"/>
      <c r="N115" s="81">
        <v>44001</v>
      </c>
      <c r="O115" s="32">
        <v>12948.38</v>
      </c>
      <c r="P115" s="76">
        <f t="shared" si="5"/>
        <v>9.8824880066323839E-3</v>
      </c>
    </row>
    <row r="116" spans="1:16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101">
        <f t="shared" ca="1" si="3"/>
        <v>43994</v>
      </c>
      <c r="L116" s="93">
        <f t="shared" ca="1" si="4"/>
        <v>7.3720285610126002E-3</v>
      </c>
      <c r="M116" s="28"/>
      <c r="N116" s="81">
        <v>43994</v>
      </c>
      <c r="O116" s="32">
        <v>12821.67</v>
      </c>
      <c r="P116" s="76">
        <f t="shared" si="5"/>
        <v>7.3720285610126002E-3</v>
      </c>
    </row>
    <row r="117" spans="1:16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101">
        <f t="shared" ca="1" si="3"/>
        <v>43987</v>
      </c>
      <c r="L117" s="93">
        <f t="shared" ca="1" si="4"/>
        <v>-2.7508677882650212E-2</v>
      </c>
      <c r="M117" s="28"/>
      <c r="N117" s="81">
        <v>43987</v>
      </c>
      <c r="O117" s="32">
        <v>12727.84</v>
      </c>
      <c r="P117" s="76">
        <f t="shared" si="5"/>
        <v>-2.7508677882650212E-2</v>
      </c>
    </row>
    <row r="118" spans="1:16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101">
        <f t="shared" ca="1" si="3"/>
        <v>43980</v>
      </c>
      <c r="L118" s="93">
        <f t="shared" ca="1" si="4"/>
        <v>-1.1445382721271269E-2</v>
      </c>
      <c r="M118" s="28"/>
      <c r="N118" s="81">
        <v>43980</v>
      </c>
      <c r="O118" s="32">
        <v>13087.87</v>
      </c>
      <c r="P118" s="76">
        <f t="shared" si="5"/>
        <v>-1.1445382721271269E-2</v>
      </c>
    </row>
    <row r="119" spans="1:16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101">
        <f t="shared" ca="1" si="3"/>
        <v>43973</v>
      </c>
      <c r="L119" s="93">
        <f t="shared" ca="1" si="4"/>
        <v>4.2013504772620003E-4</v>
      </c>
      <c r="M119" s="28"/>
      <c r="N119" s="81">
        <v>43973</v>
      </c>
      <c r="O119" s="32">
        <v>13239.4</v>
      </c>
      <c r="P119" s="76">
        <f t="shared" si="5"/>
        <v>4.2013504772620003E-4</v>
      </c>
    </row>
    <row r="120" spans="1:16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101">
        <f t="shared" ca="1" si="3"/>
        <v>43966</v>
      </c>
      <c r="L120" s="93">
        <f t="shared" ca="1" si="4"/>
        <v>2.0166139386875281E-2</v>
      </c>
      <c r="M120" s="28"/>
      <c r="N120" s="81">
        <v>43966</v>
      </c>
      <c r="O120" s="32">
        <v>13233.84</v>
      </c>
      <c r="P120" s="76">
        <f t="shared" si="5"/>
        <v>2.0166139386875281E-2</v>
      </c>
    </row>
    <row r="121" spans="1:16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101">
        <f t="shared" ca="1" si="3"/>
        <v>43959</v>
      </c>
      <c r="L121" s="93">
        <f t="shared" ca="1" si="4"/>
        <v>2.4804356996933175E-2</v>
      </c>
      <c r="M121" s="28"/>
      <c r="N121" s="81">
        <v>43959</v>
      </c>
      <c r="O121" s="32">
        <v>12972.24</v>
      </c>
      <c r="P121" s="76">
        <f t="shared" si="5"/>
        <v>2.4804356996933175E-2</v>
      </c>
    </row>
    <row r="122" spans="1:16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101">
        <f t="shared" ca="1" si="3"/>
        <v>43952</v>
      </c>
      <c r="L122" s="93">
        <f t="shared" ca="1" si="4"/>
        <v>-1.585805882805702E-2</v>
      </c>
      <c r="M122" s="28"/>
      <c r="N122" s="81">
        <v>43952</v>
      </c>
      <c r="O122" s="32">
        <v>12658.26</v>
      </c>
      <c r="P122" s="76">
        <f t="shared" si="5"/>
        <v>-1.585805882805702E-2</v>
      </c>
    </row>
    <row r="123" spans="1:16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101">
        <f t="shared" ca="1" si="3"/>
        <v>43945</v>
      </c>
      <c r="L123" s="93">
        <f t="shared" ca="1" si="4"/>
        <v>5.1167279877477823E-2</v>
      </c>
      <c r="M123" s="28"/>
      <c r="N123" s="81">
        <v>43945</v>
      </c>
      <c r="O123" s="32">
        <v>12862.23</v>
      </c>
      <c r="P123" s="76">
        <f t="shared" si="5"/>
        <v>5.1167279877477823E-2</v>
      </c>
    </row>
    <row r="124" spans="1:16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101">
        <f t="shared" ca="1" si="3"/>
        <v>43938</v>
      </c>
      <c r="L124" s="93">
        <f t="shared" ca="1" si="4"/>
        <v>1.8646953293123936E-2</v>
      </c>
      <c r="M124" s="28"/>
      <c r="N124" s="81">
        <v>43938</v>
      </c>
      <c r="O124" s="32">
        <v>12236.14</v>
      </c>
      <c r="P124" s="76">
        <f t="shared" si="5"/>
        <v>1.8646953293123936E-2</v>
      </c>
    </row>
    <row r="125" spans="1:16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101">
        <f t="shared" ca="1" si="3"/>
        <v>43931</v>
      </c>
      <c r="L125" s="93">
        <f t="shared" ca="1" si="4"/>
        <v>4.161373539422053E-2</v>
      </c>
      <c r="M125" s="28"/>
      <c r="N125" s="81">
        <v>43931</v>
      </c>
      <c r="O125" s="32">
        <v>12012.15</v>
      </c>
      <c r="P125" s="76">
        <f t="shared" si="5"/>
        <v>4.161373539422053E-2</v>
      </c>
    </row>
    <row r="126" spans="1:16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101">
        <f t="shared" ca="1" si="3"/>
        <v>43924</v>
      </c>
      <c r="L126" s="93">
        <f t="shared" ca="1" si="4"/>
        <v>4.5120182571241063E-3</v>
      </c>
      <c r="M126" s="28"/>
      <c r="N126" s="81">
        <v>43924</v>
      </c>
      <c r="O126" s="32">
        <v>11532.25</v>
      </c>
      <c r="P126" s="76">
        <f t="shared" si="5"/>
        <v>4.5120182571241063E-3</v>
      </c>
    </row>
    <row r="127" spans="1:16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101">
        <f t="shared" ca="1" si="3"/>
        <v>43917</v>
      </c>
      <c r="L127" s="93">
        <f t="shared" ca="1" si="4"/>
        <v>4.1372998292868335E-2</v>
      </c>
      <c r="M127" s="28"/>
      <c r="N127" s="81">
        <v>43917</v>
      </c>
      <c r="O127" s="32">
        <v>11480.45</v>
      </c>
      <c r="P127" s="76">
        <f t="shared" si="5"/>
        <v>4.1372998292868335E-2</v>
      </c>
    </row>
    <row r="128" spans="1:16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101">
        <f t="shared" ca="1" si="3"/>
        <v>43910</v>
      </c>
      <c r="L128" s="93">
        <f t="shared" ca="1" si="4"/>
        <v>-5.1141547566512235E-3</v>
      </c>
      <c r="M128" s="28"/>
      <c r="N128" s="81">
        <v>43910</v>
      </c>
      <c r="O128" s="32">
        <v>11024.34</v>
      </c>
      <c r="P128" s="76">
        <f t="shared" si="5"/>
        <v>-5.1141547566512235E-3</v>
      </c>
    </row>
    <row r="129" spans="1:16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101">
        <f t="shared" ca="1" si="3"/>
        <v>43903</v>
      </c>
      <c r="L129" s="93">
        <f t="shared" ca="1" si="4"/>
        <v>-0.1091203928517448</v>
      </c>
      <c r="M129" s="28"/>
      <c r="N129" s="81">
        <v>43903</v>
      </c>
      <c r="O129" s="32">
        <v>11081.01</v>
      </c>
      <c r="P129" s="76">
        <f t="shared" si="5"/>
        <v>-0.1091203928517448</v>
      </c>
    </row>
    <row r="130" spans="1:16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101">
        <f t="shared" ca="1" si="3"/>
        <v>43896</v>
      </c>
      <c r="L130" s="93">
        <f t="shared" ca="1" si="4"/>
        <v>3.215730792082816E-2</v>
      </c>
      <c r="M130" s="28"/>
      <c r="N130" s="81">
        <v>43896</v>
      </c>
      <c r="O130" s="32">
        <v>12438.28</v>
      </c>
      <c r="P130" s="76">
        <f t="shared" si="5"/>
        <v>3.215730792082816E-2</v>
      </c>
    </row>
    <row r="131" spans="1:16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101">
        <f t="shared" ca="1" si="3"/>
        <v>43889</v>
      </c>
      <c r="L131" s="93">
        <f t="shared" ca="1" si="4"/>
        <v>-6.977627407525766E-2</v>
      </c>
      <c r="M131" s="28"/>
      <c r="N131" s="81">
        <v>43889</v>
      </c>
      <c r="O131" s="32">
        <v>12050.76</v>
      </c>
      <c r="P131" s="76">
        <f t="shared" si="5"/>
        <v>-6.977627407525766E-2</v>
      </c>
    </row>
    <row r="132" spans="1:16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101">
        <f t="shared" ca="1" si="3"/>
        <v>43882</v>
      </c>
      <c r="L132" s="93">
        <f t="shared" ca="1" si="4"/>
        <v>3.5087551086448565E-2</v>
      </c>
      <c r="M132" s="28"/>
      <c r="N132" s="81">
        <v>43882</v>
      </c>
      <c r="O132" s="32">
        <v>12954.69</v>
      </c>
      <c r="P132" s="76">
        <f t="shared" si="5"/>
        <v>3.5087551086448565E-2</v>
      </c>
    </row>
    <row r="133" spans="1:16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101">
        <f t="shared" ca="1" si="3"/>
        <v>43875</v>
      </c>
      <c r="L133" s="93">
        <f t="shared" ca="1" si="4"/>
        <v>9.4927673001630186E-3</v>
      </c>
      <c r="M133" s="28"/>
      <c r="N133" s="81">
        <v>43875</v>
      </c>
      <c r="O133" s="32">
        <v>12515.55</v>
      </c>
      <c r="P133" s="76">
        <f t="shared" si="5"/>
        <v>9.4927673001630186E-3</v>
      </c>
    </row>
    <row r="134" spans="1:16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101">
        <f t="shared" ref="K134:K197" ca="1" si="6">IF(AND($B$2&lt;=N134,N134&lt;=EndDate),N134,"")</f>
        <v>43868</v>
      </c>
      <c r="L134" s="93">
        <f t="shared" ref="L134:L197" ca="1" si="7">IF($K134="","",IFERROR(IF(ROW()=1,"",P134),""))</f>
        <v>-1.2016432046475067E-2</v>
      </c>
      <c r="M134" s="28"/>
      <c r="N134" s="81">
        <v>43868</v>
      </c>
      <c r="O134" s="32">
        <v>12397.86</v>
      </c>
      <c r="P134" s="76">
        <f t="shared" ref="P134:P197" si="8">IFERROR(O134/O135-1,"")</f>
        <v>-1.2016432046475067E-2</v>
      </c>
    </row>
    <row r="135" spans="1:16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101">
        <f t="shared" ca="1" si="6"/>
        <v>43861</v>
      </c>
      <c r="L135" s="93">
        <f t="shared" ca="1" si="7"/>
        <v>-1.7699607824419594E-3</v>
      </c>
      <c r="M135" s="28"/>
      <c r="N135" s="81">
        <v>43861</v>
      </c>
      <c r="O135" s="32">
        <v>12548.65</v>
      </c>
      <c r="P135" s="76">
        <f t="shared" si="8"/>
        <v>-1.7699607824419594E-3</v>
      </c>
    </row>
    <row r="136" spans="1:16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101">
        <f t="shared" ca="1" si="6"/>
        <v>43854</v>
      </c>
      <c r="L136" s="93">
        <f t="shared" ca="1" si="7"/>
        <v>9.8073631134221184E-3</v>
      </c>
      <c r="M136" s="28"/>
      <c r="N136" s="81">
        <v>43854</v>
      </c>
      <c r="O136" s="32">
        <v>12570.9</v>
      </c>
      <c r="P136" s="76">
        <f t="shared" si="8"/>
        <v>9.8073631134221184E-3</v>
      </c>
    </row>
    <row r="137" spans="1:16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101">
        <f t="shared" ca="1" si="6"/>
        <v>43847</v>
      </c>
      <c r="L137" s="93">
        <f t="shared" ca="1" si="7"/>
        <v>1.7123273892718505E-3</v>
      </c>
      <c r="M137" s="28"/>
      <c r="N137" s="81">
        <v>43847</v>
      </c>
      <c r="O137" s="32">
        <v>12448.81</v>
      </c>
      <c r="P137" s="76">
        <f t="shared" si="8"/>
        <v>1.7123273892718505E-3</v>
      </c>
    </row>
    <row r="138" spans="1:16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101">
        <f t="shared" ca="1" si="6"/>
        <v>43840</v>
      </c>
      <c r="L138" s="93">
        <f t="shared" ca="1" si="7"/>
        <v>-8.1241440078152483E-3</v>
      </c>
      <c r="M138" s="28"/>
      <c r="N138" s="81">
        <v>43840</v>
      </c>
      <c r="O138" s="32">
        <v>12427.53</v>
      </c>
      <c r="P138" s="76">
        <f t="shared" si="8"/>
        <v>-8.1241440078152483E-3</v>
      </c>
    </row>
    <row r="139" spans="1:16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101">
        <f t="shared" ca="1" si="6"/>
        <v>43833</v>
      </c>
      <c r="L139" s="93">
        <f t="shared" ca="1" si="7"/>
        <v>7.4562239327660151E-3</v>
      </c>
      <c r="M139" s="28"/>
      <c r="N139" s="81">
        <v>43833</v>
      </c>
      <c r="O139" s="32">
        <v>12529.32</v>
      </c>
      <c r="P139" s="76">
        <f t="shared" si="8"/>
        <v>7.4562239327660151E-3</v>
      </c>
    </row>
    <row r="140" spans="1:16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101">
        <f t="shared" ca="1" si="6"/>
        <v>43826</v>
      </c>
      <c r="L140" s="93">
        <f t="shared" ca="1" si="7"/>
        <v>2.5453726905504626E-2</v>
      </c>
      <c r="M140" s="28"/>
      <c r="N140" s="81">
        <v>43826</v>
      </c>
      <c r="O140" s="32">
        <v>12436.59</v>
      </c>
      <c r="P140" s="76">
        <f t="shared" si="8"/>
        <v>2.5453726905504626E-2</v>
      </c>
    </row>
    <row r="141" spans="1:16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101">
        <f t="shared" ca="1" si="6"/>
        <v>43819</v>
      </c>
      <c r="L141" s="93">
        <f t="shared" ca="1" si="7"/>
        <v>-6.7223752392512326E-3</v>
      </c>
      <c r="M141" s="28"/>
      <c r="N141" s="81">
        <v>43819</v>
      </c>
      <c r="O141" s="32">
        <v>12127.89</v>
      </c>
      <c r="P141" s="76">
        <f t="shared" si="8"/>
        <v>-6.7223752392512326E-3</v>
      </c>
    </row>
    <row r="142" spans="1:16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101">
        <f t="shared" ca="1" si="6"/>
        <v>43812</v>
      </c>
      <c r="L142" s="93">
        <f t="shared" ca="1" si="7"/>
        <v>6.3206321786029029E-3</v>
      </c>
      <c r="M142" s="28"/>
      <c r="N142" s="81">
        <v>43812</v>
      </c>
      <c r="O142" s="32">
        <v>12209.97</v>
      </c>
      <c r="P142" s="76">
        <f t="shared" si="8"/>
        <v>6.3206321786029029E-3</v>
      </c>
    </row>
    <row r="143" spans="1:16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101">
        <f t="shared" ca="1" si="6"/>
        <v>43805</v>
      </c>
      <c r="L143" s="93">
        <f t="shared" ca="1" si="7"/>
        <v>3.2895577564717726E-4</v>
      </c>
      <c r="M143" s="28"/>
      <c r="N143" s="81">
        <v>43805</v>
      </c>
      <c r="O143" s="32">
        <v>12133.28</v>
      </c>
      <c r="P143" s="76">
        <f t="shared" si="8"/>
        <v>3.2895577564717726E-4</v>
      </c>
    </row>
    <row r="144" spans="1:16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101">
        <f t="shared" ca="1" si="6"/>
        <v>43798</v>
      </c>
      <c r="L144" s="93">
        <f t="shared" ca="1" si="7"/>
        <v>9.7408651812977975E-3</v>
      </c>
      <c r="M144" s="28"/>
      <c r="N144" s="81">
        <v>43798</v>
      </c>
      <c r="O144" s="32">
        <v>12129.29</v>
      </c>
      <c r="P144" s="76">
        <f t="shared" si="8"/>
        <v>9.7408651812977975E-3</v>
      </c>
    </row>
    <row r="145" spans="1:16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101">
        <f t="shared" ca="1" si="6"/>
        <v>43791</v>
      </c>
      <c r="L145" s="93">
        <f t="shared" ca="1" si="7"/>
        <v>-3.9593599684246694E-3</v>
      </c>
      <c r="M145" s="28"/>
      <c r="N145" s="81">
        <v>43791</v>
      </c>
      <c r="O145" s="32">
        <v>12012.28</v>
      </c>
      <c r="P145" s="76">
        <f t="shared" si="8"/>
        <v>-3.9593599684246694E-3</v>
      </c>
    </row>
    <row r="146" spans="1:16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101">
        <f t="shared" ca="1" si="6"/>
        <v>43784</v>
      </c>
      <c r="L146" s="93">
        <f t="shared" ca="1" si="7"/>
        <v>1.8158906212488723E-3</v>
      </c>
      <c r="M146" s="28"/>
      <c r="N146" s="81">
        <v>43784</v>
      </c>
      <c r="O146" s="32">
        <v>12060.03</v>
      </c>
      <c r="P146" s="76">
        <f t="shared" si="8"/>
        <v>1.8158906212488723E-3</v>
      </c>
    </row>
    <row r="147" spans="1:16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101">
        <f t="shared" ca="1" si="6"/>
        <v>43777</v>
      </c>
      <c r="L147" s="93">
        <f t="shared" ca="1" si="7"/>
        <v>-1.5429195817064478E-2</v>
      </c>
      <c r="M147" s="28"/>
      <c r="N147" s="81">
        <v>43777</v>
      </c>
      <c r="O147" s="32">
        <v>12038.17</v>
      </c>
      <c r="P147" s="76">
        <f t="shared" si="8"/>
        <v>-1.5429195817064478E-2</v>
      </c>
    </row>
    <row r="148" spans="1:16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101">
        <f t="shared" ca="1" si="6"/>
        <v>43770</v>
      </c>
      <c r="L148" s="93">
        <f t="shared" ca="1" si="7"/>
        <v>-8.0842284936400999E-3</v>
      </c>
      <c r="M148" s="28"/>
      <c r="N148" s="81">
        <v>43770</v>
      </c>
      <c r="O148" s="32">
        <v>12226.82</v>
      </c>
      <c r="P148" s="76">
        <f t="shared" si="8"/>
        <v>-8.0842284936400999E-3</v>
      </c>
    </row>
    <row r="149" spans="1:16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101">
        <f t="shared" ca="1" si="6"/>
        <v>43763</v>
      </c>
      <c r="L149" s="93">
        <f t="shared" ca="1" si="7"/>
        <v>1.2746347358916443E-2</v>
      </c>
      <c r="M149" s="28"/>
      <c r="N149" s="81">
        <v>43763</v>
      </c>
      <c r="O149" s="32">
        <v>12326.47</v>
      </c>
      <c r="P149" s="76">
        <f t="shared" si="8"/>
        <v>1.2746347358916443E-2</v>
      </c>
    </row>
    <row r="150" spans="1:16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101">
        <f t="shared" ca="1" si="6"/>
        <v>43756</v>
      </c>
      <c r="L150" s="93">
        <f t="shared" ca="1" si="7"/>
        <v>-9.308304337226625E-4</v>
      </c>
      <c r="M150" s="28"/>
      <c r="N150" s="81">
        <v>43756</v>
      </c>
      <c r="O150" s="32">
        <v>12171.33</v>
      </c>
      <c r="P150" s="76">
        <f t="shared" si="8"/>
        <v>-9.308304337226625E-4</v>
      </c>
    </row>
    <row r="151" spans="1:16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101">
        <f t="shared" ca="1" si="6"/>
        <v>43749</v>
      </c>
      <c r="L151" s="93">
        <f t="shared" ca="1" si="7"/>
        <v>-1.2507122899707124E-2</v>
      </c>
      <c r="M151" s="28"/>
      <c r="N151" s="81">
        <v>43749</v>
      </c>
      <c r="O151" s="32">
        <v>12182.67</v>
      </c>
      <c r="P151" s="76">
        <f t="shared" si="8"/>
        <v>-1.2507122899707124E-2</v>
      </c>
    </row>
    <row r="152" spans="1:16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101">
        <f t="shared" ca="1" si="6"/>
        <v>43742</v>
      </c>
      <c r="L152" s="93">
        <f t="shared" ca="1" si="7"/>
        <v>-1.1699059703257353E-3</v>
      </c>
      <c r="M152" s="28"/>
      <c r="N152" s="81">
        <v>43742</v>
      </c>
      <c r="O152" s="32">
        <v>12336.97</v>
      </c>
      <c r="P152" s="76">
        <f t="shared" si="8"/>
        <v>-1.1699059703257353E-3</v>
      </c>
    </row>
    <row r="153" spans="1:16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101">
        <f t="shared" ca="1" si="6"/>
        <v>43735</v>
      </c>
      <c r="L153" s="93">
        <f t="shared" ca="1" si="7"/>
        <v>-1.1703762855375666E-2</v>
      </c>
      <c r="M153" s="28"/>
      <c r="N153" s="81">
        <v>43735</v>
      </c>
      <c r="O153" s="32">
        <v>12351.42</v>
      </c>
      <c r="P153" s="76">
        <f t="shared" si="8"/>
        <v>-1.1703762855375666E-2</v>
      </c>
    </row>
    <row r="154" spans="1:16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101">
        <f t="shared" ca="1" si="6"/>
        <v>43728</v>
      </c>
      <c r="L154" s="93">
        <f t="shared" ca="1" si="7"/>
        <v>2.6664530809736187E-2</v>
      </c>
      <c r="M154" s="28"/>
      <c r="N154" s="81">
        <v>43728</v>
      </c>
      <c r="O154" s="32">
        <v>12497.69</v>
      </c>
      <c r="P154" s="76">
        <f t="shared" si="8"/>
        <v>2.6664530809736187E-2</v>
      </c>
    </row>
    <row r="155" spans="1:16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101">
        <f t="shared" ca="1" si="6"/>
        <v>43721</v>
      </c>
      <c r="L155" s="93">
        <f t="shared" ca="1" si="7"/>
        <v>-2.6563958132918231E-2</v>
      </c>
      <c r="M155" s="28"/>
      <c r="N155" s="81">
        <v>43721</v>
      </c>
      <c r="O155" s="32">
        <v>12173.1</v>
      </c>
      <c r="P155" s="76">
        <f t="shared" si="8"/>
        <v>-2.6563958132918231E-2</v>
      </c>
    </row>
    <row r="156" spans="1:16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101">
        <f t="shared" ca="1" si="6"/>
        <v>43714</v>
      </c>
      <c r="L156" s="93">
        <f t="shared" ca="1" si="7"/>
        <v>-1.5462509319625894E-2</v>
      </c>
      <c r="M156" s="28"/>
      <c r="N156" s="81">
        <v>43714</v>
      </c>
      <c r="O156" s="32">
        <v>12505.29</v>
      </c>
      <c r="P156" s="76">
        <f t="shared" si="8"/>
        <v>-1.5462509319625894E-2</v>
      </c>
    </row>
    <row r="157" spans="1:16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101">
        <f t="shared" ca="1" si="6"/>
        <v>43707</v>
      </c>
      <c r="L157" s="93">
        <f t="shared" ca="1" si="7"/>
        <v>9.4702734664648958E-3</v>
      </c>
      <c r="M157" s="28"/>
      <c r="N157" s="81">
        <v>43707</v>
      </c>
      <c r="O157" s="32">
        <v>12701.69</v>
      </c>
      <c r="P157" s="76">
        <f t="shared" si="8"/>
        <v>9.4702734664648958E-3</v>
      </c>
    </row>
    <row r="158" spans="1:16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101">
        <f t="shared" ca="1" si="6"/>
        <v>43700</v>
      </c>
      <c r="L158" s="93">
        <f t="shared" ca="1" si="7"/>
        <v>1.3226469366127924E-2</v>
      </c>
      <c r="M158" s="28"/>
      <c r="N158" s="81">
        <v>43700</v>
      </c>
      <c r="O158" s="32">
        <v>12582.53</v>
      </c>
      <c r="P158" s="76">
        <f t="shared" si="8"/>
        <v>1.3226469366127924E-2</v>
      </c>
    </row>
    <row r="159" spans="1:16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101">
        <f t="shared" ca="1" si="6"/>
        <v>43693</v>
      </c>
      <c r="L159" s="93">
        <f t="shared" ca="1" si="7"/>
        <v>-1.0269280704033434E-2</v>
      </c>
      <c r="M159" s="28"/>
      <c r="N159" s="81">
        <v>43693</v>
      </c>
      <c r="O159" s="32">
        <v>12418.28</v>
      </c>
      <c r="P159" s="76">
        <f t="shared" si="8"/>
        <v>-1.0269280704033434E-2</v>
      </c>
    </row>
    <row r="160" spans="1:16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101">
        <f t="shared" ca="1" si="6"/>
        <v>43686</v>
      </c>
      <c r="L160" s="93">
        <f t="shared" ca="1" si="7"/>
        <v>2.0926041196261957E-2</v>
      </c>
      <c r="M160" s="28"/>
      <c r="N160" s="81">
        <v>43686</v>
      </c>
      <c r="O160" s="32">
        <v>12547.13</v>
      </c>
      <c r="P160" s="76">
        <f t="shared" si="8"/>
        <v>2.0926041196261957E-2</v>
      </c>
    </row>
    <row r="161" spans="1:16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101">
        <f t="shared" ca="1" si="6"/>
        <v>43679</v>
      </c>
      <c r="L161" s="93">
        <f t="shared" ca="1" si="7"/>
        <v>8.2076145005292034E-3</v>
      </c>
      <c r="M161" s="28"/>
      <c r="N161" s="81">
        <v>43679</v>
      </c>
      <c r="O161" s="32">
        <v>12289.95</v>
      </c>
      <c r="P161" s="76">
        <f t="shared" si="8"/>
        <v>8.2076145005292034E-3</v>
      </c>
    </row>
    <row r="162" spans="1:16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101">
        <f t="shared" ca="1" si="6"/>
        <v>43672</v>
      </c>
      <c r="L162" s="93">
        <f t="shared" ca="1" si="7"/>
        <v>-6.4860124471453062E-3</v>
      </c>
      <c r="M162" s="28"/>
      <c r="N162" s="81">
        <v>43672</v>
      </c>
      <c r="O162" s="32">
        <v>12189.9</v>
      </c>
      <c r="P162" s="76">
        <f t="shared" si="8"/>
        <v>-6.4860124471453062E-3</v>
      </c>
    </row>
    <row r="163" spans="1:16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101">
        <f t="shared" ca="1" si="6"/>
        <v>43665</v>
      </c>
      <c r="L163" s="93">
        <f t="shared" ca="1" si="7"/>
        <v>3.7655728956557777E-2</v>
      </c>
      <c r="M163" s="28"/>
      <c r="N163" s="81">
        <v>43665</v>
      </c>
      <c r="O163" s="32">
        <v>12269.48</v>
      </c>
      <c r="P163" s="76">
        <f t="shared" si="8"/>
        <v>3.7655728956557777E-2</v>
      </c>
    </row>
    <row r="164" spans="1:16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101">
        <f t="shared" ca="1" si="6"/>
        <v>43658</v>
      </c>
      <c r="L164" s="93">
        <f t="shared" ca="1" si="7"/>
        <v>9.1818053795240662E-3</v>
      </c>
      <c r="M164" s="28"/>
      <c r="N164" s="81">
        <v>43658</v>
      </c>
      <c r="O164" s="32">
        <v>11824.23</v>
      </c>
      <c r="P164" s="76">
        <f t="shared" si="8"/>
        <v>9.1818053795240662E-3</v>
      </c>
    </row>
    <row r="165" spans="1:16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101">
        <f t="shared" ca="1" si="6"/>
        <v>43651</v>
      </c>
      <c r="L165" s="93">
        <f t="shared" ca="1" si="7"/>
        <v>9.3755761202360954E-3</v>
      </c>
      <c r="M165" s="28"/>
      <c r="N165" s="81">
        <v>43651</v>
      </c>
      <c r="O165" s="32">
        <v>11716.65</v>
      </c>
      <c r="P165" s="76">
        <f t="shared" si="8"/>
        <v>9.3755761202360954E-3</v>
      </c>
    </row>
    <row r="166" spans="1:16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101">
        <f t="shared" ca="1" si="6"/>
        <v>43644</v>
      </c>
      <c r="L166" s="93">
        <f t="shared" ca="1" si="7"/>
        <v>4.5520552616047372E-3</v>
      </c>
      <c r="M166" s="28"/>
      <c r="N166" s="81">
        <v>43644</v>
      </c>
      <c r="O166" s="32">
        <v>11607.82</v>
      </c>
      <c r="P166" s="76">
        <f t="shared" si="8"/>
        <v>4.5520552616047372E-3</v>
      </c>
    </row>
    <row r="167" spans="1:16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101">
        <f t="shared" ca="1" si="6"/>
        <v>43637</v>
      </c>
      <c r="L167" s="93">
        <f t="shared" ca="1" si="7"/>
        <v>2.630506126182941E-2</v>
      </c>
      <c r="M167" s="28"/>
      <c r="N167" s="81">
        <v>43637</v>
      </c>
      <c r="O167" s="32">
        <v>11555.22</v>
      </c>
      <c r="P167" s="76">
        <f t="shared" si="8"/>
        <v>2.630506126182941E-2</v>
      </c>
    </row>
    <row r="168" spans="1:16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101">
        <f t="shared" ca="1" si="6"/>
        <v>43630</v>
      </c>
      <c r="L168" s="93">
        <f t="shared" ca="1" si="7"/>
        <v>1.1587517789629409E-2</v>
      </c>
      <c r="M168" s="28"/>
      <c r="N168" s="81">
        <v>43630</v>
      </c>
      <c r="O168" s="32">
        <v>11259.05</v>
      </c>
      <c r="P168" s="76">
        <f t="shared" si="8"/>
        <v>1.1587517789629409E-2</v>
      </c>
    </row>
    <row r="169" spans="1:16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101">
        <f t="shared" ca="1" si="6"/>
        <v>43623</v>
      </c>
      <c r="L169" s="93">
        <f t="shared" ca="1" si="7"/>
        <v>1.2277298321341501E-2</v>
      </c>
      <c r="M169" s="28"/>
      <c r="N169" s="81">
        <v>43623</v>
      </c>
      <c r="O169" s="32">
        <v>11130.08</v>
      </c>
      <c r="P169" s="76">
        <f t="shared" si="8"/>
        <v>1.2277298321341501E-2</v>
      </c>
    </row>
    <row r="170" spans="1:16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101">
        <f t="shared" ca="1" si="6"/>
        <v>43616</v>
      </c>
      <c r="L170" s="93">
        <f t="shared" ca="1" si="7"/>
        <v>1.4406390292777571E-2</v>
      </c>
      <c r="M170" s="28"/>
      <c r="N170" s="81">
        <v>43616</v>
      </c>
      <c r="O170" s="32">
        <v>10995.09</v>
      </c>
      <c r="P170" s="76">
        <f t="shared" si="8"/>
        <v>1.4406390292777571E-2</v>
      </c>
    </row>
    <row r="171" spans="1:16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101">
        <f t="shared" ca="1" si="6"/>
        <v>43609</v>
      </c>
      <c r="L171" s="93">
        <f t="shared" ca="1" si="7"/>
        <v>-7.2785323137708469E-3</v>
      </c>
      <c r="M171" s="28"/>
      <c r="N171" s="81">
        <v>43609</v>
      </c>
      <c r="O171" s="32">
        <v>10838.94</v>
      </c>
      <c r="P171" s="76">
        <f t="shared" si="8"/>
        <v>-7.2785323137708469E-3</v>
      </c>
    </row>
    <row r="172" spans="1:16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101">
        <f t="shared" ca="1" si="6"/>
        <v>43602</v>
      </c>
      <c r="L172" s="93">
        <f t="shared" ca="1" si="7"/>
        <v>1.1816437924547563E-2</v>
      </c>
      <c r="M172" s="28"/>
      <c r="N172" s="81">
        <v>43602</v>
      </c>
      <c r="O172" s="32">
        <v>10918.41</v>
      </c>
      <c r="P172" s="76">
        <f t="shared" si="8"/>
        <v>1.1816437924547563E-2</v>
      </c>
    </row>
    <row r="173" spans="1:16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101">
        <f t="shared" ca="1" si="6"/>
        <v>43595</v>
      </c>
      <c r="L173" s="93">
        <f t="shared" ca="1" si="7"/>
        <v>-5.7319975564608106E-3</v>
      </c>
      <c r="M173" s="28"/>
      <c r="N173" s="81">
        <v>43595</v>
      </c>
      <c r="O173" s="32">
        <v>10790.9</v>
      </c>
      <c r="P173" s="76">
        <f t="shared" si="8"/>
        <v>-5.7319975564608106E-3</v>
      </c>
    </row>
    <row r="174" spans="1:16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101">
        <f t="shared" ca="1" si="6"/>
        <v>43588</v>
      </c>
      <c r="L174" s="93">
        <f t="shared" ca="1" si="7"/>
        <v>-1.192811811222183E-2</v>
      </c>
      <c r="M174" s="28"/>
      <c r="N174" s="81">
        <v>43588</v>
      </c>
      <c r="O174" s="32">
        <v>10853.11</v>
      </c>
      <c r="P174" s="76">
        <f t="shared" si="8"/>
        <v>-1.192811811222183E-2</v>
      </c>
    </row>
    <row r="175" spans="1:16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101">
        <f t="shared" ca="1" si="6"/>
        <v>43581</v>
      </c>
      <c r="L175" s="93">
        <f t="shared" ca="1" si="7"/>
        <v>1.2141309529560829E-3</v>
      </c>
      <c r="M175" s="28"/>
      <c r="N175" s="81">
        <v>43581</v>
      </c>
      <c r="O175" s="32">
        <v>10984.13</v>
      </c>
      <c r="P175" s="76">
        <f t="shared" si="8"/>
        <v>1.2141309529560829E-3</v>
      </c>
    </row>
    <row r="176" spans="1:16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101">
        <f t="shared" ca="1" si="6"/>
        <v>43574</v>
      </c>
      <c r="L176" s="93">
        <f t="shared" ca="1" si="7"/>
        <v>-9.3396928367093235E-3</v>
      </c>
      <c r="M176" s="28"/>
      <c r="N176" s="81">
        <v>43574</v>
      </c>
      <c r="O176" s="32">
        <v>10970.81</v>
      </c>
      <c r="P176" s="76">
        <f t="shared" si="8"/>
        <v>-9.3396928367093235E-3</v>
      </c>
    </row>
    <row r="177" spans="1:16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101">
        <f t="shared" ca="1" si="6"/>
        <v>43567</v>
      </c>
      <c r="L177" s="93">
        <f t="shared" ca="1" si="7"/>
        <v>-7.7165969556538538E-3</v>
      </c>
      <c r="M177" s="28"/>
      <c r="N177" s="81">
        <v>43567</v>
      </c>
      <c r="O177" s="32">
        <v>11074.24</v>
      </c>
      <c r="P177" s="76">
        <f t="shared" si="8"/>
        <v>-7.7165969556538538E-3</v>
      </c>
    </row>
    <row r="178" spans="1:16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101">
        <f t="shared" ca="1" si="6"/>
        <v>43560</v>
      </c>
      <c r="L178" s="93">
        <f t="shared" ca="1" si="7"/>
        <v>2.7953366129793711E-3</v>
      </c>
      <c r="M178" s="28"/>
      <c r="N178" s="81">
        <v>43560</v>
      </c>
      <c r="O178" s="32">
        <v>11160.36</v>
      </c>
      <c r="P178" s="76">
        <f t="shared" si="8"/>
        <v>2.7953366129793711E-3</v>
      </c>
    </row>
    <row r="179" spans="1:16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101">
        <f t="shared" ca="1" si="6"/>
        <v>43553</v>
      </c>
      <c r="L179" s="93">
        <f t="shared" ca="1" si="7"/>
        <v>-7.9122767763623036E-3</v>
      </c>
      <c r="M179" s="28"/>
      <c r="N179" s="81">
        <v>43553</v>
      </c>
      <c r="O179" s="32">
        <v>11129.25</v>
      </c>
      <c r="P179" s="76">
        <f t="shared" si="8"/>
        <v>-7.9122767763623036E-3</v>
      </c>
    </row>
    <row r="180" spans="1:16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101">
        <f t="shared" ca="1" si="6"/>
        <v>43546</v>
      </c>
      <c r="L180" s="93">
        <f t="shared" ca="1" si="7"/>
        <v>5.1683059551106414E-3</v>
      </c>
      <c r="M180" s="28"/>
      <c r="N180" s="81">
        <v>43546</v>
      </c>
      <c r="O180" s="32">
        <v>11218.01</v>
      </c>
      <c r="P180" s="76">
        <f t="shared" si="8"/>
        <v>5.1683059551106414E-3</v>
      </c>
    </row>
    <row r="181" spans="1:16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101">
        <f t="shared" ca="1" si="6"/>
        <v>43539</v>
      </c>
      <c r="L181" s="93">
        <f t="shared" ca="1" si="7"/>
        <v>1.8177607342138025E-3</v>
      </c>
      <c r="M181" s="28"/>
      <c r="N181" s="81">
        <v>43539</v>
      </c>
      <c r="O181" s="32">
        <v>11160.33</v>
      </c>
      <c r="P181" s="76">
        <f t="shared" si="8"/>
        <v>1.8177607342138025E-3</v>
      </c>
    </row>
    <row r="182" spans="1:16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101">
        <f t="shared" ca="1" si="6"/>
        <v>43532</v>
      </c>
      <c r="L182" s="93">
        <f t="shared" ca="1" si="7"/>
        <v>1.1600633108524772E-2</v>
      </c>
      <c r="M182" s="28"/>
      <c r="N182" s="81">
        <v>43532</v>
      </c>
      <c r="O182" s="32">
        <v>11140.08</v>
      </c>
      <c r="P182" s="76">
        <f t="shared" si="8"/>
        <v>1.1600633108524772E-2</v>
      </c>
    </row>
    <row r="183" spans="1:16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101">
        <f t="shared" ca="1" si="6"/>
        <v>43525</v>
      </c>
      <c r="L183" s="93">
        <f t="shared" ca="1" si="7"/>
        <v>-2.282173508720875E-2</v>
      </c>
      <c r="M183" s="28"/>
      <c r="N183" s="81">
        <v>43525</v>
      </c>
      <c r="O183" s="32">
        <v>11012.33</v>
      </c>
      <c r="P183" s="76">
        <f t="shared" si="8"/>
        <v>-2.282173508720875E-2</v>
      </c>
    </row>
    <row r="184" spans="1:16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101">
        <f t="shared" ca="1" si="6"/>
        <v>43518</v>
      </c>
      <c r="L184" s="93">
        <f t="shared" ca="1" si="7"/>
        <v>1.4136422006707727E-2</v>
      </c>
      <c r="M184" s="28"/>
      <c r="N184" s="81">
        <v>43518</v>
      </c>
      <c r="O184" s="32">
        <v>11269.52</v>
      </c>
      <c r="P184" s="76">
        <f t="shared" si="8"/>
        <v>1.4136422006707727E-2</v>
      </c>
    </row>
    <row r="185" spans="1:16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101">
        <f t="shared" ca="1" si="6"/>
        <v>43511</v>
      </c>
      <c r="L185" s="93">
        <f t="shared" ca="1" si="7"/>
        <v>9.7454107974608295E-3</v>
      </c>
      <c r="M185" s="28"/>
      <c r="N185" s="81">
        <v>43511</v>
      </c>
      <c r="O185" s="32">
        <v>11112.43</v>
      </c>
      <c r="P185" s="76">
        <f t="shared" si="8"/>
        <v>9.7454107974608295E-3</v>
      </c>
    </row>
    <row r="186" spans="1:16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101">
        <f t="shared" ca="1" si="6"/>
        <v>43504</v>
      </c>
      <c r="L186" s="93">
        <f t="shared" ca="1" si="7"/>
        <v>2.3721730468428959E-4</v>
      </c>
      <c r="M186" s="28"/>
      <c r="N186" s="81">
        <v>43504</v>
      </c>
      <c r="O186" s="32">
        <v>11005.18</v>
      </c>
      <c r="P186" s="76">
        <f t="shared" si="8"/>
        <v>2.3721730468428959E-4</v>
      </c>
    </row>
    <row r="187" spans="1:16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101">
        <f t="shared" ca="1" si="6"/>
        <v>43497</v>
      </c>
      <c r="L187" s="93">
        <f t="shared" ca="1" si="7"/>
        <v>1.6866804004040725E-2</v>
      </c>
      <c r="M187" s="28"/>
      <c r="N187" s="81">
        <v>43497</v>
      </c>
      <c r="O187" s="32">
        <v>11002.57</v>
      </c>
      <c r="P187" s="76">
        <f t="shared" si="8"/>
        <v>1.6866804004040725E-2</v>
      </c>
    </row>
    <row r="188" spans="1:16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101">
        <f t="shared" ca="1" si="6"/>
        <v>43490</v>
      </c>
      <c r="L188" s="93">
        <f t="shared" ca="1" si="7"/>
        <v>2.0574536358439977E-2</v>
      </c>
      <c r="M188" s="28"/>
      <c r="N188" s="81">
        <v>43490</v>
      </c>
      <c r="O188" s="32">
        <v>10820.07</v>
      </c>
      <c r="P188" s="76">
        <f t="shared" si="8"/>
        <v>2.0574536358439977E-2</v>
      </c>
    </row>
    <row r="189" spans="1:16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101">
        <f t="shared" ca="1" si="6"/>
        <v>43483</v>
      </c>
      <c r="L189" s="93">
        <f t="shared" ca="1" si="7"/>
        <v>-6.3795629057517012E-3</v>
      </c>
      <c r="M189" s="28"/>
      <c r="N189" s="81">
        <v>43483</v>
      </c>
      <c r="O189" s="32">
        <v>10601.94</v>
      </c>
      <c r="P189" s="76">
        <f t="shared" si="8"/>
        <v>-6.3795629057517012E-3</v>
      </c>
    </row>
    <row r="190" spans="1:16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101">
        <f t="shared" ca="1" si="6"/>
        <v>43476</v>
      </c>
      <c r="L190" s="93">
        <f t="shared" ca="1" si="7"/>
        <v>-9.0347710519546043E-3</v>
      </c>
      <c r="M190" s="28"/>
      <c r="N190" s="81">
        <v>43476</v>
      </c>
      <c r="O190" s="32">
        <v>10670.01</v>
      </c>
      <c r="P190" s="76">
        <f t="shared" si="8"/>
        <v>-9.0347710519546043E-3</v>
      </c>
    </row>
    <row r="191" spans="1:16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101">
        <f t="shared" ca="1" si="6"/>
        <v>43469</v>
      </c>
      <c r="L191" s="93">
        <f t="shared" ca="1" si="7"/>
        <v>1.91442901723895E-2</v>
      </c>
      <c r="M191" s="28"/>
      <c r="N191" s="81">
        <v>43469</v>
      </c>
      <c r="O191" s="32">
        <v>10767.29</v>
      </c>
      <c r="P191" s="76">
        <f t="shared" si="8"/>
        <v>1.91442901723895E-2</v>
      </c>
    </row>
    <row r="192" spans="1:16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101">
        <f t="shared" ca="1" si="6"/>
        <v>43462</v>
      </c>
      <c r="L192" s="93">
        <f t="shared" ca="1" si="7"/>
        <v>4.6719729172015612E-3</v>
      </c>
      <c r="M192" s="28"/>
      <c r="N192" s="81">
        <v>43462</v>
      </c>
      <c r="O192" s="32">
        <v>10565.03</v>
      </c>
      <c r="P192" s="76">
        <f t="shared" si="8"/>
        <v>4.6719729172015612E-3</v>
      </c>
    </row>
    <row r="193" spans="1:16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101">
        <f t="shared" ca="1" si="6"/>
        <v>43455</v>
      </c>
      <c r="L193" s="93">
        <f t="shared" ca="1" si="7"/>
        <v>7.3511661857850186E-3</v>
      </c>
      <c r="M193" s="28"/>
      <c r="N193" s="81">
        <v>43455</v>
      </c>
      <c r="O193" s="32">
        <v>10515.9</v>
      </c>
      <c r="P193" s="76">
        <f t="shared" si="8"/>
        <v>7.3511661857850186E-3</v>
      </c>
    </row>
    <row r="194" spans="1:16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101">
        <f t="shared" ca="1" si="6"/>
        <v>43448</v>
      </c>
      <c r="L194" s="93">
        <f t="shared" ca="1" si="7"/>
        <v>4.045358801973542E-3</v>
      </c>
      <c r="M194" s="28"/>
      <c r="N194" s="81">
        <v>43448</v>
      </c>
      <c r="O194" s="32">
        <v>10439.16</v>
      </c>
      <c r="P194" s="76">
        <f t="shared" si="8"/>
        <v>4.045358801973542E-3</v>
      </c>
    </row>
    <row r="195" spans="1:16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101">
        <f t="shared" ca="1" si="6"/>
        <v>43441</v>
      </c>
      <c r="L195" s="93">
        <f t="shared" ca="1" si="7"/>
        <v>1.1335958352463482E-2</v>
      </c>
      <c r="M195" s="28"/>
      <c r="N195" s="81">
        <v>43441</v>
      </c>
      <c r="O195" s="32">
        <v>10397.1</v>
      </c>
      <c r="P195" s="76">
        <f t="shared" si="8"/>
        <v>1.1335958352463482E-2</v>
      </c>
    </row>
    <row r="196" spans="1:16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101">
        <f t="shared" ca="1" si="6"/>
        <v>43434</v>
      </c>
      <c r="L196" s="93">
        <f t="shared" ca="1" si="7"/>
        <v>-7.9169320440817259E-3</v>
      </c>
      <c r="M196" s="28"/>
      <c r="N196" s="81">
        <v>43434</v>
      </c>
      <c r="O196" s="32">
        <v>10280.56</v>
      </c>
      <c r="P196" s="76">
        <f t="shared" si="8"/>
        <v>-7.9169320440817259E-3</v>
      </c>
    </row>
    <row r="197" spans="1:16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101">
        <f t="shared" ca="1" si="6"/>
        <v>43427</v>
      </c>
      <c r="L197" s="93">
        <f t="shared" ca="1" si="7"/>
        <v>8.3639657946643631E-4</v>
      </c>
      <c r="M197" s="28"/>
      <c r="N197" s="81">
        <v>43427</v>
      </c>
      <c r="O197" s="32">
        <v>10362.6</v>
      </c>
      <c r="P197" s="76">
        <f t="shared" si="8"/>
        <v>8.3639657946643631E-4</v>
      </c>
    </row>
    <row r="198" spans="1:16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101">
        <f t="shared" ref="K198:K261" ca="1" si="9">IF(AND($B$2&lt;=N198,N198&lt;=EndDate),N198,"")</f>
        <v>43420</v>
      </c>
      <c r="L198" s="93">
        <f t="shared" ref="L198:L261" ca="1" si="10">IF($K198="","",IFERROR(IF(ROW()=1,"",P198),""))</f>
        <v>-8.7161488102417417E-3</v>
      </c>
      <c r="M198" s="28"/>
      <c r="N198" s="81">
        <v>43420</v>
      </c>
      <c r="O198" s="32">
        <v>10353.94</v>
      </c>
      <c r="P198" s="76">
        <f t="shared" ref="P198:P261" si="11">IFERROR(O198/O199-1,"")</f>
        <v>-8.7161488102417417E-3</v>
      </c>
    </row>
    <row r="199" spans="1:16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101">
        <f t="shared" ca="1" si="9"/>
        <v>43413</v>
      </c>
      <c r="L199" s="93">
        <f t="shared" ca="1" si="10"/>
        <v>-1.719373223394316E-2</v>
      </c>
      <c r="M199" s="28"/>
      <c r="N199" s="81">
        <v>43413</v>
      </c>
      <c r="O199" s="32">
        <v>10444.98</v>
      </c>
      <c r="P199" s="76">
        <f t="shared" si="11"/>
        <v>-1.719373223394316E-2</v>
      </c>
    </row>
    <row r="200" spans="1:16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101">
        <f t="shared" ca="1" si="9"/>
        <v>43406</v>
      </c>
      <c r="L200" s="93">
        <f t="shared" ca="1" si="10"/>
        <v>4.3727507787219011E-3</v>
      </c>
      <c r="M200" s="28"/>
      <c r="N200" s="81">
        <v>43406</v>
      </c>
      <c r="O200" s="32">
        <v>10627.71</v>
      </c>
      <c r="P200" s="76">
        <f t="shared" si="11"/>
        <v>4.3727507787219011E-3</v>
      </c>
    </row>
    <row r="201" spans="1:16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101">
        <f t="shared" ca="1" si="9"/>
        <v>43399</v>
      </c>
      <c r="L201" s="93">
        <f t="shared" ca="1" si="10"/>
        <v>-1.2602073999975705E-2</v>
      </c>
      <c r="M201" s="28"/>
      <c r="N201" s="81">
        <v>43399</v>
      </c>
      <c r="O201" s="32">
        <v>10581.44</v>
      </c>
      <c r="P201" s="76">
        <f t="shared" si="11"/>
        <v>-1.2602073999975705E-2</v>
      </c>
    </row>
    <row r="202" spans="1:16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101">
        <f t="shared" ca="1" si="9"/>
        <v>43392</v>
      </c>
      <c r="L202" s="93">
        <f t="shared" ca="1" si="10"/>
        <v>6.1931190278792236E-3</v>
      </c>
      <c r="M202" s="28"/>
      <c r="N202" s="81">
        <v>43392</v>
      </c>
      <c r="O202" s="32">
        <v>10716.49</v>
      </c>
      <c r="P202" s="76">
        <f t="shared" si="11"/>
        <v>6.1931190278792236E-3</v>
      </c>
    </row>
    <row r="203" spans="1:16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101">
        <f t="shared" ca="1" si="9"/>
        <v>43385</v>
      </c>
      <c r="L203" s="93">
        <f t="shared" ca="1" si="10"/>
        <v>9.9989663435779974E-3</v>
      </c>
      <c r="M203" s="28"/>
      <c r="N203" s="81">
        <v>43385</v>
      </c>
      <c r="O203" s="32">
        <v>10650.53</v>
      </c>
      <c r="P203" s="76">
        <f t="shared" si="11"/>
        <v>9.9989663435779974E-3</v>
      </c>
    </row>
    <row r="204" spans="1:16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101">
        <f t="shared" ca="1" si="9"/>
        <v>43378</v>
      </c>
      <c r="L204" s="93">
        <f t="shared" ca="1" si="10"/>
        <v>4.5631259413232428E-3</v>
      </c>
      <c r="M204" s="28"/>
      <c r="N204" s="81">
        <v>43378</v>
      </c>
      <c r="O204" s="32">
        <v>10545.09</v>
      </c>
      <c r="P204" s="76">
        <f t="shared" si="11"/>
        <v>4.5631259413232428E-3</v>
      </c>
    </row>
    <row r="205" spans="1:16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101">
        <f t="shared" ca="1" si="9"/>
        <v>43371</v>
      </c>
      <c r="L205" s="93">
        <f t="shared" ca="1" si="10"/>
        <v>-6.5246215975005573E-3</v>
      </c>
      <c r="M205" s="28"/>
      <c r="N205" s="81">
        <v>43371</v>
      </c>
      <c r="O205" s="32">
        <v>10497.19</v>
      </c>
      <c r="P205" s="76">
        <f t="shared" si="11"/>
        <v>-6.5246215975005573E-3</v>
      </c>
    </row>
    <row r="206" spans="1:16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101">
        <f t="shared" ca="1" si="9"/>
        <v>43364</v>
      </c>
      <c r="L206" s="93">
        <f t="shared" ca="1" si="10"/>
        <v>7.3447744275241256E-3</v>
      </c>
      <c r="M206" s="28"/>
      <c r="N206" s="81">
        <v>43364</v>
      </c>
      <c r="O206" s="32">
        <v>10566.13</v>
      </c>
      <c r="P206" s="76">
        <f t="shared" si="11"/>
        <v>7.3447744275241256E-3</v>
      </c>
    </row>
    <row r="207" spans="1:16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101">
        <f t="shared" ca="1" si="9"/>
        <v>43357</v>
      </c>
      <c r="L207" s="93">
        <f t="shared" ca="1" si="10"/>
        <v>-2.3284193665900066E-3</v>
      </c>
      <c r="M207" s="28"/>
      <c r="N207" s="81">
        <v>43357</v>
      </c>
      <c r="O207" s="32">
        <v>10489.09</v>
      </c>
      <c r="P207" s="76">
        <f t="shared" si="11"/>
        <v>-2.3284193665900066E-3</v>
      </c>
    </row>
    <row r="208" spans="1:16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101">
        <f t="shared" ca="1" si="9"/>
        <v>43350</v>
      </c>
      <c r="L208" s="93">
        <f t="shared" ca="1" si="10"/>
        <v>-1.0129778668243383E-2</v>
      </c>
      <c r="M208" s="28"/>
      <c r="N208" s="81">
        <v>43350</v>
      </c>
      <c r="O208" s="32">
        <v>10513.57</v>
      </c>
      <c r="P208" s="76">
        <f t="shared" si="11"/>
        <v>-1.0129778668243383E-2</v>
      </c>
    </row>
    <row r="209" spans="1:16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101">
        <f t="shared" ca="1" si="9"/>
        <v>43343</v>
      </c>
      <c r="L209" s="93">
        <f t="shared" ca="1" si="10"/>
        <v>-3.6005306045102659E-3</v>
      </c>
      <c r="M209" s="28"/>
      <c r="N209" s="81">
        <v>43343</v>
      </c>
      <c r="O209" s="32">
        <v>10621.16</v>
      </c>
      <c r="P209" s="76">
        <f t="shared" si="11"/>
        <v>-3.6005306045102659E-3</v>
      </c>
    </row>
    <row r="210" spans="1:16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101">
        <f t="shared" ca="1" si="9"/>
        <v>43336</v>
      </c>
      <c r="L210" s="93">
        <f t="shared" ca="1" si="10"/>
        <v>3.0025508979896198E-3</v>
      </c>
      <c r="M210" s="28"/>
      <c r="N210" s="81">
        <v>43336</v>
      </c>
      <c r="O210" s="32">
        <v>10659.54</v>
      </c>
      <c r="P210" s="76">
        <f t="shared" si="11"/>
        <v>3.0025508979896198E-3</v>
      </c>
    </row>
    <row r="211" spans="1:16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101">
        <f t="shared" ca="1" si="9"/>
        <v>43329</v>
      </c>
      <c r="L211" s="93">
        <f t="shared" ca="1" si="10"/>
        <v>-2.6837974052992819E-2</v>
      </c>
      <c r="M211" s="28"/>
      <c r="N211" s="81">
        <v>43329</v>
      </c>
      <c r="O211" s="32">
        <v>10627.63</v>
      </c>
      <c r="P211" s="76">
        <f t="shared" si="11"/>
        <v>-2.6837974052992819E-2</v>
      </c>
    </row>
    <row r="212" spans="1:16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101">
        <f t="shared" ca="1" si="9"/>
        <v>43322</v>
      </c>
      <c r="L212" s="93">
        <f t="shared" ca="1" si="10"/>
        <v>-1.8052240900070515E-3</v>
      </c>
      <c r="M212" s="28"/>
      <c r="N212" s="81">
        <v>43322</v>
      </c>
      <c r="O212" s="32">
        <v>10920.72</v>
      </c>
      <c r="P212" s="76">
        <f t="shared" si="11"/>
        <v>-1.8052240900070515E-3</v>
      </c>
    </row>
    <row r="213" spans="1:16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101">
        <f t="shared" ca="1" si="9"/>
        <v>43315</v>
      </c>
      <c r="L213" s="93">
        <f t="shared" ca="1" si="10"/>
        <v>-7.4564578785882851E-3</v>
      </c>
      <c r="M213" s="28"/>
      <c r="N213" s="81">
        <v>43315</v>
      </c>
      <c r="O213" s="32">
        <v>10940.47</v>
      </c>
      <c r="P213" s="76">
        <f t="shared" si="11"/>
        <v>-7.4564578785882851E-3</v>
      </c>
    </row>
    <row r="214" spans="1:16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101">
        <f t="shared" ca="1" si="9"/>
        <v>43308</v>
      </c>
      <c r="L214" s="93">
        <f t="shared" ca="1" si="10"/>
        <v>4.6520021655871435E-3</v>
      </c>
      <c r="M214" s="28"/>
      <c r="N214" s="81">
        <v>43308</v>
      </c>
      <c r="O214" s="32">
        <v>11022.66</v>
      </c>
      <c r="P214" s="76">
        <f t="shared" si="11"/>
        <v>4.6520021655871435E-3</v>
      </c>
    </row>
    <row r="215" spans="1:16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101">
        <f t="shared" ca="1" si="9"/>
        <v>43301</v>
      </c>
      <c r="L215" s="93">
        <f t="shared" ca="1" si="10"/>
        <v>-6.9017828776044565E-3</v>
      </c>
      <c r="M215" s="28"/>
      <c r="N215" s="81">
        <v>43301</v>
      </c>
      <c r="O215" s="32">
        <v>10971.62</v>
      </c>
      <c r="P215" s="76">
        <f t="shared" si="11"/>
        <v>-6.9017828776044565E-3</v>
      </c>
    </row>
    <row r="216" spans="1:16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101">
        <f t="shared" ca="1" si="9"/>
        <v>43294</v>
      </c>
      <c r="L216" s="93">
        <f t="shared" ca="1" si="10"/>
        <v>-4.5986497773203849E-3</v>
      </c>
      <c r="M216" s="28"/>
      <c r="N216" s="81">
        <v>43294</v>
      </c>
      <c r="O216" s="32">
        <v>11047.87</v>
      </c>
      <c r="P216" s="76">
        <f t="shared" si="11"/>
        <v>-4.5986497773203849E-3</v>
      </c>
    </row>
    <row r="217" spans="1:16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101">
        <f t="shared" ca="1" si="9"/>
        <v>43287</v>
      </c>
      <c r="L217" s="93">
        <f t="shared" ca="1" si="10"/>
        <v>4.5826137643143472E-3</v>
      </c>
      <c r="M217" s="28"/>
      <c r="N217" s="81">
        <v>43287</v>
      </c>
      <c r="O217" s="32">
        <v>11098.91</v>
      </c>
      <c r="P217" s="76">
        <f t="shared" si="11"/>
        <v>4.5826137643143472E-3</v>
      </c>
    </row>
    <row r="218" spans="1:16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101">
        <f t="shared" ca="1" si="9"/>
        <v>43280</v>
      </c>
      <c r="L218" s="93">
        <f t="shared" ca="1" si="10"/>
        <v>-2.1828953844903465E-3</v>
      </c>
      <c r="M218" s="28"/>
      <c r="N218" s="81">
        <v>43280</v>
      </c>
      <c r="O218" s="32">
        <v>11048.28</v>
      </c>
      <c r="P218" s="76">
        <f t="shared" si="11"/>
        <v>-2.1828953844903465E-3</v>
      </c>
    </row>
    <row r="219" spans="1:16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101">
        <f t="shared" ca="1" si="9"/>
        <v>43273</v>
      </c>
      <c r="L219" s="93">
        <f t="shared" ca="1" si="10"/>
        <v>-6.5595627317065475E-3</v>
      </c>
      <c r="M219" s="28"/>
      <c r="N219" s="81">
        <v>43273</v>
      </c>
      <c r="O219" s="32">
        <v>11072.45</v>
      </c>
      <c r="P219" s="76">
        <f t="shared" si="11"/>
        <v>-6.5595627317065475E-3</v>
      </c>
    </row>
    <row r="220" spans="1:16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101">
        <f t="shared" ca="1" si="9"/>
        <v>43266</v>
      </c>
      <c r="L220" s="93">
        <f t="shared" ca="1" si="10"/>
        <v>8.0084941589091407E-3</v>
      </c>
      <c r="M220" s="28"/>
      <c r="N220" s="81">
        <v>43266</v>
      </c>
      <c r="O220" s="32">
        <v>11145.56</v>
      </c>
      <c r="P220" s="76">
        <f t="shared" si="11"/>
        <v>8.0084941589091407E-3</v>
      </c>
    </row>
    <row r="221" spans="1:16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101">
        <f t="shared" ca="1" si="9"/>
        <v>43259</v>
      </c>
      <c r="L221" s="93">
        <f t="shared" ca="1" si="10"/>
        <v>-3.6395912556094201E-3</v>
      </c>
      <c r="M221" s="28"/>
      <c r="N221" s="81">
        <v>43259</v>
      </c>
      <c r="O221" s="32">
        <v>11057.01</v>
      </c>
      <c r="P221" s="76">
        <f t="shared" si="11"/>
        <v>-3.6395912556094201E-3</v>
      </c>
    </row>
    <row r="222" spans="1:16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101">
        <f t="shared" ca="1" si="9"/>
        <v>43252</v>
      </c>
      <c r="L222" s="93">
        <f t="shared" ca="1" si="10"/>
        <v>-3.579871907568033E-3</v>
      </c>
      <c r="M222" s="28"/>
      <c r="N222" s="81">
        <v>43252</v>
      </c>
      <c r="O222" s="32">
        <v>11097.4</v>
      </c>
      <c r="P222" s="76">
        <f t="shared" si="11"/>
        <v>-3.579871907568033E-3</v>
      </c>
    </row>
    <row r="223" spans="1:16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101">
        <f t="shared" ca="1" si="9"/>
        <v>43245</v>
      </c>
      <c r="L223" s="93">
        <f t="shared" ca="1" si="10"/>
        <v>-7.5544896726897903E-4</v>
      </c>
      <c r="M223" s="28"/>
      <c r="N223" s="81">
        <v>43245</v>
      </c>
      <c r="O223" s="32">
        <v>11137.27</v>
      </c>
      <c r="P223" s="76">
        <f t="shared" si="11"/>
        <v>-7.5544896726897903E-4</v>
      </c>
    </row>
    <row r="224" spans="1:16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101">
        <f t="shared" ca="1" si="9"/>
        <v>43238</v>
      </c>
      <c r="L224" s="93">
        <f t="shared" ca="1" si="10"/>
        <v>-4.1075229233196175E-3</v>
      </c>
      <c r="M224" s="28"/>
      <c r="N224" s="81">
        <v>43238</v>
      </c>
      <c r="O224" s="32">
        <v>11145.69</v>
      </c>
      <c r="P224" s="76">
        <f t="shared" si="11"/>
        <v>-4.1075229233196175E-3</v>
      </c>
    </row>
    <row r="225" spans="1:16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101">
        <f t="shared" ca="1" si="9"/>
        <v>43231</v>
      </c>
      <c r="L225" s="93">
        <f t="shared" ca="1" si="10"/>
        <v>2.8216416058177707E-3</v>
      </c>
      <c r="M225" s="28"/>
      <c r="N225" s="81">
        <v>43231</v>
      </c>
      <c r="O225" s="32">
        <v>11191.66</v>
      </c>
      <c r="P225" s="76">
        <f t="shared" si="11"/>
        <v>2.8216416058177707E-3</v>
      </c>
    </row>
    <row r="226" spans="1:16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101">
        <f t="shared" ca="1" si="9"/>
        <v>43224</v>
      </c>
      <c r="L226" s="93">
        <f t="shared" ca="1" si="10"/>
        <v>9.3170482448008407E-3</v>
      </c>
      <c r="M226" s="28"/>
      <c r="N226" s="81">
        <v>43224</v>
      </c>
      <c r="O226" s="32">
        <v>11160.17</v>
      </c>
      <c r="P226" s="76">
        <f t="shared" si="11"/>
        <v>9.3170482448008407E-3</v>
      </c>
    </row>
    <row r="227" spans="1:16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101">
        <f t="shared" ca="1" si="9"/>
        <v>43217</v>
      </c>
      <c r="L227" s="93">
        <f t="shared" ca="1" si="10"/>
        <v>-3.1347142785018711E-3</v>
      </c>
      <c r="M227" s="28"/>
      <c r="N227" s="81">
        <v>43217</v>
      </c>
      <c r="O227" s="32">
        <v>11057.15</v>
      </c>
      <c r="P227" s="76">
        <f t="shared" si="11"/>
        <v>-3.1347142785018711E-3</v>
      </c>
    </row>
    <row r="228" spans="1:16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101">
        <f t="shared" ca="1" si="9"/>
        <v>43210</v>
      </c>
      <c r="L228" s="93">
        <f t="shared" ca="1" si="10"/>
        <v>8.0573924545634945E-4</v>
      </c>
      <c r="M228" s="28"/>
      <c r="N228" s="81">
        <v>43210</v>
      </c>
      <c r="O228" s="32">
        <v>11091.92</v>
      </c>
      <c r="P228" s="76">
        <f t="shared" si="11"/>
        <v>8.0573924545634945E-4</v>
      </c>
    </row>
    <row r="229" spans="1:16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101">
        <f t="shared" ca="1" si="9"/>
        <v>43203</v>
      </c>
      <c r="L229" s="93">
        <f t="shared" ca="1" si="10"/>
        <v>5.5644975439270716E-3</v>
      </c>
      <c r="M229" s="28"/>
      <c r="N229" s="81">
        <v>43203</v>
      </c>
      <c r="O229" s="32">
        <v>11082.99</v>
      </c>
      <c r="P229" s="76">
        <f t="shared" si="11"/>
        <v>5.5644975439270716E-3</v>
      </c>
    </row>
    <row r="230" spans="1:16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101">
        <f t="shared" ca="1" si="9"/>
        <v>43196</v>
      </c>
      <c r="L230" s="93">
        <f t="shared" ca="1" si="10"/>
        <v>4.8017182985853335E-3</v>
      </c>
      <c r="M230" s="28"/>
      <c r="N230" s="81">
        <v>43196</v>
      </c>
      <c r="O230" s="32">
        <v>11021.66</v>
      </c>
      <c r="P230" s="76">
        <f t="shared" si="11"/>
        <v>4.8017182985853335E-3</v>
      </c>
    </row>
    <row r="231" spans="1:16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101">
        <f t="shared" ca="1" si="9"/>
        <v>43189</v>
      </c>
      <c r="L231" s="93">
        <f t="shared" ca="1" si="10"/>
        <v>-6.206121138048637E-3</v>
      </c>
      <c r="M231" s="28"/>
      <c r="N231" s="81">
        <v>43189</v>
      </c>
      <c r="O231" s="32">
        <v>10968.99</v>
      </c>
      <c r="P231" s="76">
        <f t="shared" si="11"/>
        <v>-6.206121138048637E-3</v>
      </c>
    </row>
    <row r="232" spans="1:16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101">
        <f t="shared" ca="1" si="9"/>
        <v>43182</v>
      </c>
      <c r="L232" s="93">
        <f t="shared" ca="1" si="10"/>
        <v>6.1430615946982403E-3</v>
      </c>
      <c r="M232" s="28"/>
      <c r="N232" s="81">
        <v>43182</v>
      </c>
      <c r="O232" s="32">
        <v>11037.49</v>
      </c>
      <c r="P232" s="76">
        <f t="shared" si="11"/>
        <v>6.1430615946982403E-3</v>
      </c>
    </row>
    <row r="233" spans="1:16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101">
        <f t="shared" ca="1" si="9"/>
        <v>43175</v>
      </c>
      <c r="L233" s="93">
        <f t="shared" ca="1" si="10"/>
        <v>1.832588901076182E-4</v>
      </c>
      <c r="M233" s="28"/>
      <c r="N233" s="81">
        <v>43175</v>
      </c>
      <c r="O233" s="32">
        <v>10970.1</v>
      </c>
      <c r="P233" s="76">
        <f t="shared" si="11"/>
        <v>1.832588901076182E-4</v>
      </c>
    </row>
    <row r="234" spans="1:16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101">
        <f t="shared" ca="1" si="9"/>
        <v>43168</v>
      </c>
      <c r="L234" s="93">
        <f t="shared" ca="1" si="10"/>
        <v>3.7953182228356308E-3</v>
      </c>
      <c r="M234" s="28"/>
      <c r="N234" s="81">
        <v>43168</v>
      </c>
      <c r="O234" s="32">
        <v>10968.09</v>
      </c>
      <c r="P234" s="76">
        <f t="shared" si="11"/>
        <v>3.7953182228356308E-3</v>
      </c>
    </row>
    <row r="235" spans="1:16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101">
        <f t="shared" ca="1" si="9"/>
        <v>43161</v>
      </c>
      <c r="L235" s="93">
        <f t="shared" ca="1" si="10"/>
        <v>-1.4823978975564422E-4</v>
      </c>
      <c r="M235" s="28"/>
      <c r="N235" s="81">
        <v>43161</v>
      </c>
      <c r="O235" s="32">
        <v>10926.62</v>
      </c>
      <c r="P235" s="76">
        <f t="shared" si="11"/>
        <v>-1.4823978975564422E-4</v>
      </c>
    </row>
    <row r="236" spans="1:16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101">
        <f t="shared" ca="1" si="9"/>
        <v>43154</v>
      </c>
      <c r="L236" s="93">
        <f t="shared" ca="1" si="10"/>
        <v>8.3706532589666871E-4</v>
      </c>
      <c r="M236" s="28"/>
      <c r="N236" s="81">
        <v>43154</v>
      </c>
      <c r="O236" s="32">
        <v>10928.24</v>
      </c>
      <c r="P236" s="76">
        <f t="shared" si="11"/>
        <v>8.3706532589666871E-4</v>
      </c>
    </row>
    <row r="237" spans="1:16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101">
        <f t="shared" ca="1" si="9"/>
        <v>43147</v>
      </c>
      <c r="L237" s="93">
        <f t="shared" ca="1" si="10"/>
        <v>1.0043920181452837E-2</v>
      </c>
      <c r="M237" s="28"/>
      <c r="N237" s="81">
        <v>43147</v>
      </c>
      <c r="O237" s="32">
        <v>10919.1</v>
      </c>
      <c r="P237" s="76">
        <f t="shared" si="11"/>
        <v>1.0043920181452837E-2</v>
      </c>
    </row>
    <row r="238" spans="1:16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101">
        <f t="shared" ca="1" si="9"/>
        <v>43140</v>
      </c>
      <c r="L238" s="93">
        <f t="shared" ca="1" si="10"/>
        <v>-1.7241536047591932E-2</v>
      </c>
      <c r="M238" s="28"/>
      <c r="N238" s="81">
        <v>43140</v>
      </c>
      <c r="O238" s="32">
        <v>10810.52</v>
      </c>
      <c r="P238" s="76">
        <f t="shared" si="11"/>
        <v>-1.7241536047591932E-2</v>
      </c>
    </row>
    <row r="239" spans="1:16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101">
        <f t="shared" ca="1" si="9"/>
        <v>43133</v>
      </c>
      <c r="L239" s="93">
        <f t="shared" ca="1" si="10"/>
        <v>-2.0812729938338825E-2</v>
      </c>
      <c r="M239" s="28"/>
      <c r="N239" s="81">
        <v>43133</v>
      </c>
      <c r="O239" s="32">
        <v>11000.18</v>
      </c>
      <c r="P239" s="76">
        <f t="shared" si="11"/>
        <v>-2.0812729938338825E-2</v>
      </c>
    </row>
    <row r="240" spans="1:16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101">
        <f t="shared" ca="1" si="9"/>
        <v>43126</v>
      </c>
      <c r="L240" s="93">
        <f t="shared" ca="1" si="10"/>
        <v>2.9327372035345967E-3</v>
      </c>
      <c r="M240" s="28"/>
      <c r="N240" s="81">
        <v>43126</v>
      </c>
      <c r="O240" s="32">
        <v>11233.99</v>
      </c>
      <c r="P240" s="76">
        <f t="shared" si="11"/>
        <v>2.9327372035345967E-3</v>
      </c>
    </row>
    <row r="241" spans="1:16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101">
        <f t="shared" ca="1" si="9"/>
        <v>43119</v>
      </c>
      <c r="L241" s="93">
        <f t="shared" ca="1" si="10"/>
        <v>-8.0195323337017843E-4</v>
      </c>
      <c r="M241" s="28"/>
      <c r="N241" s="81">
        <v>43119</v>
      </c>
      <c r="O241" s="32">
        <v>11201.14</v>
      </c>
      <c r="P241" s="76">
        <f t="shared" si="11"/>
        <v>-8.0195323337017843E-4</v>
      </c>
    </row>
    <row r="242" spans="1:16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101">
        <f t="shared" ca="1" si="9"/>
        <v>43112</v>
      </c>
      <c r="L242" s="93">
        <f t="shared" ca="1" si="10"/>
        <v>1.821309680734462E-3</v>
      </c>
      <c r="M242" s="28"/>
      <c r="N242" s="81">
        <v>43112</v>
      </c>
      <c r="O242" s="32">
        <v>11210.13</v>
      </c>
      <c r="P242" s="76">
        <f t="shared" si="11"/>
        <v>1.821309680734462E-3</v>
      </c>
    </row>
    <row r="243" spans="1:16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101">
        <f t="shared" ca="1" si="9"/>
        <v>43105</v>
      </c>
      <c r="L243" s="93">
        <f t="shared" ca="1" si="10"/>
        <v>5.9847993109882758E-3</v>
      </c>
      <c r="M243" s="28"/>
      <c r="N243" s="81">
        <v>43105</v>
      </c>
      <c r="O243" s="32">
        <v>11189.75</v>
      </c>
      <c r="P243" s="76">
        <f t="shared" si="11"/>
        <v>5.9847993109882758E-3</v>
      </c>
    </row>
    <row r="244" spans="1:16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101">
        <f t="shared" ca="1" si="9"/>
        <v>43098</v>
      </c>
      <c r="L244" s="93">
        <f t="shared" ca="1" si="10"/>
        <v>2.1090527101010892E-3</v>
      </c>
      <c r="M244" s="28"/>
      <c r="N244" s="81">
        <v>43098</v>
      </c>
      <c r="O244" s="32">
        <v>11123.18</v>
      </c>
      <c r="P244" s="76">
        <f t="shared" si="11"/>
        <v>2.1090527101010892E-3</v>
      </c>
    </row>
    <row r="245" spans="1:16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101">
        <f t="shared" ca="1" si="9"/>
        <v>43091</v>
      </c>
      <c r="L245" s="93">
        <f t="shared" ca="1" si="10"/>
        <v>1.1965140269480035E-2</v>
      </c>
      <c r="M245" s="28"/>
      <c r="N245" s="81">
        <v>43091</v>
      </c>
      <c r="O245" s="32">
        <v>11099.77</v>
      </c>
      <c r="P245" s="76">
        <f t="shared" si="11"/>
        <v>1.1965140269480035E-2</v>
      </c>
    </row>
    <row r="246" spans="1:16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101">
        <f t="shared" ca="1" si="9"/>
        <v>43084</v>
      </c>
      <c r="L246" s="93">
        <f t="shared" ca="1" si="10"/>
        <v>5.5712630274227237E-3</v>
      </c>
      <c r="M246" s="28"/>
      <c r="N246" s="81">
        <v>43084</v>
      </c>
      <c r="O246" s="32">
        <v>10968.53</v>
      </c>
      <c r="P246" s="76">
        <f t="shared" si="11"/>
        <v>5.5712630274227237E-3</v>
      </c>
    </row>
    <row r="247" spans="1:16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101">
        <f t="shared" ca="1" si="9"/>
        <v>43077</v>
      </c>
      <c r="L247" s="93">
        <f t="shared" ca="1" si="10"/>
        <v>-1.068157267723191E-2</v>
      </c>
      <c r="M247" s="28"/>
      <c r="N247" s="81">
        <v>43077</v>
      </c>
      <c r="O247" s="32">
        <v>10907.76</v>
      </c>
      <c r="P247" s="76">
        <f t="shared" si="11"/>
        <v>-1.068157267723191E-2</v>
      </c>
    </row>
    <row r="248" spans="1:16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101">
        <f t="shared" ca="1" si="9"/>
        <v>43070</v>
      </c>
      <c r="L248" s="93">
        <f t="shared" ca="1" si="10"/>
        <v>-1.2243117166075845E-2</v>
      </c>
      <c r="M248" s="28"/>
      <c r="N248" s="81">
        <v>43070</v>
      </c>
      <c r="O248" s="32">
        <v>11025.53</v>
      </c>
      <c r="P248" s="76">
        <f t="shared" si="11"/>
        <v>-1.2243117166075845E-2</v>
      </c>
    </row>
    <row r="249" spans="1:16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101">
        <f t="shared" ca="1" si="9"/>
        <v>43063</v>
      </c>
      <c r="L249" s="93">
        <f t="shared" ca="1" si="10"/>
        <v>1.9946193750972618E-3</v>
      </c>
      <c r="M249" s="28"/>
      <c r="N249" s="81">
        <v>43063</v>
      </c>
      <c r="O249" s="32">
        <v>11162.19</v>
      </c>
      <c r="P249" s="76">
        <f t="shared" si="11"/>
        <v>1.9946193750972618E-3</v>
      </c>
    </row>
    <row r="250" spans="1:16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101">
        <f t="shared" ca="1" si="9"/>
        <v>43056</v>
      </c>
      <c r="L250" s="93">
        <f t="shared" ca="1" si="10"/>
        <v>-2.6830940900309797E-3</v>
      </c>
      <c r="M250" s="28"/>
      <c r="N250" s="81">
        <v>43056</v>
      </c>
      <c r="O250" s="32">
        <v>11139.97</v>
      </c>
      <c r="P250" s="76">
        <f t="shared" si="11"/>
        <v>-2.6830940900309797E-3</v>
      </c>
    </row>
    <row r="251" spans="1:16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101">
        <f t="shared" ca="1" si="9"/>
        <v>43049</v>
      </c>
      <c r="L251" s="93">
        <f t="shared" ca="1" si="10"/>
        <v>-2.2679099231553979E-3</v>
      </c>
      <c r="M251" s="28"/>
      <c r="N251" s="81">
        <v>43049</v>
      </c>
      <c r="O251" s="32">
        <v>11169.94</v>
      </c>
      <c r="P251" s="76">
        <f t="shared" si="11"/>
        <v>-2.2679099231553979E-3</v>
      </c>
    </row>
    <row r="252" spans="1:16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101">
        <f t="shared" ca="1" si="9"/>
        <v>43042</v>
      </c>
      <c r="L252" s="93">
        <f t="shared" ca="1" si="10"/>
        <v>2.718321035953597E-3</v>
      </c>
      <c r="M252" s="28"/>
      <c r="N252" s="81">
        <v>43042</v>
      </c>
      <c r="O252" s="32">
        <v>11195.33</v>
      </c>
      <c r="P252" s="76">
        <f t="shared" si="11"/>
        <v>2.718321035953597E-3</v>
      </c>
    </row>
    <row r="253" spans="1:16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101">
        <f t="shared" ca="1" si="9"/>
        <v>43035</v>
      </c>
      <c r="L253" s="93">
        <f t="shared" ca="1" si="10"/>
        <v>-7.358805094352272E-3</v>
      </c>
      <c r="M253" s="28"/>
      <c r="N253" s="81">
        <v>43035</v>
      </c>
      <c r="O253" s="32">
        <v>11164.98</v>
      </c>
      <c r="P253" s="76">
        <f t="shared" si="11"/>
        <v>-7.358805094352272E-3</v>
      </c>
    </row>
    <row r="254" spans="1:16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101">
        <f t="shared" ca="1" si="9"/>
        <v>43028</v>
      </c>
      <c r="L254" s="93">
        <f t="shared" ca="1" si="10"/>
        <v>-1.1028577759254699E-2</v>
      </c>
      <c r="M254" s="28"/>
      <c r="N254" s="81">
        <v>43028</v>
      </c>
      <c r="O254" s="32">
        <v>11247.75</v>
      </c>
      <c r="P254" s="76">
        <f t="shared" si="11"/>
        <v>-1.1028577759254699E-2</v>
      </c>
    </row>
    <row r="255" spans="1:16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101">
        <f t="shared" ca="1" si="9"/>
        <v>43021</v>
      </c>
      <c r="L255" s="93">
        <f t="shared" ca="1" si="10"/>
        <v>3.0294130875936354E-3</v>
      </c>
      <c r="M255" s="28"/>
      <c r="N255" s="81">
        <v>43021</v>
      </c>
      <c r="O255" s="32">
        <v>11373.18</v>
      </c>
      <c r="P255" s="76">
        <f t="shared" si="11"/>
        <v>3.0294130875936354E-3</v>
      </c>
    </row>
    <row r="256" spans="1:16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101">
        <f t="shared" ca="1" si="9"/>
        <v>43014</v>
      </c>
      <c r="L256" s="93">
        <f t="shared" ca="1" si="10"/>
        <v>1.4406233784823641E-2</v>
      </c>
      <c r="M256" s="28"/>
      <c r="N256" s="81">
        <v>43014</v>
      </c>
      <c r="O256" s="32">
        <v>11338.83</v>
      </c>
      <c r="P256" s="76">
        <f t="shared" si="11"/>
        <v>1.4406233784823641E-2</v>
      </c>
    </row>
    <row r="257" spans="1:16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101">
        <f t="shared" ca="1" si="9"/>
        <v>43007</v>
      </c>
      <c r="L257" s="93">
        <f t="shared" ca="1" si="10"/>
        <v>-3.5426662173704271E-3</v>
      </c>
      <c r="M257" s="28"/>
      <c r="N257" s="81">
        <v>43007</v>
      </c>
      <c r="O257" s="32">
        <v>11177.8</v>
      </c>
      <c r="P257" s="76">
        <f t="shared" si="11"/>
        <v>-3.5426662173704271E-3</v>
      </c>
    </row>
    <row r="258" spans="1:16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101">
        <f t="shared" ca="1" si="9"/>
        <v>43000</v>
      </c>
      <c r="L258" s="93">
        <f t="shared" ca="1" si="10"/>
        <v>-1.0036827292968842E-2</v>
      </c>
      <c r="M258" s="28"/>
      <c r="N258" s="81">
        <v>43000</v>
      </c>
      <c r="O258" s="32">
        <v>11217.54</v>
      </c>
      <c r="P258" s="76">
        <f t="shared" si="11"/>
        <v>-1.0036827292968842E-2</v>
      </c>
    </row>
    <row r="259" spans="1:16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101">
        <f t="shared" ca="1" si="9"/>
        <v>42993</v>
      </c>
      <c r="L259" s="93">
        <f t="shared" ca="1" si="10"/>
        <v>-1.6774566383706446E-2</v>
      </c>
      <c r="M259" s="28"/>
      <c r="N259" s="81">
        <v>42993</v>
      </c>
      <c r="O259" s="32">
        <v>11331.27</v>
      </c>
      <c r="P259" s="76">
        <f t="shared" si="11"/>
        <v>-1.6774566383706446E-2</v>
      </c>
    </row>
    <row r="260" spans="1:16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101">
        <f t="shared" ca="1" si="9"/>
        <v>42986</v>
      </c>
      <c r="L260" s="93">
        <f t="shared" ca="1" si="10"/>
        <v>1.5921753965446594E-3</v>
      </c>
      <c r="M260" s="28"/>
      <c r="N260" s="81">
        <v>42986</v>
      </c>
      <c r="O260" s="32">
        <v>11524.59</v>
      </c>
      <c r="P260" s="76">
        <f t="shared" si="11"/>
        <v>1.5921753965446594E-3</v>
      </c>
    </row>
    <row r="261" spans="1:16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101">
        <f t="shared" ca="1" si="9"/>
        <v>42979</v>
      </c>
      <c r="L261" s="93">
        <f t="shared" ca="1" si="10"/>
        <v>2.4701440034197608E-2</v>
      </c>
      <c r="M261" s="28"/>
      <c r="N261" s="81">
        <v>42979</v>
      </c>
      <c r="O261" s="32">
        <v>11506.27</v>
      </c>
      <c r="P261" s="76">
        <f t="shared" si="11"/>
        <v>2.4701440034197608E-2</v>
      </c>
    </row>
    <row r="262" spans="1:16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101">
        <f t="shared" ref="K262:K269" ca="1" si="12">IF(AND($B$2&lt;=N262,N262&lt;=EndDate),N262,"")</f>
        <v>42972</v>
      </c>
      <c r="L262" s="93">
        <f t="shared" ref="L262:L269" ca="1" si="13">IF($K262="","",IFERROR(IF(ROW()=1,"",P262),""))</f>
        <v>2.9575309249052495E-4</v>
      </c>
      <c r="M262" s="28"/>
      <c r="N262" s="81">
        <v>42972</v>
      </c>
      <c r="O262" s="32">
        <v>11228.9</v>
      </c>
      <c r="P262" s="76">
        <f t="shared" ref="P262:P269" si="14">IFERROR(O262/O263-1,"")</f>
        <v>2.9575309249052495E-4</v>
      </c>
    </row>
    <row r="263" spans="1:16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101">
        <f t="shared" ca="1" si="12"/>
        <v>42965</v>
      </c>
      <c r="L263" s="93">
        <f t="shared" ca="1" si="13"/>
        <v>3.7743542420576315E-3</v>
      </c>
      <c r="M263" s="28"/>
      <c r="N263" s="81">
        <v>42965</v>
      </c>
      <c r="O263" s="32">
        <v>11225.58</v>
      </c>
      <c r="P263" s="76">
        <f t="shared" si="14"/>
        <v>3.7743542420576315E-3</v>
      </c>
    </row>
    <row r="264" spans="1:16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101">
        <f t="shared" ca="1" si="12"/>
        <v>42958</v>
      </c>
      <c r="L264" s="93">
        <f t="shared" ca="1" si="13"/>
        <v>4.1248295163247573E-3</v>
      </c>
      <c r="M264" s="28"/>
      <c r="N264" s="81">
        <v>42958</v>
      </c>
      <c r="O264" s="32">
        <v>11183.37</v>
      </c>
      <c r="P264" s="76">
        <f t="shared" si="14"/>
        <v>4.1248295163247573E-3</v>
      </c>
    </row>
    <row r="265" spans="1:16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101">
        <f t="shared" ca="1" si="12"/>
        <v>42951</v>
      </c>
      <c r="L265" s="93">
        <f t="shared" ca="1" si="13"/>
        <v>-1.7137869838672715E-2</v>
      </c>
      <c r="M265" s="28"/>
      <c r="N265" s="81">
        <v>42951</v>
      </c>
      <c r="O265" s="32">
        <v>11137.43</v>
      </c>
      <c r="P265" s="76">
        <f t="shared" si="14"/>
        <v>-1.7137869838672715E-2</v>
      </c>
    </row>
    <row r="266" spans="1:16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101" t="str">
        <f t="shared" ca="1" si="12"/>
        <v/>
      </c>
      <c r="L266" s="93" t="str">
        <f t="shared" ca="1" si="13"/>
        <v/>
      </c>
      <c r="M266" s="28"/>
      <c r="N266" s="81">
        <v>42944</v>
      </c>
      <c r="O266" s="32">
        <v>11331.63</v>
      </c>
      <c r="P266" s="76">
        <f t="shared" si="14"/>
        <v>-2.0220897452044584E-3</v>
      </c>
    </row>
    <row r="267" spans="1:16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101" t="str">
        <f t="shared" ca="1" si="12"/>
        <v/>
      </c>
      <c r="L267" s="93" t="str">
        <f t="shared" ca="1" si="13"/>
        <v/>
      </c>
      <c r="M267" s="28"/>
      <c r="N267" s="81">
        <v>42937</v>
      </c>
      <c r="O267" s="32">
        <v>11354.59</v>
      </c>
      <c r="P267" s="76">
        <f t="shared" si="14"/>
        <v>3.2302441325919862E-3</v>
      </c>
    </row>
    <row r="268" spans="1:16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101" t="str">
        <f t="shared" ca="1" si="12"/>
        <v/>
      </c>
      <c r="L268" s="93" t="str">
        <f t="shared" ca="1" si="13"/>
        <v/>
      </c>
      <c r="M268" s="28"/>
      <c r="N268" s="81">
        <v>42930</v>
      </c>
      <c r="O268" s="32">
        <v>11318.03</v>
      </c>
      <c r="P268" s="76">
        <f t="shared" si="14"/>
        <v>1.3037520239662648E-2</v>
      </c>
    </row>
    <row r="269" spans="1:16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101" t="str">
        <f t="shared" ca="1" si="12"/>
        <v/>
      </c>
      <c r="L269" s="93" t="str">
        <f t="shared" ca="1" si="13"/>
        <v/>
      </c>
      <c r="M269" s="28"/>
      <c r="N269" s="81">
        <v>42923</v>
      </c>
      <c r="O269" s="32">
        <v>11172.37</v>
      </c>
      <c r="P269" s="76" t="str">
        <f t="shared" si="14"/>
        <v/>
      </c>
    </row>
    <row r="270" spans="1:16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101" t="str">
        <f t="shared" ref="K270" ca="1" si="15">IF(AND($B$2&lt;=N270,N270&lt;=EndDate),N270,"")</f>
        <v/>
      </c>
      <c r="L270" s="93" t="str">
        <f t="shared" ref="L270" ca="1" si="16">IF($K270="","",IFERROR(IF(ROW()=1,"",P270),""))</f>
        <v/>
      </c>
      <c r="M270" s="28"/>
      <c r="N270" s="81"/>
      <c r="P270" s="76" t="str">
        <f t="shared" ref="P270" si="17">IF(OR(O270="",O271=""),"",O270/O271-1)</f>
        <v/>
      </c>
    </row>
    <row r="271" spans="1:16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28"/>
      <c r="N271" s="82"/>
      <c r="P271" s="76"/>
    </row>
    <row r="272" spans="1:16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28"/>
      <c r="N272" s="82"/>
      <c r="P272" s="76"/>
    </row>
    <row r="273" spans="1:16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28"/>
      <c r="N273" s="82"/>
      <c r="P273" s="76"/>
    </row>
    <row r="274" spans="1:16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28"/>
      <c r="N274" s="82"/>
      <c r="P274" s="76"/>
    </row>
    <row r="275" spans="1:16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28"/>
      <c r="N275" s="82"/>
      <c r="P275" s="76"/>
    </row>
    <row r="276" spans="1:16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28"/>
      <c r="N276" s="82"/>
      <c r="P276" s="76"/>
    </row>
    <row r="277" spans="1:16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28"/>
      <c r="N277" s="82"/>
      <c r="P277" s="76"/>
    </row>
    <row r="278" spans="1:16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28"/>
      <c r="N278" s="82"/>
      <c r="P278" s="76"/>
    </row>
    <row r="279" spans="1:16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28"/>
      <c r="N279" s="82"/>
      <c r="P279" s="76"/>
    </row>
    <row r="280" spans="1:16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28"/>
      <c r="N280" s="82"/>
      <c r="P280" s="76"/>
    </row>
    <row r="281" spans="1:16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28"/>
      <c r="N281" s="82"/>
      <c r="P281" s="76"/>
    </row>
    <row r="282" spans="1:16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28"/>
      <c r="N282" s="82"/>
      <c r="P282" s="76"/>
    </row>
    <row r="283" spans="1:16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28"/>
      <c r="N283" s="82"/>
      <c r="P283" s="76"/>
    </row>
    <row r="284" spans="1:16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28"/>
      <c r="N284" s="82"/>
      <c r="P284" s="76"/>
    </row>
    <row r="285" spans="1:16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28"/>
      <c r="N285" s="82"/>
      <c r="P285" s="76"/>
    </row>
    <row r="286" spans="1:16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28"/>
      <c r="N286" s="82"/>
      <c r="P286" s="76"/>
    </row>
    <row r="287" spans="1:16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28"/>
      <c r="N287" s="82"/>
      <c r="P287" s="76"/>
    </row>
    <row r="288" spans="1:16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28"/>
      <c r="N288" s="82"/>
      <c r="P288" s="76"/>
    </row>
    <row r="289" spans="1:16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28"/>
      <c r="N289" s="82"/>
      <c r="P289" s="76"/>
    </row>
    <row r="290" spans="1:16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28"/>
      <c r="N290" s="82"/>
      <c r="P290" s="76"/>
    </row>
    <row r="291" spans="1:16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28"/>
      <c r="N291" s="82"/>
      <c r="P291" s="76"/>
    </row>
    <row r="292" spans="1:16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28"/>
      <c r="N292" s="82"/>
      <c r="P292" s="76"/>
    </row>
    <row r="293" spans="1:16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28"/>
      <c r="N293" s="82"/>
      <c r="P293" s="76"/>
    </row>
    <row r="294" spans="1:16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28"/>
      <c r="N294" s="82"/>
      <c r="P294" s="76"/>
    </row>
    <row r="295" spans="1:16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28"/>
      <c r="N295" s="82"/>
      <c r="P295" s="76"/>
    </row>
    <row r="296" spans="1:16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28"/>
      <c r="N296" s="82"/>
      <c r="P296" s="76"/>
    </row>
    <row r="297" spans="1:16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28"/>
      <c r="N297" s="82"/>
      <c r="P297" s="76"/>
    </row>
    <row r="298" spans="1:16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28"/>
      <c r="N298" s="82"/>
      <c r="P298" s="76"/>
    </row>
    <row r="299" spans="1:16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28"/>
      <c r="N299" s="82"/>
      <c r="P299" s="76"/>
    </row>
    <row r="300" spans="1:16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28"/>
      <c r="N300" s="82"/>
      <c r="P300" s="76"/>
    </row>
    <row r="301" spans="1:16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28"/>
      <c r="N301" s="82"/>
      <c r="P301" s="76"/>
    </row>
    <row r="302" spans="1:16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28"/>
      <c r="N302" s="82"/>
      <c r="P302" s="76"/>
    </row>
    <row r="303" spans="1:16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28"/>
      <c r="N303" s="82"/>
      <c r="P303" s="76"/>
    </row>
    <row r="304" spans="1:16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28"/>
      <c r="N304" s="82"/>
      <c r="P304" s="76"/>
    </row>
    <row r="305" spans="1:16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28"/>
      <c r="N305" s="82"/>
      <c r="P305" s="76"/>
    </row>
    <row r="306" spans="1:16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28"/>
      <c r="N306" s="82"/>
      <c r="P306" s="76"/>
    </row>
    <row r="307" spans="1:16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28"/>
      <c r="N307" s="82"/>
      <c r="P307" s="76"/>
    </row>
    <row r="308" spans="1:16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28"/>
      <c r="N308" s="82"/>
      <c r="P308" s="76"/>
    </row>
    <row r="309" spans="1:16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28"/>
      <c r="N309" s="82"/>
      <c r="P309" s="76"/>
    </row>
    <row r="310" spans="1:16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28"/>
      <c r="N310" s="82"/>
      <c r="P310" s="76"/>
    </row>
    <row r="311" spans="1:16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28"/>
      <c r="N311" s="82"/>
      <c r="P311" s="76"/>
    </row>
    <row r="312" spans="1:16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28"/>
      <c r="N312" s="82"/>
      <c r="P312" s="76"/>
    </row>
    <row r="313" spans="1:16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28"/>
      <c r="N313" s="82"/>
      <c r="P313" s="76"/>
    </row>
    <row r="314" spans="1:16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28"/>
      <c r="N314" s="82"/>
      <c r="P314" s="76"/>
    </row>
    <row r="315" spans="1:16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28"/>
      <c r="N315" s="82"/>
      <c r="P315" s="76"/>
    </row>
    <row r="316" spans="1:16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28"/>
      <c r="N316" s="82"/>
      <c r="P316" s="76"/>
    </row>
    <row r="317" spans="1:16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28"/>
      <c r="N317" s="82"/>
      <c r="P317" s="76"/>
    </row>
    <row r="318" spans="1:16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28"/>
      <c r="N318" s="82"/>
      <c r="P318" s="76"/>
    </row>
    <row r="319" spans="1:16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28"/>
      <c r="N319" s="82"/>
      <c r="P319" s="76"/>
    </row>
    <row r="320" spans="1:16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28"/>
      <c r="N320" s="82"/>
      <c r="P320" s="76"/>
    </row>
    <row r="321" spans="1:16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28"/>
      <c r="N321" s="82"/>
      <c r="P321" s="76"/>
    </row>
    <row r="322" spans="1:16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28"/>
      <c r="N322" s="82"/>
      <c r="P322" s="76"/>
    </row>
    <row r="323" spans="1:16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28"/>
      <c r="N323" s="82"/>
      <c r="P323" s="76"/>
    </row>
    <row r="324" spans="1:16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28"/>
      <c r="N324" s="82"/>
      <c r="P324" s="76"/>
    </row>
    <row r="325" spans="1:16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28"/>
      <c r="N325" s="82"/>
      <c r="P325" s="76"/>
    </row>
    <row r="326" spans="1:16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28"/>
      <c r="N326" s="82"/>
      <c r="P326" s="76"/>
    </row>
    <row r="327" spans="1:16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28"/>
      <c r="N327" s="82"/>
      <c r="P327" s="76"/>
    </row>
    <row r="328" spans="1:16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28"/>
      <c r="N328" s="82"/>
      <c r="P328" s="76"/>
    </row>
    <row r="329" spans="1:16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28"/>
      <c r="N329" s="82"/>
      <c r="P329" s="76"/>
    </row>
    <row r="330" spans="1:16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28"/>
      <c r="N330" s="82"/>
      <c r="P330" s="76"/>
    </row>
    <row r="331" spans="1:16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28"/>
      <c r="N331" s="82"/>
      <c r="P331" s="76"/>
    </row>
    <row r="332" spans="1:16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28"/>
      <c r="N332" s="82"/>
      <c r="P332" s="76"/>
    </row>
    <row r="333" spans="1:16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28"/>
      <c r="N333" s="82"/>
      <c r="P333" s="76"/>
    </row>
    <row r="334" spans="1:16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28"/>
      <c r="N334" s="82"/>
      <c r="P334" s="76"/>
    </row>
    <row r="335" spans="1:16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28"/>
      <c r="N335" s="82"/>
      <c r="P335" s="76"/>
    </row>
    <row r="336" spans="1:16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28"/>
      <c r="N336" s="82"/>
      <c r="P336" s="76"/>
    </row>
    <row r="337" spans="1:16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28"/>
      <c r="N337" s="82"/>
      <c r="P337" s="76"/>
    </row>
    <row r="338" spans="1:16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28"/>
      <c r="N338" s="82"/>
      <c r="P338" s="76"/>
    </row>
    <row r="339" spans="1:16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28"/>
      <c r="N339" s="82"/>
      <c r="P339" s="76"/>
    </row>
    <row r="340" spans="1:16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28"/>
      <c r="N340" s="82"/>
      <c r="P340" s="76"/>
    </row>
    <row r="341" spans="1:16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28"/>
      <c r="N341" s="82"/>
      <c r="P341" s="76"/>
    </row>
    <row r="342" spans="1:16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28"/>
      <c r="N342" s="82"/>
      <c r="P342" s="76"/>
    </row>
    <row r="343" spans="1:16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28"/>
      <c r="N343" s="82"/>
      <c r="P343" s="76"/>
    </row>
    <row r="344" spans="1:16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28"/>
      <c r="N344" s="82"/>
      <c r="P344" s="76"/>
    </row>
    <row r="345" spans="1:16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28"/>
      <c r="N345" s="82"/>
      <c r="P345" s="76"/>
    </row>
    <row r="346" spans="1:16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28"/>
      <c r="N346" s="82"/>
      <c r="P346" s="76"/>
    </row>
    <row r="347" spans="1:16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28"/>
      <c r="N347" s="82"/>
      <c r="P347" s="76"/>
    </row>
    <row r="348" spans="1:16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28"/>
      <c r="N348" s="82"/>
      <c r="P348" s="76"/>
    </row>
    <row r="349" spans="1:16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28"/>
      <c r="N349" s="82"/>
      <c r="P349" s="76"/>
    </row>
    <row r="350" spans="1:16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28"/>
      <c r="N350" s="82"/>
      <c r="P350" s="76"/>
    </row>
    <row r="351" spans="1:16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28"/>
      <c r="N351" s="82"/>
      <c r="P351" s="76"/>
    </row>
    <row r="352" spans="1:16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28"/>
      <c r="N352" s="82"/>
      <c r="P352" s="76"/>
    </row>
    <row r="353" spans="1:16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28"/>
      <c r="N353" s="82"/>
      <c r="P353" s="76"/>
    </row>
    <row r="354" spans="1:16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28"/>
      <c r="N354" s="82"/>
      <c r="P354" s="76"/>
    </row>
    <row r="355" spans="1:16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28"/>
      <c r="N355" s="82"/>
      <c r="P355" s="76"/>
    </row>
    <row r="356" spans="1:16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28"/>
      <c r="N356" s="82"/>
      <c r="P356" s="76"/>
    </row>
    <row r="357" spans="1:16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28"/>
      <c r="N357" s="82"/>
      <c r="P357" s="76"/>
    </row>
    <row r="358" spans="1:16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28"/>
      <c r="N358" s="82"/>
      <c r="P358" s="76"/>
    </row>
    <row r="359" spans="1:16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28"/>
      <c r="N359" s="82"/>
      <c r="P359" s="76"/>
    </row>
    <row r="360" spans="1:16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28"/>
      <c r="N360" s="82"/>
      <c r="P360" s="76"/>
    </row>
    <row r="361" spans="1:16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28"/>
      <c r="N361" s="82"/>
      <c r="P361" s="76"/>
    </row>
    <row r="362" spans="1:16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28"/>
      <c r="N362" s="82"/>
      <c r="P362" s="76"/>
    </row>
    <row r="363" spans="1:16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28"/>
      <c r="N363" s="82"/>
      <c r="P363" s="76"/>
    </row>
    <row r="364" spans="1:16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28"/>
      <c r="N364" s="82"/>
      <c r="P364" s="76"/>
    </row>
    <row r="365" spans="1:16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28"/>
      <c r="N365" s="82"/>
      <c r="P365" s="76"/>
    </row>
    <row r="366" spans="1:16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28"/>
      <c r="N366" s="82"/>
      <c r="P366" s="76"/>
    </row>
    <row r="367" spans="1:16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28"/>
      <c r="N367" s="82"/>
      <c r="P367" s="76"/>
    </row>
    <row r="368" spans="1:16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28"/>
      <c r="N368" s="82"/>
      <c r="P368" s="76"/>
    </row>
    <row r="369" spans="1:16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28"/>
      <c r="N369" s="82"/>
      <c r="P369" s="76"/>
    </row>
    <row r="370" spans="1:16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28"/>
      <c r="N370" s="82"/>
      <c r="P370" s="76"/>
    </row>
    <row r="371" spans="1:16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28"/>
      <c r="N371" s="82"/>
      <c r="P371" s="76"/>
    </row>
    <row r="372" spans="1:16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28"/>
      <c r="N372" s="82"/>
      <c r="P372" s="76"/>
    </row>
    <row r="373" spans="1:16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28"/>
      <c r="N373" s="82"/>
      <c r="P373" s="76"/>
    </row>
    <row r="374" spans="1:16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28"/>
      <c r="N374" s="82"/>
      <c r="P374" s="76"/>
    </row>
    <row r="375" spans="1:16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28"/>
      <c r="N375" s="82"/>
      <c r="P375" s="76"/>
    </row>
    <row r="376" spans="1:16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28"/>
      <c r="N376" s="82"/>
      <c r="P376" s="76"/>
    </row>
    <row r="377" spans="1:16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28"/>
      <c r="N377" s="82"/>
      <c r="P377" s="76"/>
    </row>
    <row r="378" spans="1:16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28"/>
      <c r="N378" s="82"/>
      <c r="P378" s="76"/>
    </row>
    <row r="379" spans="1:16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28"/>
      <c r="N379" s="82"/>
      <c r="P379" s="76"/>
    </row>
    <row r="380" spans="1:16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28"/>
      <c r="N380" s="82"/>
      <c r="P380" s="76"/>
    </row>
    <row r="381" spans="1:16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28"/>
      <c r="N381" s="82"/>
      <c r="P381" s="76"/>
    </row>
    <row r="382" spans="1:16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28"/>
      <c r="N382" s="82"/>
      <c r="P382" s="76"/>
    </row>
    <row r="383" spans="1:16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28"/>
      <c r="N383" s="82"/>
      <c r="P383" s="76"/>
    </row>
    <row r="384" spans="1:16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28"/>
      <c r="N384" s="82"/>
      <c r="P384" s="76"/>
    </row>
    <row r="385" spans="1:16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28"/>
      <c r="N385" s="82"/>
      <c r="P385" s="76"/>
    </row>
    <row r="386" spans="1:16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28"/>
      <c r="N386" s="82"/>
      <c r="P386" s="76"/>
    </row>
    <row r="387" spans="1:16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28"/>
      <c r="N387" s="82"/>
      <c r="P387" s="76"/>
    </row>
    <row r="388" spans="1:16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28"/>
      <c r="N388" s="82"/>
      <c r="P388" s="76"/>
    </row>
    <row r="389" spans="1:16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28"/>
      <c r="N389" s="82"/>
      <c r="P389" s="76"/>
    </row>
    <row r="390" spans="1:16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28"/>
      <c r="N390" s="82"/>
      <c r="P390" s="76"/>
    </row>
    <row r="391" spans="1:16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28"/>
      <c r="N391" s="82"/>
      <c r="P391" s="76"/>
    </row>
    <row r="392" spans="1:16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28"/>
      <c r="N392" s="82"/>
      <c r="P392" s="76"/>
    </row>
    <row r="393" spans="1:16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28"/>
      <c r="N393" s="82"/>
      <c r="P393" s="76"/>
    </row>
    <row r="394" spans="1:16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28"/>
      <c r="N394" s="82"/>
      <c r="P394" s="76"/>
    </row>
    <row r="395" spans="1:16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28"/>
      <c r="N395" s="82"/>
      <c r="P395" s="76"/>
    </row>
    <row r="396" spans="1:16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28"/>
      <c r="N396" s="82"/>
      <c r="P396" s="76"/>
    </row>
    <row r="397" spans="1:16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28"/>
      <c r="N397" s="82"/>
      <c r="P397" s="76"/>
    </row>
    <row r="398" spans="1:16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28"/>
      <c r="N398" s="82"/>
      <c r="P398" s="76"/>
    </row>
    <row r="399" spans="1:16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28"/>
      <c r="N399" s="82"/>
      <c r="P399" s="76"/>
    </row>
    <row r="400" spans="1:16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28"/>
      <c r="N400" s="82"/>
      <c r="P400" s="76"/>
    </row>
    <row r="401" spans="1:16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28"/>
      <c r="N401" s="82"/>
      <c r="P401" s="76"/>
    </row>
    <row r="402" spans="1:16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28"/>
      <c r="N402" s="82"/>
      <c r="P402" s="76"/>
    </row>
    <row r="403" spans="1:16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28"/>
      <c r="N403" s="82"/>
      <c r="P403" s="76"/>
    </row>
    <row r="404" spans="1:16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28"/>
      <c r="N404" s="82"/>
      <c r="P404" s="76"/>
    </row>
    <row r="405" spans="1:16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28"/>
      <c r="N405" s="82"/>
      <c r="P405" s="76"/>
    </row>
    <row r="406" spans="1:16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28"/>
      <c r="N406" s="82"/>
      <c r="P406" s="76"/>
    </row>
    <row r="407" spans="1:16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28"/>
      <c r="N407" s="82"/>
      <c r="P407" s="76"/>
    </row>
    <row r="408" spans="1:16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28"/>
      <c r="N408" s="82"/>
      <c r="P408" s="76"/>
    </row>
    <row r="409" spans="1:16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28"/>
      <c r="N409" s="82"/>
      <c r="P409" s="76"/>
    </row>
    <row r="410" spans="1:16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28"/>
      <c r="N410" s="82"/>
      <c r="P410" s="76"/>
    </row>
    <row r="411" spans="1:16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28"/>
      <c r="N411" s="82"/>
      <c r="P411" s="76"/>
    </row>
    <row r="412" spans="1:16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28"/>
      <c r="N412" s="82"/>
      <c r="P412" s="76"/>
    </row>
    <row r="413" spans="1:16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28"/>
      <c r="N413" s="82"/>
      <c r="P413" s="76"/>
    </row>
    <row r="414" spans="1:16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28"/>
      <c r="N414" s="82"/>
      <c r="P414" s="76"/>
    </row>
    <row r="415" spans="1:16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28"/>
      <c r="N415" s="82"/>
      <c r="P415" s="76"/>
    </row>
    <row r="416" spans="1:16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28"/>
      <c r="N416" s="82"/>
      <c r="P416" s="76"/>
    </row>
    <row r="417" spans="1:16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28"/>
      <c r="N417" s="82"/>
      <c r="P417" s="76"/>
    </row>
    <row r="418" spans="1:16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28"/>
      <c r="N418" s="82"/>
      <c r="P418" s="76"/>
    </row>
    <row r="419" spans="1:16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28"/>
      <c r="N419" s="82"/>
      <c r="P419" s="76"/>
    </row>
    <row r="420" spans="1:16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28"/>
      <c r="N420" s="82"/>
      <c r="P420" s="76"/>
    </row>
    <row r="421" spans="1:16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28"/>
      <c r="N421" s="82"/>
      <c r="P421" s="76"/>
    </row>
    <row r="422" spans="1:16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28"/>
      <c r="N422" s="82"/>
      <c r="P422" s="76"/>
    </row>
    <row r="423" spans="1:16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28"/>
      <c r="N423" s="82"/>
      <c r="P423" s="76"/>
    </row>
    <row r="424" spans="1:16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28"/>
      <c r="N424" s="82"/>
      <c r="P424" s="76"/>
    </row>
    <row r="425" spans="1:16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28"/>
      <c r="N425" s="82"/>
      <c r="P425" s="76"/>
    </row>
    <row r="426" spans="1:16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28"/>
      <c r="N426" s="82"/>
      <c r="P426" s="76"/>
    </row>
    <row r="427" spans="1:16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28"/>
      <c r="N427" s="82"/>
      <c r="P427" s="76"/>
    </row>
    <row r="428" spans="1:16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28"/>
      <c r="N428" s="82"/>
      <c r="P428" s="76"/>
    </row>
    <row r="429" spans="1:16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28"/>
      <c r="N429" s="82"/>
      <c r="P429" s="76"/>
    </row>
    <row r="430" spans="1:16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28"/>
      <c r="N430" s="82"/>
      <c r="P430" s="76"/>
    </row>
    <row r="431" spans="1:16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28"/>
      <c r="N431" s="82"/>
      <c r="P431" s="76"/>
    </row>
    <row r="432" spans="1:16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28"/>
      <c r="N432" s="82"/>
      <c r="P432" s="76"/>
    </row>
    <row r="433" spans="1:16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28"/>
      <c r="N433" s="82"/>
      <c r="P433" s="76"/>
    </row>
    <row r="434" spans="1:16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28"/>
      <c r="N434" s="82"/>
      <c r="P434" s="76"/>
    </row>
    <row r="435" spans="1:16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28"/>
      <c r="N435" s="82"/>
      <c r="P435" s="76"/>
    </row>
    <row r="436" spans="1:16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28"/>
      <c r="N436" s="82"/>
      <c r="P436" s="76"/>
    </row>
    <row r="437" spans="1:16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28"/>
      <c r="N437" s="82"/>
      <c r="P437" s="76"/>
    </row>
    <row r="438" spans="1:16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28"/>
      <c r="N438" s="82"/>
      <c r="P438" s="76"/>
    </row>
    <row r="439" spans="1:16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28"/>
      <c r="N439" s="82"/>
      <c r="P439" s="76"/>
    </row>
    <row r="440" spans="1:16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28"/>
      <c r="N440" s="82"/>
      <c r="P440" s="76"/>
    </row>
    <row r="441" spans="1:16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28"/>
      <c r="N441" s="82"/>
      <c r="P441" s="76"/>
    </row>
    <row r="442" spans="1:16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28"/>
      <c r="N442" s="82"/>
      <c r="P442" s="76"/>
    </row>
    <row r="443" spans="1:16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28"/>
      <c r="N443" s="82"/>
      <c r="P443" s="76"/>
    </row>
    <row r="444" spans="1:16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28"/>
      <c r="N444" s="82"/>
      <c r="P444" s="76"/>
    </row>
    <row r="445" spans="1:16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28"/>
      <c r="N445" s="82"/>
      <c r="P445" s="76"/>
    </row>
    <row r="446" spans="1:16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28"/>
      <c r="N446" s="82"/>
      <c r="P446" s="76"/>
    </row>
    <row r="447" spans="1:16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28"/>
      <c r="N447" s="82"/>
      <c r="P447" s="76"/>
    </row>
    <row r="448" spans="1:16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28"/>
      <c r="N448" s="82"/>
      <c r="P448" s="76"/>
    </row>
    <row r="449" spans="1:16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28"/>
      <c r="N449" s="82"/>
      <c r="P449" s="76"/>
    </row>
    <row r="450" spans="1:16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28"/>
      <c r="N450" s="82"/>
      <c r="P450" s="76"/>
    </row>
    <row r="451" spans="1:16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28"/>
      <c r="N451" s="82"/>
      <c r="P451" s="76"/>
    </row>
    <row r="452" spans="1:16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28"/>
      <c r="N452" s="82"/>
      <c r="P452" s="76"/>
    </row>
    <row r="453" spans="1:16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28"/>
      <c r="N453" s="82"/>
      <c r="P453" s="76"/>
    </row>
    <row r="454" spans="1:16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28"/>
      <c r="N454" s="82"/>
      <c r="P454" s="76"/>
    </row>
    <row r="455" spans="1:16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28"/>
      <c r="N455" s="82"/>
      <c r="P455" s="76"/>
    </row>
    <row r="456" spans="1:16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28"/>
      <c r="N456" s="82"/>
      <c r="P456" s="76"/>
    </row>
    <row r="457" spans="1:16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28"/>
      <c r="N457" s="82"/>
      <c r="P457" s="76"/>
    </row>
    <row r="458" spans="1:16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28"/>
      <c r="N458" s="82"/>
      <c r="P458" s="76"/>
    </row>
    <row r="459" spans="1:16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28"/>
      <c r="N459" s="82"/>
      <c r="P459" s="76"/>
    </row>
    <row r="460" spans="1:16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28"/>
      <c r="N460" s="82"/>
      <c r="P460" s="76"/>
    </row>
    <row r="461" spans="1:16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28"/>
      <c r="N461" s="82"/>
      <c r="P461" s="76"/>
    </row>
    <row r="462" spans="1:16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28"/>
      <c r="N462" s="82"/>
      <c r="P462" s="76"/>
    </row>
    <row r="463" spans="1:16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28"/>
      <c r="N463" s="82"/>
      <c r="P463" s="76"/>
    </row>
    <row r="464" spans="1:16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28"/>
      <c r="N464" s="82"/>
      <c r="P464" s="76"/>
    </row>
    <row r="465" spans="1:16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28"/>
      <c r="N465" s="82"/>
      <c r="P465" s="76"/>
    </row>
    <row r="466" spans="1:16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28"/>
      <c r="N466" s="82"/>
      <c r="P466" s="76"/>
    </row>
    <row r="467" spans="1:16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28"/>
      <c r="N467" s="82"/>
      <c r="P467" s="76"/>
    </row>
    <row r="468" spans="1:16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28"/>
      <c r="N468" s="82"/>
      <c r="P468" s="76"/>
    </row>
    <row r="469" spans="1:16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28"/>
      <c r="N469" s="82"/>
      <c r="P469" s="76"/>
    </row>
    <row r="470" spans="1:16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28"/>
      <c r="N470" s="82"/>
      <c r="P470" s="76"/>
    </row>
    <row r="471" spans="1:16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28"/>
      <c r="N471" s="82"/>
      <c r="P471" s="76"/>
    </row>
    <row r="472" spans="1:16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28"/>
      <c r="N472" s="82"/>
      <c r="P472" s="76"/>
    </row>
    <row r="473" spans="1:16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28"/>
      <c r="N473" s="82"/>
      <c r="P473" s="76"/>
    </row>
    <row r="474" spans="1:16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28"/>
      <c r="N474" s="82"/>
      <c r="P474" s="76"/>
    </row>
    <row r="475" spans="1:16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28"/>
      <c r="N475" s="82"/>
      <c r="P475" s="76"/>
    </row>
    <row r="476" spans="1:16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28"/>
      <c r="N476" s="82"/>
      <c r="P476" s="76"/>
    </row>
    <row r="477" spans="1:16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28"/>
      <c r="N477" s="82"/>
      <c r="P477" s="76"/>
    </row>
    <row r="478" spans="1:16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28"/>
      <c r="N478" s="82"/>
      <c r="P478" s="76"/>
    </row>
    <row r="479" spans="1:16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28"/>
      <c r="N479" s="82"/>
      <c r="P479" s="76"/>
    </row>
    <row r="480" spans="1:16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28"/>
      <c r="N480" s="82"/>
      <c r="P480" s="76"/>
    </row>
    <row r="481" spans="1:16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28"/>
      <c r="N481" s="82"/>
      <c r="P481" s="76"/>
    </row>
    <row r="482" spans="1:16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28"/>
      <c r="N482" s="82"/>
      <c r="P482" s="76"/>
    </row>
    <row r="483" spans="1:16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28"/>
      <c r="N483" s="82"/>
      <c r="P483" s="76"/>
    </row>
    <row r="484" spans="1:16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28"/>
      <c r="N484" s="82"/>
      <c r="P484" s="76"/>
    </row>
    <row r="485" spans="1:16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28"/>
      <c r="N485" s="82"/>
      <c r="P485" s="76"/>
    </row>
    <row r="486" spans="1:16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28"/>
      <c r="N486" s="82"/>
      <c r="P486" s="76"/>
    </row>
    <row r="487" spans="1:16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28"/>
      <c r="N487" s="82"/>
      <c r="P487" s="76"/>
    </row>
    <row r="488" spans="1:16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28"/>
      <c r="N488" s="82"/>
      <c r="P488" s="76"/>
    </row>
    <row r="489" spans="1:16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28"/>
      <c r="N489" s="82"/>
      <c r="P489" s="76"/>
    </row>
    <row r="490" spans="1:16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28"/>
      <c r="N490" s="82"/>
      <c r="P490" s="76"/>
    </row>
    <row r="491" spans="1:16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28"/>
      <c r="N491" s="82"/>
      <c r="P491" s="76"/>
    </row>
    <row r="492" spans="1:16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28"/>
      <c r="N492" s="82"/>
      <c r="P492" s="76"/>
    </row>
    <row r="493" spans="1:16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28"/>
      <c r="N493" s="82"/>
      <c r="P493" s="76"/>
    </row>
    <row r="494" spans="1:16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28"/>
      <c r="N494" s="82"/>
      <c r="P494" s="76"/>
    </row>
    <row r="495" spans="1:16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28"/>
      <c r="N495" s="82"/>
      <c r="P495" s="76"/>
    </row>
    <row r="496" spans="1:16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28"/>
      <c r="N496" s="82"/>
      <c r="P496" s="76"/>
    </row>
    <row r="497" spans="1:16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28"/>
      <c r="N497" s="82"/>
      <c r="P497" s="76"/>
    </row>
    <row r="498" spans="1:16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28"/>
      <c r="N498" s="82"/>
      <c r="P498" s="76"/>
    </row>
    <row r="499" spans="1:16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28"/>
      <c r="N499" s="82"/>
      <c r="P499" s="76"/>
    </row>
    <row r="500" spans="1:16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28"/>
      <c r="N500" s="82"/>
      <c r="P500" s="76"/>
    </row>
    <row r="501" spans="1:16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28"/>
      <c r="N501" s="82"/>
      <c r="P501" s="76"/>
    </row>
    <row r="502" spans="1:16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28"/>
      <c r="N502" s="82"/>
      <c r="P502" s="76"/>
    </row>
    <row r="503" spans="1:16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28"/>
      <c r="N503" s="82"/>
      <c r="P503" s="76"/>
    </row>
    <row r="504" spans="1:16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28"/>
      <c r="N504" s="82"/>
      <c r="P504" s="76"/>
    </row>
    <row r="505" spans="1:16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28"/>
      <c r="N505" s="82"/>
      <c r="P505" s="76"/>
    </row>
    <row r="506" spans="1:16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28"/>
      <c r="N506" s="82"/>
      <c r="P506" s="76"/>
    </row>
    <row r="507" spans="1:16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28"/>
      <c r="N507" s="82"/>
      <c r="P507" s="76"/>
    </row>
    <row r="508" spans="1:16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28"/>
      <c r="N508" s="82"/>
      <c r="P508" s="76"/>
    </row>
    <row r="509" spans="1:16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28"/>
      <c r="N509" s="82"/>
      <c r="P509" s="76"/>
    </row>
    <row r="510" spans="1:16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28"/>
      <c r="N510" s="82"/>
      <c r="P510" s="76"/>
    </row>
    <row r="511" spans="1:16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28"/>
      <c r="N511" s="82"/>
      <c r="P511" s="76"/>
    </row>
    <row r="512" spans="1:16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28"/>
      <c r="N512" s="82"/>
      <c r="P512" s="76"/>
    </row>
    <row r="513" spans="1:16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28"/>
      <c r="N513" s="82"/>
      <c r="P513" s="76"/>
    </row>
    <row r="514" spans="1:16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28"/>
      <c r="N514" s="82"/>
      <c r="P514" s="76"/>
    </row>
    <row r="515" spans="1:16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28"/>
      <c r="N515" s="82"/>
      <c r="P515" s="76"/>
    </row>
    <row r="516" spans="1:16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28"/>
      <c r="N516" s="82"/>
      <c r="P516" s="76"/>
    </row>
    <row r="517" spans="1:16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28"/>
      <c r="N517" s="82"/>
      <c r="P517" s="76"/>
    </row>
    <row r="518" spans="1:16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28"/>
      <c r="N518" s="82"/>
      <c r="P518" s="76"/>
    </row>
    <row r="519" spans="1:16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28"/>
      <c r="N519" s="82"/>
      <c r="P519" s="76"/>
    </row>
    <row r="520" spans="1:16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28"/>
      <c r="N520" s="82"/>
      <c r="P520" s="76"/>
    </row>
    <row r="521" spans="1:16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28"/>
      <c r="N521" s="82"/>
      <c r="P521" s="76"/>
    </row>
    <row r="522" spans="1:16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28"/>
      <c r="N522" s="82"/>
      <c r="P522" s="76"/>
    </row>
    <row r="523" spans="1:16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28"/>
      <c r="N523" s="82"/>
      <c r="P523" s="76"/>
    </row>
    <row r="524" spans="1:16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28"/>
      <c r="N524" s="82"/>
      <c r="P524" s="76"/>
    </row>
    <row r="525" spans="1:16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28"/>
      <c r="N525" s="82"/>
      <c r="P525" s="76"/>
    </row>
    <row r="526" spans="1:16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28"/>
      <c r="N526" s="82"/>
      <c r="P526" s="76"/>
    </row>
    <row r="527" spans="1:16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28"/>
      <c r="N527" s="82"/>
      <c r="P527" s="76"/>
    </row>
    <row r="528" spans="1:16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28"/>
      <c r="N528" s="82"/>
      <c r="P528" s="76"/>
    </row>
    <row r="529" spans="1:16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28"/>
      <c r="N529" s="82"/>
      <c r="P529" s="76"/>
    </row>
    <row r="530" spans="1:16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28"/>
      <c r="N530" s="82"/>
      <c r="P530" s="76"/>
    </row>
    <row r="531" spans="1:16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28"/>
      <c r="N531" s="82"/>
      <c r="P531" s="76"/>
    </row>
    <row r="532" spans="1:16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28"/>
      <c r="N532" s="82"/>
      <c r="P532" s="76"/>
    </row>
    <row r="533" spans="1:16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28"/>
      <c r="N533" s="82"/>
      <c r="P533" s="76"/>
    </row>
    <row r="534" spans="1:16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28"/>
      <c r="N534" s="82"/>
      <c r="P534" s="76"/>
    </row>
    <row r="535" spans="1:16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28"/>
      <c r="N535" s="82"/>
      <c r="P535" s="76"/>
    </row>
    <row r="536" spans="1:16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28"/>
      <c r="N536" s="82"/>
      <c r="P536" s="76"/>
    </row>
    <row r="537" spans="1:16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28"/>
      <c r="N537" s="82"/>
      <c r="P537" s="76"/>
    </row>
    <row r="538" spans="1:16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28"/>
      <c r="N538" s="82"/>
      <c r="P538" s="76"/>
    </row>
    <row r="539" spans="1:16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28"/>
      <c r="N539" s="82"/>
      <c r="P539" s="76"/>
    </row>
    <row r="540" spans="1:16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28"/>
      <c r="N540" s="82"/>
      <c r="P540" s="76"/>
    </row>
    <row r="541" spans="1:16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28"/>
      <c r="N541" s="82"/>
      <c r="P541" s="76"/>
    </row>
    <row r="542" spans="1:16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28"/>
      <c r="N542" s="82"/>
      <c r="P542" s="76"/>
    </row>
    <row r="543" spans="1:16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28"/>
      <c r="N543" s="82"/>
      <c r="P543" s="76"/>
    </row>
    <row r="544" spans="1:16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28"/>
      <c r="N544" s="82"/>
      <c r="P544" s="76"/>
    </row>
    <row r="545" spans="1:16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28"/>
      <c r="N545" s="82"/>
      <c r="P545" s="76"/>
    </row>
    <row r="546" spans="1:16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28"/>
      <c r="N546" s="82"/>
      <c r="P546" s="76"/>
    </row>
    <row r="547" spans="1:16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28"/>
      <c r="N547" s="82"/>
      <c r="P547" s="76"/>
    </row>
    <row r="548" spans="1:16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28"/>
      <c r="N548" s="82"/>
      <c r="P548" s="76"/>
    </row>
    <row r="549" spans="1:16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28"/>
      <c r="N549" s="82"/>
      <c r="P549" s="76"/>
    </row>
    <row r="550" spans="1:16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28"/>
      <c r="N550" s="82"/>
      <c r="P550" s="76"/>
    </row>
    <row r="551" spans="1:16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28"/>
      <c r="N551" s="82"/>
      <c r="P551" s="76"/>
    </row>
    <row r="552" spans="1:16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28"/>
      <c r="N552" s="82"/>
      <c r="P552" s="76"/>
    </row>
    <row r="553" spans="1:16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28"/>
      <c r="N553" s="82"/>
      <c r="P553" s="76"/>
    </row>
    <row r="554" spans="1:16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28"/>
      <c r="N554" s="82"/>
      <c r="P554" s="76"/>
    </row>
    <row r="555" spans="1:16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28"/>
      <c r="N555" s="82"/>
      <c r="P555" s="76"/>
    </row>
    <row r="556" spans="1:16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28"/>
      <c r="N556" s="82"/>
      <c r="P556" s="76"/>
    </row>
    <row r="557" spans="1:16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28"/>
      <c r="N557" s="82"/>
      <c r="P557" s="76"/>
    </row>
    <row r="558" spans="1:16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28"/>
      <c r="N558" s="82"/>
      <c r="P558" s="76"/>
    </row>
    <row r="559" spans="1:16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28"/>
      <c r="N559" s="82"/>
      <c r="P559" s="76"/>
    </row>
    <row r="560" spans="1:16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28"/>
      <c r="N560" s="82"/>
      <c r="P560" s="76"/>
    </row>
    <row r="561" spans="1:16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28"/>
      <c r="N561" s="82"/>
      <c r="P561" s="76"/>
    </row>
    <row r="562" spans="1:16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28"/>
      <c r="N562" s="82"/>
      <c r="P562" s="76"/>
    </row>
    <row r="563" spans="1:16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28"/>
      <c r="N563" s="82"/>
      <c r="P563" s="76"/>
    </row>
    <row r="564" spans="1:16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28"/>
      <c r="N564" s="82"/>
      <c r="P564" s="76"/>
    </row>
    <row r="565" spans="1:16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28"/>
      <c r="N565" s="82"/>
      <c r="P565" s="76"/>
    </row>
    <row r="566" spans="1:16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28"/>
      <c r="N566" s="82"/>
      <c r="P566" s="76"/>
    </row>
    <row r="567" spans="1:16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28"/>
      <c r="N567" s="82"/>
      <c r="P567" s="76"/>
    </row>
    <row r="568" spans="1:16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28"/>
      <c r="N568" s="82"/>
      <c r="P568" s="76"/>
    </row>
    <row r="569" spans="1:16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28"/>
      <c r="N569" s="82"/>
      <c r="P569" s="76"/>
    </row>
    <row r="570" spans="1:16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28"/>
      <c r="N570" s="82"/>
      <c r="P570" s="76"/>
    </row>
    <row r="571" spans="1:16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28"/>
      <c r="N571" s="82"/>
      <c r="P571" s="76"/>
    </row>
    <row r="572" spans="1:16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28"/>
      <c r="N572" s="82"/>
      <c r="P572" s="76"/>
    </row>
    <row r="573" spans="1:16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28"/>
      <c r="N573" s="82"/>
      <c r="P573" s="76"/>
    </row>
    <row r="574" spans="1:16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28"/>
      <c r="N574" s="82"/>
      <c r="P574" s="76"/>
    </row>
    <row r="575" spans="1:16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28"/>
      <c r="N575" s="82"/>
      <c r="P575" s="76"/>
    </row>
    <row r="576" spans="1:16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28"/>
      <c r="N576" s="82"/>
      <c r="P576" s="76"/>
    </row>
    <row r="577" spans="1:16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28"/>
      <c r="N577" s="82"/>
      <c r="P577" s="76"/>
    </row>
    <row r="578" spans="1:16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28"/>
      <c r="N578" s="82"/>
      <c r="P578" s="76"/>
    </row>
    <row r="579" spans="1:16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28"/>
      <c r="N579" s="82"/>
      <c r="P579" s="76"/>
    </row>
    <row r="580" spans="1:16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28"/>
      <c r="N580" s="82"/>
      <c r="P580" s="76"/>
    </row>
    <row r="581" spans="1:16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28"/>
      <c r="N581" s="82"/>
      <c r="P581" s="76"/>
    </row>
    <row r="582" spans="1:16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28"/>
      <c r="N582" s="82"/>
      <c r="P582" s="76"/>
    </row>
    <row r="583" spans="1:16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28"/>
      <c r="N583" s="82"/>
      <c r="P583" s="76"/>
    </row>
    <row r="584" spans="1:16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28"/>
      <c r="N584" s="82"/>
      <c r="P584" s="76"/>
    </row>
    <row r="585" spans="1:16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28"/>
      <c r="N585" s="82"/>
      <c r="P585" s="76"/>
    </row>
    <row r="586" spans="1:16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28"/>
      <c r="N586" s="82"/>
      <c r="P586" s="76"/>
    </row>
    <row r="587" spans="1:16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28"/>
      <c r="N587" s="82"/>
      <c r="P587" s="76"/>
    </row>
    <row r="588" spans="1:16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28"/>
      <c r="N588" s="82"/>
      <c r="P588" s="76"/>
    </row>
    <row r="589" spans="1:16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28"/>
      <c r="N589" s="82"/>
      <c r="P589" s="76"/>
    </row>
    <row r="590" spans="1:16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28"/>
      <c r="N590" s="82"/>
      <c r="P590" s="76"/>
    </row>
    <row r="591" spans="1:16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28"/>
      <c r="N591" s="82"/>
      <c r="P591" s="76"/>
    </row>
    <row r="592" spans="1:16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28"/>
      <c r="N592" s="82"/>
      <c r="P592" s="76"/>
    </row>
    <row r="593" spans="1:16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28"/>
      <c r="N593" s="82"/>
      <c r="P593" s="76"/>
    </row>
    <row r="594" spans="1:16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28"/>
      <c r="N594" s="82"/>
      <c r="P594" s="76"/>
    </row>
    <row r="595" spans="1:16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28"/>
      <c r="N595" s="82"/>
      <c r="P595" s="76"/>
    </row>
    <row r="596" spans="1:16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28"/>
      <c r="N596" s="82"/>
      <c r="P596" s="76"/>
    </row>
    <row r="597" spans="1:16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28"/>
      <c r="N597" s="82"/>
      <c r="P597" s="76"/>
    </row>
    <row r="598" spans="1:16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28"/>
      <c r="N598" s="82"/>
      <c r="P598" s="76"/>
    </row>
    <row r="599" spans="1:16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28"/>
      <c r="N599" s="82"/>
      <c r="P599" s="76"/>
    </row>
    <row r="600" spans="1:16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28"/>
      <c r="N600" s="82"/>
      <c r="P600" s="76"/>
    </row>
    <row r="601" spans="1:16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28"/>
      <c r="N601" s="82"/>
      <c r="P601" s="76"/>
    </row>
    <row r="602" spans="1:16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28"/>
      <c r="N602" s="82"/>
      <c r="P602" s="76"/>
    </row>
    <row r="603" spans="1:16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28"/>
      <c r="N603" s="82"/>
      <c r="P603" s="76"/>
    </row>
    <row r="604" spans="1:16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28"/>
      <c r="N604" s="82"/>
      <c r="P604" s="76"/>
    </row>
    <row r="605" spans="1:16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28"/>
      <c r="N605" s="82"/>
      <c r="P605" s="76"/>
    </row>
    <row r="606" spans="1:16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28"/>
      <c r="N606" s="82"/>
      <c r="P606" s="76"/>
    </row>
    <row r="607" spans="1:16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28"/>
      <c r="N607" s="82"/>
      <c r="P607" s="76"/>
    </row>
    <row r="608" spans="1:16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28"/>
      <c r="N608" s="82"/>
      <c r="P608" s="76"/>
    </row>
    <row r="609" spans="1:16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28"/>
      <c r="N609" s="82"/>
      <c r="P609" s="76"/>
    </row>
    <row r="610" spans="1:16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28"/>
      <c r="N610" s="82"/>
      <c r="P610" s="76"/>
    </row>
    <row r="611" spans="1:16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28"/>
      <c r="N611" s="82"/>
      <c r="P611" s="76"/>
    </row>
    <row r="612" spans="1:16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28"/>
      <c r="N612" s="82"/>
      <c r="P612" s="76"/>
    </row>
    <row r="613" spans="1:16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28"/>
      <c r="N613" s="82"/>
      <c r="P613" s="76"/>
    </row>
    <row r="614" spans="1:16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28"/>
      <c r="N614" s="82"/>
      <c r="P614" s="76"/>
    </row>
    <row r="615" spans="1:16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28"/>
      <c r="N615" s="82"/>
      <c r="P615" s="76"/>
    </row>
    <row r="616" spans="1:16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28"/>
      <c r="N616" s="82"/>
      <c r="P616" s="76"/>
    </row>
    <row r="617" spans="1:16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28"/>
      <c r="N617" s="82"/>
      <c r="P617" s="76"/>
    </row>
    <row r="618" spans="1:16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28"/>
      <c r="N618" s="82"/>
      <c r="P618" s="76"/>
    </row>
    <row r="619" spans="1:16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28"/>
      <c r="N619" s="82"/>
      <c r="P619" s="76"/>
    </row>
    <row r="620" spans="1:16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28"/>
      <c r="N620" s="82"/>
      <c r="P620" s="76"/>
    </row>
    <row r="621" spans="1:16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28"/>
      <c r="N621" s="82"/>
      <c r="P621" s="76"/>
    </row>
    <row r="622" spans="1:16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28"/>
      <c r="N622" s="82"/>
      <c r="P622" s="76"/>
    </row>
    <row r="623" spans="1:16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28"/>
      <c r="N623" s="82"/>
      <c r="P623" s="76"/>
    </row>
    <row r="624" spans="1:16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28"/>
      <c r="N624" s="82"/>
      <c r="P624" s="76"/>
    </row>
    <row r="625" spans="1:16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28"/>
      <c r="N625" s="82"/>
      <c r="P625" s="76"/>
    </row>
    <row r="626" spans="1:16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28"/>
      <c r="N626" s="82"/>
      <c r="P626" s="76"/>
    </row>
    <row r="627" spans="1:16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28"/>
      <c r="N627" s="82"/>
      <c r="P627" s="76"/>
    </row>
    <row r="628" spans="1:16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28"/>
      <c r="N628" s="82"/>
      <c r="P628" s="76"/>
    </row>
    <row r="629" spans="1:16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28"/>
      <c r="N629" s="82"/>
      <c r="P629" s="76"/>
    </row>
    <row r="630" spans="1:16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28"/>
      <c r="N630" s="82"/>
      <c r="P630" s="76"/>
    </row>
    <row r="631" spans="1:16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28"/>
      <c r="N631" s="82"/>
      <c r="P631" s="76"/>
    </row>
    <row r="632" spans="1:16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28"/>
      <c r="N632" s="82"/>
      <c r="P632" s="76"/>
    </row>
    <row r="633" spans="1:16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28"/>
      <c r="N633" s="82"/>
      <c r="P633" s="76"/>
    </row>
    <row r="634" spans="1:16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28"/>
      <c r="N634" s="82"/>
      <c r="P634" s="76"/>
    </row>
    <row r="635" spans="1:16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28"/>
      <c r="N635" s="82"/>
      <c r="P635" s="76"/>
    </row>
    <row r="636" spans="1:16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28"/>
      <c r="N636" s="82"/>
      <c r="P636" s="76"/>
    </row>
    <row r="637" spans="1:16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28"/>
      <c r="N637" s="82"/>
      <c r="P637" s="76"/>
    </row>
    <row r="638" spans="1:16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28"/>
      <c r="N638" s="82"/>
      <c r="P638" s="76"/>
    </row>
    <row r="639" spans="1:16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28"/>
      <c r="N639" s="82"/>
      <c r="P639" s="76"/>
    </row>
    <row r="640" spans="1:16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28"/>
      <c r="N640" s="82"/>
      <c r="P640" s="76"/>
    </row>
    <row r="641" spans="1:16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28"/>
      <c r="N641" s="82"/>
      <c r="P641" s="76"/>
    </row>
    <row r="642" spans="1:16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28"/>
      <c r="N642" s="82"/>
      <c r="P642" s="76"/>
    </row>
    <row r="643" spans="1:16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28"/>
      <c r="N643" s="82"/>
      <c r="P643" s="76"/>
    </row>
    <row r="644" spans="1:16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28"/>
      <c r="N644" s="82"/>
      <c r="P644" s="76"/>
    </row>
    <row r="645" spans="1:16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28"/>
      <c r="N645" s="82"/>
      <c r="P645" s="76"/>
    </row>
    <row r="646" spans="1:16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28"/>
      <c r="N646" s="82"/>
      <c r="P646" s="76"/>
    </row>
    <row r="647" spans="1:16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28"/>
      <c r="N647" s="82"/>
      <c r="P647" s="76"/>
    </row>
    <row r="648" spans="1:16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28"/>
      <c r="N648" s="82"/>
      <c r="P648" s="76"/>
    </row>
    <row r="649" spans="1:16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28"/>
      <c r="N649" s="82"/>
      <c r="P649" s="76"/>
    </row>
    <row r="650" spans="1:16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28"/>
      <c r="N650" s="82"/>
      <c r="P650" s="76"/>
    </row>
    <row r="651" spans="1:16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28"/>
      <c r="N651" s="82"/>
      <c r="P651" s="76"/>
    </row>
    <row r="652" spans="1:16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28"/>
      <c r="N652" s="82"/>
      <c r="P652" s="76"/>
    </row>
    <row r="653" spans="1:16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28"/>
      <c r="N653" s="82"/>
      <c r="P653" s="76"/>
    </row>
    <row r="654" spans="1:16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28"/>
      <c r="N654" s="82"/>
      <c r="P654" s="76"/>
    </row>
    <row r="655" spans="1:16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28"/>
      <c r="N655" s="82"/>
      <c r="P655" s="76"/>
    </row>
    <row r="656" spans="1:16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28"/>
      <c r="N656" s="82"/>
      <c r="P656" s="76"/>
    </row>
    <row r="657" spans="1:16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28"/>
      <c r="N657" s="82"/>
      <c r="P657" s="76"/>
    </row>
    <row r="658" spans="1:16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28"/>
      <c r="N658" s="82"/>
      <c r="P658" s="76"/>
    </row>
    <row r="659" spans="1:16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28"/>
      <c r="N659" s="82"/>
      <c r="P659" s="76"/>
    </row>
    <row r="660" spans="1:16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28"/>
      <c r="N660" s="82"/>
      <c r="P660" s="76"/>
    </row>
    <row r="661" spans="1:16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28"/>
      <c r="N661" s="82"/>
      <c r="P661" s="76"/>
    </row>
    <row r="662" spans="1:16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28"/>
      <c r="N662" s="82"/>
      <c r="P662" s="76"/>
    </row>
    <row r="663" spans="1:16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28"/>
      <c r="N663" s="82"/>
      <c r="P663" s="76"/>
    </row>
    <row r="664" spans="1:16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28"/>
      <c r="N664" s="82"/>
      <c r="P664" s="76"/>
    </row>
    <row r="665" spans="1:16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28"/>
      <c r="N665" s="82"/>
      <c r="P665" s="76"/>
    </row>
    <row r="666" spans="1:16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28"/>
      <c r="N666" s="82"/>
      <c r="P666" s="76"/>
    </row>
    <row r="667" spans="1:16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28"/>
      <c r="N667" s="82"/>
      <c r="P667" s="76"/>
    </row>
    <row r="668" spans="1:16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28"/>
      <c r="N668" s="82"/>
      <c r="P668" s="76"/>
    </row>
    <row r="669" spans="1:16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28"/>
      <c r="N669" s="82"/>
      <c r="P669" s="76"/>
    </row>
    <row r="670" spans="1:16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28"/>
      <c r="N670" s="82"/>
      <c r="P670" s="76"/>
    </row>
    <row r="671" spans="1:16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28"/>
      <c r="N671" s="82"/>
      <c r="P671" s="76"/>
    </row>
    <row r="672" spans="1:16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28"/>
      <c r="N672" s="82"/>
      <c r="P672" s="76"/>
    </row>
    <row r="673" spans="1:16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28"/>
      <c r="N673" s="82"/>
      <c r="P673" s="76"/>
    </row>
    <row r="674" spans="1:16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28"/>
      <c r="N674" s="82"/>
      <c r="P674" s="76"/>
    </row>
    <row r="675" spans="1:16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28"/>
      <c r="N675" s="82"/>
      <c r="P675" s="76"/>
    </row>
    <row r="676" spans="1:16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28"/>
      <c r="N676" s="82"/>
      <c r="P676" s="76"/>
    </row>
    <row r="677" spans="1:16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28"/>
      <c r="N677" s="82"/>
      <c r="P677" s="76"/>
    </row>
    <row r="678" spans="1:16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28"/>
      <c r="N678" s="82"/>
      <c r="P678" s="76"/>
    </row>
    <row r="679" spans="1:16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28"/>
      <c r="N679" s="82"/>
      <c r="P679" s="76"/>
    </row>
    <row r="680" spans="1:16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28"/>
      <c r="N680" s="82"/>
      <c r="P680" s="76"/>
    </row>
    <row r="681" spans="1:16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28"/>
      <c r="N681" s="82"/>
      <c r="P681" s="76"/>
    </row>
    <row r="682" spans="1:16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28"/>
      <c r="N682" s="82"/>
      <c r="P682" s="76"/>
    </row>
    <row r="683" spans="1:16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28"/>
      <c r="N683" s="82"/>
      <c r="P683" s="76"/>
    </row>
    <row r="684" spans="1:16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28"/>
      <c r="N684" s="82"/>
      <c r="P684" s="76"/>
    </row>
    <row r="685" spans="1:16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28"/>
      <c r="N685" s="82"/>
      <c r="P685" s="76"/>
    </row>
    <row r="686" spans="1:16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28"/>
      <c r="N686" s="82"/>
      <c r="P686" s="76"/>
    </row>
    <row r="687" spans="1:16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28"/>
      <c r="N687" s="82"/>
      <c r="P687" s="76"/>
    </row>
    <row r="688" spans="1:16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28"/>
      <c r="N688" s="82"/>
      <c r="P688" s="76"/>
    </row>
    <row r="689" spans="1:16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28"/>
      <c r="N689" s="82"/>
      <c r="P689" s="76"/>
    </row>
    <row r="690" spans="1:16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28"/>
      <c r="N690" s="82"/>
      <c r="P690" s="76"/>
    </row>
    <row r="691" spans="1:16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28"/>
      <c r="N691" s="82"/>
      <c r="P691" s="76"/>
    </row>
    <row r="692" spans="1:16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28"/>
      <c r="N692" s="82"/>
      <c r="P692" s="76"/>
    </row>
    <row r="693" spans="1:16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28"/>
      <c r="N693" s="82"/>
      <c r="P693" s="76"/>
    </row>
    <row r="694" spans="1:16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28"/>
      <c r="N694" s="82"/>
      <c r="P694" s="76"/>
    </row>
    <row r="695" spans="1:16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28"/>
      <c r="N695" s="82"/>
      <c r="P695" s="76"/>
    </row>
    <row r="696" spans="1:16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28"/>
      <c r="N696" s="82"/>
      <c r="P696" s="76"/>
    </row>
    <row r="697" spans="1:16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28"/>
      <c r="N697" s="82"/>
      <c r="P697" s="76"/>
    </row>
    <row r="698" spans="1:16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28"/>
      <c r="N698" s="82"/>
      <c r="P698" s="76"/>
    </row>
    <row r="699" spans="1:16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28"/>
      <c r="N699" s="82"/>
      <c r="P699" s="76"/>
    </row>
    <row r="700" spans="1:16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28"/>
      <c r="N700" s="82"/>
      <c r="P700" s="76"/>
    </row>
    <row r="701" spans="1:16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28"/>
      <c r="N701" s="82"/>
      <c r="P701" s="76"/>
    </row>
    <row r="702" spans="1:16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28"/>
      <c r="N702" s="82"/>
      <c r="P702" s="76"/>
    </row>
    <row r="703" spans="1:16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28"/>
      <c r="N703" s="82"/>
      <c r="P703" s="76"/>
    </row>
    <row r="704" spans="1:16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28"/>
      <c r="N704" s="82"/>
      <c r="P704" s="76"/>
    </row>
    <row r="705" spans="1:16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28"/>
      <c r="N705" s="82"/>
      <c r="P705" s="76"/>
    </row>
    <row r="706" spans="1:16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28"/>
      <c r="N706" s="82"/>
      <c r="P706" s="76"/>
    </row>
    <row r="707" spans="1:16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28"/>
      <c r="N707" s="82"/>
      <c r="P707" s="76"/>
    </row>
    <row r="708" spans="1:16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28"/>
      <c r="N708" s="82"/>
      <c r="P708" s="76"/>
    </row>
    <row r="709" spans="1:16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28"/>
      <c r="N709" s="82"/>
      <c r="P709" s="76"/>
    </row>
    <row r="710" spans="1:16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28"/>
      <c r="N710" s="82"/>
      <c r="P710" s="76"/>
    </row>
    <row r="711" spans="1:16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28"/>
      <c r="N711" s="82"/>
      <c r="P711" s="76"/>
    </row>
    <row r="712" spans="1:16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28"/>
      <c r="N712" s="82"/>
      <c r="P712" s="76"/>
    </row>
    <row r="713" spans="1:16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28"/>
      <c r="N713" s="82"/>
      <c r="P713" s="76"/>
    </row>
    <row r="714" spans="1:16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28"/>
      <c r="N714" s="82"/>
      <c r="P714" s="76"/>
    </row>
    <row r="715" spans="1:16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28"/>
      <c r="N715" s="82"/>
      <c r="P715" s="76"/>
    </row>
    <row r="716" spans="1:16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28"/>
      <c r="N716" s="82"/>
      <c r="P716" s="76"/>
    </row>
    <row r="717" spans="1:16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28"/>
      <c r="N717" s="82"/>
      <c r="P717" s="76"/>
    </row>
    <row r="718" spans="1:16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28"/>
      <c r="N718" s="82"/>
      <c r="P718" s="76"/>
    </row>
    <row r="719" spans="1:16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28"/>
      <c r="N719" s="82"/>
      <c r="P719" s="76"/>
    </row>
    <row r="720" spans="1:16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28"/>
      <c r="N720" s="82"/>
      <c r="P720" s="76"/>
    </row>
    <row r="721" spans="1:16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28"/>
      <c r="N721" s="82"/>
      <c r="P721" s="76"/>
    </row>
    <row r="722" spans="1:16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28"/>
      <c r="N722" s="82"/>
      <c r="P722" s="76"/>
    </row>
    <row r="723" spans="1:16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28"/>
      <c r="N723" s="82"/>
      <c r="P723" s="76"/>
    </row>
    <row r="724" spans="1:16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28"/>
      <c r="N724" s="82"/>
      <c r="P724" s="76"/>
    </row>
    <row r="725" spans="1:16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28"/>
      <c r="N725" s="82"/>
      <c r="P725" s="76"/>
    </row>
    <row r="726" spans="1:16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28"/>
      <c r="N726" s="82"/>
      <c r="P726" s="76"/>
    </row>
    <row r="727" spans="1:16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28"/>
      <c r="N727" s="82"/>
      <c r="P727" s="76"/>
    </row>
    <row r="728" spans="1:16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28"/>
      <c r="N728" s="82"/>
      <c r="P728" s="76"/>
    </row>
    <row r="729" spans="1:16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28"/>
      <c r="N729" s="82"/>
      <c r="P729" s="76"/>
    </row>
    <row r="730" spans="1:16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28"/>
      <c r="N730" s="82"/>
      <c r="P730" s="76"/>
    </row>
    <row r="731" spans="1:16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28"/>
      <c r="N731" s="82"/>
      <c r="P731" s="76"/>
    </row>
    <row r="732" spans="1:16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28"/>
      <c r="N732" s="82"/>
      <c r="P732" s="76"/>
    </row>
    <row r="733" spans="1:16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28"/>
      <c r="N733" s="82"/>
      <c r="P733" s="76"/>
    </row>
    <row r="734" spans="1:16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28"/>
      <c r="N734" s="82"/>
      <c r="P734" s="76"/>
    </row>
    <row r="735" spans="1:16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28"/>
      <c r="N735" s="82"/>
      <c r="P735" s="76"/>
    </row>
    <row r="736" spans="1:16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28"/>
      <c r="N736" s="82"/>
      <c r="P736" s="76"/>
    </row>
    <row r="737" spans="1:16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28"/>
      <c r="N737" s="82"/>
      <c r="P737" s="76"/>
    </row>
    <row r="738" spans="1:16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28"/>
      <c r="N738" s="82"/>
      <c r="P738" s="76"/>
    </row>
    <row r="739" spans="1:16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28"/>
      <c r="N739" s="82"/>
      <c r="P739" s="76"/>
    </row>
    <row r="740" spans="1:16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28"/>
      <c r="N740" s="82"/>
      <c r="P740" s="76"/>
    </row>
    <row r="741" spans="1:16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28"/>
      <c r="N741" s="82"/>
      <c r="P741" s="76"/>
    </row>
    <row r="742" spans="1:16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28"/>
      <c r="N742" s="82"/>
      <c r="P742" s="76"/>
    </row>
    <row r="743" spans="1:16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28"/>
      <c r="N743" s="82"/>
      <c r="P743" s="76"/>
    </row>
    <row r="744" spans="1:16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28"/>
      <c r="N744" s="82"/>
      <c r="P744" s="76"/>
    </row>
    <row r="745" spans="1:16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28"/>
      <c r="N745" s="82"/>
      <c r="P745" s="76"/>
    </row>
    <row r="746" spans="1:16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28"/>
      <c r="N746" s="82"/>
      <c r="P746" s="76"/>
    </row>
    <row r="747" spans="1:16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28"/>
      <c r="N747" s="82"/>
      <c r="P747" s="76"/>
    </row>
    <row r="748" spans="1:16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28"/>
      <c r="N748" s="82"/>
      <c r="P748" s="76"/>
    </row>
    <row r="749" spans="1:16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28"/>
      <c r="N749" s="82"/>
      <c r="P749" s="76"/>
    </row>
    <row r="750" spans="1:16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28"/>
      <c r="N750" s="82"/>
      <c r="P750" s="76"/>
    </row>
    <row r="751" spans="1:16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28"/>
      <c r="N751" s="82"/>
      <c r="P751" s="76"/>
    </row>
    <row r="752" spans="1:16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28"/>
      <c r="N752" s="82"/>
      <c r="P752" s="76"/>
    </row>
    <row r="753" spans="1:16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28"/>
      <c r="N753" s="82"/>
      <c r="P753" s="76"/>
    </row>
    <row r="754" spans="1:16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28"/>
      <c r="N754" s="82"/>
      <c r="P754" s="76"/>
    </row>
    <row r="755" spans="1:16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28"/>
      <c r="N755" s="82"/>
      <c r="P755" s="76"/>
    </row>
    <row r="756" spans="1:16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28"/>
      <c r="N756" s="82"/>
      <c r="P756" s="76"/>
    </row>
    <row r="757" spans="1:16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28"/>
      <c r="N757" s="82"/>
      <c r="P757" s="76"/>
    </row>
    <row r="758" spans="1:16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28"/>
      <c r="N758" s="82"/>
      <c r="P758" s="76"/>
    </row>
    <row r="759" spans="1:16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28"/>
      <c r="N759" s="82"/>
      <c r="P759" s="76"/>
    </row>
    <row r="760" spans="1:16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28"/>
      <c r="N760" s="82"/>
      <c r="P760" s="76"/>
    </row>
    <row r="761" spans="1:16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28"/>
      <c r="N761" s="82"/>
      <c r="P761" s="76"/>
    </row>
    <row r="762" spans="1:16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28"/>
      <c r="N762" s="82"/>
      <c r="P762" s="76"/>
    </row>
    <row r="763" spans="1:16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28"/>
      <c r="N763" s="82"/>
      <c r="P763" s="76"/>
    </row>
    <row r="764" spans="1:16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28"/>
      <c r="N764" s="82"/>
      <c r="P764" s="76"/>
    </row>
    <row r="765" spans="1:16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28"/>
      <c r="N765" s="82"/>
      <c r="P765" s="76"/>
    </row>
    <row r="766" spans="1:16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28"/>
      <c r="N766" s="82"/>
      <c r="P766" s="76"/>
    </row>
    <row r="767" spans="1:16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28"/>
      <c r="N767" s="82"/>
      <c r="P767" s="76"/>
    </row>
    <row r="768" spans="1:16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28"/>
      <c r="N768" s="82"/>
      <c r="P768" s="76"/>
    </row>
    <row r="769" spans="1:16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28"/>
      <c r="N769" s="82"/>
      <c r="P769" s="76"/>
    </row>
    <row r="770" spans="1:16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28"/>
      <c r="N770" s="82"/>
      <c r="P770" s="76"/>
    </row>
    <row r="771" spans="1:16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28"/>
      <c r="N771" s="82"/>
      <c r="P771" s="76"/>
    </row>
    <row r="772" spans="1:16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28"/>
      <c r="N772" s="82"/>
      <c r="P772" s="76"/>
    </row>
    <row r="773" spans="1:16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28"/>
      <c r="N773" s="82"/>
      <c r="P773" s="76"/>
    </row>
    <row r="774" spans="1:16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28"/>
      <c r="N774" s="82"/>
      <c r="P774" s="76"/>
    </row>
    <row r="775" spans="1:16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28"/>
      <c r="N775" s="82"/>
      <c r="P775" s="76"/>
    </row>
    <row r="776" spans="1:16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28"/>
      <c r="N776" s="82"/>
      <c r="P776" s="76"/>
    </row>
    <row r="777" spans="1:16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28"/>
      <c r="N777" s="82"/>
      <c r="P777" s="76"/>
    </row>
    <row r="778" spans="1:16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28"/>
      <c r="N778" s="82"/>
      <c r="P778" s="76"/>
    </row>
    <row r="779" spans="1:16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28"/>
      <c r="N779" s="82"/>
      <c r="P779" s="76"/>
    </row>
    <row r="780" spans="1:16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28"/>
      <c r="N780" s="82"/>
      <c r="P780" s="76"/>
    </row>
    <row r="781" spans="1:16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28"/>
      <c r="N781" s="82"/>
      <c r="P781" s="76"/>
    </row>
    <row r="782" spans="1:16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28"/>
      <c r="N782" s="82"/>
      <c r="P782" s="76"/>
    </row>
    <row r="783" spans="1:16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28"/>
      <c r="N783" s="82"/>
      <c r="P783" s="76"/>
    </row>
    <row r="784" spans="1:16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28"/>
      <c r="N784" s="82"/>
      <c r="P784" s="76"/>
    </row>
    <row r="785" spans="1:16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28"/>
      <c r="N785" s="82"/>
      <c r="P785" s="76"/>
    </row>
    <row r="786" spans="1:16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28"/>
      <c r="N786" s="82"/>
      <c r="P786" s="76"/>
    </row>
    <row r="787" spans="1:16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28"/>
      <c r="N787" s="82"/>
      <c r="P787" s="76"/>
    </row>
    <row r="788" spans="1:16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28"/>
      <c r="N788" s="82"/>
      <c r="P788" s="76"/>
    </row>
    <row r="789" spans="1:16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28"/>
      <c r="N789" s="82"/>
      <c r="P789" s="76"/>
    </row>
    <row r="790" spans="1:16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28"/>
      <c r="N790" s="82"/>
      <c r="P790" s="76"/>
    </row>
    <row r="791" spans="1:16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28"/>
      <c r="N791" s="82"/>
      <c r="P791" s="76"/>
    </row>
    <row r="792" spans="1:16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28"/>
      <c r="N792" s="82"/>
      <c r="P792" s="76"/>
    </row>
    <row r="793" spans="1:16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28"/>
      <c r="N793" s="82"/>
      <c r="P793" s="76"/>
    </row>
    <row r="794" spans="1:16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28"/>
      <c r="N794" s="82"/>
      <c r="P794" s="76"/>
    </row>
    <row r="795" spans="1:16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28"/>
      <c r="N795" s="82"/>
      <c r="P795" s="76"/>
    </row>
    <row r="796" spans="1:16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28"/>
      <c r="N796" s="82"/>
      <c r="P796" s="76"/>
    </row>
    <row r="797" spans="1:16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28"/>
      <c r="N797" s="82"/>
      <c r="P797" s="76"/>
    </row>
    <row r="798" spans="1:16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28"/>
      <c r="N798" s="82"/>
      <c r="P798" s="76"/>
    </row>
    <row r="799" spans="1:16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28"/>
      <c r="N799" s="82"/>
      <c r="P799" s="76"/>
    </row>
    <row r="800" spans="1:16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28"/>
      <c r="N800" s="82"/>
      <c r="P800" s="76"/>
    </row>
    <row r="801" spans="1:16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28"/>
      <c r="N801" s="82"/>
      <c r="P801" s="76"/>
    </row>
    <row r="802" spans="1:16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28"/>
      <c r="N802" s="82"/>
      <c r="P802" s="76"/>
    </row>
    <row r="803" spans="1:16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28"/>
      <c r="N803" s="82"/>
      <c r="P803" s="76"/>
    </row>
    <row r="804" spans="1:16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28"/>
      <c r="N804" s="82"/>
      <c r="P804" s="76"/>
    </row>
    <row r="805" spans="1:16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28"/>
      <c r="N805" s="82"/>
      <c r="P805" s="76"/>
    </row>
    <row r="806" spans="1:16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28"/>
      <c r="N806" s="82"/>
      <c r="P806" s="76"/>
    </row>
    <row r="807" spans="1:16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28"/>
      <c r="N807" s="82"/>
      <c r="P807" s="76"/>
    </row>
    <row r="808" spans="1:16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28"/>
      <c r="N808" s="82"/>
      <c r="P808" s="76"/>
    </row>
    <row r="809" spans="1:16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28"/>
      <c r="N809" s="82"/>
      <c r="P809" s="76"/>
    </row>
    <row r="810" spans="1:16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28"/>
      <c r="N810" s="82"/>
      <c r="P810" s="76"/>
    </row>
    <row r="811" spans="1:16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28"/>
      <c r="N811" s="82"/>
      <c r="P811" s="76"/>
    </row>
    <row r="812" spans="1:16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28"/>
      <c r="N812" s="82"/>
      <c r="P812" s="76"/>
    </row>
    <row r="813" spans="1:16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28"/>
      <c r="N813" s="82"/>
      <c r="P813" s="76"/>
    </row>
    <row r="814" spans="1:16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28"/>
      <c r="N814" s="82"/>
      <c r="P814" s="76"/>
    </row>
    <row r="815" spans="1:16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28"/>
      <c r="N815" s="82"/>
      <c r="P815" s="76"/>
    </row>
    <row r="816" spans="1:16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28"/>
      <c r="N816" s="82"/>
      <c r="P816" s="76"/>
    </row>
    <row r="817" spans="1:16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28"/>
      <c r="N817" s="82"/>
      <c r="P817" s="76"/>
    </row>
    <row r="818" spans="1:16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28"/>
      <c r="N818" s="82"/>
      <c r="P818" s="76"/>
    </row>
    <row r="819" spans="1:16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28"/>
      <c r="N819" s="82"/>
      <c r="P819" s="76"/>
    </row>
    <row r="820" spans="1:16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28"/>
      <c r="N820" s="82"/>
      <c r="P820" s="76"/>
    </row>
    <row r="821" spans="1:16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28"/>
      <c r="N821" s="82"/>
      <c r="P821" s="76"/>
    </row>
    <row r="822" spans="1:16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28"/>
      <c r="N822" s="82"/>
      <c r="P822" s="76"/>
    </row>
    <row r="823" spans="1:16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28"/>
      <c r="N823" s="82"/>
      <c r="P823" s="76"/>
    </row>
    <row r="824" spans="1:16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28"/>
      <c r="N824" s="82"/>
      <c r="P824" s="76"/>
    </row>
    <row r="825" spans="1:16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28"/>
      <c r="N825" s="82"/>
      <c r="P825" s="76"/>
    </row>
    <row r="826" spans="1:16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28"/>
      <c r="N826" s="82"/>
      <c r="P826" s="76"/>
    </row>
    <row r="827" spans="1:16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28"/>
      <c r="N827" s="82"/>
      <c r="P827" s="76"/>
    </row>
    <row r="828" spans="1:16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28"/>
      <c r="N828" s="82"/>
      <c r="P828" s="76"/>
    </row>
    <row r="829" spans="1:16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28"/>
      <c r="N829" s="82"/>
      <c r="P829" s="76"/>
    </row>
    <row r="830" spans="1:16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28"/>
      <c r="N830" s="82"/>
      <c r="P830" s="76"/>
    </row>
    <row r="831" spans="1:16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28"/>
      <c r="N831" s="82"/>
      <c r="P831" s="76"/>
    </row>
    <row r="832" spans="1:16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28"/>
      <c r="N832" s="82"/>
      <c r="P832" s="76"/>
    </row>
    <row r="833" spans="1:16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28"/>
      <c r="N833" s="82"/>
      <c r="P833" s="76"/>
    </row>
    <row r="834" spans="1:16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28"/>
      <c r="N834" s="82"/>
      <c r="P834" s="76"/>
    </row>
    <row r="835" spans="1:16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28"/>
      <c r="N835" s="82"/>
      <c r="P835" s="76"/>
    </row>
    <row r="836" spans="1:16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28"/>
      <c r="N836" s="82"/>
      <c r="P836" s="76"/>
    </row>
    <row r="837" spans="1:16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28"/>
      <c r="N837" s="82"/>
      <c r="P837" s="76"/>
    </row>
    <row r="838" spans="1:16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28"/>
      <c r="N838" s="82"/>
      <c r="P838" s="76"/>
    </row>
    <row r="839" spans="1:16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28"/>
      <c r="N839" s="82"/>
      <c r="P839" s="76"/>
    </row>
    <row r="840" spans="1:16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28"/>
      <c r="N840" s="82"/>
      <c r="P840" s="76"/>
    </row>
    <row r="841" spans="1:16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28"/>
      <c r="N841" s="82"/>
      <c r="P841" s="76"/>
    </row>
    <row r="842" spans="1:16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28"/>
      <c r="N842" s="82"/>
      <c r="P842" s="76"/>
    </row>
    <row r="843" spans="1:16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28"/>
      <c r="N843" s="82"/>
      <c r="P843" s="76"/>
    </row>
    <row r="844" spans="1:16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28"/>
      <c r="N844" s="82"/>
      <c r="P844" s="76"/>
    </row>
    <row r="845" spans="1:16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28"/>
      <c r="N845" s="82"/>
      <c r="P845" s="76"/>
    </row>
    <row r="846" spans="1:16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28"/>
      <c r="N846" s="82"/>
      <c r="P846" s="76"/>
    </row>
    <row r="847" spans="1:16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28"/>
      <c r="N847" s="82"/>
      <c r="P847" s="76"/>
    </row>
    <row r="848" spans="1:16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28"/>
      <c r="N848" s="82"/>
      <c r="P848" s="76"/>
    </row>
    <row r="849" spans="1:16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28"/>
      <c r="N849" s="82"/>
      <c r="P849" s="76"/>
    </row>
    <row r="850" spans="1:16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28"/>
      <c r="N850" s="82"/>
      <c r="P850" s="76"/>
    </row>
    <row r="851" spans="1:16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28"/>
      <c r="N851" s="82"/>
      <c r="P851" s="76"/>
    </row>
    <row r="852" spans="1:16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28"/>
      <c r="N852" s="82"/>
      <c r="P852" s="76"/>
    </row>
    <row r="853" spans="1:16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28"/>
      <c r="N853" s="82"/>
      <c r="P853" s="76"/>
    </row>
    <row r="854" spans="1:16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28"/>
      <c r="N854" s="82"/>
      <c r="P854" s="76"/>
    </row>
    <row r="855" spans="1:16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28"/>
      <c r="N855" s="82"/>
      <c r="P855" s="76"/>
    </row>
    <row r="856" spans="1:16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28"/>
      <c r="N856" s="82"/>
      <c r="P856" s="76"/>
    </row>
    <row r="857" spans="1:16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28"/>
      <c r="N857" s="82"/>
      <c r="P857" s="76"/>
    </row>
    <row r="858" spans="1:16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28"/>
      <c r="N858" s="82"/>
      <c r="P858" s="76"/>
    </row>
    <row r="859" spans="1:16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28"/>
      <c r="N859" s="82"/>
      <c r="P859" s="76"/>
    </row>
    <row r="860" spans="1:16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28"/>
      <c r="N860" s="82"/>
      <c r="P860" s="76"/>
    </row>
    <row r="861" spans="1:16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28"/>
      <c r="N861" s="82"/>
      <c r="P861" s="76"/>
    </row>
    <row r="862" spans="1:16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28"/>
      <c r="N862" s="82"/>
      <c r="P862" s="76"/>
    </row>
    <row r="863" spans="1:16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28"/>
      <c r="N863" s="82"/>
      <c r="P863" s="76"/>
    </row>
    <row r="864" spans="1:16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28"/>
      <c r="N864" s="82"/>
      <c r="P864" s="76"/>
    </row>
    <row r="865" spans="1:16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28"/>
      <c r="N865" s="82"/>
      <c r="P865" s="76"/>
    </row>
    <row r="866" spans="1:16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28"/>
      <c r="N866" s="82"/>
      <c r="P866" s="76"/>
    </row>
    <row r="867" spans="1:16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28"/>
      <c r="N867" s="82"/>
      <c r="P867" s="76"/>
    </row>
    <row r="868" spans="1:16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28"/>
      <c r="N868" s="82"/>
      <c r="P868" s="76"/>
    </row>
    <row r="869" spans="1:16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28"/>
      <c r="N869" s="82"/>
      <c r="P869" s="76"/>
    </row>
    <row r="870" spans="1:16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28"/>
      <c r="N870" s="82"/>
      <c r="P870" s="76"/>
    </row>
    <row r="871" spans="1:16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28"/>
      <c r="N871" s="82"/>
      <c r="P871" s="76"/>
    </row>
    <row r="872" spans="1:16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28"/>
      <c r="N872" s="82"/>
      <c r="P872" s="76"/>
    </row>
    <row r="873" spans="1:16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28"/>
      <c r="N873" s="82"/>
      <c r="P873" s="76"/>
    </row>
    <row r="874" spans="1:16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28"/>
      <c r="N874" s="82"/>
      <c r="P874" s="76"/>
    </row>
    <row r="875" spans="1:16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28"/>
      <c r="N875" s="82"/>
      <c r="P875" s="76"/>
    </row>
    <row r="876" spans="1:16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28"/>
      <c r="N876" s="82"/>
      <c r="P876" s="76"/>
    </row>
    <row r="877" spans="1:16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28"/>
      <c r="N877" s="82"/>
      <c r="P877" s="76"/>
    </row>
    <row r="878" spans="1:16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28"/>
      <c r="N878" s="82"/>
      <c r="P878" s="76"/>
    </row>
    <row r="879" spans="1:16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28"/>
      <c r="N879" s="82"/>
      <c r="P879" s="76"/>
    </row>
    <row r="880" spans="1:16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28"/>
      <c r="N880" s="82"/>
      <c r="P880" s="76"/>
    </row>
    <row r="881" spans="1:16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28"/>
      <c r="N881" s="82"/>
      <c r="P881" s="76"/>
    </row>
    <row r="882" spans="1:16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28"/>
      <c r="N882" s="82"/>
      <c r="P882" s="76"/>
    </row>
    <row r="883" spans="1:16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28"/>
      <c r="N883" s="82"/>
      <c r="P883" s="76"/>
    </row>
    <row r="884" spans="1:16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28"/>
      <c r="N884" s="82"/>
      <c r="P884" s="76"/>
    </row>
    <row r="885" spans="1:16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28"/>
      <c r="N885" s="82"/>
      <c r="P885" s="76"/>
    </row>
    <row r="886" spans="1:16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28"/>
      <c r="N886" s="82"/>
      <c r="P886" s="76"/>
    </row>
    <row r="887" spans="1:16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28"/>
      <c r="N887" s="82"/>
      <c r="P887" s="76"/>
    </row>
    <row r="888" spans="1:16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28"/>
      <c r="N888" s="82"/>
      <c r="P888" s="76"/>
    </row>
    <row r="889" spans="1:16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28"/>
      <c r="N889" s="82"/>
      <c r="P889" s="76"/>
    </row>
    <row r="890" spans="1:16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28"/>
      <c r="N890" s="82"/>
      <c r="P890" s="76"/>
    </row>
    <row r="891" spans="1:16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28"/>
      <c r="N891" s="82"/>
      <c r="P891" s="76"/>
    </row>
    <row r="892" spans="1:16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28"/>
      <c r="N892" s="82"/>
      <c r="P892" s="76"/>
    </row>
    <row r="893" spans="1:16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28"/>
      <c r="N893" s="82"/>
      <c r="P893" s="76"/>
    </row>
    <row r="894" spans="1:16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28"/>
      <c r="N894" s="82"/>
      <c r="P894" s="76"/>
    </row>
    <row r="895" spans="1:16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28"/>
      <c r="N895" s="82"/>
      <c r="P895" s="76"/>
    </row>
    <row r="896" spans="1:16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28"/>
      <c r="N896" s="82"/>
      <c r="P896" s="76"/>
    </row>
    <row r="897" spans="1:16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28"/>
      <c r="N897" s="82"/>
      <c r="P897" s="76"/>
    </row>
    <row r="898" spans="1:16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28"/>
      <c r="N898" s="82"/>
      <c r="P898" s="76"/>
    </row>
    <row r="899" spans="1:16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28"/>
      <c r="N899" s="82"/>
      <c r="P899" s="76"/>
    </row>
    <row r="900" spans="1:16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28"/>
      <c r="N900" s="82"/>
      <c r="P900" s="76"/>
    </row>
    <row r="901" spans="1:16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28"/>
      <c r="N901" s="82"/>
      <c r="P901" s="76"/>
    </row>
    <row r="902" spans="1:16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28"/>
      <c r="N902" s="82"/>
      <c r="P902" s="76"/>
    </row>
    <row r="903" spans="1:16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28"/>
      <c r="N903" s="82"/>
      <c r="P903" s="76"/>
    </row>
    <row r="904" spans="1:16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28"/>
      <c r="N904" s="82"/>
      <c r="P904" s="76"/>
    </row>
    <row r="905" spans="1:16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28"/>
      <c r="N905" s="82"/>
      <c r="P905" s="76"/>
    </row>
    <row r="906" spans="1:16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28"/>
      <c r="N906" s="82"/>
      <c r="P906" s="76"/>
    </row>
    <row r="907" spans="1:16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28"/>
      <c r="N907" s="82"/>
      <c r="P907" s="76"/>
    </row>
    <row r="908" spans="1:16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28"/>
      <c r="N908" s="82"/>
      <c r="P908" s="76"/>
    </row>
    <row r="909" spans="1:16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28"/>
      <c r="N909" s="82"/>
      <c r="P909" s="76"/>
    </row>
    <row r="910" spans="1:16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28"/>
      <c r="N910" s="82"/>
      <c r="P910" s="76"/>
    </row>
    <row r="911" spans="1:16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28"/>
      <c r="N911" s="82"/>
      <c r="P911" s="76"/>
    </row>
    <row r="912" spans="1:16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28"/>
      <c r="N912" s="82"/>
      <c r="P912" s="76"/>
    </row>
    <row r="913" spans="1:16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28"/>
      <c r="N913" s="82"/>
      <c r="P913" s="76"/>
    </row>
    <row r="914" spans="1:16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28"/>
      <c r="N914" s="82"/>
      <c r="P914" s="76"/>
    </row>
    <row r="915" spans="1:16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28"/>
      <c r="N915" s="82"/>
      <c r="P915" s="76"/>
    </row>
    <row r="916" spans="1:16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28"/>
      <c r="N916" s="82"/>
      <c r="P916" s="76"/>
    </row>
    <row r="917" spans="1:16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28"/>
      <c r="N917" s="82"/>
      <c r="P917" s="76"/>
    </row>
    <row r="918" spans="1:16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28"/>
      <c r="N918" s="82"/>
      <c r="P918" s="76"/>
    </row>
    <row r="919" spans="1:16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28"/>
      <c r="N919" s="82"/>
      <c r="P919" s="76"/>
    </row>
    <row r="920" spans="1:16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28"/>
      <c r="N920" s="82"/>
      <c r="P920" s="76"/>
    </row>
    <row r="921" spans="1:16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28"/>
      <c r="N921" s="82"/>
      <c r="P921" s="76"/>
    </row>
    <row r="922" spans="1:16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28"/>
      <c r="N922" s="82"/>
      <c r="P922" s="76"/>
    </row>
    <row r="923" spans="1:16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28"/>
      <c r="N923" s="82"/>
      <c r="P923" s="76"/>
    </row>
    <row r="924" spans="1:16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28"/>
      <c r="N924" s="82"/>
      <c r="P924" s="76"/>
    </row>
    <row r="925" spans="1:16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28"/>
      <c r="N925" s="82"/>
      <c r="P925" s="76"/>
    </row>
    <row r="926" spans="1:16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28"/>
      <c r="N926" s="82"/>
      <c r="P926" s="76"/>
    </row>
    <row r="927" spans="1:16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28"/>
      <c r="N927" s="82"/>
      <c r="P927" s="76"/>
    </row>
    <row r="928" spans="1:16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28"/>
      <c r="N928" s="82"/>
      <c r="P928" s="76"/>
    </row>
    <row r="929" spans="1:16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28"/>
      <c r="N929" s="82"/>
      <c r="P929" s="76"/>
    </row>
    <row r="930" spans="1:16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28"/>
      <c r="N930" s="82"/>
      <c r="P930" s="76"/>
    </row>
    <row r="931" spans="1:16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28"/>
      <c r="N931" s="82"/>
      <c r="P931" s="76"/>
    </row>
    <row r="932" spans="1:16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28"/>
      <c r="N932" s="82"/>
      <c r="P932" s="76"/>
    </row>
    <row r="933" spans="1:16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28"/>
      <c r="N933" s="82"/>
      <c r="P933" s="76"/>
    </row>
    <row r="934" spans="1:16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28"/>
      <c r="N934" s="82"/>
      <c r="P934" s="76"/>
    </row>
    <row r="935" spans="1:16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28"/>
      <c r="N935" s="82"/>
      <c r="P935" s="76"/>
    </row>
    <row r="936" spans="1:16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28"/>
      <c r="N936" s="82"/>
      <c r="P936" s="76"/>
    </row>
    <row r="937" spans="1:16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28"/>
      <c r="N937" s="82"/>
      <c r="P937" s="76"/>
    </row>
    <row r="938" spans="1:16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28"/>
      <c r="N938" s="82"/>
      <c r="P938" s="76"/>
    </row>
    <row r="939" spans="1:16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28"/>
      <c r="N939" s="82"/>
      <c r="P939" s="76"/>
    </row>
    <row r="940" spans="1:16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28"/>
      <c r="N940" s="82"/>
      <c r="P940" s="76"/>
    </row>
    <row r="941" spans="1:16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28"/>
      <c r="N941" s="82"/>
      <c r="P941" s="76"/>
    </row>
    <row r="942" spans="1:16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28"/>
      <c r="N942" s="82"/>
      <c r="P942" s="76"/>
    </row>
    <row r="943" spans="1:16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28"/>
      <c r="N943" s="82"/>
      <c r="P943" s="76"/>
    </row>
    <row r="944" spans="1:16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28"/>
      <c r="N944" s="82"/>
      <c r="P944" s="76"/>
    </row>
    <row r="945" spans="1:16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28"/>
      <c r="N945" s="82"/>
      <c r="P945" s="76"/>
    </row>
    <row r="946" spans="1:16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28"/>
      <c r="N946" s="82"/>
      <c r="P946" s="76"/>
    </row>
    <row r="947" spans="1:16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28"/>
      <c r="N947" s="82"/>
      <c r="P947" s="76"/>
    </row>
    <row r="948" spans="1:16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28"/>
      <c r="N948" s="82"/>
      <c r="P948" s="76"/>
    </row>
    <row r="949" spans="1:16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28"/>
      <c r="N949" s="82"/>
      <c r="P949" s="76"/>
    </row>
    <row r="950" spans="1:16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28"/>
      <c r="N950" s="82"/>
      <c r="P950" s="76"/>
    </row>
    <row r="951" spans="1:16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28"/>
      <c r="N951" s="82"/>
      <c r="P951" s="76"/>
    </row>
    <row r="952" spans="1:16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28"/>
      <c r="N952" s="82"/>
      <c r="P952" s="76"/>
    </row>
    <row r="953" spans="1:16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28"/>
      <c r="N953" s="82"/>
      <c r="P953" s="76"/>
    </row>
    <row r="954" spans="1:16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28"/>
      <c r="N954" s="82"/>
      <c r="P954" s="76"/>
    </row>
    <row r="955" spans="1:16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28"/>
      <c r="N955" s="82"/>
      <c r="P955" s="76"/>
    </row>
    <row r="956" spans="1:16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28"/>
      <c r="N956" s="82"/>
      <c r="P956" s="76"/>
    </row>
    <row r="957" spans="1:16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28"/>
      <c r="N957" s="82"/>
      <c r="P957" s="76"/>
    </row>
    <row r="958" spans="1:16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28"/>
      <c r="N958" s="82"/>
      <c r="P958" s="76"/>
    </row>
    <row r="959" spans="1:16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28"/>
      <c r="N959" s="82"/>
      <c r="P959" s="76"/>
    </row>
    <row r="960" spans="1:16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28"/>
      <c r="N960" s="82"/>
      <c r="P960" s="76"/>
    </row>
    <row r="961" spans="1:16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28"/>
      <c r="N961" s="82"/>
      <c r="P961" s="76"/>
    </row>
    <row r="962" spans="1:16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28"/>
      <c r="N962" s="82"/>
      <c r="P962" s="76"/>
    </row>
    <row r="963" spans="1:16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28"/>
      <c r="N963" s="82"/>
      <c r="P963" s="76"/>
    </row>
    <row r="964" spans="1:16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28"/>
      <c r="N964" s="82"/>
      <c r="P964" s="76"/>
    </row>
    <row r="965" spans="1:16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28"/>
      <c r="N965" s="82"/>
      <c r="P965" s="76"/>
    </row>
    <row r="966" spans="1:16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28"/>
      <c r="N966" s="82"/>
      <c r="P966" s="76"/>
    </row>
    <row r="967" spans="1:16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28"/>
      <c r="N967" s="82"/>
      <c r="P967" s="76"/>
    </row>
    <row r="968" spans="1:16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28"/>
      <c r="N968" s="82"/>
      <c r="P968" s="76"/>
    </row>
    <row r="969" spans="1:16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28"/>
      <c r="N969" s="82"/>
      <c r="P969" s="76"/>
    </row>
    <row r="970" spans="1:16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28"/>
      <c r="N970" s="82"/>
      <c r="P970" s="76"/>
    </row>
    <row r="971" spans="1:16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28"/>
      <c r="N971" s="82"/>
      <c r="P971" s="76"/>
    </row>
    <row r="972" spans="1:16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28"/>
      <c r="N972" s="82"/>
      <c r="P972" s="76"/>
    </row>
    <row r="973" spans="1:16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28"/>
      <c r="N973" s="82"/>
      <c r="P973" s="76"/>
    </row>
    <row r="974" spans="1:16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28"/>
      <c r="N974" s="82"/>
      <c r="P974" s="76"/>
    </row>
    <row r="975" spans="1:16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28"/>
      <c r="N975" s="82"/>
      <c r="P975" s="76"/>
    </row>
    <row r="976" spans="1:16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28"/>
      <c r="N976" s="82"/>
      <c r="P976" s="76"/>
    </row>
    <row r="977" spans="1:16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28"/>
      <c r="N977" s="82"/>
      <c r="P977" s="76"/>
    </row>
    <row r="978" spans="1:16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28"/>
      <c r="N978" s="82"/>
      <c r="P978" s="76"/>
    </row>
    <row r="979" spans="1:16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28"/>
      <c r="N979" s="82"/>
      <c r="P979" s="76"/>
    </row>
    <row r="980" spans="1:16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28"/>
      <c r="N980" s="82"/>
      <c r="P980" s="76"/>
    </row>
    <row r="981" spans="1:16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28"/>
      <c r="N981" s="82"/>
      <c r="P981" s="76"/>
    </row>
    <row r="982" spans="1:16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28"/>
      <c r="N982" s="82"/>
      <c r="P982" s="76"/>
    </row>
    <row r="983" spans="1:16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28"/>
      <c r="N983" s="82"/>
      <c r="P983" s="76"/>
    </row>
    <row r="984" spans="1:16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28"/>
      <c r="N984" s="82"/>
      <c r="P984" s="76"/>
    </row>
    <row r="985" spans="1:16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28"/>
      <c r="N985" s="82"/>
      <c r="P985" s="76"/>
    </row>
    <row r="986" spans="1:16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28"/>
      <c r="N986" s="82"/>
      <c r="P986" s="76"/>
    </row>
    <row r="987" spans="1:16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28"/>
      <c r="N987" s="82"/>
      <c r="P987" s="76"/>
    </row>
    <row r="988" spans="1:16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28"/>
      <c r="N988" s="82"/>
      <c r="P988" s="76"/>
    </row>
    <row r="989" spans="1:16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28"/>
      <c r="N989" s="82"/>
      <c r="P989" s="76"/>
    </row>
    <row r="990" spans="1:16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28"/>
      <c r="N990" s="82"/>
      <c r="P990" s="76"/>
    </row>
    <row r="991" spans="1:16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28"/>
      <c r="N991" s="82"/>
      <c r="P991" s="76"/>
    </row>
    <row r="992" spans="1:16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28"/>
      <c r="N992" s="82"/>
      <c r="P992" s="76"/>
    </row>
    <row r="993" spans="1:16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28"/>
      <c r="N993" s="82"/>
      <c r="P993" s="76"/>
    </row>
    <row r="994" spans="1:16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28"/>
      <c r="N994" s="82"/>
      <c r="P994" s="76"/>
    </row>
    <row r="995" spans="1:16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28"/>
      <c r="N995" s="82"/>
      <c r="P995" s="76"/>
    </row>
    <row r="996" spans="1:16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28"/>
      <c r="N996" s="82"/>
      <c r="P996" s="76"/>
    </row>
    <row r="997" spans="1:16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28"/>
      <c r="N997" s="82"/>
      <c r="P997" s="76"/>
    </row>
    <row r="998" spans="1:16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28"/>
      <c r="N998" s="82"/>
      <c r="P998" s="76"/>
    </row>
    <row r="999" spans="1:16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28"/>
      <c r="N999" s="82"/>
      <c r="P999" s="76"/>
    </row>
    <row r="1000" spans="1:16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28"/>
      <c r="N1000" s="82"/>
      <c r="P1000" s="76"/>
    </row>
    <row r="1001" spans="1:16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28"/>
      <c r="N1001" s="82"/>
      <c r="P1001" s="76"/>
    </row>
    <row r="1002" spans="1:16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28"/>
      <c r="N1002" s="82"/>
      <c r="P1002" s="76"/>
    </row>
    <row r="1003" spans="1:16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28"/>
      <c r="N1003" s="82"/>
      <c r="P1003" s="76"/>
    </row>
    <row r="1004" spans="1:16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28"/>
      <c r="N1004" s="82"/>
      <c r="P1004" s="76"/>
    </row>
    <row r="1005" spans="1:16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28"/>
      <c r="N1005" s="82"/>
      <c r="P1005" s="76"/>
    </row>
    <row r="1006" spans="1:16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28"/>
      <c r="N1006" s="82"/>
      <c r="P1006" s="76"/>
    </row>
    <row r="1007" spans="1:16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28"/>
      <c r="N1007" s="82"/>
      <c r="P1007" s="76"/>
    </row>
    <row r="1008" spans="1:16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28"/>
      <c r="N1008" s="82"/>
      <c r="P1008" s="76"/>
    </row>
    <row r="1009" spans="1:16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28"/>
      <c r="N1009" s="82"/>
      <c r="P1009" s="76"/>
    </row>
    <row r="1010" spans="1:16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28"/>
      <c r="N1010" s="82"/>
      <c r="P1010" s="76"/>
    </row>
    <row r="1011" spans="1:16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28"/>
      <c r="N1011" s="82"/>
      <c r="P1011" s="76"/>
    </row>
    <row r="1012" spans="1:16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28"/>
      <c r="N1012" s="82"/>
      <c r="P1012" s="76"/>
    </row>
    <row r="1013" spans="1:16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28"/>
      <c r="N1013" s="82"/>
      <c r="P1013" s="76"/>
    </row>
    <row r="1014" spans="1:16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28"/>
      <c r="N1014" s="82"/>
      <c r="P1014" s="76"/>
    </row>
    <row r="1015" spans="1:16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28"/>
      <c r="N1015" s="82"/>
      <c r="P1015" s="76"/>
    </row>
    <row r="1016" spans="1:16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28"/>
      <c r="N1016" s="82"/>
      <c r="P1016" s="76"/>
    </row>
    <row r="1017" spans="1:16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28"/>
      <c r="N1017" s="82"/>
      <c r="P1017" s="76"/>
    </row>
    <row r="1018" spans="1:16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28"/>
      <c r="N1018" s="82"/>
      <c r="P1018" s="76"/>
    </row>
    <row r="1019" spans="1:16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28"/>
      <c r="N1019" s="82"/>
      <c r="P1019" s="76"/>
    </row>
    <row r="1020" spans="1:16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28"/>
      <c r="N1020" s="82"/>
      <c r="P1020" s="76"/>
    </row>
    <row r="1021" spans="1:16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28"/>
      <c r="N1021" s="82"/>
      <c r="P1021" s="76"/>
    </row>
    <row r="1022" spans="1:16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28"/>
      <c r="N1022" s="82"/>
      <c r="P1022" s="76"/>
    </row>
    <row r="1023" spans="1:16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28"/>
      <c r="N1023" s="82"/>
      <c r="P1023" s="76"/>
    </row>
    <row r="1024" spans="1:16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28"/>
      <c r="N1024" s="82"/>
      <c r="P1024" s="76"/>
    </row>
    <row r="1025" spans="1:16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28"/>
      <c r="N1025" s="82"/>
      <c r="P1025" s="76"/>
    </row>
    <row r="1026" spans="1:16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28"/>
      <c r="N1026" s="82"/>
      <c r="P1026" s="76"/>
    </row>
    <row r="1027" spans="1:16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28"/>
      <c r="N1027" s="82"/>
      <c r="P1027" s="76"/>
    </row>
    <row r="1028" spans="1:16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28"/>
      <c r="N1028" s="82"/>
      <c r="P1028" s="76"/>
    </row>
    <row r="1029" spans="1:16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28"/>
      <c r="N1029" s="82"/>
      <c r="P1029" s="76"/>
    </row>
    <row r="1030" spans="1:16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28"/>
      <c r="N1030" s="82"/>
      <c r="P1030" s="76"/>
    </row>
    <row r="1031" spans="1:16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28"/>
      <c r="N1031" s="82"/>
      <c r="P1031" s="76"/>
    </row>
    <row r="1032" spans="1:16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28"/>
      <c r="N1032" s="82"/>
      <c r="P1032" s="76"/>
    </row>
    <row r="1033" spans="1:16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28"/>
      <c r="N1033" s="82"/>
      <c r="P1033" s="76"/>
    </row>
    <row r="1034" spans="1:16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28"/>
      <c r="N1034" s="82"/>
      <c r="P1034" s="76"/>
    </row>
    <row r="1035" spans="1:16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28"/>
      <c r="N1035" s="82"/>
      <c r="P1035" s="76"/>
    </row>
    <row r="1036" spans="1:16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28"/>
      <c r="N1036" s="82"/>
      <c r="P1036" s="76"/>
    </row>
    <row r="1037" spans="1:16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28"/>
      <c r="N1037" s="82"/>
      <c r="P1037" s="76"/>
    </row>
    <row r="1038" spans="1:16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28"/>
      <c r="N1038" s="82"/>
      <c r="P1038" s="76"/>
    </row>
    <row r="1039" spans="1:16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28"/>
      <c r="N1039" s="82"/>
      <c r="P1039" s="76"/>
    </row>
    <row r="1040" spans="1:16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28"/>
      <c r="N1040" s="82"/>
      <c r="P1040" s="76"/>
    </row>
    <row r="1041" spans="1:16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28"/>
      <c r="N1041" s="82"/>
      <c r="P1041" s="76"/>
    </row>
    <row r="1042" spans="1:16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28"/>
      <c r="N1042" s="82"/>
      <c r="P1042" s="76"/>
    </row>
    <row r="1043" spans="1:16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28"/>
      <c r="N1043" s="82"/>
      <c r="P1043" s="76"/>
    </row>
    <row r="1044" spans="1:16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28"/>
      <c r="N1044" s="82"/>
      <c r="P1044" s="76"/>
    </row>
    <row r="1045" spans="1:16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28"/>
      <c r="N1045" s="82"/>
      <c r="P1045" s="76"/>
    </row>
    <row r="1046" spans="1:16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28"/>
      <c r="N1046" s="82"/>
      <c r="P1046" s="76"/>
    </row>
    <row r="1047" spans="1:16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28"/>
      <c r="N1047" s="82"/>
      <c r="P1047" s="76"/>
    </row>
    <row r="1048" spans="1:16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28"/>
      <c r="N1048" s="82"/>
      <c r="P1048" s="76"/>
    </row>
    <row r="1049" spans="1:16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28"/>
      <c r="N1049" s="82"/>
      <c r="P1049" s="76"/>
    </row>
    <row r="1050" spans="1:16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28"/>
      <c r="N1050" s="82"/>
      <c r="P1050" s="76"/>
    </row>
    <row r="1051" spans="1:16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28"/>
      <c r="N1051" s="82"/>
      <c r="P1051" s="76"/>
    </row>
    <row r="1052" spans="1:16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28"/>
      <c r="N1052" s="82"/>
      <c r="P1052" s="76"/>
    </row>
    <row r="1053" spans="1:16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28"/>
      <c r="N1053" s="82"/>
      <c r="P1053" s="76"/>
    </row>
    <row r="1054" spans="1:16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28"/>
      <c r="N1054" s="82"/>
      <c r="P1054" s="76"/>
    </row>
    <row r="1055" spans="1:16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28"/>
      <c r="N1055" s="82"/>
      <c r="P1055" s="76"/>
    </row>
    <row r="1056" spans="1:16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28"/>
      <c r="N1056" s="82"/>
      <c r="P1056" s="76"/>
    </row>
    <row r="1057" spans="1:16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28"/>
      <c r="N1057" s="82"/>
      <c r="P1057" s="76"/>
    </row>
    <row r="1058" spans="1:16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28"/>
      <c r="N1058" s="82"/>
      <c r="P1058" s="76"/>
    </row>
    <row r="1059" spans="1:16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28"/>
      <c r="N1059" s="82"/>
      <c r="P1059" s="76"/>
    </row>
    <row r="1060" spans="1:16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28"/>
      <c r="N1060" s="82"/>
      <c r="P1060" s="76"/>
    </row>
    <row r="1061" spans="1:16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28"/>
      <c r="N1061" s="82"/>
      <c r="P1061" s="76"/>
    </row>
    <row r="1062" spans="1:16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28"/>
      <c r="N1062" s="82"/>
      <c r="P1062" s="76"/>
    </row>
    <row r="1063" spans="1:16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28"/>
      <c r="N1063" s="82"/>
      <c r="P1063" s="76"/>
    </row>
    <row r="1064" spans="1:16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28"/>
      <c r="N1064" s="82"/>
      <c r="P1064" s="76"/>
    </row>
    <row r="1065" spans="1:16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28"/>
      <c r="N1065" s="82"/>
      <c r="P1065" s="76"/>
    </row>
    <row r="1066" spans="1:16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28"/>
      <c r="N1066" s="82"/>
      <c r="P1066" s="76"/>
    </row>
    <row r="1067" spans="1:16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28"/>
      <c r="N1067" s="82"/>
      <c r="P1067" s="76"/>
    </row>
    <row r="1068" spans="1:16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28"/>
      <c r="N1068" s="82"/>
      <c r="P1068" s="76"/>
    </row>
    <row r="1069" spans="1:16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28"/>
      <c r="N1069" s="82"/>
      <c r="P1069" s="76"/>
    </row>
    <row r="1070" spans="1:16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28"/>
      <c r="N1070" s="82"/>
      <c r="P1070" s="76"/>
    </row>
    <row r="1071" spans="1:16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28"/>
      <c r="N1071" s="82"/>
      <c r="P1071" s="76"/>
    </row>
    <row r="1072" spans="1:16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28"/>
      <c r="N1072" s="82"/>
      <c r="P1072" s="76"/>
    </row>
    <row r="1073" spans="1:16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28"/>
      <c r="N1073" s="82"/>
      <c r="P1073" s="76"/>
    </row>
    <row r="1074" spans="1:16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28"/>
      <c r="N1074" s="82"/>
      <c r="P1074" s="76"/>
    </row>
    <row r="1075" spans="1:16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28"/>
      <c r="N1075" s="82"/>
      <c r="P1075" s="76"/>
    </row>
    <row r="1076" spans="1:16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28"/>
      <c r="N1076" s="82"/>
      <c r="P1076" s="76"/>
    </row>
    <row r="1077" spans="1:16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28"/>
      <c r="N1077" s="82"/>
      <c r="P1077" s="76"/>
    </row>
    <row r="1078" spans="1:16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28"/>
      <c r="N1078" s="82"/>
      <c r="P1078" s="76"/>
    </row>
    <row r="1079" spans="1:16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28"/>
      <c r="N1079" s="82"/>
      <c r="P1079" s="76"/>
    </row>
    <row r="1080" spans="1:16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28"/>
      <c r="N1080" s="82"/>
      <c r="P1080" s="76"/>
    </row>
    <row r="1081" spans="1:16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28"/>
      <c r="N1081" s="82"/>
      <c r="P1081" s="76"/>
    </row>
    <row r="1082" spans="1:16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28"/>
      <c r="N1082" s="82"/>
      <c r="P1082" s="76"/>
    </row>
    <row r="1083" spans="1:16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28"/>
      <c r="N1083" s="82"/>
      <c r="P1083" s="76"/>
    </row>
    <row r="1084" spans="1:16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28"/>
      <c r="N1084" s="82"/>
      <c r="P1084" s="76"/>
    </row>
    <row r="1085" spans="1:16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28"/>
      <c r="N1085" s="82"/>
      <c r="P1085" s="76"/>
    </row>
    <row r="1086" spans="1:16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28"/>
      <c r="N1086" s="82"/>
      <c r="P1086" s="76"/>
    </row>
    <row r="1087" spans="1:16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28"/>
      <c r="N1087" s="82"/>
      <c r="P1087" s="76"/>
    </row>
    <row r="1088" spans="1:16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28"/>
      <c r="N1088" s="82"/>
      <c r="P1088" s="76"/>
    </row>
    <row r="1089" spans="1:16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28"/>
      <c r="N1089" s="82"/>
      <c r="P1089" s="76"/>
    </row>
    <row r="1090" spans="1:16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28"/>
      <c r="N1090" s="82"/>
      <c r="P1090" s="76"/>
    </row>
    <row r="1091" spans="1:16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28"/>
      <c r="N1091" s="82"/>
      <c r="P1091" s="76"/>
    </row>
    <row r="1092" spans="1:16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28"/>
      <c r="N1092" s="82"/>
      <c r="P1092" s="76"/>
    </row>
    <row r="1093" spans="1:16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28"/>
      <c r="N1093" s="82"/>
      <c r="P1093" s="76"/>
    </row>
    <row r="1094" spans="1:16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28"/>
      <c r="N1094" s="82"/>
      <c r="P1094" s="76"/>
    </row>
    <row r="1095" spans="1:16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28"/>
      <c r="N1095" s="82"/>
      <c r="P1095" s="76"/>
    </row>
    <row r="1096" spans="1:16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28"/>
      <c r="N1096" s="82"/>
      <c r="P1096" s="76"/>
    </row>
    <row r="1097" spans="1:16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28"/>
      <c r="N1097" s="82"/>
      <c r="P1097" s="76"/>
    </row>
    <row r="1098" spans="1:16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28"/>
      <c r="N1098" s="82"/>
      <c r="P1098" s="76"/>
    </row>
    <row r="1099" spans="1:16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28"/>
      <c r="N1099" s="82"/>
      <c r="P1099" s="76"/>
    </row>
    <row r="1100" spans="1:16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28"/>
      <c r="N1100" s="82"/>
      <c r="P1100" s="76"/>
    </row>
    <row r="1101" spans="1:16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28"/>
      <c r="N1101" s="82"/>
      <c r="P1101" s="76"/>
    </row>
    <row r="1102" spans="1:16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28"/>
      <c r="N1102" s="82"/>
      <c r="P1102" s="76"/>
    </row>
    <row r="1103" spans="1:16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28"/>
      <c r="N1103" s="82"/>
      <c r="P1103" s="76"/>
    </row>
    <row r="1104" spans="1:16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28"/>
      <c r="N1104" s="82"/>
      <c r="P1104" s="76"/>
    </row>
    <row r="1105" spans="1:16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28"/>
      <c r="N1105" s="82"/>
      <c r="P1105" s="76"/>
    </row>
    <row r="1106" spans="1:16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28"/>
      <c r="N1106" s="82"/>
      <c r="P1106" s="76"/>
    </row>
    <row r="1107" spans="1:16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28"/>
      <c r="N1107" s="82"/>
      <c r="P1107" s="76"/>
    </row>
    <row r="1108" spans="1:16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28"/>
      <c r="N1108" s="82"/>
      <c r="P1108" s="76"/>
    </row>
    <row r="1109" spans="1:16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28"/>
      <c r="N1109" s="82"/>
      <c r="P1109" s="76"/>
    </row>
    <row r="1110" spans="1:16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28"/>
      <c r="N1110" s="82"/>
      <c r="P1110" s="76"/>
    </row>
    <row r="1111" spans="1:16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28"/>
      <c r="N1111" s="82"/>
      <c r="P1111" s="76"/>
    </row>
    <row r="1112" spans="1:16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28"/>
      <c r="N1112" s="82"/>
      <c r="P1112" s="76"/>
    </row>
    <row r="1113" spans="1:16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28"/>
      <c r="N1113" s="82"/>
      <c r="P1113" s="76"/>
    </row>
    <row r="1114" spans="1:16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28"/>
      <c r="N1114" s="82"/>
      <c r="P1114" s="76"/>
    </row>
    <row r="1115" spans="1:16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28"/>
      <c r="N1115" s="82"/>
      <c r="P1115" s="76"/>
    </row>
    <row r="1116" spans="1:16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28"/>
      <c r="N1116" s="82"/>
      <c r="P1116" s="76"/>
    </row>
    <row r="1117" spans="1:16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28"/>
      <c r="N1117" s="82"/>
      <c r="P1117" s="76"/>
    </row>
    <row r="1118" spans="1:16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28"/>
      <c r="N1118" s="82"/>
      <c r="P1118" s="76"/>
    </row>
    <row r="1119" spans="1:16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28"/>
      <c r="N1119" s="82"/>
      <c r="P1119" s="76"/>
    </row>
    <row r="1120" spans="1:16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28"/>
      <c r="N1120" s="82"/>
      <c r="P1120" s="76"/>
    </row>
    <row r="1121" spans="1:16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28"/>
      <c r="N1121" s="82"/>
      <c r="P1121" s="76"/>
    </row>
    <row r="1122" spans="1:16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28"/>
      <c r="N1122" s="82"/>
      <c r="P1122" s="76"/>
    </row>
    <row r="1123" spans="1:16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28"/>
      <c r="N1123" s="82"/>
      <c r="P1123" s="76"/>
    </row>
    <row r="1124" spans="1:16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28"/>
      <c r="N1124" s="82"/>
      <c r="P1124" s="76"/>
    </row>
    <row r="1125" spans="1:16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28"/>
      <c r="N1125" s="82"/>
      <c r="P1125" s="76"/>
    </row>
    <row r="1126" spans="1:16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28"/>
      <c r="N1126" s="82"/>
      <c r="P1126" s="76"/>
    </row>
    <row r="1127" spans="1:16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28"/>
      <c r="N1127" s="82"/>
      <c r="P1127" s="76"/>
    </row>
    <row r="1128" spans="1:16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28"/>
      <c r="N1128" s="82"/>
      <c r="P1128" s="76"/>
    </row>
    <row r="1129" spans="1:16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28"/>
      <c r="N1129" s="82"/>
      <c r="P1129" s="76"/>
    </row>
    <row r="1130" spans="1:16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28"/>
      <c r="N1130" s="82"/>
      <c r="P1130" s="76"/>
    </row>
    <row r="1131" spans="1:16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28"/>
      <c r="N1131" s="82"/>
      <c r="P1131" s="76"/>
    </row>
    <row r="1132" spans="1:16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28"/>
      <c r="N1132" s="82"/>
      <c r="P1132" s="76"/>
    </row>
    <row r="1133" spans="1:16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28"/>
      <c r="N1133" s="82"/>
      <c r="P1133" s="76"/>
    </row>
    <row r="1134" spans="1:16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28"/>
      <c r="N1134" s="82"/>
      <c r="P1134" s="76"/>
    </row>
    <row r="1135" spans="1:16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28"/>
      <c r="N1135" s="82"/>
      <c r="P1135" s="76"/>
    </row>
    <row r="1136" spans="1:16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28"/>
      <c r="N1136" s="82"/>
      <c r="P1136" s="76"/>
    </row>
    <row r="1137" spans="1:16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28"/>
      <c r="N1137" s="82"/>
      <c r="P1137" s="76"/>
    </row>
    <row r="1138" spans="1:16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28"/>
      <c r="N1138" s="82"/>
      <c r="P1138" s="76"/>
    </row>
    <row r="1139" spans="1:16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28"/>
      <c r="N1139" s="82"/>
      <c r="P1139" s="76"/>
    </row>
    <row r="1140" spans="1:16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28"/>
      <c r="N1140" s="82"/>
      <c r="P1140" s="76"/>
    </row>
    <row r="1141" spans="1:16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28"/>
      <c r="N1141" s="82"/>
      <c r="P1141" s="76"/>
    </row>
    <row r="1142" spans="1:16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28"/>
      <c r="N1142" s="82"/>
      <c r="P1142" s="76"/>
    </row>
    <row r="1143" spans="1:16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28"/>
      <c r="N1143" s="82"/>
      <c r="P1143" s="76"/>
    </row>
    <row r="1144" spans="1:16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28"/>
      <c r="N1144" s="82"/>
      <c r="P1144" s="76"/>
    </row>
    <row r="1145" spans="1:16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28"/>
      <c r="N1145" s="82"/>
      <c r="P1145" s="76"/>
    </row>
    <row r="1146" spans="1:16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28"/>
      <c r="N1146" s="82"/>
      <c r="P1146" s="76"/>
    </row>
    <row r="1147" spans="1:16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28"/>
      <c r="N1147" s="82"/>
      <c r="P1147" s="76"/>
    </row>
    <row r="1148" spans="1:16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28"/>
      <c r="N1148" s="82"/>
      <c r="P1148" s="76"/>
    </row>
    <row r="1149" spans="1:16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28"/>
      <c r="N1149" s="82"/>
      <c r="P1149" s="76"/>
    </row>
    <row r="1150" spans="1:16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28"/>
      <c r="N1150" s="82"/>
      <c r="P1150" s="76"/>
    </row>
    <row r="1151" spans="1:16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28"/>
      <c r="N1151" s="82"/>
      <c r="P1151" s="76"/>
    </row>
    <row r="1152" spans="1:16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28"/>
      <c r="N1152" s="82"/>
      <c r="P1152" s="76"/>
    </row>
    <row r="1153" spans="1:16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28"/>
      <c r="N1153" s="82"/>
      <c r="P1153" s="76"/>
    </row>
    <row r="1154" spans="1:16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28"/>
      <c r="N1154" s="82"/>
      <c r="P1154" s="76"/>
    </row>
    <row r="1155" spans="1:16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28"/>
      <c r="N1155" s="82"/>
      <c r="P1155" s="76"/>
    </row>
    <row r="1156" spans="1:16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28"/>
      <c r="N1156" s="82"/>
      <c r="P1156" s="76"/>
    </row>
    <row r="1157" spans="1:16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28"/>
      <c r="N1157" s="82"/>
      <c r="P1157" s="76"/>
    </row>
    <row r="1158" spans="1:16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28"/>
      <c r="N1158" s="82"/>
      <c r="P1158" s="76"/>
    </row>
    <row r="1159" spans="1:16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28"/>
      <c r="N1159" s="82"/>
      <c r="P1159" s="76"/>
    </row>
    <row r="1160" spans="1:16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28"/>
      <c r="N1160" s="82"/>
      <c r="P1160" s="76"/>
    </row>
    <row r="1161" spans="1:16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28"/>
      <c r="N1161" s="82"/>
      <c r="P1161" s="76"/>
    </row>
    <row r="1162" spans="1:16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28"/>
      <c r="N1162" s="82"/>
      <c r="P1162" s="76"/>
    </row>
    <row r="1163" spans="1:16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28"/>
      <c r="N1163" s="82"/>
      <c r="P1163" s="76"/>
    </row>
    <row r="1164" spans="1:16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28"/>
      <c r="N1164" s="82"/>
      <c r="P1164" s="76"/>
    </row>
    <row r="1165" spans="1:16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28"/>
      <c r="N1165" s="82"/>
      <c r="P1165" s="76"/>
    </row>
    <row r="1166" spans="1:16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28"/>
      <c r="N1166" s="82"/>
      <c r="P1166" s="76"/>
    </row>
    <row r="1167" spans="1:16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28"/>
      <c r="N1167" s="82"/>
      <c r="P1167" s="76"/>
    </row>
    <row r="1168" spans="1:16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28"/>
      <c r="N1168" s="82"/>
      <c r="P1168" s="76"/>
    </row>
    <row r="1169" spans="1:16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28"/>
      <c r="N1169" s="82"/>
      <c r="P1169" s="76"/>
    </row>
    <row r="1170" spans="1:16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28"/>
      <c r="N1170" s="82"/>
      <c r="P1170" s="76"/>
    </row>
    <row r="1171" spans="1:16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28"/>
      <c r="N1171" s="82"/>
      <c r="P1171" s="76"/>
    </row>
    <row r="1172" spans="1:16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28"/>
      <c r="N1172" s="82"/>
      <c r="P1172" s="76"/>
    </row>
    <row r="1173" spans="1:16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28"/>
      <c r="N1173" s="82"/>
      <c r="P1173" s="76"/>
    </row>
    <row r="1174" spans="1:16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28"/>
      <c r="N1174" s="82"/>
      <c r="P1174" s="76"/>
    </row>
    <row r="1175" spans="1:16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28"/>
      <c r="N1175" s="82"/>
      <c r="P1175" s="76"/>
    </row>
    <row r="1176" spans="1:16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28"/>
      <c r="N1176" s="82"/>
      <c r="P1176" s="76"/>
    </row>
    <row r="1177" spans="1:16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28"/>
      <c r="N1177" s="82"/>
      <c r="P1177" s="76"/>
    </row>
    <row r="1178" spans="1:16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28"/>
      <c r="N1178" s="82"/>
      <c r="P1178" s="76"/>
    </row>
    <row r="1179" spans="1:16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28"/>
      <c r="N1179" s="82"/>
      <c r="P1179" s="76"/>
    </row>
    <row r="1180" spans="1:16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28"/>
      <c r="N1180" s="82"/>
      <c r="P1180" s="76"/>
    </row>
    <row r="1181" spans="1:16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28"/>
      <c r="N1181" s="82"/>
      <c r="P1181" s="76"/>
    </row>
    <row r="1182" spans="1:16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28"/>
      <c r="N1182" s="82"/>
      <c r="P1182" s="76"/>
    </row>
    <row r="1183" spans="1:16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28"/>
      <c r="N1183" s="82"/>
      <c r="P1183" s="76"/>
    </row>
    <row r="1184" spans="1:16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28"/>
      <c r="N1184" s="82"/>
      <c r="P1184" s="76"/>
    </row>
    <row r="1185" spans="1:16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28"/>
      <c r="N1185" s="82"/>
      <c r="P1185" s="76"/>
    </row>
    <row r="1186" spans="1:16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28"/>
      <c r="N1186" s="82"/>
      <c r="P1186" s="76"/>
    </row>
    <row r="1187" spans="1:16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28"/>
      <c r="N1187" s="82"/>
      <c r="P1187" s="76"/>
    </row>
    <row r="1188" spans="1:16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28"/>
      <c r="N1188" s="82"/>
      <c r="P1188" s="76"/>
    </row>
    <row r="1189" spans="1:16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28"/>
      <c r="N1189" s="82"/>
      <c r="P1189" s="76"/>
    </row>
    <row r="1190" spans="1:16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28"/>
      <c r="N1190" s="82"/>
      <c r="P1190" s="76"/>
    </row>
    <row r="1191" spans="1:16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28"/>
      <c r="N1191" s="82"/>
      <c r="P1191" s="76"/>
    </row>
    <row r="1192" spans="1:16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28"/>
      <c r="N1192" s="82"/>
      <c r="P1192" s="76"/>
    </row>
    <row r="1193" spans="1:16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28"/>
      <c r="N1193" s="82"/>
      <c r="P1193" s="76"/>
    </row>
    <row r="1194" spans="1:16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28"/>
      <c r="N1194" s="82"/>
      <c r="P1194" s="76"/>
    </row>
    <row r="1195" spans="1:16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28"/>
      <c r="N1195" s="82"/>
      <c r="P1195" s="76"/>
    </row>
    <row r="1196" spans="1:16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28"/>
      <c r="N1196" s="82"/>
      <c r="P1196" s="76"/>
    </row>
    <row r="1197" spans="1:16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28"/>
      <c r="N1197" s="82"/>
      <c r="P1197" s="76"/>
    </row>
    <row r="1198" spans="1:16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28"/>
      <c r="N1198" s="82"/>
      <c r="P1198" s="76"/>
    </row>
    <row r="1199" spans="1:16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28"/>
      <c r="N1199" s="82"/>
      <c r="P1199" s="76"/>
    </row>
    <row r="1200" spans="1:16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28"/>
      <c r="N1200" s="82"/>
      <c r="P1200" s="76"/>
    </row>
    <row r="1201" spans="1:16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28"/>
      <c r="N1201" s="82"/>
      <c r="P1201" s="76"/>
    </row>
    <row r="1202" spans="1:16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28"/>
      <c r="N1202" s="82"/>
      <c r="P1202" s="76"/>
    </row>
    <row r="1203" spans="1:16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28"/>
      <c r="N1203" s="82"/>
      <c r="P1203" s="76"/>
    </row>
    <row r="1204" spans="1:16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28"/>
      <c r="N1204" s="82"/>
      <c r="P1204" s="76"/>
    </row>
    <row r="1205" spans="1:16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28"/>
      <c r="N1205" s="82"/>
      <c r="P1205" s="76"/>
    </row>
    <row r="1206" spans="1:16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28"/>
      <c r="N1206" s="82"/>
      <c r="P1206" s="76"/>
    </row>
    <row r="1207" spans="1:16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28"/>
      <c r="N1207" s="82"/>
      <c r="P1207" s="76"/>
    </row>
    <row r="1208" spans="1:16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28"/>
      <c r="N1208" s="82"/>
      <c r="P1208" s="76"/>
    </row>
    <row r="1209" spans="1:16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28"/>
      <c r="N1209" s="82"/>
      <c r="P1209" s="76"/>
    </row>
    <row r="1210" spans="1:16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28"/>
      <c r="N1210" s="82"/>
      <c r="P1210" s="76"/>
    </row>
    <row r="1211" spans="1:16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28"/>
      <c r="N1211" s="82"/>
      <c r="P1211" s="76"/>
    </row>
    <row r="1212" spans="1:16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28"/>
      <c r="N1212" s="82"/>
      <c r="P1212" s="76"/>
    </row>
    <row r="1213" spans="1:16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28"/>
      <c r="N1213" s="82"/>
      <c r="P1213" s="76"/>
    </row>
    <row r="1214" spans="1:16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28"/>
      <c r="N1214" s="82"/>
      <c r="P1214" s="76"/>
    </row>
    <row r="1215" spans="1:16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28"/>
      <c r="N1215" s="82"/>
      <c r="P1215" s="76"/>
    </row>
    <row r="1216" spans="1:16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28"/>
      <c r="N1216" s="82"/>
      <c r="P1216" s="76"/>
    </row>
    <row r="1217" spans="1:16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28"/>
      <c r="N1217" s="82"/>
      <c r="P1217" s="76"/>
    </row>
    <row r="1218" spans="1:16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28"/>
      <c r="N1218" s="82"/>
      <c r="P1218" s="76"/>
    </row>
    <row r="1219" spans="1:16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28"/>
      <c r="N1219" s="82"/>
      <c r="P1219" s="76"/>
    </row>
    <row r="1220" spans="1:16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28"/>
      <c r="N1220" s="82"/>
      <c r="P1220" s="76"/>
    </row>
    <row r="1221" spans="1:16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28"/>
      <c r="N1221" s="82"/>
      <c r="P1221" s="76"/>
    </row>
    <row r="1222" spans="1:16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28"/>
      <c r="N1222" s="82"/>
      <c r="P1222" s="76"/>
    </row>
    <row r="1223" spans="1:16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28"/>
      <c r="N1223" s="82"/>
      <c r="P1223" s="76"/>
    </row>
    <row r="1224" spans="1:16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28"/>
      <c r="N1224" s="82"/>
      <c r="P1224" s="76"/>
    </row>
    <row r="1225" spans="1:16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28"/>
      <c r="N1225" s="82"/>
      <c r="P1225" s="76"/>
    </row>
    <row r="1226" spans="1:16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28"/>
      <c r="N1226" s="82"/>
      <c r="P1226" s="76"/>
    </row>
    <row r="1227" spans="1:16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28"/>
      <c r="N1227" s="82"/>
      <c r="P1227" s="76"/>
    </row>
    <row r="1228" spans="1:16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28"/>
      <c r="N1228" s="82"/>
      <c r="P1228" s="76"/>
    </row>
    <row r="1229" spans="1:16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28"/>
      <c r="N1229" s="82"/>
      <c r="P1229" s="76"/>
    </row>
    <row r="1230" spans="1:16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28"/>
      <c r="N1230" s="82"/>
      <c r="P1230" s="76"/>
    </row>
    <row r="1231" spans="1:16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28"/>
      <c r="N1231" s="82"/>
      <c r="P1231" s="76"/>
    </row>
    <row r="1232" spans="1:16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28"/>
      <c r="N1232" s="82"/>
      <c r="P1232" s="76"/>
    </row>
    <row r="1233" spans="1:16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28"/>
      <c r="N1233" s="82"/>
      <c r="P1233" s="76"/>
    </row>
    <row r="1234" spans="1:16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28"/>
      <c r="N1234" s="82"/>
      <c r="P1234" s="76"/>
    </row>
    <row r="1235" spans="1:16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28"/>
      <c r="N1235" s="82"/>
      <c r="P1235" s="76"/>
    </row>
    <row r="1236" spans="1:16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28"/>
      <c r="N1236" s="82"/>
      <c r="P1236" s="76"/>
    </row>
    <row r="1237" spans="1:16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28"/>
      <c r="N1237" s="82"/>
      <c r="P1237" s="76"/>
    </row>
    <row r="1238" spans="1:16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28"/>
      <c r="N1238" s="82"/>
      <c r="P1238" s="76"/>
    </row>
    <row r="1239" spans="1:16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28"/>
      <c r="N1239" s="82"/>
      <c r="P1239" s="76"/>
    </row>
    <row r="1240" spans="1:16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28"/>
      <c r="N1240" s="82"/>
      <c r="P1240" s="76"/>
    </row>
    <row r="1241" spans="1:16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28"/>
      <c r="N1241" s="82"/>
      <c r="P1241" s="76"/>
    </row>
    <row r="1242" spans="1:16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28"/>
      <c r="N1242" s="82"/>
      <c r="P1242" s="76"/>
    </row>
    <row r="1243" spans="1:16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28"/>
      <c r="N1243" s="82"/>
      <c r="P1243" s="76"/>
    </row>
    <row r="1244" spans="1:16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28"/>
      <c r="N1244" s="82"/>
      <c r="P1244" s="76"/>
    </row>
    <row r="1245" spans="1:16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28"/>
      <c r="N1245" s="82"/>
      <c r="P1245" s="76"/>
    </row>
    <row r="1246" spans="1:16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28"/>
      <c r="N1246" s="82"/>
      <c r="P1246" s="76"/>
    </row>
    <row r="1247" spans="1:16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28"/>
      <c r="N1247" s="82"/>
      <c r="P1247" s="76"/>
    </row>
    <row r="1248" spans="1:16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28"/>
      <c r="N1248" s="82"/>
      <c r="P1248" s="76"/>
    </row>
    <row r="1249" spans="1:16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28"/>
      <c r="N1249" s="82"/>
      <c r="P1249" s="76"/>
    </row>
    <row r="1250" spans="1:16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28"/>
      <c r="N1250" s="82"/>
      <c r="P1250" s="76"/>
    </row>
    <row r="1251" spans="1:16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28"/>
      <c r="N1251" s="82"/>
      <c r="P1251" s="76"/>
    </row>
    <row r="1252" spans="1:16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28"/>
      <c r="N1252" s="82"/>
      <c r="P1252" s="76"/>
    </row>
    <row r="1253" spans="1:16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28"/>
      <c r="N1253" s="82"/>
      <c r="P1253" s="76"/>
    </row>
    <row r="1254" spans="1:16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28"/>
      <c r="N1254" s="82"/>
      <c r="P1254" s="76"/>
    </row>
    <row r="1255" spans="1:16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28"/>
      <c r="N1255" s="82"/>
      <c r="P1255" s="76"/>
    </row>
    <row r="1256" spans="1:16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28"/>
      <c r="N1256" s="82"/>
      <c r="P1256" s="76"/>
    </row>
    <row r="1257" spans="1:16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28"/>
      <c r="N1257" s="82"/>
      <c r="P1257" s="76"/>
    </row>
    <row r="1258" spans="1:16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28"/>
      <c r="N1258" s="82"/>
      <c r="P1258" s="76"/>
    </row>
    <row r="1259" spans="1:16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28"/>
      <c r="N1259" s="82"/>
      <c r="P1259" s="76"/>
    </row>
    <row r="1260" spans="1:16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28"/>
      <c r="N1260" s="82"/>
      <c r="P1260" s="76"/>
    </row>
    <row r="1261" spans="1:16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28"/>
      <c r="N1261" s="82"/>
      <c r="P1261" s="76"/>
    </row>
    <row r="1262" spans="1:16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28"/>
      <c r="N1262" s="82"/>
      <c r="P1262" s="76"/>
    </row>
    <row r="1263" spans="1:16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28"/>
      <c r="N1263" s="82"/>
      <c r="P1263" s="76"/>
    </row>
    <row r="1264" spans="1:16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28"/>
      <c r="N1264" s="82"/>
      <c r="P1264" s="76"/>
    </row>
    <row r="1265" spans="1:16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28"/>
      <c r="N1265" s="82"/>
      <c r="P1265" s="76"/>
    </row>
    <row r="1266" spans="1:16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28"/>
      <c r="N1266" s="82"/>
      <c r="P1266" s="76"/>
    </row>
    <row r="1267" spans="1:16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28"/>
      <c r="N1267" s="82"/>
      <c r="P1267" s="76"/>
    </row>
    <row r="1268" spans="1:16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28"/>
      <c r="N1268" s="82"/>
      <c r="P1268" s="76"/>
    </row>
    <row r="1269" spans="1:16" s="32" customFormat="1" ht="12" customHeight="1">
      <c r="A1269" s="27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98"/>
      <c r="M1269" s="28"/>
      <c r="N1269" s="82"/>
      <c r="P1269" s="76"/>
    </row>
    <row r="1270" spans="1:16" s="32" customFormat="1" ht="12" customHeight="1">
      <c r="A1270" s="27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98"/>
      <c r="M1270" s="28"/>
      <c r="N1270" s="82"/>
      <c r="P1270" s="76"/>
    </row>
    <row r="1271" spans="1:16" s="32" customFormat="1" ht="12" customHeight="1">
      <c r="A1271" s="27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98"/>
      <c r="M1271" s="28"/>
      <c r="N1271" s="82"/>
      <c r="P1271" s="76"/>
    </row>
    <row r="1272" spans="1:16" s="32" customFormat="1" ht="12" customHeight="1">
      <c r="A1272" s="27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98"/>
      <c r="M1272" s="28"/>
      <c r="N1272" s="82"/>
      <c r="P1272" s="76"/>
    </row>
    <row r="1273" spans="1:16" s="32" customFormat="1" ht="12" customHeight="1">
      <c r="A1273" s="27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98"/>
      <c r="M1273" s="28"/>
      <c r="N1273" s="82"/>
      <c r="P1273" s="76"/>
    </row>
    <row r="1274" spans="1:16" s="32" customFormat="1" ht="12" customHeight="1">
      <c r="A1274" s="27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98"/>
      <c r="M1274" s="28"/>
      <c r="N1274" s="82"/>
      <c r="P1274" s="76"/>
    </row>
    <row r="1275" spans="1:16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8"/>
      <c r="K1275" s="28"/>
      <c r="L1275" s="98"/>
      <c r="M1275" s="28"/>
      <c r="N1275" s="82"/>
      <c r="P1275" s="76"/>
    </row>
    <row r="1276" spans="1:16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27"/>
      <c r="N1276" s="82"/>
      <c r="P1276" s="76"/>
    </row>
    <row r="1277" spans="1:16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27"/>
      <c r="N1277" s="82"/>
      <c r="P1277" s="76"/>
    </row>
    <row r="1278" spans="1:16" s="32" customFormat="1" ht="12" customHeight="1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98"/>
      <c r="M1278" s="27"/>
      <c r="N1278" s="82"/>
      <c r="P1278" s="76"/>
    </row>
    <row r="1279" spans="1:16" s="32" customFormat="1" ht="12" customHeight="1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98"/>
      <c r="M1279" s="27"/>
      <c r="N1279" s="82"/>
      <c r="P1279" s="76"/>
    </row>
    <row r="1280" spans="1:16" s="32" customFormat="1" ht="12" customHeight="1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98"/>
      <c r="M1280" s="27"/>
      <c r="N1280" s="82"/>
      <c r="P1280" s="76"/>
    </row>
    <row r="1281" spans="1:16" s="32" customFormat="1" ht="12" customHeight="1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98"/>
      <c r="M1281" s="27"/>
      <c r="N1281" s="82"/>
      <c r="P1281" s="76"/>
    </row>
    <row r="1282" spans="1:16" s="32" customFormat="1" ht="12" customHeight="1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98"/>
      <c r="M1282" s="27"/>
      <c r="N1282" s="82"/>
      <c r="P1282" s="76"/>
    </row>
    <row r="1283" spans="1:16" s="32" customFormat="1" ht="12" customHeight="1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98"/>
      <c r="M1283" s="27"/>
      <c r="N1283" s="82"/>
      <c r="P1283" s="76"/>
    </row>
    <row r="1284" spans="1:16" ht="12" customHeight="1">
      <c r="P1284" s="76"/>
    </row>
    <row r="1285" spans="1:16" ht="12" customHeight="1">
      <c r="P1285" s="76"/>
    </row>
    <row r="1286" spans="1:16" ht="12" customHeight="1">
      <c r="P1286" s="76"/>
    </row>
    <row r="1287" spans="1:16" ht="12" customHeight="1">
      <c r="P1287" s="76"/>
    </row>
    <row r="1288" spans="1:16" ht="12" customHeight="1">
      <c r="P1288" s="76"/>
    </row>
    <row r="1289" spans="1:16" ht="12" customHeight="1">
      <c r="P1289" s="76"/>
    </row>
    <row r="1290" spans="1:16" ht="12" customHeight="1">
      <c r="P1290" s="76"/>
    </row>
    <row r="1291" spans="1:16" ht="12" customHeight="1">
      <c r="P1291" s="76"/>
    </row>
    <row r="1292" spans="1:16" ht="12" customHeight="1">
      <c r="P1292" s="7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5"/>
  </sheetPr>
  <dimension ref="A1:P1292"/>
  <sheetViews>
    <sheetView zoomScale="85" zoomScaleNormal="85" workbookViewId="0">
      <selection sqref="A1:XFD1048576"/>
    </sheetView>
  </sheetViews>
  <sheetFormatPr defaultColWidth="15.42578125" defaultRowHeight="15" outlineLevelRow="1"/>
  <cols>
    <col min="1" max="1" width="18.42578125" style="27" bestFit="1" customWidth="1"/>
    <col min="2" max="2" width="13.7109375" style="27" customWidth="1"/>
    <col min="3" max="3" width="19.140625" style="27" bestFit="1" customWidth="1"/>
    <col min="4" max="4" width="13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0.85546875" style="27" bestFit="1" customWidth="1"/>
    <col min="12" max="12" width="18.42578125" style="98" bestFit="1" customWidth="1"/>
    <col min="13" max="13" width="2.140625" style="27" customWidth="1"/>
    <col min="14" max="14" width="11.140625" style="82" bestFit="1" customWidth="1"/>
    <col min="15" max="15" width="10.7109375" style="32" customWidth="1"/>
    <col min="16" max="16" width="10.7109375" style="98" customWidth="1"/>
    <col min="17" max="16384" width="15.42578125" style="27"/>
  </cols>
  <sheetData>
    <row r="1" spans="1:16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/>
      <c r="L1" s="93"/>
      <c r="M1" s="28"/>
      <c r="P1" s="76"/>
    </row>
    <row r="2" spans="1:16" s="29" customFormat="1" ht="12" customHeight="1">
      <c r="A2" s="30" t="s">
        <v>100</v>
      </c>
      <c r="B2" s="31">
        <v>42535</v>
      </c>
      <c r="C2" s="31">
        <v>42504</v>
      </c>
      <c r="D2" s="49"/>
      <c r="E2" s="49"/>
      <c r="F2" s="49"/>
      <c r="G2" s="49"/>
      <c r="H2" s="49"/>
      <c r="I2" s="49"/>
      <c r="J2" s="28"/>
      <c r="K2" s="28"/>
      <c r="L2" s="94" t="s">
        <v>114</v>
      </c>
      <c r="M2" s="28"/>
      <c r="N2" s="41" t="s">
        <v>109</v>
      </c>
      <c r="O2" s="103" t="s">
        <v>114</v>
      </c>
      <c r="P2" s="104"/>
    </row>
    <row r="3" spans="1:16" s="37" customFormat="1">
      <c r="A3" s="30" t="s">
        <v>101</v>
      </c>
      <c r="B3" s="31">
        <v>44361</v>
      </c>
      <c r="D3" s="49"/>
      <c r="E3" s="49"/>
      <c r="F3" s="49"/>
      <c r="G3" s="49"/>
      <c r="H3" s="49"/>
      <c r="I3" s="49"/>
      <c r="J3" s="38"/>
      <c r="K3" s="84"/>
      <c r="L3" s="84"/>
      <c r="M3" s="38"/>
      <c r="N3" s="41" t="s">
        <v>184</v>
      </c>
      <c r="O3" s="78" t="s">
        <v>0</v>
      </c>
      <c r="P3" s="90"/>
    </row>
    <row r="4" spans="1:16" s="37" customFormat="1">
      <c r="C4" s="50"/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38"/>
      <c r="N4" s="41" t="s">
        <v>106</v>
      </c>
      <c r="O4" s="78" t="s">
        <v>187</v>
      </c>
      <c r="P4" s="91" t="s">
        <v>108</v>
      </c>
    </row>
    <row r="5" spans="1:16" ht="12" customHeight="1">
      <c r="J5" s="28"/>
      <c r="K5" s="86"/>
      <c r="L5" s="86"/>
      <c r="M5" s="28"/>
      <c r="N5" s="41" t="s">
        <v>185</v>
      </c>
      <c r="O5" s="78" t="s">
        <v>186</v>
      </c>
      <c r="P5" s="92"/>
    </row>
    <row r="6" spans="1:16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44351</v>
      </c>
      <c r="L6" s="93">
        <v>-9.0064351322777236E-3</v>
      </c>
      <c r="M6" s="28"/>
      <c r="N6" s="80">
        <v>44351</v>
      </c>
      <c r="O6" s="47">
        <v>12972.74</v>
      </c>
      <c r="P6" s="76">
        <v>-9.0064351322777236E-3</v>
      </c>
    </row>
    <row r="7" spans="1:16" ht="12" customHeight="1">
      <c r="A7" s="33" t="s">
        <v>114</v>
      </c>
      <c r="B7" s="42" t="s">
        <v>162</v>
      </c>
      <c r="C7" s="33" t="s">
        <v>130</v>
      </c>
      <c r="D7" s="33" t="s">
        <v>135</v>
      </c>
      <c r="E7" s="43" t="s">
        <v>216</v>
      </c>
      <c r="F7" s="43" t="s">
        <v>134</v>
      </c>
      <c r="G7" s="51">
        <v>1.823261616716132E-2</v>
      </c>
      <c r="H7" s="51">
        <v>0.13147726495310769</v>
      </c>
      <c r="I7" s="52">
        <v>5</v>
      </c>
      <c r="J7" s="28"/>
      <c r="K7" s="101">
        <v>44344</v>
      </c>
      <c r="L7" s="93">
        <v>4.3239826058669717E-3</v>
      </c>
      <c r="M7" s="28"/>
      <c r="N7" s="81">
        <v>44344</v>
      </c>
      <c r="O7" s="32">
        <v>13090.64</v>
      </c>
      <c r="P7" s="76">
        <v>4.3239826058669717E-3</v>
      </c>
    </row>
    <row r="8" spans="1:16" ht="12" customHeight="1">
      <c r="B8" s="28"/>
      <c r="C8" s="28"/>
      <c r="D8" s="28"/>
      <c r="E8" s="28"/>
      <c r="F8" s="28"/>
      <c r="G8" s="28"/>
      <c r="H8" s="28"/>
      <c r="I8" s="28"/>
      <c r="J8" s="28"/>
      <c r="K8" s="101">
        <v>44337</v>
      </c>
      <c r="L8" s="93">
        <v>2.2133730864811296E-2</v>
      </c>
      <c r="M8" s="28"/>
      <c r="N8" s="81">
        <v>44337</v>
      </c>
      <c r="O8" s="32">
        <v>13034.28</v>
      </c>
      <c r="P8" s="76">
        <v>2.2133730864811296E-2</v>
      </c>
    </row>
    <row r="9" spans="1:16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v>44330</v>
      </c>
      <c r="L9" s="93">
        <v>-5.8772535708661033E-3</v>
      </c>
      <c r="M9" s="28"/>
      <c r="N9" s="81">
        <v>44330</v>
      </c>
      <c r="O9" s="32">
        <v>12752.03</v>
      </c>
      <c r="P9" s="76">
        <v>-5.8772535708661033E-3</v>
      </c>
    </row>
    <row r="10" spans="1:16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v>44323</v>
      </c>
      <c r="L10" s="93">
        <v>3.1080094785206125E-2</v>
      </c>
      <c r="M10" s="28"/>
      <c r="N10" s="81">
        <v>44323</v>
      </c>
      <c r="O10" s="32">
        <v>12827.42</v>
      </c>
      <c r="P10" s="76">
        <v>3.1080094785206125E-2</v>
      </c>
    </row>
    <row r="11" spans="1:16" ht="12" customHeight="1">
      <c r="B11" s="28"/>
      <c r="C11" s="28"/>
      <c r="D11" s="28"/>
      <c r="E11" s="28"/>
      <c r="F11" s="28"/>
      <c r="G11" s="28"/>
      <c r="H11" s="28"/>
      <c r="I11" s="28"/>
      <c r="J11" s="28"/>
      <c r="K11" s="101">
        <v>44316</v>
      </c>
      <c r="L11" s="93">
        <v>-2.6805033394819211E-2</v>
      </c>
      <c r="M11" s="28"/>
      <c r="N11" s="81">
        <v>44316</v>
      </c>
      <c r="O11" s="32">
        <v>12440.76</v>
      </c>
      <c r="P11" s="76">
        <v>-2.6805033394819211E-2</v>
      </c>
    </row>
    <row r="12" spans="1:16" ht="12" customHeight="1">
      <c r="B12" s="28"/>
      <c r="C12" s="28"/>
      <c r="D12" s="28"/>
      <c r="E12" s="28"/>
      <c r="F12" s="28"/>
      <c r="G12" s="28"/>
      <c r="H12" s="28"/>
      <c r="I12" s="28"/>
      <c r="J12" s="28"/>
      <c r="K12" s="101">
        <v>44309</v>
      </c>
      <c r="L12" s="93">
        <v>-2.4175927082031867E-3</v>
      </c>
      <c r="M12" s="28"/>
      <c r="N12" s="81">
        <v>44309</v>
      </c>
      <c r="O12" s="32">
        <v>12783.42</v>
      </c>
      <c r="P12" s="76">
        <v>-2.4175927082031867E-3</v>
      </c>
    </row>
    <row r="13" spans="1:16" ht="12" customHeight="1">
      <c r="B13" s="28"/>
      <c r="C13" s="28"/>
      <c r="D13" s="28"/>
      <c r="E13" s="28"/>
      <c r="F13" s="28"/>
      <c r="G13" s="28"/>
      <c r="H13" s="28"/>
      <c r="I13" s="28"/>
      <c r="J13" s="28"/>
      <c r="K13" s="101">
        <v>44302</v>
      </c>
      <c r="L13" s="93">
        <v>9.7600259721020155E-3</v>
      </c>
      <c r="M13" s="28"/>
      <c r="N13" s="81">
        <v>44302</v>
      </c>
      <c r="O13" s="32">
        <v>12814.4</v>
      </c>
      <c r="P13" s="76">
        <v>9.7600259721020155E-3</v>
      </c>
    </row>
    <row r="14" spans="1:16" ht="12" customHeight="1">
      <c r="B14" s="28"/>
      <c r="C14" s="28"/>
      <c r="D14" s="28"/>
      <c r="E14" s="28"/>
      <c r="F14" s="28"/>
      <c r="G14" s="28"/>
      <c r="H14" s="28"/>
      <c r="I14" s="28"/>
      <c r="J14" s="28"/>
      <c r="K14" s="101">
        <v>44295</v>
      </c>
      <c r="L14" s="93">
        <v>7.3304180997428858E-3</v>
      </c>
      <c r="M14" s="28"/>
      <c r="N14" s="81">
        <v>44295</v>
      </c>
      <c r="O14" s="32">
        <v>12690.54</v>
      </c>
      <c r="P14" s="76">
        <v>7.3304180997428858E-3</v>
      </c>
    </row>
    <row r="15" spans="1:16" ht="12" customHeight="1">
      <c r="B15" s="28"/>
      <c r="C15" s="28"/>
      <c r="D15" s="28"/>
      <c r="E15" s="28"/>
      <c r="F15" s="28"/>
      <c r="G15" s="28"/>
      <c r="H15" s="28"/>
      <c r="I15" s="28"/>
      <c r="J15" s="28"/>
      <c r="K15" s="101">
        <v>44288</v>
      </c>
      <c r="L15" s="93">
        <v>9.4477046989329683E-3</v>
      </c>
      <c r="M15" s="28"/>
      <c r="N15" s="81">
        <v>44288</v>
      </c>
      <c r="O15" s="32">
        <v>12598.19</v>
      </c>
      <c r="P15" s="76">
        <v>9.4477046989329683E-3</v>
      </c>
    </row>
    <row r="16" spans="1:16" ht="12" customHeight="1">
      <c r="B16" s="28"/>
      <c r="C16" s="28"/>
      <c r="D16" s="28"/>
      <c r="E16" s="28"/>
      <c r="F16" s="28"/>
      <c r="G16" s="28"/>
      <c r="H16" s="28"/>
      <c r="I16" s="28"/>
      <c r="J16" s="28"/>
      <c r="K16" s="101">
        <v>44281</v>
      </c>
      <c r="L16" s="93">
        <v>-1.4987170653590232E-2</v>
      </c>
      <c r="M16" s="28"/>
      <c r="N16" s="81">
        <v>44281</v>
      </c>
      <c r="O16" s="32">
        <v>12480.28</v>
      </c>
      <c r="P16" s="76">
        <v>-1.4987170653590232E-2</v>
      </c>
    </row>
    <row r="17" spans="1:16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v>44274</v>
      </c>
      <c r="L17" s="93">
        <v>8.9675064264076454E-3</v>
      </c>
      <c r="M17" s="28"/>
      <c r="N17" s="81">
        <v>44274</v>
      </c>
      <c r="O17" s="32">
        <v>12670.17</v>
      </c>
      <c r="P17" s="76">
        <v>8.9675064264076454E-3</v>
      </c>
    </row>
    <row r="18" spans="1:16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v>44267</v>
      </c>
      <c r="L18" s="93">
        <v>1.1793389674962684E-2</v>
      </c>
      <c r="M18" s="28"/>
      <c r="N18" s="81">
        <v>44267</v>
      </c>
      <c r="O18" s="32">
        <v>12557.56</v>
      </c>
      <c r="P18" s="76">
        <v>1.1793389674962684E-2</v>
      </c>
    </row>
    <row r="19" spans="1:16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v>44260</v>
      </c>
      <c r="L19" s="93">
        <v>6.7113059630365957E-3</v>
      </c>
      <c r="M19" s="28"/>
      <c r="N19" s="81">
        <v>44260</v>
      </c>
      <c r="O19" s="32">
        <v>12411.19</v>
      </c>
      <c r="P19" s="76">
        <v>6.7113059630365957E-3</v>
      </c>
    </row>
    <row r="20" spans="1:16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v>44253</v>
      </c>
      <c r="L20" s="93">
        <v>-2.5471358061384786E-2</v>
      </c>
      <c r="M20" s="28"/>
      <c r="N20" s="81">
        <v>44253</v>
      </c>
      <c r="O20" s="32">
        <v>12328.45</v>
      </c>
      <c r="P20" s="76">
        <v>-2.5471358061384786E-2</v>
      </c>
    </row>
    <row r="21" spans="1:16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v>44246</v>
      </c>
      <c r="L21" s="93">
        <v>-2.988558633170757E-2</v>
      </c>
      <c r="M21" s="28"/>
      <c r="N21" s="81">
        <v>44246</v>
      </c>
      <c r="O21" s="32">
        <v>12650.68</v>
      </c>
      <c r="P21" s="76">
        <v>-2.988558633170757E-2</v>
      </c>
    </row>
    <row r="22" spans="1:16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v>44239</v>
      </c>
      <c r="L22" s="93">
        <v>-3.2584194945667333E-3</v>
      </c>
      <c r="M22" s="28"/>
      <c r="N22" s="81">
        <v>44239</v>
      </c>
      <c r="O22" s="32">
        <v>13040.4</v>
      </c>
      <c r="P22" s="76">
        <v>-3.2584194945667333E-3</v>
      </c>
    </row>
    <row r="23" spans="1:16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v>44232</v>
      </c>
      <c r="L23" s="93">
        <v>1.0076811367063288E-2</v>
      </c>
      <c r="M23" s="28"/>
      <c r="N23" s="81">
        <v>44232</v>
      </c>
      <c r="O23" s="32">
        <v>13083.03</v>
      </c>
      <c r="P23" s="76">
        <v>1.0076811367063288E-2</v>
      </c>
    </row>
    <row r="24" spans="1:16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v>44225</v>
      </c>
      <c r="L24" s="93">
        <v>-7.1052954343360231E-3</v>
      </c>
      <c r="M24" s="28"/>
      <c r="N24" s="81">
        <v>44225</v>
      </c>
      <c r="O24" s="32">
        <v>12952.51</v>
      </c>
      <c r="P24" s="76">
        <v>-7.1052954343360231E-3</v>
      </c>
    </row>
    <row r="25" spans="1:16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v>44218</v>
      </c>
      <c r="L25" s="93">
        <v>4.9000160997227926E-3</v>
      </c>
      <c r="M25" s="28"/>
      <c r="N25" s="81">
        <v>44218</v>
      </c>
      <c r="O25" s="32">
        <v>13045.2</v>
      </c>
      <c r="P25" s="76">
        <v>4.9000160997227926E-3</v>
      </c>
    </row>
    <row r="26" spans="1:16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v>44211</v>
      </c>
      <c r="L26" s="93">
        <v>-1.8384510220254113E-2</v>
      </c>
      <c r="M26" s="28"/>
      <c r="N26" s="81">
        <v>44211</v>
      </c>
      <c r="O26" s="32">
        <v>12981.59</v>
      </c>
      <c r="P26" s="76">
        <v>-1.8384510220254113E-2</v>
      </c>
    </row>
    <row r="27" spans="1:16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v>44204</v>
      </c>
      <c r="L27" s="93">
        <v>6.7192096756607533E-4</v>
      </c>
      <c r="M27" s="28"/>
      <c r="N27" s="81">
        <v>44204</v>
      </c>
      <c r="O27" s="32">
        <v>13224.72</v>
      </c>
      <c r="P27" s="76">
        <v>6.7192096756607533E-4</v>
      </c>
    </row>
    <row r="28" spans="1:16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v>44197</v>
      </c>
      <c r="L28" s="93">
        <v>5.594906831447588E-3</v>
      </c>
      <c r="M28" s="28"/>
      <c r="N28" s="81">
        <v>44197</v>
      </c>
      <c r="O28" s="32">
        <v>13215.84</v>
      </c>
      <c r="P28" s="76">
        <v>5.594906831447588E-3</v>
      </c>
    </row>
    <row r="29" spans="1:16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v>44190</v>
      </c>
      <c r="L29" s="93">
        <v>-4.0890342498297594E-3</v>
      </c>
      <c r="M29" s="28"/>
      <c r="N29" s="81">
        <v>44190</v>
      </c>
      <c r="O29" s="32">
        <v>13142.31</v>
      </c>
      <c r="P29" s="76">
        <v>-4.0890342498297594E-3</v>
      </c>
    </row>
    <row r="30" spans="1:16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v>44183</v>
      </c>
      <c r="L30" s="93">
        <v>1.4389960235435817E-2</v>
      </c>
      <c r="M30" s="28"/>
      <c r="N30" s="81">
        <v>44183</v>
      </c>
      <c r="O30" s="32">
        <v>13196.27</v>
      </c>
      <c r="P30" s="76">
        <v>1.4389960235435817E-2</v>
      </c>
    </row>
    <row r="31" spans="1:16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v>44176</v>
      </c>
      <c r="L31" s="93">
        <v>3.9349965426975775E-3</v>
      </c>
      <c r="M31" s="28"/>
      <c r="N31" s="81">
        <v>44176</v>
      </c>
      <c r="O31" s="32">
        <v>13009.07</v>
      </c>
      <c r="P31" s="76">
        <v>3.9349965426975775E-3</v>
      </c>
    </row>
    <row r="32" spans="1:16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v>44169</v>
      </c>
      <c r="L32" s="93">
        <v>4.3878720796932669E-3</v>
      </c>
      <c r="M32" s="28"/>
      <c r="N32" s="81">
        <v>44169</v>
      </c>
      <c r="O32" s="32">
        <v>12958.08</v>
      </c>
      <c r="P32" s="76">
        <v>4.3878720796932669E-3</v>
      </c>
    </row>
    <row r="33" spans="1:16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v>44162</v>
      </c>
      <c r="L33" s="93">
        <v>-1.3980770994466707E-2</v>
      </c>
      <c r="M33" s="28"/>
      <c r="N33" s="81">
        <v>44162</v>
      </c>
      <c r="O33" s="32">
        <v>12901.47</v>
      </c>
      <c r="P33" s="76">
        <v>-1.3980770994466707E-2</v>
      </c>
    </row>
    <row r="34" spans="1:16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v>44155</v>
      </c>
      <c r="L34" s="93">
        <v>-1.1768686623031877E-2</v>
      </c>
      <c r="M34" s="28"/>
      <c r="N34" s="81">
        <v>44155</v>
      </c>
      <c r="O34" s="32">
        <v>13084.4</v>
      </c>
      <c r="P34" s="76">
        <v>-1.1768686623031877E-2</v>
      </c>
    </row>
    <row r="35" spans="1:16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v>44148</v>
      </c>
      <c r="L35" s="93">
        <v>-3.1100144088528459E-2</v>
      </c>
      <c r="M35" s="28"/>
      <c r="N35" s="81">
        <v>44148</v>
      </c>
      <c r="O35" s="32">
        <v>13240.22</v>
      </c>
      <c r="P35" s="76">
        <v>-3.1100144088528459E-2</v>
      </c>
    </row>
    <row r="36" spans="1:16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v>44141</v>
      </c>
      <c r="L36" s="93">
        <v>4.1886788712570899E-2</v>
      </c>
      <c r="M36" s="28"/>
      <c r="N36" s="81">
        <v>44141</v>
      </c>
      <c r="O36" s="32">
        <v>13665.21</v>
      </c>
      <c r="P36" s="76">
        <v>4.1886788712570899E-2</v>
      </c>
    </row>
    <row r="37" spans="1:16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v>44134</v>
      </c>
      <c r="L37" s="93">
        <v>-1.5118088241036332E-2</v>
      </c>
      <c r="M37" s="28"/>
      <c r="N37" s="81">
        <v>44134</v>
      </c>
      <c r="O37" s="32">
        <v>13115.83</v>
      </c>
      <c r="P37" s="76">
        <v>-1.5118088241036332E-2</v>
      </c>
    </row>
    <row r="38" spans="1:16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v>44127</v>
      </c>
      <c r="L38" s="93">
        <v>-2.0453497292800438E-2</v>
      </c>
      <c r="M38" s="28"/>
      <c r="N38" s="81">
        <v>44127</v>
      </c>
      <c r="O38" s="32">
        <v>13317.16</v>
      </c>
      <c r="P38" s="76">
        <v>-2.0453497292800438E-2</v>
      </c>
    </row>
    <row r="39" spans="1:16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v>44120</v>
      </c>
      <c r="L39" s="93">
        <v>3.2448373240168138E-4</v>
      </c>
      <c r="M39" s="28"/>
      <c r="N39" s="81">
        <v>44120</v>
      </c>
      <c r="O39" s="32">
        <v>13595.23</v>
      </c>
      <c r="P39" s="76">
        <v>3.2448373240168138E-4</v>
      </c>
    </row>
    <row r="40" spans="1:16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v>44113</v>
      </c>
      <c r="L40" s="93">
        <v>1.1412118501473945E-2</v>
      </c>
      <c r="M40" s="28"/>
      <c r="N40" s="81">
        <v>44113</v>
      </c>
      <c r="O40" s="32">
        <v>13590.82</v>
      </c>
      <c r="P40" s="76">
        <v>1.1412118501473945E-2</v>
      </c>
    </row>
    <row r="41" spans="1:16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v>44106</v>
      </c>
      <c r="L41" s="93">
        <v>2.8000104478000942E-3</v>
      </c>
      <c r="M41" s="28"/>
      <c r="N41" s="81">
        <v>44106</v>
      </c>
      <c r="O41" s="32">
        <v>13437.47</v>
      </c>
      <c r="P41" s="76">
        <v>2.8000104478000942E-3</v>
      </c>
    </row>
    <row r="42" spans="1:16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v>44099</v>
      </c>
      <c r="L42" s="93">
        <v>-3.2774626263442852E-2</v>
      </c>
      <c r="M42" s="28"/>
      <c r="N42" s="81">
        <v>44099</v>
      </c>
      <c r="O42" s="32">
        <v>13399.95</v>
      </c>
      <c r="P42" s="76">
        <v>-3.2774626263442852E-2</v>
      </c>
    </row>
    <row r="43" spans="1:16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v>44092</v>
      </c>
      <c r="L43" s="93">
        <v>6.5753575941021047E-3</v>
      </c>
      <c r="M43" s="28"/>
      <c r="N43" s="81">
        <v>44092</v>
      </c>
      <c r="O43" s="32">
        <v>13854.01</v>
      </c>
      <c r="P43" s="76">
        <v>6.5753575941021047E-3</v>
      </c>
    </row>
    <row r="44" spans="1:16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v>44085</v>
      </c>
      <c r="L44" s="93">
        <v>1.6483684427321954E-3</v>
      </c>
      <c r="M44" s="28"/>
      <c r="N44" s="81">
        <v>44085</v>
      </c>
      <c r="O44" s="32">
        <v>13763.51</v>
      </c>
      <c r="P44" s="76">
        <v>1.6483684427321954E-3</v>
      </c>
    </row>
    <row r="45" spans="1:16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v>44078</v>
      </c>
      <c r="L45" s="93">
        <v>-1.1276783439994498E-2</v>
      </c>
      <c r="M45" s="28"/>
      <c r="N45" s="81">
        <v>44078</v>
      </c>
      <c r="O45" s="32">
        <v>13740.86</v>
      </c>
      <c r="P45" s="76">
        <v>-1.1276783439994498E-2</v>
      </c>
    </row>
    <row r="46" spans="1:16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v>44071</v>
      </c>
      <c r="L46" s="93">
        <v>5.4389975691631065E-3</v>
      </c>
      <c r="M46" s="28"/>
      <c r="N46" s="81">
        <v>44071</v>
      </c>
      <c r="O46" s="32">
        <v>13897.58</v>
      </c>
      <c r="P46" s="76">
        <v>5.4389975691631065E-3</v>
      </c>
    </row>
    <row r="47" spans="1:16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v>44064</v>
      </c>
      <c r="L47" s="93">
        <v>2.3829656391727294E-3</v>
      </c>
      <c r="M47" s="28"/>
      <c r="N47" s="81">
        <v>44064</v>
      </c>
      <c r="O47" s="32">
        <v>13822.4</v>
      </c>
      <c r="P47" s="76">
        <v>2.3829656391727294E-3</v>
      </c>
    </row>
    <row r="48" spans="1:16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v>44057</v>
      </c>
      <c r="L48" s="93">
        <v>-2.7693674509776112E-2</v>
      </c>
      <c r="M48" s="28"/>
      <c r="N48" s="81">
        <v>44057</v>
      </c>
      <c r="O48" s="32">
        <v>13789.54</v>
      </c>
      <c r="P48" s="76">
        <v>-2.7693674509776112E-2</v>
      </c>
    </row>
    <row r="49" spans="1:16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v>44050</v>
      </c>
      <c r="L49" s="93">
        <v>6.8044113314567056E-3</v>
      </c>
      <c r="M49" s="28"/>
      <c r="N49" s="81">
        <v>44050</v>
      </c>
      <c r="O49" s="32">
        <v>14182.3</v>
      </c>
      <c r="P49" s="76">
        <v>6.8044113314567056E-3</v>
      </c>
    </row>
    <row r="50" spans="1:16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v>44043</v>
      </c>
      <c r="L50" s="93">
        <v>1.3492120473690417E-3</v>
      </c>
      <c r="M50" s="28"/>
      <c r="N50" s="81">
        <v>44043</v>
      </c>
      <c r="O50" s="32">
        <v>14086.45</v>
      </c>
      <c r="P50" s="76">
        <v>1.3492120473690417E-3</v>
      </c>
    </row>
    <row r="51" spans="1:16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v>44036</v>
      </c>
      <c r="L51" s="93">
        <v>2.2099335116334551E-2</v>
      </c>
      <c r="M51" s="28"/>
      <c r="N51" s="81">
        <v>44036</v>
      </c>
      <c r="O51" s="32">
        <v>14067.47</v>
      </c>
      <c r="P51" s="76">
        <v>2.2099335116334551E-2</v>
      </c>
    </row>
    <row r="52" spans="1:16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v>44029</v>
      </c>
      <c r="L52" s="93">
        <v>3.1749849669271413E-3</v>
      </c>
      <c r="M52" s="28"/>
      <c r="N52" s="81">
        <v>44029</v>
      </c>
      <c r="O52" s="32">
        <v>13763.31</v>
      </c>
      <c r="P52" s="76">
        <v>3.1749849669271413E-3</v>
      </c>
    </row>
    <row r="53" spans="1:16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v>44022</v>
      </c>
      <c r="L53" s="93">
        <v>2.5093582588034957E-2</v>
      </c>
      <c r="M53" s="28"/>
      <c r="N53" s="81">
        <v>44022</v>
      </c>
      <c r="O53" s="32">
        <v>13719.75</v>
      </c>
      <c r="P53" s="76">
        <v>2.5093582588034957E-2</v>
      </c>
    </row>
    <row r="54" spans="1:16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v>44015</v>
      </c>
      <c r="L54" s="93">
        <v>1.6610432639940775E-2</v>
      </c>
      <c r="M54" s="28"/>
      <c r="N54" s="81">
        <v>44015</v>
      </c>
      <c r="O54" s="32">
        <v>13383.9</v>
      </c>
      <c r="P54" s="76">
        <v>1.6610432639940775E-2</v>
      </c>
    </row>
    <row r="55" spans="1:16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v>44008</v>
      </c>
      <c r="L55" s="93">
        <v>1.6746496472917816E-2</v>
      </c>
      <c r="M55" s="28"/>
      <c r="N55" s="81">
        <v>44008</v>
      </c>
      <c r="O55" s="32">
        <v>13165.22</v>
      </c>
      <c r="P55" s="76">
        <v>1.6746496472917816E-2</v>
      </c>
    </row>
    <row r="56" spans="1:16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v>44001</v>
      </c>
      <c r="L56" s="93">
        <v>9.8824880066323839E-3</v>
      </c>
      <c r="M56" s="28"/>
      <c r="N56" s="81">
        <v>44001</v>
      </c>
      <c r="O56" s="32">
        <v>12948.38</v>
      </c>
      <c r="P56" s="76">
        <v>9.8824880066323839E-3</v>
      </c>
    </row>
    <row r="57" spans="1:16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v>43994</v>
      </c>
      <c r="L57" s="93">
        <v>7.3720285610126002E-3</v>
      </c>
      <c r="M57" s="28"/>
      <c r="N57" s="81">
        <v>43994</v>
      </c>
      <c r="O57" s="32">
        <v>12821.67</v>
      </c>
      <c r="P57" s="76">
        <v>7.3720285610126002E-3</v>
      </c>
    </row>
    <row r="58" spans="1:16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v>43987</v>
      </c>
      <c r="L58" s="93">
        <v>-2.7508677882650212E-2</v>
      </c>
      <c r="M58" s="28"/>
      <c r="N58" s="81">
        <v>43987</v>
      </c>
      <c r="O58" s="32">
        <v>12727.84</v>
      </c>
      <c r="P58" s="76">
        <v>-2.7508677882650212E-2</v>
      </c>
    </row>
    <row r="59" spans="1:16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v>43980</v>
      </c>
      <c r="L59" s="93">
        <v>-1.1445382721271269E-2</v>
      </c>
      <c r="M59" s="28"/>
      <c r="N59" s="81">
        <v>43980</v>
      </c>
      <c r="O59" s="32">
        <v>13087.87</v>
      </c>
      <c r="P59" s="76">
        <v>-1.1445382721271269E-2</v>
      </c>
    </row>
    <row r="60" spans="1:16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v>43973</v>
      </c>
      <c r="L60" s="93">
        <v>4.2013504772620003E-4</v>
      </c>
      <c r="M60" s="28"/>
      <c r="N60" s="81">
        <v>43973</v>
      </c>
      <c r="O60" s="32">
        <v>13239.4</v>
      </c>
      <c r="P60" s="76">
        <v>4.2013504772620003E-4</v>
      </c>
    </row>
    <row r="61" spans="1:16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v>43966</v>
      </c>
      <c r="L61" s="93">
        <v>2.0166139386875281E-2</v>
      </c>
      <c r="M61" s="28"/>
      <c r="N61" s="81">
        <v>43966</v>
      </c>
      <c r="O61" s="32">
        <v>13233.84</v>
      </c>
      <c r="P61" s="76">
        <v>2.0166139386875281E-2</v>
      </c>
    </row>
    <row r="62" spans="1:16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v>43959</v>
      </c>
      <c r="L62" s="93">
        <v>2.4804356996933175E-2</v>
      </c>
      <c r="M62" s="28"/>
      <c r="N62" s="81">
        <v>43959</v>
      </c>
      <c r="O62" s="32">
        <v>12972.24</v>
      </c>
      <c r="P62" s="76">
        <v>2.4804356996933175E-2</v>
      </c>
    </row>
    <row r="63" spans="1:16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v>43952</v>
      </c>
      <c r="L63" s="93">
        <v>-1.585805882805702E-2</v>
      </c>
      <c r="M63" s="28"/>
      <c r="N63" s="81">
        <v>43952</v>
      </c>
      <c r="O63" s="32">
        <v>12658.26</v>
      </c>
      <c r="P63" s="76">
        <v>-1.585805882805702E-2</v>
      </c>
    </row>
    <row r="64" spans="1:16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v>43945</v>
      </c>
      <c r="L64" s="93">
        <v>5.1167279877477823E-2</v>
      </c>
      <c r="M64" s="28"/>
      <c r="N64" s="81">
        <v>43945</v>
      </c>
      <c r="O64" s="32">
        <v>12862.23</v>
      </c>
      <c r="P64" s="76">
        <v>5.1167279877477823E-2</v>
      </c>
    </row>
    <row r="65" spans="1:16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>
        <v>43938</v>
      </c>
      <c r="L65" s="93">
        <v>1.8646953293123936E-2</v>
      </c>
      <c r="M65" s="28"/>
      <c r="N65" s="81">
        <v>43938</v>
      </c>
      <c r="O65" s="32">
        <v>12236.14</v>
      </c>
      <c r="P65" s="76">
        <v>1.8646953293123936E-2</v>
      </c>
    </row>
    <row r="66" spans="1:16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>
        <v>43931</v>
      </c>
      <c r="L66" s="93">
        <v>4.161373539422053E-2</v>
      </c>
      <c r="M66" s="28"/>
      <c r="N66" s="81">
        <v>43931</v>
      </c>
      <c r="O66" s="32">
        <v>12012.15</v>
      </c>
      <c r="P66" s="76">
        <v>4.161373539422053E-2</v>
      </c>
    </row>
    <row r="67" spans="1:16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>
        <v>43924</v>
      </c>
      <c r="L67" s="93">
        <v>4.5120182571241063E-3</v>
      </c>
      <c r="M67" s="28"/>
      <c r="N67" s="81">
        <v>43924</v>
      </c>
      <c r="O67" s="32">
        <v>11532.25</v>
      </c>
      <c r="P67" s="76">
        <v>4.5120182571241063E-3</v>
      </c>
    </row>
    <row r="68" spans="1:16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101">
        <v>43917</v>
      </c>
      <c r="L68" s="93">
        <v>4.1372998292868335E-2</v>
      </c>
      <c r="M68" s="28"/>
      <c r="N68" s="81">
        <v>43917</v>
      </c>
      <c r="O68" s="32">
        <v>11480.45</v>
      </c>
      <c r="P68" s="76">
        <v>4.1372998292868335E-2</v>
      </c>
    </row>
    <row r="69" spans="1:16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101">
        <v>43910</v>
      </c>
      <c r="L69" s="93">
        <v>-5.1141547566512235E-3</v>
      </c>
      <c r="M69" s="28"/>
      <c r="N69" s="81">
        <v>43910</v>
      </c>
      <c r="O69" s="32">
        <v>11024.34</v>
      </c>
      <c r="P69" s="76">
        <v>-5.1141547566512235E-3</v>
      </c>
    </row>
    <row r="70" spans="1:16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101">
        <v>43903</v>
      </c>
      <c r="L70" s="93">
        <v>-0.1091203928517448</v>
      </c>
      <c r="M70" s="28"/>
      <c r="N70" s="81">
        <v>43903</v>
      </c>
      <c r="O70" s="32">
        <v>11081.01</v>
      </c>
      <c r="P70" s="76">
        <v>-0.1091203928517448</v>
      </c>
    </row>
    <row r="71" spans="1:16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101">
        <v>43896</v>
      </c>
      <c r="L71" s="93">
        <v>3.215730792082816E-2</v>
      </c>
      <c r="M71" s="28"/>
      <c r="N71" s="81">
        <v>43896</v>
      </c>
      <c r="O71" s="32">
        <v>12438.28</v>
      </c>
      <c r="P71" s="76">
        <v>3.215730792082816E-2</v>
      </c>
    </row>
    <row r="72" spans="1:16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101">
        <v>43889</v>
      </c>
      <c r="L72" s="93">
        <v>-6.977627407525766E-2</v>
      </c>
      <c r="M72" s="28"/>
      <c r="N72" s="81">
        <v>43889</v>
      </c>
      <c r="O72" s="32">
        <v>12050.76</v>
      </c>
      <c r="P72" s="76">
        <v>-6.977627407525766E-2</v>
      </c>
    </row>
    <row r="73" spans="1:16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101">
        <v>43882</v>
      </c>
      <c r="L73" s="93">
        <v>3.5087551086448565E-2</v>
      </c>
      <c r="M73" s="28"/>
      <c r="N73" s="81">
        <v>43882</v>
      </c>
      <c r="O73" s="32">
        <v>12954.69</v>
      </c>
      <c r="P73" s="76">
        <v>3.5087551086448565E-2</v>
      </c>
    </row>
    <row r="74" spans="1:16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101">
        <v>43875</v>
      </c>
      <c r="L74" s="93">
        <v>9.4927673001630186E-3</v>
      </c>
      <c r="M74" s="28"/>
      <c r="N74" s="81">
        <v>43875</v>
      </c>
      <c r="O74" s="32">
        <v>12515.55</v>
      </c>
      <c r="P74" s="76">
        <v>9.4927673001630186E-3</v>
      </c>
    </row>
    <row r="75" spans="1:16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101">
        <v>43868</v>
      </c>
      <c r="L75" s="93">
        <v>-1.2016432046475067E-2</v>
      </c>
      <c r="M75" s="28"/>
      <c r="N75" s="81">
        <v>43868</v>
      </c>
      <c r="O75" s="32">
        <v>12397.86</v>
      </c>
      <c r="P75" s="76">
        <v>-1.2016432046475067E-2</v>
      </c>
    </row>
    <row r="76" spans="1:16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101">
        <v>43861</v>
      </c>
      <c r="L76" s="93">
        <v>-1.7699607824419594E-3</v>
      </c>
      <c r="M76" s="28"/>
      <c r="N76" s="81">
        <v>43861</v>
      </c>
      <c r="O76" s="32">
        <v>12548.65</v>
      </c>
      <c r="P76" s="76">
        <v>-1.7699607824419594E-3</v>
      </c>
    </row>
    <row r="77" spans="1:16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101">
        <v>43854</v>
      </c>
      <c r="L77" s="93">
        <v>9.8073631134221184E-3</v>
      </c>
      <c r="M77" s="28"/>
      <c r="N77" s="81">
        <v>43854</v>
      </c>
      <c r="O77" s="32">
        <v>12570.9</v>
      </c>
      <c r="P77" s="76">
        <v>9.8073631134221184E-3</v>
      </c>
    </row>
    <row r="78" spans="1:16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101">
        <v>43847</v>
      </c>
      <c r="L78" s="93">
        <v>1.7123273892718505E-3</v>
      </c>
      <c r="M78" s="28"/>
      <c r="N78" s="81">
        <v>43847</v>
      </c>
      <c r="O78" s="32">
        <v>12448.81</v>
      </c>
      <c r="P78" s="76">
        <v>1.7123273892718505E-3</v>
      </c>
    </row>
    <row r="79" spans="1:16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101">
        <v>43840</v>
      </c>
      <c r="L79" s="93">
        <v>-8.1241440078152483E-3</v>
      </c>
      <c r="M79" s="28"/>
      <c r="N79" s="81">
        <v>43840</v>
      </c>
      <c r="O79" s="32">
        <v>12427.53</v>
      </c>
      <c r="P79" s="76">
        <v>-8.1241440078152483E-3</v>
      </c>
    </row>
    <row r="80" spans="1:16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101">
        <v>43833</v>
      </c>
      <c r="L80" s="93">
        <v>7.4562239327660151E-3</v>
      </c>
      <c r="M80" s="28"/>
      <c r="N80" s="81">
        <v>43833</v>
      </c>
      <c r="O80" s="32">
        <v>12529.32</v>
      </c>
      <c r="P80" s="76">
        <v>7.4562239327660151E-3</v>
      </c>
    </row>
    <row r="81" spans="1:16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101">
        <v>43826</v>
      </c>
      <c r="L81" s="93">
        <v>2.5453726905504626E-2</v>
      </c>
      <c r="M81" s="28"/>
      <c r="N81" s="81">
        <v>43826</v>
      </c>
      <c r="O81" s="32">
        <v>12436.59</v>
      </c>
      <c r="P81" s="76">
        <v>2.5453726905504626E-2</v>
      </c>
    </row>
    <row r="82" spans="1:16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101">
        <v>43819</v>
      </c>
      <c r="L82" s="93">
        <v>-6.7223752392512326E-3</v>
      </c>
      <c r="M82" s="28"/>
      <c r="N82" s="81">
        <v>43819</v>
      </c>
      <c r="O82" s="32">
        <v>12127.89</v>
      </c>
      <c r="P82" s="76">
        <v>-6.7223752392512326E-3</v>
      </c>
    </row>
    <row r="83" spans="1:16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101">
        <v>43812</v>
      </c>
      <c r="L83" s="93">
        <v>6.3206321786029029E-3</v>
      </c>
      <c r="M83" s="28"/>
      <c r="N83" s="81">
        <v>43812</v>
      </c>
      <c r="O83" s="32">
        <v>12209.97</v>
      </c>
      <c r="P83" s="76">
        <v>6.3206321786029029E-3</v>
      </c>
    </row>
    <row r="84" spans="1:16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101">
        <v>43805</v>
      </c>
      <c r="L84" s="93">
        <v>3.2895577564717726E-4</v>
      </c>
      <c r="M84" s="28"/>
      <c r="N84" s="81">
        <v>43805</v>
      </c>
      <c r="O84" s="32">
        <v>12133.28</v>
      </c>
      <c r="P84" s="76">
        <v>3.2895577564717726E-4</v>
      </c>
    </row>
    <row r="85" spans="1:16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101">
        <v>43798</v>
      </c>
      <c r="L85" s="93">
        <v>9.7408651812977975E-3</v>
      </c>
      <c r="M85" s="28"/>
      <c r="N85" s="81">
        <v>43798</v>
      </c>
      <c r="O85" s="32">
        <v>12129.29</v>
      </c>
      <c r="P85" s="76">
        <v>9.7408651812977975E-3</v>
      </c>
    </row>
    <row r="86" spans="1:16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101">
        <v>43791</v>
      </c>
      <c r="L86" s="93">
        <v>-3.9593599684246694E-3</v>
      </c>
      <c r="M86" s="28"/>
      <c r="N86" s="81">
        <v>43791</v>
      </c>
      <c r="O86" s="32">
        <v>12012.28</v>
      </c>
      <c r="P86" s="76">
        <v>-3.9593599684246694E-3</v>
      </c>
    </row>
    <row r="87" spans="1:16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101">
        <v>43784</v>
      </c>
      <c r="L87" s="93">
        <v>1.8158906212488723E-3</v>
      </c>
      <c r="M87" s="28"/>
      <c r="N87" s="81">
        <v>43784</v>
      </c>
      <c r="O87" s="32">
        <v>12060.03</v>
      </c>
      <c r="P87" s="76">
        <v>1.8158906212488723E-3</v>
      </c>
    </row>
    <row r="88" spans="1:16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101">
        <v>43777</v>
      </c>
      <c r="L88" s="93">
        <v>-1.5429195817064478E-2</v>
      </c>
      <c r="M88" s="28"/>
      <c r="N88" s="81">
        <v>43777</v>
      </c>
      <c r="O88" s="32">
        <v>12038.17</v>
      </c>
      <c r="P88" s="76">
        <v>-1.5429195817064478E-2</v>
      </c>
    </row>
    <row r="89" spans="1:16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101">
        <v>43770</v>
      </c>
      <c r="L89" s="93">
        <v>-8.0842284936400999E-3</v>
      </c>
      <c r="M89" s="28"/>
      <c r="N89" s="81">
        <v>43770</v>
      </c>
      <c r="O89" s="32">
        <v>12226.82</v>
      </c>
      <c r="P89" s="76">
        <v>-8.0842284936400999E-3</v>
      </c>
    </row>
    <row r="90" spans="1:16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101">
        <v>43763</v>
      </c>
      <c r="L90" s="93">
        <v>1.2746347358916443E-2</v>
      </c>
      <c r="M90" s="28"/>
      <c r="N90" s="81">
        <v>43763</v>
      </c>
      <c r="O90" s="32">
        <v>12326.47</v>
      </c>
      <c r="P90" s="76">
        <v>1.2746347358916443E-2</v>
      </c>
    </row>
    <row r="91" spans="1:16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101">
        <v>43756</v>
      </c>
      <c r="L91" s="93">
        <v>-9.308304337226625E-4</v>
      </c>
      <c r="M91" s="28"/>
      <c r="N91" s="81">
        <v>43756</v>
      </c>
      <c r="O91" s="32">
        <v>12171.33</v>
      </c>
      <c r="P91" s="76">
        <v>-9.308304337226625E-4</v>
      </c>
    </row>
    <row r="92" spans="1:16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101">
        <v>43749</v>
      </c>
      <c r="L92" s="93">
        <v>-1.2507122899707124E-2</v>
      </c>
      <c r="M92" s="28"/>
      <c r="N92" s="81">
        <v>43749</v>
      </c>
      <c r="O92" s="32">
        <v>12182.67</v>
      </c>
      <c r="P92" s="76">
        <v>-1.2507122899707124E-2</v>
      </c>
    </row>
    <row r="93" spans="1:16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101">
        <v>43742</v>
      </c>
      <c r="L93" s="93">
        <v>-1.1699059703257353E-3</v>
      </c>
      <c r="M93" s="28"/>
      <c r="N93" s="81">
        <v>43742</v>
      </c>
      <c r="O93" s="32">
        <v>12336.97</v>
      </c>
      <c r="P93" s="76">
        <v>-1.1699059703257353E-3</v>
      </c>
    </row>
    <row r="94" spans="1:16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101">
        <v>43735</v>
      </c>
      <c r="L94" s="93">
        <v>-1.1703762855375666E-2</v>
      </c>
      <c r="M94" s="28"/>
      <c r="N94" s="81">
        <v>43735</v>
      </c>
      <c r="O94" s="32">
        <v>12351.42</v>
      </c>
      <c r="P94" s="76">
        <v>-1.1703762855375666E-2</v>
      </c>
    </row>
    <row r="95" spans="1:16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101">
        <v>43728</v>
      </c>
      <c r="L95" s="93">
        <v>2.6664530809736187E-2</v>
      </c>
      <c r="M95" s="28"/>
      <c r="N95" s="81">
        <v>43728</v>
      </c>
      <c r="O95" s="32">
        <v>12497.69</v>
      </c>
      <c r="P95" s="76">
        <v>2.6664530809736187E-2</v>
      </c>
    </row>
    <row r="96" spans="1:16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101">
        <v>43721</v>
      </c>
      <c r="L96" s="93">
        <v>-2.6563958132918231E-2</v>
      </c>
      <c r="M96" s="28"/>
      <c r="N96" s="81">
        <v>43721</v>
      </c>
      <c r="O96" s="32">
        <v>12173.1</v>
      </c>
      <c r="P96" s="76">
        <v>-2.6563958132918231E-2</v>
      </c>
    </row>
    <row r="97" spans="1:16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101">
        <v>43714</v>
      </c>
      <c r="L97" s="93">
        <v>-1.5462509319625894E-2</v>
      </c>
      <c r="M97" s="28"/>
      <c r="N97" s="81">
        <v>43714</v>
      </c>
      <c r="O97" s="32">
        <v>12505.29</v>
      </c>
      <c r="P97" s="76">
        <v>-1.5462509319625894E-2</v>
      </c>
    </row>
    <row r="98" spans="1:16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101">
        <v>43707</v>
      </c>
      <c r="L98" s="93">
        <v>9.4702734664648958E-3</v>
      </c>
      <c r="M98" s="28"/>
      <c r="N98" s="81">
        <v>43707</v>
      </c>
      <c r="O98" s="32">
        <v>12701.69</v>
      </c>
      <c r="P98" s="76">
        <v>9.4702734664648958E-3</v>
      </c>
    </row>
    <row r="99" spans="1:16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101">
        <v>43700</v>
      </c>
      <c r="L99" s="93">
        <v>1.3226469366127924E-2</v>
      </c>
      <c r="M99" s="28"/>
      <c r="N99" s="81">
        <v>43700</v>
      </c>
      <c r="O99" s="32">
        <v>12582.53</v>
      </c>
      <c r="P99" s="76">
        <v>1.3226469366127924E-2</v>
      </c>
    </row>
    <row r="100" spans="1:16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v>43693</v>
      </c>
      <c r="L100" s="93">
        <v>-1.0269280704033434E-2</v>
      </c>
      <c r="M100" s="28"/>
      <c r="N100" s="81">
        <v>43693</v>
      </c>
      <c r="O100" s="32">
        <v>12418.28</v>
      </c>
      <c r="P100" s="76">
        <v>-1.0269280704033434E-2</v>
      </c>
    </row>
    <row r="101" spans="1:16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v>43686</v>
      </c>
      <c r="L101" s="93">
        <v>2.0926041196261957E-2</v>
      </c>
      <c r="M101" s="28"/>
      <c r="N101" s="81">
        <v>43686</v>
      </c>
      <c r="O101" s="32">
        <v>12547.13</v>
      </c>
      <c r="P101" s="76">
        <v>2.0926041196261957E-2</v>
      </c>
    </row>
    <row r="102" spans="1:16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v>43679</v>
      </c>
      <c r="L102" s="93">
        <v>8.2076145005292034E-3</v>
      </c>
      <c r="M102" s="28"/>
      <c r="N102" s="81">
        <v>43679</v>
      </c>
      <c r="O102" s="32">
        <v>12289.95</v>
      </c>
      <c r="P102" s="76">
        <v>8.2076145005292034E-3</v>
      </c>
    </row>
    <row r="103" spans="1:16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v>43672</v>
      </c>
      <c r="L103" s="93">
        <v>-6.4860124471453062E-3</v>
      </c>
      <c r="M103" s="28"/>
      <c r="N103" s="81">
        <v>43672</v>
      </c>
      <c r="O103" s="32">
        <v>12189.9</v>
      </c>
      <c r="P103" s="76">
        <v>-6.4860124471453062E-3</v>
      </c>
    </row>
    <row r="104" spans="1:16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v>43665</v>
      </c>
      <c r="L104" s="93">
        <v>3.7655728956557777E-2</v>
      </c>
      <c r="M104" s="28"/>
      <c r="N104" s="81">
        <v>43665</v>
      </c>
      <c r="O104" s="32">
        <v>12269.48</v>
      </c>
      <c r="P104" s="76">
        <v>3.7655728956557777E-2</v>
      </c>
    </row>
    <row r="105" spans="1:16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v>43658</v>
      </c>
      <c r="L105" s="93">
        <v>9.1818053795240662E-3</v>
      </c>
      <c r="M105" s="28"/>
      <c r="N105" s="81">
        <v>43658</v>
      </c>
      <c r="O105" s="32">
        <v>11824.23</v>
      </c>
      <c r="P105" s="76">
        <v>9.1818053795240662E-3</v>
      </c>
    </row>
    <row r="106" spans="1:16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v>43651</v>
      </c>
      <c r="L106" s="93">
        <v>9.3755761202360954E-3</v>
      </c>
      <c r="M106" s="28"/>
      <c r="N106" s="81">
        <v>43651</v>
      </c>
      <c r="O106" s="32">
        <v>11716.65</v>
      </c>
      <c r="P106" s="76">
        <v>9.3755761202360954E-3</v>
      </c>
    </row>
    <row r="107" spans="1:16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v>43644</v>
      </c>
      <c r="L107" s="93">
        <v>4.5520552616047372E-3</v>
      </c>
      <c r="M107" s="28"/>
      <c r="N107" s="81">
        <v>43644</v>
      </c>
      <c r="O107" s="32">
        <v>11607.82</v>
      </c>
      <c r="P107" s="76">
        <v>4.5520552616047372E-3</v>
      </c>
    </row>
    <row r="108" spans="1:16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v>43637</v>
      </c>
      <c r="L108" s="93">
        <v>2.630506126182941E-2</v>
      </c>
      <c r="M108" s="28"/>
      <c r="N108" s="81">
        <v>43637</v>
      </c>
      <c r="O108" s="32">
        <v>11555.22</v>
      </c>
      <c r="P108" s="76">
        <v>2.630506126182941E-2</v>
      </c>
    </row>
    <row r="109" spans="1:16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v>43630</v>
      </c>
      <c r="L109" s="93">
        <v>1.1587517789629409E-2</v>
      </c>
      <c r="M109" s="28"/>
      <c r="N109" s="81">
        <v>43630</v>
      </c>
      <c r="O109" s="32">
        <v>11259.05</v>
      </c>
      <c r="P109" s="76">
        <v>1.1587517789629409E-2</v>
      </c>
    </row>
    <row r="110" spans="1:16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101">
        <v>43623</v>
      </c>
      <c r="L110" s="93">
        <v>1.2277298321341501E-2</v>
      </c>
      <c r="M110" s="28"/>
      <c r="N110" s="81">
        <v>43623</v>
      </c>
      <c r="O110" s="32">
        <v>11130.08</v>
      </c>
      <c r="P110" s="76">
        <v>1.2277298321341501E-2</v>
      </c>
    </row>
    <row r="111" spans="1:16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101">
        <v>43616</v>
      </c>
      <c r="L111" s="93">
        <v>1.4406390292777571E-2</v>
      </c>
      <c r="M111" s="28"/>
      <c r="N111" s="81">
        <v>43616</v>
      </c>
      <c r="O111" s="32">
        <v>10995.09</v>
      </c>
      <c r="P111" s="76">
        <v>1.4406390292777571E-2</v>
      </c>
    </row>
    <row r="112" spans="1:16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101">
        <v>43609</v>
      </c>
      <c r="L112" s="93">
        <v>-7.2785323137708469E-3</v>
      </c>
      <c r="M112" s="28"/>
      <c r="N112" s="81">
        <v>43609</v>
      </c>
      <c r="O112" s="32">
        <v>10838.94</v>
      </c>
      <c r="P112" s="76">
        <v>-7.2785323137708469E-3</v>
      </c>
    </row>
    <row r="113" spans="1:16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101">
        <v>43602</v>
      </c>
      <c r="L113" s="93">
        <v>1.1816437924547563E-2</v>
      </c>
      <c r="M113" s="28"/>
      <c r="N113" s="81">
        <v>43602</v>
      </c>
      <c r="O113" s="32">
        <v>10918.41</v>
      </c>
      <c r="P113" s="76">
        <v>1.1816437924547563E-2</v>
      </c>
    </row>
    <row r="114" spans="1:16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101">
        <v>43595</v>
      </c>
      <c r="L114" s="93">
        <v>-5.7319975564608106E-3</v>
      </c>
      <c r="M114" s="28"/>
      <c r="N114" s="81">
        <v>43595</v>
      </c>
      <c r="O114" s="32">
        <v>10790.9</v>
      </c>
      <c r="P114" s="76">
        <v>-5.7319975564608106E-3</v>
      </c>
    </row>
    <row r="115" spans="1:16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101">
        <v>43588</v>
      </c>
      <c r="L115" s="93">
        <v>-1.192811811222183E-2</v>
      </c>
      <c r="M115" s="28"/>
      <c r="N115" s="81">
        <v>43588</v>
      </c>
      <c r="O115" s="32">
        <v>10853.11</v>
      </c>
      <c r="P115" s="76">
        <v>-1.192811811222183E-2</v>
      </c>
    </row>
    <row r="116" spans="1:16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101">
        <v>43581</v>
      </c>
      <c r="L116" s="93">
        <v>1.2141309529560829E-3</v>
      </c>
      <c r="M116" s="28"/>
      <c r="N116" s="81">
        <v>43581</v>
      </c>
      <c r="O116" s="32">
        <v>10984.13</v>
      </c>
      <c r="P116" s="76">
        <v>1.2141309529560829E-3</v>
      </c>
    </row>
    <row r="117" spans="1:16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101">
        <v>43574</v>
      </c>
      <c r="L117" s="93">
        <v>-9.3396928367093235E-3</v>
      </c>
      <c r="M117" s="28"/>
      <c r="N117" s="81">
        <v>43574</v>
      </c>
      <c r="O117" s="32">
        <v>10970.81</v>
      </c>
      <c r="P117" s="76">
        <v>-9.3396928367093235E-3</v>
      </c>
    </row>
    <row r="118" spans="1:16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101">
        <v>43567</v>
      </c>
      <c r="L118" s="93">
        <v>-7.7165969556538538E-3</v>
      </c>
      <c r="M118" s="28"/>
      <c r="N118" s="81">
        <v>43567</v>
      </c>
      <c r="O118" s="32">
        <v>11074.24</v>
      </c>
      <c r="P118" s="76">
        <v>-7.7165969556538538E-3</v>
      </c>
    </row>
    <row r="119" spans="1:16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101">
        <v>43560</v>
      </c>
      <c r="L119" s="93">
        <v>2.7953366129793711E-3</v>
      </c>
      <c r="M119" s="28"/>
      <c r="N119" s="81">
        <v>43560</v>
      </c>
      <c r="O119" s="32">
        <v>11160.36</v>
      </c>
      <c r="P119" s="76">
        <v>2.7953366129793711E-3</v>
      </c>
    </row>
    <row r="120" spans="1:16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101">
        <v>43553</v>
      </c>
      <c r="L120" s="93">
        <v>-7.9122767763623036E-3</v>
      </c>
      <c r="M120" s="28"/>
      <c r="N120" s="81">
        <v>43553</v>
      </c>
      <c r="O120" s="32">
        <v>11129.25</v>
      </c>
      <c r="P120" s="76">
        <v>-7.9122767763623036E-3</v>
      </c>
    </row>
    <row r="121" spans="1:16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101">
        <v>43546</v>
      </c>
      <c r="L121" s="93">
        <v>5.1683059551106414E-3</v>
      </c>
      <c r="M121" s="28"/>
      <c r="N121" s="81">
        <v>43546</v>
      </c>
      <c r="O121" s="32">
        <v>11218.01</v>
      </c>
      <c r="P121" s="76">
        <v>5.1683059551106414E-3</v>
      </c>
    </row>
    <row r="122" spans="1:16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101">
        <v>43539</v>
      </c>
      <c r="L122" s="93">
        <v>1.8177607342138025E-3</v>
      </c>
      <c r="M122" s="28"/>
      <c r="N122" s="81">
        <v>43539</v>
      </c>
      <c r="O122" s="32">
        <v>11160.33</v>
      </c>
      <c r="P122" s="76">
        <v>1.8177607342138025E-3</v>
      </c>
    </row>
    <row r="123" spans="1:16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101">
        <v>43532</v>
      </c>
      <c r="L123" s="93">
        <v>1.1600633108524772E-2</v>
      </c>
      <c r="M123" s="28"/>
      <c r="N123" s="81">
        <v>43532</v>
      </c>
      <c r="O123" s="32">
        <v>11140.08</v>
      </c>
      <c r="P123" s="76">
        <v>1.1600633108524772E-2</v>
      </c>
    </row>
    <row r="124" spans="1:16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101">
        <v>43525</v>
      </c>
      <c r="L124" s="93">
        <v>-2.282173508720875E-2</v>
      </c>
      <c r="M124" s="28"/>
      <c r="N124" s="81">
        <v>43525</v>
      </c>
      <c r="O124" s="32">
        <v>11012.33</v>
      </c>
      <c r="P124" s="76">
        <v>-2.282173508720875E-2</v>
      </c>
    </row>
    <row r="125" spans="1:16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101">
        <v>43518</v>
      </c>
      <c r="L125" s="93">
        <v>1.4136422006707727E-2</v>
      </c>
      <c r="M125" s="28"/>
      <c r="N125" s="81">
        <v>43518</v>
      </c>
      <c r="O125" s="32">
        <v>11269.52</v>
      </c>
      <c r="P125" s="76">
        <v>1.4136422006707727E-2</v>
      </c>
    </row>
    <row r="126" spans="1:16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101">
        <v>43511</v>
      </c>
      <c r="L126" s="93">
        <v>9.7454107974608295E-3</v>
      </c>
      <c r="M126" s="28"/>
      <c r="N126" s="81">
        <v>43511</v>
      </c>
      <c r="O126" s="32">
        <v>11112.43</v>
      </c>
      <c r="P126" s="76">
        <v>9.7454107974608295E-3</v>
      </c>
    </row>
    <row r="127" spans="1:16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101">
        <v>43504</v>
      </c>
      <c r="L127" s="93">
        <v>2.3721730468428959E-4</v>
      </c>
      <c r="M127" s="28"/>
      <c r="N127" s="81">
        <v>43504</v>
      </c>
      <c r="O127" s="32">
        <v>11005.18</v>
      </c>
      <c r="P127" s="76">
        <v>2.3721730468428959E-4</v>
      </c>
    </row>
    <row r="128" spans="1:16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101">
        <v>43497</v>
      </c>
      <c r="L128" s="93">
        <v>1.6866804004040725E-2</v>
      </c>
      <c r="M128" s="28"/>
      <c r="N128" s="81">
        <v>43497</v>
      </c>
      <c r="O128" s="32">
        <v>11002.57</v>
      </c>
      <c r="P128" s="76">
        <v>1.6866804004040725E-2</v>
      </c>
    </row>
    <row r="129" spans="1:16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101">
        <v>43490</v>
      </c>
      <c r="L129" s="93">
        <v>2.0574536358439977E-2</v>
      </c>
      <c r="M129" s="28"/>
      <c r="N129" s="81">
        <v>43490</v>
      </c>
      <c r="O129" s="32">
        <v>10820.07</v>
      </c>
      <c r="P129" s="76">
        <v>2.0574536358439977E-2</v>
      </c>
    </row>
    <row r="130" spans="1:16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101">
        <v>43483</v>
      </c>
      <c r="L130" s="93">
        <v>-6.3795629057517012E-3</v>
      </c>
      <c r="M130" s="28"/>
      <c r="N130" s="81">
        <v>43483</v>
      </c>
      <c r="O130" s="32">
        <v>10601.94</v>
      </c>
      <c r="P130" s="76">
        <v>-6.3795629057517012E-3</v>
      </c>
    </row>
    <row r="131" spans="1:16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101">
        <v>43476</v>
      </c>
      <c r="L131" s="93">
        <v>-9.0347710519546043E-3</v>
      </c>
      <c r="M131" s="28"/>
      <c r="N131" s="81">
        <v>43476</v>
      </c>
      <c r="O131" s="32">
        <v>10670.01</v>
      </c>
      <c r="P131" s="76">
        <v>-9.0347710519546043E-3</v>
      </c>
    </row>
    <row r="132" spans="1:16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101">
        <v>43469</v>
      </c>
      <c r="L132" s="93">
        <v>1.91442901723895E-2</v>
      </c>
      <c r="M132" s="28"/>
      <c r="N132" s="81">
        <v>43469</v>
      </c>
      <c r="O132" s="32">
        <v>10767.29</v>
      </c>
      <c r="P132" s="76">
        <v>1.91442901723895E-2</v>
      </c>
    </row>
    <row r="133" spans="1:16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101">
        <v>43462</v>
      </c>
      <c r="L133" s="93">
        <v>4.6719729172015612E-3</v>
      </c>
      <c r="M133" s="28"/>
      <c r="N133" s="81">
        <v>43462</v>
      </c>
      <c r="O133" s="32">
        <v>10565.03</v>
      </c>
      <c r="P133" s="76">
        <v>4.6719729172015612E-3</v>
      </c>
    </row>
    <row r="134" spans="1:16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101">
        <v>43455</v>
      </c>
      <c r="L134" s="93">
        <v>7.3511661857850186E-3</v>
      </c>
      <c r="M134" s="28"/>
      <c r="N134" s="81">
        <v>43455</v>
      </c>
      <c r="O134" s="32">
        <v>10515.9</v>
      </c>
      <c r="P134" s="76">
        <v>7.3511661857850186E-3</v>
      </c>
    </row>
    <row r="135" spans="1:16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101">
        <v>43448</v>
      </c>
      <c r="L135" s="93">
        <v>4.045358801973542E-3</v>
      </c>
      <c r="M135" s="28"/>
      <c r="N135" s="81">
        <v>43448</v>
      </c>
      <c r="O135" s="32">
        <v>10439.16</v>
      </c>
      <c r="P135" s="76">
        <v>4.045358801973542E-3</v>
      </c>
    </row>
    <row r="136" spans="1:16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101">
        <v>43441</v>
      </c>
      <c r="L136" s="93">
        <v>1.1335958352463482E-2</v>
      </c>
      <c r="M136" s="28"/>
      <c r="N136" s="81">
        <v>43441</v>
      </c>
      <c r="O136" s="32">
        <v>10397.1</v>
      </c>
      <c r="P136" s="76">
        <v>1.1335958352463482E-2</v>
      </c>
    </row>
    <row r="137" spans="1:16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101">
        <v>43434</v>
      </c>
      <c r="L137" s="93">
        <v>-7.9169320440817259E-3</v>
      </c>
      <c r="M137" s="28"/>
      <c r="N137" s="81">
        <v>43434</v>
      </c>
      <c r="O137" s="32">
        <v>10280.56</v>
      </c>
      <c r="P137" s="76">
        <v>-7.9169320440817259E-3</v>
      </c>
    </row>
    <row r="138" spans="1:16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101">
        <v>43427</v>
      </c>
      <c r="L138" s="93">
        <v>8.3639657946643631E-4</v>
      </c>
      <c r="M138" s="28"/>
      <c r="N138" s="81">
        <v>43427</v>
      </c>
      <c r="O138" s="32">
        <v>10362.6</v>
      </c>
      <c r="P138" s="76">
        <v>8.3639657946643631E-4</v>
      </c>
    </row>
    <row r="139" spans="1:16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101">
        <v>43420</v>
      </c>
      <c r="L139" s="93">
        <v>-8.7161488102417417E-3</v>
      </c>
      <c r="M139" s="28"/>
      <c r="N139" s="81">
        <v>43420</v>
      </c>
      <c r="O139" s="32">
        <v>10353.94</v>
      </c>
      <c r="P139" s="76">
        <v>-8.7161488102417417E-3</v>
      </c>
    </row>
    <row r="140" spans="1:16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101">
        <v>43413</v>
      </c>
      <c r="L140" s="93">
        <v>-1.719373223394316E-2</v>
      </c>
      <c r="M140" s="28"/>
      <c r="N140" s="81">
        <v>43413</v>
      </c>
      <c r="O140" s="32">
        <v>10444.98</v>
      </c>
      <c r="P140" s="76">
        <v>-1.719373223394316E-2</v>
      </c>
    </row>
    <row r="141" spans="1:16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101">
        <v>43406</v>
      </c>
      <c r="L141" s="93">
        <v>4.3727507787219011E-3</v>
      </c>
      <c r="M141" s="28"/>
      <c r="N141" s="81">
        <v>43406</v>
      </c>
      <c r="O141" s="32">
        <v>10627.71</v>
      </c>
      <c r="P141" s="76">
        <v>4.3727507787219011E-3</v>
      </c>
    </row>
    <row r="142" spans="1:16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101">
        <v>43399</v>
      </c>
      <c r="L142" s="93">
        <v>-1.2602073999975705E-2</v>
      </c>
      <c r="M142" s="28"/>
      <c r="N142" s="81">
        <v>43399</v>
      </c>
      <c r="O142" s="32">
        <v>10581.44</v>
      </c>
      <c r="P142" s="76">
        <v>-1.2602073999975705E-2</v>
      </c>
    </row>
    <row r="143" spans="1:16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101">
        <v>43392</v>
      </c>
      <c r="L143" s="93">
        <v>6.1931190278792236E-3</v>
      </c>
      <c r="M143" s="28"/>
      <c r="N143" s="81">
        <v>43392</v>
      </c>
      <c r="O143" s="32">
        <v>10716.49</v>
      </c>
      <c r="P143" s="76">
        <v>6.1931190278792236E-3</v>
      </c>
    </row>
    <row r="144" spans="1:16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101">
        <v>43385</v>
      </c>
      <c r="L144" s="93">
        <v>9.9989663435779974E-3</v>
      </c>
      <c r="M144" s="28"/>
      <c r="N144" s="81">
        <v>43385</v>
      </c>
      <c r="O144" s="32">
        <v>10650.53</v>
      </c>
      <c r="P144" s="76">
        <v>9.9989663435779974E-3</v>
      </c>
    </row>
    <row r="145" spans="1:16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101">
        <v>43378</v>
      </c>
      <c r="L145" s="93">
        <v>4.5631259413232428E-3</v>
      </c>
      <c r="M145" s="28"/>
      <c r="N145" s="81">
        <v>43378</v>
      </c>
      <c r="O145" s="32">
        <v>10545.09</v>
      </c>
      <c r="P145" s="76">
        <v>4.5631259413232428E-3</v>
      </c>
    </row>
    <row r="146" spans="1:16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101">
        <v>43371</v>
      </c>
      <c r="L146" s="93">
        <v>-6.5246215975005573E-3</v>
      </c>
      <c r="M146" s="28"/>
      <c r="N146" s="81">
        <v>43371</v>
      </c>
      <c r="O146" s="32">
        <v>10497.19</v>
      </c>
      <c r="P146" s="76">
        <v>-6.5246215975005573E-3</v>
      </c>
    </row>
    <row r="147" spans="1:16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101">
        <v>43364</v>
      </c>
      <c r="L147" s="93">
        <v>7.3447744275241256E-3</v>
      </c>
      <c r="M147" s="28"/>
      <c r="N147" s="81">
        <v>43364</v>
      </c>
      <c r="O147" s="32">
        <v>10566.13</v>
      </c>
      <c r="P147" s="76">
        <v>7.3447744275241256E-3</v>
      </c>
    </row>
    <row r="148" spans="1:16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101">
        <v>43357</v>
      </c>
      <c r="L148" s="93">
        <v>-2.3284193665900066E-3</v>
      </c>
      <c r="M148" s="28"/>
      <c r="N148" s="81">
        <v>43357</v>
      </c>
      <c r="O148" s="32">
        <v>10489.09</v>
      </c>
      <c r="P148" s="76">
        <v>-2.3284193665900066E-3</v>
      </c>
    </row>
    <row r="149" spans="1:16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101">
        <v>43350</v>
      </c>
      <c r="L149" s="93">
        <v>-1.0129778668243383E-2</v>
      </c>
      <c r="M149" s="28"/>
      <c r="N149" s="81">
        <v>43350</v>
      </c>
      <c r="O149" s="32">
        <v>10513.57</v>
      </c>
      <c r="P149" s="76">
        <v>-1.0129778668243383E-2</v>
      </c>
    </row>
    <row r="150" spans="1:16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101">
        <v>43343</v>
      </c>
      <c r="L150" s="93">
        <v>-3.6005306045102659E-3</v>
      </c>
      <c r="M150" s="28"/>
      <c r="N150" s="81">
        <v>43343</v>
      </c>
      <c r="O150" s="32">
        <v>10621.16</v>
      </c>
      <c r="P150" s="76">
        <v>-3.6005306045102659E-3</v>
      </c>
    </row>
    <row r="151" spans="1:16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101">
        <v>43336</v>
      </c>
      <c r="L151" s="93">
        <v>3.0025508979896198E-3</v>
      </c>
      <c r="M151" s="28"/>
      <c r="N151" s="81">
        <v>43336</v>
      </c>
      <c r="O151" s="32">
        <v>10659.54</v>
      </c>
      <c r="P151" s="76">
        <v>3.0025508979896198E-3</v>
      </c>
    </row>
    <row r="152" spans="1:16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101">
        <v>43329</v>
      </c>
      <c r="L152" s="93">
        <v>-2.6837974052992819E-2</v>
      </c>
      <c r="M152" s="28"/>
      <c r="N152" s="81">
        <v>43329</v>
      </c>
      <c r="O152" s="32">
        <v>10627.63</v>
      </c>
      <c r="P152" s="76">
        <v>-2.6837974052992819E-2</v>
      </c>
    </row>
    <row r="153" spans="1:16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101">
        <v>43322</v>
      </c>
      <c r="L153" s="93">
        <v>-1.8052240900070515E-3</v>
      </c>
      <c r="M153" s="28"/>
      <c r="N153" s="81">
        <v>43322</v>
      </c>
      <c r="O153" s="32">
        <v>10920.72</v>
      </c>
      <c r="P153" s="76">
        <v>-1.8052240900070515E-3</v>
      </c>
    </row>
    <row r="154" spans="1:16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101">
        <v>43315</v>
      </c>
      <c r="L154" s="93">
        <v>-7.4564578785882851E-3</v>
      </c>
      <c r="M154" s="28"/>
      <c r="N154" s="81">
        <v>43315</v>
      </c>
      <c r="O154" s="32">
        <v>10940.47</v>
      </c>
      <c r="P154" s="76">
        <v>-7.4564578785882851E-3</v>
      </c>
    </row>
    <row r="155" spans="1:16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101">
        <v>43308</v>
      </c>
      <c r="L155" s="93">
        <v>4.6520021655871435E-3</v>
      </c>
      <c r="M155" s="28"/>
      <c r="N155" s="81">
        <v>43308</v>
      </c>
      <c r="O155" s="32">
        <v>11022.66</v>
      </c>
      <c r="P155" s="76">
        <v>4.6520021655871435E-3</v>
      </c>
    </row>
    <row r="156" spans="1:16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101">
        <v>43301</v>
      </c>
      <c r="L156" s="93">
        <v>-6.9017828776044565E-3</v>
      </c>
      <c r="M156" s="28"/>
      <c r="N156" s="81">
        <v>43301</v>
      </c>
      <c r="O156" s="32">
        <v>10971.62</v>
      </c>
      <c r="P156" s="76">
        <v>-6.9017828776044565E-3</v>
      </c>
    </row>
    <row r="157" spans="1:16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101">
        <v>43294</v>
      </c>
      <c r="L157" s="93">
        <v>-4.5986497773203849E-3</v>
      </c>
      <c r="M157" s="28"/>
      <c r="N157" s="81">
        <v>43294</v>
      </c>
      <c r="O157" s="32">
        <v>11047.87</v>
      </c>
      <c r="P157" s="76">
        <v>-4.5986497773203849E-3</v>
      </c>
    </row>
    <row r="158" spans="1:16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101">
        <v>43287</v>
      </c>
      <c r="L158" s="93">
        <v>4.5826137643143472E-3</v>
      </c>
      <c r="M158" s="28"/>
      <c r="N158" s="81">
        <v>43287</v>
      </c>
      <c r="O158" s="32">
        <v>11098.91</v>
      </c>
      <c r="P158" s="76">
        <v>4.5826137643143472E-3</v>
      </c>
    </row>
    <row r="159" spans="1:16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101">
        <v>43280</v>
      </c>
      <c r="L159" s="93">
        <v>-2.1828953844903465E-3</v>
      </c>
      <c r="M159" s="28"/>
      <c r="N159" s="81">
        <v>43280</v>
      </c>
      <c r="O159" s="32">
        <v>11048.28</v>
      </c>
      <c r="P159" s="76">
        <v>-2.1828953844903465E-3</v>
      </c>
    </row>
    <row r="160" spans="1:16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101">
        <v>43273</v>
      </c>
      <c r="L160" s="93">
        <v>-6.5595627317065475E-3</v>
      </c>
      <c r="M160" s="28"/>
      <c r="N160" s="81">
        <v>43273</v>
      </c>
      <c r="O160" s="32">
        <v>11072.45</v>
      </c>
      <c r="P160" s="76">
        <v>-6.5595627317065475E-3</v>
      </c>
    </row>
    <row r="161" spans="1:16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101">
        <v>43266</v>
      </c>
      <c r="L161" s="93">
        <v>8.0084941589091407E-3</v>
      </c>
      <c r="M161" s="28"/>
      <c r="N161" s="81">
        <v>43266</v>
      </c>
      <c r="O161" s="32">
        <v>11145.56</v>
      </c>
      <c r="P161" s="76">
        <v>8.0084941589091407E-3</v>
      </c>
    </row>
    <row r="162" spans="1:16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101">
        <v>43259</v>
      </c>
      <c r="L162" s="93">
        <v>-3.6395912556094201E-3</v>
      </c>
      <c r="M162" s="28"/>
      <c r="N162" s="81">
        <v>43259</v>
      </c>
      <c r="O162" s="32">
        <v>11057.01</v>
      </c>
      <c r="P162" s="76">
        <v>-3.6395912556094201E-3</v>
      </c>
    </row>
    <row r="163" spans="1:16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101">
        <v>43252</v>
      </c>
      <c r="L163" s="93">
        <v>-3.579871907568033E-3</v>
      </c>
      <c r="M163" s="28"/>
      <c r="N163" s="81">
        <v>43252</v>
      </c>
      <c r="O163" s="32">
        <v>11097.4</v>
      </c>
      <c r="P163" s="76">
        <v>-3.579871907568033E-3</v>
      </c>
    </row>
    <row r="164" spans="1:16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101">
        <v>43245</v>
      </c>
      <c r="L164" s="93">
        <v>-7.5544896726897903E-4</v>
      </c>
      <c r="M164" s="28"/>
      <c r="N164" s="81">
        <v>43245</v>
      </c>
      <c r="O164" s="32">
        <v>11137.27</v>
      </c>
      <c r="P164" s="76">
        <v>-7.5544896726897903E-4</v>
      </c>
    </row>
    <row r="165" spans="1:16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101">
        <v>43238</v>
      </c>
      <c r="L165" s="93">
        <v>-4.1075229233196175E-3</v>
      </c>
      <c r="M165" s="28"/>
      <c r="N165" s="81">
        <v>43238</v>
      </c>
      <c r="O165" s="32">
        <v>11145.69</v>
      </c>
      <c r="P165" s="76">
        <v>-4.1075229233196175E-3</v>
      </c>
    </row>
    <row r="166" spans="1:16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101">
        <v>43231</v>
      </c>
      <c r="L166" s="93">
        <v>2.8216416058177707E-3</v>
      </c>
      <c r="M166" s="28"/>
      <c r="N166" s="81">
        <v>43231</v>
      </c>
      <c r="O166" s="32">
        <v>11191.66</v>
      </c>
      <c r="P166" s="76">
        <v>2.8216416058177707E-3</v>
      </c>
    </row>
    <row r="167" spans="1:16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101">
        <v>43224</v>
      </c>
      <c r="L167" s="93">
        <v>9.3170482448008407E-3</v>
      </c>
      <c r="M167" s="28"/>
      <c r="N167" s="81">
        <v>43224</v>
      </c>
      <c r="O167" s="32">
        <v>11160.17</v>
      </c>
      <c r="P167" s="76">
        <v>9.3170482448008407E-3</v>
      </c>
    </row>
    <row r="168" spans="1:16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101">
        <v>43217</v>
      </c>
      <c r="L168" s="93">
        <v>-3.1347142785018711E-3</v>
      </c>
      <c r="M168" s="28"/>
      <c r="N168" s="81">
        <v>43217</v>
      </c>
      <c r="O168" s="32">
        <v>11057.15</v>
      </c>
      <c r="P168" s="76">
        <v>-3.1347142785018711E-3</v>
      </c>
    </row>
    <row r="169" spans="1:16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101">
        <v>43210</v>
      </c>
      <c r="L169" s="93">
        <v>8.0573924545634945E-4</v>
      </c>
      <c r="M169" s="28"/>
      <c r="N169" s="81">
        <v>43210</v>
      </c>
      <c r="O169" s="32">
        <v>11091.92</v>
      </c>
      <c r="P169" s="76">
        <v>8.0573924545634945E-4</v>
      </c>
    </row>
    <row r="170" spans="1:16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101">
        <v>43203</v>
      </c>
      <c r="L170" s="93">
        <v>5.5644975439270716E-3</v>
      </c>
      <c r="M170" s="28"/>
      <c r="N170" s="81">
        <v>43203</v>
      </c>
      <c r="O170" s="32">
        <v>11082.99</v>
      </c>
      <c r="P170" s="76">
        <v>5.5644975439270716E-3</v>
      </c>
    </row>
    <row r="171" spans="1:16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101">
        <v>43196</v>
      </c>
      <c r="L171" s="93">
        <v>4.8017182985853335E-3</v>
      </c>
      <c r="M171" s="28"/>
      <c r="N171" s="81">
        <v>43196</v>
      </c>
      <c r="O171" s="32">
        <v>11021.66</v>
      </c>
      <c r="P171" s="76">
        <v>4.8017182985853335E-3</v>
      </c>
    </row>
    <row r="172" spans="1:16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101">
        <v>43189</v>
      </c>
      <c r="L172" s="93">
        <v>-6.206121138048637E-3</v>
      </c>
      <c r="M172" s="28"/>
      <c r="N172" s="81">
        <v>43189</v>
      </c>
      <c r="O172" s="32">
        <v>10968.99</v>
      </c>
      <c r="P172" s="76">
        <v>-6.206121138048637E-3</v>
      </c>
    </row>
    <row r="173" spans="1:16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101">
        <v>43182</v>
      </c>
      <c r="L173" s="93">
        <v>6.1430615946982403E-3</v>
      </c>
      <c r="M173" s="28"/>
      <c r="N173" s="81">
        <v>43182</v>
      </c>
      <c r="O173" s="32">
        <v>11037.49</v>
      </c>
      <c r="P173" s="76">
        <v>6.1430615946982403E-3</v>
      </c>
    </row>
    <row r="174" spans="1:16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101">
        <v>43175</v>
      </c>
      <c r="L174" s="93">
        <v>1.832588901076182E-4</v>
      </c>
      <c r="M174" s="28"/>
      <c r="N174" s="81">
        <v>43175</v>
      </c>
      <c r="O174" s="32">
        <v>10970.1</v>
      </c>
      <c r="P174" s="76">
        <v>1.832588901076182E-4</v>
      </c>
    </row>
    <row r="175" spans="1:16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101">
        <v>43168</v>
      </c>
      <c r="L175" s="93">
        <v>3.7953182228356308E-3</v>
      </c>
      <c r="M175" s="28"/>
      <c r="N175" s="81">
        <v>43168</v>
      </c>
      <c r="O175" s="32">
        <v>10968.09</v>
      </c>
      <c r="P175" s="76">
        <v>3.7953182228356308E-3</v>
      </c>
    </row>
    <row r="176" spans="1:16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101">
        <v>43161</v>
      </c>
      <c r="L176" s="93">
        <v>-1.4823978975564422E-4</v>
      </c>
      <c r="M176" s="28"/>
      <c r="N176" s="81">
        <v>43161</v>
      </c>
      <c r="O176" s="32">
        <v>10926.62</v>
      </c>
      <c r="P176" s="76">
        <v>-1.4823978975564422E-4</v>
      </c>
    </row>
    <row r="177" spans="1:16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101">
        <v>43154</v>
      </c>
      <c r="L177" s="93">
        <v>8.3706532589666871E-4</v>
      </c>
      <c r="M177" s="28"/>
      <c r="N177" s="81">
        <v>43154</v>
      </c>
      <c r="O177" s="32">
        <v>10928.24</v>
      </c>
      <c r="P177" s="76">
        <v>8.3706532589666871E-4</v>
      </c>
    </row>
    <row r="178" spans="1:16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101">
        <v>43147</v>
      </c>
      <c r="L178" s="93">
        <v>1.0043920181452837E-2</v>
      </c>
      <c r="M178" s="28"/>
      <c r="N178" s="81">
        <v>43147</v>
      </c>
      <c r="O178" s="32">
        <v>10919.1</v>
      </c>
      <c r="P178" s="76">
        <v>1.0043920181452837E-2</v>
      </c>
    </row>
    <row r="179" spans="1:16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101">
        <v>43140</v>
      </c>
      <c r="L179" s="93">
        <v>-1.7241536047591932E-2</v>
      </c>
      <c r="M179" s="28"/>
      <c r="N179" s="81">
        <v>43140</v>
      </c>
      <c r="O179" s="32">
        <v>10810.52</v>
      </c>
      <c r="P179" s="76">
        <v>-1.7241536047591932E-2</v>
      </c>
    </row>
    <row r="180" spans="1:16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101">
        <v>43133</v>
      </c>
      <c r="L180" s="93">
        <v>-2.0812729938338825E-2</v>
      </c>
      <c r="M180" s="28"/>
      <c r="N180" s="81">
        <v>43133</v>
      </c>
      <c r="O180" s="32">
        <v>11000.18</v>
      </c>
      <c r="P180" s="76">
        <v>-2.0812729938338825E-2</v>
      </c>
    </row>
    <row r="181" spans="1:16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101">
        <v>43126</v>
      </c>
      <c r="L181" s="93">
        <v>2.9327372035345967E-3</v>
      </c>
      <c r="M181" s="28"/>
      <c r="N181" s="81">
        <v>43126</v>
      </c>
      <c r="O181" s="32">
        <v>11233.99</v>
      </c>
      <c r="P181" s="76">
        <v>2.9327372035345967E-3</v>
      </c>
    </row>
    <row r="182" spans="1:16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101">
        <v>43119</v>
      </c>
      <c r="L182" s="93">
        <v>-8.0195323337017843E-4</v>
      </c>
      <c r="M182" s="28"/>
      <c r="N182" s="81">
        <v>43119</v>
      </c>
      <c r="O182" s="32">
        <v>11201.14</v>
      </c>
      <c r="P182" s="76">
        <v>-8.0195323337017843E-4</v>
      </c>
    </row>
    <row r="183" spans="1:16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101">
        <v>43112</v>
      </c>
      <c r="L183" s="93">
        <v>1.821309680734462E-3</v>
      </c>
      <c r="M183" s="28"/>
      <c r="N183" s="81">
        <v>43112</v>
      </c>
      <c r="O183" s="32">
        <v>11210.13</v>
      </c>
      <c r="P183" s="76">
        <v>1.821309680734462E-3</v>
      </c>
    </row>
    <row r="184" spans="1:16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101">
        <v>43105</v>
      </c>
      <c r="L184" s="93">
        <v>5.9847993109882758E-3</v>
      </c>
      <c r="M184" s="28"/>
      <c r="N184" s="81">
        <v>43105</v>
      </c>
      <c r="O184" s="32">
        <v>11189.75</v>
      </c>
      <c r="P184" s="76">
        <v>5.9847993109882758E-3</v>
      </c>
    </row>
    <row r="185" spans="1:16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101">
        <v>43098</v>
      </c>
      <c r="L185" s="93">
        <v>2.1090527101010892E-3</v>
      </c>
      <c r="M185" s="28"/>
      <c r="N185" s="81">
        <v>43098</v>
      </c>
      <c r="O185" s="32">
        <v>11123.18</v>
      </c>
      <c r="P185" s="76">
        <v>2.1090527101010892E-3</v>
      </c>
    </row>
    <row r="186" spans="1:16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101">
        <v>43091</v>
      </c>
      <c r="L186" s="93">
        <v>1.1965140269480035E-2</v>
      </c>
      <c r="M186" s="28"/>
      <c r="N186" s="81">
        <v>43091</v>
      </c>
      <c r="O186" s="32">
        <v>11099.77</v>
      </c>
      <c r="P186" s="76">
        <v>1.1965140269480035E-2</v>
      </c>
    </row>
    <row r="187" spans="1:16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101">
        <v>43084</v>
      </c>
      <c r="L187" s="93">
        <v>5.5712630274227237E-3</v>
      </c>
      <c r="M187" s="28"/>
      <c r="N187" s="81">
        <v>43084</v>
      </c>
      <c r="O187" s="32">
        <v>10968.53</v>
      </c>
      <c r="P187" s="76">
        <v>5.5712630274227237E-3</v>
      </c>
    </row>
    <row r="188" spans="1:16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101">
        <v>43077</v>
      </c>
      <c r="L188" s="93">
        <v>-1.068157267723191E-2</v>
      </c>
      <c r="M188" s="28"/>
      <c r="N188" s="81">
        <v>43077</v>
      </c>
      <c r="O188" s="32">
        <v>10907.76</v>
      </c>
      <c r="P188" s="76">
        <v>-1.068157267723191E-2</v>
      </c>
    </row>
    <row r="189" spans="1:16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101">
        <v>43070</v>
      </c>
      <c r="L189" s="93">
        <v>-1.2243117166075845E-2</v>
      </c>
      <c r="M189" s="28"/>
      <c r="N189" s="81">
        <v>43070</v>
      </c>
      <c r="O189" s="32">
        <v>11025.53</v>
      </c>
      <c r="P189" s="76">
        <v>-1.2243117166075845E-2</v>
      </c>
    </row>
    <row r="190" spans="1:16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101">
        <v>43063</v>
      </c>
      <c r="L190" s="93">
        <v>1.9946193750972618E-3</v>
      </c>
      <c r="M190" s="28"/>
      <c r="N190" s="81">
        <v>43063</v>
      </c>
      <c r="O190" s="32">
        <v>11162.19</v>
      </c>
      <c r="P190" s="76">
        <v>1.9946193750972618E-3</v>
      </c>
    </row>
    <row r="191" spans="1:16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101">
        <v>43056</v>
      </c>
      <c r="L191" s="93">
        <v>-2.6830940900309797E-3</v>
      </c>
      <c r="M191" s="28"/>
      <c r="N191" s="81">
        <v>43056</v>
      </c>
      <c r="O191" s="32">
        <v>11139.97</v>
      </c>
      <c r="P191" s="76">
        <v>-2.6830940900309797E-3</v>
      </c>
    </row>
    <row r="192" spans="1:16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101">
        <v>43049</v>
      </c>
      <c r="L192" s="93">
        <v>-2.2679099231553979E-3</v>
      </c>
      <c r="M192" s="28"/>
      <c r="N192" s="81">
        <v>43049</v>
      </c>
      <c r="O192" s="32">
        <v>11169.94</v>
      </c>
      <c r="P192" s="76">
        <v>-2.2679099231553979E-3</v>
      </c>
    </row>
    <row r="193" spans="1:16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101">
        <v>43042</v>
      </c>
      <c r="L193" s="93">
        <v>2.718321035953597E-3</v>
      </c>
      <c r="M193" s="28"/>
      <c r="N193" s="81">
        <v>43042</v>
      </c>
      <c r="O193" s="32">
        <v>11195.33</v>
      </c>
      <c r="P193" s="76">
        <v>2.718321035953597E-3</v>
      </c>
    </row>
    <row r="194" spans="1:16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101">
        <v>43035</v>
      </c>
      <c r="L194" s="93">
        <v>-7.358805094352272E-3</v>
      </c>
      <c r="M194" s="28"/>
      <c r="N194" s="81">
        <v>43035</v>
      </c>
      <c r="O194" s="32">
        <v>11164.98</v>
      </c>
      <c r="P194" s="76">
        <v>-7.358805094352272E-3</v>
      </c>
    </row>
    <row r="195" spans="1:16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101">
        <v>43028</v>
      </c>
      <c r="L195" s="93">
        <v>-1.1028577759254699E-2</v>
      </c>
      <c r="M195" s="28"/>
      <c r="N195" s="81">
        <v>43028</v>
      </c>
      <c r="O195" s="32">
        <v>11247.75</v>
      </c>
      <c r="P195" s="76">
        <v>-1.1028577759254699E-2</v>
      </c>
    </row>
    <row r="196" spans="1:16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101">
        <v>43021</v>
      </c>
      <c r="L196" s="93">
        <v>3.0294130875936354E-3</v>
      </c>
      <c r="M196" s="28"/>
      <c r="N196" s="81">
        <v>43021</v>
      </c>
      <c r="O196" s="32">
        <v>11373.18</v>
      </c>
      <c r="P196" s="76">
        <v>3.0294130875936354E-3</v>
      </c>
    </row>
    <row r="197" spans="1:16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101">
        <v>43014</v>
      </c>
      <c r="L197" s="93">
        <v>1.4406233784823641E-2</v>
      </c>
      <c r="M197" s="28"/>
      <c r="N197" s="81">
        <v>43014</v>
      </c>
      <c r="O197" s="32">
        <v>11338.83</v>
      </c>
      <c r="P197" s="76">
        <v>1.4406233784823641E-2</v>
      </c>
    </row>
    <row r="198" spans="1:16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101">
        <v>43007</v>
      </c>
      <c r="L198" s="93">
        <v>-3.5426662173704271E-3</v>
      </c>
      <c r="M198" s="28"/>
      <c r="N198" s="81">
        <v>43007</v>
      </c>
      <c r="O198" s="32">
        <v>11177.8</v>
      </c>
      <c r="P198" s="76">
        <v>-3.5426662173704271E-3</v>
      </c>
    </row>
    <row r="199" spans="1:16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101">
        <v>43000</v>
      </c>
      <c r="L199" s="93">
        <v>-1.0036827292968842E-2</v>
      </c>
      <c r="M199" s="28"/>
      <c r="N199" s="81">
        <v>43000</v>
      </c>
      <c r="O199" s="32">
        <v>11217.54</v>
      </c>
      <c r="P199" s="76">
        <v>-1.0036827292968842E-2</v>
      </c>
    </row>
    <row r="200" spans="1:16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101">
        <v>42993</v>
      </c>
      <c r="L200" s="93">
        <v>-1.6774566383706446E-2</v>
      </c>
      <c r="M200" s="28"/>
      <c r="N200" s="81">
        <v>42993</v>
      </c>
      <c r="O200" s="32">
        <v>11331.27</v>
      </c>
      <c r="P200" s="76">
        <v>-1.6774566383706446E-2</v>
      </c>
    </row>
    <row r="201" spans="1:16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101">
        <v>42986</v>
      </c>
      <c r="L201" s="93">
        <v>1.5921753965446594E-3</v>
      </c>
      <c r="M201" s="28"/>
      <c r="N201" s="81">
        <v>42986</v>
      </c>
      <c r="O201" s="32">
        <v>11524.59</v>
      </c>
      <c r="P201" s="76">
        <v>1.5921753965446594E-3</v>
      </c>
    </row>
    <row r="202" spans="1:16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101">
        <v>42979</v>
      </c>
      <c r="L202" s="93">
        <v>2.4701440034197608E-2</v>
      </c>
      <c r="M202" s="28"/>
      <c r="N202" s="81">
        <v>42979</v>
      </c>
      <c r="O202" s="32">
        <v>11506.27</v>
      </c>
      <c r="P202" s="76">
        <v>2.4701440034197608E-2</v>
      </c>
    </row>
    <row r="203" spans="1:16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101">
        <v>42972</v>
      </c>
      <c r="L203" s="93">
        <v>2.9575309249052495E-4</v>
      </c>
      <c r="M203" s="28"/>
      <c r="N203" s="81">
        <v>42972</v>
      </c>
      <c r="O203" s="32">
        <v>11228.9</v>
      </c>
      <c r="P203" s="76">
        <v>2.9575309249052495E-4</v>
      </c>
    </row>
    <row r="204" spans="1:16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101">
        <v>42965</v>
      </c>
      <c r="L204" s="93">
        <v>3.7743542420576315E-3</v>
      </c>
      <c r="M204" s="28"/>
      <c r="N204" s="81">
        <v>42965</v>
      </c>
      <c r="O204" s="32">
        <v>11225.58</v>
      </c>
      <c r="P204" s="76">
        <v>3.7743542420576315E-3</v>
      </c>
    </row>
    <row r="205" spans="1:16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101">
        <v>42958</v>
      </c>
      <c r="L205" s="93">
        <v>4.1248295163247573E-3</v>
      </c>
      <c r="M205" s="28"/>
      <c r="N205" s="81">
        <v>42958</v>
      </c>
      <c r="O205" s="32">
        <v>11183.37</v>
      </c>
      <c r="P205" s="76">
        <v>4.1248295163247573E-3</v>
      </c>
    </row>
    <row r="206" spans="1:16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101">
        <v>42951</v>
      </c>
      <c r="L206" s="93">
        <v>-1.7137869838672715E-2</v>
      </c>
      <c r="M206" s="28"/>
      <c r="N206" s="81">
        <v>42951</v>
      </c>
      <c r="O206" s="32">
        <v>11137.43</v>
      </c>
      <c r="P206" s="76">
        <v>-1.7137869838672715E-2</v>
      </c>
    </row>
    <row r="207" spans="1:16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101">
        <v>42944</v>
      </c>
      <c r="L207" s="93">
        <v>-2.0220897452044584E-3</v>
      </c>
      <c r="M207" s="28"/>
      <c r="N207" s="81">
        <v>42944</v>
      </c>
      <c r="O207" s="32">
        <v>11331.63</v>
      </c>
      <c r="P207" s="76">
        <v>-2.0220897452044584E-3</v>
      </c>
    </row>
    <row r="208" spans="1:16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101">
        <v>42937</v>
      </c>
      <c r="L208" s="93">
        <v>3.2302441325919862E-3</v>
      </c>
      <c r="M208" s="28"/>
      <c r="N208" s="81">
        <v>42937</v>
      </c>
      <c r="O208" s="32">
        <v>11354.59</v>
      </c>
      <c r="P208" s="76">
        <v>3.2302441325919862E-3</v>
      </c>
    </row>
    <row r="209" spans="1:16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101">
        <v>42930</v>
      </c>
      <c r="L209" s="93">
        <v>1.3037520239662648E-2</v>
      </c>
      <c r="M209" s="28"/>
      <c r="N209" s="81">
        <v>42930</v>
      </c>
      <c r="O209" s="32">
        <v>11318.03</v>
      </c>
      <c r="P209" s="76">
        <v>1.3037520239662648E-2</v>
      </c>
    </row>
    <row r="210" spans="1:16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101">
        <v>42923</v>
      </c>
      <c r="L210" s="93">
        <v>-1.8326254246134321E-2</v>
      </c>
      <c r="M210" s="28"/>
      <c r="N210" s="81">
        <v>42923</v>
      </c>
      <c r="O210" s="32">
        <v>11172.37</v>
      </c>
      <c r="P210" s="76">
        <v>-1.8326254246134321E-2</v>
      </c>
    </row>
    <row r="211" spans="1:16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101">
        <v>42916</v>
      </c>
      <c r="L211" s="93">
        <v>-1.8485107733491546E-2</v>
      </c>
      <c r="M211" s="28"/>
      <c r="N211" s="81">
        <v>42916</v>
      </c>
      <c r="O211" s="32">
        <v>11380.94</v>
      </c>
      <c r="P211" s="76">
        <v>-1.8485107733491546E-2</v>
      </c>
    </row>
    <row r="212" spans="1:16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101">
        <v>42909</v>
      </c>
      <c r="L212" s="93">
        <v>1.1992630392908987E-2</v>
      </c>
      <c r="M212" s="28"/>
      <c r="N212" s="81">
        <v>42909</v>
      </c>
      <c r="O212" s="32">
        <v>11595.28</v>
      </c>
      <c r="P212" s="76">
        <v>1.1992630392908987E-2</v>
      </c>
    </row>
    <row r="213" spans="1:16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101">
        <v>42902</v>
      </c>
      <c r="L213" s="93">
        <v>-1.3810086139820488E-2</v>
      </c>
      <c r="M213" s="28"/>
      <c r="N213" s="81">
        <v>42902</v>
      </c>
      <c r="O213" s="32">
        <v>11457.87</v>
      </c>
      <c r="P213" s="76">
        <v>-1.3810086139820488E-2</v>
      </c>
    </row>
    <row r="214" spans="1:16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101">
        <v>42895</v>
      </c>
      <c r="L214" s="93">
        <v>6.480697812017322E-3</v>
      </c>
      <c r="M214" s="28"/>
      <c r="N214" s="81">
        <v>42895</v>
      </c>
      <c r="O214" s="32">
        <v>11618.32</v>
      </c>
      <c r="P214" s="76">
        <v>6.480697812017322E-3</v>
      </c>
    </row>
    <row r="215" spans="1:16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101">
        <v>42888</v>
      </c>
      <c r="L215" s="93">
        <v>-7.7047125711544595E-3</v>
      </c>
      <c r="M215" s="28"/>
      <c r="N215" s="81">
        <v>42888</v>
      </c>
      <c r="O215" s="32">
        <v>11543.51</v>
      </c>
      <c r="P215" s="76">
        <v>-7.7047125711544595E-3</v>
      </c>
    </row>
    <row r="216" spans="1:16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101">
        <v>42881</v>
      </c>
      <c r="L216" s="93">
        <v>7.6564145268842587E-4</v>
      </c>
      <c r="M216" s="28"/>
      <c r="N216" s="81">
        <v>42881</v>
      </c>
      <c r="O216" s="32">
        <v>11633.14</v>
      </c>
      <c r="P216" s="76">
        <v>7.6564145268842587E-4</v>
      </c>
    </row>
    <row r="217" spans="1:16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101">
        <v>42874</v>
      </c>
      <c r="L217" s="93">
        <v>-1.1772787246487115E-2</v>
      </c>
      <c r="M217" s="28"/>
      <c r="N217" s="81">
        <v>42874</v>
      </c>
      <c r="O217" s="32">
        <v>11624.24</v>
      </c>
      <c r="P217" s="76">
        <v>-1.1772787246487115E-2</v>
      </c>
    </row>
    <row r="218" spans="1:16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101">
        <v>42867</v>
      </c>
      <c r="L218" s="93">
        <v>2.6878618015282685E-2</v>
      </c>
      <c r="M218" s="28"/>
      <c r="N218" s="81">
        <v>42867</v>
      </c>
      <c r="O218" s="32">
        <v>11762.72</v>
      </c>
      <c r="P218" s="76">
        <v>2.6878618015282685E-2</v>
      </c>
    </row>
    <row r="219" spans="1:16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101">
        <v>42860</v>
      </c>
      <c r="L219" s="93">
        <v>-1.9655954469596448E-2</v>
      </c>
      <c r="M219" s="28"/>
      <c r="N219" s="81">
        <v>42860</v>
      </c>
      <c r="O219" s="32">
        <v>11454.83</v>
      </c>
      <c r="P219" s="76">
        <v>-1.9655954469596448E-2</v>
      </c>
    </row>
    <row r="220" spans="1:16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101">
        <v>42853</v>
      </c>
      <c r="L220" s="93">
        <v>-2.1949120762853713E-2</v>
      </c>
      <c r="M220" s="28"/>
      <c r="N220" s="81">
        <v>42853</v>
      </c>
      <c r="O220" s="32">
        <v>11684.5</v>
      </c>
      <c r="P220" s="76">
        <v>-2.1949120762853713E-2</v>
      </c>
    </row>
    <row r="221" spans="1:16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101">
        <v>42846</v>
      </c>
      <c r="L221" s="93">
        <v>-1.8610447316127932E-2</v>
      </c>
      <c r="M221" s="28"/>
      <c r="N221" s="81">
        <v>42846</v>
      </c>
      <c r="O221" s="32">
        <v>11946.72</v>
      </c>
      <c r="P221" s="76">
        <v>-1.8610447316127932E-2</v>
      </c>
    </row>
    <row r="222" spans="1:16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101">
        <v>42839</v>
      </c>
      <c r="L222" s="93">
        <v>1.2534757543520181E-2</v>
      </c>
      <c r="M222" s="28"/>
      <c r="N222" s="81">
        <v>42839</v>
      </c>
      <c r="O222" s="32">
        <v>12173.27</v>
      </c>
      <c r="P222" s="76">
        <v>1.2534757543520181E-2</v>
      </c>
    </row>
    <row r="223" spans="1:16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101">
        <v>42832</v>
      </c>
      <c r="L223" s="93">
        <v>1.4965429326399438E-2</v>
      </c>
      <c r="M223" s="28"/>
      <c r="N223" s="81">
        <v>42832</v>
      </c>
      <c r="O223" s="32">
        <v>12022.57</v>
      </c>
      <c r="P223" s="76">
        <v>1.4965429326399438E-2</v>
      </c>
    </row>
    <row r="224" spans="1:16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101">
        <v>42825</v>
      </c>
      <c r="L224" s="93">
        <v>5.3316449508082897E-3</v>
      </c>
      <c r="M224" s="28"/>
      <c r="N224" s="81">
        <v>42825</v>
      </c>
      <c r="O224" s="32">
        <v>11845.3</v>
      </c>
      <c r="P224" s="76">
        <v>5.3316449508082897E-3</v>
      </c>
    </row>
    <row r="225" spans="1:16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101">
        <v>42818</v>
      </c>
      <c r="L225" s="93">
        <v>6.4121782700017338E-3</v>
      </c>
      <c r="M225" s="28"/>
      <c r="N225" s="81">
        <v>42818</v>
      </c>
      <c r="O225" s="32">
        <v>11782.48</v>
      </c>
      <c r="P225" s="76">
        <v>6.4121782700017338E-3</v>
      </c>
    </row>
    <row r="226" spans="1:16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101">
        <v>42811</v>
      </c>
      <c r="L226" s="93">
        <v>9.2560025655084033E-3</v>
      </c>
      <c r="M226" s="28"/>
      <c r="N226" s="81">
        <v>42811</v>
      </c>
      <c r="O226" s="32">
        <v>11707.41</v>
      </c>
      <c r="P226" s="76">
        <v>9.2560025655084033E-3</v>
      </c>
    </row>
    <row r="227" spans="1:16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101">
        <v>42804</v>
      </c>
      <c r="L227" s="93">
        <v>-1.4938072936790614E-2</v>
      </c>
      <c r="M227" s="28"/>
      <c r="N227" s="81">
        <v>42804</v>
      </c>
      <c r="O227" s="32">
        <v>11600.04</v>
      </c>
      <c r="P227" s="76">
        <v>-1.4938072936790614E-2</v>
      </c>
    </row>
    <row r="228" spans="1:16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101">
        <v>42797</v>
      </c>
      <c r="L228" s="93">
        <v>-3.2041565837234942E-2</v>
      </c>
      <c r="M228" s="28"/>
      <c r="N228" s="81">
        <v>42797</v>
      </c>
      <c r="O228" s="32">
        <v>11775.95</v>
      </c>
      <c r="P228" s="76">
        <v>-3.2041565837234942E-2</v>
      </c>
    </row>
    <row r="229" spans="1:16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101">
        <v>42790</v>
      </c>
      <c r="L229" s="93">
        <v>-1.4196626518520383E-2</v>
      </c>
      <c r="M229" s="28"/>
      <c r="N229" s="81">
        <v>42790</v>
      </c>
      <c r="O229" s="32">
        <v>12165.76</v>
      </c>
      <c r="P229" s="76">
        <v>-1.4196626518520383E-2</v>
      </c>
    </row>
    <row r="230" spans="1:16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101">
        <v>42783</v>
      </c>
      <c r="L230" s="93">
        <v>-1.1342242844805783E-2</v>
      </c>
      <c r="M230" s="28"/>
      <c r="N230" s="81">
        <v>42783</v>
      </c>
      <c r="O230" s="32">
        <v>12340.96</v>
      </c>
      <c r="P230" s="76">
        <v>-1.1342242844805783E-2</v>
      </c>
    </row>
    <row r="231" spans="1:16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101">
        <v>42776</v>
      </c>
      <c r="L231" s="93">
        <v>2.3566765121187716E-2</v>
      </c>
      <c r="M231" s="28"/>
      <c r="N231" s="81">
        <v>42776</v>
      </c>
      <c r="O231" s="32">
        <v>12482.54</v>
      </c>
      <c r="P231" s="76">
        <v>2.3566765121187716E-2</v>
      </c>
    </row>
    <row r="232" spans="1:16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101">
        <v>42769</v>
      </c>
      <c r="L232" s="93">
        <v>1.8094236291992249E-2</v>
      </c>
      <c r="M232" s="28"/>
      <c r="N232" s="81">
        <v>42769</v>
      </c>
      <c r="O232" s="32">
        <v>12195.14</v>
      </c>
      <c r="P232" s="76">
        <v>1.8094236291992249E-2</v>
      </c>
    </row>
    <row r="233" spans="1:16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101">
        <v>42762</v>
      </c>
      <c r="L233" s="93">
        <v>3.069064416856726E-3</v>
      </c>
      <c r="M233" s="28"/>
      <c r="N233" s="81">
        <v>42762</v>
      </c>
      <c r="O233" s="32">
        <v>11978.4</v>
      </c>
      <c r="P233" s="76">
        <v>3.069064416856726E-3</v>
      </c>
    </row>
    <row r="234" spans="1:16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101">
        <v>42755</v>
      </c>
      <c r="L234" s="93">
        <v>5.5677046186182189E-3</v>
      </c>
      <c r="M234" s="28"/>
      <c r="N234" s="81">
        <v>42755</v>
      </c>
      <c r="O234" s="32">
        <v>11941.75</v>
      </c>
      <c r="P234" s="76">
        <v>5.5677046186182189E-3</v>
      </c>
    </row>
    <row r="235" spans="1:16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101">
        <v>42748</v>
      </c>
      <c r="L235" s="93">
        <v>1.2058840323057707E-2</v>
      </c>
      <c r="M235" s="28"/>
      <c r="N235" s="81">
        <v>42748</v>
      </c>
      <c r="O235" s="32">
        <v>11875.63</v>
      </c>
      <c r="P235" s="76">
        <v>1.2058840323057707E-2</v>
      </c>
    </row>
    <row r="236" spans="1:16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101">
        <v>42741</v>
      </c>
      <c r="L236" s="93">
        <v>3.7832621935579791E-2</v>
      </c>
      <c r="M236" s="28"/>
      <c r="N236" s="81">
        <v>42741</v>
      </c>
      <c r="O236" s="32">
        <v>11734.13</v>
      </c>
      <c r="P236" s="76">
        <v>3.7832621935579791E-2</v>
      </c>
    </row>
    <row r="237" spans="1:16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101">
        <v>42734</v>
      </c>
      <c r="L237" s="93">
        <v>3.1454378425027629E-2</v>
      </c>
      <c r="M237" s="28"/>
      <c r="N237" s="81">
        <v>42734</v>
      </c>
      <c r="O237" s="32">
        <v>11306.38</v>
      </c>
      <c r="P237" s="76">
        <v>3.1454378425027629E-2</v>
      </c>
    </row>
    <row r="238" spans="1:16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101">
        <v>42727</v>
      </c>
      <c r="L238" s="93">
        <v>6.6183813903886168E-4</v>
      </c>
      <c r="M238" s="28"/>
      <c r="N238" s="81">
        <v>42727</v>
      </c>
      <c r="O238" s="32">
        <v>10961.59</v>
      </c>
      <c r="P238" s="76">
        <v>6.6183813903886168E-4</v>
      </c>
    </row>
    <row r="239" spans="1:16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101">
        <v>42720</v>
      </c>
      <c r="L239" s="93">
        <v>-3.6770246849640031E-2</v>
      </c>
      <c r="M239" s="28"/>
      <c r="N239" s="81">
        <v>42720</v>
      </c>
      <c r="O239" s="32">
        <v>10954.34</v>
      </c>
      <c r="P239" s="76">
        <v>-3.6770246849640031E-2</v>
      </c>
    </row>
    <row r="240" spans="1:16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101">
        <v>42713</v>
      </c>
      <c r="L240" s="93">
        <v>-7.2618870955071246E-3</v>
      </c>
      <c r="M240" s="28"/>
      <c r="N240" s="81">
        <v>42713</v>
      </c>
      <c r="O240" s="32">
        <v>11372.51</v>
      </c>
      <c r="P240" s="76">
        <v>-7.2618870955071246E-3</v>
      </c>
    </row>
    <row r="241" spans="1:16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101">
        <v>42706</v>
      </c>
      <c r="L241" s="93">
        <v>1.9592241426113821E-2</v>
      </c>
      <c r="M241" s="28"/>
      <c r="N241" s="81">
        <v>42706</v>
      </c>
      <c r="O241" s="32">
        <v>11455.7</v>
      </c>
      <c r="P241" s="76">
        <v>1.9592241426113821E-2</v>
      </c>
    </row>
    <row r="242" spans="1:16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101">
        <v>42699</v>
      </c>
      <c r="L242" s="93">
        <v>-1.0509990832159866E-2</v>
      </c>
      <c r="M242" s="28"/>
      <c r="N242" s="81">
        <v>42699</v>
      </c>
      <c r="O242" s="32">
        <v>11235.57</v>
      </c>
      <c r="P242" s="76">
        <v>-1.0509990832159866E-2</v>
      </c>
    </row>
    <row r="243" spans="1:16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101">
        <v>42692</v>
      </c>
      <c r="L243" s="93">
        <v>2.7206022704554078E-2</v>
      </c>
      <c r="M243" s="28"/>
      <c r="N243" s="81">
        <v>42692</v>
      </c>
      <c r="O243" s="32">
        <v>11354.91</v>
      </c>
      <c r="P243" s="76">
        <v>2.7206022704554078E-2</v>
      </c>
    </row>
    <row r="244" spans="1:16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101">
        <v>42685</v>
      </c>
      <c r="L244" s="93">
        <v>-7.1491688575676338E-2</v>
      </c>
      <c r="M244" s="28"/>
      <c r="N244" s="81">
        <v>42685</v>
      </c>
      <c r="O244" s="32">
        <v>11054.17</v>
      </c>
      <c r="P244" s="76">
        <v>-7.1491688575676338E-2</v>
      </c>
    </row>
    <row r="245" spans="1:16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101">
        <v>42678</v>
      </c>
      <c r="L245" s="93">
        <v>1.3305880492671118E-3</v>
      </c>
      <c r="M245" s="28"/>
      <c r="N245" s="81">
        <v>42678</v>
      </c>
      <c r="O245" s="32">
        <v>11905.3</v>
      </c>
      <c r="P245" s="76">
        <v>1.3305880492671118E-3</v>
      </c>
    </row>
    <row r="246" spans="1:16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101">
        <v>42671</v>
      </c>
      <c r="L246" s="93">
        <v>-2.6010507094705648E-2</v>
      </c>
      <c r="M246" s="28"/>
      <c r="N246" s="81">
        <v>42671</v>
      </c>
      <c r="O246" s="32">
        <v>11889.48</v>
      </c>
      <c r="P246" s="76">
        <v>-2.6010507094705648E-2</v>
      </c>
    </row>
    <row r="247" spans="1:16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101">
        <v>42664</v>
      </c>
      <c r="L247" s="93">
        <v>4.6770717836449149E-2</v>
      </c>
      <c r="M247" s="28"/>
      <c r="N247" s="81">
        <v>42664</v>
      </c>
      <c r="O247" s="32">
        <v>12206.99</v>
      </c>
      <c r="P247" s="76">
        <v>4.6770717836449149E-2</v>
      </c>
    </row>
    <row r="248" spans="1:16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101">
        <v>42657</v>
      </c>
      <c r="L248" s="93">
        <v>1.1774392539905865E-2</v>
      </c>
      <c r="M248" s="28"/>
      <c r="N248" s="81">
        <v>42657</v>
      </c>
      <c r="O248" s="32">
        <v>11661.57</v>
      </c>
      <c r="P248" s="76">
        <v>1.1774392539905865E-2</v>
      </c>
    </row>
    <row r="249" spans="1:16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101">
        <v>42650</v>
      </c>
      <c r="L249" s="93">
        <v>-5.3981803333182699E-2</v>
      </c>
      <c r="M249" s="28"/>
      <c r="N249" s="81">
        <v>42650</v>
      </c>
      <c r="O249" s="32">
        <v>11525.86</v>
      </c>
      <c r="P249" s="76">
        <v>-5.3981803333182699E-2</v>
      </c>
    </row>
    <row r="250" spans="1:16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101">
        <v>42643</v>
      </c>
      <c r="L250" s="93">
        <v>-1.4816306265656998E-2</v>
      </c>
      <c r="M250" s="28"/>
      <c r="N250" s="81">
        <v>42643</v>
      </c>
      <c r="O250" s="32">
        <v>12183.55</v>
      </c>
      <c r="P250" s="76">
        <v>-1.4816306265656998E-2</v>
      </c>
    </row>
    <row r="251" spans="1:16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101">
        <v>42636</v>
      </c>
      <c r="L251" s="93">
        <v>1.3979672490300299E-2</v>
      </c>
      <c r="M251" s="28"/>
      <c r="N251" s="81">
        <v>42636</v>
      </c>
      <c r="O251" s="32">
        <v>12366.78</v>
      </c>
      <c r="P251" s="76">
        <v>1.3979672490300299E-2</v>
      </c>
    </row>
    <row r="252" spans="1:16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101">
        <v>42629</v>
      </c>
      <c r="L252" s="93">
        <v>-5.2533748100637156E-3</v>
      </c>
      <c r="M252" s="28"/>
      <c r="N252" s="81">
        <v>42629</v>
      </c>
      <c r="O252" s="32">
        <v>12196.28</v>
      </c>
      <c r="P252" s="76">
        <v>-5.2533748100637156E-3</v>
      </c>
    </row>
    <row r="253" spans="1:16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101">
        <v>42622</v>
      </c>
      <c r="L253" s="93">
        <v>-1.4891495521061726E-2</v>
      </c>
      <c r="M253" s="28"/>
      <c r="N253" s="81">
        <v>42622</v>
      </c>
      <c r="O253" s="32">
        <v>12260.69</v>
      </c>
      <c r="P253" s="76">
        <v>-1.4891495521061726E-2</v>
      </c>
    </row>
    <row r="254" spans="1:16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101">
        <v>42615</v>
      </c>
      <c r="L254" s="93">
        <v>1.4965940904431596E-2</v>
      </c>
      <c r="M254" s="28"/>
      <c r="N254" s="81">
        <v>42615</v>
      </c>
      <c r="O254" s="32">
        <v>12446.03</v>
      </c>
      <c r="P254" s="76">
        <v>1.4965940904431596E-2</v>
      </c>
    </row>
    <row r="255" spans="1:16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101">
        <v>42608</v>
      </c>
      <c r="L255" s="93">
        <v>-3.7694109005527832E-2</v>
      </c>
      <c r="M255" s="28"/>
      <c r="N255" s="81">
        <v>42608</v>
      </c>
      <c r="O255" s="32">
        <v>12262.51</v>
      </c>
      <c r="P255" s="76">
        <v>-3.7694109005527832E-2</v>
      </c>
    </row>
    <row r="256" spans="1:16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101">
        <v>42601</v>
      </c>
      <c r="L256" s="93">
        <v>-1.7960989218474221E-2</v>
      </c>
      <c r="M256" s="28"/>
      <c r="N256" s="81">
        <v>42601</v>
      </c>
      <c r="O256" s="32">
        <v>12742.84</v>
      </c>
      <c r="P256" s="76">
        <v>-1.7960989218474221E-2</v>
      </c>
    </row>
    <row r="257" spans="1:16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101">
        <v>42594</v>
      </c>
      <c r="L257" s="93">
        <v>4.6656611673909776E-3</v>
      </c>
      <c r="M257" s="28"/>
      <c r="N257" s="81">
        <v>42594</v>
      </c>
      <c r="O257" s="32">
        <v>12975.9</v>
      </c>
      <c r="P257" s="76">
        <v>4.6656611673909776E-3</v>
      </c>
    </row>
    <row r="258" spans="1:16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101">
        <v>42587</v>
      </c>
      <c r="L258" s="93">
        <v>1.2760501055104623E-3</v>
      </c>
      <c r="M258" s="28"/>
      <c r="N258" s="81">
        <v>42587</v>
      </c>
      <c r="O258" s="32">
        <v>12915.64</v>
      </c>
      <c r="P258" s="76">
        <v>1.2760501055104623E-3</v>
      </c>
    </row>
    <row r="259" spans="1:16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101">
        <v>42580</v>
      </c>
      <c r="L259" s="93">
        <v>1.3840191337167296E-2</v>
      </c>
      <c r="M259" s="28"/>
      <c r="N259" s="81">
        <v>42580</v>
      </c>
      <c r="O259" s="32">
        <v>12899.18</v>
      </c>
      <c r="P259" s="76">
        <v>1.3840191337167296E-2</v>
      </c>
    </row>
    <row r="260" spans="1:16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101">
        <v>42573</v>
      </c>
      <c r="L260" s="93">
        <v>-1.2072001838714819E-2</v>
      </c>
      <c r="M260" s="28"/>
      <c r="N260" s="81">
        <v>42573</v>
      </c>
      <c r="O260" s="32">
        <v>12723.09</v>
      </c>
      <c r="P260" s="76">
        <v>-1.2072001838714819E-2</v>
      </c>
    </row>
    <row r="261" spans="1:16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101">
        <v>42566</v>
      </c>
      <c r="L261" s="93">
        <v>1.2231449649216186E-2</v>
      </c>
      <c r="M261" s="28"/>
      <c r="N261" s="81">
        <v>42566</v>
      </c>
      <c r="O261" s="32">
        <v>12878.56</v>
      </c>
      <c r="P261" s="76">
        <v>1.2231449649216186E-2</v>
      </c>
    </row>
    <row r="262" spans="1:16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101">
        <v>42559</v>
      </c>
      <c r="L262" s="93">
        <v>3.5996635417523404E-2</v>
      </c>
      <c r="M262" s="28"/>
      <c r="N262" s="81">
        <v>42559</v>
      </c>
      <c r="O262" s="32">
        <v>12722.94</v>
      </c>
      <c r="P262" s="76">
        <v>3.5996635417523404E-2</v>
      </c>
    </row>
    <row r="263" spans="1:16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101">
        <v>42552</v>
      </c>
      <c r="L263" s="93">
        <v>4.9329519102767172E-2</v>
      </c>
      <c r="M263" s="28"/>
      <c r="N263" s="81">
        <v>42552</v>
      </c>
      <c r="O263" s="32">
        <v>12280.87</v>
      </c>
      <c r="P263" s="76">
        <v>4.9329519102767172E-2</v>
      </c>
    </row>
    <row r="264" spans="1:16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101">
        <v>42545</v>
      </c>
      <c r="L264" s="93">
        <v>-6.0958003689071116E-3</v>
      </c>
      <c r="M264" s="28"/>
      <c r="N264" s="81">
        <v>42545</v>
      </c>
      <c r="O264" s="32">
        <v>11703.54</v>
      </c>
      <c r="P264" s="76">
        <v>-6.0958003689071116E-3</v>
      </c>
    </row>
    <row r="265" spans="1:16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101">
        <v>42538</v>
      </c>
      <c r="L265" s="93">
        <v>9.1886529910722992E-4</v>
      </c>
      <c r="M265" s="28"/>
      <c r="N265" s="81">
        <v>42538</v>
      </c>
      <c r="O265" s="32">
        <v>11775.32</v>
      </c>
      <c r="P265" s="76">
        <v>9.1886529910722992E-4</v>
      </c>
    </row>
    <row r="266" spans="1:16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101" t="s">
        <v>179</v>
      </c>
      <c r="L266" s="93" t="s">
        <v>179</v>
      </c>
      <c r="M266" s="28"/>
      <c r="N266" s="81">
        <v>42531</v>
      </c>
      <c r="O266" s="32">
        <v>11764.51</v>
      </c>
      <c r="P266" s="76">
        <v>5.8963261940724543E-2</v>
      </c>
    </row>
    <row r="267" spans="1:16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101" t="s">
        <v>179</v>
      </c>
      <c r="L267" s="93" t="s">
        <v>179</v>
      </c>
      <c r="M267" s="28"/>
      <c r="N267" s="81">
        <v>42524</v>
      </c>
      <c r="O267" s="32">
        <v>11109.46</v>
      </c>
      <c r="P267" s="76">
        <v>-2.685071058776356E-3</v>
      </c>
    </row>
    <row r="268" spans="1:16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101" t="s">
        <v>179</v>
      </c>
      <c r="L268" s="93" t="s">
        <v>179</v>
      </c>
      <c r="M268" s="28"/>
      <c r="N268" s="81">
        <v>42517</v>
      </c>
      <c r="O268" s="32">
        <v>11139.37</v>
      </c>
      <c r="P268" s="76">
        <v>-1.0923081157729331E-2</v>
      </c>
    </row>
    <row r="269" spans="1:16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101" t="s">
        <v>179</v>
      </c>
      <c r="L269" s="93" t="s">
        <v>179</v>
      </c>
      <c r="M269" s="28"/>
      <c r="N269" s="81">
        <v>42510</v>
      </c>
      <c r="O269" s="32">
        <v>11262.39</v>
      </c>
      <c r="P269" s="76" t="s">
        <v>179</v>
      </c>
    </row>
    <row r="270" spans="1:16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101"/>
      <c r="L270" s="93"/>
      <c r="M270" s="28"/>
      <c r="N270" s="81"/>
      <c r="P270" s="76"/>
    </row>
    <row r="271" spans="1:16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28"/>
      <c r="N271" s="82"/>
      <c r="P271" s="76"/>
    </row>
    <row r="272" spans="1:16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28"/>
      <c r="N272" s="82"/>
      <c r="P272" s="76"/>
    </row>
    <row r="273" spans="1:16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28"/>
      <c r="N273" s="82"/>
      <c r="P273" s="76"/>
    </row>
    <row r="274" spans="1:16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28"/>
      <c r="N274" s="82"/>
      <c r="P274" s="76"/>
    </row>
    <row r="275" spans="1:16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28"/>
      <c r="N275" s="82"/>
      <c r="P275" s="76"/>
    </row>
    <row r="276" spans="1:16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28"/>
      <c r="N276" s="82"/>
      <c r="P276" s="76"/>
    </row>
    <row r="277" spans="1:16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28"/>
      <c r="N277" s="82"/>
      <c r="P277" s="76"/>
    </row>
    <row r="278" spans="1:16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28"/>
      <c r="N278" s="82"/>
      <c r="P278" s="76"/>
    </row>
    <row r="279" spans="1:16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28"/>
      <c r="N279" s="82"/>
      <c r="P279" s="76"/>
    </row>
    <row r="280" spans="1:16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28"/>
      <c r="N280" s="82"/>
      <c r="P280" s="76"/>
    </row>
    <row r="281" spans="1:16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28"/>
      <c r="N281" s="82"/>
      <c r="P281" s="76"/>
    </row>
    <row r="282" spans="1:16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28"/>
      <c r="N282" s="82"/>
      <c r="P282" s="76"/>
    </row>
    <row r="283" spans="1:16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28"/>
      <c r="N283" s="82"/>
      <c r="P283" s="76"/>
    </row>
    <row r="284" spans="1:16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28"/>
      <c r="N284" s="82"/>
      <c r="P284" s="76"/>
    </row>
    <row r="285" spans="1:16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28"/>
      <c r="N285" s="82"/>
      <c r="P285" s="76"/>
    </row>
    <row r="286" spans="1:16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28"/>
      <c r="N286" s="82"/>
      <c r="P286" s="76"/>
    </row>
    <row r="287" spans="1:16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28"/>
      <c r="N287" s="82"/>
      <c r="P287" s="76"/>
    </row>
    <row r="288" spans="1:16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28"/>
      <c r="N288" s="82"/>
      <c r="P288" s="76"/>
    </row>
    <row r="289" spans="1:16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28"/>
      <c r="N289" s="82"/>
      <c r="P289" s="76"/>
    </row>
    <row r="290" spans="1:16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28"/>
      <c r="N290" s="82"/>
      <c r="P290" s="76"/>
    </row>
    <row r="291" spans="1:16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28"/>
      <c r="N291" s="82"/>
      <c r="P291" s="76"/>
    </row>
    <row r="292" spans="1:16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28"/>
      <c r="N292" s="82"/>
      <c r="P292" s="76"/>
    </row>
    <row r="293" spans="1:16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28"/>
      <c r="N293" s="82"/>
      <c r="P293" s="76"/>
    </row>
    <row r="294" spans="1:16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28"/>
      <c r="N294" s="82"/>
      <c r="P294" s="76"/>
    </row>
    <row r="295" spans="1:16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28"/>
      <c r="N295" s="82"/>
      <c r="P295" s="76"/>
    </row>
    <row r="296" spans="1:16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28"/>
      <c r="N296" s="82"/>
      <c r="P296" s="76"/>
    </row>
    <row r="297" spans="1:16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28"/>
      <c r="N297" s="82"/>
      <c r="P297" s="76"/>
    </row>
    <row r="298" spans="1:16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28"/>
      <c r="N298" s="82"/>
      <c r="P298" s="76"/>
    </row>
    <row r="299" spans="1:16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28"/>
      <c r="N299" s="82"/>
      <c r="P299" s="76"/>
    </row>
    <row r="300" spans="1:16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28"/>
      <c r="N300" s="82"/>
      <c r="P300" s="76"/>
    </row>
    <row r="301" spans="1:16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28"/>
      <c r="N301" s="82"/>
      <c r="P301" s="76"/>
    </row>
    <row r="302" spans="1:16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28"/>
      <c r="N302" s="82"/>
      <c r="P302" s="76"/>
    </row>
    <row r="303" spans="1:16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28"/>
      <c r="N303" s="82"/>
      <c r="P303" s="76"/>
    </row>
    <row r="304" spans="1:16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28"/>
      <c r="N304" s="82"/>
      <c r="P304" s="76"/>
    </row>
    <row r="305" spans="1:16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28"/>
      <c r="N305" s="82"/>
      <c r="P305" s="76"/>
    </row>
    <row r="306" spans="1:16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28"/>
      <c r="N306" s="82"/>
      <c r="P306" s="76"/>
    </row>
    <row r="307" spans="1:16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28"/>
      <c r="N307" s="82"/>
      <c r="P307" s="76"/>
    </row>
    <row r="308" spans="1:16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28"/>
      <c r="N308" s="82"/>
      <c r="P308" s="76"/>
    </row>
    <row r="309" spans="1:16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28"/>
      <c r="N309" s="82"/>
      <c r="P309" s="76"/>
    </row>
    <row r="310" spans="1:16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28"/>
      <c r="N310" s="82"/>
      <c r="P310" s="76"/>
    </row>
    <row r="311" spans="1:16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28"/>
      <c r="N311" s="82"/>
      <c r="P311" s="76"/>
    </row>
    <row r="312" spans="1:16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28"/>
      <c r="N312" s="82"/>
      <c r="P312" s="76"/>
    </row>
    <row r="313" spans="1:16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28"/>
      <c r="N313" s="82"/>
      <c r="P313" s="76"/>
    </row>
    <row r="314" spans="1:16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28"/>
      <c r="N314" s="82"/>
      <c r="P314" s="76"/>
    </row>
    <row r="315" spans="1:16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28"/>
      <c r="N315" s="82"/>
      <c r="P315" s="76"/>
    </row>
    <row r="316" spans="1:16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28"/>
      <c r="N316" s="82"/>
      <c r="P316" s="76"/>
    </row>
    <row r="317" spans="1:16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28"/>
      <c r="N317" s="82"/>
      <c r="P317" s="76"/>
    </row>
    <row r="318" spans="1:16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28"/>
      <c r="N318" s="82"/>
      <c r="P318" s="76"/>
    </row>
    <row r="319" spans="1:16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28"/>
      <c r="N319" s="82"/>
      <c r="P319" s="76"/>
    </row>
    <row r="320" spans="1:16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28"/>
      <c r="N320" s="82"/>
      <c r="P320" s="76"/>
    </row>
    <row r="321" spans="1:16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28"/>
      <c r="N321" s="82"/>
      <c r="P321" s="76"/>
    </row>
    <row r="322" spans="1:16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28"/>
      <c r="N322" s="82"/>
      <c r="P322" s="76"/>
    </row>
    <row r="323" spans="1:16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28"/>
      <c r="N323" s="82"/>
      <c r="P323" s="76"/>
    </row>
    <row r="324" spans="1:16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28"/>
      <c r="N324" s="82"/>
      <c r="P324" s="76"/>
    </row>
    <row r="325" spans="1:16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28"/>
      <c r="N325" s="82"/>
      <c r="P325" s="76"/>
    </row>
    <row r="326" spans="1:16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28"/>
      <c r="N326" s="82"/>
      <c r="P326" s="76"/>
    </row>
    <row r="327" spans="1:16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28"/>
      <c r="N327" s="82"/>
      <c r="P327" s="76"/>
    </row>
    <row r="328" spans="1:16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28"/>
      <c r="N328" s="82"/>
      <c r="P328" s="76"/>
    </row>
    <row r="329" spans="1:16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28"/>
      <c r="N329" s="82"/>
      <c r="P329" s="76"/>
    </row>
    <row r="330" spans="1:16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28"/>
      <c r="N330" s="82"/>
      <c r="P330" s="76"/>
    </row>
    <row r="331" spans="1:16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28"/>
      <c r="N331" s="82"/>
      <c r="P331" s="76"/>
    </row>
    <row r="332" spans="1:16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28"/>
      <c r="N332" s="82"/>
      <c r="P332" s="76"/>
    </row>
    <row r="333" spans="1:16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28"/>
      <c r="N333" s="82"/>
      <c r="P333" s="76"/>
    </row>
    <row r="334" spans="1:16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28"/>
      <c r="N334" s="82"/>
      <c r="P334" s="76"/>
    </row>
    <row r="335" spans="1:16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28"/>
      <c r="N335" s="82"/>
      <c r="P335" s="76"/>
    </row>
    <row r="336" spans="1:16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28"/>
      <c r="N336" s="82"/>
      <c r="P336" s="76"/>
    </row>
    <row r="337" spans="1:16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28"/>
      <c r="N337" s="82"/>
      <c r="P337" s="76"/>
    </row>
    <row r="338" spans="1:16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28"/>
      <c r="N338" s="82"/>
      <c r="P338" s="76"/>
    </row>
    <row r="339" spans="1:16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28"/>
      <c r="N339" s="82"/>
      <c r="P339" s="76"/>
    </row>
    <row r="340" spans="1:16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28"/>
      <c r="N340" s="82"/>
      <c r="P340" s="76"/>
    </row>
    <row r="341" spans="1:16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28"/>
      <c r="N341" s="82"/>
      <c r="P341" s="76"/>
    </row>
    <row r="342" spans="1:16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28"/>
      <c r="N342" s="82"/>
      <c r="P342" s="76"/>
    </row>
    <row r="343" spans="1:16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28"/>
      <c r="N343" s="82"/>
      <c r="P343" s="76"/>
    </row>
    <row r="344" spans="1:16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28"/>
      <c r="N344" s="82"/>
      <c r="P344" s="76"/>
    </row>
    <row r="345" spans="1:16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28"/>
      <c r="N345" s="82"/>
      <c r="P345" s="76"/>
    </row>
    <row r="346" spans="1:16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28"/>
      <c r="N346" s="82"/>
      <c r="P346" s="76"/>
    </row>
    <row r="347" spans="1:16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28"/>
      <c r="N347" s="82"/>
      <c r="P347" s="76"/>
    </row>
    <row r="348" spans="1:16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28"/>
      <c r="N348" s="82"/>
      <c r="P348" s="76"/>
    </row>
    <row r="349" spans="1:16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28"/>
      <c r="N349" s="82"/>
      <c r="P349" s="76"/>
    </row>
    <row r="350" spans="1:16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28"/>
      <c r="N350" s="82"/>
      <c r="P350" s="76"/>
    </row>
    <row r="351" spans="1:16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28"/>
      <c r="N351" s="82"/>
      <c r="P351" s="76"/>
    </row>
    <row r="352" spans="1:16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28"/>
      <c r="N352" s="82"/>
      <c r="P352" s="76"/>
    </row>
    <row r="353" spans="1:16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28"/>
      <c r="N353" s="82"/>
      <c r="P353" s="76"/>
    </row>
    <row r="354" spans="1:16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28"/>
      <c r="N354" s="82"/>
      <c r="P354" s="76"/>
    </row>
    <row r="355" spans="1:16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28"/>
      <c r="N355" s="82"/>
      <c r="P355" s="76"/>
    </row>
    <row r="356" spans="1:16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28"/>
      <c r="N356" s="82"/>
      <c r="P356" s="76"/>
    </row>
    <row r="357" spans="1:16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28"/>
      <c r="N357" s="82"/>
      <c r="P357" s="76"/>
    </row>
    <row r="358" spans="1:16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28"/>
      <c r="N358" s="82"/>
      <c r="P358" s="76"/>
    </row>
    <row r="359" spans="1:16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28"/>
      <c r="N359" s="82"/>
      <c r="P359" s="76"/>
    </row>
    <row r="360" spans="1:16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28"/>
      <c r="N360" s="82"/>
      <c r="P360" s="76"/>
    </row>
    <row r="361" spans="1:16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28"/>
      <c r="N361" s="82"/>
      <c r="P361" s="76"/>
    </row>
    <row r="362" spans="1:16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28"/>
      <c r="N362" s="82"/>
      <c r="P362" s="76"/>
    </row>
    <row r="363" spans="1:16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28"/>
      <c r="N363" s="82"/>
      <c r="P363" s="76"/>
    </row>
    <row r="364" spans="1:16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28"/>
      <c r="N364" s="82"/>
      <c r="P364" s="76"/>
    </row>
    <row r="365" spans="1:16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28"/>
      <c r="N365" s="82"/>
      <c r="P365" s="76"/>
    </row>
    <row r="366" spans="1:16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28"/>
      <c r="N366" s="82"/>
      <c r="P366" s="76"/>
    </row>
    <row r="367" spans="1:16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28"/>
      <c r="N367" s="82"/>
      <c r="P367" s="76"/>
    </row>
    <row r="368" spans="1:16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28"/>
      <c r="N368" s="82"/>
      <c r="P368" s="76"/>
    </row>
    <row r="369" spans="1:16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28"/>
      <c r="N369" s="82"/>
      <c r="P369" s="76"/>
    </row>
    <row r="370" spans="1:16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28"/>
      <c r="N370" s="82"/>
      <c r="P370" s="76"/>
    </row>
    <row r="371" spans="1:16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28"/>
      <c r="N371" s="82"/>
      <c r="P371" s="76"/>
    </row>
    <row r="372" spans="1:16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28"/>
      <c r="N372" s="82"/>
      <c r="P372" s="76"/>
    </row>
    <row r="373" spans="1:16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28"/>
      <c r="N373" s="82"/>
      <c r="P373" s="76"/>
    </row>
    <row r="374" spans="1:16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28"/>
      <c r="N374" s="82"/>
      <c r="P374" s="76"/>
    </row>
    <row r="375" spans="1:16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28"/>
      <c r="N375" s="82"/>
      <c r="P375" s="76"/>
    </row>
    <row r="376" spans="1:16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28"/>
      <c r="N376" s="82"/>
      <c r="P376" s="76"/>
    </row>
    <row r="377" spans="1:16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28"/>
      <c r="N377" s="82"/>
      <c r="P377" s="76"/>
    </row>
    <row r="378" spans="1:16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28"/>
      <c r="N378" s="82"/>
      <c r="P378" s="76"/>
    </row>
    <row r="379" spans="1:16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28"/>
      <c r="N379" s="82"/>
      <c r="P379" s="76"/>
    </row>
    <row r="380" spans="1:16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28"/>
      <c r="N380" s="82"/>
      <c r="P380" s="76"/>
    </row>
    <row r="381" spans="1:16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28"/>
      <c r="N381" s="82"/>
      <c r="P381" s="76"/>
    </row>
    <row r="382" spans="1:16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28"/>
      <c r="N382" s="82"/>
      <c r="P382" s="76"/>
    </row>
    <row r="383" spans="1:16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28"/>
      <c r="N383" s="82"/>
      <c r="P383" s="76"/>
    </row>
    <row r="384" spans="1:16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28"/>
      <c r="N384" s="82"/>
      <c r="P384" s="76"/>
    </row>
    <row r="385" spans="1:16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28"/>
      <c r="N385" s="82"/>
      <c r="P385" s="76"/>
    </row>
    <row r="386" spans="1:16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28"/>
      <c r="N386" s="82"/>
      <c r="P386" s="76"/>
    </row>
    <row r="387" spans="1:16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28"/>
      <c r="N387" s="82"/>
      <c r="P387" s="76"/>
    </row>
    <row r="388" spans="1:16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28"/>
      <c r="N388" s="82"/>
      <c r="P388" s="76"/>
    </row>
    <row r="389" spans="1:16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28"/>
      <c r="N389" s="82"/>
      <c r="P389" s="76"/>
    </row>
    <row r="390" spans="1:16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28"/>
      <c r="N390" s="82"/>
      <c r="P390" s="76"/>
    </row>
    <row r="391" spans="1:16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28"/>
      <c r="N391" s="82"/>
      <c r="P391" s="76"/>
    </row>
    <row r="392" spans="1:16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28"/>
      <c r="N392" s="82"/>
      <c r="P392" s="76"/>
    </row>
    <row r="393" spans="1:16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28"/>
      <c r="N393" s="82"/>
      <c r="P393" s="76"/>
    </row>
    <row r="394" spans="1:16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28"/>
      <c r="N394" s="82"/>
      <c r="P394" s="76"/>
    </row>
    <row r="395" spans="1:16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28"/>
      <c r="N395" s="82"/>
      <c r="P395" s="76"/>
    </row>
    <row r="396" spans="1:16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28"/>
      <c r="N396" s="82"/>
      <c r="P396" s="76"/>
    </row>
    <row r="397" spans="1:16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28"/>
      <c r="N397" s="82"/>
      <c r="P397" s="76"/>
    </row>
    <row r="398" spans="1:16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28"/>
      <c r="N398" s="82"/>
      <c r="P398" s="76"/>
    </row>
    <row r="399" spans="1:16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28"/>
      <c r="N399" s="82"/>
      <c r="P399" s="76"/>
    </row>
    <row r="400" spans="1:16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28"/>
      <c r="N400" s="82"/>
      <c r="P400" s="76"/>
    </row>
    <row r="401" spans="1:16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28"/>
      <c r="N401" s="82"/>
      <c r="P401" s="76"/>
    </row>
    <row r="402" spans="1:16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28"/>
      <c r="N402" s="82"/>
      <c r="P402" s="76"/>
    </row>
    <row r="403" spans="1:16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28"/>
      <c r="N403" s="82"/>
      <c r="P403" s="76"/>
    </row>
    <row r="404" spans="1:16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28"/>
      <c r="N404" s="82"/>
      <c r="P404" s="76"/>
    </row>
    <row r="405" spans="1:16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28"/>
      <c r="N405" s="82"/>
      <c r="P405" s="76"/>
    </row>
    <row r="406" spans="1:16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28"/>
      <c r="N406" s="82"/>
      <c r="P406" s="76"/>
    </row>
    <row r="407" spans="1:16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28"/>
      <c r="N407" s="82"/>
      <c r="P407" s="76"/>
    </row>
    <row r="408" spans="1:16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28"/>
      <c r="N408" s="82"/>
      <c r="P408" s="76"/>
    </row>
    <row r="409" spans="1:16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28"/>
      <c r="N409" s="82"/>
      <c r="P409" s="76"/>
    </row>
    <row r="410" spans="1:16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28"/>
      <c r="N410" s="82"/>
      <c r="P410" s="76"/>
    </row>
    <row r="411" spans="1:16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28"/>
      <c r="N411" s="82"/>
      <c r="P411" s="76"/>
    </row>
    <row r="412" spans="1:16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28"/>
      <c r="N412" s="82"/>
      <c r="P412" s="76"/>
    </row>
    <row r="413" spans="1:16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28"/>
      <c r="N413" s="82"/>
      <c r="P413" s="76"/>
    </row>
    <row r="414" spans="1:16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28"/>
      <c r="N414" s="82"/>
      <c r="P414" s="76"/>
    </row>
    <row r="415" spans="1:16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28"/>
      <c r="N415" s="82"/>
      <c r="P415" s="76"/>
    </row>
    <row r="416" spans="1:16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28"/>
      <c r="N416" s="82"/>
      <c r="P416" s="76"/>
    </row>
    <row r="417" spans="1:16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28"/>
      <c r="N417" s="82"/>
      <c r="P417" s="76"/>
    </row>
    <row r="418" spans="1:16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28"/>
      <c r="N418" s="82"/>
      <c r="P418" s="76"/>
    </row>
    <row r="419" spans="1:16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28"/>
      <c r="N419" s="82"/>
      <c r="P419" s="76"/>
    </row>
    <row r="420" spans="1:16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28"/>
      <c r="N420" s="82"/>
      <c r="P420" s="76"/>
    </row>
    <row r="421" spans="1:16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28"/>
      <c r="N421" s="82"/>
      <c r="P421" s="76"/>
    </row>
    <row r="422" spans="1:16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28"/>
      <c r="N422" s="82"/>
      <c r="P422" s="76"/>
    </row>
    <row r="423" spans="1:16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28"/>
      <c r="N423" s="82"/>
      <c r="P423" s="76"/>
    </row>
    <row r="424" spans="1:16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28"/>
      <c r="N424" s="82"/>
      <c r="P424" s="76"/>
    </row>
    <row r="425" spans="1:16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28"/>
      <c r="N425" s="82"/>
      <c r="P425" s="76"/>
    </row>
    <row r="426" spans="1:16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28"/>
      <c r="N426" s="82"/>
      <c r="P426" s="76"/>
    </row>
    <row r="427" spans="1:16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28"/>
      <c r="N427" s="82"/>
      <c r="P427" s="76"/>
    </row>
    <row r="428" spans="1:16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28"/>
      <c r="N428" s="82"/>
      <c r="P428" s="76"/>
    </row>
    <row r="429" spans="1:16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28"/>
      <c r="N429" s="82"/>
      <c r="P429" s="76"/>
    </row>
    <row r="430" spans="1:16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28"/>
      <c r="N430" s="82"/>
      <c r="P430" s="76"/>
    </row>
    <row r="431" spans="1:16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28"/>
      <c r="N431" s="82"/>
      <c r="P431" s="76"/>
    </row>
    <row r="432" spans="1:16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28"/>
      <c r="N432" s="82"/>
      <c r="P432" s="76"/>
    </row>
    <row r="433" spans="1:16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28"/>
      <c r="N433" s="82"/>
      <c r="P433" s="76"/>
    </row>
    <row r="434" spans="1:16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28"/>
      <c r="N434" s="82"/>
      <c r="P434" s="76"/>
    </row>
    <row r="435" spans="1:16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28"/>
      <c r="N435" s="82"/>
      <c r="P435" s="76"/>
    </row>
    <row r="436" spans="1:16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28"/>
      <c r="N436" s="82"/>
      <c r="P436" s="76"/>
    </row>
    <row r="437" spans="1:16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28"/>
      <c r="N437" s="82"/>
      <c r="P437" s="76"/>
    </row>
    <row r="438" spans="1:16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28"/>
      <c r="N438" s="82"/>
      <c r="P438" s="76"/>
    </row>
    <row r="439" spans="1:16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28"/>
      <c r="N439" s="82"/>
      <c r="P439" s="76"/>
    </row>
    <row r="440" spans="1:16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28"/>
      <c r="N440" s="82"/>
      <c r="P440" s="76"/>
    </row>
    <row r="441" spans="1:16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28"/>
      <c r="N441" s="82"/>
      <c r="P441" s="76"/>
    </row>
    <row r="442" spans="1:16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28"/>
      <c r="N442" s="82"/>
      <c r="P442" s="76"/>
    </row>
    <row r="443" spans="1:16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28"/>
      <c r="N443" s="82"/>
      <c r="P443" s="76"/>
    </row>
    <row r="444" spans="1:16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28"/>
      <c r="N444" s="82"/>
      <c r="P444" s="76"/>
    </row>
    <row r="445" spans="1:16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28"/>
      <c r="N445" s="82"/>
      <c r="P445" s="76"/>
    </row>
    <row r="446" spans="1:16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28"/>
      <c r="N446" s="82"/>
      <c r="P446" s="76"/>
    </row>
    <row r="447" spans="1:16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28"/>
      <c r="N447" s="82"/>
      <c r="P447" s="76"/>
    </row>
    <row r="448" spans="1:16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28"/>
      <c r="N448" s="82"/>
      <c r="P448" s="76"/>
    </row>
    <row r="449" spans="1:16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28"/>
      <c r="N449" s="82"/>
      <c r="P449" s="76"/>
    </row>
    <row r="450" spans="1:16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28"/>
      <c r="N450" s="82"/>
      <c r="P450" s="76"/>
    </row>
    <row r="451" spans="1:16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28"/>
      <c r="N451" s="82"/>
      <c r="P451" s="76"/>
    </row>
    <row r="452" spans="1:16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28"/>
      <c r="N452" s="82"/>
      <c r="P452" s="76"/>
    </row>
    <row r="453" spans="1:16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28"/>
      <c r="N453" s="82"/>
      <c r="P453" s="76"/>
    </row>
    <row r="454" spans="1:16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28"/>
      <c r="N454" s="82"/>
      <c r="P454" s="76"/>
    </row>
    <row r="455" spans="1:16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28"/>
      <c r="N455" s="82"/>
      <c r="P455" s="76"/>
    </row>
    <row r="456" spans="1:16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28"/>
      <c r="N456" s="82"/>
      <c r="P456" s="76"/>
    </row>
    <row r="457" spans="1:16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28"/>
      <c r="N457" s="82"/>
      <c r="P457" s="76"/>
    </row>
    <row r="458" spans="1:16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28"/>
      <c r="N458" s="82"/>
      <c r="P458" s="76"/>
    </row>
    <row r="459" spans="1:16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28"/>
      <c r="N459" s="82"/>
      <c r="P459" s="76"/>
    </row>
    <row r="460" spans="1:16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28"/>
      <c r="N460" s="82"/>
      <c r="P460" s="76"/>
    </row>
    <row r="461" spans="1:16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28"/>
      <c r="N461" s="82"/>
      <c r="P461" s="76"/>
    </row>
    <row r="462" spans="1:16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28"/>
      <c r="N462" s="82"/>
      <c r="P462" s="76"/>
    </row>
    <row r="463" spans="1:16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28"/>
      <c r="N463" s="82"/>
      <c r="P463" s="76"/>
    </row>
    <row r="464" spans="1:16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28"/>
      <c r="N464" s="82"/>
      <c r="P464" s="76"/>
    </row>
    <row r="465" spans="1:16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28"/>
      <c r="N465" s="82"/>
      <c r="P465" s="76"/>
    </row>
    <row r="466" spans="1:16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28"/>
      <c r="N466" s="82"/>
      <c r="P466" s="76"/>
    </row>
    <row r="467" spans="1:16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28"/>
      <c r="N467" s="82"/>
      <c r="P467" s="76"/>
    </row>
    <row r="468" spans="1:16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28"/>
      <c r="N468" s="82"/>
      <c r="P468" s="76"/>
    </row>
    <row r="469" spans="1:16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28"/>
      <c r="N469" s="82"/>
      <c r="P469" s="76"/>
    </row>
    <row r="470" spans="1:16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28"/>
      <c r="N470" s="82"/>
      <c r="P470" s="76"/>
    </row>
    <row r="471" spans="1:16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28"/>
      <c r="N471" s="82"/>
      <c r="P471" s="76"/>
    </row>
    <row r="472" spans="1:16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28"/>
      <c r="N472" s="82"/>
      <c r="P472" s="76"/>
    </row>
    <row r="473" spans="1:16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28"/>
      <c r="N473" s="82"/>
      <c r="P473" s="76"/>
    </row>
    <row r="474" spans="1:16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28"/>
      <c r="N474" s="82"/>
      <c r="P474" s="76"/>
    </row>
    <row r="475" spans="1:16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28"/>
      <c r="N475" s="82"/>
      <c r="P475" s="76"/>
    </row>
    <row r="476" spans="1:16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28"/>
      <c r="N476" s="82"/>
      <c r="P476" s="76"/>
    </row>
    <row r="477" spans="1:16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28"/>
      <c r="N477" s="82"/>
      <c r="P477" s="76"/>
    </row>
    <row r="478" spans="1:16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28"/>
      <c r="N478" s="82"/>
      <c r="P478" s="76"/>
    </row>
    <row r="479" spans="1:16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28"/>
      <c r="N479" s="82"/>
      <c r="P479" s="76"/>
    </row>
    <row r="480" spans="1:16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28"/>
      <c r="N480" s="82"/>
      <c r="P480" s="76"/>
    </row>
    <row r="481" spans="1:16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28"/>
      <c r="N481" s="82"/>
      <c r="P481" s="76"/>
    </row>
    <row r="482" spans="1:16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28"/>
      <c r="N482" s="82"/>
      <c r="P482" s="76"/>
    </row>
    <row r="483" spans="1:16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28"/>
      <c r="N483" s="82"/>
      <c r="P483" s="76"/>
    </row>
    <row r="484" spans="1:16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28"/>
      <c r="N484" s="82"/>
      <c r="P484" s="76"/>
    </row>
    <row r="485" spans="1:16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28"/>
      <c r="N485" s="82"/>
      <c r="P485" s="76"/>
    </row>
    <row r="486" spans="1:16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28"/>
      <c r="N486" s="82"/>
      <c r="P486" s="76"/>
    </row>
    <row r="487" spans="1:16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28"/>
      <c r="N487" s="82"/>
      <c r="P487" s="76"/>
    </row>
    <row r="488" spans="1:16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28"/>
      <c r="N488" s="82"/>
      <c r="P488" s="76"/>
    </row>
    <row r="489" spans="1:16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28"/>
      <c r="N489" s="82"/>
      <c r="P489" s="76"/>
    </row>
    <row r="490" spans="1:16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28"/>
      <c r="N490" s="82"/>
      <c r="P490" s="76"/>
    </row>
    <row r="491" spans="1:16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28"/>
      <c r="N491" s="82"/>
      <c r="P491" s="76"/>
    </row>
    <row r="492" spans="1:16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28"/>
      <c r="N492" s="82"/>
      <c r="P492" s="76"/>
    </row>
    <row r="493" spans="1:16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28"/>
      <c r="N493" s="82"/>
      <c r="P493" s="76"/>
    </row>
    <row r="494" spans="1:16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28"/>
      <c r="N494" s="82"/>
      <c r="P494" s="76"/>
    </row>
    <row r="495" spans="1:16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28"/>
      <c r="N495" s="82"/>
      <c r="P495" s="76"/>
    </row>
    <row r="496" spans="1:16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28"/>
      <c r="N496" s="82"/>
      <c r="P496" s="76"/>
    </row>
    <row r="497" spans="1:16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28"/>
      <c r="N497" s="82"/>
      <c r="P497" s="76"/>
    </row>
    <row r="498" spans="1:16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28"/>
      <c r="N498" s="82"/>
      <c r="P498" s="76"/>
    </row>
    <row r="499" spans="1:16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28"/>
      <c r="N499" s="82"/>
      <c r="P499" s="76"/>
    </row>
    <row r="500" spans="1:16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28"/>
      <c r="N500" s="82"/>
      <c r="P500" s="76"/>
    </row>
    <row r="501" spans="1:16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28"/>
      <c r="N501" s="82"/>
      <c r="P501" s="76"/>
    </row>
    <row r="502" spans="1:16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28"/>
      <c r="N502" s="82"/>
      <c r="P502" s="76"/>
    </row>
    <row r="503" spans="1:16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28"/>
      <c r="N503" s="82"/>
      <c r="P503" s="76"/>
    </row>
    <row r="504" spans="1:16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28"/>
      <c r="N504" s="82"/>
      <c r="P504" s="76"/>
    </row>
    <row r="505" spans="1:16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28"/>
      <c r="N505" s="82"/>
      <c r="P505" s="76"/>
    </row>
    <row r="506" spans="1:16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28"/>
      <c r="N506" s="82"/>
      <c r="P506" s="76"/>
    </row>
    <row r="507" spans="1:16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28"/>
      <c r="N507" s="82"/>
      <c r="P507" s="76"/>
    </row>
    <row r="508" spans="1:16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28"/>
      <c r="N508" s="82"/>
      <c r="P508" s="76"/>
    </row>
    <row r="509" spans="1:16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28"/>
      <c r="N509" s="82"/>
      <c r="P509" s="76"/>
    </row>
    <row r="510" spans="1:16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28"/>
      <c r="N510" s="82"/>
      <c r="P510" s="76"/>
    </row>
    <row r="511" spans="1:16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28"/>
      <c r="N511" s="82"/>
      <c r="P511" s="76"/>
    </row>
    <row r="512" spans="1:16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28"/>
      <c r="N512" s="82"/>
      <c r="P512" s="76"/>
    </row>
    <row r="513" spans="1:16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28"/>
      <c r="N513" s="82"/>
      <c r="P513" s="76"/>
    </row>
    <row r="514" spans="1:16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28"/>
      <c r="N514" s="82"/>
      <c r="P514" s="76"/>
    </row>
    <row r="515" spans="1:16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28"/>
      <c r="N515" s="82"/>
      <c r="P515" s="76"/>
    </row>
    <row r="516" spans="1:16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28"/>
      <c r="N516" s="82"/>
      <c r="P516" s="76"/>
    </row>
    <row r="517" spans="1:16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28"/>
      <c r="N517" s="82"/>
      <c r="P517" s="76"/>
    </row>
    <row r="518" spans="1:16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28"/>
      <c r="N518" s="82"/>
      <c r="P518" s="76"/>
    </row>
    <row r="519" spans="1:16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28"/>
      <c r="N519" s="82"/>
      <c r="P519" s="76"/>
    </row>
    <row r="520" spans="1:16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28"/>
      <c r="N520" s="82"/>
      <c r="P520" s="76"/>
    </row>
    <row r="521" spans="1:16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28"/>
      <c r="N521" s="82"/>
      <c r="P521" s="76"/>
    </row>
    <row r="522" spans="1:16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28"/>
      <c r="N522" s="82"/>
      <c r="P522" s="76"/>
    </row>
    <row r="523" spans="1:16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28"/>
      <c r="N523" s="82"/>
      <c r="P523" s="76"/>
    </row>
    <row r="524" spans="1:16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28"/>
      <c r="N524" s="82"/>
      <c r="P524" s="76"/>
    </row>
    <row r="525" spans="1:16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28"/>
      <c r="N525" s="82"/>
      <c r="P525" s="76"/>
    </row>
    <row r="526" spans="1:16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28"/>
      <c r="N526" s="82"/>
      <c r="P526" s="76"/>
    </row>
    <row r="527" spans="1:16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28"/>
      <c r="N527" s="82"/>
      <c r="P527" s="76"/>
    </row>
    <row r="528" spans="1:16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28"/>
      <c r="N528" s="82"/>
      <c r="P528" s="76"/>
    </row>
    <row r="529" spans="1:16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28"/>
      <c r="N529" s="82"/>
      <c r="P529" s="76"/>
    </row>
    <row r="530" spans="1:16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28"/>
      <c r="N530" s="82"/>
      <c r="P530" s="76"/>
    </row>
    <row r="531" spans="1:16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28"/>
      <c r="N531" s="82"/>
      <c r="P531" s="76"/>
    </row>
    <row r="532" spans="1:16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28"/>
      <c r="N532" s="82"/>
      <c r="P532" s="76"/>
    </row>
    <row r="533" spans="1:16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28"/>
      <c r="N533" s="82"/>
      <c r="P533" s="76"/>
    </row>
    <row r="534" spans="1:16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28"/>
      <c r="N534" s="82"/>
      <c r="P534" s="76"/>
    </row>
    <row r="535" spans="1:16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28"/>
      <c r="N535" s="82"/>
      <c r="P535" s="76"/>
    </row>
    <row r="536" spans="1:16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28"/>
      <c r="N536" s="82"/>
      <c r="P536" s="76"/>
    </row>
    <row r="537" spans="1:16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28"/>
      <c r="N537" s="82"/>
      <c r="P537" s="76"/>
    </row>
    <row r="538" spans="1:16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28"/>
      <c r="N538" s="82"/>
      <c r="P538" s="76"/>
    </row>
    <row r="539" spans="1:16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28"/>
      <c r="N539" s="82"/>
      <c r="P539" s="76"/>
    </row>
    <row r="540" spans="1:16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28"/>
      <c r="N540" s="82"/>
      <c r="P540" s="76"/>
    </row>
    <row r="541" spans="1:16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28"/>
      <c r="N541" s="82"/>
      <c r="P541" s="76"/>
    </row>
    <row r="542" spans="1:16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28"/>
      <c r="N542" s="82"/>
      <c r="P542" s="76"/>
    </row>
    <row r="543" spans="1:16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28"/>
      <c r="N543" s="82"/>
      <c r="P543" s="76"/>
    </row>
    <row r="544" spans="1:16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28"/>
      <c r="N544" s="82"/>
      <c r="P544" s="76"/>
    </row>
    <row r="545" spans="1:16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28"/>
      <c r="N545" s="82"/>
      <c r="P545" s="76"/>
    </row>
    <row r="546" spans="1:16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28"/>
      <c r="N546" s="82"/>
      <c r="P546" s="76"/>
    </row>
    <row r="547" spans="1:16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28"/>
      <c r="N547" s="82"/>
      <c r="P547" s="76"/>
    </row>
    <row r="548" spans="1:16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28"/>
      <c r="N548" s="82"/>
      <c r="P548" s="76"/>
    </row>
    <row r="549" spans="1:16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28"/>
      <c r="N549" s="82"/>
      <c r="P549" s="76"/>
    </row>
    <row r="550" spans="1:16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28"/>
      <c r="N550" s="82"/>
      <c r="P550" s="76"/>
    </row>
    <row r="551" spans="1:16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28"/>
      <c r="N551" s="82"/>
      <c r="P551" s="76"/>
    </row>
    <row r="552" spans="1:16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28"/>
      <c r="N552" s="82"/>
      <c r="P552" s="76"/>
    </row>
    <row r="553" spans="1:16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28"/>
      <c r="N553" s="82"/>
      <c r="P553" s="76"/>
    </row>
    <row r="554" spans="1:16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28"/>
      <c r="N554" s="82"/>
      <c r="P554" s="76"/>
    </row>
    <row r="555" spans="1:16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28"/>
      <c r="N555" s="82"/>
      <c r="P555" s="76"/>
    </row>
    <row r="556" spans="1:16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28"/>
      <c r="N556" s="82"/>
      <c r="P556" s="76"/>
    </row>
    <row r="557" spans="1:16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28"/>
      <c r="N557" s="82"/>
      <c r="P557" s="76"/>
    </row>
    <row r="558" spans="1:16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28"/>
      <c r="N558" s="82"/>
      <c r="P558" s="76"/>
    </row>
    <row r="559" spans="1:16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28"/>
      <c r="N559" s="82"/>
      <c r="P559" s="76"/>
    </row>
    <row r="560" spans="1:16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28"/>
      <c r="N560" s="82"/>
      <c r="P560" s="76"/>
    </row>
    <row r="561" spans="1:16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28"/>
      <c r="N561" s="82"/>
      <c r="P561" s="76"/>
    </row>
    <row r="562" spans="1:16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28"/>
      <c r="N562" s="82"/>
      <c r="P562" s="76"/>
    </row>
    <row r="563" spans="1:16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28"/>
      <c r="N563" s="82"/>
      <c r="P563" s="76"/>
    </row>
    <row r="564" spans="1:16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28"/>
      <c r="N564" s="82"/>
      <c r="P564" s="76"/>
    </row>
    <row r="565" spans="1:16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28"/>
      <c r="N565" s="82"/>
      <c r="P565" s="76"/>
    </row>
    <row r="566" spans="1:16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28"/>
      <c r="N566" s="82"/>
      <c r="P566" s="76"/>
    </row>
    <row r="567" spans="1:16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28"/>
      <c r="N567" s="82"/>
      <c r="P567" s="76"/>
    </row>
    <row r="568" spans="1:16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28"/>
      <c r="N568" s="82"/>
      <c r="P568" s="76"/>
    </row>
    <row r="569" spans="1:16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28"/>
      <c r="N569" s="82"/>
      <c r="P569" s="76"/>
    </row>
    <row r="570" spans="1:16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28"/>
      <c r="N570" s="82"/>
      <c r="P570" s="76"/>
    </row>
    <row r="571" spans="1:16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28"/>
      <c r="N571" s="82"/>
      <c r="P571" s="76"/>
    </row>
    <row r="572" spans="1:16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28"/>
      <c r="N572" s="82"/>
      <c r="P572" s="76"/>
    </row>
    <row r="573" spans="1:16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28"/>
      <c r="N573" s="82"/>
      <c r="P573" s="76"/>
    </row>
    <row r="574" spans="1:16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28"/>
      <c r="N574" s="82"/>
      <c r="P574" s="76"/>
    </row>
    <row r="575" spans="1:16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28"/>
      <c r="N575" s="82"/>
      <c r="P575" s="76"/>
    </row>
    <row r="576" spans="1:16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28"/>
      <c r="N576" s="82"/>
      <c r="P576" s="76"/>
    </row>
    <row r="577" spans="1:16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28"/>
      <c r="N577" s="82"/>
      <c r="P577" s="76"/>
    </row>
    <row r="578" spans="1:16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28"/>
      <c r="N578" s="82"/>
      <c r="P578" s="76"/>
    </row>
    <row r="579" spans="1:16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28"/>
      <c r="N579" s="82"/>
      <c r="P579" s="76"/>
    </row>
    <row r="580" spans="1:16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28"/>
      <c r="N580" s="82"/>
      <c r="P580" s="76"/>
    </row>
    <row r="581" spans="1:16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28"/>
      <c r="N581" s="82"/>
      <c r="P581" s="76"/>
    </row>
    <row r="582" spans="1:16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28"/>
      <c r="N582" s="82"/>
      <c r="P582" s="76"/>
    </row>
    <row r="583" spans="1:16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28"/>
      <c r="N583" s="82"/>
      <c r="P583" s="76"/>
    </row>
    <row r="584" spans="1:16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28"/>
      <c r="N584" s="82"/>
      <c r="P584" s="76"/>
    </row>
    <row r="585" spans="1:16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28"/>
      <c r="N585" s="82"/>
      <c r="P585" s="76"/>
    </row>
    <row r="586" spans="1:16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28"/>
      <c r="N586" s="82"/>
      <c r="P586" s="76"/>
    </row>
    <row r="587" spans="1:16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28"/>
      <c r="N587" s="82"/>
      <c r="P587" s="76"/>
    </row>
    <row r="588" spans="1:16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28"/>
      <c r="N588" s="82"/>
      <c r="P588" s="76"/>
    </row>
    <row r="589" spans="1:16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28"/>
      <c r="N589" s="82"/>
      <c r="P589" s="76"/>
    </row>
    <row r="590" spans="1:16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28"/>
      <c r="N590" s="82"/>
      <c r="P590" s="76"/>
    </row>
    <row r="591" spans="1:16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28"/>
      <c r="N591" s="82"/>
      <c r="P591" s="76"/>
    </row>
    <row r="592" spans="1:16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28"/>
      <c r="N592" s="82"/>
      <c r="P592" s="76"/>
    </row>
    <row r="593" spans="1:16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28"/>
      <c r="N593" s="82"/>
      <c r="P593" s="76"/>
    </row>
    <row r="594" spans="1:16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28"/>
      <c r="N594" s="82"/>
      <c r="P594" s="76"/>
    </row>
    <row r="595" spans="1:16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28"/>
      <c r="N595" s="82"/>
      <c r="P595" s="76"/>
    </row>
    <row r="596" spans="1:16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28"/>
      <c r="N596" s="82"/>
      <c r="P596" s="76"/>
    </row>
    <row r="597" spans="1:16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28"/>
      <c r="N597" s="82"/>
      <c r="P597" s="76"/>
    </row>
    <row r="598" spans="1:16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28"/>
      <c r="N598" s="82"/>
      <c r="P598" s="76"/>
    </row>
    <row r="599" spans="1:16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28"/>
      <c r="N599" s="82"/>
      <c r="P599" s="76"/>
    </row>
    <row r="600" spans="1:16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28"/>
      <c r="N600" s="82"/>
      <c r="P600" s="76"/>
    </row>
    <row r="601" spans="1:16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28"/>
      <c r="N601" s="82"/>
      <c r="P601" s="76"/>
    </row>
    <row r="602" spans="1:16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28"/>
      <c r="N602" s="82"/>
      <c r="P602" s="76"/>
    </row>
    <row r="603" spans="1:16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28"/>
      <c r="N603" s="82"/>
      <c r="P603" s="76"/>
    </row>
    <row r="604" spans="1:16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28"/>
      <c r="N604" s="82"/>
      <c r="P604" s="76"/>
    </row>
    <row r="605" spans="1:16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28"/>
      <c r="N605" s="82"/>
      <c r="P605" s="76"/>
    </row>
    <row r="606" spans="1:16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28"/>
      <c r="N606" s="82"/>
      <c r="P606" s="76"/>
    </row>
    <row r="607" spans="1:16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28"/>
      <c r="N607" s="82"/>
      <c r="P607" s="76"/>
    </row>
    <row r="608" spans="1:16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28"/>
      <c r="N608" s="82"/>
      <c r="P608" s="76"/>
    </row>
    <row r="609" spans="1:16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28"/>
      <c r="N609" s="82"/>
      <c r="P609" s="76"/>
    </row>
    <row r="610" spans="1:16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28"/>
      <c r="N610" s="82"/>
      <c r="P610" s="76"/>
    </row>
    <row r="611" spans="1:16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28"/>
      <c r="N611" s="82"/>
      <c r="P611" s="76"/>
    </row>
    <row r="612" spans="1:16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28"/>
      <c r="N612" s="82"/>
      <c r="P612" s="76"/>
    </row>
    <row r="613" spans="1:16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28"/>
      <c r="N613" s="82"/>
      <c r="P613" s="76"/>
    </row>
    <row r="614" spans="1:16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28"/>
      <c r="N614" s="82"/>
      <c r="P614" s="76"/>
    </row>
    <row r="615" spans="1:16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28"/>
      <c r="N615" s="82"/>
      <c r="P615" s="76"/>
    </row>
    <row r="616" spans="1:16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28"/>
      <c r="N616" s="82"/>
      <c r="P616" s="76"/>
    </row>
    <row r="617" spans="1:16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28"/>
      <c r="N617" s="82"/>
      <c r="P617" s="76"/>
    </row>
    <row r="618" spans="1:16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28"/>
      <c r="N618" s="82"/>
      <c r="P618" s="76"/>
    </row>
    <row r="619" spans="1:16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28"/>
      <c r="N619" s="82"/>
      <c r="P619" s="76"/>
    </row>
    <row r="620" spans="1:16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28"/>
      <c r="N620" s="82"/>
      <c r="P620" s="76"/>
    </row>
    <row r="621" spans="1:16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28"/>
      <c r="N621" s="82"/>
      <c r="P621" s="76"/>
    </row>
    <row r="622" spans="1:16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28"/>
      <c r="N622" s="82"/>
      <c r="P622" s="76"/>
    </row>
    <row r="623" spans="1:16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28"/>
      <c r="N623" s="82"/>
      <c r="P623" s="76"/>
    </row>
    <row r="624" spans="1:16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28"/>
      <c r="N624" s="82"/>
      <c r="P624" s="76"/>
    </row>
    <row r="625" spans="1:16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28"/>
      <c r="N625" s="82"/>
      <c r="P625" s="76"/>
    </row>
    <row r="626" spans="1:16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28"/>
      <c r="N626" s="82"/>
      <c r="P626" s="76"/>
    </row>
    <row r="627" spans="1:16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28"/>
      <c r="N627" s="82"/>
      <c r="P627" s="76"/>
    </row>
    <row r="628" spans="1:16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28"/>
      <c r="N628" s="82"/>
      <c r="P628" s="76"/>
    </row>
    <row r="629" spans="1:16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28"/>
      <c r="N629" s="82"/>
      <c r="P629" s="76"/>
    </row>
    <row r="630" spans="1:16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28"/>
      <c r="N630" s="82"/>
      <c r="P630" s="76"/>
    </row>
    <row r="631" spans="1:16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28"/>
      <c r="N631" s="82"/>
      <c r="P631" s="76"/>
    </row>
    <row r="632" spans="1:16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28"/>
      <c r="N632" s="82"/>
      <c r="P632" s="76"/>
    </row>
    <row r="633" spans="1:16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28"/>
      <c r="N633" s="82"/>
      <c r="P633" s="76"/>
    </row>
    <row r="634" spans="1:16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28"/>
      <c r="N634" s="82"/>
      <c r="P634" s="76"/>
    </row>
    <row r="635" spans="1:16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28"/>
      <c r="N635" s="82"/>
      <c r="P635" s="76"/>
    </row>
    <row r="636" spans="1:16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28"/>
      <c r="N636" s="82"/>
      <c r="P636" s="76"/>
    </row>
    <row r="637" spans="1:16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28"/>
      <c r="N637" s="82"/>
      <c r="P637" s="76"/>
    </row>
    <row r="638" spans="1:16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28"/>
      <c r="N638" s="82"/>
      <c r="P638" s="76"/>
    </row>
    <row r="639" spans="1:16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28"/>
      <c r="N639" s="82"/>
      <c r="P639" s="76"/>
    </row>
    <row r="640" spans="1:16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28"/>
      <c r="N640" s="82"/>
      <c r="P640" s="76"/>
    </row>
    <row r="641" spans="1:16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28"/>
      <c r="N641" s="82"/>
      <c r="P641" s="76"/>
    </row>
    <row r="642" spans="1:16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28"/>
      <c r="N642" s="82"/>
      <c r="P642" s="76"/>
    </row>
    <row r="643" spans="1:16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28"/>
      <c r="N643" s="82"/>
      <c r="P643" s="76"/>
    </row>
    <row r="644" spans="1:16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28"/>
      <c r="N644" s="82"/>
      <c r="P644" s="76"/>
    </row>
    <row r="645" spans="1:16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28"/>
      <c r="N645" s="82"/>
      <c r="P645" s="76"/>
    </row>
    <row r="646" spans="1:16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28"/>
      <c r="N646" s="82"/>
      <c r="P646" s="76"/>
    </row>
    <row r="647" spans="1:16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28"/>
      <c r="N647" s="82"/>
      <c r="P647" s="76"/>
    </row>
    <row r="648" spans="1:16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28"/>
      <c r="N648" s="82"/>
      <c r="P648" s="76"/>
    </row>
    <row r="649" spans="1:16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28"/>
      <c r="N649" s="82"/>
      <c r="P649" s="76"/>
    </row>
    <row r="650" spans="1:16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28"/>
      <c r="N650" s="82"/>
      <c r="P650" s="76"/>
    </row>
    <row r="651" spans="1:16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28"/>
      <c r="N651" s="82"/>
      <c r="P651" s="76"/>
    </row>
    <row r="652" spans="1:16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28"/>
      <c r="N652" s="82"/>
      <c r="P652" s="76"/>
    </row>
    <row r="653" spans="1:16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28"/>
      <c r="N653" s="82"/>
      <c r="P653" s="76"/>
    </row>
    <row r="654" spans="1:16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28"/>
      <c r="N654" s="82"/>
      <c r="P654" s="76"/>
    </row>
    <row r="655" spans="1:16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28"/>
      <c r="N655" s="82"/>
      <c r="P655" s="76"/>
    </row>
    <row r="656" spans="1:16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28"/>
      <c r="N656" s="82"/>
      <c r="P656" s="76"/>
    </row>
    <row r="657" spans="1:16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28"/>
      <c r="N657" s="82"/>
      <c r="P657" s="76"/>
    </row>
    <row r="658" spans="1:16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28"/>
      <c r="N658" s="82"/>
      <c r="P658" s="76"/>
    </row>
    <row r="659" spans="1:16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28"/>
      <c r="N659" s="82"/>
      <c r="P659" s="76"/>
    </row>
    <row r="660" spans="1:16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28"/>
      <c r="N660" s="82"/>
      <c r="P660" s="76"/>
    </row>
    <row r="661" spans="1:16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28"/>
      <c r="N661" s="82"/>
      <c r="P661" s="76"/>
    </row>
    <row r="662" spans="1:16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28"/>
      <c r="N662" s="82"/>
      <c r="P662" s="76"/>
    </row>
    <row r="663" spans="1:16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28"/>
      <c r="N663" s="82"/>
      <c r="P663" s="76"/>
    </row>
    <row r="664" spans="1:16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28"/>
      <c r="N664" s="82"/>
      <c r="P664" s="76"/>
    </row>
    <row r="665" spans="1:16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28"/>
      <c r="N665" s="82"/>
      <c r="P665" s="76"/>
    </row>
    <row r="666" spans="1:16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28"/>
      <c r="N666" s="82"/>
      <c r="P666" s="76"/>
    </row>
    <row r="667" spans="1:16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28"/>
      <c r="N667" s="82"/>
      <c r="P667" s="76"/>
    </row>
    <row r="668" spans="1:16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28"/>
      <c r="N668" s="82"/>
      <c r="P668" s="76"/>
    </row>
    <row r="669" spans="1:16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28"/>
      <c r="N669" s="82"/>
      <c r="P669" s="76"/>
    </row>
    <row r="670" spans="1:16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28"/>
      <c r="N670" s="82"/>
      <c r="P670" s="76"/>
    </row>
    <row r="671" spans="1:16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28"/>
      <c r="N671" s="82"/>
      <c r="P671" s="76"/>
    </row>
    <row r="672" spans="1:16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28"/>
      <c r="N672" s="82"/>
      <c r="P672" s="76"/>
    </row>
    <row r="673" spans="1:16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28"/>
      <c r="N673" s="82"/>
      <c r="P673" s="76"/>
    </row>
    <row r="674" spans="1:16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28"/>
      <c r="N674" s="82"/>
      <c r="P674" s="76"/>
    </row>
    <row r="675" spans="1:16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28"/>
      <c r="N675" s="82"/>
      <c r="P675" s="76"/>
    </row>
    <row r="676" spans="1:16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28"/>
      <c r="N676" s="82"/>
      <c r="P676" s="76"/>
    </row>
    <row r="677" spans="1:16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28"/>
      <c r="N677" s="82"/>
      <c r="P677" s="76"/>
    </row>
    <row r="678" spans="1:16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28"/>
      <c r="N678" s="82"/>
      <c r="P678" s="76"/>
    </row>
    <row r="679" spans="1:16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28"/>
      <c r="N679" s="82"/>
      <c r="P679" s="76"/>
    </row>
    <row r="680" spans="1:16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28"/>
      <c r="N680" s="82"/>
      <c r="P680" s="76"/>
    </row>
    <row r="681" spans="1:16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28"/>
      <c r="N681" s="82"/>
      <c r="P681" s="76"/>
    </row>
    <row r="682" spans="1:16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28"/>
      <c r="N682" s="82"/>
      <c r="P682" s="76"/>
    </row>
    <row r="683" spans="1:16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28"/>
      <c r="N683" s="82"/>
      <c r="P683" s="76"/>
    </row>
    <row r="684" spans="1:16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28"/>
      <c r="N684" s="82"/>
      <c r="P684" s="76"/>
    </row>
    <row r="685" spans="1:16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28"/>
      <c r="N685" s="82"/>
      <c r="P685" s="76"/>
    </row>
    <row r="686" spans="1:16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28"/>
      <c r="N686" s="82"/>
      <c r="P686" s="76"/>
    </row>
    <row r="687" spans="1:16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28"/>
      <c r="N687" s="82"/>
      <c r="P687" s="76"/>
    </row>
    <row r="688" spans="1:16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28"/>
      <c r="N688" s="82"/>
      <c r="P688" s="76"/>
    </row>
    <row r="689" spans="1:16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28"/>
      <c r="N689" s="82"/>
      <c r="P689" s="76"/>
    </row>
    <row r="690" spans="1:16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28"/>
      <c r="N690" s="82"/>
      <c r="P690" s="76"/>
    </row>
    <row r="691" spans="1:16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28"/>
      <c r="N691" s="82"/>
      <c r="P691" s="76"/>
    </row>
    <row r="692" spans="1:16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28"/>
      <c r="N692" s="82"/>
      <c r="P692" s="76"/>
    </row>
    <row r="693" spans="1:16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28"/>
      <c r="N693" s="82"/>
      <c r="P693" s="76"/>
    </row>
    <row r="694" spans="1:16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28"/>
      <c r="N694" s="82"/>
      <c r="P694" s="76"/>
    </row>
    <row r="695" spans="1:16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28"/>
      <c r="N695" s="82"/>
      <c r="P695" s="76"/>
    </row>
    <row r="696" spans="1:16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28"/>
      <c r="N696" s="82"/>
      <c r="P696" s="76"/>
    </row>
    <row r="697" spans="1:16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28"/>
      <c r="N697" s="82"/>
      <c r="P697" s="76"/>
    </row>
    <row r="698" spans="1:16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28"/>
      <c r="N698" s="82"/>
      <c r="P698" s="76"/>
    </row>
    <row r="699" spans="1:16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28"/>
      <c r="N699" s="82"/>
      <c r="P699" s="76"/>
    </row>
    <row r="700" spans="1:16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28"/>
      <c r="N700" s="82"/>
      <c r="P700" s="76"/>
    </row>
    <row r="701" spans="1:16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28"/>
      <c r="N701" s="82"/>
      <c r="P701" s="76"/>
    </row>
    <row r="702" spans="1:16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28"/>
      <c r="N702" s="82"/>
      <c r="P702" s="76"/>
    </row>
    <row r="703" spans="1:16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28"/>
      <c r="N703" s="82"/>
      <c r="P703" s="76"/>
    </row>
    <row r="704" spans="1:16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28"/>
      <c r="N704" s="82"/>
      <c r="P704" s="76"/>
    </row>
    <row r="705" spans="1:16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28"/>
      <c r="N705" s="82"/>
      <c r="P705" s="76"/>
    </row>
    <row r="706" spans="1:16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28"/>
      <c r="N706" s="82"/>
      <c r="P706" s="76"/>
    </row>
    <row r="707" spans="1:16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28"/>
      <c r="N707" s="82"/>
      <c r="P707" s="76"/>
    </row>
    <row r="708" spans="1:16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28"/>
      <c r="N708" s="82"/>
      <c r="P708" s="76"/>
    </row>
    <row r="709" spans="1:16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28"/>
      <c r="N709" s="82"/>
      <c r="P709" s="76"/>
    </row>
    <row r="710" spans="1:16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28"/>
      <c r="N710" s="82"/>
      <c r="P710" s="76"/>
    </row>
    <row r="711" spans="1:16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28"/>
      <c r="N711" s="82"/>
      <c r="P711" s="76"/>
    </row>
    <row r="712" spans="1:16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28"/>
      <c r="N712" s="82"/>
      <c r="P712" s="76"/>
    </row>
    <row r="713" spans="1:16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28"/>
      <c r="N713" s="82"/>
      <c r="P713" s="76"/>
    </row>
    <row r="714" spans="1:16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28"/>
      <c r="N714" s="82"/>
      <c r="P714" s="76"/>
    </row>
    <row r="715" spans="1:16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28"/>
      <c r="N715" s="82"/>
      <c r="P715" s="76"/>
    </row>
    <row r="716" spans="1:16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28"/>
      <c r="N716" s="82"/>
      <c r="P716" s="76"/>
    </row>
    <row r="717" spans="1:16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28"/>
      <c r="N717" s="82"/>
      <c r="P717" s="76"/>
    </row>
    <row r="718" spans="1:16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28"/>
      <c r="N718" s="82"/>
      <c r="P718" s="76"/>
    </row>
    <row r="719" spans="1:16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28"/>
      <c r="N719" s="82"/>
      <c r="P719" s="76"/>
    </row>
    <row r="720" spans="1:16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28"/>
      <c r="N720" s="82"/>
      <c r="P720" s="76"/>
    </row>
    <row r="721" spans="1:16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28"/>
      <c r="N721" s="82"/>
      <c r="P721" s="76"/>
    </row>
    <row r="722" spans="1:16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28"/>
      <c r="N722" s="82"/>
      <c r="P722" s="76"/>
    </row>
    <row r="723" spans="1:16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28"/>
      <c r="N723" s="82"/>
      <c r="P723" s="76"/>
    </row>
    <row r="724" spans="1:16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28"/>
      <c r="N724" s="82"/>
      <c r="P724" s="76"/>
    </row>
    <row r="725" spans="1:16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28"/>
      <c r="N725" s="82"/>
      <c r="P725" s="76"/>
    </row>
    <row r="726" spans="1:16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28"/>
      <c r="N726" s="82"/>
      <c r="P726" s="76"/>
    </row>
    <row r="727" spans="1:16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28"/>
      <c r="N727" s="82"/>
      <c r="P727" s="76"/>
    </row>
    <row r="728" spans="1:16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28"/>
      <c r="N728" s="82"/>
      <c r="P728" s="76"/>
    </row>
    <row r="729" spans="1:16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28"/>
      <c r="N729" s="82"/>
      <c r="P729" s="76"/>
    </row>
    <row r="730" spans="1:16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28"/>
      <c r="N730" s="82"/>
      <c r="P730" s="76"/>
    </row>
    <row r="731" spans="1:16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28"/>
      <c r="N731" s="82"/>
      <c r="P731" s="76"/>
    </row>
    <row r="732" spans="1:16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28"/>
      <c r="N732" s="82"/>
      <c r="P732" s="76"/>
    </row>
    <row r="733" spans="1:16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28"/>
      <c r="N733" s="82"/>
      <c r="P733" s="76"/>
    </row>
    <row r="734" spans="1:16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28"/>
      <c r="N734" s="82"/>
      <c r="P734" s="76"/>
    </row>
    <row r="735" spans="1:16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28"/>
      <c r="N735" s="82"/>
      <c r="P735" s="76"/>
    </row>
    <row r="736" spans="1:16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28"/>
      <c r="N736" s="82"/>
      <c r="P736" s="76"/>
    </row>
    <row r="737" spans="1:16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28"/>
      <c r="N737" s="82"/>
      <c r="P737" s="76"/>
    </row>
    <row r="738" spans="1:16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28"/>
      <c r="N738" s="82"/>
      <c r="P738" s="76"/>
    </row>
    <row r="739" spans="1:16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28"/>
      <c r="N739" s="82"/>
      <c r="P739" s="76"/>
    </row>
    <row r="740" spans="1:16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28"/>
      <c r="N740" s="82"/>
      <c r="P740" s="76"/>
    </row>
    <row r="741" spans="1:16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28"/>
      <c r="N741" s="82"/>
      <c r="P741" s="76"/>
    </row>
    <row r="742" spans="1:16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28"/>
      <c r="N742" s="82"/>
      <c r="P742" s="76"/>
    </row>
    <row r="743" spans="1:16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28"/>
      <c r="N743" s="82"/>
      <c r="P743" s="76"/>
    </row>
    <row r="744" spans="1:16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28"/>
      <c r="N744" s="82"/>
      <c r="P744" s="76"/>
    </row>
    <row r="745" spans="1:16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28"/>
      <c r="N745" s="82"/>
      <c r="P745" s="76"/>
    </row>
    <row r="746" spans="1:16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28"/>
      <c r="N746" s="82"/>
      <c r="P746" s="76"/>
    </row>
    <row r="747" spans="1:16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28"/>
      <c r="N747" s="82"/>
      <c r="P747" s="76"/>
    </row>
    <row r="748" spans="1:16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28"/>
      <c r="N748" s="82"/>
      <c r="P748" s="76"/>
    </row>
    <row r="749" spans="1:16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28"/>
      <c r="N749" s="82"/>
      <c r="P749" s="76"/>
    </row>
    <row r="750" spans="1:16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28"/>
      <c r="N750" s="82"/>
      <c r="P750" s="76"/>
    </row>
    <row r="751" spans="1:16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28"/>
      <c r="N751" s="82"/>
      <c r="P751" s="76"/>
    </row>
    <row r="752" spans="1:16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28"/>
      <c r="N752" s="82"/>
      <c r="P752" s="76"/>
    </row>
    <row r="753" spans="1:16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28"/>
      <c r="N753" s="82"/>
      <c r="P753" s="76"/>
    </row>
    <row r="754" spans="1:16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28"/>
      <c r="N754" s="82"/>
      <c r="P754" s="76"/>
    </row>
    <row r="755" spans="1:16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28"/>
      <c r="N755" s="82"/>
      <c r="P755" s="76"/>
    </row>
    <row r="756" spans="1:16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28"/>
      <c r="N756" s="82"/>
      <c r="P756" s="76"/>
    </row>
    <row r="757" spans="1:16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28"/>
      <c r="N757" s="82"/>
      <c r="P757" s="76"/>
    </row>
    <row r="758" spans="1:16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28"/>
      <c r="N758" s="82"/>
      <c r="P758" s="76"/>
    </row>
    <row r="759" spans="1:16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28"/>
      <c r="N759" s="82"/>
      <c r="P759" s="76"/>
    </row>
    <row r="760" spans="1:16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28"/>
      <c r="N760" s="82"/>
      <c r="P760" s="76"/>
    </row>
    <row r="761" spans="1:16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28"/>
      <c r="N761" s="82"/>
      <c r="P761" s="76"/>
    </row>
    <row r="762" spans="1:16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28"/>
      <c r="N762" s="82"/>
      <c r="P762" s="76"/>
    </row>
    <row r="763" spans="1:16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28"/>
      <c r="N763" s="82"/>
      <c r="P763" s="76"/>
    </row>
    <row r="764" spans="1:16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28"/>
      <c r="N764" s="82"/>
      <c r="P764" s="76"/>
    </row>
    <row r="765" spans="1:16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28"/>
      <c r="N765" s="82"/>
      <c r="P765" s="76"/>
    </row>
    <row r="766" spans="1:16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28"/>
      <c r="N766" s="82"/>
      <c r="P766" s="76"/>
    </row>
    <row r="767" spans="1:16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28"/>
      <c r="N767" s="82"/>
      <c r="P767" s="76"/>
    </row>
    <row r="768" spans="1:16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28"/>
      <c r="N768" s="82"/>
      <c r="P768" s="76"/>
    </row>
    <row r="769" spans="1:16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28"/>
      <c r="N769" s="82"/>
      <c r="P769" s="76"/>
    </row>
    <row r="770" spans="1:16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28"/>
      <c r="N770" s="82"/>
      <c r="P770" s="76"/>
    </row>
    <row r="771" spans="1:16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28"/>
      <c r="N771" s="82"/>
      <c r="P771" s="76"/>
    </row>
    <row r="772" spans="1:16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28"/>
      <c r="N772" s="82"/>
      <c r="P772" s="76"/>
    </row>
    <row r="773" spans="1:16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28"/>
      <c r="N773" s="82"/>
      <c r="P773" s="76"/>
    </row>
    <row r="774" spans="1:16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28"/>
      <c r="N774" s="82"/>
      <c r="P774" s="76"/>
    </row>
    <row r="775" spans="1:16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28"/>
      <c r="N775" s="82"/>
      <c r="P775" s="76"/>
    </row>
    <row r="776" spans="1:16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28"/>
      <c r="N776" s="82"/>
      <c r="P776" s="76"/>
    </row>
    <row r="777" spans="1:16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28"/>
      <c r="N777" s="82"/>
      <c r="P777" s="76"/>
    </row>
    <row r="778" spans="1:16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28"/>
      <c r="N778" s="82"/>
      <c r="P778" s="76"/>
    </row>
    <row r="779" spans="1:16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28"/>
      <c r="N779" s="82"/>
      <c r="P779" s="76"/>
    </row>
    <row r="780" spans="1:16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28"/>
      <c r="N780" s="82"/>
      <c r="P780" s="76"/>
    </row>
    <row r="781" spans="1:16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28"/>
      <c r="N781" s="82"/>
      <c r="P781" s="76"/>
    </row>
    <row r="782" spans="1:16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28"/>
      <c r="N782" s="82"/>
      <c r="P782" s="76"/>
    </row>
    <row r="783" spans="1:16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28"/>
      <c r="N783" s="82"/>
      <c r="P783" s="76"/>
    </row>
    <row r="784" spans="1:16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28"/>
      <c r="N784" s="82"/>
      <c r="P784" s="76"/>
    </row>
    <row r="785" spans="1:16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28"/>
      <c r="N785" s="82"/>
      <c r="P785" s="76"/>
    </row>
    <row r="786" spans="1:16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28"/>
      <c r="N786" s="82"/>
      <c r="P786" s="76"/>
    </row>
    <row r="787" spans="1:16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28"/>
      <c r="N787" s="82"/>
      <c r="P787" s="76"/>
    </row>
    <row r="788" spans="1:16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28"/>
      <c r="N788" s="82"/>
      <c r="P788" s="76"/>
    </row>
    <row r="789" spans="1:16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28"/>
      <c r="N789" s="82"/>
      <c r="P789" s="76"/>
    </row>
    <row r="790" spans="1:16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28"/>
      <c r="N790" s="82"/>
      <c r="P790" s="76"/>
    </row>
    <row r="791" spans="1:16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28"/>
      <c r="N791" s="82"/>
      <c r="P791" s="76"/>
    </row>
    <row r="792" spans="1:16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28"/>
      <c r="N792" s="82"/>
      <c r="P792" s="76"/>
    </row>
    <row r="793" spans="1:16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28"/>
      <c r="N793" s="82"/>
      <c r="P793" s="76"/>
    </row>
    <row r="794" spans="1:16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28"/>
      <c r="N794" s="82"/>
      <c r="P794" s="76"/>
    </row>
    <row r="795" spans="1:16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28"/>
      <c r="N795" s="82"/>
      <c r="P795" s="76"/>
    </row>
    <row r="796" spans="1:16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28"/>
      <c r="N796" s="82"/>
      <c r="P796" s="76"/>
    </row>
    <row r="797" spans="1:16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28"/>
      <c r="N797" s="82"/>
      <c r="P797" s="76"/>
    </row>
    <row r="798" spans="1:16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28"/>
      <c r="N798" s="82"/>
      <c r="P798" s="76"/>
    </row>
    <row r="799" spans="1:16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28"/>
      <c r="N799" s="82"/>
      <c r="P799" s="76"/>
    </row>
    <row r="800" spans="1:16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28"/>
      <c r="N800" s="82"/>
      <c r="P800" s="76"/>
    </row>
    <row r="801" spans="1:16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28"/>
      <c r="N801" s="82"/>
      <c r="P801" s="76"/>
    </row>
    <row r="802" spans="1:16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28"/>
      <c r="N802" s="82"/>
      <c r="P802" s="76"/>
    </row>
    <row r="803" spans="1:16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28"/>
      <c r="N803" s="82"/>
      <c r="P803" s="76"/>
    </row>
    <row r="804" spans="1:16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28"/>
      <c r="N804" s="82"/>
      <c r="P804" s="76"/>
    </row>
    <row r="805" spans="1:16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28"/>
      <c r="N805" s="82"/>
      <c r="P805" s="76"/>
    </row>
    <row r="806" spans="1:16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28"/>
      <c r="N806" s="82"/>
      <c r="P806" s="76"/>
    </row>
    <row r="807" spans="1:16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28"/>
      <c r="N807" s="82"/>
      <c r="P807" s="76"/>
    </row>
    <row r="808" spans="1:16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28"/>
      <c r="N808" s="82"/>
      <c r="P808" s="76"/>
    </row>
    <row r="809" spans="1:16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28"/>
      <c r="N809" s="82"/>
      <c r="P809" s="76"/>
    </row>
    <row r="810" spans="1:16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28"/>
      <c r="N810" s="82"/>
      <c r="P810" s="76"/>
    </row>
    <row r="811" spans="1:16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28"/>
      <c r="N811" s="82"/>
      <c r="P811" s="76"/>
    </row>
    <row r="812" spans="1:16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28"/>
      <c r="N812" s="82"/>
      <c r="P812" s="76"/>
    </row>
    <row r="813" spans="1:16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28"/>
      <c r="N813" s="82"/>
      <c r="P813" s="76"/>
    </row>
    <row r="814" spans="1:16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28"/>
      <c r="N814" s="82"/>
      <c r="P814" s="76"/>
    </row>
    <row r="815" spans="1:16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28"/>
      <c r="N815" s="82"/>
      <c r="P815" s="76"/>
    </row>
    <row r="816" spans="1:16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28"/>
      <c r="N816" s="82"/>
      <c r="P816" s="76"/>
    </row>
    <row r="817" spans="1:16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28"/>
      <c r="N817" s="82"/>
      <c r="P817" s="76"/>
    </row>
    <row r="818" spans="1:16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28"/>
      <c r="N818" s="82"/>
      <c r="P818" s="76"/>
    </row>
    <row r="819" spans="1:16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28"/>
      <c r="N819" s="82"/>
      <c r="P819" s="76"/>
    </row>
    <row r="820" spans="1:16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28"/>
      <c r="N820" s="82"/>
      <c r="P820" s="76"/>
    </row>
    <row r="821" spans="1:16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28"/>
      <c r="N821" s="82"/>
      <c r="P821" s="76"/>
    </row>
    <row r="822" spans="1:16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28"/>
      <c r="N822" s="82"/>
      <c r="P822" s="76"/>
    </row>
    <row r="823" spans="1:16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28"/>
      <c r="N823" s="82"/>
      <c r="P823" s="76"/>
    </row>
    <row r="824" spans="1:16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28"/>
      <c r="N824" s="82"/>
      <c r="P824" s="76"/>
    </row>
    <row r="825" spans="1:16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28"/>
      <c r="N825" s="82"/>
      <c r="P825" s="76"/>
    </row>
    <row r="826" spans="1:16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28"/>
      <c r="N826" s="82"/>
      <c r="P826" s="76"/>
    </row>
    <row r="827" spans="1:16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28"/>
      <c r="N827" s="82"/>
      <c r="P827" s="76"/>
    </row>
    <row r="828" spans="1:16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28"/>
      <c r="N828" s="82"/>
      <c r="P828" s="76"/>
    </row>
    <row r="829" spans="1:16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28"/>
      <c r="N829" s="82"/>
      <c r="P829" s="76"/>
    </row>
    <row r="830" spans="1:16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28"/>
      <c r="N830" s="82"/>
      <c r="P830" s="76"/>
    </row>
    <row r="831" spans="1:16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28"/>
      <c r="N831" s="82"/>
      <c r="P831" s="76"/>
    </row>
    <row r="832" spans="1:16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28"/>
      <c r="N832" s="82"/>
      <c r="P832" s="76"/>
    </row>
    <row r="833" spans="1:16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28"/>
      <c r="N833" s="82"/>
      <c r="P833" s="76"/>
    </row>
    <row r="834" spans="1:16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28"/>
      <c r="N834" s="82"/>
      <c r="P834" s="76"/>
    </row>
    <row r="835" spans="1:16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28"/>
      <c r="N835" s="82"/>
      <c r="P835" s="76"/>
    </row>
    <row r="836" spans="1:16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28"/>
      <c r="N836" s="82"/>
      <c r="P836" s="76"/>
    </row>
    <row r="837" spans="1:16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28"/>
      <c r="N837" s="82"/>
      <c r="P837" s="76"/>
    </row>
    <row r="838" spans="1:16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28"/>
      <c r="N838" s="82"/>
      <c r="P838" s="76"/>
    </row>
    <row r="839" spans="1:16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28"/>
      <c r="N839" s="82"/>
      <c r="P839" s="76"/>
    </row>
    <row r="840" spans="1:16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28"/>
      <c r="N840" s="82"/>
      <c r="P840" s="76"/>
    </row>
    <row r="841" spans="1:16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28"/>
      <c r="N841" s="82"/>
      <c r="P841" s="76"/>
    </row>
    <row r="842" spans="1:16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28"/>
      <c r="N842" s="82"/>
      <c r="P842" s="76"/>
    </row>
    <row r="843" spans="1:16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28"/>
      <c r="N843" s="82"/>
      <c r="P843" s="76"/>
    </row>
    <row r="844" spans="1:16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28"/>
      <c r="N844" s="82"/>
      <c r="P844" s="76"/>
    </row>
    <row r="845" spans="1:16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28"/>
      <c r="N845" s="82"/>
      <c r="P845" s="76"/>
    </row>
    <row r="846" spans="1:16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28"/>
      <c r="N846" s="82"/>
      <c r="P846" s="76"/>
    </row>
    <row r="847" spans="1:16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28"/>
      <c r="N847" s="82"/>
      <c r="P847" s="76"/>
    </row>
    <row r="848" spans="1:16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28"/>
      <c r="N848" s="82"/>
      <c r="P848" s="76"/>
    </row>
    <row r="849" spans="1:16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28"/>
      <c r="N849" s="82"/>
      <c r="P849" s="76"/>
    </row>
    <row r="850" spans="1:16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28"/>
      <c r="N850" s="82"/>
      <c r="P850" s="76"/>
    </row>
    <row r="851" spans="1:16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28"/>
      <c r="N851" s="82"/>
      <c r="P851" s="76"/>
    </row>
    <row r="852" spans="1:16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28"/>
      <c r="N852" s="82"/>
      <c r="P852" s="76"/>
    </row>
    <row r="853" spans="1:16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28"/>
      <c r="N853" s="82"/>
      <c r="P853" s="76"/>
    </row>
    <row r="854" spans="1:16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28"/>
      <c r="N854" s="82"/>
      <c r="P854" s="76"/>
    </row>
    <row r="855" spans="1:16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28"/>
      <c r="N855" s="82"/>
      <c r="P855" s="76"/>
    </row>
    <row r="856" spans="1:16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28"/>
      <c r="N856" s="82"/>
      <c r="P856" s="76"/>
    </row>
    <row r="857" spans="1:16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28"/>
      <c r="N857" s="82"/>
      <c r="P857" s="76"/>
    </row>
    <row r="858" spans="1:16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28"/>
      <c r="N858" s="82"/>
      <c r="P858" s="76"/>
    </row>
    <row r="859" spans="1:16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28"/>
      <c r="N859" s="82"/>
      <c r="P859" s="76"/>
    </row>
    <row r="860" spans="1:16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28"/>
      <c r="N860" s="82"/>
      <c r="P860" s="76"/>
    </row>
    <row r="861" spans="1:16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28"/>
      <c r="N861" s="82"/>
      <c r="P861" s="76"/>
    </row>
    <row r="862" spans="1:16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28"/>
      <c r="N862" s="82"/>
      <c r="P862" s="76"/>
    </row>
    <row r="863" spans="1:16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28"/>
      <c r="N863" s="82"/>
      <c r="P863" s="76"/>
    </row>
    <row r="864" spans="1:16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28"/>
      <c r="N864" s="82"/>
      <c r="P864" s="76"/>
    </row>
    <row r="865" spans="1:16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28"/>
      <c r="N865" s="82"/>
      <c r="P865" s="76"/>
    </row>
    <row r="866" spans="1:16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28"/>
      <c r="N866" s="82"/>
      <c r="P866" s="76"/>
    </row>
    <row r="867" spans="1:16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28"/>
      <c r="N867" s="82"/>
      <c r="P867" s="76"/>
    </row>
    <row r="868" spans="1:16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28"/>
      <c r="N868" s="82"/>
      <c r="P868" s="76"/>
    </row>
    <row r="869" spans="1:16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28"/>
      <c r="N869" s="82"/>
      <c r="P869" s="76"/>
    </row>
    <row r="870" spans="1:16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28"/>
      <c r="N870" s="82"/>
      <c r="P870" s="76"/>
    </row>
    <row r="871" spans="1:16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28"/>
      <c r="N871" s="82"/>
      <c r="P871" s="76"/>
    </row>
    <row r="872" spans="1:16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28"/>
      <c r="N872" s="82"/>
      <c r="P872" s="76"/>
    </row>
    <row r="873" spans="1:16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28"/>
      <c r="N873" s="82"/>
      <c r="P873" s="76"/>
    </row>
    <row r="874" spans="1:16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28"/>
      <c r="N874" s="82"/>
      <c r="P874" s="76"/>
    </row>
    <row r="875" spans="1:16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28"/>
      <c r="N875" s="82"/>
      <c r="P875" s="76"/>
    </row>
    <row r="876" spans="1:16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28"/>
      <c r="N876" s="82"/>
      <c r="P876" s="76"/>
    </row>
    <row r="877" spans="1:16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28"/>
      <c r="N877" s="82"/>
      <c r="P877" s="76"/>
    </row>
    <row r="878" spans="1:16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28"/>
      <c r="N878" s="82"/>
      <c r="P878" s="76"/>
    </row>
    <row r="879" spans="1:16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28"/>
      <c r="N879" s="82"/>
      <c r="P879" s="76"/>
    </row>
    <row r="880" spans="1:16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28"/>
      <c r="N880" s="82"/>
      <c r="P880" s="76"/>
    </row>
    <row r="881" spans="1:16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28"/>
      <c r="N881" s="82"/>
      <c r="P881" s="76"/>
    </row>
    <row r="882" spans="1:16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28"/>
      <c r="N882" s="82"/>
      <c r="P882" s="76"/>
    </row>
    <row r="883" spans="1:16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28"/>
      <c r="N883" s="82"/>
      <c r="P883" s="76"/>
    </row>
    <row r="884" spans="1:16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28"/>
      <c r="N884" s="82"/>
      <c r="P884" s="76"/>
    </row>
    <row r="885" spans="1:16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28"/>
      <c r="N885" s="82"/>
      <c r="P885" s="76"/>
    </row>
    <row r="886" spans="1:16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28"/>
      <c r="N886" s="82"/>
      <c r="P886" s="76"/>
    </row>
    <row r="887" spans="1:16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28"/>
      <c r="N887" s="82"/>
      <c r="P887" s="76"/>
    </row>
    <row r="888" spans="1:16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28"/>
      <c r="N888" s="82"/>
      <c r="P888" s="76"/>
    </row>
    <row r="889" spans="1:16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28"/>
      <c r="N889" s="82"/>
      <c r="P889" s="76"/>
    </row>
    <row r="890" spans="1:16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28"/>
      <c r="N890" s="82"/>
      <c r="P890" s="76"/>
    </row>
    <row r="891" spans="1:16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28"/>
      <c r="N891" s="82"/>
      <c r="P891" s="76"/>
    </row>
    <row r="892" spans="1:16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28"/>
      <c r="N892" s="82"/>
      <c r="P892" s="76"/>
    </row>
    <row r="893" spans="1:16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28"/>
      <c r="N893" s="82"/>
      <c r="P893" s="76"/>
    </row>
    <row r="894" spans="1:16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28"/>
      <c r="N894" s="82"/>
      <c r="P894" s="76"/>
    </row>
    <row r="895" spans="1:16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28"/>
      <c r="N895" s="82"/>
      <c r="P895" s="76"/>
    </row>
    <row r="896" spans="1:16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28"/>
      <c r="N896" s="82"/>
      <c r="P896" s="76"/>
    </row>
    <row r="897" spans="1:16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28"/>
      <c r="N897" s="82"/>
      <c r="P897" s="76"/>
    </row>
    <row r="898" spans="1:16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28"/>
      <c r="N898" s="82"/>
      <c r="P898" s="76"/>
    </row>
    <row r="899" spans="1:16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28"/>
      <c r="N899" s="82"/>
      <c r="P899" s="76"/>
    </row>
    <row r="900" spans="1:16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28"/>
      <c r="N900" s="82"/>
      <c r="P900" s="76"/>
    </row>
    <row r="901" spans="1:16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28"/>
      <c r="N901" s="82"/>
      <c r="P901" s="76"/>
    </row>
    <row r="902" spans="1:16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28"/>
      <c r="N902" s="82"/>
      <c r="P902" s="76"/>
    </row>
    <row r="903" spans="1:16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28"/>
      <c r="N903" s="82"/>
      <c r="P903" s="76"/>
    </row>
    <row r="904" spans="1:16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28"/>
      <c r="N904" s="82"/>
      <c r="P904" s="76"/>
    </row>
    <row r="905" spans="1:16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28"/>
      <c r="N905" s="82"/>
      <c r="P905" s="76"/>
    </row>
    <row r="906" spans="1:16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28"/>
      <c r="N906" s="82"/>
      <c r="P906" s="76"/>
    </row>
    <row r="907" spans="1:16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28"/>
      <c r="N907" s="82"/>
      <c r="P907" s="76"/>
    </row>
    <row r="908" spans="1:16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28"/>
      <c r="N908" s="82"/>
      <c r="P908" s="76"/>
    </row>
    <row r="909" spans="1:16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28"/>
      <c r="N909" s="82"/>
      <c r="P909" s="76"/>
    </row>
    <row r="910" spans="1:16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28"/>
      <c r="N910" s="82"/>
      <c r="P910" s="76"/>
    </row>
    <row r="911" spans="1:16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28"/>
      <c r="N911" s="82"/>
      <c r="P911" s="76"/>
    </row>
    <row r="912" spans="1:16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28"/>
      <c r="N912" s="82"/>
      <c r="P912" s="76"/>
    </row>
    <row r="913" spans="1:16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28"/>
      <c r="N913" s="82"/>
      <c r="P913" s="76"/>
    </row>
    <row r="914" spans="1:16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28"/>
      <c r="N914" s="82"/>
      <c r="P914" s="76"/>
    </row>
    <row r="915" spans="1:16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28"/>
      <c r="N915" s="82"/>
      <c r="P915" s="76"/>
    </row>
    <row r="916" spans="1:16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28"/>
      <c r="N916" s="82"/>
      <c r="P916" s="76"/>
    </row>
    <row r="917" spans="1:16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28"/>
      <c r="N917" s="82"/>
      <c r="P917" s="76"/>
    </row>
    <row r="918" spans="1:16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28"/>
      <c r="N918" s="82"/>
      <c r="P918" s="76"/>
    </row>
    <row r="919" spans="1:16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28"/>
      <c r="N919" s="82"/>
      <c r="P919" s="76"/>
    </row>
    <row r="920" spans="1:16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28"/>
      <c r="N920" s="82"/>
      <c r="P920" s="76"/>
    </row>
    <row r="921" spans="1:16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28"/>
      <c r="N921" s="82"/>
      <c r="P921" s="76"/>
    </row>
    <row r="922" spans="1:16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28"/>
      <c r="N922" s="82"/>
      <c r="P922" s="76"/>
    </row>
    <row r="923" spans="1:16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28"/>
      <c r="N923" s="82"/>
      <c r="P923" s="76"/>
    </row>
    <row r="924" spans="1:16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28"/>
      <c r="N924" s="82"/>
      <c r="P924" s="76"/>
    </row>
    <row r="925" spans="1:16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28"/>
      <c r="N925" s="82"/>
      <c r="P925" s="76"/>
    </row>
    <row r="926" spans="1:16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28"/>
      <c r="N926" s="82"/>
      <c r="P926" s="76"/>
    </row>
    <row r="927" spans="1:16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28"/>
      <c r="N927" s="82"/>
      <c r="P927" s="76"/>
    </row>
    <row r="928" spans="1:16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28"/>
      <c r="N928" s="82"/>
      <c r="P928" s="76"/>
    </row>
    <row r="929" spans="1:16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28"/>
      <c r="N929" s="82"/>
      <c r="P929" s="76"/>
    </row>
    <row r="930" spans="1:16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28"/>
      <c r="N930" s="82"/>
      <c r="P930" s="76"/>
    </row>
    <row r="931" spans="1:16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28"/>
      <c r="N931" s="82"/>
      <c r="P931" s="76"/>
    </row>
    <row r="932" spans="1:16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28"/>
      <c r="N932" s="82"/>
      <c r="P932" s="76"/>
    </row>
    <row r="933" spans="1:16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28"/>
      <c r="N933" s="82"/>
      <c r="P933" s="76"/>
    </row>
    <row r="934" spans="1:16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28"/>
      <c r="N934" s="82"/>
      <c r="P934" s="76"/>
    </row>
    <row r="935" spans="1:16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28"/>
      <c r="N935" s="82"/>
      <c r="P935" s="76"/>
    </row>
    <row r="936" spans="1:16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28"/>
      <c r="N936" s="82"/>
      <c r="P936" s="76"/>
    </row>
    <row r="937" spans="1:16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28"/>
      <c r="N937" s="82"/>
      <c r="P937" s="76"/>
    </row>
    <row r="938" spans="1:16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28"/>
      <c r="N938" s="82"/>
      <c r="P938" s="76"/>
    </row>
    <row r="939" spans="1:16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28"/>
      <c r="N939" s="82"/>
      <c r="P939" s="76"/>
    </row>
    <row r="940" spans="1:16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28"/>
      <c r="N940" s="82"/>
      <c r="P940" s="76"/>
    </row>
    <row r="941" spans="1:16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28"/>
      <c r="N941" s="82"/>
      <c r="P941" s="76"/>
    </row>
    <row r="942" spans="1:16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28"/>
      <c r="N942" s="82"/>
      <c r="P942" s="76"/>
    </row>
    <row r="943" spans="1:16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28"/>
      <c r="N943" s="82"/>
      <c r="P943" s="76"/>
    </row>
    <row r="944" spans="1:16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28"/>
      <c r="N944" s="82"/>
      <c r="P944" s="76"/>
    </row>
    <row r="945" spans="1:16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28"/>
      <c r="N945" s="82"/>
      <c r="P945" s="76"/>
    </row>
    <row r="946" spans="1:16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28"/>
      <c r="N946" s="82"/>
      <c r="P946" s="76"/>
    </row>
    <row r="947" spans="1:16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28"/>
      <c r="N947" s="82"/>
      <c r="P947" s="76"/>
    </row>
    <row r="948" spans="1:16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28"/>
      <c r="N948" s="82"/>
      <c r="P948" s="76"/>
    </row>
    <row r="949" spans="1:16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28"/>
      <c r="N949" s="82"/>
      <c r="P949" s="76"/>
    </row>
    <row r="950" spans="1:16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28"/>
      <c r="N950" s="82"/>
      <c r="P950" s="76"/>
    </row>
    <row r="951" spans="1:16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28"/>
      <c r="N951" s="82"/>
      <c r="P951" s="76"/>
    </row>
    <row r="952" spans="1:16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28"/>
      <c r="N952" s="82"/>
      <c r="P952" s="76"/>
    </row>
    <row r="953" spans="1:16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28"/>
      <c r="N953" s="82"/>
      <c r="P953" s="76"/>
    </row>
    <row r="954" spans="1:16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28"/>
      <c r="N954" s="82"/>
      <c r="P954" s="76"/>
    </row>
    <row r="955" spans="1:16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28"/>
      <c r="N955" s="82"/>
      <c r="P955" s="76"/>
    </row>
    <row r="956" spans="1:16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28"/>
      <c r="N956" s="82"/>
      <c r="P956" s="76"/>
    </row>
    <row r="957" spans="1:16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28"/>
      <c r="N957" s="82"/>
      <c r="P957" s="76"/>
    </row>
    <row r="958" spans="1:16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28"/>
      <c r="N958" s="82"/>
      <c r="P958" s="76"/>
    </row>
    <row r="959" spans="1:16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28"/>
      <c r="N959" s="82"/>
      <c r="P959" s="76"/>
    </row>
    <row r="960" spans="1:16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28"/>
      <c r="N960" s="82"/>
      <c r="P960" s="76"/>
    </row>
    <row r="961" spans="1:16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28"/>
      <c r="N961" s="82"/>
      <c r="P961" s="76"/>
    </row>
    <row r="962" spans="1:16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28"/>
      <c r="N962" s="82"/>
      <c r="P962" s="76"/>
    </row>
    <row r="963" spans="1:16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28"/>
      <c r="N963" s="82"/>
      <c r="P963" s="76"/>
    </row>
    <row r="964" spans="1:16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28"/>
      <c r="N964" s="82"/>
      <c r="P964" s="76"/>
    </row>
    <row r="965" spans="1:16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28"/>
      <c r="N965" s="82"/>
      <c r="P965" s="76"/>
    </row>
    <row r="966" spans="1:16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28"/>
      <c r="N966" s="82"/>
      <c r="P966" s="76"/>
    </row>
    <row r="967" spans="1:16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28"/>
      <c r="N967" s="82"/>
      <c r="P967" s="76"/>
    </row>
    <row r="968" spans="1:16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28"/>
      <c r="N968" s="82"/>
      <c r="P968" s="76"/>
    </row>
    <row r="969" spans="1:16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28"/>
      <c r="N969" s="82"/>
      <c r="P969" s="76"/>
    </row>
    <row r="970" spans="1:16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28"/>
      <c r="N970" s="82"/>
      <c r="P970" s="76"/>
    </row>
    <row r="971" spans="1:16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28"/>
      <c r="N971" s="82"/>
      <c r="P971" s="76"/>
    </row>
    <row r="972" spans="1:16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28"/>
      <c r="N972" s="82"/>
      <c r="P972" s="76"/>
    </row>
    <row r="973" spans="1:16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28"/>
      <c r="N973" s="82"/>
      <c r="P973" s="76"/>
    </row>
    <row r="974" spans="1:16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28"/>
      <c r="N974" s="82"/>
      <c r="P974" s="76"/>
    </row>
    <row r="975" spans="1:16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28"/>
      <c r="N975" s="82"/>
      <c r="P975" s="76"/>
    </row>
    <row r="976" spans="1:16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28"/>
      <c r="N976" s="82"/>
      <c r="P976" s="76"/>
    </row>
    <row r="977" spans="1:16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28"/>
      <c r="N977" s="82"/>
      <c r="P977" s="76"/>
    </row>
    <row r="978" spans="1:16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28"/>
      <c r="N978" s="82"/>
      <c r="P978" s="76"/>
    </row>
    <row r="979" spans="1:16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28"/>
      <c r="N979" s="82"/>
      <c r="P979" s="76"/>
    </row>
    <row r="980" spans="1:16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28"/>
      <c r="N980" s="82"/>
      <c r="P980" s="76"/>
    </row>
    <row r="981" spans="1:16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28"/>
      <c r="N981" s="82"/>
      <c r="P981" s="76"/>
    </row>
    <row r="982" spans="1:16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28"/>
      <c r="N982" s="82"/>
      <c r="P982" s="76"/>
    </row>
    <row r="983" spans="1:16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28"/>
      <c r="N983" s="82"/>
      <c r="P983" s="76"/>
    </row>
    <row r="984" spans="1:16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28"/>
      <c r="N984" s="82"/>
      <c r="P984" s="76"/>
    </row>
    <row r="985" spans="1:16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28"/>
      <c r="N985" s="82"/>
      <c r="P985" s="76"/>
    </row>
    <row r="986" spans="1:16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28"/>
      <c r="N986" s="82"/>
      <c r="P986" s="76"/>
    </row>
    <row r="987" spans="1:16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28"/>
      <c r="N987" s="82"/>
      <c r="P987" s="76"/>
    </row>
    <row r="988" spans="1:16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28"/>
      <c r="N988" s="82"/>
      <c r="P988" s="76"/>
    </row>
    <row r="989" spans="1:16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28"/>
      <c r="N989" s="82"/>
      <c r="P989" s="76"/>
    </row>
    <row r="990" spans="1:16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28"/>
      <c r="N990" s="82"/>
      <c r="P990" s="76"/>
    </row>
    <row r="991" spans="1:16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28"/>
      <c r="N991" s="82"/>
      <c r="P991" s="76"/>
    </row>
    <row r="992" spans="1:16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28"/>
      <c r="N992" s="82"/>
      <c r="P992" s="76"/>
    </row>
    <row r="993" spans="1:16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28"/>
      <c r="N993" s="82"/>
      <c r="P993" s="76"/>
    </row>
    <row r="994" spans="1:16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28"/>
      <c r="N994" s="82"/>
      <c r="P994" s="76"/>
    </row>
    <row r="995" spans="1:16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28"/>
      <c r="N995" s="82"/>
      <c r="P995" s="76"/>
    </row>
    <row r="996" spans="1:16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28"/>
      <c r="N996" s="82"/>
      <c r="P996" s="76"/>
    </row>
    <row r="997" spans="1:16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28"/>
      <c r="N997" s="82"/>
      <c r="P997" s="76"/>
    </row>
    <row r="998" spans="1:16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28"/>
      <c r="N998" s="82"/>
      <c r="P998" s="76"/>
    </row>
    <row r="999" spans="1:16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28"/>
      <c r="N999" s="82"/>
      <c r="P999" s="76"/>
    </row>
    <row r="1000" spans="1:16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28"/>
      <c r="N1000" s="82"/>
      <c r="P1000" s="76"/>
    </row>
    <row r="1001" spans="1:16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28"/>
      <c r="N1001" s="82"/>
      <c r="P1001" s="76"/>
    </row>
    <row r="1002" spans="1:16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28"/>
      <c r="N1002" s="82"/>
      <c r="P1002" s="76"/>
    </row>
    <row r="1003" spans="1:16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28"/>
      <c r="N1003" s="82"/>
      <c r="P1003" s="76"/>
    </row>
    <row r="1004" spans="1:16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28"/>
      <c r="N1004" s="82"/>
      <c r="P1004" s="76"/>
    </row>
    <row r="1005" spans="1:16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28"/>
      <c r="N1005" s="82"/>
      <c r="P1005" s="76"/>
    </row>
    <row r="1006" spans="1:16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28"/>
      <c r="N1006" s="82"/>
      <c r="P1006" s="76"/>
    </row>
    <row r="1007" spans="1:16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28"/>
      <c r="N1007" s="82"/>
      <c r="P1007" s="76"/>
    </row>
    <row r="1008" spans="1:16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28"/>
      <c r="N1008" s="82"/>
      <c r="P1008" s="76"/>
    </row>
    <row r="1009" spans="1:16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28"/>
      <c r="N1009" s="82"/>
      <c r="P1009" s="76"/>
    </row>
    <row r="1010" spans="1:16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28"/>
      <c r="N1010" s="82"/>
      <c r="P1010" s="76"/>
    </row>
    <row r="1011" spans="1:16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28"/>
      <c r="N1011" s="82"/>
      <c r="P1011" s="76"/>
    </row>
    <row r="1012" spans="1:16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28"/>
      <c r="N1012" s="82"/>
      <c r="P1012" s="76"/>
    </row>
    <row r="1013" spans="1:16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28"/>
      <c r="N1013" s="82"/>
      <c r="P1013" s="76"/>
    </row>
    <row r="1014" spans="1:16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28"/>
      <c r="N1014" s="82"/>
      <c r="P1014" s="76"/>
    </row>
    <row r="1015" spans="1:16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28"/>
      <c r="N1015" s="82"/>
      <c r="P1015" s="76"/>
    </row>
    <row r="1016" spans="1:16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28"/>
      <c r="N1016" s="82"/>
      <c r="P1016" s="76"/>
    </row>
    <row r="1017" spans="1:16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28"/>
      <c r="N1017" s="82"/>
      <c r="P1017" s="76"/>
    </row>
    <row r="1018" spans="1:16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28"/>
      <c r="N1018" s="82"/>
      <c r="P1018" s="76"/>
    </row>
    <row r="1019" spans="1:16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28"/>
      <c r="N1019" s="82"/>
      <c r="P1019" s="76"/>
    </row>
    <row r="1020" spans="1:16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28"/>
      <c r="N1020" s="82"/>
      <c r="P1020" s="76"/>
    </row>
    <row r="1021" spans="1:16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28"/>
      <c r="N1021" s="82"/>
      <c r="P1021" s="76"/>
    </row>
    <row r="1022" spans="1:16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28"/>
      <c r="N1022" s="82"/>
      <c r="P1022" s="76"/>
    </row>
    <row r="1023" spans="1:16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28"/>
      <c r="N1023" s="82"/>
      <c r="P1023" s="76"/>
    </row>
    <row r="1024" spans="1:16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28"/>
      <c r="N1024" s="82"/>
      <c r="P1024" s="76"/>
    </row>
    <row r="1025" spans="1:16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28"/>
      <c r="N1025" s="82"/>
      <c r="P1025" s="76"/>
    </row>
    <row r="1026" spans="1:16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28"/>
      <c r="N1026" s="82"/>
      <c r="P1026" s="76"/>
    </row>
    <row r="1027" spans="1:16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28"/>
      <c r="N1027" s="82"/>
      <c r="P1027" s="76"/>
    </row>
    <row r="1028" spans="1:16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28"/>
      <c r="N1028" s="82"/>
      <c r="P1028" s="76"/>
    </row>
    <row r="1029" spans="1:16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28"/>
      <c r="N1029" s="82"/>
      <c r="P1029" s="76"/>
    </row>
    <row r="1030" spans="1:16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28"/>
      <c r="N1030" s="82"/>
      <c r="P1030" s="76"/>
    </row>
    <row r="1031" spans="1:16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28"/>
      <c r="N1031" s="82"/>
      <c r="P1031" s="76"/>
    </row>
    <row r="1032" spans="1:16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28"/>
      <c r="N1032" s="82"/>
      <c r="P1032" s="76"/>
    </row>
    <row r="1033" spans="1:16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28"/>
      <c r="N1033" s="82"/>
      <c r="P1033" s="76"/>
    </row>
    <row r="1034" spans="1:16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28"/>
      <c r="N1034" s="82"/>
      <c r="P1034" s="76"/>
    </row>
    <row r="1035" spans="1:16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28"/>
      <c r="N1035" s="82"/>
      <c r="P1035" s="76"/>
    </row>
    <row r="1036" spans="1:16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28"/>
      <c r="N1036" s="82"/>
      <c r="P1036" s="76"/>
    </row>
    <row r="1037" spans="1:16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28"/>
      <c r="N1037" s="82"/>
      <c r="P1037" s="76"/>
    </row>
    <row r="1038" spans="1:16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28"/>
      <c r="N1038" s="82"/>
      <c r="P1038" s="76"/>
    </row>
    <row r="1039" spans="1:16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28"/>
      <c r="N1039" s="82"/>
      <c r="P1039" s="76"/>
    </row>
    <row r="1040" spans="1:16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28"/>
      <c r="N1040" s="82"/>
      <c r="P1040" s="76"/>
    </row>
    <row r="1041" spans="1:16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28"/>
      <c r="N1041" s="82"/>
      <c r="P1041" s="76"/>
    </row>
    <row r="1042" spans="1:16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28"/>
      <c r="N1042" s="82"/>
      <c r="P1042" s="76"/>
    </row>
    <row r="1043" spans="1:16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28"/>
      <c r="N1043" s="82"/>
      <c r="P1043" s="76"/>
    </row>
    <row r="1044" spans="1:16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28"/>
      <c r="N1044" s="82"/>
      <c r="P1044" s="76"/>
    </row>
    <row r="1045" spans="1:16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28"/>
      <c r="N1045" s="82"/>
      <c r="P1045" s="76"/>
    </row>
    <row r="1046" spans="1:16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28"/>
      <c r="N1046" s="82"/>
      <c r="P1046" s="76"/>
    </row>
    <row r="1047" spans="1:16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28"/>
      <c r="N1047" s="82"/>
      <c r="P1047" s="76"/>
    </row>
    <row r="1048" spans="1:16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28"/>
      <c r="N1048" s="82"/>
      <c r="P1048" s="76"/>
    </row>
    <row r="1049" spans="1:16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28"/>
      <c r="N1049" s="82"/>
      <c r="P1049" s="76"/>
    </row>
    <row r="1050" spans="1:16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28"/>
      <c r="N1050" s="82"/>
      <c r="P1050" s="76"/>
    </row>
    <row r="1051" spans="1:16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28"/>
      <c r="N1051" s="82"/>
      <c r="P1051" s="76"/>
    </row>
    <row r="1052" spans="1:16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28"/>
      <c r="N1052" s="82"/>
      <c r="P1052" s="76"/>
    </row>
    <row r="1053" spans="1:16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28"/>
      <c r="N1053" s="82"/>
      <c r="P1053" s="76"/>
    </row>
    <row r="1054" spans="1:16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28"/>
      <c r="N1054" s="82"/>
      <c r="P1054" s="76"/>
    </row>
    <row r="1055" spans="1:16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28"/>
      <c r="N1055" s="82"/>
      <c r="P1055" s="76"/>
    </row>
    <row r="1056" spans="1:16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28"/>
      <c r="N1056" s="82"/>
      <c r="P1056" s="76"/>
    </row>
    <row r="1057" spans="1:16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28"/>
      <c r="N1057" s="82"/>
      <c r="P1057" s="76"/>
    </row>
    <row r="1058" spans="1:16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28"/>
      <c r="N1058" s="82"/>
      <c r="P1058" s="76"/>
    </row>
    <row r="1059" spans="1:16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28"/>
      <c r="N1059" s="82"/>
      <c r="P1059" s="76"/>
    </row>
    <row r="1060" spans="1:16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28"/>
      <c r="N1060" s="82"/>
      <c r="P1060" s="76"/>
    </row>
    <row r="1061" spans="1:16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28"/>
      <c r="N1061" s="82"/>
      <c r="P1061" s="76"/>
    </row>
    <row r="1062" spans="1:16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28"/>
      <c r="N1062" s="82"/>
      <c r="P1062" s="76"/>
    </row>
    <row r="1063" spans="1:16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28"/>
      <c r="N1063" s="82"/>
      <c r="P1063" s="76"/>
    </row>
    <row r="1064" spans="1:16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28"/>
      <c r="N1064" s="82"/>
      <c r="P1064" s="76"/>
    </row>
    <row r="1065" spans="1:16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28"/>
      <c r="N1065" s="82"/>
      <c r="P1065" s="76"/>
    </row>
    <row r="1066" spans="1:16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28"/>
      <c r="N1066" s="82"/>
      <c r="P1066" s="76"/>
    </row>
    <row r="1067" spans="1:16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28"/>
      <c r="N1067" s="82"/>
      <c r="P1067" s="76"/>
    </row>
    <row r="1068" spans="1:16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28"/>
      <c r="N1068" s="82"/>
      <c r="P1068" s="76"/>
    </row>
    <row r="1069" spans="1:16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28"/>
      <c r="N1069" s="82"/>
      <c r="P1069" s="76"/>
    </row>
    <row r="1070" spans="1:16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28"/>
      <c r="N1070" s="82"/>
      <c r="P1070" s="76"/>
    </row>
    <row r="1071" spans="1:16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28"/>
      <c r="N1071" s="82"/>
      <c r="P1071" s="76"/>
    </row>
    <row r="1072" spans="1:16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28"/>
      <c r="N1072" s="82"/>
      <c r="P1072" s="76"/>
    </row>
    <row r="1073" spans="1:16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28"/>
      <c r="N1073" s="82"/>
      <c r="P1073" s="76"/>
    </row>
    <row r="1074" spans="1:16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28"/>
      <c r="N1074" s="82"/>
      <c r="P1074" s="76"/>
    </row>
    <row r="1075" spans="1:16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28"/>
      <c r="N1075" s="82"/>
      <c r="P1075" s="76"/>
    </row>
    <row r="1076" spans="1:16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28"/>
      <c r="N1076" s="82"/>
      <c r="P1076" s="76"/>
    </row>
    <row r="1077" spans="1:16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28"/>
      <c r="N1077" s="82"/>
      <c r="P1077" s="76"/>
    </row>
    <row r="1078" spans="1:16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28"/>
      <c r="N1078" s="82"/>
      <c r="P1078" s="76"/>
    </row>
    <row r="1079" spans="1:16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28"/>
      <c r="N1079" s="82"/>
      <c r="P1079" s="76"/>
    </row>
    <row r="1080" spans="1:16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28"/>
      <c r="N1080" s="82"/>
      <c r="P1080" s="76"/>
    </row>
    <row r="1081" spans="1:16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28"/>
      <c r="N1081" s="82"/>
      <c r="P1081" s="76"/>
    </row>
    <row r="1082" spans="1:16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28"/>
      <c r="N1082" s="82"/>
      <c r="P1082" s="76"/>
    </row>
    <row r="1083" spans="1:16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28"/>
      <c r="N1083" s="82"/>
      <c r="P1083" s="76"/>
    </row>
    <row r="1084" spans="1:16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28"/>
      <c r="N1084" s="82"/>
      <c r="P1084" s="76"/>
    </row>
    <row r="1085" spans="1:16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28"/>
      <c r="N1085" s="82"/>
      <c r="P1085" s="76"/>
    </row>
    <row r="1086" spans="1:16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28"/>
      <c r="N1086" s="82"/>
      <c r="P1086" s="76"/>
    </row>
    <row r="1087" spans="1:16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28"/>
      <c r="N1087" s="82"/>
      <c r="P1087" s="76"/>
    </row>
    <row r="1088" spans="1:16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28"/>
      <c r="N1088" s="82"/>
      <c r="P1088" s="76"/>
    </row>
    <row r="1089" spans="1:16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28"/>
      <c r="N1089" s="82"/>
      <c r="P1089" s="76"/>
    </row>
    <row r="1090" spans="1:16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28"/>
      <c r="N1090" s="82"/>
      <c r="P1090" s="76"/>
    </row>
    <row r="1091" spans="1:16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28"/>
      <c r="N1091" s="82"/>
      <c r="P1091" s="76"/>
    </row>
    <row r="1092" spans="1:16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28"/>
      <c r="N1092" s="82"/>
      <c r="P1092" s="76"/>
    </row>
    <row r="1093" spans="1:16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28"/>
      <c r="N1093" s="82"/>
      <c r="P1093" s="76"/>
    </row>
    <row r="1094" spans="1:16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28"/>
      <c r="N1094" s="82"/>
      <c r="P1094" s="76"/>
    </row>
    <row r="1095" spans="1:16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28"/>
      <c r="N1095" s="82"/>
      <c r="P1095" s="76"/>
    </row>
    <row r="1096" spans="1:16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28"/>
      <c r="N1096" s="82"/>
      <c r="P1096" s="76"/>
    </row>
    <row r="1097" spans="1:16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28"/>
      <c r="N1097" s="82"/>
      <c r="P1097" s="76"/>
    </row>
    <row r="1098" spans="1:16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28"/>
      <c r="N1098" s="82"/>
      <c r="P1098" s="76"/>
    </row>
    <row r="1099" spans="1:16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28"/>
      <c r="N1099" s="82"/>
      <c r="P1099" s="76"/>
    </row>
    <row r="1100" spans="1:16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28"/>
      <c r="N1100" s="82"/>
      <c r="P1100" s="76"/>
    </row>
    <row r="1101" spans="1:16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28"/>
      <c r="N1101" s="82"/>
      <c r="P1101" s="76"/>
    </row>
    <row r="1102" spans="1:16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28"/>
      <c r="N1102" s="82"/>
      <c r="P1102" s="76"/>
    </row>
    <row r="1103" spans="1:16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28"/>
      <c r="N1103" s="82"/>
      <c r="P1103" s="76"/>
    </row>
    <row r="1104" spans="1:16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28"/>
      <c r="N1104" s="82"/>
      <c r="P1104" s="76"/>
    </row>
    <row r="1105" spans="1:16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28"/>
      <c r="N1105" s="82"/>
      <c r="P1105" s="76"/>
    </row>
    <row r="1106" spans="1:16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28"/>
      <c r="N1106" s="82"/>
      <c r="P1106" s="76"/>
    </row>
    <row r="1107" spans="1:16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28"/>
      <c r="N1107" s="82"/>
      <c r="P1107" s="76"/>
    </row>
    <row r="1108" spans="1:16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28"/>
      <c r="N1108" s="82"/>
      <c r="P1108" s="76"/>
    </row>
    <row r="1109" spans="1:16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28"/>
      <c r="N1109" s="82"/>
      <c r="P1109" s="76"/>
    </row>
    <row r="1110" spans="1:16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28"/>
      <c r="N1110" s="82"/>
      <c r="P1110" s="76"/>
    </row>
    <row r="1111" spans="1:16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28"/>
      <c r="N1111" s="82"/>
      <c r="P1111" s="76"/>
    </row>
    <row r="1112" spans="1:16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28"/>
      <c r="N1112" s="82"/>
      <c r="P1112" s="76"/>
    </row>
    <row r="1113" spans="1:16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28"/>
      <c r="N1113" s="82"/>
      <c r="P1113" s="76"/>
    </row>
    <row r="1114" spans="1:16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28"/>
      <c r="N1114" s="82"/>
      <c r="P1114" s="76"/>
    </row>
    <row r="1115" spans="1:16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28"/>
      <c r="N1115" s="82"/>
      <c r="P1115" s="76"/>
    </row>
    <row r="1116" spans="1:16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28"/>
      <c r="N1116" s="82"/>
      <c r="P1116" s="76"/>
    </row>
    <row r="1117" spans="1:16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28"/>
      <c r="N1117" s="82"/>
      <c r="P1117" s="76"/>
    </row>
    <row r="1118" spans="1:16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28"/>
      <c r="N1118" s="82"/>
      <c r="P1118" s="76"/>
    </row>
    <row r="1119" spans="1:16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28"/>
      <c r="N1119" s="82"/>
      <c r="P1119" s="76"/>
    </row>
    <row r="1120" spans="1:16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28"/>
      <c r="N1120" s="82"/>
      <c r="P1120" s="76"/>
    </row>
    <row r="1121" spans="1:16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28"/>
      <c r="N1121" s="82"/>
      <c r="P1121" s="76"/>
    </row>
    <row r="1122" spans="1:16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28"/>
      <c r="N1122" s="82"/>
      <c r="P1122" s="76"/>
    </row>
    <row r="1123" spans="1:16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28"/>
      <c r="N1123" s="82"/>
      <c r="P1123" s="76"/>
    </row>
    <row r="1124" spans="1:16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28"/>
      <c r="N1124" s="82"/>
      <c r="P1124" s="76"/>
    </row>
    <row r="1125" spans="1:16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28"/>
      <c r="N1125" s="82"/>
      <c r="P1125" s="76"/>
    </row>
    <row r="1126" spans="1:16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28"/>
      <c r="N1126" s="82"/>
      <c r="P1126" s="76"/>
    </row>
    <row r="1127" spans="1:16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28"/>
      <c r="N1127" s="82"/>
      <c r="P1127" s="76"/>
    </row>
    <row r="1128" spans="1:16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28"/>
      <c r="N1128" s="82"/>
      <c r="P1128" s="76"/>
    </row>
    <row r="1129" spans="1:16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28"/>
      <c r="N1129" s="82"/>
      <c r="P1129" s="76"/>
    </row>
    <row r="1130" spans="1:16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28"/>
      <c r="N1130" s="82"/>
      <c r="P1130" s="76"/>
    </row>
    <row r="1131" spans="1:16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28"/>
      <c r="N1131" s="82"/>
      <c r="P1131" s="76"/>
    </row>
    <row r="1132" spans="1:16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28"/>
      <c r="N1132" s="82"/>
      <c r="P1132" s="76"/>
    </row>
    <row r="1133" spans="1:16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28"/>
      <c r="N1133" s="82"/>
      <c r="P1133" s="76"/>
    </row>
    <row r="1134" spans="1:16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28"/>
      <c r="N1134" s="82"/>
      <c r="P1134" s="76"/>
    </row>
    <row r="1135" spans="1:16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28"/>
      <c r="N1135" s="82"/>
      <c r="P1135" s="76"/>
    </row>
    <row r="1136" spans="1:16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28"/>
      <c r="N1136" s="82"/>
      <c r="P1136" s="76"/>
    </row>
    <row r="1137" spans="1:16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28"/>
      <c r="N1137" s="82"/>
      <c r="P1137" s="76"/>
    </row>
    <row r="1138" spans="1:16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28"/>
      <c r="N1138" s="82"/>
      <c r="P1138" s="76"/>
    </row>
    <row r="1139" spans="1:16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28"/>
      <c r="N1139" s="82"/>
      <c r="P1139" s="76"/>
    </row>
    <row r="1140" spans="1:16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28"/>
      <c r="N1140" s="82"/>
      <c r="P1140" s="76"/>
    </row>
    <row r="1141" spans="1:16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28"/>
      <c r="N1141" s="82"/>
      <c r="P1141" s="76"/>
    </row>
    <row r="1142" spans="1:16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28"/>
      <c r="N1142" s="82"/>
      <c r="P1142" s="76"/>
    </row>
    <row r="1143" spans="1:16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28"/>
      <c r="N1143" s="82"/>
      <c r="P1143" s="76"/>
    </row>
    <row r="1144" spans="1:16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28"/>
      <c r="N1144" s="82"/>
      <c r="P1144" s="76"/>
    </row>
    <row r="1145" spans="1:16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28"/>
      <c r="N1145" s="82"/>
      <c r="P1145" s="76"/>
    </row>
    <row r="1146" spans="1:16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28"/>
      <c r="N1146" s="82"/>
      <c r="P1146" s="76"/>
    </row>
    <row r="1147" spans="1:16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28"/>
      <c r="N1147" s="82"/>
      <c r="P1147" s="76"/>
    </row>
    <row r="1148" spans="1:16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28"/>
      <c r="N1148" s="82"/>
      <c r="P1148" s="76"/>
    </row>
    <row r="1149" spans="1:16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28"/>
      <c r="N1149" s="82"/>
      <c r="P1149" s="76"/>
    </row>
    <row r="1150" spans="1:16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28"/>
      <c r="N1150" s="82"/>
      <c r="P1150" s="76"/>
    </row>
    <row r="1151" spans="1:16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28"/>
      <c r="N1151" s="82"/>
      <c r="P1151" s="76"/>
    </row>
    <row r="1152" spans="1:16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28"/>
      <c r="N1152" s="82"/>
      <c r="P1152" s="76"/>
    </row>
    <row r="1153" spans="1:16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28"/>
      <c r="N1153" s="82"/>
      <c r="P1153" s="76"/>
    </row>
    <row r="1154" spans="1:16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28"/>
      <c r="N1154" s="82"/>
      <c r="P1154" s="76"/>
    </row>
    <row r="1155" spans="1:16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28"/>
      <c r="N1155" s="82"/>
      <c r="P1155" s="76"/>
    </row>
    <row r="1156" spans="1:16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28"/>
      <c r="N1156" s="82"/>
      <c r="P1156" s="76"/>
    </row>
    <row r="1157" spans="1:16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28"/>
      <c r="N1157" s="82"/>
      <c r="P1157" s="76"/>
    </row>
    <row r="1158" spans="1:16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28"/>
      <c r="N1158" s="82"/>
      <c r="P1158" s="76"/>
    </row>
    <row r="1159" spans="1:16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28"/>
      <c r="N1159" s="82"/>
      <c r="P1159" s="76"/>
    </row>
    <row r="1160" spans="1:16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28"/>
      <c r="N1160" s="82"/>
      <c r="P1160" s="76"/>
    </row>
    <row r="1161" spans="1:16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28"/>
      <c r="N1161" s="82"/>
      <c r="P1161" s="76"/>
    </row>
    <row r="1162" spans="1:16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28"/>
      <c r="N1162" s="82"/>
      <c r="P1162" s="76"/>
    </row>
    <row r="1163" spans="1:16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28"/>
      <c r="N1163" s="82"/>
      <c r="P1163" s="76"/>
    </row>
    <row r="1164" spans="1:16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28"/>
      <c r="N1164" s="82"/>
      <c r="P1164" s="76"/>
    </row>
    <row r="1165" spans="1:16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28"/>
      <c r="N1165" s="82"/>
      <c r="P1165" s="76"/>
    </row>
    <row r="1166" spans="1:16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28"/>
      <c r="N1166" s="82"/>
      <c r="P1166" s="76"/>
    </row>
    <row r="1167" spans="1:16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28"/>
      <c r="N1167" s="82"/>
      <c r="P1167" s="76"/>
    </row>
    <row r="1168" spans="1:16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28"/>
      <c r="N1168" s="82"/>
      <c r="P1168" s="76"/>
    </row>
    <row r="1169" spans="1:16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28"/>
      <c r="N1169" s="82"/>
      <c r="P1169" s="76"/>
    </row>
    <row r="1170" spans="1:16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28"/>
      <c r="N1170" s="82"/>
      <c r="P1170" s="76"/>
    </row>
    <row r="1171" spans="1:16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28"/>
      <c r="N1171" s="82"/>
      <c r="P1171" s="76"/>
    </row>
    <row r="1172" spans="1:16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28"/>
      <c r="N1172" s="82"/>
      <c r="P1172" s="76"/>
    </row>
    <row r="1173" spans="1:16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28"/>
      <c r="N1173" s="82"/>
      <c r="P1173" s="76"/>
    </row>
    <row r="1174" spans="1:16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28"/>
      <c r="N1174" s="82"/>
      <c r="P1174" s="76"/>
    </row>
    <row r="1175" spans="1:16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28"/>
      <c r="N1175" s="82"/>
      <c r="P1175" s="76"/>
    </row>
    <row r="1176" spans="1:16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28"/>
      <c r="N1176" s="82"/>
      <c r="P1176" s="76"/>
    </row>
    <row r="1177" spans="1:16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28"/>
      <c r="N1177" s="82"/>
      <c r="P1177" s="76"/>
    </row>
    <row r="1178" spans="1:16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28"/>
      <c r="N1178" s="82"/>
      <c r="P1178" s="76"/>
    </row>
    <row r="1179" spans="1:16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28"/>
      <c r="N1179" s="82"/>
      <c r="P1179" s="76"/>
    </row>
    <row r="1180" spans="1:16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28"/>
      <c r="N1180" s="82"/>
      <c r="P1180" s="76"/>
    </row>
    <row r="1181" spans="1:16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28"/>
      <c r="N1181" s="82"/>
      <c r="P1181" s="76"/>
    </row>
    <row r="1182" spans="1:16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28"/>
      <c r="N1182" s="82"/>
      <c r="P1182" s="76"/>
    </row>
    <row r="1183" spans="1:16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28"/>
      <c r="N1183" s="82"/>
      <c r="P1183" s="76"/>
    </row>
    <row r="1184" spans="1:16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28"/>
      <c r="N1184" s="82"/>
      <c r="P1184" s="76"/>
    </row>
    <row r="1185" spans="1:16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28"/>
      <c r="N1185" s="82"/>
      <c r="P1185" s="76"/>
    </row>
    <row r="1186" spans="1:16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28"/>
      <c r="N1186" s="82"/>
      <c r="P1186" s="76"/>
    </row>
    <row r="1187" spans="1:16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28"/>
      <c r="N1187" s="82"/>
      <c r="P1187" s="76"/>
    </row>
    <row r="1188" spans="1:16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28"/>
      <c r="N1188" s="82"/>
      <c r="P1188" s="76"/>
    </row>
    <row r="1189" spans="1:16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28"/>
      <c r="N1189" s="82"/>
      <c r="P1189" s="76"/>
    </row>
    <row r="1190" spans="1:16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28"/>
      <c r="N1190" s="82"/>
      <c r="P1190" s="76"/>
    </row>
    <row r="1191" spans="1:16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28"/>
      <c r="N1191" s="82"/>
      <c r="P1191" s="76"/>
    </row>
    <row r="1192" spans="1:16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28"/>
      <c r="N1192" s="82"/>
      <c r="P1192" s="76"/>
    </row>
    <row r="1193" spans="1:16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28"/>
      <c r="N1193" s="82"/>
      <c r="P1193" s="76"/>
    </row>
    <row r="1194" spans="1:16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28"/>
      <c r="N1194" s="82"/>
      <c r="P1194" s="76"/>
    </row>
    <row r="1195" spans="1:16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28"/>
      <c r="N1195" s="82"/>
      <c r="P1195" s="76"/>
    </row>
    <row r="1196" spans="1:16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28"/>
      <c r="N1196" s="82"/>
      <c r="P1196" s="76"/>
    </row>
    <row r="1197" spans="1:16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28"/>
      <c r="N1197" s="82"/>
      <c r="P1197" s="76"/>
    </row>
    <row r="1198" spans="1:16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28"/>
      <c r="N1198" s="82"/>
      <c r="P1198" s="76"/>
    </row>
    <row r="1199" spans="1:16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28"/>
      <c r="N1199" s="82"/>
      <c r="P1199" s="76"/>
    </row>
    <row r="1200" spans="1:16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28"/>
      <c r="N1200" s="82"/>
      <c r="P1200" s="76"/>
    </row>
    <row r="1201" spans="1:16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28"/>
      <c r="N1201" s="82"/>
      <c r="P1201" s="76"/>
    </row>
    <row r="1202" spans="1:16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28"/>
      <c r="N1202" s="82"/>
      <c r="P1202" s="76"/>
    </row>
    <row r="1203" spans="1:16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28"/>
      <c r="N1203" s="82"/>
      <c r="P1203" s="76"/>
    </row>
    <row r="1204" spans="1:16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28"/>
      <c r="N1204" s="82"/>
      <c r="P1204" s="76"/>
    </row>
    <row r="1205" spans="1:16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28"/>
      <c r="N1205" s="82"/>
      <c r="P1205" s="76"/>
    </row>
    <row r="1206" spans="1:16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28"/>
      <c r="N1206" s="82"/>
      <c r="P1206" s="76"/>
    </row>
    <row r="1207" spans="1:16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28"/>
      <c r="N1207" s="82"/>
      <c r="P1207" s="76"/>
    </row>
    <row r="1208" spans="1:16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28"/>
      <c r="N1208" s="82"/>
      <c r="P1208" s="76"/>
    </row>
    <row r="1209" spans="1:16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28"/>
      <c r="N1209" s="82"/>
      <c r="P1209" s="76"/>
    </row>
    <row r="1210" spans="1:16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28"/>
      <c r="N1210" s="82"/>
      <c r="P1210" s="76"/>
    </row>
    <row r="1211" spans="1:16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28"/>
      <c r="N1211" s="82"/>
      <c r="P1211" s="76"/>
    </row>
    <row r="1212" spans="1:16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28"/>
      <c r="N1212" s="82"/>
      <c r="P1212" s="76"/>
    </row>
    <row r="1213" spans="1:16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28"/>
      <c r="N1213" s="82"/>
      <c r="P1213" s="76"/>
    </row>
    <row r="1214" spans="1:16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28"/>
      <c r="N1214" s="82"/>
      <c r="P1214" s="76"/>
    </row>
    <row r="1215" spans="1:16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28"/>
      <c r="N1215" s="82"/>
      <c r="P1215" s="76"/>
    </row>
    <row r="1216" spans="1:16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28"/>
      <c r="N1216" s="82"/>
      <c r="P1216" s="76"/>
    </row>
    <row r="1217" spans="1:16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28"/>
      <c r="N1217" s="82"/>
      <c r="P1217" s="76"/>
    </row>
    <row r="1218" spans="1:16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28"/>
      <c r="N1218" s="82"/>
      <c r="P1218" s="76"/>
    </row>
    <row r="1219" spans="1:16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28"/>
      <c r="N1219" s="82"/>
      <c r="P1219" s="76"/>
    </row>
    <row r="1220" spans="1:16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28"/>
      <c r="N1220" s="82"/>
      <c r="P1220" s="76"/>
    </row>
    <row r="1221" spans="1:16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28"/>
      <c r="N1221" s="82"/>
      <c r="P1221" s="76"/>
    </row>
    <row r="1222" spans="1:16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28"/>
      <c r="N1222" s="82"/>
      <c r="P1222" s="76"/>
    </row>
    <row r="1223" spans="1:16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28"/>
      <c r="N1223" s="82"/>
      <c r="P1223" s="76"/>
    </row>
    <row r="1224" spans="1:16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28"/>
      <c r="N1224" s="82"/>
      <c r="P1224" s="76"/>
    </row>
    <row r="1225" spans="1:16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28"/>
      <c r="N1225" s="82"/>
      <c r="P1225" s="76"/>
    </row>
    <row r="1226" spans="1:16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28"/>
      <c r="N1226" s="82"/>
      <c r="P1226" s="76"/>
    </row>
    <row r="1227" spans="1:16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28"/>
      <c r="N1227" s="82"/>
      <c r="P1227" s="76"/>
    </row>
    <row r="1228" spans="1:16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28"/>
      <c r="N1228" s="82"/>
      <c r="P1228" s="76"/>
    </row>
    <row r="1229" spans="1:16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28"/>
      <c r="N1229" s="82"/>
      <c r="P1229" s="76"/>
    </row>
    <row r="1230" spans="1:16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28"/>
      <c r="N1230" s="82"/>
      <c r="P1230" s="76"/>
    </row>
    <row r="1231" spans="1:16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28"/>
      <c r="N1231" s="82"/>
      <c r="P1231" s="76"/>
    </row>
    <row r="1232" spans="1:16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28"/>
      <c r="N1232" s="82"/>
      <c r="P1232" s="76"/>
    </row>
    <row r="1233" spans="1:16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28"/>
      <c r="N1233" s="82"/>
      <c r="P1233" s="76"/>
    </row>
    <row r="1234" spans="1:16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28"/>
      <c r="N1234" s="82"/>
      <c r="P1234" s="76"/>
    </row>
    <row r="1235" spans="1:16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28"/>
      <c r="N1235" s="82"/>
      <c r="P1235" s="76"/>
    </row>
    <row r="1236" spans="1:16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28"/>
      <c r="N1236" s="82"/>
      <c r="P1236" s="76"/>
    </row>
    <row r="1237" spans="1:16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28"/>
      <c r="N1237" s="82"/>
      <c r="P1237" s="76"/>
    </row>
    <row r="1238" spans="1:16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28"/>
      <c r="N1238" s="82"/>
      <c r="P1238" s="76"/>
    </row>
    <row r="1239" spans="1:16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28"/>
      <c r="N1239" s="82"/>
      <c r="P1239" s="76"/>
    </row>
    <row r="1240" spans="1:16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28"/>
      <c r="N1240" s="82"/>
      <c r="P1240" s="76"/>
    </row>
    <row r="1241" spans="1:16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28"/>
      <c r="N1241" s="82"/>
      <c r="P1241" s="76"/>
    </row>
    <row r="1242" spans="1:16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28"/>
      <c r="N1242" s="82"/>
      <c r="P1242" s="76"/>
    </row>
    <row r="1243" spans="1:16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28"/>
      <c r="N1243" s="82"/>
      <c r="P1243" s="76"/>
    </row>
    <row r="1244" spans="1:16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28"/>
      <c r="N1244" s="82"/>
      <c r="P1244" s="76"/>
    </row>
    <row r="1245" spans="1:16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28"/>
      <c r="N1245" s="82"/>
      <c r="P1245" s="76"/>
    </row>
    <row r="1246" spans="1:16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28"/>
      <c r="N1246" s="82"/>
      <c r="P1246" s="76"/>
    </row>
    <row r="1247" spans="1:16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28"/>
      <c r="N1247" s="82"/>
      <c r="P1247" s="76"/>
    </row>
    <row r="1248" spans="1:16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28"/>
      <c r="N1248" s="82"/>
      <c r="P1248" s="76"/>
    </row>
    <row r="1249" spans="1:16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28"/>
      <c r="N1249" s="82"/>
      <c r="P1249" s="76"/>
    </row>
    <row r="1250" spans="1:16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28"/>
      <c r="N1250" s="82"/>
      <c r="P1250" s="76"/>
    </row>
    <row r="1251" spans="1:16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28"/>
      <c r="N1251" s="82"/>
      <c r="P1251" s="76"/>
    </row>
    <row r="1252" spans="1:16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28"/>
      <c r="N1252" s="82"/>
      <c r="P1252" s="76"/>
    </row>
    <row r="1253" spans="1:16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28"/>
      <c r="N1253" s="82"/>
      <c r="P1253" s="76"/>
    </row>
    <row r="1254" spans="1:16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28"/>
      <c r="N1254" s="82"/>
      <c r="P1254" s="76"/>
    </row>
    <row r="1255" spans="1:16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28"/>
      <c r="N1255" s="82"/>
      <c r="P1255" s="76"/>
    </row>
    <row r="1256" spans="1:16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28"/>
      <c r="N1256" s="82"/>
      <c r="P1256" s="76"/>
    </row>
    <row r="1257" spans="1:16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28"/>
      <c r="N1257" s="82"/>
      <c r="P1257" s="76"/>
    </row>
    <row r="1258" spans="1:16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28"/>
      <c r="N1258" s="82"/>
      <c r="P1258" s="76"/>
    </row>
    <row r="1259" spans="1:16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28"/>
      <c r="N1259" s="82"/>
      <c r="P1259" s="76"/>
    </row>
    <row r="1260" spans="1:16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28"/>
      <c r="N1260" s="82"/>
      <c r="P1260" s="76"/>
    </row>
    <row r="1261" spans="1:16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28"/>
      <c r="N1261" s="82"/>
      <c r="P1261" s="76"/>
    </row>
    <row r="1262" spans="1:16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28"/>
      <c r="N1262" s="82"/>
      <c r="P1262" s="76"/>
    </row>
    <row r="1263" spans="1:16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28"/>
      <c r="N1263" s="82"/>
      <c r="P1263" s="76"/>
    </row>
    <row r="1264" spans="1:16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28"/>
      <c r="N1264" s="82"/>
      <c r="P1264" s="76"/>
    </row>
    <row r="1265" spans="1:16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28"/>
      <c r="N1265" s="82"/>
      <c r="P1265" s="76"/>
    </row>
    <row r="1266" spans="1:16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28"/>
      <c r="N1266" s="82"/>
      <c r="P1266" s="76"/>
    </row>
    <row r="1267" spans="1:16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28"/>
      <c r="N1267" s="82"/>
      <c r="P1267" s="76"/>
    </row>
    <row r="1268" spans="1:16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28"/>
      <c r="N1268" s="82"/>
      <c r="P1268" s="76"/>
    </row>
    <row r="1269" spans="1:16" s="32" customFormat="1" ht="12" customHeight="1">
      <c r="A1269" s="27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98"/>
      <c r="M1269" s="28"/>
      <c r="N1269" s="82"/>
      <c r="P1269" s="76"/>
    </row>
    <row r="1270" spans="1:16" s="32" customFormat="1" ht="12" customHeight="1">
      <c r="A1270" s="27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98"/>
      <c r="M1270" s="28"/>
      <c r="N1270" s="82"/>
      <c r="P1270" s="76"/>
    </row>
    <row r="1271" spans="1:16" s="32" customFormat="1" ht="12" customHeight="1">
      <c r="A1271" s="27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98"/>
      <c r="M1271" s="28"/>
      <c r="N1271" s="82"/>
      <c r="P1271" s="76"/>
    </row>
    <row r="1272" spans="1:16" s="32" customFormat="1" ht="12" customHeight="1">
      <c r="A1272" s="27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98"/>
      <c r="M1272" s="28"/>
      <c r="N1272" s="82"/>
      <c r="P1272" s="76"/>
    </row>
    <row r="1273" spans="1:16" s="32" customFormat="1" ht="12" customHeight="1">
      <c r="A1273" s="27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98"/>
      <c r="M1273" s="28"/>
      <c r="N1273" s="82"/>
      <c r="P1273" s="76"/>
    </row>
    <row r="1274" spans="1:16" s="32" customFormat="1" ht="12" customHeight="1">
      <c r="A1274" s="27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98"/>
      <c r="M1274" s="28"/>
      <c r="N1274" s="82"/>
      <c r="P1274" s="76"/>
    </row>
    <row r="1275" spans="1:16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8"/>
      <c r="K1275" s="28"/>
      <c r="L1275" s="98"/>
      <c r="M1275" s="28"/>
      <c r="N1275" s="82"/>
      <c r="P1275" s="76"/>
    </row>
    <row r="1276" spans="1:16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27"/>
      <c r="N1276" s="82"/>
      <c r="P1276" s="76"/>
    </row>
    <row r="1277" spans="1:16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27"/>
      <c r="N1277" s="82"/>
      <c r="P1277" s="76"/>
    </row>
    <row r="1278" spans="1:16" s="32" customFormat="1" ht="12" customHeight="1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98"/>
      <c r="M1278" s="27"/>
      <c r="N1278" s="82"/>
      <c r="P1278" s="76"/>
    </row>
    <row r="1279" spans="1:16" s="32" customFormat="1" ht="12" customHeight="1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98"/>
      <c r="M1279" s="27"/>
      <c r="N1279" s="82"/>
      <c r="P1279" s="76"/>
    </row>
    <row r="1280" spans="1:16" s="32" customFormat="1" ht="12" customHeight="1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98"/>
      <c r="M1280" s="27"/>
      <c r="N1280" s="82"/>
      <c r="P1280" s="76"/>
    </row>
    <row r="1281" spans="1:16" s="32" customFormat="1" ht="12" customHeight="1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98"/>
      <c r="M1281" s="27"/>
      <c r="N1281" s="82"/>
      <c r="P1281" s="76"/>
    </row>
    <row r="1282" spans="1:16" s="32" customFormat="1" ht="12" customHeight="1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98"/>
      <c r="M1282" s="27"/>
      <c r="N1282" s="82"/>
      <c r="P1282" s="76"/>
    </row>
    <row r="1283" spans="1:16" s="32" customFormat="1" ht="12" customHeight="1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98"/>
      <c r="M1283" s="27"/>
      <c r="N1283" s="82"/>
      <c r="P1283" s="76"/>
    </row>
    <row r="1284" spans="1:16" ht="12" customHeight="1">
      <c r="P1284" s="76"/>
    </row>
    <row r="1285" spans="1:16" ht="12" customHeight="1">
      <c r="P1285" s="76"/>
    </row>
    <row r="1286" spans="1:16" ht="12" customHeight="1">
      <c r="P1286" s="76"/>
    </row>
    <row r="1287" spans="1:16" ht="12" customHeight="1">
      <c r="P1287" s="76"/>
    </row>
    <row r="1288" spans="1:16" ht="12" customHeight="1">
      <c r="P1288" s="76"/>
    </row>
    <row r="1289" spans="1:16" ht="12" customHeight="1">
      <c r="P1289" s="76"/>
    </row>
    <row r="1290" spans="1:16" ht="12" customHeight="1">
      <c r="P1290" s="76"/>
    </row>
    <row r="1291" spans="1:16" ht="12" customHeight="1">
      <c r="P1291" s="76"/>
    </row>
    <row r="1292" spans="1:16" ht="12" customHeight="1">
      <c r="P1292" s="7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theme="4"/>
  </sheetPr>
  <dimension ref="A1:U1292"/>
  <sheetViews>
    <sheetView topLeftCell="H1" zoomScale="85" zoomScaleNormal="85" workbookViewId="0">
      <selection activeCell="U6" sqref="U6:U67"/>
    </sheetView>
  </sheetViews>
  <sheetFormatPr defaultColWidth="15.42578125" defaultRowHeight="12" customHeight="1" outlineLevelRow="1"/>
  <cols>
    <col min="1" max="1" width="18.28515625" style="27" bestFit="1" customWidth="1"/>
    <col min="2" max="2" width="13.7109375" style="27" customWidth="1"/>
    <col min="3" max="3" width="19.140625" style="27" bestFit="1" customWidth="1"/>
    <col min="4" max="4" width="17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0.85546875" style="27" bestFit="1" customWidth="1"/>
    <col min="12" max="12" width="17.7109375" style="98" bestFit="1" customWidth="1"/>
    <col min="13" max="13" width="18.28515625" style="98" bestFit="1" customWidth="1"/>
    <col min="14" max="14" width="2.140625" style="27" customWidth="1"/>
    <col min="15" max="15" width="11.140625" style="82" bestFit="1" customWidth="1"/>
    <col min="16" max="16" width="10.7109375" style="32" customWidth="1"/>
    <col min="17" max="17" width="10.7109375" style="98" customWidth="1"/>
    <col min="18" max="18" width="2.140625" style="27" customWidth="1"/>
    <col min="19" max="19" width="10.7109375" style="39" bestFit="1" customWidth="1"/>
    <col min="20" max="20" width="10.7109375" style="32" customWidth="1"/>
    <col min="21" max="21" width="10.7109375" style="98" customWidth="1"/>
    <col min="22" max="16384" width="15.42578125" style="27"/>
  </cols>
  <sheetData>
    <row r="1" spans="1:21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 t="str">
        <f ca="1">IF(AND($B$2&lt;=O1,O1&lt;=EndDate),O1,"")</f>
        <v/>
      </c>
      <c r="L1" s="93" t="str">
        <f ca="1">IF($K1="","",IFERROR(VLOOKUP($K1,O:Q,3,FALSE),""))</f>
        <v/>
      </c>
      <c r="M1" s="93" t="str">
        <f ca="1">IF($K1="","",IFERROR(VLOOKUP($K1,S:U,3,FALSE),""))</f>
        <v/>
      </c>
      <c r="N1" s="28"/>
      <c r="Q1" s="76" t="str">
        <f>IFERROR(P1/P2-1,"")</f>
        <v/>
      </c>
      <c r="R1" s="28"/>
      <c r="U1" s="76" t="str">
        <f>IFERROR(T1/T2-1,"")</f>
        <v/>
      </c>
    </row>
    <row r="2" spans="1:21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DATE(YEAR(EndDate)-5,MONTH(EndDate)-2,DAY(EndDate))</f>
        <v>42889</v>
      </c>
      <c r="D2" s="49"/>
      <c r="E2" s="49"/>
      <c r="F2" s="49"/>
      <c r="G2" s="49"/>
      <c r="H2" s="49"/>
      <c r="I2" s="49"/>
      <c r="J2" s="28"/>
      <c r="K2" s="28"/>
      <c r="L2" s="99" t="str">
        <f>A7</f>
        <v>IWRVGIE LX Equity</v>
      </c>
      <c r="M2" s="99" t="str">
        <f>A8</f>
        <v>IWRVGPE LX Equity</v>
      </c>
      <c r="N2" s="28"/>
      <c r="O2" s="41" t="s">
        <v>109</v>
      </c>
      <c r="P2" s="103" t="str">
        <f>A7</f>
        <v>IWRVGIE LX Equity</v>
      </c>
      <c r="Q2" s="104"/>
      <c r="R2" s="28"/>
      <c r="S2" s="41" t="s">
        <v>109</v>
      </c>
      <c r="T2" s="103" t="str">
        <f>A8</f>
        <v>IWRVGPE LX Equity</v>
      </c>
      <c r="U2" s="104"/>
    </row>
    <row r="3" spans="1:21" s="37" customFormat="1" ht="15">
      <c r="A3" s="30" t="s">
        <v>101</v>
      </c>
      <c r="B3" s="31">
        <f ca="1">TODAY()</f>
        <v>44776</v>
      </c>
      <c r="D3" s="49"/>
      <c r="E3" s="49"/>
      <c r="F3" s="49"/>
      <c r="G3" s="49"/>
      <c r="H3" s="49"/>
      <c r="I3" s="49"/>
      <c r="J3" s="38"/>
      <c r="K3" s="84"/>
      <c r="L3" s="84"/>
      <c r="M3" s="84"/>
      <c r="N3" s="38"/>
      <c r="O3" s="41" t="s">
        <v>184</v>
      </c>
      <c r="P3" s="78" t="s">
        <v>0</v>
      </c>
      <c r="Q3" s="90"/>
      <c r="R3" s="38"/>
      <c r="S3" s="41" t="s">
        <v>184</v>
      </c>
      <c r="T3" s="79" t="str">
        <f>P3</f>
        <v>PX_LAST</v>
      </c>
      <c r="U3" s="90"/>
    </row>
    <row r="4" spans="1:21" s="37" customFormat="1" ht="15"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85" t="s">
        <v>108</v>
      </c>
      <c r="N4" s="38"/>
      <c r="O4" s="41" t="s">
        <v>106</v>
      </c>
      <c r="P4" s="78" t="s">
        <v>187</v>
      </c>
      <c r="Q4" s="91" t="s">
        <v>108</v>
      </c>
      <c r="R4" s="38"/>
      <c r="S4" s="41" t="s">
        <v>106</v>
      </c>
      <c r="T4" s="79" t="str">
        <f>P4</f>
        <v>EUR</v>
      </c>
      <c r="U4" s="91" t="s">
        <v>108</v>
      </c>
    </row>
    <row r="5" spans="1:21" ht="12" customHeight="1">
      <c r="B5" s="28"/>
      <c r="C5" s="28"/>
      <c r="D5" s="28"/>
      <c r="E5" s="28"/>
      <c r="F5" s="28"/>
      <c r="G5" s="28"/>
      <c r="H5" s="28"/>
      <c r="I5" s="28"/>
      <c r="J5" s="28"/>
      <c r="K5" s="86"/>
      <c r="L5" s="100"/>
      <c r="M5" s="100"/>
      <c r="N5" s="28"/>
      <c r="O5" s="41" t="s">
        <v>185</v>
      </c>
      <c r="P5" s="78" t="s">
        <v>140</v>
      </c>
      <c r="Q5" s="92"/>
      <c r="R5" s="28"/>
      <c r="S5" s="41" t="s">
        <v>185</v>
      </c>
      <c r="T5" s="79" t="str">
        <f>P5</f>
        <v>M</v>
      </c>
      <c r="U5" s="92"/>
    </row>
    <row r="6" spans="1:21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37" ca="1" si="0">IF(AND($B$2&lt;=O6,O6&lt;=EndDate),O6,"")</f>
        <v>44742</v>
      </c>
      <c r="L6" s="93">
        <f t="shared" ref="L6:L67" ca="1" si="1">IF($K6="","",IFERROR(VLOOKUP($K6,O:Q,3,FALSE),""))</f>
        <v>-0.13095121232943951</v>
      </c>
      <c r="M6" s="93">
        <f t="shared" ref="M6:M67" ca="1" si="2">IF($K6="","",IFERROR(VLOOKUP($K6,S:U,3,FALSE),""))</f>
        <v>-0.13116950025759921</v>
      </c>
      <c r="N6" s="28"/>
      <c r="O6" s="80">
        <f ca="1">_xll.BDH(P$2,P$3,StartDate,EndDate,"Per="&amp;P$5,"Fill=E","Sort=R","Dir=V","Dts=S",IF(P$4="","","Curr=" &amp;P$4),"cols=2;rows=61")</f>
        <v>44742</v>
      </c>
      <c r="P6" s="47">
        <v>88.53</v>
      </c>
      <c r="Q6" s="76">
        <f t="shared" ref="Q6:Q67" si="3">IFERROR(P6/P7-1,"")</f>
        <v>-0.13095121232943951</v>
      </c>
      <c r="R6" s="28"/>
      <c r="S6" s="39">
        <f ca="1">_xll.BDH(T$2,T$3,StartDate,EndDate,"Per="&amp;T$5,"Fill=E","Sort=R","Dir=V","Dts=S",IF(T$4="","","Curr=" &amp;T$4),"cols=2;rows=61")</f>
        <v>44742</v>
      </c>
      <c r="T6" s="32">
        <v>84.32</v>
      </c>
      <c r="U6" s="76">
        <f t="shared" ref="U6:U67" si="4">IFERROR(T6/T7-1,"")</f>
        <v>-0.13116950025759921</v>
      </c>
    </row>
    <row r="7" spans="1:21" ht="12" customHeight="1">
      <c r="A7" s="33" t="s">
        <v>118</v>
      </c>
      <c r="B7" s="42" t="str">
        <f>_xll.BDP($A7,"ID_ISIN")</f>
        <v>LU0762436037</v>
      </c>
      <c r="C7" s="33" t="s">
        <v>130</v>
      </c>
      <c r="D7" s="33" t="s">
        <v>136</v>
      </c>
      <c r="E7" s="43" t="s">
        <v>217</v>
      </c>
      <c r="F7" s="43" t="s">
        <v>133</v>
      </c>
      <c r="G7" s="51">
        <f ca="1">_xlfn.STDEV.S($L:$L)</f>
        <v>7.4229118091721377E-2</v>
      </c>
      <c r="H7" s="51">
        <f ca="1">$G7*SQRT(12)</f>
        <v>0.25713720787178312</v>
      </c>
      <c r="I7" s="52">
        <f ca="1">IF($H7&lt;0.5%,1,IF($H7&lt;2%,2,IF($H7&lt;5%,3,IF($H7&lt;10%,4,IF($H7&lt;15%,5,IF($H7&lt;25%,6,7))))))</f>
        <v>7</v>
      </c>
      <c r="J7" s="28"/>
      <c r="K7" s="101">
        <f t="shared" ca="1" si="0"/>
        <v>44712</v>
      </c>
      <c r="L7" s="93">
        <f t="shared" ca="1" si="1"/>
        <v>-8.8330051906210794E-2</v>
      </c>
      <c r="M7" s="93">
        <f t="shared" ca="1" si="2"/>
        <v>-8.8561232156273539E-2</v>
      </c>
      <c r="N7" s="28"/>
      <c r="O7" s="81">
        <v>44712</v>
      </c>
      <c r="P7" s="32">
        <v>101.87</v>
      </c>
      <c r="Q7" s="76">
        <f t="shared" si="3"/>
        <v>-8.8330051906210794E-2</v>
      </c>
      <c r="R7" s="28"/>
      <c r="S7" s="39">
        <v>44712</v>
      </c>
      <c r="T7" s="32">
        <v>97.05</v>
      </c>
      <c r="U7" s="76">
        <f t="shared" si="4"/>
        <v>-8.8561232156273539E-2</v>
      </c>
    </row>
    <row r="8" spans="1:21" ht="12" customHeight="1">
      <c r="A8" s="33" t="s">
        <v>115</v>
      </c>
      <c r="B8" s="42" t="str">
        <f>_xll.BDP($A8,"ID_ISIN")</f>
        <v>LU0762436110</v>
      </c>
      <c r="C8" s="33" t="s">
        <v>130</v>
      </c>
      <c r="D8" s="33" t="s">
        <v>136</v>
      </c>
      <c r="E8" s="43" t="s">
        <v>217</v>
      </c>
      <c r="F8" s="43" t="s">
        <v>134</v>
      </c>
      <c r="G8" s="51">
        <f ca="1">_xlfn.STDEV.S($M:$M)</f>
        <v>7.4430836180391327E-2</v>
      </c>
      <c r="H8" s="51">
        <f ca="1">$G8*SQRT(12)</f>
        <v>0.25783597982854722</v>
      </c>
      <c r="I8" s="52">
        <f ca="1">IF($H8&lt;0.5%,1,IF($H8&lt;2%,2,IF($H8&lt;5%,3,IF($H8&lt;10%,4,IF($H8&lt;15%,5,IF($H8&lt;25%,6,7))))))</f>
        <v>7</v>
      </c>
      <c r="J8" s="28"/>
      <c r="K8" s="101">
        <f t="shared" ca="1" si="0"/>
        <v>44680</v>
      </c>
      <c r="L8" s="93">
        <f t="shared" ca="1" si="1"/>
        <v>-2.9444975245374816E-2</v>
      </c>
      <c r="M8" s="93">
        <f t="shared" ca="1" si="2"/>
        <v>-2.9529711994166874E-2</v>
      </c>
      <c r="N8" s="28"/>
      <c r="O8" s="81">
        <v>44680</v>
      </c>
      <c r="P8" s="32">
        <v>111.74</v>
      </c>
      <c r="Q8" s="76">
        <f t="shared" si="3"/>
        <v>-2.9444975245374816E-2</v>
      </c>
      <c r="R8" s="28"/>
      <c r="S8" s="39">
        <v>44680</v>
      </c>
      <c r="T8" s="32">
        <v>106.48</v>
      </c>
      <c r="U8" s="76">
        <f t="shared" si="4"/>
        <v>-2.9529711994166874E-2</v>
      </c>
    </row>
    <row r="9" spans="1:21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f t="shared" ca="1" si="0"/>
        <v>44651</v>
      </c>
      <c r="L9" s="93">
        <f t="shared" ca="1" si="1"/>
        <v>8.0120086312036598E-2</v>
      </c>
      <c r="M9" s="93">
        <f t="shared" ca="1" si="2"/>
        <v>7.9921259842519632E-2</v>
      </c>
      <c r="N9" s="28"/>
      <c r="O9" s="81">
        <v>44651</v>
      </c>
      <c r="P9" s="32">
        <v>115.13</v>
      </c>
      <c r="Q9" s="76">
        <f t="shared" si="3"/>
        <v>8.0120086312036598E-2</v>
      </c>
      <c r="R9" s="28"/>
      <c r="S9" s="39">
        <v>44651</v>
      </c>
      <c r="T9" s="32">
        <v>109.72</v>
      </c>
      <c r="U9" s="76">
        <f t="shared" si="4"/>
        <v>7.9921259842519632E-2</v>
      </c>
    </row>
    <row r="10" spans="1:21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f t="shared" ca="1" si="0"/>
        <v>44620</v>
      </c>
      <c r="L10" s="93">
        <f t="shared" ca="1" si="1"/>
        <v>8.6876720709697208E-2</v>
      </c>
      <c r="M10" s="93">
        <f t="shared" ca="1" si="2"/>
        <v>8.6631016042780784E-2</v>
      </c>
      <c r="N10" s="28"/>
      <c r="O10" s="81">
        <v>44620</v>
      </c>
      <c r="P10" s="32">
        <v>106.59</v>
      </c>
      <c r="Q10" s="76">
        <f t="shared" si="3"/>
        <v>8.6876720709697208E-2</v>
      </c>
      <c r="R10" s="28"/>
      <c r="S10" s="39">
        <v>44620</v>
      </c>
      <c r="T10" s="32">
        <v>101.6</v>
      </c>
      <c r="U10" s="76">
        <f t="shared" si="4"/>
        <v>8.6631016042780784E-2</v>
      </c>
    </row>
    <row r="11" spans="1:21" s="32" customFormat="1" ht="12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101">
        <f t="shared" ca="1" si="0"/>
        <v>44592</v>
      </c>
      <c r="L11" s="93">
        <f t="shared" ca="1" si="1"/>
        <v>-7.8029519601391484E-2</v>
      </c>
      <c r="M11" s="93">
        <f t="shared" ca="1" si="2"/>
        <v>-7.8181997436655881E-2</v>
      </c>
      <c r="N11" s="28"/>
      <c r="O11" s="81">
        <v>44592</v>
      </c>
      <c r="P11" s="32">
        <v>98.07</v>
      </c>
      <c r="Q11" s="76">
        <f t="shared" si="3"/>
        <v>-7.8029519601391484E-2</v>
      </c>
      <c r="R11" s="28"/>
      <c r="S11" s="39">
        <v>44592</v>
      </c>
      <c r="T11" s="32">
        <v>93.5</v>
      </c>
      <c r="U11" s="76">
        <f t="shared" si="4"/>
        <v>-7.8181997436655881E-2</v>
      </c>
    </row>
    <row r="12" spans="1:21" s="32" customFormat="1" ht="12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101">
        <f t="shared" ca="1" si="0"/>
        <v>44561</v>
      </c>
      <c r="L12" s="93">
        <f t="shared" ca="1" si="1"/>
        <v>-9.7747160677713607E-3</v>
      </c>
      <c r="M12" s="93">
        <f t="shared" ca="1" si="2"/>
        <v>-9.8594299101912863E-3</v>
      </c>
      <c r="N12" s="28"/>
      <c r="O12" s="81">
        <v>44561</v>
      </c>
      <c r="P12" s="32">
        <v>106.37</v>
      </c>
      <c r="Q12" s="76">
        <f t="shared" si="3"/>
        <v>-9.7747160677713607E-3</v>
      </c>
      <c r="R12" s="28"/>
      <c r="S12" s="39">
        <v>44561</v>
      </c>
      <c r="T12" s="32">
        <v>101.43</v>
      </c>
      <c r="U12" s="76">
        <f t="shared" si="4"/>
        <v>-9.8594299101912863E-3</v>
      </c>
    </row>
    <row r="13" spans="1:21" s="32" customFormat="1" ht="12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101">
        <f t="shared" ca="1" si="0"/>
        <v>44530</v>
      </c>
      <c r="L13" s="93">
        <f t="shared" ca="1" si="1"/>
        <v>6.8422532570999728E-3</v>
      </c>
      <c r="M13" s="93">
        <f t="shared" ca="1" si="2"/>
        <v>6.6823899371069029E-3</v>
      </c>
      <c r="N13" s="28"/>
      <c r="O13" s="81">
        <v>44530</v>
      </c>
      <c r="P13" s="32">
        <v>107.42</v>
      </c>
      <c r="Q13" s="76">
        <f t="shared" si="3"/>
        <v>6.8422532570999728E-3</v>
      </c>
      <c r="R13" s="28"/>
      <c r="S13" s="39">
        <v>44530</v>
      </c>
      <c r="T13" s="32">
        <v>102.44</v>
      </c>
      <c r="U13" s="76">
        <f t="shared" si="4"/>
        <v>6.6823899371069029E-3</v>
      </c>
    </row>
    <row r="14" spans="1:21" s="32" customFormat="1" ht="12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101">
        <f t="shared" ca="1" si="0"/>
        <v>44498</v>
      </c>
      <c r="L14" s="93">
        <f t="shared" ca="1" si="1"/>
        <v>0.10308105872622009</v>
      </c>
      <c r="M14" s="93">
        <f t="shared" ca="1" si="2"/>
        <v>0.10285033055164194</v>
      </c>
      <c r="N14" s="28"/>
      <c r="O14" s="81">
        <v>44498</v>
      </c>
      <c r="P14" s="32">
        <v>106.69</v>
      </c>
      <c r="Q14" s="76">
        <f t="shared" si="3"/>
        <v>0.10308105872622009</v>
      </c>
      <c r="R14" s="28"/>
      <c r="S14" s="39">
        <v>44498</v>
      </c>
      <c r="T14" s="32">
        <v>101.76</v>
      </c>
      <c r="U14" s="76">
        <f t="shared" si="4"/>
        <v>0.10285033055164194</v>
      </c>
    </row>
    <row r="15" spans="1:21" s="32" customFormat="1" ht="12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101">
        <f t="shared" ca="1" si="0"/>
        <v>44469</v>
      </c>
      <c r="L15" s="93">
        <f t="shared" ca="1" si="1"/>
        <v>-6.7399479317327149E-2</v>
      </c>
      <c r="M15" s="93">
        <f t="shared" ca="1" si="2"/>
        <v>-6.7508842849924311E-2</v>
      </c>
      <c r="N15" s="28"/>
      <c r="O15" s="81">
        <v>44469</v>
      </c>
      <c r="P15" s="32">
        <v>96.72</v>
      </c>
      <c r="Q15" s="76">
        <f t="shared" si="3"/>
        <v>-6.7399479317327149E-2</v>
      </c>
      <c r="R15" s="28"/>
      <c r="S15" s="39">
        <v>44469</v>
      </c>
      <c r="T15" s="32">
        <v>92.27</v>
      </c>
      <c r="U15" s="76">
        <f t="shared" si="4"/>
        <v>-6.7508842849924311E-2</v>
      </c>
    </row>
    <row r="16" spans="1:21" s="32" customFormat="1" ht="12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101">
        <f t="shared" ca="1" si="0"/>
        <v>44439</v>
      </c>
      <c r="L16" s="93">
        <f t="shared" ca="1" si="1"/>
        <v>-3.8386648122392231E-2</v>
      </c>
      <c r="M16" s="93">
        <f t="shared" ca="1" si="2"/>
        <v>-3.8573649436455471E-2</v>
      </c>
      <c r="N16" s="28"/>
      <c r="O16" s="81">
        <v>44439</v>
      </c>
      <c r="P16" s="32">
        <v>103.71</v>
      </c>
      <c r="Q16" s="76">
        <f t="shared" si="3"/>
        <v>-3.8386648122392231E-2</v>
      </c>
      <c r="R16" s="28"/>
      <c r="S16" s="39">
        <v>44439</v>
      </c>
      <c r="T16" s="32">
        <v>98.95</v>
      </c>
      <c r="U16" s="76">
        <f t="shared" si="4"/>
        <v>-3.8573649436455471E-2</v>
      </c>
    </row>
    <row r="17" spans="1:21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f t="shared" ca="1" si="0"/>
        <v>44407</v>
      </c>
      <c r="L17" s="93">
        <f t="shared" ca="1" si="1"/>
        <v>-1.3627217852570039E-2</v>
      </c>
      <c r="M17" s="93">
        <f t="shared" ca="1" si="2"/>
        <v>-1.3892881096100429E-2</v>
      </c>
      <c r="N17" s="28"/>
      <c r="O17" s="81">
        <v>44407</v>
      </c>
      <c r="P17" s="32">
        <v>107.85</v>
      </c>
      <c r="Q17" s="76">
        <f t="shared" si="3"/>
        <v>-1.3627217852570039E-2</v>
      </c>
      <c r="R17" s="28"/>
      <c r="S17" s="39">
        <v>44407</v>
      </c>
      <c r="T17" s="32">
        <v>102.92</v>
      </c>
      <c r="U17" s="76">
        <f t="shared" si="4"/>
        <v>-1.3892881096100429E-2</v>
      </c>
    </row>
    <row r="18" spans="1:21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f t="shared" ca="1" si="0"/>
        <v>44377</v>
      </c>
      <c r="L18" s="93">
        <f t="shared" ca="1" si="1"/>
        <v>-9.8003629764065292E-2</v>
      </c>
      <c r="M18" s="93">
        <f t="shared" ca="1" si="2"/>
        <v>-9.8159509202453976E-2</v>
      </c>
      <c r="N18" s="28"/>
      <c r="O18" s="81">
        <v>44377</v>
      </c>
      <c r="P18" s="32">
        <v>109.34</v>
      </c>
      <c r="Q18" s="76">
        <f t="shared" si="3"/>
        <v>-9.8003629764065292E-2</v>
      </c>
      <c r="R18" s="28"/>
      <c r="S18" s="39">
        <v>44377</v>
      </c>
      <c r="T18" s="32">
        <v>104.37</v>
      </c>
      <c r="U18" s="76">
        <f t="shared" si="4"/>
        <v>-9.8159509202453976E-2</v>
      </c>
    </row>
    <row r="19" spans="1:21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f t="shared" ca="1" si="0"/>
        <v>44347</v>
      </c>
      <c r="L19" s="93">
        <f t="shared" ca="1" si="1"/>
        <v>0.1090576395242453</v>
      </c>
      <c r="M19" s="93">
        <f t="shared" ca="1" si="2"/>
        <v>0.10894978919126097</v>
      </c>
      <c r="N19" s="28"/>
      <c r="O19" s="81">
        <v>44347</v>
      </c>
      <c r="P19" s="32">
        <v>121.22</v>
      </c>
      <c r="Q19" s="76">
        <f t="shared" si="3"/>
        <v>0.1090576395242453</v>
      </c>
      <c r="R19" s="28"/>
      <c r="S19" s="39">
        <v>44347</v>
      </c>
      <c r="T19" s="32">
        <v>115.73</v>
      </c>
      <c r="U19" s="76">
        <f t="shared" si="4"/>
        <v>0.10894978919126097</v>
      </c>
    </row>
    <row r="20" spans="1:21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f t="shared" ca="1" si="0"/>
        <v>44316</v>
      </c>
      <c r="L20" s="93">
        <f t="shared" ca="1" si="1"/>
        <v>2.6773132926256382E-2</v>
      </c>
      <c r="M20" s="93">
        <f t="shared" ca="1" si="2"/>
        <v>2.6559118630729905E-2</v>
      </c>
      <c r="N20" s="28"/>
      <c r="O20" s="81">
        <v>44316</v>
      </c>
      <c r="P20" s="32">
        <v>109.3</v>
      </c>
      <c r="Q20" s="76">
        <f t="shared" si="3"/>
        <v>2.6773132926256382E-2</v>
      </c>
      <c r="R20" s="28"/>
      <c r="S20" s="39">
        <v>44316</v>
      </c>
      <c r="T20" s="32">
        <v>104.36</v>
      </c>
      <c r="U20" s="76">
        <f t="shared" si="4"/>
        <v>2.6559118630729905E-2</v>
      </c>
    </row>
    <row r="21" spans="1:21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f t="shared" ca="1" si="0"/>
        <v>44286</v>
      </c>
      <c r="L21" s="93">
        <f t="shared" ca="1" si="1"/>
        <v>3.209230172580968E-2</v>
      </c>
      <c r="M21" s="93">
        <f t="shared" ca="1" si="2"/>
        <v>3.1871701177425882E-2</v>
      </c>
      <c r="N21" s="28"/>
      <c r="O21" s="81">
        <v>44286</v>
      </c>
      <c r="P21" s="32">
        <v>106.45</v>
      </c>
      <c r="Q21" s="76">
        <f t="shared" si="3"/>
        <v>3.209230172580968E-2</v>
      </c>
      <c r="R21" s="28"/>
      <c r="S21" s="39">
        <v>44286</v>
      </c>
      <c r="T21" s="32">
        <v>101.66</v>
      </c>
      <c r="U21" s="76">
        <f t="shared" si="4"/>
        <v>3.1871701177425882E-2</v>
      </c>
    </row>
    <row r="22" spans="1:21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f t="shared" ca="1" si="0"/>
        <v>44253</v>
      </c>
      <c r="L22" s="93">
        <f t="shared" ca="1" si="1"/>
        <v>-5.9713738718205844E-2</v>
      </c>
      <c r="M22" s="93">
        <f t="shared" ca="1" si="2"/>
        <v>-5.9923664122137454E-2</v>
      </c>
      <c r="N22" s="28"/>
      <c r="O22" s="81">
        <v>44253</v>
      </c>
      <c r="P22" s="32">
        <v>103.14</v>
      </c>
      <c r="Q22" s="76">
        <f t="shared" si="3"/>
        <v>-5.9713738718205844E-2</v>
      </c>
      <c r="R22" s="28"/>
      <c r="S22" s="39">
        <v>44253</v>
      </c>
      <c r="T22" s="32">
        <v>98.52</v>
      </c>
      <c r="U22" s="76">
        <f t="shared" si="4"/>
        <v>-5.9923664122137454E-2</v>
      </c>
    </row>
    <row r="23" spans="1:21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f t="shared" ca="1" si="0"/>
        <v>44225</v>
      </c>
      <c r="L23" s="93">
        <f t="shared" ca="1" si="1"/>
        <v>-3.4078901021486474E-2</v>
      </c>
      <c r="M23" s="93">
        <f t="shared" ca="1" si="2"/>
        <v>-3.4279395503133081E-2</v>
      </c>
      <c r="N23" s="28"/>
      <c r="O23" s="81">
        <v>44225</v>
      </c>
      <c r="P23" s="32">
        <v>109.69</v>
      </c>
      <c r="Q23" s="76">
        <f t="shared" si="3"/>
        <v>-3.4078901021486474E-2</v>
      </c>
      <c r="R23" s="28"/>
      <c r="S23" s="39">
        <v>44225</v>
      </c>
      <c r="T23" s="32">
        <v>104.8</v>
      </c>
      <c r="U23" s="76">
        <f t="shared" si="4"/>
        <v>-3.4279395503133081E-2</v>
      </c>
    </row>
    <row r="24" spans="1:21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f t="shared" ca="1" si="0"/>
        <v>44196</v>
      </c>
      <c r="L24" s="93">
        <f t="shared" ca="1" si="1"/>
        <v>5.7355679702048468E-2</v>
      </c>
      <c r="M24" s="93">
        <f t="shared" ca="1" si="2"/>
        <v>5.7184607890891304E-2</v>
      </c>
      <c r="N24" s="28"/>
      <c r="O24" s="81">
        <v>44196</v>
      </c>
      <c r="P24" s="32">
        <v>113.56</v>
      </c>
      <c r="Q24" s="76">
        <f t="shared" si="3"/>
        <v>5.7355679702048468E-2</v>
      </c>
      <c r="R24" s="28"/>
      <c r="S24" s="39">
        <v>44196</v>
      </c>
      <c r="T24" s="32">
        <v>108.52</v>
      </c>
      <c r="U24" s="76">
        <f t="shared" si="4"/>
        <v>5.7184607890891304E-2</v>
      </c>
    </row>
    <row r="25" spans="1:21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f t="shared" ca="1" si="0"/>
        <v>44165</v>
      </c>
      <c r="L25" s="93">
        <f t="shared" ca="1" si="1"/>
        <v>-3.5300458097547782E-2</v>
      </c>
      <c r="M25" s="93">
        <f t="shared" ca="1" si="2"/>
        <v>-3.5516301794606742E-2</v>
      </c>
      <c r="N25" s="28"/>
      <c r="O25" s="81">
        <v>44165</v>
      </c>
      <c r="P25" s="32">
        <v>107.4</v>
      </c>
      <c r="Q25" s="76">
        <f t="shared" si="3"/>
        <v>-3.5300458097547782E-2</v>
      </c>
      <c r="R25" s="28"/>
      <c r="S25" s="39">
        <v>44165</v>
      </c>
      <c r="T25" s="32">
        <v>102.65</v>
      </c>
      <c r="U25" s="76">
        <f t="shared" si="4"/>
        <v>-3.5516301794606742E-2</v>
      </c>
    </row>
    <row r="26" spans="1:21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44134</v>
      </c>
      <c r="L26" s="93">
        <f t="shared" ca="1" si="1"/>
        <v>-4.5688325047145484E-2</v>
      </c>
      <c r="M26" s="93">
        <f t="shared" ca="1" si="2"/>
        <v>-4.5898700134468728E-2</v>
      </c>
      <c r="N26" s="28"/>
      <c r="O26" s="81">
        <v>44134</v>
      </c>
      <c r="P26" s="32">
        <v>111.33</v>
      </c>
      <c r="Q26" s="76">
        <f t="shared" si="3"/>
        <v>-4.5688325047145484E-2</v>
      </c>
      <c r="R26" s="28"/>
      <c r="S26" s="39">
        <v>44134</v>
      </c>
      <c r="T26" s="32">
        <v>106.43</v>
      </c>
      <c r="U26" s="76">
        <f t="shared" si="4"/>
        <v>-4.5898700134468728E-2</v>
      </c>
    </row>
    <row r="27" spans="1:21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44104</v>
      </c>
      <c r="L27" s="93">
        <f t="shared" ca="1" si="1"/>
        <v>-6.3122389977513627E-2</v>
      </c>
      <c r="M27" s="93">
        <f t="shared" ca="1" si="2"/>
        <v>-6.3234800134363445E-2</v>
      </c>
      <c r="N27" s="28"/>
      <c r="O27" s="81">
        <v>44104</v>
      </c>
      <c r="P27" s="32">
        <v>116.66</v>
      </c>
      <c r="Q27" s="76">
        <f t="shared" si="3"/>
        <v>-6.3122389977513627E-2</v>
      </c>
      <c r="R27" s="28"/>
      <c r="S27" s="39">
        <v>44104</v>
      </c>
      <c r="T27" s="32">
        <v>111.55</v>
      </c>
      <c r="U27" s="76">
        <f t="shared" si="4"/>
        <v>-6.3234800134363445E-2</v>
      </c>
    </row>
    <row r="28" spans="1:21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44074</v>
      </c>
      <c r="L28" s="93">
        <f t="shared" ca="1" si="1"/>
        <v>-3.6805888942231801E-3</v>
      </c>
      <c r="M28" s="93">
        <f t="shared" ca="1" si="2"/>
        <v>-3.9314094521121223E-3</v>
      </c>
      <c r="N28" s="28"/>
      <c r="O28" s="81">
        <v>44074</v>
      </c>
      <c r="P28" s="32">
        <v>124.52</v>
      </c>
      <c r="Q28" s="76">
        <f t="shared" si="3"/>
        <v>-3.6805888942231801E-3</v>
      </c>
      <c r="R28" s="28"/>
      <c r="S28" s="39">
        <v>44074</v>
      </c>
      <c r="T28" s="32">
        <v>119.08</v>
      </c>
      <c r="U28" s="76">
        <f t="shared" si="4"/>
        <v>-3.9314094521121223E-3</v>
      </c>
    </row>
    <row r="29" spans="1:21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44043</v>
      </c>
      <c r="L29" s="93">
        <f t="shared" ca="1" si="1"/>
        <v>0.13453159041394347</v>
      </c>
      <c r="M29" s="93">
        <f t="shared" ca="1" si="2"/>
        <v>0.13425047438330151</v>
      </c>
      <c r="N29" s="28"/>
      <c r="O29" s="81">
        <v>44043</v>
      </c>
      <c r="P29" s="32">
        <v>124.98</v>
      </c>
      <c r="Q29" s="76">
        <f t="shared" si="3"/>
        <v>0.13453159041394347</v>
      </c>
      <c r="R29" s="28"/>
      <c r="S29" s="39">
        <v>44043</v>
      </c>
      <c r="T29" s="32">
        <v>119.55</v>
      </c>
      <c r="U29" s="76">
        <f t="shared" si="4"/>
        <v>0.13425047438330151</v>
      </c>
    </row>
    <row r="30" spans="1:21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44012</v>
      </c>
      <c r="L30" s="93">
        <f t="shared" ca="1" si="1"/>
        <v>4.5260461144321029E-2</v>
      </c>
      <c r="M30" s="93">
        <f t="shared" ca="1" si="2"/>
        <v>4.5116509667823657E-2</v>
      </c>
      <c r="N30" s="28"/>
      <c r="O30" s="81">
        <v>44012</v>
      </c>
      <c r="P30" s="32">
        <v>110.16</v>
      </c>
      <c r="Q30" s="76">
        <f t="shared" si="3"/>
        <v>4.5260461144321029E-2</v>
      </c>
      <c r="R30" s="28"/>
      <c r="S30" s="39">
        <v>44012</v>
      </c>
      <c r="T30" s="32">
        <v>105.4</v>
      </c>
      <c r="U30" s="76">
        <f t="shared" si="4"/>
        <v>4.5116509667823657E-2</v>
      </c>
    </row>
    <row r="31" spans="1:21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43980</v>
      </c>
      <c r="L31" s="93">
        <f t="shared" ca="1" si="1"/>
        <v>8.236623189894221E-2</v>
      </c>
      <c r="M31" s="93">
        <f t="shared" ca="1" si="2"/>
        <v>8.2197660693207331E-2</v>
      </c>
      <c r="N31" s="28"/>
      <c r="O31" s="81">
        <v>43980</v>
      </c>
      <c r="P31" s="32">
        <v>105.39</v>
      </c>
      <c r="Q31" s="76">
        <f t="shared" si="3"/>
        <v>8.236623189894221E-2</v>
      </c>
      <c r="R31" s="28"/>
      <c r="S31" s="39">
        <v>43980</v>
      </c>
      <c r="T31" s="32">
        <v>100.85</v>
      </c>
      <c r="U31" s="76">
        <f t="shared" si="4"/>
        <v>8.2197660693207331E-2</v>
      </c>
    </row>
    <row r="32" spans="1:21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43951</v>
      </c>
      <c r="L32" s="93">
        <f t="shared" ca="1" si="1"/>
        <v>0.28677150786308969</v>
      </c>
      <c r="M32" s="93">
        <f t="shared" ca="1" si="2"/>
        <v>0.28662156564959251</v>
      </c>
      <c r="N32" s="28"/>
      <c r="O32" s="81">
        <v>43951</v>
      </c>
      <c r="P32" s="32">
        <v>97.37</v>
      </c>
      <c r="Q32" s="76">
        <f t="shared" si="3"/>
        <v>0.28677150786308969</v>
      </c>
      <c r="R32" s="28"/>
      <c r="S32" s="39">
        <v>43951</v>
      </c>
      <c r="T32" s="32">
        <v>93.19</v>
      </c>
      <c r="U32" s="76">
        <f t="shared" si="4"/>
        <v>0.28662156564959251</v>
      </c>
    </row>
    <row r="33" spans="1:21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43921</v>
      </c>
      <c r="L33" s="93">
        <f t="shared" ca="1" si="1"/>
        <v>-0.15603390586660715</v>
      </c>
      <c r="M33" s="93">
        <f t="shared" ca="1" si="2"/>
        <v>-0.16178683022798279</v>
      </c>
      <c r="N33" s="28"/>
      <c r="O33" s="81">
        <v>43921</v>
      </c>
      <c r="P33" s="32">
        <v>75.67</v>
      </c>
      <c r="Q33" s="76">
        <f t="shared" si="3"/>
        <v>-0.15603390586660715</v>
      </c>
      <c r="R33" s="28"/>
      <c r="S33" s="39">
        <v>43921</v>
      </c>
      <c r="T33" s="32">
        <v>72.430000000000007</v>
      </c>
      <c r="U33" s="76">
        <f t="shared" si="4"/>
        <v>-0.16178683022798279</v>
      </c>
    </row>
    <row r="34" spans="1:21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43889</v>
      </c>
      <c r="L34" s="93">
        <f t="shared" ca="1" si="1"/>
        <v>-0.10936723949538096</v>
      </c>
      <c r="M34" s="93">
        <f t="shared" ca="1" si="2"/>
        <v>-0.10954245671887886</v>
      </c>
      <c r="N34" s="28"/>
      <c r="O34" s="81">
        <v>43889</v>
      </c>
      <c r="P34" s="32">
        <v>89.66</v>
      </c>
      <c r="Q34" s="76">
        <f t="shared" si="3"/>
        <v>-0.10936723949538096</v>
      </c>
      <c r="R34" s="28"/>
      <c r="S34" s="39">
        <v>43889</v>
      </c>
      <c r="T34" s="32">
        <v>86.41</v>
      </c>
      <c r="U34" s="76">
        <f t="shared" si="4"/>
        <v>-0.10954245671887886</v>
      </c>
    </row>
    <row r="35" spans="1:21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43861</v>
      </c>
      <c r="L35" s="93">
        <f t="shared" ca="1" si="1"/>
        <v>-8.9584563890529045E-3</v>
      </c>
      <c r="M35" s="93">
        <f t="shared" ca="1" si="2"/>
        <v>-9.0881241703257842E-3</v>
      </c>
      <c r="N35" s="28"/>
      <c r="O35" s="81">
        <v>43861</v>
      </c>
      <c r="P35" s="32">
        <v>100.67</v>
      </c>
      <c r="Q35" s="76">
        <f t="shared" si="3"/>
        <v>-8.9584563890529045E-3</v>
      </c>
      <c r="R35" s="28"/>
      <c r="S35" s="39">
        <v>43861</v>
      </c>
      <c r="T35" s="32">
        <v>97.04</v>
      </c>
      <c r="U35" s="76">
        <f t="shared" si="4"/>
        <v>-9.0881241703257842E-3</v>
      </c>
    </row>
    <row r="36" spans="1:21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43830</v>
      </c>
      <c r="L36" s="93">
        <f t="shared" ca="1" si="1"/>
        <v>7.2423986486486402E-2</v>
      </c>
      <c r="M36" s="93">
        <f t="shared" ca="1" si="2"/>
        <v>7.2148018392818036E-2</v>
      </c>
      <c r="N36" s="28"/>
      <c r="O36" s="81">
        <v>43830</v>
      </c>
      <c r="P36" s="32">
        <v>101.58</v>
      </c>
      <c r="Q36" s="76">
        <f t="shared" si="3"/>
        <v>7.2423986486486402E-2</v>
      </c>
      <c r="R36" s="28"/>
      <c r="S36" s="39">
        <v>43830</v>
      </c>
      <c r="T36" s="32">
        <v>97.93</v>
      </c>
      <c r="U36" s="76">
        <f t="shared" si="4"/>
        <v>7.2148018392818036E-2</v>
      </c>
    </row>
    <row r="37" spans="1:21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43798</v>
      </c>
      <c r="L37" s="93">
        <f t="shared" ca="1" si="1"/>
        <v>-1.6304912244262226E-2</v>
      </c>
      <c r="M37" s="93">
        <f t="shared" ca="1" si="2"/>
        <v>-1.6474641972649917E-2</v>
      </c>
      <c r="N37" s="28"/>
      <c r="O37" s="81">
        <v>43798</v>
      </c>
      <c r="P37" s="32">
        <v>94.72</v>
      </c>
      <c r="Q37" s="76">
        <f t="shared" si="3"/>
        <v>-1.6304912244262226E-2</v>
      </c>
      <c r="R37" s="28"/>
      <c r="S37" s="39">
        <v>43798</v>
      </c>
      <c r="T37" s="32">
        <v>91.34</v>
      </c>
      <c r="U37" s="76">
        <f t="shared" si="4"/>
        <v>-1.6474641972649917E-2</v>
      </c>
    </row>
    <row r="38" spans="1:21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ref="K38:K67" ca="1" si="5">IF(AND($B$2&lt;=O38,O38&lt;=EndDate),O38,"")</f>
        <v>43769</v>
      </c>
      <c r="L38" s="93">
        <f t="shared" ca="1" si="1"/>
        <v>1.9265375251402705E-2</v>
      </c>
      <c r="M38" s="93">
        <f t="shared" ca="1" si="2"/>
        <v>1.9093602545813715E-2</v>
      </c>
      <c r="N38" s="28"/>
      <c r="O38" s="81">
        <v>43769</v>
      </c>
      <c r="P38" s="32">
        <v>96.29</v>
      </c>
      <c r="Q38" s="76">
        <f t="shared" si="3"/>
        <v>1.9265375251402705E-2</v>
      </c>
      <c r="R38" s="28"/>
      <c r="S38" s="39">
        <v>43769</v>
      </c>
      <c r="T38" s="32">
        <v>92.87</v>
      </c>
      <c r="U38" s="76">
        <f t="shared" si="4"/>
        <v>1.9093602545813715E-2</v>
      </c>
    </row>
    <row r="39" spans="1:21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5"/>
        <v>43738</v>
      </c>
      <c r="L39" s="93">
        <f t="shared" ca="1" si="1"/>
        <v>-7.282363333006181E-2</v>
      </c>
      <c r="M39" s="93">
        <f t="shared" ca="1" si="2"/>
        <v>-7.303427932051676E-2</v>
      </c>
      <c r="N39" s="28"/>
      <c r="O39" s="81">
        <v>43738</v>
      </c>
      <c r="P39" s="32">
        <v>94.47</v>
      </c>
      <c r="Q39" s="76">
        <f t="shared" si="3"/>
        <v>-7.282363333006181E-2</v>
      </c>
      <c r="R39" s="28"/>
      <c r="S39" s="39">
        <v>43738</v>
      </c>
      <c r="T39" s="32">
        <v>91.13</v>
      </c>
      <c r="U39" s="76">
        <f t="shared" si="4"/>
        <v>-7.303427932051676E-2</v>
      </c>
    </row>
    <row r="40" spans="1:21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5"/>
        <v>43707</v>
      </c>
      <c r="L40" s="93">
        <f t="shared" ca="1" si="1"/>
        <v>8.9732620320855716E-2</v>
      </c>
      <c r="M40" s="93">
        <f t="shared" ca="1" si="2"/>
        <v>8.9548930510916502E-2</v>
      </c>
      <c r="N40" s="28"/>
      <c r="O40" s="81">
        <v>43707</v>
      </c>
      <c r="P40" s="32">
        <v>101.89</v>
      </c>
      <c r="Q40" s="76">
        <f t="shared" si="3"/>
        <v>8.9732620320855716E-2</v>
      </c>
      <c r="R40" s="28"/>
      <c r="S40" s="39">
        <v>43707</v>
      </c>
      <c r="T40" s="32">
        <v>98.31</v>
      </c>
      <c r="U40" s="76">
        <f t="shared" si="4"/>
        <v>8.9548930510916502E-2</v>
      </c>
    </row>
    <row r="41" spans="1:21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5"/>
        <v>43677</v>
      </c>
      <c r="L41" s="93">
        <f t="shared" ca="1" si="1"/>
        <v>8.0050825921219815E-2</v>
      </c>
      <c r="M41" s="93">
        <f t="shared" ca="1" si="2"/>
        <v>7.9822881761608455E-2</v>
      </c>
      <c r="N41" s="28"/>
      <c r="O41" s="81">
        <v>43677</v>
      </c>
      <c r="P41" s="32">
        <v>93.5</v>
      </c>
      <c r="Q41" s="76">
        <f t="shared" si="3"/>
        <v>8.0050825921219815E-2</v>
      </c>
      <c r="R41" s="28"/>
      <c r="S41" s="39">
        <v>43677</v>
      </c>
      <c r="T41" s="32">
        <v>90.23</v>
      </c>
      <c r="U41" s="76">
        <f t="shared" si="4"/>
        <v>7.9822881761608455E-2</v>
      </c>
    </row>
    <row r="42" spans="1:21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5"/>
        <v>43644</v>
      </c>
      <c r="L42" s="93">
        <f t="shared" ca="1" si="1"/>
        <v>0.12253630705394181</v>
      </c>
      <c r="M42" s="93">
        <f t="shared" ca="1" si="2"/>
        <v>0.1223640026863666</v>
      </c>
      <c r="N42" s="28"/>
      <c r="O42" s="81">
        <v>43644</v>
      </c>
      <c r="P42" s="32">
        <v>86.57</v>
      </c>
      <c r="Q42" s="76">
        <f t="shared" si="3"/>
        <v>0.12253630705394181</v>
      </c>
      <c r="R42" s="28"/>
      <c r="S42" s="39">
        <v>43644</v>
      </c>
      <c r="T42" s="32">
        <v>83.56</v>
      </c>
      <c r="U42" s="76">
        <f t="shared" si="4"/>
        <v>0.1223640026863666</v>
      </c>
    </row>
    <row r="43" spans="1:21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5"/>
        <v>43616</v>
      </c>
      <c r="L43" s="93">
        <f t="shared" ca="1" si="1"/>
        <v>-1.1408793744391743E-2</v>
      </c>
      <c r="M43" s="93">
        <f t="shared" ca="1" si="2"/>
        <v>-1.1681932828886188E-2</v>
      </c>
      <c r="N43" s="28"/>
      <c r="O43" s="81">
        <v>43616</v>
      </c>
      <c r="P43" s="32">
        <v>77.12</v>
      </c>
      <c r="Q43" s="76">
        <f t="shared" si="3"/>
        <v>-1.1408793744391743E-2</v>
      </c>
      <c r="R43" s="28"/>
      <c r="S43" s="39">
        <v>43616</v>
      </c>
      <c r="T43" s="32">
        <v>74.45</v>
      </c>
      <c r="U43" s="76">
        <f t="shared" si="4"/>
        <v>-1.1681932828886188E-2</v>
      </c>
    </row>
    <row r="44" spans="1:21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5"/>
        <v>43585</v>
      </c>
      <c r="L44" s="93">
        <f t="shared" ca="1" si="1"/>
        <v>-3.3572844400396318E-2</v>
      </c>
      <c r="M44" s="93">
        <f t="shared" ca="1" si="2"/>
        <v>-3.3735248845561783E-2</v>
      </c>
      <c r="N44" s="28"/>
      <c r="O44" s="81">
        <v>43585</v>
      </c>
      <c r="P44" s="32">
        <v>78.010000000000005</v>
      </c>
      <c r="Q44" s="76">
        <f t="shared" si="3"/>
        <v>-3.3572844400396318E-2</v>
      </c>
      <c r="R44" s="28"/>
      <c r="S44" s="39">
        <v>43585</v>
      </c>
      <c r="T44" s="32">
        <v>75.33</v>
      </c>
      <c r="U44" s="76">
        <f t="shared" si="4"/>
        <v>-3.3735248845561783E-2</v>
      </c>
    </row>
    <row r="45" spans="1:21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5"/>
        <v>43553</v>
      </c>
      <c r="L45" s="93">
        <f t="shared" ca="1" si="1"/>
        <v>-7.5003073896471317E-3</v>
      </c>
      <c r="M45" s="93">
        <f t="shared" ca="1" si="2"/>
        <v>-7.7637775232276551E-3</v>
      </c>
      <c r="N45" s="28"/>
      <c r="O45" s="81">
        <v>43553</v>
      </c>
      <c r="P45" s="32">
        <v>80.72</v>
      </c>
      <c r="Q45" s="76">
        <f t="shared" si="3"/>
        <v>-7.5003073896471317E-3</v>
      </c>
      <c r="R45" s="28"/>
      <c r="S45" s="39">
        <v>43553</v>
      </c>
      <c r="T45" s="32">
        <v>77.959999999999994</v>
      </c>
      <c r="U45" s="76">
        <f t="shared" si="4"/>
        <v>-7.7637775232276551E-3</v>
      </c>
    </row>
    <row r="46" spans="1:21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5"/>
        <v>43524</v>
      </c>
      <c r="L46" s="93">
        <f t="shared" ca="1" si="1"/>
        <v>1.0812826249067875E-2</v>
      </c>
      <c r="M46" s="93">
        <f t="shared" ca="1" si="2"/>
        <v>1.0676614355544123E-2</v>
      </c>
      <c r="N46" s="28"/>
      <c r="O46" s="81">
        <v>43524</v>
      </c>
      <c r="P46" s="32">
        <v>81.33</v>
      </c>
      <c r="Q46" s="76">
        <f t="shared" si="3"/>
        <v>1.0812826249067875E-2</v>
      </c>
      <c r="R46" s="28"/>
      <c r="S46" s="39">
        <v>43524</v>
      </c>
      <c r="T46" s="32">
        <v>78.569999999999993</v>
      </c>
      <c r="U46" s="76">
        <f t="shared" si="4"/>
        <v>1.0676614355544123E-2</v>
      </c>
    </row>
    <row r="47" spans="1:21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5"/>
        <v>43496</v>
      </c>
      <c r="L47" s="93">
        <f t="shared" ca="1" si="1"/>
        <v>7.2371051579368073E-2</v>
      </c>
      <c r="M47" s="93">
        <f t="shared" ca="1" si="2"/>
        <v>7.2127982347262254E-2</v>
      </c>
      <c r="N47" s="28"/>
      <c r="O47" s="81">
        <v>43496</v>
      </c>
      <c r="P47" s="32">
        <v>80.459999999999994</v>
      </c>
      <c r="Q47" s="76">
        <f t="shared" si="3"/>
        <v>7.2371051579368073E-2</v>
      </c>
      <c r="R47" s="28"/>
      <c r="S47" s="39">
        <v>43496</v>
      </c>
      <c r="T47" s="32">
        <v>77.739999999999995</v>
      </c>
      <c r="U47" s="76">
        <f t="shared" si="4"/>
        <v>7.2127982347262254E-2</v>
      </c>
    </row>
    <row r="48" spans="1:21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5"/>
        <v>43465</v>
      </c>
      <c r="L48" s="93">
        <f t="shared" ca="1" si="1"/>
        <v>7.6316166977478339E-2</v>
      </c>
      <c r="M48" s="93">
        <f t="shared" ca="1" si="2"/>
        <v>7.6135351736420498E-2</v>
      </c>
      <c r="N48" s="28"/>
      <c r="O48" s="81">
        <v>43465</v>
      </c>
      <c r="P48" s="32">
        <v>75.03</v>
      </c>
      <c r="Q48" s="76">
        <f t="shared" si="3"/>
        <v>7.6316166977478339E-2</v>
      </c>
      <c r="R48" s="28"/>
      <c r="S48" s="39">
        <v>43465</v>
      </c>
      <c r="T48" s="32">
        <v>72.510000000000005</v>
      </c>
      <c r="U48" s="76">
        <f t="shared" si="4"/>
        <v>7.6135351736420498E-2</v>
      </c>
    </row>
    <row r="49" spans="1:21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5"/>
        <v>43434</v>
      </c>
      <c r="L49" s="93">
        <f t="shared" ca="1" si="1"/>
        <v>-3.0998053933833813E-2</v>
      </c>
      <c r="M49" s="93">
        <f t="shared" ca="1" si="2"/>
        <v>-3.120057512580876E-2</v>
      </c>
      <c r="N49" s="28"/>
      <c r="O49" s="81">
        <v>43434</v>
      </c>
      <c r="P49" s="32">
        <v>69.709999999999994</v>
      </c>
      <c r="Q49" s="76">
        <f t="shared" si="3"/>
        <v>-3.0998053933833813E-2</v>
      </c>
      <c r="R49" s="28"/>
      <c r="S49" s="39">
        <v>43434</v>
      </c>
      <c r="T49" s="32">
        <v>67.38</v>
      </c>
      <c r="U49" s="76">
        <f t="shared" si="4"/>
        <v>-3.120057512580876E-2</v>
      </c>
    </row>
    <row r="50" spans="1:21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5"/>
        <v>43404</v>
      </c>
      <c r="L50" s="93">
        <f t="shared" ca="1" si="1"/>
        <v>5.8724832214764877E-3</v>
      </c>
      <c r="M50" s="93">
        <f t="shared" ca="1" si="2"/>
        <v>5.6390977443609991E-3</v>
      </c>
      <c r="N50" s="28"/>
      <c r="O50" s="81">
        <v>43404</v>
      </c>
      <c r="P50" s="32">
        <v>71.94</v>
      </c>
      <c r="Q50" s="76">
        <f t="shared" si="3"/>
        <v>5.8724832214764877E-3</v>
      </c>
      <c r="R50" s="28"/>
      <c r="S50" s="39">
        <v>43404</v>
      </c>
      <c r="T50" s="32">
        <v>69.55</v>
      </c>
      <c r="U50" s="76">
        <f t="shared" si="4"/>
        <v>5.6390977443609991E-3</v>
      </c>
    </row>
    <row r="51" spans="1:21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5"/>
        <v>43371</v>
      </c>
      <c r="L51" s="93">
        <f t="shared" ca="1" si="1"/>
        <v>-2.2950819672131195E-2</v>
      </c>
      <c r="M51" s="93">
        <f t="shared" ca="1" si="2"/>
        <v>-2.3163841807909646E-2</v>
      </c>
      <c r="N51" s="28"/>
      <c r="O51" s="81">
        <v>43371</v>
      </c>
      <c r="P51" s="32">
        <v>71.52</v>
      </c>
      <c r="Q51" s="76">
        <f t="shared" si="3"/>
        <v>-2.2950819672131195E-2</v>
      </c>
      <c r="R51" s="28"/>
      <c r="S51" s="39">
        <v>43371</v>
      </c>
      <c r="T51" s="32">
        <v>69.16</v>
      </c>
      <c r="U51" s="76">
        <f t="shared" si="4"/>
        <v>-2.3163841807909646E-2</v>
      </c>
    </row>
    <row r="52" spans="1:21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5"/>
        <v>43343</v>
      </c>
      <c r="L52" s="93">
        <f t="shared" ca="1" si="1"/>
        <v>-9.6073104470239534E-2</v>
      </c>
      <c r="M52" s="93">
        <f t="shared" ca="1" si="2"/>
        <v>-9.6131750287246298E-2</v>
      </c>
      <c r="N52" s="28"/>
      <c r="O52" s="81">
        <v>43343</v>
      </c>
      <c r="P52" s="32">
        <v>73.2</v>
      </c>
      <c r="Q52" s="76">
        <f t="shared" si="3"/>
        <v>-9.6073104470239534E-2</v>
      </c>
      <c r="R52" s="28"/>
      <c r="S52" s="39">
        <v>43343</v>
      </c>
      <c r="T52" s="32">
        <v>70.8</v>
      </c>
      <c r="U52" s="76">
        <f t="shared" si="4"/>
        <v>-9.6131750287246298E-2</v>
      </c>
    </row>
    <row r="53" spans="1:21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5"/>
        <v>43312</v>
      </c>
      <c r="L53" s="93">
        <f t="shared" ca="1" si="1"/>
        <v>-1.1715889675372182E-2</v>
      </c>
      <c r="M53" s="93">
        <f t="shared" ca="1" si="2"/>
        <v>-1.2107453651154065E-2</v>
      </c>
      <c r="N53" s="28"/>
      <c r="O53" s="81">
        <v>43312</v>
      </c>
      <c r="P53" s="32">
        <v>80.98</v>
      </c>
      <c r="Q53" s="76">
        <f t="shared" si="3"/>
        <v>-1.1715889675372182E-2</v>
      </c>
      <c r="R53" s="28"/>
      <c r="S53" s="39">
        <v>43312</v>
      </c>
      <c r="T53" s="32">
        <v>78.33</v>
      </c>
      <c r="U53" s="76">
        <f t="shared" si="4"/>
        <v>-1.2107453651154065E-2</v>
      </c>
    </row>
    <row r="54" spans="1:21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5"/>
        <v>43280</v>
      </c>
      <c r="L54" s="93">
        <f t="shared" ca="1" si="1"/>
        <v>-1.1341698841698777E-2</v>
      </c>
      <c r="M54" s="93">
        <f t="shared" ca="1" si="2"/>
        <v>-1.1469891534721222E-2</v>
      </c>
      <c r="N54" s="28"/>
      <c r="O54" s="81">
        <v>43280</v>
      </c>
      <c r="P54" s="32">
        <v>81.94</v>
      </c>
      <c r="Q54" s="76">
        <f t="shared" si="3"/>
        <v>-1.1341698841698777E-2</v>
      </c>
      <c r="R54" s="28"/>
      <c r="S54" s="39">
        <v>43280</v>
      </c>
      <c r="T54" s="32">
        <v>79.290000000000006</v>
      </c>
      <c r="U54" s="76">
        <f t="shared" si="4"/>
        <v>-1.1469891534721222E-2</v>
      </c>
    </row>
    <row r="55" spans="1:21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5"/>
        <v>43251</v>
      </c>
      <c r="L55" s="93">
        <f t="shared" ca="1" si="1"/>
        <v>3.0589405620492283E-2</v>
      </c>
      <c r="M55" s="93">
        <f t="shared" ca="1" si="2"/>
        <v>3.0447070914696672E-2</v>
      </c>
      <c r="N55" s="28"/>
      <c r="O55" s="81">
        <v>43251</v>
      </c>
      <c r="P55" s="32">
        <v>82.88</v>
      </c>
      <c r="Q55" s="76">
        <f t="shared" si="3"/>
        <v>3.0589405620492283E-2</v>
      </c>
      <c r="R55" s="28"/>
      <c r="S55" s="39">
        <v>43251</v>
      </c>
      <c r="T55" s="32">
        <v>80.209999999999994</v>
      </c>
      <c r="U55" s="76">
        <f t="shared" si="4"/>
        <v>3.0447070914696672E-2</v>
      </c>
    </row>
    <row r="56" spans="1:21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5"/>
        <v>43220</v>
      </c>
      <c r="L56" s="93">
        <f t="shared" ca="1" si="1"/>
        <v>2.1076688674454003E-2</v>
      </c>
      <c r="M56" s="93">
        <f t="shared" ca="1" si="2"/>
        <v>2.0852459016393432E-2</v>
      </c>
      <c r="N56" s="28"/>
      <c r="O56" s="81">
        <v>43220</v>
      </c>
      <c r="P56" s="32">
        <v>80.42</v>
      </c>
      <c r="Q56" s="76">
        <f t="shared" si="3"/>
        <v>2.1076688674454003E-2</v>
      </c>
      <c r="R56" s="28"/>
      <c r="S56" s="39">
        <v>43220</v>
      </c>
      <c r="T56" s="32">
        <v>77.84</v>
      </c>
      <c r="U56" s="76">
        <f t="shared" si="4"/>
        <v>2.0852459016393432E-2</v>
      </c>
    </row>
    <row r="57" spans="1:21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5"/>
        <v>43189</v>
      </c>
      <c r="L57" s="93">
        <f t="shared" ca="1" si="1"/>
        <v>6.131834440470163E-3</v>
      </c>
      <c r="M57" s="93">
        <f t="shared" ca="1" si="2"/>
        <v>5.9366754617413697E-3</v>
      </c>
      <c r="N57" s="28"/>
      <c r="O57" s="81">
        <v>43189</v>
      </c>
      <c r="P57" s="32">
        <v>78.760000000000005</v>
      </c>
      <c r="Q57" s="76">
        <f t="shared" si="3"/>
        <v>6.131834440470163E-3</v>
      </c>
      <c r="R57" s="28"/>
      <c r="S57" s="39">
        <v>43189</v>
      </c>
      <c r="T57" s="32">
        <v>76.25</v>
      </c>
      <c r="U57" s="76">
        <f t="shared" si="4"/>
        <v>5.9366754617413697E-3</v>
      </c>
    </row>
    <row r="58" spans="1:21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5"/>
        <v>43159</v>
      </c>
      <c r="L58" s="93">
        <f t="shared" ca="1" si="1"/>
        <v>-4.8383175297836201E-2</v>
      </c>
      <c r="M58" s="93">
        <f t="shared" ca="1" si="2"/>
        <v>-4.8455937735375376E-2</v>
      </c>
      <c r="N58" s="28"/>
      <c r="O58" s="81">
        <v>43159</v>
      </c>
      <c r="P58" s="32">
        <v>78.28</v>
      </c>
      <c r="Q58" s="76">
        <f t="shared" si="3"/>
        <v>-4.8383175297836201E-2</v>
      </c>
      <c r="R58" s="28"/>
      <c r="S58" s="39">
        <v>43159</v>
      </c>
      <c r="T58" s="32">
        <v>75.8</v>
      </c>
      <c r="U58" s="76">
        <f t="shared" si="4"/>
        <v>-4.8455937735375376E-2</v>
      </c>
    </row>
    <row r="59" spans="1:21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5"/>
        <v>43131</v>
      </c>
      <c r="L59" s="93">
        <f t="shared" ca="1" si="1"/>
        <v>-3.2917940277451208E-2</v>
      </c>
      <c r="M59" s="93">
        <f t="shared" ca="1" si="2"/>
        <v>-3.3017722748239886E-2</v>
      </c>
      <c r="N59" s="28"/>
      <c r="O59" s="81">
        <v>43131</v>
      </c>
      <c r="P59" s="32">
        <v>82.26</v>
      </c>
      <c r="Q59" s="76">
        <f t="shared" si="3"/>
        <v>-3.2917940277451208E-2</v>
      </c>
      <c r="R59" s="28"/>
      <c r="S59" s="39">
        <v>43131</v>
      </c>
      <c r="T59" s="32">
        <v>79.66</v>
      </c>
      <c r="U59" s="76">
        <f t="shared" si="4"/>
        <v>-3.3017722748239886E-2</v>
      </c>
    </row>
    <row r="60" spans="1:21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5"/>
        <v>43098</v>
      </c>
      <c r="L60" s="93">
        <f t="shared" ca="1" si="1"/>
        <v>4.2146532712570517E-2</v>
      </c>
      <c r="M60" s="93">
        <f t="shared" ca="1" si="2"/>
        <v>4.1861641583407216E-2</v>
      </c>
      <c r="N60" s="28"/>
      <c r="O60" s="81">
        <v>43098</v>
      </c>
      <c r="P60" s="32">
        <v>85.06</v>
      </c>
      <c r="Q60" s="76">
        <f t="shared" si="3"/>
        <v>4.2146532712570517E-2</v>
      </c>
      <c r="R60" s="28"/>
      <c r="S60" s="39">
        <v>43098</v>
      </c>
      <c r="T60" s="32">
        <v>82.38</v>
      </c>
      <c r="U60" s="76">
        <f t="shared" si="4"/>
        <v>4.1861641583407216E-2</v>
      </c>
    </row>
    <row r="61" spans="1:21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5"/>
        <v>43069</v>
      </c>
      <c r="L61" s="93">
        <f t="shared" ca="1" si="1"/>
        <v>-1.7336864916927541E-2</v>
      </c>
      <c r="M61" s="93">
        <f t="shared" ca="1" si="2"/>
        <v>-1.7397787995526381E-2</v>
      </c>
      <c r="N61" s="28"/>
      <c r="O61" s="81">
        <v>43069</v>
      </c>
      <c r="P61" s="32">
        <v>81.62</v>
      </c>
      <c r="Q61" s="76">
        <f t="shared" si="3"/>
        <v>-1.7336864916927541E-2</v>
      </c>
      <c r="R61" s="28"/>
      <c r="S61" s="39">
        <v>43069</v>
      </c>
      <c r="T61" s="32">
        <v>79.069999999999993</v>
      </c>
      <c r="U61" s="76">
        <f t="shared" si="4"/>
        <v>-1.7397787995526381E-2</v>
      </c>
    </row>
    <row r="62" spans="1:21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5"/>
        <v>43039</v>
      </c>
      <c r="L62" s="93">
        <f t="shared" ca="1" si="1"/>
        <v>-6.221584111031353E-3</v>
      </c>
      <c r="M62" s="93">
        <f t="shared" ca="1" si="2"/>
        <v>-6.4205457463883953E-3</v>
      </c>
      <c r="N62" s="28"/>
      <c r="O62" s="81">
        <v>43039</v>
      </c>
      <c r="P62" s="32">
        <v>83.06</v>
      </c>
      <c r="Q62" s="76">
        <f t="shared" si="3"/>
        <v>-6.221584111031353E-3</v>
      </c>
      <c r="R62" s="28"/>
      <c r="S62" s="39">
        <v>43039</v>
      </c>
      <c r="T62" s="32">
        <v>80.47</v>
      </c>
      <c r="U62" s="76">
        <f t="shared" si="4"/>
        <v>-6.4205457463883953E-3</v>
      </c>
    </row>
    <row r="63" spans="1:21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5"/>
        <v>43007</v>
      </c>
      <c r="L63" s="93">
        <f t="shared" ca="1" si="1"/>
        <v>-3.6652835408022222E-2</v>
      </c>
      <c r="M63" s="93">
        <f t="shared" ca="1" si="2"/>
        <v>-3.6979785969084467E-2</v>
      </c>
      <c r="N63" s="28"/>
      <c r="O63" s="81">
        <v>43007</v>
      </c>
      <c r="P63" s="32">
        <v>83.58</v>
      </c>
      <c r="Q63" s="76">
        <f t="shared" si="3"/>
        <v>-3.6652835408022222E-2</v>
      </c>
      <c r="R63" s="28"/>
      <c r="S63" s="39">
        <v>43007</v>
      </c>
      <c r="T63" s="32">
        <v>80.989999999999995</v>
      </c>
      <c r="U63" s="76">
        <f t="shared" si="4"/>
        <v>-3.6979785969084467E-2</v>
      </c>
    </row>
    <row r="64" spans="1:21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5"/>
        <v>42978</v>
      </c>
      <c r="L64" s="93">
        <f t="shared" ca="1" si="1"/>
        <v>2.8449502133712778E-2</v>
      </c>
      <c r="M64" s="93">
        <f t="shared" ca="1" si="2"/>
        <v>2.8368794326240954E-2</v>
      </c>
      <c r="N64" s="28"/>
      <c r="O64" s="81">
        <v>42978</v>
      </c>
      <c r="P64" s="32">
        <v>86.76</v>
      </c>
      <c r="Q64" s="76">
        <f t="shared" si="3"/>
        <v>2.8449502133712778E-2</v>
      </c>
      <c r="R64" s="28"/>
      <c r="S64" s="39">
        <v>42978</v>
      </c>
      <c r="T64" s="32">
        <v>84.1</v>
      </c>
      <c r="U64" s="76">
        <f t="shared" si="4"/>
        <v>2.8368794326240954E-2</v>
      </c>
    </row>
    <row r="65" spans="1:21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 t="str">
        <f t="shared" ca="1" si="5"/>
        <v/>
      </c>
      <c r="L65" s="93" t="str">
        <f t="shared" ca="1" si="1"/>
        <v/>
      </c>
      <c r="M65" s="93" t="str">
        <f t="shared" ca="1" si="2"/>
        <v/>
      </c>
      <c r="N65" s="28"/>
      <c r="O65" s="81">
        <v>42947</v>
      </c>
      <c r="P65" s="32">
        <v>84.36</v>
      </c>
      <c r="Q65" s="76">
        <f t="shared" si="3"/>
        <v>-1.4485981308411167E-2</v>
      </c>
      <c r="R65" s="28"/>
      <c r="S65" s="39">
        <v>42947</v>
      </c>
      <c r="T65" s="32">
        <v>81.78</v>
      </c>
      <c r="U65" s="76">
        <f t="shared" si="4"/>
        <v>-1.4580069887938252E-2</v>
      </c>
    </row>
    <row r="66" spans="1:21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 t="str">
        <f t="shared" ca="1" si="5"/>
        <v/>
      </c>
      <c r="L66" s="93" t="str">
        <f t="shared" ca="1" si="1"/>
        <v/>
      </c>
      <c r="M66" s="93" t="str">
        <f t="shared" ca="1" si="2"/>
        <v/>
      </c>
      <c r="N66" s="28"/>
      <c r="O66" s="81">
        <v>42916</v>
      </c>
      <c r="P66" s="32">
        <v>85.6</v>
      </c>
      <c r="Q66" s="76" t="str">
        <f t="shared" si="3"/>
        <v/>
      </c>
      <c r="R66" s="28"/>
      <c r="S66" s="39">
        <v>42916</v>
      </c>
      <c r="T66" s="32">
        <v>82.99</v>
      </c>
      <c r="U66" s="76" t="str">
        <f t="shared" si="4"/>
        <v/>
      </c>
    </row>
    <row r="67" spans="1:21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 t="str">
        <f t="shared" ca="1" si="5"/>
        <v/>
      </c>
      <c r="L67" s="93" t="str">
        <f t="shared" ca="1" si="1"/>
        <v/>
      </c>
      <c r="M67" s="93" t="str">
        <f t="shared" ca="1" si="2"/>
        <v/>
      </c>
      <c r="N67" s="28"/>
      <c r="O67" s="81"/>
      <c r="Q67" s="76" t="str">
        <f t="shared" si="3"/>
        <v/>
      </c>
      <c r="R67" s="28"/>
      <c r="S67" s="39"/>
      <c r="U67" s="76" t="str">
        <f t="shared" si="4"/>
        <v/>
      </c>
    </row>
    <row r="68" spans="1:21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8"/>
      <c r="M68" s="98"/>
      <c r="N68" s="28"/>
      <c r="O68" s="82"/>
      <c r="Q68" s="76"/>
      <c r="R68" s="28"/>
      <c r="S68" s="39"/>
      <c r="U68" s="76"/>
    </row>
    <row r="69" spans="1:21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8"/>
      <c r="M69" s="98"/>
      <c r="N69" s="28"/>
      <c r="O69" s="82"/>
      <c r="Q69" s="76"/>
      <c r="R69" s="28"/>
      <c r="S69" s="39"/>
      <c r="U69" s="76"/>
    </row>
    <row r="70" spans="1:21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8"/>
      <c r="M70" s="98"/>
      <c r="N70" s="28"/>
      <c r="O70" s="82"/>
      <c r="Q70" s="76"/>
      <c r="R70" s="28"/>
      <c r="S70" s="39"/>
      <c r="U70" s="76"/>
    </row>
    <row r="71" spans="1:21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8"/>
      <c r="M71" s="98"/>
      <c r="N71" s="28"/>
      <c r="O71" s="82"/>
      <c r="Q71" s="76"/>
      <c r="R71" s="28"/>
      <c r="S71" s="39"/>
      <c r="U71" s="76"/>
    </row>
    <row r="72" spans="1:21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8"/>
      <c r="M72" s="98"/>
      <c r="N72" s="28"/>
      <c r="O72" s="82"/>
      <c r="Q72" s="76"/>
      <c r="R72" s="28"/>
      <c r="S72" s="39"/>
      <c r="U72" s="76"/>
    </row>
    <row r="73" spans="1:21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8"/>
      <c r="M73" s="98"/>
      <c r="N73" s="28"/>
      <c r="O73" s="82"/>
      <c r="Q73" s="76"/>
      <c r="R73" s="28"/>
      <c r="S73" s="39"/>
      <c r="U73" s="76"/>
    </row>
    <row r="74" spans="1:21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8"/>
      <c r="M74" s="98"/>
      <c r="N74" s="28"/>
      <c r="O74" s="82"/>
      <c r="Q74" s="76"/>
      <c r="R74" s="28"/>
      <c r="S74" s="39"/>
      <c r="U74" s="76"/>
    </row>
    <row r="75" spans="1:21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8"/>
      <c r="M75" s="98"/>
      <c r="N75" s="28"/>
      <c r="O75" s="82"/>
      <c r="Q75" s="76"/>
      <c r="R75" s="28"/>
      <c r="S75" s="39"/>
      <c r="U75" s="76"/>
    </row>
    <row r="76" spans="1:21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8"/>
      <c r="M76" s="98"/>
      <c r="N76" s="28"/>
      <c r="O76" s="82"/>
      <c r="Q76" s="76"/>
      <c r="R76" s="28"/>
      <c r="S76" s="39"/>
      <c r="U76" s="76"/>
    </row>
    <row r="77" spans="1:21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8"/>
      <c r="M77" s="98"/>
      <c r="N77" s="28"/>
      <c r="O77" s="82"/>
      <c r="Q77" s="76"/>
      <c r="R77" s="28"/>
      <c r="S77" s="39"/>
      <c r="U77" s="76"/>
    </row>
    <row r="78" spans="1:21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8"/>
      <c r="M78" s="98"/>
      <c r="N78" s="28"/>
      <c r="O78" s="82"/>
      <c r="Q78" s="76"/>
      <c r="R78" s="28"/>
      <c r="S78" s="39"/>
      <c r="U78" s="76"/>
    </row>
    <row r="79" spans="1:21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8"/>
      <c r="M79" s="98"/>
      <c r="N79" s="28"/>
      <c r="O79" s="82"/>
      <c r="Q79" s="76"/>
      <c r="R79" s="28"/>
      <c r="S79" s="39"/>
      <c r="U79" s="76"/>
    </row>
    <row r="80" spans="1:21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8"/>
      <c r="M80" s="98"/>
      <c r="N80" s="28"/>
      <c r="O80" s="82"/>
      <c r="Q80" s="76"/>
      <c r="R80" s="28"/>
      <c r="S80" s="39"/>
      <c r="U80" s="76"/>
    </row>
    <row r="81" spans="1:21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8"/>
      <c r="M81" s="98"/>
      <c r="N81" s="28"/>
      <c r="O81" s="82"/>
      <c r="Q81" s="76"/>
      <c r="R81" s="28"/>
      <c r="S81" s="39"/>
      <c r="U81" s="76"/>
    </row>
    <row r="82" spans="1:21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8"/>
      <c r="M82" s="98"/>
      <c r="N82" s="28"/>
      <c r="O82" s="82"/>
      <c r="Q82" s="76"/>
      <c r="R82" s="28"/>
      <c r="S82" s="39"/>
      <c r="U82" s="76"/>
    </row>
    <row r="83" spans="1:21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8"/>
      <c r="M83" s="98"/>
      <c r="N83" s="28"/>
      <c r="O83" s="82"/>
      <c r="Q83" s="76"/>
      <c r="R83" s="28"/>
      <c r="S83" s="39"/>
      <c r="U83" s="76"/>
    </row>
    <row r="84" spans="1:21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8"/>
      <c r="M84" s="98"/>
      <c r="N84" s="28"/>
      <c r="O84" s="82"/>
      <c r="Q84" s="76"/>
      <c r="R84" s="28"/>
      <c r="S84" s="39"/>
      <c r="U84" s="76"/>
    </row>
    <row r="85" spans="1:21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8"/>
      <c r="M85" s="98"/>
      <c r="N85" s="28"/>
      <c r="O85" s="82"/>
      <c r="Q85" s="76"/>
      <c r="R85" s="28"/>
      <c r="S85" s="39"/>
      <c r="U85" s="76"/>
    </row>
    <row r="86" spans="1:21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8"/>
      <c r="M86" s="98"/>
      <c r="N86" s="28"/>
      <c r="O86" s="82"/>
      <c r="Q86" s="76"/>
      <c r="R86" s="28"/>
      <c r="S86" s="39"/>
      <c r="U86" s="76"/>
    </row>
    <row r="87" spans="1:21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8"/>
      <c r="M87" s="98"/>
      <c r="N87" s="28"/>
      <c r="O87" s="82"/>
      <c r="Q87" s="76"/>
      <c r="R87" s="28"/>
      <c r="S87" s="39"/>
      <c r="U87" s="76"/>
    </row>
    <row r="88" spans="1:21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8"/>
      <c r="M88" s="98"/>
      <c r="N88" s="28"/>
      <c r="O88" s="82"/>
      <c r="Q88" s="76"/>
      <c r="R88" s="28"/>
      <c r="S88" s="39"/>
      <c r="U88" s="76"/>
    </row>
    <row r="89" spans="1:21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8"/>
      <c r="M89" s="98"/>
      <c r="N89" s="28"/>
      <c r="O89" s="82"/>
      <c r="Q89" s="76"/>
      <c r="R89" s="28"/>
      <c r="S89" s="39"/>
      <c r="U89" s="76"/>
    </row>
    <row r="90" spans="1:21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8"/>
      <c r="M90" s="98"/>
      <c r="N90" s="28"/>
      <c r="O90" s="82"/>
      <c r="Q90" s="76"/>
      <c r="R90" s="28"/>
      <c r="S90" s="39"/>
      <c r="U90" s="76"/>
    </row>
    <row r="91" spans="1:21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8"/>
      <c r="M91" s="98"/>
      <c r="N91" s="28"/>
      <c r="O91" s="82"/>
      <c r="Q91" s="76"/>
      <c r="R91" s="28"/>
      <c r="S91" s="39"/>
      <c r="U91" s="76"/>
    </row>
    <row r="92" spans="1:21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8"/>
      <c r="M92" s="98"/>
      <c r="N92" s="28"/>
      <c r="O92" s="82"/>
      <c r="Q92" s="76"/>
      <c r="R92" s="28"/>
      <c r="S92" s="39"/>
      <c r="U92" s="76"/>
    </row>
    <row r="93" spans="1:21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8"/>
      <c r="M93" s="98"/>
      <c r="N93" s="28"/>
      <c r="O93" s="82"/>
      <c r="Q93" s="76"/>
      <c r="R93" s="28"/>
      <c r="S93" s="39"/>
      <c r="U93" s="76"/>
    </row>
    <row r="94" spans="1:21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8"/>
      <c r="M94" s="98"/>
      <c r="N94" s="28"/>
      <c r="O94" s="82"/>
      <c r="Q94" s="76"/>
      <c r="R94" s="28"/>
      <c r="S94" s="39"/>
      <c r="U94" s="76"/>
    </row>
    <row r="95" spans="1:21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8"/>
      <c r="M95" s="98"/>
      <c r="N95" s="28"/>
      <c r="O95" s="82"/>
      <c r="Q95" s="76"/>
      <c r="R95" s="28"/>
      <c r="S95" s="39"/>
      <c r="U95" s="76"/>
    </row>
    <row r="96" spans="1:21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8"/>
      <c r="M96" s="98"/>
      <c r="N96" s="28"/>
      <c r="O96" s="82"/>
      <c r="Q96" s="76"/>
      <c r="R96" s="28"/>
      <c r="S96" s="39"/>
      <c r="U96" s="76"/>
    </row>
    <row r="97" spans="1:21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8"/>
      <c r="M97" s="98"/>
      <c r="N97" s="28"/>
      <c r="O97" s="82"/>
      <c r="Q97" s="76"/>
      <c r="R97" s="28"/>
      <c r="S97" s="39"/>
      <c r="U97" s="76"/>
    </row>
    <row r="98" spans="1:21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8"/>
      <c r="M98" s="98"/>
      <c r="N98" s="28"/>
      <c r="O98" s="82"/>
      <c r="Q98" s="76"/>
      <c r="R98" s="28"/>
      <c r="S98" s="39"/>
      <c r="U98" s="76"/>
    </row>
    <row r="99" spans="1:21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8"/>
      <c r="M99" s="98"/>
      <c r="N99" s="28"/>
      <c r="O99" s="82"/>
      <c r="Q99" s="76"/>
      <c r="R99" s="28"/>
      <c r="S99" s="39"/>
      <c r="U99" s="76"/>
    </row>
    <row r="100" spans="1:21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8"/>
      <c r="M100" s="98"/>
      <c r="N100" s="28"/>
      <c r="O100" s="82"/>
      <c r="Q100" s="76"/>
      <c r="R100" s="28"/>
      <c r="S100" s="39"/>
      <c r="U100" s="76"/>
    </row>
    <row r="101" spans="1:21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98"/>
      <c r="M101" s="98"/>
      <c r="N101" s="28"/>
      <c r="O101" s="82"/>
      <c r="Q101" s="76"/>
      <c r="R101" s="28"/>
      <c r="S101" s="39"/>
      <c r="U101" s="76"/>
    </row>
    <row r="102" spans="1:21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98"/>
      <c r="M102" s="98"/>
      <c r="N102" s="28"/>
      <c r="O102" s="82"/>
      <c r="Q102" s="76"/>
      <c r="R102" s="28"/>
      <c r="S102" s="39"/>
      <c r="U102" s="76"/>
    </row>
    <row r="103" spans="1:21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98"/>
      <c r="M103" s="98"/>
      <c r="N103" s="28"/>
      <c r="O103" s="82"/>
      <c r="Q103" s="76"/>
      <c r="R103" s="28"/>
      <c r="S103" s="39"/>
      <c r="U103" s="76"/>
    </row>
    <row r="104" spans="1:21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98"/>
      <c r="M104" s="98"/>
      <c r="N104" s="28"/>
      <c r="O104" s="82"/>
      <c r="Q104" s="76"/>
      <c r="R104" s="28"/>
      <c r="S104" s="39"/>
      <c r="U104" s="76"/>
    </row>
    <row r="105" spans="1:21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98"/>
      <c r="M105" s="98"/>
      <c r="N105" s="28"/>
      <c r="O105" s="82"/>
      <c r="Q105" s="76"/>
      <c r="R105" s="28"/>
      <c r="S105" s="39"/>
      <c r="U105" s="76"/>
    </row>
    <row r="106" spans="1:21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98"/>
      <c r="M106" s="98"/>
      <c r="N106" s="28"/>
      <c r="O106" s="82"/>
      <c r="Q106" s="76"/>
      <c r="R106" s="28"/>
      <c r="S106" s="39"/>
      <c r="U106" s="76"/>
    </row>
    <row r="107" spans="1:21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98"/>
      <c r="M107" s="98"/>
      <c r="N107" s="28"/>
      <c r="O107" s="82"/>
      <c r="Q107" s="76"/>
      <c r="R107" s="28"/>
      <c r="S107" s="39"/>
      <c r="U107" s="76"/>
    </row>
    <row r="108" spans="1:21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98"/>
      <c r="M108" s="98"/>
      <c r="N108" s="28"/>
      <c r="O108" s="82"/>
      <c r="Q108" s="76"/>
      <c r="R108" s="28"/>
      <c r="S108" s="39"/>
      <c r="U108" s="76"/>
    </row>
    <row r="109" spans="1:21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98"/>
      <c r="M109" s="98"/>
      <c r="N109" s="28"/>
      <c r="O109" s="82"/>
      <c r="Q109" s="76"/>
      <c r="R109" s="28"/>
      <c r="S109" s="39"/>
      <c r="U109" s="76"/>
    </row>
    <row r="110" spans="1:21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98"/>
      <c r="M110" s="98"/>
      <c r="N110" s="28"/>
      <c r="O110" s="82"/>
      <c r="Q110" s="76"/>
      <c r="R110" s="28"/>
      <c r="S110" s="39"/>
      <c r="U110" s="76"/>
    </row>
    <row r="111" spans="1:21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98"/>
      <c r="M111" s="98"/>
      <c r="N111" s="28"/>
      <c r="O111" s="82"/>
      <c r="Q111" s="76"/>
      <c r="R111" s="28"/>
      <c r="S111" s="39"/>
      <c r="U111" s="76"/>
    </row>
    <row r="112" spans="1:21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98"/>
      <c r="M112" s="98"/>
      <c r="N112" s="28"/>
      <c r="O112" s="82"/>
      <c r="Q112" s="76"/>
      <c r="R112" s="28"/>
      <c r="S112" s="39"/>
      <c r="U112" s="76"/>
    </row>
    <row r="113" spans="1:21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98"/>
      <c r="M113" s="98"/>
      <c r="N113" s="28"/>
      <c r="O113" s="82"/>
      <c r="Q113" s="76"/>
      <c r="R113" s="28"/>
      <c r="S113" s="39"/>
      <c r="U113" s="76"/>
    </row>
    <row r="114" spans="1:21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98"/>
      <c r="M114" s="98"/>
      <c r="N114" s="28"/>
      <c r="O114" s="82"/>
      <c r="Q114" s="76"/>
      <c r="R114" s="28"/>
      <c r="S114" s="39"/>
      <c r="U114" s="76"/>
    </row>
    <row r="115" spans="1:21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98"/>
      <c r="M115" s="98"/>
      <c r="N115" s="28"/>
      <c r="O115" s="82"/>
      <c r="Q115" s="76"/>
      <c r="R115" s="28"/>
      <c r="S115" s="39"/>
      <c r="U115" s="76"/>
    </row>
    <row r="116" spans="1:21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98"/>
      <c r="M116" s="98"/>
      <c r="N116" s="28"/>
      <c r="O116" s="82"/>
      <c r="Q116" s="76"/>
      <c r="R116" s="28"/>
      <c r="S116" s="39"/>
      <c r="U116" s="76"/>
    </row>
    <row r="117" spans="1:21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98"/>
      <c r="M117" s="98"/>
      <c r="N117" s="28"/>
      <c r="O117" s="82"/>
      <c r="Q117" s="76"/>
      <c r="R117" s="28"/>
      <c r="S117" s="39"/>
      <c r="U117" s="76"/>
    </row>
    <row r="118" spans="1:21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98"/>
      <c r="M118" s="98"/>
      <c r="N118" s="28"/>
      <c r="O118" s="82"/>
      <c r="Q118" s="76"/>
      <c r="R118" s="28"/>
      <c r="S118" s="39"/>
      <c r="U118" s="76"/>
    </row>
    <row r="119" spans="1:21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98"/>
      <c r="M119" s="98"/>
      <c r="N119" s="28"/>
      <c r="O119" s="82"/>
      <c r="Q119" s="76"/>
      <c r="R119" s="28"/>
      <c r="S119" s="39"/>
      <c r="U119" s="76"/>
    </row>
    <row r="120" spans="1:21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98"/>
      <c r="M120" s="98"/>
      <c r="N120" s="28"/>
      <c r="O120" s="82"/>
      <c r="Q120" s="76"/>
      <c r="R120" s="28"/>
      <c r="S120" s="39"/>
      <c r="U120" s="76"/>
    </row>
    <row r="121" spans="1:21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98"/>
      <c r="M121" s="98"/>
      <c r="N121" s="28"/>
      <c r="O121" s="82"/>
      <c r="Q121" s="76"/>
      <c r="R121" s="28"/>
      <c r="S121" s="39"/>
      <c r="U121" s="76"/>
    </row>
    <row r="122" spans="1:21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98"/>
      <c r="M122" s="98"/>
      <c r="N122" s="28"/>
      <c r="O122" s="82"/>
      <c r="Q122" s="76"/>
      <c r="R122" s="28"/>
      <c r="S122" s="39"/>
      <c r="U122" s="76"/>
    </row>
    <row r="123" spans="1:21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98"/>
      <c r="M123" s="98"/>
      <c r="N123" s="28"/>
      <c r="O123" s="82"/>
      <c r="Q123" s="76"/>
      <c r="R123" s="28"/>
      <c r="S123" s="39"/>
      <c r="U123" s="76"/>
    </row>
    <row r="124" spans="1:21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98"/>
      <c r="M124" s="98"/>
      <c r="N124" s="28"/>
      <c r="O124" s="82"/>
      <c r="Q124" s="76"/>
      <c r="R124" s="28"/>
      <c r="S124" s="39"/>
      <c r="U124" s="76"/>
    </row>
    <row r="125" spans="1:21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98"/>
      <c r="M125" s="98"/>
      <c r="N125" s="28"/>
      <c r="O125" s="82"/>
      <c r="Q125" s="76"/>
      <c r="R125" s="28"/>
      <c r="S125" s="39"/>
      <c r="U125" s="76"/>
    </row>
    <row r="126" spans="1:21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98"/>
      <c r="M126" s="98"/>
      <c r="N126" s="28"/>
      <c r="O126" s="82"/>
      <c r="Q126" s="76"/>
      <c r="R126" s="28"/>
      <c r="S126" s="39"/>
      <c r="U126" s="76"/>
    </row>
    <row r="127" spans="1:21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98"/>
      <c r="M127" s="98"/>
      <c r="N127" s="28"/>
      <c r="O127" s="82"/>
      <c r="Q127" s="76"/>
      <c r="R127" s="28"/>
      <c r="S127" s="39"/>
      <c r="U127" s="76"/>
    </row>
    <row r="128" spans="1:21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98"/>
      <c r="M128" s="98"/>
      <c r="N128" s="28"/>
      <c r="O128" s="82"/>
      <c r="Q128" s="76"/>
      <c r="R128" s="28"/>
      <c r="S128" s="39"/>
      <c r="U128" s="76"/>
    </row>
    <row r="129" spans="1:21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98"/>
      <c r="M129" s="98"/>
      <c r="N129" s="28"/>
      <c r="O129" s="82"/>
      <c r="Q129" s="76"/>
      <c r="R129" s="28"/>
      <c r="S129" s="39"/>
      <c r="U129" s="76"/>
    </row>
    <row r="130" spans="1:21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98"/>
      <c r="M130" s="98"/>
      <c r="N130" s="28"/>
      <c r="O130" s="82"/>
      <c r="Q130" s="76"/>
      <c r="R130" s="28"/>
      <c r="S130" s="39"/>
      <c r="U130" s="76"/>
    </row>
    <row r="131" spans="1:21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98"/>
      <c r="M131" s="98"/>
      <c r="N131" s="28"/>
      <c r="O131" s="82"/>
      <c r="Q131" s="76"/>
      <c r="R131" s="28"/>
      <c r="S131" s="39"/>
      <c r="U131" s="76"/>
    </row>
    <row r="132" spans="1:21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98"/>
      <c r="M132" s="98"/>
      <c r="N132" s="28"/>
      <c r="O132" s="82"/>
      <c r="Q132" s="76"/>
      <c r="R132" s="28"/>
      <c r="S132" s="39"/>
      <c r="U132" s="76"/>
    </row>
    <row r="133" spans="1:21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98"/>
      <c r="M133" s="98"/>
      <c r="N133" s="28"/>
      <c r="O133" s="82"/>
      <c r="Q133" s="76"/>
      <c r="R133" s="28"/>
      <c r="S133" s="39"/>
      <c r="U133" s="76"/>
    </row>
    <row r="134" spans="1:21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98"/>
      <c r="M134" s="98"/>
      <c r="N134" s="28"/>
      <c r="O134" s="82"/>
      <c r="Q134" s="76"/>
      <c r="R134" s="28"/>
      <c r="S134" s="39"/>
      <c r="U134" s="76"/>
    </row>
    <row r="135" spans="1:21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98"/>
      <c r="M135" s="98"/>
      <c r="N135" s="28"/>
      <c r="O135" s="82"/>
      <c r="Q135" s="76"/>
      <c r="R135" s="28"/>
      <c r="S135" s="39"/>
      <c r="U135" s="76"/>
    </row>
    <row r="136" spans="1:21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98"/>
      <c r="M136" s="98"/>
      <c r="N136" s="28"/>
      <c r="O136" s="82"/>
      <c r="Q136" s="76"/>
      <c r="R136" s="28"/>
      <c r="S136" s="39"/>
      <c r="U136" s="76"/>
    </row>
    <row r="137" spans="1:21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98"/>
      <c r="M137" s="98"/>
      <c r="N137" s="28"/>
      <c r="O137" s="82"/>
      <c r="Q137" s="76"/>
      <c r="R137" s="28"/>
      <c r="S137" s="39"/>
      <c r="U137" s="76"/>
    </row>
    <row r="138" spans="1:21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98"/>
      <c r="M138" s="98"/>
      <c r="N138" s="28"/>
      <c r="O138" s="82"/>
      <c r="Q138" s="76"/>
      <c r="R138" s="28"/>
      <c r="S138" s="39"/>
      <c r="U138" s="76"/>
    </row>
    <row r="139" spans="1:21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98"/>
      <c r="M139" s="98"/>
      <c r="N139" s="28"/>
      <c r="O139" s="82"/>
      <c r="Q139" s="76"/>
      <c r="R139" s="28"/>
      <c r="S139" s="39"/>
      <c r="U139" s="76"/>
    </row>
    <row r="140" spans="1:21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98"/>
      <c r="M140" s="98"/>
      <c r="N140" s="28"/>
      <c r="O140" s="82"/>
      <c r="Q140" s="76"/>
      <c r="R140" s="28"/>
      <c r="S140" s="39"/>
      <c r="U140" s="76"/>
    </row>
    <row r="141" spans="1:21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98"/>
      <c r="M141" s="98"/>
      <c r="N141" s="28"/>
      <c r="O141" s="82"/>
      <c r="Q141" s="76"/>
      <c r="R141" s="28"/>
      <c r="S141" s="39"/>
      <c r="U141" s="76"/>
    </row>
    <row r="142" spans="1:21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98"/>
      <c r="M142" s="98"/>
      <c r="N142" s="28"/>
      <c r="O142" s="82"/>
      <c r="Q142" s="76"/>
      <c r="R142" s="28"/>
      <c r="S142" s="39"/>
      <c r="U142" s="76"/>
    </row>
    <row r="143" spans="1:21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98"/>
      <c r="M143" s="98"/>
      <c r="N143" s="28"/>
      <c r="O143" s="82"/>
      <c r="Q143" s="76"/>
      <c r="R143" s="28"/>
      <c r="S143" s="39"/>
      <c r="U143" s="76"/>
    </row>
    <row r="144" spans="1:21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98"/>
      <c r="M144" s="98"/>
      <c r="N144" s="28"/>
      <c r="O144" s="82"/>
      <c r="Q144" s="76"/>
      <c r="R144" s="28"/>
      <c r="S144" s="39"/>
      <c r="U144" s="76"/>
    </row>
    <row r="145" spans="1:21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98"/>
      <c r="M145" s="98"/>
      <c r="N145" s="28"/>
      <c r="O145" s="82"/>
      <c r="Q145" s="76"/>
      <c r="R145" s="28"/>
      <c r="S145" s="39"/>
      <c r="U145" s="76"/>
    </row>
    <row r="146" spans="1:21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98"/>
      <c r="M146" s="98"/>
      <c r="N146" s="28"/>
      <c r="O146" s="82"/>
      <c r="Q146" s="76"/>
      <c r="R146" s="28"/>
      <c r="S146" s="39"/>
      <c r="U146" s="76"/>
    </row>
    <row r="147" spans="1:21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98"/>
      <c r="M147" s="98"/>
      <c r="N147" s="28"/>
      <c r="O147" s="82"/>
      <c r="Q147" s="76"/>
      <c r="R147" s="28"/>
      <c r="S147" s="39"/>
      <c r="U147" s="76"/>
    </row>
    <row r="148" spans="1:21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98"/>
      <c r="M148" s="98"/>
      <c r="N148" s="28"/>
      <c r="O148" s="82"/>
      <c r="Q148" s="76"/>
      <c r="R148" s="28"/>
      <c r="S148" s="39"/>
      <c r="U148" s="76"/>
    </row>
    <row r="149" spans="1:21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98"/>
      <c r="M149" s="98"/>
      <c r="N149" s="28"/>
      <c r="O149" s="82"/>
      <c r="Q149" s="76"/>
      <c r="R149" s="28"/>
      <c r="S149" s="39"/>
      <c r="U149" s="76"/>
    </row>
    <row r="150" spans="1:21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98"/>
      <c r="M150" s="98"/>
      <c r="N150" s="28"/>
      <c r="O150" s="82"/>
      <c r="Q150" s="76"/>
      <c r="R150" s="28"/>
      <c r="S150" s="39"/>
      <c r="U150" s="76"/>
    </row>
    <row r="151" spans="1:21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98"/>
      <c r="M151" s="98"/>
      <c r="N151" s="28"/>
      <c r="O151" s="82"/>
      <c r="Q151" s="76"/>
      <c r="R151" s="28"/>
      <c r="S151" s="39"/>
      <c r="U151" s="76"/>
    </row>
    <row r="152" spans="1:21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98"/>
      <c r="M152" s="98"/>
      <c r="N152" s="28"/>
      <c r="O152" s="82"/>
      <c r="Q152" s="76"/>
      <c r="R152" s="28"/>
      <c r="S152" s="39"/>
      <c r="U152" s="76"/>
    </row>
    <row r="153" spans="1:21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98"/>
      <c r="M153" s="98"/>
      <c r="N153" s="28"/>
      <c r="O153" s="82"/>
      <c r="Q153" s="76"/>
      <c r="R153" s="28"/>
      <c r="S153" s="39"/>
      <c r="U153" s="76"/>
    </row>
    <row r="154" spans="1:21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98"/>
      <c r="M154" s="98"/>
      <c r="N154" s="28"/>
      <c r="O154" s="82"/>
      <c r="Q154" s="76"/>
      <c r="R154" s="28"/>
      <c r="S154" s="39"/>
      <c r="U154" s="76"/>
    </row>
    <row r="155" spans="1:21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98"/>
      <c r="M155" s="98"/>
      <c r="N155" s="28"/>
      <c r="O155" s="82"/>
      <c r="Q155" s="76"/>
      <c r="R155" s="28"/>
      <c r="S155" s="39"/>
      <c r="U155" s="76"/>
    </row>
    <row r="156" spans="1:21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98"/>
      <c r="M156" s="98"/>
      <c r="N156" s="28"/>
      <c r="O156" s="82"/>
      <c r="Q156" s="76"/>
      <c r="R156" s="28"/>
      <c r="S156" s="39"/>
      <c r="U156" s="76"/>
    </row>
    <row r="157" spans="1:21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98"/>
      <c r="M157" s="98"/>
      <c r="N157" s="28"/>
      <c r="O157" s="82"/>
      <c r="Q157" s="76"/>
      <c r="R157" s="28"/>
      <c r="S157" s="39"/>
      <c r="U157" s="76"/>
    </row>
    <row r="158" spans="1:21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98"/>
      <c r="M158" s="98"/>
      <c r="N158" s="28"/>
      <c r="O158" s="82"/>
      <c r="Q158" s="76"/>
      <c r="R158" s="28"/>
      <c r="S158" s="39"/>
      <c r="U158" s="76"/>
    </row>
    <row r="159" spans="1:21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98"/>
      <c r="M159" s="98"/>
      <c r="N159" s="28"/>
      <c r="O159" s="82"/>
      <c r="Q159" s="76"/>
      <c r="R159" s="28"/>
      <c r="S159" s="39"/>
      <c r="U159" s="76"/>
    </row>
    <row r="160" spans="1:21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98"/>
      <c r="M160" s="98"/>
      <c r="N160" s="28"/>
      <c r="O160" s="82"/>
      <c r="Q160" s="76"/>
      <c r="R160" s="28"/>
      <c r="S160" s="39"/>
      <c r="U160" s="76"/>
    </row>
    <row r="161" spans="1:21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98"/>
      <c r="M161" s="98"/>
      <c r="N161" s="28"/>
      <c r="O161" s="82"/>
      <c r="Q161" s="76"/>
      <c r="R161" s="28"/>
      <c r="S161" s="39"/>
      <c r="U161" s="76"/>
    </row>
    <row r="162" spans="1:21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98"/>
      <c r="M162" s="98"/>
      <c r="N162" s="28"/>
      <c r="O162" s="82"/>
      <c r="Q162" s="76"/>
      <c r="R162" s="28"/>
      <c r="S162" s="39"/>
      <c r="U162" s="76"/>
    </row>
    <row r="163" spans="1:21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98"/>
      <c r="M163" s="98"/>
      <c r="N163" s="28"/>
      <c r="O163" s="82"/>
      <c r="Q163" s="76"/>
      <c r="R163" s="28"/>
      <c r="S163" s="39"/>
      <c r="U163" s="76"/>
    </row>
    <row r="164" spans="1:21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98"/>
      <c r="M164" s="98"/>
      <c r="N164" s="28"/>
      <c r="O164" s="82"/>
      <c r="Q164" s="76"/>
      <c r="R164" s="28"/>
      <c r="S164" s="39"/>
      <c r="U164" s="76"/>
    </row>
    <row r="165" spans="1:21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98"/>
      <c r="M165" s="98"/>
      <c r="N165" s="28"/>
      <c r="O165" s="82"/>
      <c r="Q165" s="76"/>
      <c r="R165" s="28"/>
      <c r="S165" s="39"/>
      <c r="U165" s="76"/>
    </row>
    <row r="166" spans="1:21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98"/>
      <c r="M166" s="98"/>
      <c r="N166" s="28"/>
      <c r="O166" s="82"/>
      <c r="Q166" s="76"/>
      <c r="R166" s="28"/>
      <c r="S166" s="39"/>
      <c r="U166" s="76"/>
    </row>
    <row r="167" spans="1:21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98"/>
      <c r="M167" s="98"/>
      <c r="N167" s="28"/>
      <c r="O167" s="82"/>
      <c r="Q167" s="76"/>
      <c r="R167" s="28"/>
      <c r="S167" s="39"/>
      <c r="U167" s="76"/>
    </row>
    <row r="168" spans="1:21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98"/>
      <c r="M168" s="98"/>
      <c r="N168" s="28"/>
      <c r="O168" s="82"/>
      <c r="Q168" s="76"/>
      <c r="R168" s="28"/>
      <c r="S168" s="39"/>
      <c r="U168" s="76"/>
    </row>
    <row r="169" spans="1:21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98"/>
      <c r="M169" s="98"/>
      <c r="N169" s="28"/>
      <c r="O169" s="82"/>
      <c r="Q169" s="76"/>
      <c r="R169" s="28"/>
      <c r="S169" s="39"/>
      <c r="U169" s="76"/>
    </row>
    <row r="170" spans="1:21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98"/>
      <c r="M170" s="98"/>
      <c r="N170" s="28"/>
      <c r="O170" s="82"/>
      <c r="Q170" s="76"/>
      <c r="R170" s="28"/>
      <c r="S170" s="39"/>
      <c r="U170" s="76"/>
    </row>
    <row r="171" spans="1:21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98"/>
      <c r="M171" s="98"/>
      <c r="N171" s="28"/>
      <c r="O171" s="82"/>
      <c r="Q171" s="76"/>
      <c r="R171" s="28"/>
      <c r="S171" s="39"/>
      <c r="U171" s="76"/>
    </row>
    <row r="172" spans="1:21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98"/>
      <c r="M172" s="98"/>
      <c r="N172" s="28"/>
      <c r="O172" s="82"/>
      <c r="Q172" s="76"/>
      <c r="R172" s="28"/>
      <c r="S172" s="39"/>
      <c r="U172" s="76"/>
    </row>
    <row r="173" spans="1:21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98"/>
      <c r="M173" s="98"/>
      <c r="N173" s="28"/>
      <c r="O173" s="82"/>
      <c r="Q173" s="76"/>
      <c r="R173" s="28"/>
      <c r="S173" s="39"/>
      <c r="U173" s="76"/>
    </row>
    <row r="174" spans="1:21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98"/>
      <c r="M174" s="98"/>
      <c r="N174" s="28"/>
      <c r="O174" s="82"/>
      <c r="Q174" s="76"/>
      <c r="R174" s="28"/>
      <c r="S174" s="39"/>
      <c r="U174" s="76"/>
    </row>
    <row r="175" spans="1:21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98"/>
      <c r="M175" s="98"/>
      <c r="N175" s="28"/>
      <c r="O175" s="82"/>
      <c r="Q175" s="76"/>
      <c r="R175" s="28"/>
      <c r="S175" s="39"/>
      <c r="U175" s="76"/>
    </row>
    <row r="176" spans="1:21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98"/>
      <c r="M176" s="98"/>
      <c r="N176" s="28"/>
      <c r="O176" s="82"/>
      <c r="Q176" s="76"/>
      <c r="R176" s="28"/>
      <c r="S176" s="39"/>
      <c r="U176" s="76"/>
    </row>
    <row r="177" spans="1:21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98"/>
      <c r="M177" s="98"/>
      <c r="N177" s="28"/>
      <c r="O177" s="82"/>
      <c r="Q177" s="76"/>
      <c r="R177" s="28"/>
      <c r="S177" s="39"/>
      <c r="U177" s="76"/>
    </row>
    <row r="178" spans="1:21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98"/>
      <c r="M178" s="98"/>
      <c r="N178" s="28"/>
      <c r="O178" s="82"/>
      <c r="Q178" s="76"/>
      <c r="R178" s="28"/>
      <c r="S178" s="39"/>
      <c r="U178" s="76"/>
    </row>
    <row r="179" spans="1:21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98"/>
      <c r="M179" s="98"/>
      <c r="N179" s="28"/>
      <c r="O179" s="82"/>
      <c r="Q179" s="76"/>
      <c r="R179" s="28"/>
      <c r="S179" s="39"/>
      <c r="U179" s="76"/>
    </row>
    <row r="180" spans="1:21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98"/>
      <c r="M180" s="98"/>
      <c r="N180" s="28"/>
      <c r="O180" s="82"/>
      <c r="Q180" s="76"/>
      <c r="R180" s="28"/>
      <c r="S180" s="39"/>
      <c r="U180" s="76"/>
    </row>
    <row r="181" spans="1:21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98"/>
      <c r="M181" s="98"/>
      <c r="N181" s="28"/>
      <c r="O181" s="82"/>
      <c r="Q181" s="76"/>
      <c r="R181" s="28"/>
      <c r="S181" s="39"/>
      <c r="U181" s="76"/>
    </row>
    <row r="182" spans="1:21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98"/>
      <c r="M182" s="98"/>
      <c r="N182" s="28"/>
      <c r="O182" s="82"/>
      <c r="Q182" s="76"/>
      <c r="R182" s="28"/>
      <c r="S182" s="39"/>
      <c r="U182" s="76"/>
    </row>
    <row r="183" spans="1:21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98"/>
      <c r="M183" s="98"/>
      <c r="N183" s="28"/>
      <c r="O183" s="82"/>
      <c r="Q183" s="76"/>
      <c r="R183" s="28"/>
      <c r="S183" s="39"/>
      <c r="U183" s="76"/>
    </row>
    <row r="184" spans="1:21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98"/>
      <c r="M184" s="98"/>
      <c r="N184" s="28"/>
      <c r="O184" s="82"/>
      <c r="Q184" s="76"/>
      <c r="R184" s="28"/>
      <c r="S184" s="39"/>
      <c r="U184" s="76"/>
    </row>
    <row r="185" spans="1:21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98"/>
      <c r="M185" s="98"/>
      <c r="N185" s="28"/>
      <c r="O185" s="82"/>
      <c r="Q185" s="76"/>
      <c r="R185" s="28"/>
      <c r="S185" s="39"/>
      <c r="U185" s="76"/>
    </row>
    <row r="186" spans="1:21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98"/>
      <c r="M186" s="98"/>
      <c r="N186" s="28"/>
      <c r="O186" s="82"/>
      <c r="Q186" s="76"/>
      <c r="R186" s="28"/>
      <c r="S186" s="39"/>
      <c r="U186" s="76"/>
    </row>
    <row r="187" spans="1:21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98"/>
      <c r="M187" s="98"/>
      <c r="N187" s="28"/>
      <c r="O187" s="82"/>
      <c r="Q187" s="76"/>
      <c r="R187" s="28"/>
      <c r="S187" s="39"/>
      <c r="U187" s="76"/>
    </row>
    <row r="188" spans="1:21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98"/>
      <c r="M188" s="98"/>
      <c r="N188" s="28"/>
      <c r="O188" s="82"/>
      <c r="Q188" s="76"/>
      <c r="R188" s="28"/>
      <c r="S188" s="39"/>
      <c r="U188" s="76"/>
    </row>
    <row r="189" spans="1:21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98"/>
      <c r="M189" s="98"/>
      <c r="N189" s="28"/>
      <c r="O189" s="82"/>
      <c r="Q189" s="76"/>
      <c r="R189" s="28"/>
      <c r="S189" s="39"/>
      <c r="U189" s="76"/>
    </row>
    <row r="190" spans="1:21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98"/>
      <c r="M190" s="98"/>
      <c r="N190" s="28"/>
      <c r="O190" s="82"/>
      <c r="Q190" s="76"/>
      <c r="R190" s="28"/>
      <c r="S190" s="39"/>
      <c r="U190" s="76"/>
    </row>
    <row r="191" spans="1:21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98"/>
      <c r="M191" s="98"/>
      <c r="N191" s="28"/>
      <c r="O191" s="82"/>
      <c r="Q191" s="76"/>
      <c r="R191" s="28"/>
      <c r="S191" s="39"/>
      <c r="U191" s="76"/>
    </row>
    <row r="192" spans="1:21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98"/>
      <c r="M192" s="98"/>
      <c r="N192" s="28"/>
      <c r="O192" s="82"/>
      <c r="Q192" s="76"/>
      <c r="R192" s="28"/>
      <c r="S192" s="39"/>
      <c r="U192" s="76"/>
    </row>
    <row r="193" spans="1:21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98"/>
      <c r="M193" s="98"/>
      <c r="N193" s="28"/>
      <c r="O193" s="82"/>
      <c r="Q193" s="76"/>
      <c r="R193" s="28"/>
      <c r="S193" s="39"/>
      <c r="U193" s="76"/>
    </row>
    <row r="194" spans="1:21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98"/>
      <c r="M194" s="98"/>
      <c r="N194" s="28"/>
      <c r="O194" s="82"/>
      <c r="Q194" s="76"/>
      <c r="R194" s="28"/>
      <c r="S194" s="39"/>
      <c r="U194" s="76"/>
    </row>
    <row r="195" spans="1:21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98"/>
      <c r="M195" s="98"/>
      <c r="N195" s="28"/>
      <c r="O195" s="82"/>
      <c r="Q195" s="76"/>
      <c r="R195" s="28"/>
      <c r="S195" s="39"/>
      <c r="U195" s="76"/>
    </row>
    <row r="196" spans="1:21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98"/>
      <c r="M196" s="98"/>
      <c r="N196" s="28"/>
      <c r="O196" s="82"/>
      <c r="Q196" s="76"/>
      <c r="R196" s="28"/>
      <c r="S196" s="39"/>
      <c r="U196" s="76"/>
    </row>
    <row r="197" spans="1:21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98"/>
      <c r="M197" s="98"/>
      <c r="N197" s="28"/>
      <c r="O197" s="82"/>
      <c r="Q197" s="76"/>
      <c r="R197" s="28"/>
      <c r="S197" s="39"/>
      <c r="U197" s="76"/>
    </row>
    <row r="198" spans="1:21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98"/>
      <c r="M198" s="98"/>
      <c r="N198" s="28"/>
      <c r="O198" s="82"/>
      <c r="Q198" s="76"/>
      <c r="R198" s="28"/>
      <c r="S198" s="39"/>
      <c r="U198" s="76"/>
    </row>
    <row r="199" spans="1:21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98"/>
      <c r="M199" s="98"/>
      <c r="N199" s="28"/>
      <c r="O199" s="82"/>
      <c r="Q199" s="76"/>
      <c r="R199" s="28"/>
      <c r="S199" s="39"/>
      <c r="U199" s="76"/>
    </row>
    <row r="200" spans="1:21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98"/>
      <c r="M200" s="98"/>
      <c r="N200" s="28"/>
      <c r="O200" s="82"/>
      <c r="Q200" s="76"/>
      <c r="R200" s="28"/>
      <c r="S200" s="39"/>
      <c r="U200" s="76"/>
    </row>
    <row r="201" spans="1:21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98"/>
      <c r="M201" s="98"/>
      <c r="N201" s="28"/>
      <c r="O201" s="82"/>
      <c r="Q201" s="76"/>
      <c r="R201" s="28"/>
      <c r="S201" s="39"/>
      <c r="U201" s="76"/>
    </row>
    <row r="202" spans="1:21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98"/>
      <c r="M202" s="98"/>
      <c r="N202" s="28"/>
      <c r="O202" s="82"/>
      <c r="Q202" s="76"/>
      <c r="R202" s="28"/>
      <c r="S202" s="39"/>
      <c r="U202" s="76"/>
    </row>
    <row r="203" spans="1:21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98"/>
      <c r="M203" s="98"/>
      <c r="N203" s="28"/>
      <c r="O203" s="82"/>
      <c r="Q203" s="76"/>
      <c r="R203" s="28"/>
      <c r="S203" s="39"/>
      <c r="U203" s="76"/>
    </row>
    <row r="204" spans="1:21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98"/>
      <c r="M204" s="98"/>
      <c r="N204" s="28"/>
      <c r="O204" s="82"/>
      <c r="Q204" s="76"/>
      <c r="R204" s="28"/>
      <c r="S204" s="39"/>
      <c r="U204" s="76"/>
    </row>
    <row r="205" spans="1:21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98"/>
      <c r="M205" s="98"/>
      <c r="N205" s="28"/>
      <c r="O205" s="82"/>
      <c r="Q205" s="76"/>
      <c r="R205" s="28"/>
      <c r="S205" s="39"/>
      <c r="U205" s="76"/>
    </row>
    <row r="206" spans="1:21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98"/>
      <c r="M206" s="98"/>
      <c r="N206" s="28"/>
      <c r="O206" s="82"/>
      <c r="Q206" s="76"/>
      <c r="R206" s="28"/>
      <c r="S206" s="39"/>
      <c r="U206" s="76"/>
    </row>
    <row r="207" spans="1:21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98"/>
      <c r="M207" s="98"/>
      <c r="N207" s="28"/>
      <c r="O207" s="82"/>
      <c r="Q207" s="76"/>
      <c r="R207" s="28"/>
      <c r="S207" s="39"/>
      <c r="U207" s="76"/>
    </row>
    <row r="208" spans="1:21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98"/>
      <c r="M208" s="98"/>
      <c r="N208" s="28"/>
      <c r="O208" s="82"/>
      <c r="Q208" s="76"/>
      <c r="R208" s="28"/>
      <c r="S208" s="39"/>
      <c r="U208" s="76"/>
    </row>
    <row r="209" spans="1:21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98"/>
      <c r="M209" s="98"/>
      <c r="N209" s="28"/>
      <c r="O209" s="82"/>
      <c r="Q209" s="76"/>
      <c r="R209" s="28"/>
      <c r="S209" s="39"/>
      <c r="U209" s="76"/>
    </row>
    <row r="210" spans="1:21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98"/>
      <c r="M210" s="98"/>
      <c r="N210" s="28"/>
      <c r="O210" s="82"/>
      <c r="Q210" s="76"/>
      <c r="R210" s="28"/>
      <c r="S210" s="39"/>
      <c r="U210" s="76"/>
    </row>
    <row r="211" spans="1:21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98"/>
      <c r="M211" s="98"/>
      <c r="N211" s="28"/>
      <c r="O211" s="82"/>
      <c r="Q211" s="76"/>
      <c r="R211" s="28"/>
      <c r="S211" s="39"/>
      <c r="U211" s="76"/>
    </row>
    <row r="212" spans="1:21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98"/>
      <c r="M212" s="98"/>
      <c r="N212" s="28"/>
      <c r="O212" s="82"/>
      <c r="Q212" s="76"/>
      <c r="R212" s="28"/>
      <c r="S212" s="39"/>
      <c r="U212" s="76"/>
    </row>
    <row r="213" spans="1:21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98"/>
      <c r="M213" s="98"/>
      <c r="N213" s="28"/>
      <c r="O213" s="82"/>
      <c r="Q213" s="76"/>
      <c r="R213" s="28"/>
      <c r="S213" s="39"/>
      <c r="U213" s="76"/>
    </row>
    <row r="214" spans="1:21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98"/>
      <c r="M214" s="98"/>
      <c r="N214" s="28"/>
      <c r="O214" s="82"/>
      <c r="Q214" s="76"/>
      <c r="R214" s="28"/>
      <c r="S214" s="39"/>
      <c r="U214" s="76"/>
    </row>
    <row r="215" spans="1:21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98"/>
      <c r="M215" s="98"/>
      <c r="N215" s="28"/>
      <c r="O215" s="82"/>
      <c r="Q215" s="76"/>
      <c r="R215" s="28"/>
      <c r="S215" s="39"/>
      <c r="U215" s="76"/>
    </row>
    <row r="216" spans="1:21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98"/>
      <c r="M216" s="98"/>
      <c r="N216" s="28"/>
      <c r="O216" s="82"/>
      <c r="Q216" s="76"/>
      <c r="R216" s="28"/>
      <c r="S216" s="39"/>
      <c r="U216" s="76"/>
    </row>
    <row r="217" spans="1:21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98"/>
      <c r="M217" s="98"/>
      <c r="N217" s="28"/>
      <c r="O217" s="82"/>
      <c r="Q217" s="76"/>
      <c r="R217" s="28"/>
      <c r="S217" s="39"/>
      <c r="U217" s="76"/>
    </row>
    <row r="218" spans="1:21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98"/>
      <c r="M218" s="98"/>
      <c r="N218" s="28"/>
      <c r="O218" s="82"/>
      <c r="Q218" s="76"/>
      <c r="R218" s="28"/>
      <c r="S218" s="39"/>
      <c r="U218" s="76"/>
    </row>
    <row r="219" spans="1:21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98"/>
      <c r="M219" s="98"/>
      <c r="N219" s="28"/>
      <c r="O219" s="82"/>
      <c r="Q219" s="76"/>
      <c r="R219" s="28"/>
      <c r="S219" s="39"/>
      <c r="U219" s="76"/>
    </row>
    <row r="220" spans="1:21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98"/>
      <c r="M220" s="98"/>
      <c r="N220" s="28"/>
      <c r="O220" s="82"/>
      <c r="Q220" s="76"/>
      <c r="R220" s="28"/>
      <c r="S220" s="39"/>
      <c r="U220" s="76"/>
    </row>
    <row r="221" spans="1:21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98"/>
      <c r="M221" s="98"/>
      <c r="N221" s="28"/>
      <c r="O221" s="82"/>
      <c r="Q221" s="76"/>
      <c r="R221" s="28"/>
      <c r="S221" s="39"/>
      <c r="U221" s="76"/>
    </row>
    <row r="222" spans="1:21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98"/>
      <c r="M222" s="98"/>
      <c r="N222" s="28"/>
      <c r="O222" s="82"/>
      <c r="Q222" s="76"/>
      <c r="R222" s="28"/>
      <c r="S222" s="39"/>
      <c r="U222" s="76"/>
    </row>
    <row r="223" spans="1:21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98"/>
      <c r="M223" s="98"/>
      <c r="N223" s="28"/>
      <c r="O223" s="82"/>
      <c r="Q223" s="76"/>
      <c r="R223" s="28"/>
      <c r="S223" s="39"/>
      <c r="U223" s="76"/>
    </row>
    <row r="224" spans="1:21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98"/>
      <c r="M224" s="98"/>
      <c r="N224" s="28"/>
      <c r="O224" s="82"/>
      <c r="Q224" s="76"/>
      <c r="R224" s="28"/>
      <c r="S224" s="39"/>
      <c r="U224" s="76"/>
    </row>
    <row r="225" spans="1:21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98"/>
      <c r="M225" s="98"/>
      <c r="N225" s="28"/>
      <c r="O225" s="82"/>
      <c r="Q225" s="76"/>
      <c r="R225" s="28"/>
      <c r="S225" s="39"/>
      <c r="U225" s="76"/>
    </row>
    <row r="226" spans="1:21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98"/>
      <c r="M226" s="98"/>
      <c r="N226" s="28"/>
      <c r="O226" s="82"/>
      <c r="Q226" s="76"/>
      <c r="R226" s="28"/>
      <c r="S226" s="39"/>
      <c r="U226" s="76"/>
    </row>
    <row r="227" spans="1:21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98"/>
      <c r="M227" s="98"/>
      <c r="N227" s="28"/>
      <c r="O227" s="82"/>
      <c r="Q227" s="76"/>
      <c r="R227" s="28"/>
      <c r="S227" s="39"/>
      <c r="U227" s="76"/>
    </row>
    <row r="228" spans="1:21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98"/>
      <c r="M228" s="98"/>
      <c r="N228" s="28"/>
      <c r="O228" s="82"/>
      <c r="Q228" s="76"/>
      <c r="R228" s="28"/>
      <c r="S228" s="39"/>
      <c r="U228" s="76"/>
    </row>
    <row r="229" spans="1:21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98"/>
      <c r="M229" s="98"/>
      <c r="N229" s="28"/>
      <c r="O229" s="82"/>
      <c r="Q229" s="76"/>
      <c r="R229" s="28"/>
      <c r="S229" s="39"/>
      <c r="U229" s="76"/>
    </row>
    <row r="230" spans="1:21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98"/>
      <c r="M230" s="98"/>
      <c r="N230" s="28"/>
      <c r="O230" s="82"/>
      <c r="Q230" s="76"/>
      <c r="R230" s="28"/>
      <c r="S230" s="39"/>
      <c r="U230" s="76"/>
    </row>
    <row r="231" spans="1:21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98"/>
      <c r="M231" s="98"/>
      <c r="N231" s="28"/>
      <c r="O231" s="82"/>
      <c r="Q231" s="76"/>
      <c r="R231" s="28"/>
      <c r="S231" s="39"/>
      <c r="U231" s="76"/>
    </row>
    <row r="232" spans="1:21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98"/>
      <c r="M232" s="98"/>
      <c r="N232" s="28"/>
      <c r="O232" s="82"/>
      <c r="Q232" s="76"/>
      <c r="R232" s="28"/>
      <c r="S232" s="39"/>
      <c r="U232" s="76"/>
    </row>
    <row r="233" spans="1:21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98"/>
      <c r="M233" s="98"/>
      <c r="N233" s="28"/>
      <c r="O233" s="82"/>
      <c r="Q233" s="76"/>
      <c r="R233" s="28"/>
      <c r="S233" s="39"/>
      <c r="U233" s="76"/>
    </row>
    <row r="234" spans="1:21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98"/>
      <c r="M234" s="98"/>
      <c r="N234" s="28"/>
      <c r="O234" s="82"/>
      <c r="Q234" s="76"/>
      <c r="R234" s="28"/>
      <c r="S234" s="39"/>
      <c r="U234" s="76"/>
    </row>
    <row r="235" spans="1:21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98"/>
      <c r="M235" s="98"/>
      <c r="N235" s="28"/>
      <c r="O235" s="82"/>
      <c r="Q235" s="76"/>
      <c r="R235" s="28"/>
      <c r="S235" s="39"/>
      <c r="U235" s="76"/>
    </row>
    <row r="236" spans="1:21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98"/>
      <c r="M236" s="98"/>
      <c r="N236" s="28"/>
      <c r="O236" s="82"/>
      <c r="Q236" s="76"/>
      <c r="R236" s="28"/>
      <c r="S236" s="39"/>
      <c r="U236" s="76"/>
    </row>
    <row r="237" spans="1:21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98"/>
      <c r="M237" s="98"/>
      <c r="N237" s="28"/>
      <c r="O237" s="82"/>
      <c r="Q237" s="76"/>
      <c r="R237" s="28"/>
      <c r="S237" s="39"/>
      <c r="U237" s="76"/>
    </row>
    <row r="238" spans="1:21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98"/>
      <c r="M238" s="98"/>
      <c r="N238" s="28"/>
      <c r="O238" s="82"/>
      <c r="Q238" s="76"/>
      <c r="R238" s="28"/>
      <c r="S238" s="39"/>
      <c r="U238" s="76"/>
    </row>
    <row r="239" spans="1:21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98"/>
      <c r="M239" s="98"/>
      <c r="N239" s="28"/>
      <c r="O239" s="82"/>
      <c r="Q239" s="76"/>
      <c r="R239" s="28"/>
      <c r="S239" s="39"/>
      <c r="U239" s="76"/>
    </row>
    <row r="240" spans="1:21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98"/>
      <c r="M240" s="98"/>
      <c r="N240" s="28"/>
      <c r="O240" s="82"/>
      <c r="Q240" s="76"/>
      <c r="R240" s="28"/>
      <c r="S240" s="39"/>
      <c r="U240" s="76"/>
    </row>
    <row r="241" spans="1:21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98"/>
      <c r="M241" s="98"/>
      <c r="N241" s="28"/>
      <c r="O241" s="82"/>
      <c r="Q241" s="76"/>
      <c r="R241" s="28"/>
      <c r="S241" s="39"/>
      <c r="U241" s="76"/>
    </row>
    <row r="242" spans="1:21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98"/>
      <c r="M242" s="98"/>
      <c r="N242" s="28"/>
      <c r="O242" s="82"/>
      <c r="Q242" s="76"/>
      <c r="R242" s="28"/>
      <c r="S242" s="39"/>
      <c r="U242" s="76"/>
    </row>
    <row r="243" spans="1:21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98"/>
      <c r="M243" s="98"/>
      <c r="N243" s="28"/>
      <c r="O243" s="82"/>
      <c r="Q243" s="76"/>
      <c r="R243" s="28"/>
      <c r="S243" s="39"/>
      <c r="U243" s="76"/>
    </row>
    <row r="244" spans="1:21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98"/>
      <c r="M244" s="98"/>
      <c r="N244" s="28"/>
      <c r="O244" s="82"/>
      <c r="Q244" s="76"/>
      <c r="R244" s="28"/>
      <c r="S244" s="39"/>
      <c r="U244" s="76"/>
    </row>
    <row r="245" spans="1:21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98"/>
      <c r="M245" s="98"/>
      <c r="N245" s="28"/>
      <c r="O245" s="82"/>
      <c r="Q245" s="76"/>
      <c r="R245" s="28"/>
      <c r="S245" s="39"/>
      <c r="U245" s="76"/>
    </row>
    <row r="246" spans="1:21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98"/>
      <c r="M246" s="98"/>
      <c r="N246" s="28"/>
      <c r="O246" s="82"/>
      <c r="Q246" s="76"/>
      <c r="R246" s="28"/>
      <c r="S246" s="39"/>
      <c r="U246" s="76"/>
    </row>
    <row r="247" spans="1:21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98"/>
      <c r="M247" s="98"/>
      <c r="N247" s="28"/>
      <c r="O247" s="82"/>
      <c r="Q247" s="76"/>
      <c r="R247" s="28"/>
      <c r="S247" s="39"/>
      <c r="U247" s="76"/>
    </row>
    <row r="248" spans="1:21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98"/>
      <c r="M248" s="98"/>
      <c r="N248" s="28"/>
      <c r="O248" s="82"/>
      <c r="Q248" s="76"/>
      <c r="R248" s="28"/>
      <c r="S248" s="39"/>
      <c r="U248" s="76"/>
    </row>
    <row r="249" spans="1:21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98"/>
      <c r="M249" s="98"/>
      <c r="N249" s="28"/>
      <c r="O249" s="82"/>
      <c r="Q249" s="76"/>
      <c r="R249" s="28"/>
      <c r="S249" s="39"/>
      <c r="U249" s="76"/>
    </row>
    <row r="250" spans="1:21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98"/>
      <c r="M250" s="98"/>
      <c r="N250" s="28"/>
      <c r="O250" s="82"/>
      <c r="Q250" s="76"/>
      <c r="R250" s="28"/>
      <c r="S250" s="39"/>
      <c r="U250" s="76"/>
    </row>
    <row r="251" spans="1:21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98"/>
      <c r="M251" s="98"/>
      <c r="N251" s="28"/>
      <c r="O251" s="82"/>
      <c r="Q251" s="76"/>
      <c r="R251" s="28"/>
      <c r="S251" s="39"/>
      <c r="U251" s="76"/>
    </row>
    <row r="252" spans="1:21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98"/>
      <c r="M252" s="98"/>
      <c r="N252" s="28"/>
      <c r="O252" s="82"/>
      <c r="Q252" s="76"/>
      <c r="R252" s="28"/>
      <c r="S252" s="39"/>
      <c r="U252" s="76"/>
    </row>
    <row r="253" spans="1:21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98"/>
      <c r="M253" s="98"/>
      <c r="N253" s="28"/>
      <c r="O253" s="82"/>
      <c r="Q253" s="76"/>
      <c r="R253" s="28"/>
      <c r="S253" s="39"/>
      <c r="U253" s="76"/>
    </row>
    <row r="254" spans="1:21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98"/>
      <c r="M254" s="98"/>
      <c r="N254" s="28"/>
      <c r="O254" s="82"/>
      <c r="Q254" s="76"/>
      <c r="R254" s="28"/>
      <c r="S254" s="39"/>
      <c r="U254" s="76"/>
    </row>
    <row r="255" spans="1:21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98"/>
      <c r="M255" s="98"/>
      <c r="N255" s="28"/>
      <c r="O255" s="82"/>
      <c r="Q255" s="76"/>
      <c r="R255" s="28"/>
      <c r="S255" s="39"/>
      <c r="U255" s="76"/>
    </row>
    <row r="256" spans="1:21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98"/>
      <c r="M256" s="98"/>
      <c r="N256" s="28"/>
      <c r="O256" s="82"/>
      <c r="Q256" s="76"/>
      <c r="R256" s="28"/>
      <c r="S256" s="39"/>
      <c r="U256" s="76"/>
    </row>
    <row r="257" spans="1:21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98"/>
      <c r="M257" s="98"/>
      <c r="N257" s="28"/>
      <c r="O257" s="82"/>
      <c r="Q257" s="76"/>
      <c r="R257" s="28"/>
      <c r="S257" s="39"/>
      <c r="U257" s="76"/>
    </row>
    <row r="258" spans="1:21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98"/>
      <c r="M258" s="98"/>
      <c r="N258" s="28"/>
      <c r="O258" s="82"/>
      <c r="Q258" s="76"/>
      <c r="R258" s="28"/>
      <c r="S258" s="39"/>
      <c r="U258" s="76"/>
    </row>
    <row r="259" spans="1:21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98"/>
      <c r="M259" s="98"/>
      <c r="N259" s="28"/>
      <c r="O259" s="82"/>
      <c r="Q259" s="76"/>
      <c r="R259" s="28"/>
      <c r="S259" s="39"/>
      <c r="U259" s="76"/>
    </row>
    <row r="260" spans="1:21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98"/>
      <c r="M260" s="98"/>
      <c r="N260" s="28"/>
      <c r="O260" s="82"/>
      <c r="Q260" s="76"/>
      <c r="R260" s="28"/>
      <c r="S260" s="39"/>
      <c r="U260" s="76"/>
    </row>
    <row r="261" spans="1:21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98"/>
      <c r="M261" s="98"/>
      <c r="N261" s="28"/>
      <c r="O261" s="82"/>
      <c r="Q261" s="76"/>
      <c r="R261" s="28"/>
      <c r="S261" s="39"/>
      <c r="U261" s="76"/>
    </row>
    <row r="262" spans="1:21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98"/>
      <c r="M262" s="98"/>
      <c r="N262" s="28"/>
      <c r="O262" s="82"/>
      <c r="Q262" s="76"/>
      <c r="R262" s="28"/>
      <c r="S262" s="39"/>
      <c r="U262" s="76"/>
    </row>
    <row r="263" spans="1:21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98"/>
      <c r="M263" s="98"/>
      <c r="N263" s="28"/>
      <c r="O263" s="82"/>
      <c r="Q263" s="76"/>
      <c r="R263" s="28"/>
      <c r="S263" s="39"/>
      <c r="U263" s="76"/>
    </row>
    <row r="264" spans="1:21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98"/>
      <c r="M264" s="98"/>
      <c r="N264" s="28"/>
      <c r="O264" s="82"/>
      <c r="Q264" s="76"/>
      <c r="R264" s="28"/>
      <c r="S264" s="39"/>
      <c r="U264" s="76"/>
    </row>
    <row r="265" spans="1:21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98"/>
      <c r="M265" s="98"/>
      <c r="N265" s="28"/>
      <c r="O265" s="82"/>
      <c r="Q265" s="76"/>
      <c r="R265" s="28"/>
      <c r="S265" s="39"/>
      <c r="U265" s="76"/>
    </row>
    <row r="266" spans="1:21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98"/>
      <c r="M266" s="98"/>
      <c r="N266" s="28"/>
      <c r="O266" s="82"/>
      <c r="Q266" s="76"/>
      <c r="R266" s="28"/>
      <c r="S266" s="39"/>
      <c r="U266" s="76"/>
    </row>
    <row r="267" spans="1:21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98"/>
      <c r="M267" s="98"/>
      <c r="N267" s="28"/>
      <c r="O267" s="82"/>
      <c r="Q267" s="76"/>
      <c r="R267" s="28"/>
      <c r="S267" s="39"/>
      <c r="U267" s="76"/>
    </row>
    <row r="268" spans="1:21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98"/>
      <c r="M268" s="98"/>
      <c r="N268" s="28"/>
      <c r="O268" s="82"/>
      <c r="Q268" s="76"/>
      <c r="R268" s="28"/>
      <c r="S268" s="39"/>
      <c r="U268" s="76"/>
    </row>
    <row r="269" spans="1:21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98"/>
      <c r="M269" s="98"/>
      <c r="N269" s="28"/>
      <c r="O269" s="82"/>
      <c r="Q269" s="76"/>
      <c r="R269" s="28"/>
      <c r="S269" s="39"/>
      <c r="U269" s="76"/>
    </row>
    <row r="270" spans="1:21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98"/>
      <c r="M270" s="98"/>
      <c r="N270" s="28"/>
      <c r="O270" s="82"/>
      <c r="Q270" s="76"/>
      <c r="R270" s="28"/>
      <c r="S270" s="39"/>
      <c r="U270" s="76"/>
    </row>
    <row r="271" spans="1:21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98"/>
      <c r="N271" s="28"/>
      <c r="O271" s="82"/>
      <c r="Q271" s="76"/>
      <c r="R271" s="28"/>
      <c r="S271" s="39"/>
      <c r="U271" s="76"/>
    </row>
    <row r="272" spans="1:21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98"/>
      <c r="N272" s="28"/>
      <c r="O272" s="82"/>
      <c r="Q272" s="76"/>
      <c r="R272" s="28"/>
      <c r="S272" s="39"/>
      <c r="U272" s="76"/>
    </row>
    <row r="273" spans="1:21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98"/>
      <c r="N273" s="28"/>
      <c r="O273" s="82"/>
      <c r="Q273" s="76"/>
      <c r="R273" s="28"/>
      <c r="S273" s="39"/>
      <c r="U273" s="76"/>
    </row>
    <row r="274" spans="1:21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98"/>
      <c r="N274" s="28"/>
      <c r="O274" s="82"/>
      <c r="Q274" s="76"/>
      <c r="R274" s="28"/>
      <c r="S274" s="39"/>
      <c r="U274" s="76"/>
    </row>
    <row r="275" spans="1:21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98"/>
      <c r="N275" s="28"/>
      <c r="O275" s="82"/>
      <c r="Q275" s="76"/>
      <c r="R275" s="28"/>
      <c r="S275" s="39"/>
      <c r="U275" s="76"/>
    </row>
    <row r="276" spans="1:21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98"/>
      <c r="N276" s="28"/>
      <c r="O276" s="82"/>
      <c r="Q276" s="76"/>
      <c r="R276" s="28"/>
      <c r="S276" s="39"/>
      <c r="U276" s="76"/>
    </row>
    <row r="277" spans="1:21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98"/>
      <c r="N277" s="28"/>
      <c r="O277" s="82"/>
      <c r="Q277" s="76"/>
      <c r="R277" s="28"/>
      <c r="S277" s="39"/>
      <c r="U277" s="76"/>
    </row>
    <row r="278" spans="1:21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98"/>
      <c r="N278" s="28"/>
      <c r="O278" s="82"/>
      <c r="Q278" s="76"/>
      <c r="R278" s="28"/>
      <c r="S278" s="39"/>
      <c r="U278" s="76"/>
    </row>
    <row r="279" spans="1:21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98"/>
      <c r="N279" s="28"/>
      <c r="O279" s="82"/>
      <c r="Q279" s="76"/>
      <c r="R279" s="28"/>
      <c r="S279" s="39"/>
      <c r="U279" s="76"/>
    </row>
    <row r="280" spans="1:21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98"/>
      <c r="N280" s="28"/>
      <c r="O280" s="82"/>
      <c r="Q280" s="76"/>
      <c r="R280" s="28"/>
      <c r="S280" s="39"/>
      <c r="U280" s="76"/>
    </row>
    <row r="281" spans="1:21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98"/>
      <c r="N281" s="28"/>
      <c r="O281" s="82"/>
      <c r="Q281" s="76"/>
      <c r="R281" s="28"/>
      <c r="S281" s="39"/>
      <c r="U281" s="76"/>
    </row>
    <row r="282" spans="1:21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98"/>
      <c r="N282" s="28"/>
      <c r="O282" s="82"/>
      <c r="Q282" s="76"/>
      <c r="R282" s="28"/>
      <c r="S282" s="39"/>
      <c r="U282" s="76"/>
    </row>
    <row r="283" spans="1:21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98"/>
      <c r="N283" s="28"/>
      <c r="O283" s="82"/>
      <c r="Q283" s="76"/>
      <c r="R283" s="28"/>
      <c r="S283" s="39"/>
      <c r="U283" s="76"/>
    </row>
    <row r="284" spans="1:21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98"/>
      <c r="N284" s="28"/>
      <c r="O284" s="82"/>
      <c r="Q284" s="76"/>
      <c r="R284" s="28"/>
      <c r="S284" s="39"/>
      <c r="U284" s="76"/>
    </row>
    <row r="285" spans="1:21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98"/>
      <c r="N285" s="28"/>
      <c r="O285" s="82"/>
      <c r="Q285" s="76"/>
      <c r="R285" s="28"/>
      <c r="S285" s="39"/>
      <c r="U285" s="76"/>
    </row>
    <row r="286" spans="1:21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98"/>
      <c r="N286" s="28"/>
      <c r="O286" s="82"/>
      <c r="Q286" s="76"/>
      <c r="R286" s="28"/>
      <c r="S286" s="39"/>
      <c r="U286" s="76"/>
    </row>
    <row r="287" spans="1:21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98"/>
      <c r="N287" s="28"/>
      <c r="O287" s="82"/>
      <c r="Q287" s="76"/>
      <c r="R287" s="28"/>
      <c r="S287" s="39"/>
      <c r="U287" s="76"/>
    </row>
    <row r="288" spans="1:21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98"/>
      <c r="N288" s="28"/>
      <c r="O288" s="82"/>
      <c r="Q288" s="76"/>
      <c r="R288" s="28"/>
      <c r="S288" s="39"/>
      <c r="U288" s="76"/>
    </row>
    <row r="289" spans="1:21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98"/>
      <c r="N289" s="28"/>
      <c r="O289" s="82"/>
      <c r="Q289" s="76"/>
      <c r="R289" s="28"/>
      <c r="S289" s="39"/>
      <c r="U289" s="76"/>
    </row>
    <row r="290" spans="1:21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98"/>
      <c r="N290" s="28"/>
      <c r="O290" s="82"/>
      <c r="Q290" s="76"/>
      <c r="R290" s="28"/>
      <c r="S290" s="39"/>
      <c r="U290" s="76"/>
    </row>
    <row r="291" spans="1:21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98"/>
      <c r="N291" s="28"/>
      <c r="O291" s="82"/>
      <c r="Q291" s="76"/>
      <c r="R291" s="28"/>
      <c r="S291" s="39"/>
      <c r="U291" s="76"/>
    </row>
    <row r="292" spans="1:21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98"/>
      <c r="N292" s="28"/>
      <c r="O292" s="82"/>
      <c r="Q292" s="76"/>
      <c r="R292" s="28"/>
      <c r="S292" s="39"/>
      <c r="U292" s="76"/>
    </row>
    <row r="293" spans="1:21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98"/>
      <c r="N293" s="28"/>
      <c r="O293" s="82"/>
      <c r="Q293" s="76"/>
      <c r="R293" s="28"/>
      <c r="S293" s="39"/>
      <c r="U293" s="76"/>
    </row>
    <row r="294" spans="1:21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98"/>
      <c r="N294" s="28"/>
      <c r="O294" s="82"/>
      <c r="Q294" s="76"/>
      <c r="R294" s="28"/>
      <c r="S294" s="39"/>
      <c r="U294" s="76"/>
    </row>
    <row r="295" spans="1:21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98"/>
      <c r="N295" s="28"/>
      <c r="O295" s="82"/>
      <c r="Q295" s="76"/>
      <c r="R295" s="28"/>
      <c r="S295" s="39"/>
      <c r="U295" s="76"/>
    </row>
    <row r="296" spans="1:21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98"/>
      <c r="N296" s="28"/>
      <c r="O296" s="82"/>
      <c r="Q296" s="76"/>
      <c r="R296" s="28"/>
      <c r="S296" s="39"/>
      <c r="U296" s="76"/>
    </row>
    <row r="297" spans="1:21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98"/>
      <c r="N297" s="28"/>
      <c r="O297" s="82"/>
      <c r="Q297" s="76"/>
      <c r="R297" s="28"/>
      <c r="S297" s="39"/>
      <c r="U297" s="76"/>
    </row>
    <row r="298" spans="1:21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98"/>
      <c r="N298" s="28"/>
      <c r="O298" s="82"/>
      <c r="Q298" s="76"/>
      <c r="R298" s="28"/>
      <c r="S298" s="39"/>
      <c r="U298" s="76"/>
    </row>
    <row r="299" spans="1:21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98"/>
      <c r="N299" s="28"/>
      <c r="O299" s="82"/>
      <c r="Q299" s="76"/>
      <c r="R299" s="28"/>
      <c r="S299" s="39"/>
      <c r="U299" s="76"/>
    </row>
    <row r="300" spans="1:21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98"/>
      <c r="N300" s="28"/>
      <c r="O300" s="82"/>
      <c r="Q300" s="76"/>
      <c r="R300" s="28"/>
      <c r="S300" s="39"/>
      <c r="U300" s="76"/>
    </row>
    <row r="301" spans="1:21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98"/>
      <c r="N301" s="28"/>
      <c r="O301" s="82"/>
      <c r="Q301" s="76"/>
      <c r="R301" s="28"/>
      <c r="S301" s="39"/>
      <c r="U301" s="76"/>
    </row>
    <row r="302" spans="1:21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98"/>
      <c r="N302" s="28"/>
      <c r="O302" s="82"/>
      <c r="Q302" s="76"/>
      <c r="R302" s="28"/>
      <c r="S302" s="39"/>
      <c r="U302" s="76"/>
    </row>
    <row r="303" spans="1:21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98"/>
      <c r="N303" s="28"/>
      <c r="O303" s="82"/>
      <c r="Q303" s="76"/>
      <c r="R303" s="28"/>
      <c r="S303" s="39"/>
      <c r="U303" s="76"/>
    </row>
    <row r="304" spans="1:21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98"/>
      <c r="N304" s="28"/>
      <c r="O304" s="82"/>
      <c r="Q304" s="76"/>
      <c r="R304" s="28"/>
      <c r="S304" s="39"/>
      <c r="U304" s="76"/>
    </row>
    <row r="305" spans="1:21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98"/>
      <c r="N305" s="28"/>
      <c r="O305" s="82"/>
      <c r="Q305" s="76"/>
      <c r="R305" s="28"/>
      <c r="S305" s="39"/>
      <c r="U305" s="76"/>
    </row>
    <row r="306" spans="1:21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98"/>
      <c r="N306" s="28"/>
      <c r="O306" s="82"/>
      <c r="Q306" s="76"/>
      <c r="R306" s="28"/>
      <c r="S306" s="39"/>
      <c r="U306" s="76"/>
    </row>
    <row r="307" spans="1:21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98"/>
      <c r="N307" s="28"/>
      <c r="O307" s="82"/>
      <c r="Q307" s="76"/>
      <c r="R307" s="28"/>
      <c r="S307" s="39"/>
      <c r="U307" s="76"/>
    </row>
    <row r="308" spans="1:21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98"/>
      <c r="N308" s="28"/>
      <c r="O308" s="82"/>
      <c r="Q308" s="76"/>
      <c r="R308" s="28"/>
      <c r="S308" s="39"/>
      <c r="U308" s="76"/>
    </row>
    <row r="309" spans="1:21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98"/>
      <c r="N309" s="28"/>
      <c r="O309" s="82"/>
      <c r="Q309" s="76"/>
      <c r="R309" s="28"/>
      <c r="S309" s="39"/>
      <c r="U309" s="76"/>
    </row>
    <row r="310" spans="1:21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98"/>
      <c r="N310" s="28"/>
      <c r="O310" s="82"/>
      <c r="Q310" s="76"/>
      <c r="R310" s="28"/>
      <c r="S310" s="39"/>
      <c r="U310" s="76"/>
    </row>
    <row r="311" spans="1:21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98"/>
      <c r="N311" s="28"/>
      <c r="O311" s="82"/>
      <c r="Q311" s="76"/>
      <c r="R311" s="28"/>
      <c r="S311" s="39"/>
      <c r="U311" s="76"/>
    </row>
    <row r="312" spans="1:21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98"/>
      <c r="N312" s="28"/>
      <c r="O312" s="82"/>
      <c r="Q312" s="76"/>
      <c r="R312" s="28"/>
      <c r="S312" s="39"/>
      <c r="U312" s="76"/>
    </row>
    <row r="313" spans="1:21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98"/>
      <c r="N313" s="28"/>
      <c r="O313" s="82"/>
      <c r="Q313" s="76"/>
      <c r="R313" s="28"/>
      <c r="S313" s="39"/>
      <c r="U313" s="76"/>
    </row>
    <row r="314" spans="1:21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98"/>
      <c r="N314" s="28"/>
      <c r="O314" s="82"/>
      <c r="Q314" s="76"/>
      <c r="R314" s="28"/>
      <c r="S314" s="39"/>
      <c r="U314" s="76"/>
    </row>
    <row r="315" spans="1:21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98"/>
      <c r="N315" s="28"/>
      <c r="O315" s="82"/>
      <c r="Q315" s="76"/>
      <c r="R315" s="28"/>
      <c r="S315" s="39"/>
      <c r="U315" s="76"/>
    </row>
    <row r="316" spans="1:21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98"/>
      <c r="N316" s="28"/>
      <c r="O316" s="82"/>
      <c r="Q316" s="76"/>
      <c r="R316" s="28"/>
      <c r="S316" s="39"/>
      <c r="U316" s="76"/>
    </row>
    <row r="317" spans="1:21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98"/>
      <c r="N317" s="28"/>
      <c r="O317" s="82"/>
      <c r="Q317" s="76"/>
      <c r="R317" s="28"/>
      <c r="S317" s="39"/>
      <c r="U317" s="76"/>
    </row>
    <row r="318" spans="1:21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98"/>
      <c r="N318" s="28"/>
      <c r="O318" s="82"/>
      <c r="Q318" s="76"/>
      <c r="R318" s="28"/>
      <c r="S318" s="39"/>
      <c r="U318" s="76"/>
    </row>
    <row r="319" spans="1:21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98"/>
      <c r="N319" s="28"/>
      <c r="O319" s="82"/>
      <c r="Q319" s="76"/>
      <c r="R319" s="28"/>
      <c r="S319" s="39"/>
      <c r="U319" s="76"/>
    </row>
    <row r="320" spans="1:21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98"/>
      <c r="N320" s="28"/>
      <c r="O320" s="82"/>
      <c r="Q320" s="76"/>
      <c r="R320" s="28"/>
      <c r="S320" s="39"/>
      <c r="U320" s="76"/>
    </row>
    <row r="321" spans="1:21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98"/>
      <c r="N321" s="28"/>
      <c r="O321" s="82"/>
      <c r="Q321" s="76"/>
      <c r="R321" s="28"/>
      <c r="S321" s="39"/>
      <c r="U321" s="76"/>
    </row>
    <row r="322" spans="1:21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98"/>
      <c r="N322" s="28"/>
      <c r="O322" s="82"/>
      <c r="Q322" s="76"/>
      <c r="R322" s="28"/>
      <c r="S322" s="39"/>
      <c r="U322" s="76"/>
    </row>
    <row r="323" spans="1:21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98"/>
      <c r="N323" s="28"/>
      <c r="O323" s="82"/>
      <c r="Q323" s="76"/>
      <c r="R323" s="28"/>
      <c r="S323" s="39"/>
      <c r="U323" s="76"/>
    </row>
    <row r="324" spans="1:21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98"/>
      <c r="N324" s="28"/>
      <c r="O324" s="82"/>
      <c r="Q324" s="76"/>
      <c r="R324" s="28"/>
      <c r="S324" s="39"/>
      <c r="U324" s="76"/>
    </row>
    <row r="325" spans="1:21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98"/>
      <c r="N325" s="28"/>
      <c r="O325" s="82"/>
      <c r="Q325" s="76"/>
      <c r="R325" s="28"/>
      <c r="S325" s="39"/>
      <c r="U325" s="76"/>
    </row>
    <row r="326" spans="1:21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98"/>
      <c r="N326" s="28"/>
      <c r="O326" s="82"/>
      <c r="Q326" s="76"/>
      <c r="R326" s="28"/>
      <c r="S326" s="39"/>
      <c r="U326" s="76"/>
    </row>
    <row r="327" spans="1:21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98"/>
      <c r="N327" s="28"/>
      <c r="O327" s="82"/>
      <c r="Q327" s="76"/>
      <c r="R327" s="28"/>
      <c r="S327" s="39"/>
      <c r="U327" s="76"/>
    </row>
    <row r="328" spans="1:21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98"/>
      <c r="N328" s="28"/>
      <c r="O328" s="82"/>
      <c r="Q328" s="76"/>
      <c r="R328" s="28"/>
      <c r="S328" s="39"/>
      <c r="U328" s="76"/>
    </row>
    <row r="329" spans="1:21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98"/>
      <c r="N329" s="28"/>
      <c r="O329" s="82"/>
      <c r="Q329" s="76"/>
      <c r="R329" s="28"/>
      <c r="S329" s="39"/>
      <c r="U329" s="76"/>
    </row>
    <row r="330" spans="1:21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98"/>
      <c r="N330" s="28"/>
      <c r="O330" s="82"/>
      <c r="Q330" s="76"/>
      <c r="R330" s="28"/>
      <c r="S330" s="39"/>
      <c r="U330" s="76"/>
    </row>
    <row r="331" spans="1:21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98"/>
      <c r="N331" s="28"/>
      <c r="O331" s="82"/>
      <c r="Q331" s="76"/>
      <c r="R331" s="28"/>
      <c r="S331" s="39"/>
      <c r="U331" s="76"/>
    </row>
    <row r="332" spans="1:21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98"/>
      <c r="N332" s="28"/>
      <c r="O332" s="82"/>
      <c r="Q332" s="76"/>
      <c r="R332" s="28"/>
      <c r="S332" s="39"/>
      <c r="U332" s="76"/>
    </row>
    <row r="333" spans="1:21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98"/>
      <c r="N333" s="28"/>
      <c r="O333" s="82"/>
      <c r="Q333" s="76"/>
      <c r="R333" s="28"/>
      <c r="S333" s="39"/>
      <c r="U333" s="76"/>
    </row>
    <row r="334" spans="1:21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98"/>
      <c r="N334" s="28"/>
      <c r="O334" s="82"/>
      <c r="Q334" s="76"/>
      <c r="R334" s="28"/>
      <c r="S334" s="39"/>
      <c r="U334" s="76"/>
    </row>
    <row r="335" spans="1:21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98"/>
      <c r="N335" s="28"/>
      <c r="O335" s="82"/>
      <c r="Q335" s="76"/>
      <c r="R335" s="28"/>
      <c r="S335" s="39"/>
      <c r="U335" s="76"/>
    </row>
    <row r="336" spans="1:21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98"/>
      <c r="N336" s="28"/>
      <c r="O336" s="82"/>
      <c r="Q336" s="76"/>
      <c r="R336" s="28"/>
      <c r="S336" s="39"/>
      <c r="U336" s="76"/>
    </row>
    <row r="337" spans="1:21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98"/>
      <c r="N337" s="28"/>
      <c r="O337" s="82"/>
      <c r="Q337" s="76"/>
      <c r="R337" s="28"/>
      <c r="S337" s="39"/>
      <c r="U337" s="76"/>
    </row>
    <row r="338" spans="1:21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98"/>
      <c r="N338" s="28"/>
      <c r="O338" s="82"/>
      <c r="Q338" s="76"/>
      <c r="R338" s="28"/>
      <c r="S338" s="39"/>
      <c r="U338" s="76"/>
    </row>
    <row r="339" spans="1:21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98"/>
      <c r="N339" s="28"/>
      <c r="O339" s="82"/>
      <c r="Q339" s="76"/>
      <c r="R339" s="28"/>
      <c r="S339" s="39"/>
      <c r="U339" s="76"/>
    </row>
    <row r="340" spans="1:21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98"/>
      <c r="N340" s="28"/>
      <c r="O340" s="82"/>
      <c r="Q340" s="76"/>
      <c r="R340" s="28"/>
      <c r="S340" s="39"/>
      <c r="U340" s="76"/>
    </row>
    <row r="341" spans="1:21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98"/>
      <c r="N341" s="28"/>
      <c r="O341" s="82"/>
      <c r="Q341" s="76"/>
      <c r="R341" s="28"/>
      <c r="S341" s="39"/>
      <c r="U341" s="76"/>
    </row>
    <row r="342" spans="1:21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98"/>
      <c r="N342" s="28"/>
      <c r="O342" s="82"/>
      <c r="Q342" s="76"/>
      <c r="R342" s="28"/>
      <c r="S342" s="39"/>
      <c r="U342" s="76"/>
    </row>
    <row r="343" spans="1:21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98"/>
      <c r="N343" s="28"/>
      <c r="O343" s="82"/>
      <c r="Q343" s="76"/>
      <c r="R343" s="28"/>
      <c r="S343" s="39"/>
      <c r="U343" s="76"/>
    </row>
    <row r="344" spans="1:21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98"/>
      <c r="N344" s="28"/>
      <c r="O344" s="82"/>
      <c r="Q344" s="76"/>
      <c r="R344" s="28"/>
      <c r="S344" s="39"/>
      <c r="U344" s="76"/>
    </row>
    <row r="345" spans="1:21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98"/>
      <c r="N345" s="28"/>
      <c r="O345" s="82"/>
      <c r="Q345" s="76"/>
      <c r="R345" s="28"/>
      <c r="S345" s="39"/>
      <c r="U345" s="76"/>
    </row>
    <row r="346" spans="1:21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98"/>
      <c r="N346" s="28"/>
      <c r="O346" s="82"/>
      <c r="Q346" s="76"/>
      <c r="R346" s="28"/>
      <c r="S346" s="39"/>
      <c r="U346" s="76"/>
    </row>
    <row r="347" spans="1:21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98"/>
      <c r="N347" s="28"/>
      <c r="O347" s="82"/>
      <c r="Q347" s="76"/>
      <c r="R347" s="28"/>
      <c r="S347" s="39"/>
      <c r="U347" s="76"/>
    </row>
    <row r="348" spans="1:21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98"/>
      <c r="N348" s="28"/>
      <c r="O348" s="82"/>
      <c r="Q348" s="76"/>
      <c r="R348" s="28"/>
      <c r="S348" s="39"/>
      <c r="U348" s="76"/>
    </row>
    <row r="349" spans="1:21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98"/>
      <c r="N349" s="28"/>
      <c r="O349" s="82"/>
      <c r="Q349" s="76"/>
      <c r="R349" s="28"/>
      <c r="S349" s="39"/>
      <c r="U349" s="76"/>
    </row>
    <row r="350" spans="1:21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98"/>
      <c r="N350" s="28"/>
      <c r="O350" s="82"/>
      <c r="Q350" s="76"/>
      <c r="R350" s="28"/>
      <c r="S350" s="39"/>
      <c r="U350" s="76"/>
    </row>
    <row r="351" spans="1:21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98"/>
      <c r="N351" s="28"/>
      <c r="O351" s="82"/>
      <c r="Q351" s="76"/>
      <c r="R351" s="28"/>
      <c r="S351" s="39"/>
      <c r="U351" s="76"/>
    </row>
    <row r="352" spans="1:21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98"/>
      <c r="N352" s="28"/>
      <c r="O352" s="82"/>
      <c r="Q352" s="76"/>
      <c r="R352" s="28"/>
      <c r="S352" s="39"/>
      <c r="U352" s="76"/>
    </row>
    <row r="353" spans="1:21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98"/>
      <c r="N353" s="28"/>
      <c r="O353" s="82"/>
      <c r="Q353" s="76"/>
      <c r="R353" s="28"/>
      <c r="S353" s="39"/>
      <c r="U353" s="76"/>
    </row>
    <row r="354" spans="1:21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98"/>
      <c r="N354" s="28"/>
      <c r="O354" s="82"/>
      <c r="Q354" s="76"/>
      <c r="R354" s="28"/>
      <c r="S354" s="39"/>
      <c r="U354" s="76"/>
    </row>
    <row r="355" spans="1:21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98"/>
      <c r="N355" s="28"/>
      <c r="O355" s="82"/>
      <c r="Q355" s="76"/>
      <c r="R355" s="28"/>
      <c r="S355" s="39"/>
      <c r="U355" s="76"/>
    </row>
    <row r="356" spans="1:21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98"/>
      <c r="N356" s="28"/>
      <c r="O356" s="82"/>
      <c r="Q356" s="76"/>
      <c r="R356" s="28"/>
      <c r="S356" s="39"/>
      <c r="U356" s="76"/>
    </row>
    <row r="357" spans="1:21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98"/>
      <c r="N357" s="28"/>
      <c r="O357" s="82"/>
      <c r="Q357" s="76"/>
      <c r="R357" s="28"/>
      <c r="S357" s="39"/>
      <c r="U357" s="76"/>
    </row>
    <row r="358" spans="1:21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98"/>
      <c r="N358" s="28"/>
      <c r="O358" s="82"/>
      <c r="Q358" s="76"/>
      <c r="R358" s="28"/>
      <c r="S358" s="39"/>
      <c r="U358" s="76"/>
    </row>
    <row r="359" spans="1:21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98"/>
      <c r="N359" s="28"/>
      <c r="O359" s="82"/>
      <c r="Q359" s="76"/>
      <c r="R359" s="28"/>
      <c r="S359" s="39"/>
      <c r="U359" s="76"/>
    </row>
    <row r="360" spans="1:21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98"/>
      <c r="N360" s="28"/>
      <c r="O360" s="82"/>
      <c r="Q360" s="76"/>
      <c r="R360" s="28"/>
      <c r="S360" s="39"/>
      <c r="U360" s="76"/>
    </row>
    <row r="361" spans="1:21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98"/>
      <c r="N361" s="28"/>
      <c r="O361" s="82"/>
      <c r="Q361" s="76"/>
      <c r="R361" s="28"/>
      <c r="S361" s="39"/>
      <c r="U361" s="76"/>
    </row>
    <row r="362" spans="1:21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98"/>
      <c r="N362" s="28"/>
      <c r="O362" s="82"/>
      <c r="Q362" s="76"/>
      <c r="R362" s="28"/>
      <c r="S362" s="39"/>
      <c r="U362" s="76"/>
    </row>
    <row r="363" spans="1:21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98"/>
      <c r="N363" s="28"/>
      <c r="O363" s="82"/>
      <c r="Q363" s="76"/>
      <c r="R363" s="28"/>
      <c r="S363" s="39"/>
      <c r="U363" s="76"/>
    </row>
    <row r="364" spans="1:21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98"/>
      <c r="N364" s="28"/>
      <c r="O364" s="82"/>
      <c r="Q364" s="76"/>
      <c r="R364" s="28"/>
      <c r="S364" s="39"/>
      <c r="U364" s="76"/>
    </row>
    <row r="365" spans="1:21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98"/>
      <c r="N365" s="28"/>
      <c r="O365" s="82"/>
      <c r="Q365" s="76"/>
      <c r="R365" s="28"/>
      <c r="S365" s="39"/>
      <c r="U365" s="76"/>
    </row>
    <row r="366" spans="1:21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98"/>
      <c r="N366" s="28"/>
      <c r="O366" s="82"/>
      <c r="Q366" s="76"/>
      <c r="R366" s="28"/>
      <c r="S366" s="39"/>
      <c r="U366" s="76"/>
    </row>
    <row r="367" spans="1:21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98"/>
      <c r="N367" s="28"/>
      <c r="O367" s="82"/>
      <c r="Q367" s="76"/>
      <c r="R367" s="28"/>
      <c r="S367" s="39"/>
      <c r="U367" s="76"/>
    </row>
    <row r="368" spans="1:21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98"/>
      <c r="N368" s="28"/>
      <c r="O368" s="82"/>
      <c r="Q368" s="76"/>
      <c r="R368" s="28"/>
      <c r="S368" s="39"/>
      <c r="U368" s="76"/>
    </row>
    <row r="369" spans="1:21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98"/>
      <c r="N369" s="28"/>
      <c r="O369" s="82"/>
      <c r="Q369" s="76"/>
      <c r="R369" s="28"/>
      <c r="S369" s="39"/>
      <c r="U369" s="76"/>
    </row>
    <row r="370" spans="1:21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98"/>
      <c r="N370" s="28"/>
      <c r="O370" s="82"/>
      <c r="Q370" s="76"/>
      <c r="R370" s="28"/>
      <c r="S370" s="39"/>
      <c r="U370" s="76"/>
    </row>
    <row r="371" spans="1:21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98"/>
      <c r="N371" s="28"/>
      <c r="O371" s="82"/>
      <c r="Q371" s="76"/>
      <c r="R371" s="28"/>
      <c r="S371" s="39"/>
      <c r="U371" s="76"/>
    </row>
    <row r="372" spans="1:21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98"/>
      <c r="N372" s="28"/>
      <c r="O372" s="82"/>
      <c r="Q372" s="76"/>
      <c r="R372" s="28"/>
      <c r="S372" s="39"/>
      <c r="U372" s="76"/>
    </row>
    <row r="373" spans="1:21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98"/>
      <c r="N373" s="28"/>
      <c r="O373" s="82"/>
      <c r="Q373" s="76"/>
      <c r="R373" s="28"/>
      <c r="S373" s="39"/>
      <c r="U373" s="76"/>
    </row>
    <row r="374" spans="1:21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98"/>
      <c r="N374" s="28"/>
      <c r="O374" s="82"/>
      <c r="Q374" s="76"/>
      <c r="R374" s="28"/>
      <c r="S374" s="39"/>
      <c r="U374" s="76"/>
    </row>
    <row r="375" spans="1:21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98"/>
      <c r="N375" s="28"/>
      <c r="O375" s="82"/>
      <c r="Q375" s="76"/>
      <c r="R375" s="28"/>
      <c r="S375" s="39"/>
      <c r="U375" s="76"/>
    </row>
    <row r="376" spans="1:21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98"/>
      <c r="N376" s="28"/>
      <c r="O376" s="82"/>
      <c r="Q376" s="76"/>
      <c r="R376" s="28"/>
      <c r="S376" s="39"/>
      <c r="U376" s="76"/>
    </row>
    <row r="377" spans="1:21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98"/>
      <c r="N377" s="28"/>
      <c r="O377" s="82"/>
      <c r="Q377" s="76"/>
      <c r="R377" s="28"/>
      <c r="S377" s="39"/>
      <c r="U377" s="76"/>
    </row>
    <row r="378" spans="1:21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98"/>
      <c r="N378" s="28"/>
      <c r="O378" s="82"/>
      <c r="Q378" s="76"/>
      <c r="R378" s="28"/>
      <c r="S378" s="39"/>
      <c r="U378" s="76"/>
    </row>
    <row r="379" spans="1:21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98"/>
      <c r="N379" s="28"/>
      <c r="O379" s="82"/>
      <c r="Q379" s="76"/>
      <c r="R379" s="28"/>
      <c r="S379" s="39"/>
      <c r="U379" s="76"/>
    </row>
    <row r="380" spans="1:21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98"/>
      <c r="N380" s="28"/>
      <c r="O380" s="82"/>
      <c r="Q380" s="76"/>
      <c r="R380" s="28"/>
      <c r="S380" s="39"/>
      <c r="U380" s="76"/>
    </row>
    <row r="381" spans="1:21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98"/>
      <c r="N381" s="28"/>
      <c r="O381" s="82"/>
      <c r="Q381" s="76"/>
      <c r="R381" s="28"/>
      <c r="S381" s="39"/>
      <c r="U381" s="76"/>
    </row>
    <row r="382" spans="1:21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98"/>
      <c r="N382" s="28"/>
      <c r="O382" s="82"/>
      <c r="Q382" s="76"/>
      <c r="R382" s="28"/>
      <c r="S382" s="39"/>
      <c r="U382" s="76"/>
    </row>
    <row r="383" spans="1:21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98"/>
      <c r="N383" s="28"/>
      <c r="O383" s="82"/>
      <c r="Q383" s="76"/>
      <c r="R383" s="28"/>
      <c r="S383" s="39"/>
      <c r="U383" s="76"/>
    </row>
    <row r="384" spans="1:21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98"/>
      <c r="N384" s="28"/>
      <c r="O384" s="82"/>
      <c r="Q384" s="76"/>
      <c r="R384" s="28"/>
      <c r="S384" s="39"/>
      <c r="U384" s="76"/>
    </row>
    <row r="385" spans="1:21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98"/>
      <c r="N385" s="28"/>
      <c r="O385" s="82"/>
      <c r="Q385" s="76"/>
      <c r="R385" s="28"/>
      <c r="S385" s="39"/>
      <c r="U385" s="76"/>
    </row>
    <row r="386" spans="1:21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98"/>
      <c r="N386" s="28"/>
      <c r="O386" s="82"/>
      <c r="Q386" s="76"/>
      <c r="R386" s="28"/>
      <c r="S386" s="39"/>
      <c r="U386" s="76"/>
    </row>
    <row r="387" spans="1:21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98"/>
      <c r="N387" s="28"/>
      <c r="O387" s="82"/>
      <c r="Q387" s="76"/>
      <c r="R387" s="28"/>
      <c r="S387" s="39"/>
      <c r="U387" s="76"/>
    </row>
    <row r="388" spans="1:21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98"/>
      <c r="N388" s="28"/>
      <c r="O388" s="82"/>
      <c r="Q388" s="76"/>
      <c r="R388" s="28"/>
      <c r="S388" s="39"/>
      <c r="U388" s="76"/>
    </row>
    <row r="389" spans="1:21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98"/>
      <c r="N389" s="28"/>
      <c r="O389" s="82"/>
      <c r="Q389" s="76"/>
      <c r="R389" s="28"/>
      <c r="S389" s="39"/>
      <c r="U389" s="76"/>
    </row>
    <row r="390" spans="1:21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98"/>
      <c r="N390" s="28"/>
      <c r="O390" s="82"/>
      <c r="Q390" s="76"/>
      <c r="R390" s="28"/>
      <c r="S390" s="39"/>
      <c r="U390" s="76"/>
    </row>
    <row r="391" spans="1:21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98"/>
      <c r="N391" s="28"/>
      <c r="O391" s="82"/>
      <c r="Q391" s="76"/>
      <c r="R391" s="28"/>
      <c r="S391" s="39"/>
      <c r="U391" s="76"/>
    </row>
    <row r="392" spans="1:21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98"/>
      <c r="N392" s="28"/>
      <c r="O392" s="82"/>
      <c r="Q392" s="76"/>
      <c r="R392" s="28"/>
      <c r="S392" s="39"/>
      <c r="U392" s="76"/>
    </row>
    <row r="393" spans="1:21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98"/>
      <c r="N393" s="28"/>
      <c r="O393" s="82"/>
      <c r="Q393" s="76"/>
      <c r="R393" s="28"/>
      <c r="S393" s="39"/>
      <c r="U393" s="76"/>
    </row>
    <row r="394" spans="1:21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98"/>
      <c r="N394" s="28"/>
      <c r="O394" s="82"/>
      <c r="Q394" s="76"/>
      <c r="R394" s="28"/>
      <c r="S394" s="39"/>
      <c r="U394" s="76"/>
    </row>
    <row r="395" spans="1:21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98"/>
      <c r="N395" s="28"/>
      <c r="O395" s="82"/>
      <c r="Q395" s="76"/>
      <c r="R395" s="28"/>
      <c r="S395" s="39"/>
      <c r="U395" s="76"/>
    </row>
    <row r="396" spans="1:21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98"/>
      <c r="N396" s="28"/>
      <c r="O396" s="82"/>
      <c r="Q396" s="76"/>
      <c r="R396" s="28"/>
      <c r="S396" s="39"/>
      <c r="U396" s="76"/>
    </row>
    <row r="397" spans="1:21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98"/>
      <c r="N397" s="28"/>
      <c r="O397" s="82"/>
      <c r="Q397" s="76"/>
      <c r="R397" s="28"/>
      <c r="S397" s="39"/>
      <c r="U397" s="76"/>
    </row>
    <row r="398" spans="1:21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98"/>
      <c r="N398" s="28"/>
      <c r="O398" s="82"/>
      <c r="Q398" s="76"/>
      <c r="R398" s="28"/>
      <c r="S398" s="39"/>
      <c r="U398" s="76"/>
    </row>
    <row r="399" spans="1:21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98"/>
      <c r="N399" s="28"/>
      <c r="O399" s="82"/>
      <c r="Q399" s="76"/>
      <c r="R399" s="28"/>
      <c r="S399" s="39"/>
      <c r="U399" s="76"/>
    </row>
    <row r="400" spans="1:21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98"/>
      <c r="N400" s="28"/>
      <c r="O400" s="82"/>
      <c r="Q400" s="76"/>
      <c r="R400" s="28"/>
      <c r="S400" s="39"/>
      <c r="U400" s="76"/>
    </row>
    <row r="401" spans="1:21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98"/>
      <c r="N401" s="28"/>
      <c r="O401" s="82"/>
      <c r="Q401" s="76"/>
      <c r="R401" s="28"/>
      <c r="S401" s="39"/>
      <c r="U401" s="76"/>
    </row>
    <row r="402" spans="1:21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98"/>
      <c r="N402" s="28"/>
      <c r="O402" s="82"/>
      <c r="Q402" s="76"/>
      <c r="R402" s="28"/>
      <c r="S402" s="39"/>
      <c r="U402" s="76"/>
    </row>
    <row r="403" spans="1:21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98"/>
      <c r="N403" s="28"/>
      <c r="O403" s="82"/>
      <c r="Q403" s="76"/>
      <c r="R403" s="28"/>
      <c r="S403" s="39"/>
      <c r="U403" s="76"/>
    </row>
    <row r="404" spans="1:21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98"/>
      <c r="N404" s="28"/>
      <c r="O404" s="82"/>
      <c r="Q404" s="76"/>
      <c r="R404" s="28"/>
      <c r="S404" s="39"/>
      <c r="U404" s="76"/>
    </row>
    <row r="405" spans="1:21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98"/>
      <c r="N405" s="28"/>
      <c r="O405" s="82"/>
      <c r="Q405" s="76"/>
      <c r="R405" s="28"/>
      <c r="S405" s="39"/>
      <c r="U405" s="76"/>
    </row>
    <row r="406" spans="1:21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98"/>
      <c r="N406" s="28"/>
      <c r="O406" s="82"/>
      <c r="Q406" s="76"/>
      <c r="R406" s="28"/>
      <c r="S406" s="39"/>
      <c r="U406" s="76"/>
    </row>
    <row r="407" spans="1:21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98"/>
      <c r="N407" s="28"/>
      <c r="O407" s="82"/>
      <c r="Q407" s="76"/>
      <c r="R407" s="28"/>
      <c r="S407" s="39"/>
      <c r="U407" s="76"/>
    </row>
    <row r="408" spans="1:21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98"/>
      <c r="N408" s="28"/>
      <c r="O408" s="82"/>
      <c r="Q408" s="76"/>
      <c r="R408" s="28"/>
      <c r="S408" s="39"/>
      <c r="U408" s="76"/>
    </row>
    <row r="409" spans="1:21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98"/>
      <c r="N409" s="28"/>
      <c r="O409" s="82"/>
      <c r="Q409" s="76"/>
      <c r="R409" s="28"/>
      <c r="S409" s="39"/>
      <c r="U409" s="76"/>
    </row>
    <row r="410" spans="1:21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98"/>
      <c r="N410" s="28"/>
      <c r="O410" s="82"/>
      <c r="Q410" s="76"/>
      <c r="R410" s="28"/>
      <c r="S410" s="39"/>
      <c r="U410" s="76"/>
    </row>
    <row r="411" spans="1:21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98"/>
      <c r="N411" s="28"/>
      <c r="O411" s="82"/>
      <c r="Q411" s="76"/>
      <c r="R411" s="28"/>
      <c r="S411" s="39"/>
      <c r="U411" s="76"/>
    </row>
    <row r="412" spans="1:21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98"/>
      <c r="N412" s="28"/>
      <c r="O412" s="82"/>
      <c r="Q412" s="76"/>
      <c r="R412" s="28"/>
      <c r="S412" s="39"/>
      <c r="U412" s="76"/>
    </row>
    <row r="413" spans="1:21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98"/>
      <c r="N413" s="28"/>
      <c r="O413" s="82"/>
      <c r="Q413" s="76"/>
      <c r="R413" s="28"/>
      <c r="S413" s="39"/>
      <c r="U413" s="76"/>
    </row>
    <row r="414" spans="1:21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98"/>
      <c r="N414" s="28"/>
      <c r="O414" s="82"/>
      <c r="Q414" s="76"/>
      <c r="R414" s="28"/>
      <c r="S414" s="39"/>
      <c r="U414" s="76"/>
    </row>
    <row r="415" spans="1:21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98"/>
      <c r="N415" s="28"/>
      <c r="O415" s="82"/>
      <c r="Q415" s="76"/>
      <c r="R415" s="28"/>
      <c r="S415" s="39"/>
      <c r="U415" s="76"/>
    </row>
    <row r="416" spans="1:21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98"/>
      <c r="N416" s="28"/>
      <c r="O416" s="82"/>
      <c r="Q416" s="76"/>
      <c r="R416" s="28"/>
      <c r="S416" s="39"/>
      <c r="U416" s="76"/>
    </row>
    <row r="417" spans="1:21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98"/>
      <c r="N417" s="28"/>
      <c r="O417" s="82"/>
      <c r="Q417" s="76"/>
      <c r="R417" s="28"/>
      <c r="S417" s="39"/>
      <c r="U417" s="76"/>
    </row>
    <row r="418" spans="1:21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98"/>
      <c r="N418" s="28"/>
      <c r="O418" s="82"/>
      <c r="Q418" s="76"/>
      <c r="R418" s="28"/>
      <c r="S418" s="39"/>
      <c r="U418" s="76"/>
    </row>
    <row r="419" spans="1:21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98"/>
      <c r="N419" s="28"/>
      <c r="O419" s="82"/>
      <c r="Q419" s="76"/>
      <c r="R419" s="28"/>
      <c r="S419" s="39"/>
      <c r="U419" s="76"/>
    </row>
    <row r="420" spans="1:21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98"/>
      <c r="N420" s="28"/>
      <c r="O420" s="82"/>
      <c r="Q420" s="76"/>
      <c r="R420" s="28"/>
      <c r="S420" s="39"/>
      <c r="U420" s="76"/>
    </row>
    <row r="421" spans="1:21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98"/>
      <c r="N421" s="28"/>
      <c r="O421" s="82"/>
      <c r="Q421" s="76"/>
      <c r="R421" s="28"/>
      <c r="S421" s="39"/>
      <c r="U421" s="76"/>
    </row>
    <row r="422" spans="1:21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98"/>
      <c r="N422" s="28"/>
      <c r="O422" s="82"/>
      <c r="Q422" s="76"/>
      <c r="R422" s="28"/>
      <c r="S422" s="39"/>
      <c r="U422" s="76"/>
    </row>
    <row r="423" spans="1:21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98"/>
      <c r="N423" s="28"/>
      <c r="O423" s="82"/>
      <c r="Q423" s="76"/>
      <c r="R423" s="28"/>
      <c r="S423" s="39"/>
      <c r="U423" s="76"/>
    </row>
    <row r="424" spans="1:21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98"/>
      <c r="N424" s="28"/>
      <c r="O424" s="82"/>
      <c r="Q424" s="76"/>
      <c r="R424" s="28"/>
      <c r="S424" s="39"/>
      <c r="U424" s="76"/>
    </row>
    <row r="425" spans="1:21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98"/>
      <c r="N425" s="28"/>
      <c r="O425" s="82"/>
      <c r="Q425" s="76"/>
      <c r="R425" s="28"/>
      <c r="S425" s="39"/>
      <c r="U425" s="76"/>
    </row>
    <row r="426" spans="1:21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98"/>
      <c r="N426" s="28"/>
      <c r="O426" s="82"/>
      <c r="Q426" s="76"/>
      <c r="R426" s="28"/>
      <c r="S426" s="39"/>
      <c r="U426" s="76"/>
    </row>
    <row r="427" spans="1:21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98"/>
      <c r="N427" s="28"/>
      <c r="O427" s="82"/>
      <c r="Q427" s="76"/>
      <c r="R427" s="28"/>
      <c r="S427" s="39"/>
      <c r="U427" s="76"/>
    </row>
    <row r="428" spans="1:21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98"/>
      <c r="N428" s="28"/>
      <c r="O428" s="82"/>
      <c r="Q428" s="76"/>
      <c r="R428" s="28"/>
      <c r="S428" s="39"/>
      <c r="U428" s="76"/>
    </row>
    <row r="429" spans="1:21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98"/>
      <c r="N429" s="28"/>
      <c r="O429" s="82"/>
      <c r="Q429" s="76"/>
      <c r="R429" s="28"/>
      <c r="S429" s="39"/>
      <c r="U429" s="76"/>
    </row>
    <row r="430" spans="1:21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98"/>
      <c r="N430" s="28"/>
      <c r="O430" s="82"/>
      <c r="Q430" s="76"/>
      <c r="R430" s="28"/>
      <c r="S430" s="39"/>
      <c r="U430" s="76"/>
    </row>
    <row r="431" spans="1:21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98"/>
      <c r="N431" s="28"/>
      <c r="O431" s="82"/>
      <c r="Q431" s="76"/>
      <c r="R431" s="28"/>
      <c r="S431" s="39"/>
      <c r="U431" s="76"/>
    </row>
    <row r="432" spans="1:21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98"/>
      <c r="N432" s="28"/>
      <c r="O432" s="82"/>
      <c r="Q432" s="76"/>
      <c r="R432" s="28"/>
      <c r="S432" s="39"/>
      <c r="U432" s="76"/>
    </row>
    <row r="433" spans="1:21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98"/>
      <c r="N433" s="28"/>
      <c r="O433" s="82"/>
      <c r="Q433" s="76"/>
      <c r="R433" s="28"/>
      <c r="S433" s="39"/>
      <c r="U433" s="76"/>
    </row>
    <row r="434" spans="1:21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98"/>
      <c r="N434" s="28"/>
      <c r="O434" s="82"/>
      <c r="Q434" s="76"/>
      <c r="R434" s="28"/>
      <c r="S434" s="39"/>
      <c r="U434" s="76"/>
    </row>
    <row r="435" spans="1:21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98"/>
      <c r="N435" s="28"/>
      <c r="O435" s="82"/>
      <c r="Q435" s="76"/>
      <c r="R435" s="28"/>
      <c r="S435" s="39"/>
      <c r="U435" s="76"/>
    </row>
    <row r="436" spans="1:21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98"/>
      <c r="N436" s="28"/>
      <c r="O436" s="82"/>
      <c r="Q436" s="76"/>
      <c r="R436" s="28"/>
      <c r="S436" s="39"/>
      <c r="U436" s="76"/>
    </row>
    <row r="437" spans="1:21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98"/>
      <c r="N437" s="28"/>
      <c r="O437" s="82"/>
      <c r="Q437" s="76"/>
      <c r="R437" s="28"/>
      <c r="S437" s="39"/>
      <c r="U437" s="76"/>
    </row>
    <row r="438" spans="1:21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98"/>
      <c r="N438" s="28"/>
      <c r="O438" s="82"/>
      <c r="Q438" s="76"/>
      <c r="R438" s="28"/>
      <c r="S438" s="39"/>
      <c r="U438" s="76"/>
    </row>
    <row r="439" spans="1:21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98"/>
      <c r="N439" s="28"/>
      <c r="O439" s="82"/>
      <c r="Q439" s="76"/>
      <c r="R439" s="28"/>
      <c r="S439" s="39"/>
      <c r="U439" s="76"/>
    </row>
    <row r="440" spans="1:21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98"/>
      <c r="N440" s="28"/>
      <c r="O440" s="82"/>
      <c r="Q440" s="76"/>
      <c r="R440" s="28"/>
      <c r="S440" s="39"/>
      <c r="U440" s="76"/>
    </row>
    <row r="441" spans="1:21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98"/>
      <c r="N441" s="28"/>
      <c r="O441" s="82"/>
      <c r="Q441" s="76"/>
      <c r="R441" s="28"/>
      <c r="S441" s="39"/>
      <c r="U441" s="76"/>
    </row>
    <row r="442" spans="1:21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98"/>
      <c r="N442" s="28"/>
      <c r="O442" s="82"/>
      <c r="Q442" s="76"/>
      <c r="R442" s="28"/>
      <c r="S442" s="39"/>
      <c r="U442" s="76"/>
    </row>
    <row r="443" spans="1:21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98"/>
      <c r="N443" s="28"/>
      <c r="O443" s="82"/>
      <c r="Q443" s="76"/>
      <c r="R443" s="28"/>
      <c r="S443" s="39"/>
      <c r="U443" s="76"/>
    </row>
    <row r="444" spans="1:21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98"/>
      <c r="N444" s="28"/>
      <c r="O444" s="82"/>
      <c r="Q444" s="76"/>
      <c r="R444" s="28"/>
      <c r="S444" s="39"/>
      <c r="U444" s="76"/>
    </row>
    <row r="445" spans="1:21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98"/>
      <c r="N445" s="28"/>
      <c r="O445" s="82"/>
      <c r="Q445" s="76"/>
      <c r="R445" s="28"/>
      <c r="S445" s="39"/>
      <c r="U445" s="76"/>
    </row>
    <row r="446" spans="1:21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98"/>
      <c r="N446" s="28"/>
      <c r="O446" s="82"/>
      <c r="Q446" s="76"/>
      <c r="R446" s="28"/>
      <c r="S446" s="39"/>
      <c r="U446" s="76"/>
    </row>
    <row r="447" spans="1:21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98"/>
      <c r="N447" s="28"/>
      <c r="O447" s="82"/>
      <c r="Q447" s="76"/>
      <c r="R447" s="28"/>
      <c r="S447" s="39"/>
      <c r="U447" s="76"/>
    </row>
    <row r="448" spans="1:21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98"/>
      <c r="N448" s="28"/>
      <c r="O448" s="82"/>
      <c r="Q448" s="76"/>
      <c r="R448" s="28"/>
      <c r="S448" s="39"/>
      <c r="U448" s="76"/>
    </row>
    <row r="449" spans="1:21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98"/>
      <c r="N449" s="28"/>
      <c r="O449" s="82"/>
      <c r="Q449" s="76"/>
      <c r="R449" s="28"/>
      <c r="S449" s="39"/>
      <c r="U449" s="76"/>
    </row>
    <row r="450" spans="1:21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98"/>
      <c r="N450" s="28"/>
      <c r="O450" s="82"/>
      <c r="Q450" s="76"/>
      <c r="R450" s="28"/>
      <c r="S450" s="39"/>
      <c r="U450" s="76"/>
    </row>
    <row r="451" spans="1:21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98"/>
      <c r="N451" s="28"/>
      <c r="O451" s="82"/>
      <c r="Q451" s="76"/>
      <c r="R451" s="28"/>
      <c r="S451" s="39"/>
      <c r="U451" s="76"/>
    </row>
    <row r="452" spans="1:21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98"/>
      <c r="N452" s="28"/>
      <c r="O452" s="82"/>
      <c r="Q452" s="76"/>
      <c r="R452" s="28"/>
      <c r="S452" s="39"/>
      <c r="U452" s="76"/>
    </row>
    <row r="453" spans="1:21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98"/>
      <c r="N453" s="28"/>
      <c r="O453" s="82"/>
      <c r="Q453" s="76"/>
      <c r="R453" s="28"/>
      <c r="S453" s="39"/>
      <c r="U453" s="76"/>
    </row>
    <row r="454" spans="1:21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98"/>
      <c r="N454" s="28"/>
      <c r="O454" s="82"/>
      <c r="Q454" s="76"/>
      <c r="R454" s="28"/>
      <c r="S454" s="39"/>
      <c r="U454" s="76"/>
    </row>
    <row r="455" spans="1:21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98"/>
      <c r="N455" s="28"/>
      <c r="O455" s="82"/>
      <c r="Q455" s="76"/>
      <c r="R455" s="28"/>
      <c r="S455" s="39"/>
      <c r="U455" s="76"/>
    </row>
    <row r="456" spans="1:21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98"/>
      <c r="N456" s="28"/>
      <c r="O456" s="82"/>
      <c r="Q456" s="76"/>
      <c r="R456" s="28"/>
      <c r="S456" s="39"/>
      <c r="U456" s="76"/>
    </row>
    <row r="457" spans="1:21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98"/>
      <c r="N457" s="28"/>
      <c r="O457" s="82"/>
      <c r="Q457" s="76"/>
      <c r="R457" s="28"/>
      <c r="S457" s="39"/>
      <c r="U457" s="76"/>
    </row>
    <row r="458" spans="1:21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98"/>
      <c r="N458" s="28"/>
      <c r="O458" s="82"/>
      <c r="Q458" s="76"/>
      <c r="R458" s="28"/>
      <c r="S458" s="39"/>
      <c r="U458" s="76"/>
    </row>
    <row r="459" spans="1:21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98"/>
      <c r="N459" s="28"/>
      <c r="O459" s="82"/>
      <c r="Q459" s="76"/>
      <c r="R459" s="28"/>
      <c r="S459" s="39"/>
      <c r="U459" s="76"/>
    </row>
    <row r="460" spans="1:21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98"/>
      <c r="N460" s="28"/>
      <c r="O460" s="82"/>
      <c r="Q460" s="76"/>
      <c r="R460" s="28"/>
      <c r="S460" s="39"/>
      <c r="U460" s="76"/>
    </row>
    <row r="461" spans="1:21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98"/>
      <c r="N461" s="28"/>
      <c r="O461" s="82"/>
      <c r="Q461" s="76"/>
      <c r="R461" s="28"/>
      <c r="S461" s="39"/>
      <c r="U461" s="76"/>
    </row>
    <row r="462" spans="1:21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98"/>
      <c r="N462" s="28"/>
      <c r="O462" s="82"/>
      <c r="Q462" s="76"/>
      <c r="R462" s="28"/>
      <c r="S462" s="39"/>
      <c r="U462" s="76"/>
    </row>
    <row r="463" spans="1:21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98"/>
      <c r="N463" s="28"/>
      <c r="O463" s="82"/>
      <c r="Q463" s="76"/>
      <c r="R463" s="28"/>
      <c r="S463" s="39"/>
      <c r="U463" s="76"/>
    </row>
    <row r="464" spans="1:21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98"/>
      <c r="N464" s="28"/>
      <c r="O464" s="82"/>
      <c r="Q464" s="76"/>
      <c r="R464" s="28"/>
      <c r="S464" s="39"/>
      <c r="U464" s="76"/>
    </row>
    <row r="465" spans="1:21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98"/>
      <c r="N465" s="28"/>
      <c r="O465" s="82"/>
      <c r="Q465" s="76"/>
      <c r="R465" s="28"/>
      <c r="S465" s="39"/>
      <c r="U465" s="76"/>
    </row>
    <row r="466" spans="1:21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98"/>
      <c r="N466" s="28"/>
      <c r="O466" s="82"/>
      <c r="Q466" s="76"/>
      <c r="R466" s="28"/>
      <c r="S466" s="39"/>
      <c r="U466" s="76"/>
    </row>
    <row r="467" spans="1:21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98"/>
      <c r="N467" s="28"/>
      <c r="O467" s="82"/>
      <c r="Q467" s="76"/>
      <c r="R467" s="28"/>
      <c r="S467" s="39"/>
      <c r="U467" s="76"/>
    </row>
    <row r="468" spans="1:21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98"/>
      <c r="N468" s="28"/>
      <c r="O468" s="82"/>
      <c r="Q468" s="76"/>
      <c r="R468" s="28"/>
      <c r="S468" s="39"/>
      <c r="U468" s="76"/>
    </row>
    <row r="469" spans="1:21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98"/>
      <c r="N469" s="28"/>
      <c r="O469" s="82"/>
      <c r="Q469" s="76"/>
      <c r="R469" s="28"/>
      <c r="S469" s="39"/>
      <c r="U469" s="76"/>
    </row>
    <row r="470" spans="1:21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98"/>
      <c r="N470" s="28"/>
      <c r="O470" s="82"/>
      <c r="Q470" s="76"/>
      <c r="R470" s="28"/>
      <c r="S470" s="39"/>
      <c r="U470" s="76"/>
    </row>
    <row r="471" spans="1:21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98"/>
      <c r="N471" s="28"/>
      <c r="O471" s="82"/>
      <c r="Q471" s="76"/>
      <c r="R471" s="28"/>
      <c r="S471" s="39"/>
      <c r="U471" s="76"/>
    </row>
    <row r="472" spans="1:21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98"/>
      <c r="N472" s="28"/>
      <c r="O472" s="82"/>
      <c r="Q472" s="76"/>
      <c r="R472" s="28"/>
      <c r="S472" s="39"/>
      <c r="U472" s="76"/>
    </row>
    <row r="473" spans="1:21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98"/>
      <c r="N473" s="28"/>
      <c r="O473" s="82"/>
      <c r="Q473" s="76"/>
      <c r="R473" s="28"/>
      <c r="S473" s="39"/>
      <c r="U473" s="76"/>
    </row>
    <row r="474" spans="1:21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98"/>
      <c r="N474" s="28"/>
      <c r="O474" s="82"/>
      <c r="Q474" s="76"/>
      <c r="R474" s="28"/>
      <c r="S474" s="39"/>
      <c r="U474" s="76"/>
    </row>
    <row r="475" spans="1:21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98"/>
      <c r="N475" s="28"/>
      <c r="O475" s="82"/>
      <c r="Q475" s="76"/>
      <c r="R475" s="28"/>
      <c r="S475" s="39"/>
      <c r="U475" s="76"/>
    </row>
    <row r="476" spans="1:21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98"/>
      <c r="N476" s="28"/>
      <c r="O476" s="82"/>
      <c r="Q476" s="76"/>
      <c r="R476" s="28"/>
      <c r="S476" s="39"/>
      <c r="U476" s="76"/>
    </row>
    <row r="477" spans="1:21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98"/>
      <c r="N477" s="28"/>
      <c r="O477" s="82"/>
      <c r="Q477" s="76"/>
      <c r="R477" s="28"/>
      <c r="S477" s="39"/>
      <c r="U477" s="76"/>
    </row>
    <row r="478" spans="1:21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98"/>
      <c r="N478" s="28"/>
      <c r="O478" s="82"/>
      <c r="Q478" s="76"/>
      <c r="R478" s="28"/>
      <c r="S478" s="39"/>
      <c r="U478" s="76"/>
    </row>
    <row r="479" spans="1:21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98"/>
      <c r="N479" s="28"/>
      <c r="O479" s="82"/>
      <c r="Q479" s="76"/>
      <c r="R479" s="28"/>
      <c r="S479" s="39"/>
      <c r="U479" s="76"/>
    </row>
    <row r="480" spans="1:21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98"/>
      <c r="N480" s="28"/>
      <c r="O480" s="82"/>
      <c r="Q480" s="76"/>
      <c r="R480" s="28"/>
      <c r="S480" s="39"/>
      <c r="U480" s="76"/>
    </row>
    <row r="481" spans="1:21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98"/>
      <c r="N481" s="28"/>
      <c r="O481" s="82"/>
      <c r="Q481" s="76"/>
      <c r="R481" s="28"/>
      <c r="S481" s="39"/>
      <c r="U481" s="76"/>
    </row>
    <row r="482" spans="1:21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98"/>
      <c r="N482" s="28"/>
      <c r="O482" s="82"/>
      <c r="Q482" s="76"/>
      <c r="R482" s="28"/>
      <c r="S482" s="39"/>
      <c r="U482" s="76"/>
    </row>
    <row r="483" spans="1:21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98"/>
      <c r="N483" s="28"/>
      <c r="O483" s="82"/>
      <c r="Q483" s="76"/>
      <c r="R483" s="28"/>
      <c r="S483" s="39"/>
      <c r="U483" s="76"/>
    </row>
    <row r="484" spans="1:21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98"/>
      <c r="N484" s="28"/>
      <c r="O484" s="82"/>
      <c r="Q484" s="76"/>
      <c r="R484" s="28"/>
      <c r="S484" s="39"/>
      <c r="U484" s="76"/>
    </row>
    <row r="485" spans="1:21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98"/>
      <c r="N485" s="28"/>
      <c r="O485" s="82"/>
      <c r="Q485" s="76"/>
      <c r="R485" s="28"/>
      <c r="S485" s="39"/>
      <c r="U485" s="76"/>
    </row>
    <row r="486" spans="1:21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98"/>
      <c r="N486" s="28"/>
      <c r="O486" s="82"/>
      <c r="Q486" s="76"/>
      <c r="R486" s="28"/>
      <c r="S486" s="39"/>
      <c r="U486" s="76"/>
    </row>
    <row r="487" spans="1:21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98"/>
      <c r="N487" s="28"/>
      <c r="O487" s="82"/>
      <c r="Q487" s="76"/>
      <c r="R487" s="28"/>
      <c r="S487" s="39"/>
      <c r="U487" s="76"/>
    </row>
    <row r="488" spans="1:21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98"/>
      <c r="N488" s="28"/>
      <c r="O488" s="82"/>
      <c r="Q488" s="76"/>
      <c r="R488" s="28"/>
      <c r="S488" s="39"/>
      <c r="U488" s="76"/>
    </row>
    <row r="489" spans="1:21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98"/>
      <c r="N489" s="28"/>
      <c r="O489" s="82"/>
      <c r="Q489" s="76"/>
      <c r="R489" s="28"/>
      <c r="S489" s="39"/>
      <c r="U489" s="76"/>
    </row>
    <row r="490" spans="1:21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98"/>
      <c r="N490" s="28"/>
      <c r="O490" s="82"/>
      <c r="Q490" s="76"/>
      <c r="R490" s="28"/>
      <c r="S490" s="39"/>
      <c r="U490" s="76"/>
    </row>
    <row r="491" spans="1:21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98"/>
      <c r="N491" s="28"/>
      <c r="O491" s="82"/>
      <c r="Q491" s="76"/>
      <c r="R491" s="28"/>
      <c r="S491" s="39"/>
      <c r="U491" s="76"/>
    </row>
    <row r="492" spans="1:21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98"/>
      <c r="N492" s="28"/>
      <c r="O492" s="82"/>
      <c r="Q492" s="76"/>
      <c r="R492" s="28"/>
      <c r="S492" s="39"/>
      <c r="U492" s="76"/>
    </row>
    <row r="493" spans="1:21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98"/>
      <c r="N493" s="28"/>
      <c r="O493" s="82"/>
      <c r="Q493" s="76"/>
      <c r="R493" s="28"/>
      <c r="S493" s="39"/>
      <c r="U493" s="76"/>
    </row>
    <row r="494" spans="1:21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98"/>
      <c r="N494" s="28"/>
      <c r="O494" s="82"/>
      <c r="Q494" s="76"/>
      <c r="R494" s="28"/>
      <c r="S494" s="39"/>
      <c r="U494" s="76"/>
    </row>
    <row r="495" spans="1:21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98"/>
      <c r="N495" s="28"/>
      <c r="O495" s="82"/>
      <c r="Q495" s="76"/>
      <c r="R495" s="28"/>
      <c r="S495" s="39"/>
      <c r="U495" s="76"/>
    </row>
    <row r="496" spans="1:21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98"/>
      <c r="N496" s="28"/>
      <c r="O496" s="82"/>
      <c r="Q496" s="76"/>
      <c r="R496" s="28"/>
      <c r="S496" s="39"/>
      <c r="U496" s="76"/>
    </row>
    <row r="497" spans="1:21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98"/>
      <c r="N497" s="28"/>
      <c r="O497" s="82"/>
      <c r="Q497" s="76"/>
      <c r="R497" s="28"/>
      <c r="S497" s="39"/>
      <c r="U497" s="76"/>
    </row>
    <row r="498" spans="1:21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98"/>
      <c r="N498" s="28"/>
      <c r="O498" s="82"/>
      <c r="Q498" s="76"/>
      <c r="R498" s="28"/>
      <c r="S498" s="39"/>
      <c r="U498" s="76"/>
    </row>
    <row r="499" spans="1:21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98"/>
      <c r="N499" s="28"/>
      <c r="O499" s="82"/>
      <c r="Q499" s="76"/>
      <c r="R499" s="28"/>
      <c r="S499" s="39"/>
      <c r="U499" s="76"/>
    </row>
    <row r="500" spans="1:21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98"/>
      <c r="N500" s="28"/>
      <c r="O500" s="82"/>
      <c r="Q500" s="76"/>
      <c r="R500" s="28"/>
      <c r="S500" s="39"/>
      <c r="U500" s="76"/>
    </row>
    <row r="501" spans="1:21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98"/>
      <c r="N501" s="28"/>
      <c r="O501" s="82"/>
      <c r="Q501" s="76"/>
      <c r="R501" s="28"/>
      <c r="S501" s="39"/>
      <c r="U501" s="76"/>
    </row>
    <row r="502" spans="1:21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98"/>
      <c r="N502" s="28"/>
      <c r="O502" s="82"/>
      <c r="Q502" s="76"/>
      <c r="R502" s="28"/>
      <c r="S502" s="39"/>
      <c r="U502" s="76"/>
    </row>
    <row r="503" spans="1:21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98"/>
      <c r="N503" s="28"/>
      <c r="O503" s="82"/>
      <c r="Q503" s="76"/>
      <c r="R503" s="28"/>
      <c r="S503" s="39"/>
      <c r="U503" s="76"/>
    </row>
    <row r="504" spans="1:21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98"/>
      <c r="N504" s="28"/>
      <c r="O504" s="82"/>
      <c r="Q504" s="76"/>
      <c r="R504" s="28"/>
      <c r="S504" s="39"/>
      <c r="U504" s="76"/>
    </row>
    <row r="505" spans="1:21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98"/>
      <c r="N505" s="28"/>
      <c r="O505" s="82"/>
      <c r="Q505" s="76"/>
      <c r="R505" s="28"/>
      <c r="S505" s="39"/>
      <c r="U505" s="76"/>
    </row>
    <row r="506" spans="1:21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98"/>
      <c r="N506" s="28"/>
      <c r="O506" s="82"/>
      <c r="Q506" s="76"/>
      <c r="R506" s="28"/>
      <c r="S506" s="39"/>
      <c r="U506" s="76"/>
    </row>
    <row r="507" spans="1:21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98"/>
      <c r="N507" s="28"/>
      <c r="O507" s="82"/>
      <c r="Q507" s="76"/>
      <c r="R507" s="28"/>
      <c r="S507" s="39"/>
      <c r="U507" s="76"/>
    </row>
    <row r="508" spans="1:21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98"/>
      <c r="N508" s="28"/>
      <c r="O508" s="82"/>
      <c r="Q508" s="76"/>
      <c r="R508" s="28"/>
      <c r="S508" s="39"/>
      <c r="U508" s="76"/>
    </row>
    <row r="509" spans="1:21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98"/>
      <c r="N509" s="28"/>
      <c r="O509" s="82"/>
      <c r="Q509" s="76"/>
      <c r="R509" s="28"/>
      <c r="S509" s="39"/>
      <c r="U509" s="76"/>
    </row>
    <row r="510" spans="1:21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98"/>
      <c r="N510" s="28"/>
      <c r="O510" s="82"/>
      <c r="Q510" s="76"/>
      <c r="R510" s="28"/>
      <c r="S510" s="39"/>
      <c r="U510" s="76"/>
    </row>
    <row r="511" spans="1:21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98"/>
      <c r="N511" s="28"/>
      <c r="O511" s="82"/>
      <c r="Q511" s="76"/>
      <c r="R511" s="28"/>
      <c r="S511" s="39"/>
      <c r="U511" s="76"/>
    </row>
    <row r="512" spans="1:21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98"/>
      <c r="N512" s="28"/>
      <c r="O512" s="82"/>
      <c r="Q512" s="76"/>
      <c r="R512" s="28"/>
      <c r="S512" s="39"/>
      <c r="U512" s="76"/>
    </row>
    <row r="513" spans="1:21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98"/>
      <c r="N513" s="28"/>
      <c r="O513" s="82"/>
      <c r="Q513" s="76"/>
      <c r="R513" s="28"/>
      <c r="S513" s="39"/>
      <c r="U513" s="76"/>
    </row>
    <row r="514" spans="1:21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98"/>
      <c r="N514" s="28"/>
      <c r="O514" s="82"/>
      <c r="Q514" s="76"/>
      <c r="R514" s="28"/>
      <c r="S514" s="39"/>
      <c r="U514" s="76"/>
    </row>
    <row r="515" spans="1:21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98"/>
      <c r="N515" s="28"/>
      <c r="O515" s="82"/>
      <c r="Q515" s="76"/>
      <c r="R515" s="28"/>
      <c r="S515" s="39"/>
      <c r="U515" s="76"/>
    </row>
    <row r="516" spans="1:21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98"/>
      <c r="N516" s="28"/>
      <c r="O516" s="82"/>
      <c r="Q516" s="76"/>
      <c r="R516" s="28"/>
      <c r="S516" s="39"/>
      <c r="U516" s="76"/>
    </row>
    <row r="517" spans="1:21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98"/>
      <c r="N517" s="28"/>
      <c r="O517" s="82"/>
      <c r="Q517" s="76"/>
      <c r="R517" s="28"/>
      <c r="S517" s="39"/>
      <c r="U517" s="76"/>
    </row>
    <row r="518" spans="1:21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98"/>
      <c r="N518" s="28"/>
      <c r="O518" s="82"/>
      <c r="Q518" s="76"/>
      <c r="R518" s="28"/>
      <c r="S518" s="39"/>
      <c r="U518" s="76"/>
    </row>
    <row r="519" spans="1:21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98"/>
      <c r="N519" s="28"/>
      <c r="O519" s="82"/>
      <c r="Q519" s="76"/>
      <c r="R519" s="28"/>
      <c r="S519" s="39"/>
      <c r="U519" s="76"/>
    </row>
    <row r="520" spans="1:21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98"/>
      <c r="N520" s="28"/>
      <c r="O520" s="82"/>
      <c r="Q520" s="76"/>
      <c r="R520" s="28"/>
      <c r="S520" s="39"/>
      <c r="U520" s="76"/>
    </row>
    <row r="521" spans="1:21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98"/>
      <c r="N521" s="28"/>
      <c r="O521" s="82"/>
      <c r="Q521" s="76"/>
      <c r="R521" s="28"/>
      <c r="S521" s="39"/>
      <c r="U521" s="76"/>
    </row>
    <row r="522" spans="1:21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98"/>
      <c r="N522" s="28"/>
      <c r="O522" s="82"/>
      <c r="Q522" s="76"/>
      <c r="R522" s="28"/>
      <c r="S522" s="39"/>
      <c r="U522" s="76"/>
    </row>
    <row r="523" spans="1:21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98"/>
      <c r="N523" s="28"/>
      <c r="O523" s="82"/>
      <c r="Q523" s="76"/>
      <c r="R523" s="28"/>
      <c r="S523" s="39"/>
      <c r="U523" s="76"/>
    </row>
    <row r="524" spans="1:21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98"/>
      <c r="N524" s="28"/>
      <c r="O524" s="82"/>
      <c r="Q524" s="76"/>
      <c r="R524" s="28"/>
      <c r="S524" s="39"/>
      <c r="U524" s="76"/>
    </row>
    <row r="525" spans="1:21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98"/>
      <c r="N525" s="28"/>
      <c r="O525" s="82"/>
      <c r="Q525" s="76"/>
      <c r="R525" s="28"/>
      <c r="S525" s="39"/>
      <c r="U525" s="76"/>
    </row>
    <row r="526" spans="1:21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98"/>
      <c r="N526" s="28"/>
      <c r="O526" s="82"/>
      <c r="Q526" s="76"/>
      <c r="R526" s="28"/>
      <c r="S526" s="39"/>
      <c r="U526" s="76"/>
    </row>
    <row r="527" spans="1:21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98"/>
      <c r="N527" s="28"/>
      <c r="O527" s="82"/>
      <c r="Q527" s="76"/>
      <c r="R527" s="28"/>
      <c r="S527" s="39"/>
      <c r="U527" s="76"/>
    </row>
    <row r="528" spans="1:21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98"/>
      <c r="N528" s="28"/>
      <c r="O528" s="82"/>
      <c r="Q528" s="76"/>
      <c r="R528" s="28"/>
      <c r="S528" s="39"/>
      <c r="U528" s="76"/>
    </row>
    <row r="529" spans="1:21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98"/>
      <c r="N529" s="28"/>
      <c r="O529" s="82"/>
      <c r="Q529" s="76"/>
      <c r="R529" s="28"/>
      <c r="S529" s="39"/>
      <c r="U529" s="76"/>
    </row>
    <row r="530" spans="1:21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98"/>
      <c r="N530" s="28"/>
      <c r="O530" s="82"/>
      <c r="Q530" s="76"/>
      <c r="R530" s="28"/>
      <c r="S530" s="39"/>
      <c r="U530" s="76"/>
    </row>
    <row r="531" spans="1:21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98"/>
      <c r="N531" s="28"/>
      <c r="O531" s="82"/>
      <c r="Q531" s="76"/>
      <c r="R531" s="28"/>
      <c r="S531" s="39"/>
      <c r="U531" s="76"/>
    </row>
    <row r="532" spans="1:21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98"/>
      <c r="N532" s="28"/>
      <c r="O532" s="82"/>
      <c r="Q532" s="76"/>
      <c r="R532" s="28"/>
      <c r="S532" s="39"/>
      <c r="U532" s="76"/>
    </row>
    <row r="533" spans="1:21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98"/>
      <c r="N533" s="28"/>
      <c r="O533" s="82"/>
      <c r="Q533" s="76"/>
      <c r="R533" s="28"/>
      <c r="S533" s="39"/>
      <c r="U533" s="76"/>
    </row>
    <row r="534" spans="1:21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98"/>
      <c r="N534" s="28"/>
      <c r="O534" s="82"/>
      <c r="Q534" s="76"/>
      <c r="R534" s="28"/>
      <c r="S534" s="39"/>
      <c r="U534" s="76"/>
    </row>
    <row r="535" spans="1:21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98"/>
      <c r="N535" s="28"/>
      <c r="O535" s="82"/>
      <c r="Q535" s="76"/>
      <c r="R535" s="28"/>
      <c r="S535" s="39"/>
      <c r="U535" s="76"/>
    </row>
    <row r="536" spans="1:21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98"/>
      <c r="N536" s="28"/>
      <c r="O536" s="82"/>
      <c r="Q536" s="76"/>
      <c r="R536" s="28"/>
      <c r="S536" s="39"/>
      <c r="U536" s="76"/>
    </row>
    <row r="537" spans="1:21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98"/>
      <c r="N537" s="28"/>
      <c r="O537" s="82"/>
      <c r="Q537" s="76"/>
      <c r="R537" s="28"/>
      <c r="S537" s="39"/>
      <c r="U537" s="76"/>
    </row>
    <row r="538" spans="1:21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98"/>
      <c r="N538" s="28"/>
      <c r="O538" s="82"/>
      <c r="Q538" s="76"/>
      <c r="R538" s="28"/>
      <c r="S538" s="39"/>
      <c r="U538" s="76"/>
    </row>
    <row r="539" spans="1:21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98"/>
      <c r="N539" s="28"/>
      <c r="O539" s="82"/>
      <c r="Q539" s="76"/>
      <c r="R539" s="28"/>
      <c r="S539" s="39"/>
      <c r="U539" s="76"/>
    </row>
    <row r="540" spans="1:21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98"/>
      <c r="N540" s="28"/>
      <c r="O540" s="82"/>
      <c r="Q540" s="76"/>
      <c r="R540" s="28"/>
      <c r="S540" s="39"/>
      <c r="U540" s="76"/>
    </row>
    <row r="541" spans="1:21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98"/>
      <c r="N541" s="28"/>
      <c r="O541" s="82"/>
      <c r="Q541" s="76"/>
      <c r="R541" s="28"/>
      <c r="S541" s="39"/>
      <c r="U541" s="76"/>
    </row>
    <row r="542" spans="1:21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98"/>
      <c r="N542" s="28"/>
      <c r="O542" s="82"/>
      <c r="Q542" s="76"/>
      <c r="R542" s="28"/>
      <c r="S542" s="39"/>
      <c r="U542" s="76"/>
    </row>
    <row r="543" spans="1:21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98"/>
      <c r="N543" s="28"/>
      <c r="O543" s="82"/>
      <c r="Q543" s="76"/>
      <c r="R543" s="28"/>
      <c r="S543" s="39"/>
      <c r="U543" s="76"/>
    </row>
    <row r="544" spans="1:21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98"/>
      <c r="N544" s="28"/>
      <c r="O544" s="82"/>
      <c r="Q544" s="76"/>
      <c r="R544" s="28"/>
      <c r="S544" s="39"/>
      <c r="U544" s="76"/>
    </row>
    <row r="545" spans="1:21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98"/>
      <c r="N545" s="28"/>
      <c r="O545" s="82"/>
      <c r="Q545" s="76"/>
      <c r="R545" s="28"/>
      <c r="S545" s="39"/>
      <c r="U545" s="76"/>
    </row>
    <row r="546" spans="1:21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98"/>
      <c r="N546" s="28"/>
      <c r="O546" s="82"/>
      <c r="Q546" s="76"/>
      <c r="R546" s="28"/>
      <c r="S546" s="39"/>
      <c r="U546" s="76"/>
    </row>
    <row r="547" spans="1:21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98"/>
      <c r="N547" s="28"/>
      <c r="O547" s="82"/>
      <c r="Q547" s="76"/>
      <c r="R547" s="28"/>
      <c r="S547" s="39"/>
      <c r="U547" s="76"/>
    </row>
    <row r="548" spans="1:21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98"/>
      <c r="N548" s="28"/>
      <c r="O548" s="82"/>
      <c r="Q548" s="76"/>
      <c r="R548" s="28"/>
      <c r="S548" s="39"/>
      <c r="U548" s="76"/>
    </row>
    <row r="549" spans="1:21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98"/>
      <c r="N549" s="28"/>
      <c r="O549" s="82"/>
      <c r="Q549" s="76"/>
      <c r="R549" s="28"/>
      <c r="S549" s="39"/>
      <c r="U549" s="76"/>
    </row>
    <row r="550" spans="1:21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98"/>
      <c r="N550" s="28"/>
      <c r="O550" s="82"/>
      <c r="Q550" s="76"/>
      <c r="R550" s="28"/>
      <c r="S550" s="39"/>
      <c r="U550" s="76"/>
    </row>
    <row r="551" spans="1:21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98"/>
      <c r="N551" s="28"/>
      <c r="O551" s="82"/>
      <c r="Q551" s="76"/>
      <c r="R551" s="28"/>
      <c r="S551" s="39"/>
      <c r="U551" s="76"/>
    </row>
    <row r="552" spans="1:21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98"/>
      <c r="N552" s="28"/>
      <c r="O552" s="82"/>
      <c r="Q552" s="76"/>
      <c r="R552" s="28"/>
      <c r="S552" s="39"/>
      <c r="U552" s="76"/>
    </row>
    <row r="553" spans="1:21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98"/>
      <c r="N553" s="28"/>
      <c r="O553" s="82"/>
      <c r="Q553" s="76"/>
      <c r="R553" s="28"/>
      <c r="S553" s="39"/>
      <c r="U553" s="76"/>
    </row>
    <row r="554" spans="1:21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98"/>
      <c r="N554" s="28"/>
      <c r="O554" s="82"/>
      <c r="Q554" s="76"/>
      <c r="R554" s="28"/>
      <c r="S554" s="39"/>
      <c r="U554" s="76"/>
    </row>
    <row r="555" spans="1:21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98"/>
      <c r="N555" s="28"/>
      <c r="O555" s="82"/>
      <c r="Q555" s="76"/>
      <c r="R555" s="28"/>
      <c r="S555" s="39"/>
      <c r="U555" s="76"/>
    </row>
    <row r="556" spans="1:21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98"/>
      <c r="N556" s="28"/>
      <c r="O556" s="82"/>
      <c r="Q556" s="76"/>
      <c r="R556" s="28"/>
      <c r="S556" s="39"/>
      <c r="U556" s="76"/>
    </row>
    <row r="557" spans="1:21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98"/>
      <c r="N557" s="28"/>
      <c r="O557" s="82"/>
      <c r="Q557" s="76"/>
      <c r="R557" s="28"/>
      <c r="S557" s="39"/>
      <c r="U557" s="76"/>
    </row>
    <row r="558" spans="1:21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98"/>
      <c r="N558" s="28"/>
      <c r="O558" s="82"/>
      <c r="Q558" s="76"/>
      <c r="R558" s="28"/>
      <c r="S558" s="39"/>
      <c r="U558" s="76"/>
    </row>
    <row r="559" spans="1:21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98"/>
      <c r="N559" s="28"/>
      <c r="O559" s="82"/>
      <c r="Q559" s="76"/>
      <c r="R559" s="28"/>
      <c r="S559" s="39"/>
      <c r="U559" s="76"/>
    </row>
    <row r="560" spans="1:21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98"/>
      <c r="N560" s="28"/>
      <c r="O560" s="82"/>
      <c r="Q560" s="76"/>
      <c r="R560" s="28"/>
      <c r="S560" s="39"/>
      <c r="U560" s="76"/>
    </row>
    <row r="561" spans="1:21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98"/>
      <c r="N561" s="28"/>
      <c r="O561" s="82"/>
      <c r="Q561" s="76"/>
      <c r="R561" s="28"/>
      <c r="S561" s="39"/>
      <c r="U561" s="76"/>
    </row>
    <row r="562" spans="1:21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98"/>
      <c r="N562" s="28"/>
      <c r="O562" s="82"/>
      <c r="Q562" s="76"/>
      <c r="R562" s="28"/>
      <c r="S562" s="39"/>
      <c r="U562" s="76"/>
    </row>
    <row r="563" spans="1:21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98"/>
      <c r="N563" s="28"/>
      <c r="O563" s="82"/>
      <c r="Q563" s="76"/>
      <c r="R563" s="28"/>
      <c r="S563" s="39"/>
      <c r="U563" s="76"/>
    </row>
    <row r="564" spans="1:21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98"/>
      <c r="N564" s="28"/>
      <c r="O564" s="82"/>
      <c r="Q564" s="76"/>
      <c r="R564" s="28"/>
      <c r="S564" s="39"/>
      <c r="U564" s="76"/>
    </row>
    <row r="565" spans="1:21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98"/>
      <c r="N565" s="28"/>
      <c r="O565" s="82"/>
      <c r="Q565" s="76"/>
      <c r="R565" s="28"/>
      <c r="S565" s="39"/>
      <c r="U565" s="76"/>
    </row>
    <row r="566" spans="1:21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98"/>
      <c r="N566" s="28"/>
      <c r="O566" s="82"/>
      <c r="Q566" s="76"/>
      <c r="R566" s="28"/>
      <c r="S566" s="39"/>
      <c r="U566" s="76"/>
    </row>
    <row r="567" spans="1:21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98"/>
      <c r="N567" s="28"/>
      <c r="O567" s="82"/>
      <c r="Q567" s="76"/>
      <c r="R567" s="28"/>
      <c r="S567" s="39"/>
      <c r="U567" s="76"/>
    </row>
    <row r="568" spans="1:21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98"/>
      <c r="N568" s="28"/>
      <c r="O568" s="82"/>
      <c r="Q568" s="76"/>
      <c r="R568" s="28"/>
      <c r="S568" s="39"/>
      <c r="U568" s="76"/>
    </row>
    <row r="569" spans="1:21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98"/>
      <c r="N569" s="28"/>
      <c r="O569" s="82"/>
      <c r="Q569" s="76"/>
      <c r="R569" s="28"/>
      <c r="S569" s="39"/>
      <c r="U569" s="76"/>
    </row>
    <row r="570" spans="1:21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98"/>
      <c r="N570" s="28"/>
      <c r="O570" s="82"/>
      <c r="Q570" s="76"/>
      <c r="R570" s="28"/>
      <c r="S570" s="39"/>
      <c r="U570" s="76"/>
    </row>
    <row r="571" spans="1:21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98"/>
      <c r="N571" s="28"/>
      <c r="O571" s="82"/>
      <c r="Q571" s="76"/>
      <c r="R571" s="28"/>
      <c r="S571" s="39"/>
      <c r="U571" s="76"/>
    </row>
    <row r="572" spans="1:21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98"/>
      <c r="N572" s="28"/>
      <c r="O572" s="82"/>
      <c r="Q572" s="76"/>
      <c r="R572" s="28"/>
      <c r="S572" s="39"/>
      <c r="U572" s="76"/>
    </row>
    <row r="573" spans="1:21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98"/>
      <c r="N573" s="28"/>
      <c r="O573" s="82"/>
      <c r="Q573" s="76"/>
      <c r="R573" s="28"/>
      <c r="S573" s="39"/>
      <c r="U573" s="76"/>
    </row>
    <row r="574" spans="1:21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98"/>
      <c r="N574" s="28"/>
      <c r="O574" s="82"/>
      <c r="Q574" s="76"/>
      <c r="R574" s="28"/>
      <c r="S574" s="39"/>
      <c r="U574" s="76"/>
    </row>
    <row r="575" spans="1:21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98"/>
      <c r="N575" s="28"/>
      <c r="O575" s="82"/>
      <c r="Q575" s="76"/>
      <c r="R575" s="28"/>
      <c r="S575" s="39"/>
      <c r="U575" s="76"/>
    </row>
    <row r="576" spans="1:21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98"/>
      <c r="N576" s="28"/>
      <c r="O576" s="82"/>
      <c r="Q576" s="76"/>
      <c r="R576" s="28"/>
      <c r="S576" s="39"/>
      <c r="U576" s="76"/>
    </row>
    <row r="577" spans="1:21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98"/>
      <c r="N577" s="28"/>
      <c r="O577" s="82"/>
      <c r="Q577" s="76"/>
      <c r="R577" s="28"/>
      <c r="S577" s="39"/>
      <c r="U577" s="76"/>
    </row>
    <row r="578" spans="1:21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98"/>
      <c r="N578" s="28"/>
      <c r="O578" s="82"/>
      <c r="Q578" s="76"/>
      <c r="R578" s="28"/>
      <c r="S578" s="39"/>
      <c r="U578" s="76"/>
    </row>
    <row r="579" spans="1:21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98"/>
      <c r="N579" s="28"/>
      <c r="O579" s="82"/>
      <c r="Q579" s="76"/>
      <c r="R579" s="28"/>
      <c r="S579" s="39"/>
      <c r="U579" s="76"/>
    </row>
    <row r="580" spans="1:21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98"/>
      <c r="N580" s="28"/>
      <c r="O580" s="82"/>
      <c r="Q580" s="76"/>
      <c r="R580" s="28"/>
      <c r="S580" s="39"/>
      <c r="U580" s="76"/>
    </row>
    <row r="581" spans="1:21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98"/>
      <c r="N581" s="28"/>
      <c r="O581" s="82"/>
      <c r="Q581" s="76"/>
      <c r="R581" s="28"/>
      <c r="S581" s="39"/>
      <c r="U581" s="76"/>
    </row>
    <row r="582" spans="1:21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98"/>
      <c r="N582" s="28"/>
      <c r="O582" s="82"/>
      <c r="Q582" s="76"/>
      <c r="R582" s="28"/>
      <c r="S582" s="39"/>
      <c r="U582" s="76"/>
    </row>
    <row r="583" spans="1:21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98"/>
      <c r="N583" s="28"/>
      <c r="O583" s="82"/>
      <c r="Q583" s="76"/>
      <c r="R583" s="28"/>
      <c r="S583" s="39"/>
      <c r="U583" s="76"/>
    </row>
    <row r="584" spans="1:21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98"/>
      <c r="N584" s="28"/>
      <c r="O584" s="82"/>
      <c r="Q584" s="76"/>
      <c r="R584" s="28"/>
      <c r="S584" s="39"/>
      <c r="U584" s="76"/>
    </row>
    <row r="585" spans="1:21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98"/>
      <c r="N585" s="28"/>
      <c r="O585" s="82"/>
      <c r="Q585" s="76"/>
      <c r="R585" s="28"/>
      <c r="S585" s="39"/>
      <c r="U585" s="76"/>
    </row>
    <row r="586" spans="1:21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98"/>
      <c r="N586" s="28"/>
      <c r="O586" s="82"/>
      <c r="Q586" s="76"/>
      <c r="R586" s="28"/>
      <c r="S586" s="39"/>
      <c r="U586" s="76"/>
    </row>
    <row r="587" spans="1:21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98"/>
      <c r="N587" s="28"/>
      <c r="O587" s="82"/>
      <c r="Q587" s="76"/>
      <c r="R587" s="28"/>
      <c r="S587" s="39"/>
      <c r="U587" s="76"/>
    </row>
    <row r="588" spans="1:21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98"/>
      <c r="N588" s="28"/>
      <c r="O588" s="82"/>
      <c r="Q588" s="76"/>
      <c r="R588" s="28"/>
      <c r="S588" s="39"/>
      <c r="U588" s="76"/>
    </row>
    <row r="589" spans="1:21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98"/>
      <c r="N589" s="28"/>
      <c r="O589" s="82"/>
      <c r="Q589" s="76"/>
      <c r="R589" s="28"/>
      <c r="S589" s="39"/>
      <c r="U589" s="76"/>
    </row>
    <row r="590" spans="1:21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98"/>
      <c r="N590" s="28"/>
      <c r="O590" s="82"/>
      <c r="Q590" s="76"/>
      <c r="R590" s="28"/>
      <c r="S590" s="39"/>
      <c r="U590" s="76"/>
    </row>
    <row r="591" spans="1:21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98"/>
      <c r="N591" s="28"/>
      <c r="O591" s="82"/>
      <c r="Q591" s="76"/>
      <c r="R591" s="28"/>
      <c r="S591" s="39"/>
      <c r="U591" s="76"/>
    </row>
    <row r="592" spans="1:21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98"/>
      <c r="N592" s="28"/>
      <c r="O592" s="82"/>
      <c r="Q592" s="76"/>
      <c r="R592" s="28"/>
      <c r="S592" s="39"/>
      <c r="U592" s="76"/>
    </row>
    <row r="593" spans="1:21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98"/>
      <c r="N593" s="28"/>
      <c r="O593" s="82"/>
      <c r="Q593" s="76"/>
      <c r="R593" s="28"/>
      <c r="S593" s="39"/>
      <c r="U593" s="76"/>
    </row>
    <row r="594" spans="1:21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98"/>
      <c r="N594" s="28"/>
      <c r="O594" s="82"/>
      <c r="Q594" s="76"/>
      <c r="R594" s="28"/>
      <c r="S594" s="39"/>
      <c r="U594" s="76"/>
    </row>
    <row r="595" spans="1:21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98"/>
      <c r="N595" s="28"/>
      <c r="O595" s="82"/>
      <c r="Q595" s="76"/>
      <c r="R595" s="28"/>
      <c r="S595" s="39"/>
      <c r="U595" s="76"/>
    </row>
    <row r="596" spans="1:21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98"/>
      <c r="N596" s="28"/>
      <c r="O596" s="82"/>
      <c r="Q596" s="76"/>
      <c r="R596" s="28"/>
      <c r="S596" s="39"/>
      <c r="U596" s="76"/>
    </row>
    <row r="597" spans="1:21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98"/>
      <c r="N597" s="28"/>
      <c r="O597" s="82"/>
      <c r="Q597" s="76"/>
      <c r="R597" s="28"/>
      <c r="S597" s="39"/>
      <c r="U597" s="76"/>
    </row>
    <row r="598" spans="1:21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98"/>
      <c r="N598" s="28"/>
      <c r="O598" s="82"/>
      <c r="Q598" s="76"/>
      <c r="R598" s="28"/>
      <c r="S598" s="39"/>
      <c r="U598" s="76"/>
    </row>
    <row r="599" spans="1:21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98"/>
      <c r="N599" s="28"/>
      <c r="O599" s="82"/>
      <c r="Q599" s="76"/>
      <c r="R599" s="28"/>
      <c r="S599" s="39"/>
      <c r="U599" s="76"/>
    </row>
    <row r="600" spans="1:21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98"/>
      <c r="N600" s="28"/>
      <c r="O600" s="82"/>
      <c r="Q600" s="76"/>
      <c r="R600" s="28"/>
      <c r="S600" s="39"/>
      <c r="U600" s="76"/>
    </row>
    <row r="601" spans="1:21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98"/>
      <c r="N601" s="28"/>
      <c r="O601" s="82"/>
      <c r="Q601" s="76"/>
      <c r="R601" s="28"/>
      <c r="S601" s="39"/>
      <c r="U601" s="76"/>
    </row>
    <row r="602" spans="1:21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98"/>
      <c r="N602" s="28"/>
      <c r="O602" s="82"/>
      <c r="Q602" s="76"/>
      <c r="R602" s="28"/>
      <c r="S602" s="39"/>
      <c r="U602" s="76"/>
    </row>
    <row r="603" spans="1:21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98"/>
      <c r="N603" s="28"/>
      <c r="O603" s="82"/>
      <c r="Q603" s="76"/>
      <c r="R603" s="28"/>
      <c r="S603" s="39"/>
      <c r="U603" s="76"/>
    </row>
    <row r="604" spans="1:21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98"/>
      <c r="N604" s="28"/>
      <c r="O604" s="82"/>
      <c r="Q604" s="76"/>
      <c r="R604" s="28"/>
      <c r="S604" s="39"/>
      <c r="U604" s="76"/>
    </row>
    <row r="605" spans="1:21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98"/>
      <c r="N605" s="28"/>
      <c r="O605" s="82"/>
      <c r="Q605" s="76"/>
      <c r="R605" s="28"/>
      <c r="S605" s="39"/>
      <c r="U605" s="76"/>
    </row>
    <row r="606" spans="1:21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98"/>
      <c r="N606" s="28"/>
      <c r="O606" s="82"/>
      <c r="Q606" s="76"/>
      <c r="R606" s="28"/>
      <c r="S606" s="39"/>
      <c r="U606" s="76"/>
    </row>
    <row r="607" spans="1:21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98"/>
      <c r="N607" s="28"/>
      <c r="O607" s="82"/>
      <c r="Q607" s="76"/>
      <c r="R607" s="28"/>
      <c r="S607" s="39"/>
      <c r="U607" s="76"/>
    </row>
    <row r="608" spans="1:21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98"/>
      <c r="N608" s="28"/>
      <c r="O608" s="82"/>
      <c r="Q608" s="76"/>
      <c r="R608" s="28"/>
      <c r="S608" s="39"/>
      <c r="U608" s="76"/>
    </row>
    <row r="609" spans="1:21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98"/>
      <c r="N609" s="28"/>
      <c r="O609" s="82"/>
      <c r="Q609" s="76"/>
      <c r="R609" s="28"/>
      <c r="S609" s="39"/>
      <c r="U609" s="76"/>
    </row>
    <row r="610" spans="1:21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98"/>
      <c r="N610" s="28"/>
      <c r="O610" s="82"/>
      <c r="Q610" s="76"/>
      <c r="R610" s="28"/>
      <c r="S610" s="39"/>
      <c r="U610" s="76"/>
    </row>
    <row r="611" spans="1:21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98"/>
      <c r="N611" s="28"/>
      <c r="O611" s="82"/>
      <c r="Q611" s="76"/>
      <c r="R611" s="28"/>
      <c r="S611" s="39"/>
      <c r="U611" s="76"/>
    </row>
    <row r="612" spans="1:21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98"/>
      <c r="N612" s="28"/>
      <c r="O612" s="82"/>
      <c r="Q612" s="76"/>
      <c r="R612" s="28"/>
      <c r="S612" s="39"/>
      <c r="U612" s="76"/>
    </row>
    <row r="613" spans="1:21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98"/>
      <c r="N613" s="28"/>
      <c r="O613" s="82"/>
      <c r="Q613" s="76"/>
      <c r="R613" s="28"/>
      <c r="S613" s="39"/>
      <c r="U613" s="76"/>
    </row>
    <row r="614" spans="1:21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98"/>
      <c r="N614" s="28"/>
      <c r="O614" s="82"/>
      <c r="Q614" s="76"/>
      <c r="R614" s="28"/>
      <c r="S614" s="39"/>
      <c r="U614" s="76"/>
    </row>
    <row r="615" spans="1:21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98"/>
      <c r="N615" s="28"/>
      <c r="O615" s="82"/>
      <c r="Q615" s="76"/>
      <c r="R615" s="28"/>
      <c r="S615" s="39"/>
      <c r="U615" s="76"/>
    </row>
    <row r="616" spans="1:21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98"/>
      <c r="N616" s="28"/>
      <c r="O616" s="82"/>
      <c r="Q616" s="76"/>
      <c r="R616" s="28"/>
      <c r="S616" s="39"/>
      <c r="U616" s="76"/>
    </row>
    <row r="617" spans="1:21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98"/>
      <c r="N617" s="28"/>
      <c r="O617" s="82"/>
      <c r="Q617" s="76"/>
      <c r="R617" s="28"/>
      <c r="S617" s="39"/>
      <c r="U617" s="76"/>
    </row>
    <row r="618" spans="1:21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98"/>
      <c r="N618" s="28"/>
      <c r="O618" s="82"/>
      <c r="Q618" s="76"/>
      <c r="R618" s="28"/>
      <c r="S618" s="39"/>
      <c r="U618" s="76"/>
    </row>
    <row r="619" spans="1:21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98"/>
      <c r="N619" s="28"/>
      <c r="O619" s="82"/>
      <c r="Q619" s="76"/>
      <c r="R619" s="28"/>
      <c r="S619" s="39"/>
      <c r="U619" s="76"/>
    </row>
    <row r="620" spans="1:21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98"/>
      <c r="N620" s="28"/>
      <c r="O620" s="82"/>
      <c r="Q620" s="76"/>
      <c r="R620" s="28"/>
      <c r="S620" s="39"/>
      <c r="U620" s="76"/>
    </row>
    <row r="621" spans="1:21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98"/>
      <c r="N621" s="28"/>
      <c r="O621" s="82"/>
      <c r="Q621" s="76"/>
      <c r="R621" s="28"/>
      <c r="S621" s="39"/>
      <c r="U621" s="76"/>
    </row>
    <row r="622" spans="1:21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98"/>
      <c r="N622" s="28"/>
      <c r="O622" s="82"/>
      <c r="Q622" s="76"/>
      <c r="R622" s="28"/>
      <c r="S622" s="39"/>
      <c r="U622" s="76"/>
    </row>
    <row r="623" spans="1:21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98"/>
      <c r="N623" s="28"/>
      <c r="O623" s="82"/>
      <c r="Q623" s="76"/>
      <c r="R623" s="28"/>
      <c r="S623" s="39"/>
      <c r="U623" s="76"/>
    </row>
    <row r="624" spans="1:21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98"/>
      <c r="N624" s="28"/>
      <c r="O624" s="82"/>
      <c r="Q624" s="76"/>
      <c r="R624" s="28"/>
      <c r="S624" s="39"/>
      <c r="U624" s="76"/>
    </row>
    <row r="625" spans="1:21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98"/>
      <c r="N625" s="28"/>
      <c r="O625" s="82"/>
      <c r="Q625" s="76"/>
      <c r="R625" s="28"/>
      <c r="S625" s="39"/>
      <c r="U625" s="76"/>
    </row>
    <row r="626" spans="1:21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98"/>
      <c r="N626" s="28"/>
      <c r="O626" s="82"/>
      <c r="Q626" s="76"/>
      <c r="R626" s="28"/>
      <c r="S626" s="39"/>
      <c r="U626" s="76"/>
    </row>
    <row r="627" spans="1:21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98"/>
      <c r="N627" s="28"/>
      <c r="O627" s="82"/>
      <c r="Q627" s="76"/>
      <c r="R627" s="28"/>
      <c r="S627" s="39"/>
      <c r="U627" s="76"/>
    </row>
    <row r="628" spans="1:21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98"/>
      <c r="N628" s="28"/>
      <c r="O628" s="82"/>
      <c r="Q628" s="76"/>
      <c r="R628" s="28"/>
      <c r="S628" s="39"/>
      <c r="U628" s="76"/>
    </row>
    <row r="629" spans="1:21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98"/>
      <c r="N629" s="28"/>
      <c r="O629" s="82"/>
      <c r="Q629" s="76"/>
      <c r="R629" s="28"/>
      <c r="S629" s="39"/>
      <c r="U629" s="76"/>
    </row>
    <row r="630" spans="1:21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98"/>
      <c r="N630" s="28"/>
      <c r="O630" s="82"/>
      <c r="Q630" s="76"/>
      <c r="R630" s="28"/>
      <c r="S630" s="39"/>
      <c r="U630" s="76"/>
    </row>
    <row r="631" spans="1:21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98"/>
      <c r="N631" s="28"/>
      <c r="O631" s="82"/>
      <c r="Q631" s="76"/>
      <c r="R631" s="28"/>
      <c r="S631" s="39"/>
      <c r="U631" s="76"/>
    </row>
    <row r="632" spans="1:21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98"/>
      <c r="N632" s="28"/>
      <c r="O632" s="82"/>
      <c r="Q632" s="76"/>
      <c r="R632" s="28"/>
      <c r="S632" s="39"/>
      <c r="U632" s="76"/>
    </row>
    <row r="633" spans="1:21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98"/>
      <c r="N633" s="28"/>
      <c r="O633" s="82"/>
      <c r="Q633" s="76"/>
      <c r="R633" s="28"/>
      <c r="S633" s="39"/>
      <c r="U633" s="76"/>
    </row>
    <row r="634" spans="1:21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98"/>
      <c r="N634" s="28"/>
      <c r="O634" s="82"/>
      <c r="Q634" s="76"/>
      <c r="R634" s="28"/>
      <c r="S634" s="39"/>
      <c r="U634" s="76"/>
    </row>
    <row r="635" spans="1:21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98"/>
      <c r="N635" s="28"/>
      <c r="O635" s="82"/>
      <c r="Q635" s="76"/>
      <c r="R635" s="28"/>
      <c r="S635" s="39"/>
      <c r="U635" s="76"/>
    </row>
    <row r="636" spans="1:21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98"/>
      <c r="N636" s="28"/>
      <c r="O636" s="82"/>
      <c r="Q636" s="76"/>
      <c r="R636" s="28"/>
      <c r="S636" s="39"/>
      <c r="U636" s="76"/>
    </row>
    <row r="637" spans="1:21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98"/>
      <c r="N637" s="28"/>
      <c r="O637" s="82"/>
      <c r="Q637" s="76"/>
      <c r="R637" s="28"/>
      <c r="S637" s="39"/>
      <c r="U637" s="76"/>
    </row>
    <row r="638" spans="1:21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98"/>
      <c r="N638" s="28"/>
      <c r="O638" s="82"/>
      <c r="Q638" s="76"/>
      <c r="R638" s="28"/>
      <c r="S638" s="39"/>
      <c r="U638" s="76"/>
    </row>
    <row r="639" spans="1:21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98"/>
      <c r="N639" s="28"/>
      <c r="O639" s="82"/>
      <c r="Q639" s="76"/>
      <c r="R639" s="28"/>
      <c r="S639" s="39"/>
      <c r="U639" s="76"/>
    </row>
    <row r="640" spans="1:21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98"/>
      <c r="N640" s="28"/>
      <c r="O640" s="82"/>
      <c r="Q640" s="76"/>
      <c r="R640" s="28"/>
      <c r="S640" s="39"/>
      <c r="U640" s="76"/>
    </row>
    <row r="641" spans="1:21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98"/>
      <c r="N641" s="28"/>
      <c r="O641" s="82"/>
      <c r="Q641" s="76"/>
      <c r="R641" s="28"/>
      <c r="S641" s="39"/>
      <c r="U641" s="76"/>
    </row>
    <row r="642" spans="1:21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98"/>
      <c r="N642" s="28"/>
      <c r="O642" s="82"/>
      <c r="Q642" s="76"/>
      <c r="R642" s="28"/>
      <c r="S642" s="39"/>
      <c r="U642" s="76"/>
    </row>
    <row r="643" spans="1:21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98"/>
      <c r="N643" s="28"/>
      <c r="O643" s="82"/>
      <c r="Q643" s="76"/>
      <c r="R643" s="28"/>
      <c r="S643" s="39"/>
      <c r="U643" s="76"/>
    </row>
    <row r="644" spans="1:21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98"/>
      <c r="N644" s="28"/>
      <c r="O644" s="82"/>
      <c r="Q644" s="76"/>
      <c r="R644" s="28"/>
      <c r="S644" s="39"/>
      <c r="U644" s="76"/>
    </row>
    <row r="645" spans="1:21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98"/>
      <c r="N645" s="28"/>
      <c r="O645" s="82"/>
      <c r="Q645" s="76"/>
      <c r="R645" s="28"/>
      <c r="S645" s="39"/>
      <c r="U645" s="76"/>
    </row>
    <row r="646" spans="1:21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98"/>
      <c r="N646" s="28"/>
      <c r="O646" s="82"/>
      <c r="Q646" s="76"/>
      <c r="R646" s="28"/>
      <c r="S646" s="39"/>
      <c r="U646" s="76"/>
    </row>
    <row r="647" spans="1:21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98"/>
      <c r="N647" s="28"/>
      <c r="O647" s="82"/>
      <c r="Q647" s="76"/>
      <c r="R647" s="28"/>
      <c r="S647" s="39"/>
      <c r="U647" s="76"/>
    </row>
    <row r="648" spans="1:21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98"/>
      <c r="N648" s="28"/>
      <c r="O648" s="82"/>
      <c r="Q648" s="76"/>
      <c r="R648" s="28"/>
      <c r="S648" s="39"/>
      <c r="U648" s="76"/>
    </row>
    <row r="649" spans="1:21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98"/>
      <c r="N649" s="28"/>
      <c r="O649" s="82"/>
      <c r="Q649" s="76"/>
      <c r="R649" s="28"/>
      <c r="S649" s="39"/>
      <c r="U649" s="76"/>
    </row>
    <row r="650" spans="1:21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98"/>
      <c r="N650" s="28"/>
      <c r="O650" s="82"/>
      <c r="Q650" s="76"/>
      <c r="R650" s="28"/>
      <c r="S650" s="39"/>
      <c r="U650" s="76"/>
    </row>
    <row r="651" spans="1:21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98"/>
      <c r="N651" s="28"/>
      <c r="O651" s="82"/>
      <c r="Q651" s="76"/>
      <c r="R651" s="28"/>
      <c r="S651" s="39"/>
      <c r="U651" s="76"/>
    </row>
    <row r="652" spans="1:21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98"/>
      <c r="N652" s="28"/>
      <c r="O652" s="82"/>
      <c r="Q652" s="76"/>
      <c r="R652" s="28"/>
      <c r="S652" s="39"/>
      <c r="U652" s="76"/>
    </row>
    <row r="653" spans="1:21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98"/>
      <c r="N653" s="28"/>
      <c r="O653" s="82"/>
      <c r="Q653" s="76"/>
      <c r="R653" s="28"/>
      <c r="S653" s="39"/>
      <c r="U653" s="76"/>
    </row>
    <row r="654" spans="1:21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98"/>
      <c r="N654" s="28"/>
      <c r="O654" s="82"/>
      <c r="Q654" s="76"/>
      <c r="R654" s="28"/>
      <c r="S654" s="39"/>
      <c r="U654" s="76"/>
    </row>
    <row r="655" spans="1:21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98"/>
      <c r="N655" s="28"/>
      <c r="O655" s="82"/>
      <c r="Q655" s="76"/>
      <c r="R655" s="28"/>
      <c r="S655" s="39"/>
      <c r="U655" s="76"/>
    </row>
    <row r="656" spans="1:21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98"/>
      <c r="N656" s="28"/>
      <c r="O656" s="82"/>
      <c r="Q656" s="76"/>
      <c r="R656" s="28"/>
      <c r="S656" s="39"/>
      <c r="U656" s="76"/>
    </row>
    <row r="657" spans="1:21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98"/>
      <c r="N657" s="28"/>
      <c r="O657" s="82"/>
      <c r="Q657" s="76"/>
      <c r="R657" s="28"/>
      <c r="S657" s="39"/>
      <c r="U657" s="76"/>
    </row>
    <row r="658" spans="1:21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98"/>
      <c r="N658" s="28"/>
      <c r="O658" s="82"/>
      <c r="Q658" s="76"/>
      <c r="R658" s="28"/>
      <c r="S658" s="39"/>
      <c r="U658" s="76"/>
    </row>
    <row r="659" spans="1:21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98"/>
      <c r="N659" s="28"/>
      <c r="O659" s="82"/>
      <c r="Q659" s="76"/>
      <c r="R659" s="28"/>
      <c r="S659" s="39"/>
      <c r="U659" s="76"/>
    </row>
    <row r="660" spans="1:21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98"/>
      <c r="N660" s="28"/>
      <c r="O660" s="82"/>
      <c r="Q660" s="76"/>
      <c r="R660" s="28"/>
      <c r="S660" s="39"/>
      <c r="U660" s="76"/>
    </row>
    <row r="661" spans="1:21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98"/>
      <c r="N661" s="28"/>
      <c r="O661" s="82"/>
      <c r="Q661" s="76"/>
      <c r="R661" s="28"/>
      <c r="S661" s="39"/>
      <c r="U661" s="76"/>
    </row>
    <row r="662" spans="1:21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98"/>
      <c r="N662" s="28"/>
      <c r="O662" s="82"/>
      <c r="Q662" s="76"/>
      <c r="R662" s="28"/>
      <c r="S662" s="39"/>
      <c r="U662" s="76"/>
    </row>
    <row r="663" spans="1:21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98"/>
      <c r="N663" s="28"/>
      <c r="O663" s="82"/>
      <c r="Q663" s="76"/>
      <c r="R663" s="28"/>
      <c r="S663" s="39"/>
      <c r="U663" s="76"/>
    </row>
    <row r="664" spans="1:21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98"/>
      <c r="N664" s="28"/>
      <c r="O664" s="82"/>
      <c r="Q664" s="76"/>
      <c r="R664" s="28"/>
      <c r="S664" s="39"/>
      <c r="U664" s="76"/>
    </row>
    <row r="665" spans="1:21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98"/>
      <c r="N665" s="28"/>
      <c r="O665" s="82"/>
      <c r="Q665" s="76"/>
      <c r="R665" s="28"/>
      <c r="S665" s="39"/>
      <c r="U665" s="76"/>
    </row>
    <row r="666" spans="1:21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98"/>
      <c r="N666" s="28"/>
      <c r="O666" s="82"/>
      <c r="Q666" s="76"/>
      <c r="R666" s="28"/>
      <c r="S666" s="39"/>
      <c r="U666" s="76"/>
    </row>
    <row r="667" spans="1:21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98"/>
      <c r="N667" s="28"/>
      <c r="O667" s="82"/>
      <c r="Q667" s="76"/>
      <c r="R667" s="28"/>
      <c r="S667" s="39"/>
      <c r="U667" s="76"/>
    </row>
    <row r="668" spans="1:21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98"/>
      <c r="N668" s="28"/>
      <c r="O668" s="82"/>
      <c r="Q668" s="76"/>
      <c r="R668" s="28"/>
      <c r="S668" s="39"/>
      <c r="U668" s="76"/>
    </row>
    <row r="669" spans="1:21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98"/>
      <c r="N669" s="28"/>
      <c r="O669" s="82"/>
      <c r="Q669" s="76"/>
      <c r="R669" s="28"/>
      <c r="S669" s="39"/>
      <c r="U669" s="76"/>
    </row>
    <row r="670" spans="1:21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98"/>
      <c r="N670" s="28"/>
      <c r="O670" s="82"/>
      <c r="Q670" s="76"/>
      <c r="R670" s="28"/>
      <c r="S670" s="39"/>
      <c r="U670" s="76"/>
    </row>
    <row r="671" spans="1:21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98"/>
      <c r="N671" s="28"/>
      <c r="O671" s="82"/>
      <c r="Q671" s="76"/>
      <c r="R671" s="28"/>
      <c r="S671" s="39"/>
      <c r="U671" s="76"/>
    </row>
    <row r="672" spans="1:21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98"/>
      <c r="N672" s="28"/>
      <c r="O672" s="82"/>
      <c r="Q672" s="76"/>
      <c r="R672" s="28"/>
      <c r="S672" s="39"/>
      <c r="U672" s="76"/>
    </row>
    <row r="673" spans="1:21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98"/>
      <c r="N673" s="28"/>
      <c r="O673" s="82"/>
      <c r="Q673" s="76"/>
      <c r="R673" s="28"/>
      <c r="S673" s="39"/>
      <c r="U673" s="76"/>
    </row>
    <row r="674" spans="1:21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98"/>
      <c r="N674" s="28"/>
      <c r="O674" s="82"/>
      <c r="Q674" s="76"/>
      <c r="R674" s="28"/>
      <c r="S674" s="39"/>
      <c r="U674" s="76"/>
    </row>
    <row r="675" spans="1:21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98"/>
      <c r="N675" s="28"/>
      <c r="O675" s="82"/>
      <c r="Q675" s="76"/>
      <c r="R675" s="28"/>
      <c r="S675" s="39"/>
      <c r="U675" s="76"/>
    </row>
    <row r="676" spans="1:21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98"/>
      <c r="N676" s="28"/>
      <c r="O676" s="82"/>
      <c r="Q676" s="76"/>
      <c r="R676" s="28"/>
      <c r="S676" s="39"/>
      <c r="U676" s="76"/>
    </row>
    <row r="677" spans="1:21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98"/>
      <c r="N677" s="28"/>
      <c r="O677" s="82"/>
      <c r="Q677" s="76"/>
      <c r="R677" s="28"/>
      <c r="S677" s="39"/>
      <c r="U677" s="76"/>
    </row>
    <row r="678" spans="1:21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98"/>
      <c r="N678" s="28"/>
      <c r="O678" s="82"/>
      <c r="Q678" s="76"/>
      <c r="R678" s="28"/>
      <c r="S678" s="39"/>
      <c r="U678" s="76"/>
    </row>
    <row r="679" spans="1:21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98"/>
      <c r="N679" s="28"/>
      <c r="O679" s="82"/>
      <c r="Q679" s="76"/>
      <c r="R679" s="28"/>
      <c r="S679" s="39"/>
      <c r="U679" s="76"/>
    </row>
    <row r="680" spans="1:21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98"/>
      <c r="N680" s="28"/>
      <c r="O680" s="82"/>
      <c r="Q680" s="76"/>
      <c r="R680" s="28"/>
      <c r="S680" s="39"/>
      <c r="U680" s="76"/>
    </row>
    <row r="681" spans="1:21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98"/>
      <c r="N681" s="28"/>
      <c r="O681" s="82"/>
      <c r="Q681" s="76"/>
      <c r="R681" s="28"/>
      <c r="S681" s="39"/>
      <c r="U681" s="76"/>
    </row>
    <row r="682" spans="1:21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98"/>
      <c r="N682" s="28"/>
      <c r="O682" s="82"/>
      <c r="Q682" s="76"/>
      <c r="R682" s="28"/>
      <c r="S682" s="39"/>
      <c r="U682" s="76"/>
    </row>
    <row r="683" spans="1:21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98"/>
      <c r="N683" s="28"/>
      <c r="O683" s="82"/>
      <c r="Q683" s="76"/>
      <c r="R683" s="28"/>
      <c r="S683" s="39"/>
      <c r="U683" s="76"/>
    </row>
    <row r="684" spans="1:21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98"/>
      <c r="N684" s="28"/>
      <c r="O684" s="82"/>
      <c r="Q684" s="76"/>
      <c r="R684" s="28"/>
      <c r="S684" s="39"/>
      <c r="U684" s="76"/>
    </row>
    <row r="685" spans="1:21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98"/>
      <c r="N685" s="28"/>
      <c r="O685" s="82"/>
      <c r="Q685" s="76"/>
      <c r="R685" s="28"/>
      <c r="S685" s="39"/>
      <c r="U685" s="76"/>
    </row>
    <row r="686" spans="1:21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98"/>
      <c r="N686" s="28"/>
      <c r="O686" s="82"/>
      <c r="Q686" s="76"/>
      <c r="R686" s="28"/>
      <c r="S686" s="39"/>
      <c r="U686" s="76"/>
    </row>
    <row r="687" spans="1:21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98"/>
      <c r="N687" s="28"/>
      <c r="O687" s="82"/>
      <c r="Q687" s="76"/>
      <c r="R687" s="28"/>
      <c r="S687" s="39"/>
      <c r="U687" s="76"/>
    </row>
    <row r="688" spans="1:21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98"/>
      <c r="N688" s="28"/>
      <c r="O688" s="82"/>
      <c r="Q688" s="76"/>
      <c r="R688" s="28"/>
      <c r="S688" s="39"/>
      <c r="U688" s="76"/>
    </row>
    <row r="689" spans="1:21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98"/>
      <c r="N689" s="28"/>
      <c r="O689" s="82"/>
      <c r="Q689" s="76"/>
      <c r="R689" s="28"/>
      <c r="S689" s="39"/>
      <c r="U689" s="76"/>
    </row>
    <row r="690" spans="1:21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98"/>
      <c r="N690" s="28"/>
      <c r="O690" s="82"/>
      <c r="Q690" s="76"/>
      <c r="R690" s="28"/>
      <c r="S690" s="39"/>
      <c r="U690" s="76"/>
    </row>
    <row r="691" spans="1:21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98"/>
      <c r="N691" s="28"/>
      <c r="O691" s="82"/>
      <c r="Q691" s="76"/>
      <c r="R691" s="28"/>
      <c r="S691" s="39"/>
      <c r="U691" s="76"/>
    </row>
    <row r="692" spans="1:21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98"/>
      <c r="N692" s="28"/>
      <c r="O692" s="82"/>
      <c r="Q692" s="76"/>
      <c r="R692" s="28"/>
      <c r="S692" s="39"/>
      <c r="U692" s="76"/>
    </row>
    <row r="693" spans="1:21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98"/>
      <c r="N693" s="28"/>
      <c r="O693" s="82"/>
      <c r="Q693" s="76"/>
      <c r="R693" s="28"/>
      <c r="S693" s="39"/>
      <c r="U693" s="76"/>
    </row>
    <row r="694" spans="1:21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98"/>
      <c r="N694" s="28"/>
      <c r="O694" s="82"/>
      <c r="Q694" s="76"/>
      <c r="R694" s="28"/>
      <c r="S694" s="39"/>
      <c r="U694" s="76"/>
    </row>
    <row r="695" spans="1:21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98"/>
      <c r="N695" s="28"/>
      <c r="O695" s="82"/>
      <c r="Q695" s="76"/>
      <c r="R695" s="28"/>
      <c r="S695" s="39"/>
      <c r="U695" s="76"/>
    </row>
    <row r="696" spans="1:21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98"/>
      <c r="N696" s="28"/>
      <c r="O696" s="82"/>
      <c r="Q696" s="76"/>
      <c r="R696" s="28"/>
      <c r="S696" s="39"/>
      <c r="U696" s="76"/>
    </row>
    <row r="697" spans="1:21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98"/>
      <c r="N697" s="28"/>
      <c r="O697" s="82"/>
      <c r="Q697" s="76"/>
      <c r="R697" s="28"/>
      <c r="S697" s="39"/>
      <c r="U697" s="76"/>
    </row>
    <row r="698" spans="1:21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98"/>
      <c r="N698" s="28"/>
      <c r="O698" s="82"/>
      <c r="Q698" s="76"/>
      <c r="R698" s="28"/>
      <c r="S698" s="39"/>
      <c r="U698" s="76"/>
    </row>
    <row r="699" spans="1:21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98"/>
      <c r="N699" s="28"/>
      <c r="O699" s="82"/>
      <c r="Q699" s="76"/>
      <c r="R699" s="28"/>
      <c r="S699" s="39"/>
      <c r="U699" s="76"/>
    </row>
    <row r="700" spans="1:21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98"/>
      <c r="N700" s="28"/>
      <c r="O700" s="82"/>
      <c r="Q700" s="76"/>
      <c r="R700" s="28"/>
      <c r="S700" s="39"/>
      <c r="U700" s="76"/>
    </row>
    <row r="701" spans="1:21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98"/>
      <c r="N701" s="28"/>
      <c r="O701" s="82"/>
      <c r="Q701" s="76"/>
      <c r="R701" s="28"/>
      <c r="S701" s="39"/>
      <c r="U701" s="76"/>
    </row>
    <row r="702" spans="1:21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98"/>
      <c r="N702" s="28"/>
      <c r="O702" s="82"/>
      <c r="Q702" s="76"/>
      <c r="R702" s="28"/>
      <c r="S702" s="39"/>
      <c r="U702" s="76"/>
    </row>
    <row r="703" spans="1:21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98"/>
      <c r="N703" s="28"/>
      <c r="O703" s="82"/>
      <c r="Q703" s="76"/>
      <c r="R703" s="28"/>
      <c r="S703" s="39"/>
      <c r="U703" s="76"/>
    </row>
    <row r="704" spans="1:21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98"/>
      <c r="N704" s="28"/>
      <c r="O704" s="82"/>
      <c r="Q704" s="76"/>
      <c r="R704" s="28"/>
      <c r="S704" s="39"/>
      <c r="U704" s="76"/>
    </row>
    <row r="705" spans="1:21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98"/>
      <c r="N705" s="28"/>
      <c r="O705" s="82"/>
      <c r="Q705" s="76"/>
      <c r="R705" s="28"/>
      <c r="S705" s="39"/>
      <c r="U705" s="76"/>
    </row>
    <row r="706" spans="1:21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98"/>
      <c r="N706" s="28"/>
      <c r="O706" s="82"/>
      <c r="Q706" s="76"/>
      <c r="R706" s="28"/>
      <c r="S706" s="39"/>
      <c r="U706" s="76"/>
    </row>
    <row r="707" spans="1:21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98"/>
      <c r="N707" s="28"/>
      <c r="O707" s="82"/>
      <c r="Q707" s="76"/>
      <c r="R707" s="28"/>
      <c r="S707" s="39"/>
      <c r="U707" s="76"/>
    </row>
    <row r="708" spans="1:21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98"/>
      <c r="N708" s="28"/>
      <c r="O708" s="82"/>
      <c r="Q708" s="76"/>
      <c r="R708" s="28"/>
      <c r="S708" s="39"/>
      <c r="U708" s="76"/>
    </row>
    <row r="709" spans="1:21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98"/>
      <c r="N709" s="28"/>
      <c r="O709" s="82"/>
      <c r="Q709" s="76"/>
      <c r="R709" s="28"/>
      <c r="S709" s="39"/>
      <c r="U709" s="76"/>
    </row>
    <row r="710" spans="1:21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98"/>
      <c r="N710" s="28"/>
      <c r="O710" s="82"/>
      <c r="Q710" s="76"/>
      <c r="R710" s="28"/>
      <c r="S710" s="39"/>
      <c r="U710" s="76"/>
    </row>
    <row r="711" spans="1:21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98"/>
      <c r="N711" s="28"/>
      <c r="O711" s="82"/>
      <c r="Q711" s="76"/>
      <c r="R711" s="28"/>
      <c r="S711" s="39"/>
      <c r="U711" s="76"/>
    </row>
    <row r="712" spans="1:21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98"/>
      <c r="N712" s="28"/>
      <c r="O712" s="82"/>
      <c r="Q712" s="76"/>
      <c r="R712" s="28"/>
      <c r="S712" s="39"/>
      <c r="U712" s="76"/>
    </row>
    <row r="713" spans="1:21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98"/>
      <c r="N713" s="28"/>
      <c r="O713" s="82"/>
      <c r="Q713" s="76"/>
      <c r="R713" s="28"/>
      <c r="S713" s="39"/>
      <c r="U713" s="76"/>
    </row>
    <row r="714" spans="1:21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98"/>
      <c r="N714" s="28"/>
      <c r="O714" s="82"/>
      <c r="Q714" s="76"/>
      <c r="R714" s="28"/>
      <c r="S714" s="39"/>
      <c r="U714" s="76"/>
    </row>
    <row r="715" spans="1:21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98"/>
      <c r="N715" s="28"/>
      <c r="O715" s="82"/>
      <c r="Q715" s="76"/>
      <c r="R715" s="28"/>
      <c r="S715" s="39"/>
      <c r="U715" s="76"/>
    </row>
    <row r="716" spans="1:21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98"/>
      <c r="N716" s="28"/>
      <c r="O716" s="82"/>
      <c r="Q716" s="76"/>
      <c r="R716" s="28"/>
      <c r="S716" s="39"/>
      <c r="U716" s="76"/>
    </row>
    <row r="717" spans="1:21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98"/>
      <c r="N717" s="28"/>
      <c r="O717" s="82"/>
      <c r="Q717" s="76"/>
      <c r="R717" s="28"/>
      <c r="S717" s="39"/>
      <c r="U717" s="76"/>
    </row>
    <row r="718" spans="1:21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98"/>
      <c r="N718" s="28"/>
      <c r="O718" s="82"/>
      <c r="Q718" s="76"/>
      <c r="R718" s="28"/>
      <c r="S718" s="39"/>
      <c r="U718" s="76"/>
    </row>
    <row r="719" spans="1:21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98"/>
      <c r="N719" s="28"/>
      <c r="O719" s="82"/>
      <c r="Q719" s="76"/>
      <c r="R719" s="28"/>
      <c r="S719" s="39"/>
      <c r="U719" s="76"/>
    </row>
    <row r="720" spans="1:21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98"/>
      <c r="N720" s="28"/>
      <c r="O720" s="82"/>
      <c r="Q720" s="76"/>
      <c r="R720" s="28"/>
      <c r="S720" s="39"/>
      <c r="U720" s="76"/>
    </row>
    <row r="721" spans="1:21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98"/>
      <c r="N721" s="28"/>
      <c r="O721" s="82"/>
      <c r="Q721" s="76"/>
      <c r="R721" s="28"/>
      <c r="S721" s="39"/>
      <c r="U721" s="76"/>
    </row>
    <row r="722" spans="1:21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98"/>
      <c r="N722" s="28"/>
      <c r="O722" s="82"/>
      <c r="Q722" s="76"/>
      <c r="R722" s="28"/>
      <c r="S722" s="39"/>
      <c r="U722" s="76"/>
    </row>
    <row r="723" spans="1:21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98"/>
      <c r="N723" s="28"/>
      <c r="O723" s="82"/>
      <c r="Q723" s="76"/>
      <c r="R723" s="28"/>
      <c r="S723" s="39"/>
      <c r="U723" s="76"/>
    </row>
    <row r="724" spans="1:21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98"/>
      <c r="N724" s="28"/>
      <c r="O724" s="82"/>
      <c r="Q724" s="76"/>
      <c r="R724" s="28"/>
      <c r="S724" s="39"/>
      <c r="U724" s="76"/>
    </row>
    <row r="725" spans="1:21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98"/>
      <c r="N725" s="28"/>
      <c r="O725" s="82"/>
      <c r="Q725" s="76"/>
      <c r="R725" s="28"/>
      <c r="S725" s="39"/>
      <c r="U725" s="76"/>
    </row>
    <row r="726" spans="1:21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98"/>
      <c r="N726" s="28"/>
      <c r="O726" s="82"/>
      <c r="Q726" s="76"/>
      <c r="R726" s="28"/>
      <c r="S726" s="39"/>
      <c r="U726" s="76"/>
    </row>
    <row r="727" spans="1:21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98"/>
      <c r="N727" s="28"/>
      <c r="O727" s="82"/>
      <c r="Q727" s="76"/>
      <c r="R727" s="28"/>
      <c r="S727" s="39"/>
      <c r="U727" s="76"/>
    </row>
    <row r="728" spans="1:21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98"/>
      <c r="N728" s="28"/>
      <c r="O728" s="82"/>
      <c r="Q728" s="76"/>
      <c r="R728" s="28"/>
      <c r="S728" s="39"/>
      <c r="U728" s="76"/>
    </row>
    <row r="729" spans="1:21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98"/>
      <c r="N729" s="28"/>
      <c r="O729" s="82"/>
      <c r="Q729" s="76"/>
      <c r="R729" s="28"/>
      <c r="S729" s="39"/>
      <c r="U729" s="76"/>
    </row>
    <row r="730" spans="1:21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98"/>
      <c r="N730" s="28"/>
      <c r="O730" s="82"/>
      <c r="Q730" s="76"/>
      <c r="R730" s="28"/>
      <c r="S730" s="39"/>
      <c r="U730" s="76"/>
    </row>
    <row r="731" spans="1:21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98"/>
      <c r="N731" s="28"/>
      <c r="O731" s="82"/>
      <c r="Q731" s="76"/>
      <c r="R731" s="28"/>
      <c r="S731" s="39"/>
      <c r="U731" s="76"/>
    </row>
    <row r="732" spans="1:21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98"/>
      <c r="N732" s="28"/>
      <c r="O732" s="82"/>
      <c r="Q732" s="76"/>
      <c r="R732" s="28"/>
      <c r="S732" s="39"/>
      <c r="U732" s="76"/>
    </row>
    <row r="733" spans="1:21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98"/>
      <c r="N733" s="28"/>
      <c r="O733" s="82"/>
      <c r="Q733" s="76"/>
      <c r="R733" s="28"/>
      <c r="S733" s="39"/>
      <c r="U733" s="76"/>
    </row>
    <row r="734" spans="1:21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98"/>
      <c r="N734" s="28"/>
      <c r="O734" s="82"/>
      <c r="Q734" s="76"/>
      <c r="R734" s="28"/>
      <c r="S734" s="39"/>
      <c r="U734" s="76"/>
    </row>
    <row r="735" spans="1:21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98"/>
      <c r="N735" s="28"/>
      <c r="O735" s="82"/>
      <c r="Q735" s="76"/>
      <c r="R735" s="28"/>
      <c r="S735" s="39"/>
      <c r="U735" s="76"/>
    </row>
    <row r="736" spans="1:21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98"/>
      <c r="N736" s="28"/>
      <c r="O736" s="82"/>
      <c r="Q736" s="76"/>
      <c r="R736" s="28"/>
      <c r="S736" s="39"/>
      <c r="U736" s="76"/>
    </row>
    <row r="737" spans="1:21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98"/>
      <c r="N737" s="28"/>
      <c r="O737" s="82"/>
      <c r="Q737" s="76"/>
      <c r="R737" s="28"/>
      <c r="S737" s="39"/>
      <c r="U737" s="76"/>
    </row>
    <row r="738" spans="1:21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98"/>
      <c r="N738" s="28"/>
      <c r="O738" s="82"/>
      <c r="Q738" s="76"/>
      <c r="R738" s="28"/>
      <c r="S738" s="39"/>
      <c r="U738" s="76"/>
    </row>
    <row r="739" spans="1:21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98"/>
      <c r="N739" s="28"/>
      <c r="O739" s="82"/>
      <c r="Q739" s="76"/>
      <c r="R739" s="28"/>
      <c r="S739" s="39"/>
      <c r="U739" s="76"/>
    </row>
    <row r="740" spans="1:21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98"/>
      <c r="N740" s="28"/>
      <c r="O740" s="82"/>
      <c r="Q740" s="76"/>
      <c r="R740" s="28"/>
      <c r="S740" s="39"/>
      <c r="U740" s="76"/>
    </row>
    <row r="741" spans="1:21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98"/>
      <c r="N741" s="28"/>
      <c r="O741" s="82"/>
      <c r="Q741" s="76"/>
      <c r="R741" s="28"/>
      <c r="S741" s="39"/>
      <c r="U741" s="76"/>
    </row>
    <row r="742" spans="1:21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98"/>
      <c r="N742" s="28"/>
      <c r="O742" s="82"/>
      <c r="Q742" s="76"/>
      <c r="R742" s="28"/>
      <c r="S742" s="39"/>
      <c r="U742" s="76"/>
    </row>
    <row r="743" spans="1:21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98"/>
      <c r="N743" s="28"/>
      <c r="O743" s="82"/>
      <c r="Q743" s="76"/>
      <c r="R743" s="28"/>
      <c r="S743" s="39"/>
      <c r="U743" s="76"/>
    </row>
    <row r="744" spans="1:21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98"/>
      <c r="N744" s="28"/>
      <c r="O744" s="82"/>
      <c r="Q744" s="76"/>
      <c r="R744" s="28"/>
      <c r="S744" s="39"/>
      <c r="U744" s="76"/>
    </row>
    <row r="745" spans="1:21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98"/>
      <c r="N745" s="28"/>
      <c r="O745" s="82"/>
      <c r="Q745" s="76"/>
      <c r="R745" s="28"/>
      <c r="S745" s="39"/>
      <c r="U745" s="76"/>
    </row>
    <row r="746" spans="1:21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98"/>
      <c r="N746" s="28"/>
      <c r="O746" s="82"/>
      <c r="Q746" s="76"/>
      <c r="R746" s="28"/>
      <c r="S746" s="39"/>
      <c r="U746" s="76"/>
    </row>
    <row r="747" spans="1:21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98"/>
      <c r="N747" s="28"/>
      <c r="O747" s="82"/>
      <c r="Q747" s="76"/>
      <c r="R747" s="28"/>
      <c r="S747" s="39"/>
      <c r="U747" s="76"/>
    </row>
    <row r="748" spans="1:21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98"/>
      <c r="N748" s="28"/>
      <c r="O748" s="82"/>
      <c r="Q748" s="76"/>
      <c r="R748" s="28"/>
      <c r="S748" s="39"/>
      <c r="U748" s="76"/>
    </row>
    <row r="749" spans="1:21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98"/>
      <c r="N749" s="28"/>
      <c r="O749" s="82"/>
      <c r="Q749" s="76"/>
      <c r="R749" s="28"/>
      <c r="S749" s="39"/>
      <c r="U749" s="76"/>
    </row>
    <row r="750" spans="1:21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98"/>
      <c r="N750" s="28"/>
      <c r="O750" s="82"/>
      <c r="Q750" s="76"/>
      <c r="R750" s="28"/>
      <c r="S750" s="39"/>
      <c r="U750" s="76"/>
    </row>
    <row r="751" spans="1:21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98"/>
      <c r="N751" s="28"/>
      <c r="O751" s="82"/>
      <c r="Q751" s="76"/>
      <c r="R751" s="28"/>
      <c r="S751" s="39"/>
      <c r="U751" s="76"/>
    </row>
    <row r="752" spans="1:21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98"/>
      <c r="N752" s="28"/>
      <c r="O752" s="82"/>
      <c r="Q752" s="76"/>
      <c r="R752" s="28"/>
      <c r="S752" s="39"/>
      <c r="U752" s="76"/>
    </row>
    <row r="753" spans="1:21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98"/>
      <c r="N753" s="28"/>
      <c r="O753" s="82"/>
      <c r="Q753" s="76"/>
      <c r="R753" s="28"/>
      <c r="S753" s="39"/>
      <c r="U753" s="76"/>
    </row>
    <row r="754" spans="1:21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98"/>
      <c r="N754" s="28"/>
      <c r="O754" s="82"/>
      <c r="Q754" s="76"/>
      <c r="R754" s="28"/>
      <c r="S754" s="39"/>
      <c r="U754" s="76"/>
    </row>
    <row r="755" spans="1:21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98"/>
      <c r="N755" s="28"/>
      <c r="O755" s="82"/>
      <c r="Q755" s="76"/>
      <c r="R755" s="28"/>
      <c r="S755" s="39"/>
      <c r="U755" s="76"/>
    </row>
    <row r="756" spans="1:21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98"/>
      <c r="N756" s="28"/>
      <c r="O756" s="82"/>
      <c r="Q756" s="76"/>
      <c r="R756" s="28"/>
      <c r="S756" s="39"/>
      <c r="U756" s="76"/>
    </row>
    <row r="757" spans="1:21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98"/>
      <c r="N757" s="28"/>
      <c r="O757" s="82"/>
      <c r="Q757" s="76"/>
      <c r="R757" s="28"/>
      <c r="S757" s="39"/>
      <c r="U757" s="76"/>
    </row>
    <row r="758" spans="1:21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98"/>
      <c r="N758" s="28"/>
      <c r="O758" s="82"/>
      <c r="Q758" s="76"/>
      <c r="R758" s="28"/>
      <c r="S758" s="39"/>
      <c r="U758" s="76"/>
    </row>
    <row r="759" spans="1:21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98"/>
      <c r="N759" s="28"/>
      <c r="O759" s="82"/>
      <c r="Q759" s="76"/>
      <c r="R759" s="28"/>
      <c r="S759" s="39"/>
      <c r="U759" s="76"/>
    </row>
    <row r="760" spans="1:21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98"/>
      <c r="N760" s="28"/>
      <c r="O760" s="82"/>
      <c r="Q760" s="76"/>
      <c r="R760" s="28"/>
      <c r="S760" s="39"/>
      <c r="U760" s="76"/>
    </row>
    <row r="761" spans="1:21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98"/>
      <c r="N761" s="28"/>
      <c r="O761" s="82"/>
      <c r="Q761" s="76"/>
      <c r="R761" s="28"/>
      <c r="S761" s="39"/>
      <c r="U761" s="76"/>
    </row>
    <row r="762" spans="1:21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98"/>
      <c r="N762" s="28"/>
      <c r="O762" s="82"/>
      <c r="Q762" s="76"/>
      <c r="R762" s="28"/>
      <c r="S762" s="39"/>
      <c r="U762" s="76"/>
    </row>
    <row r="763" spans="1:21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98"/>
      <c r="N763" s="28"/>
      <c r="O763" s="82"/>
      <c r="Q763" s="76"/>
      <c r="R763" s="28"/>
      <c r="S763" s="39"/>
      <c r="U763" s="76"/>
    </row>
    <row r="764" spans="1:21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98"/>
      <c r="N764" s="28"/>
      <c r="O764" s="82"/>
      <c r="Q764" s="76"/>
      <c r="R764" s="28"/>
      <c r="S764" s="39"/>
      <c r="U764" s="76"/>
    </row>
    <row r="765" spans="1:21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98"/>
      <c r="N765" s="28"/>
      <c r="O765" s="82"/>
      <c r="Q765" s="76"/>
      <c r="R765" s="28"/>
      <c r="S765" s="39"/>
      <c r="U765" s="76"/>
    </row>
    <row r="766" spans="1:21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98"/>
      <c r="N766" s="28"/>
      <c r="O766" s="82"/>
      <c r="Q766" s="76"/>
      <c r="R766" s="28"/>
      <c r="S766" s="39"/>
      <c r="U766" s="76"/>
    </row>
    <row r="767" spans="1:21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98"/>
      <c r="N767" s="28"/>
      <c r="O767" s="82"/>
      <c r="Q767" s="76"/>
      <c r="R767" s="28"/>
      <c r="S767" s="39"/>
      <c r="U767" s="76"/>
    </row>
    <row r="768" spans="1:21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98"/>
      <c r="N768" s="28"/>
      <c r="O768" s="82"/>
      <c r="Q768" s="76"/>
      <c r="R768" s="28"/>
      <c r="S768" s="39"/>
      <c r="U768" s="76"/>
    </row>
    <row r="769" spans="1:21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98"/>
      <c r="N769" s="28"/>
      <c r="O769" s="82"/>
      <c r="Q769" s="76"/>
      <c r="R769" s="28"/>
      <c r="S769" s="39"/>
      <c r="U769" s="76"/>
    </row>
    <row r="770" spans="1:21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98"/>
      <c r="N770" s="28"/>
      <c r="O770" s="82"/>
      <c r="Q770" s="76"/>
      <c r="R770" s="28"/>
      <c r="S770" s="39"/>
      <c r="U770" s="76"/>
    </row>
    <row r="771" spans="1:21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98"/>
      <c r="N771" s="28"/>
      <c r="O771" s="82"/>
      <c r="Q771" s="76"/>
      <c r="R771" s="28"/>
      <c r="S771" s="39"/>
      <c r="U771" s="76"/>
    </row>
    <row r="772" spans="1:21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98"/>
      <c r="N772" s="28"/>
      <c r="O772" s="82"/>
      <c r="Q772" s="76"/>
      <c r="R772" s="28"/>
      <c r="S772" s="39"/>
      <c r="U772" s="76"/>
    </row>
    <row r="773" spans="1:21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98"/>
      <c r="N773" s="28"/>
      <c r="O773" s="82"/>
      <c r="Q773" s="76"/>
      <c r="R773" s="28"/>
      <c r="S773" s="39"/>
      <c r="U773" s="76"/>
    </row>
    <row r="774" spans="1:21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98"/>
      <c r="N774" s="28"/>
      <c r="O774" s="82"/>
      <c r="Q774" s="76"/>
      <c r="R774" s="28"/>
      <c r="S774" s="39"/>
      <c r="U774" s="76"/>
    </row>
    <row r="775" spans="1:21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98"/>
      <c r="N775" s="28"/>
      <c r="O775" s="82"/>
      <c r="Q775" s="76"/>
      <c r="R775" s="28"/>
      <c r="S775" s="39"/>
      <c r="U775" s="76"/>
    </row>
    <row r="776" spans="1:21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98"/>
      <c r="N776" s="28"/>
      <c r="O776" s="82"/>
      <c r="Q776" s="76"/>
      <c r="R776" s="28"/>
      <c r="S776" s="39"/>
      <c r="U776" s="76"/>
    </row>
    <row r="777" spans="1:21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98"/>
      <c r="N777" s="28"/>
      <c r="O777" s="82"/>
      <c r="Q777" s="76"/>
      <c r="R777" s="28"/>
      <c r="S777" s="39"/>
      <c r="U777" s="76"/>
    </row>
    <row r="778" spans="1:21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98"/>
      <c r="N778" s="28"/>
      <c r="O778" s="82"/>
      <c r="Q778" s="76"/>
      <c r="R778" s="28"/>
      <c r="S778" s="39"/>
      <c r="U778" s="76"/>
    </row>
    <row r="779" spans="1:21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98"/>
      <c r="N779" s="28"/>
      <c r="O779" s="82"/>
      <c r="Q779" s="76"/>
      <c r="R779" s="28"/>
      <c r="S779" s="39"/>
      <c r="U779" s="76"/>
    </row>
    <row r="780" spans="1:21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98"/>
      <c r="N780" s="28"/>
      <c r="O780" s="82"/>
      <c r="Q780" s="76"/>
      <c r="R780" s="28"/>
      <c r="S780" s="39"/>
      <c r="U780" s="76"/>
    </row>
    <row r="781" spans="1:21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98"/>
      <c r="N781" s="28"/>
      <c r="O781" s="82"/>
      <c r="Q781" s="76"/>
      <c r="R781" s="28"/>
      <c r="S781" s="39"/>
      <c r="U781" s="76"/>
    </row>
    <row r="782" spans="1:21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98"/>
      <c r="N782" s="28"/>
      <c r="O782" s="82"/>
      <c r="Q782" s="76"/>
      <c r="R782" s="28"/>
      <c r="S782" s="39"/>
      <c r="U782" s="76"/>
    </row>
    <row r="783" spans="1:21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98"/>
      <c r="N783" s="28"/>
      <c r="O783" s="82"/>
      <c r="Q783" s="76"/>
      <c r="R783" s="28"/>
      <c r="S783" s="39"/>
      <c r="U783" s="76"/>
    </row>
    <row r="784" spans="1:21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98"/>
      <c r="N784" s="28"/>
      <c r="O784" s="82"/>
      <c r="Q784" s="76"/>
      <c r="R784" s="28"/>
      <c r="S784" s="39"/>
      <c r="U784" s="76"/>
    </row>
    <row r="785" spans="1:21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98"/>
      <c r="N785" s="28"/>
      <c r="O785" s="82"/>
      <c r="Q785" s="76"/>
      <c r="R785" s="28"/>
      <c r="S785" s="39"/>
      <c r="U785" s="76"/>
    </row>
    <row r="786" spans="1:21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98"/>
      <c r="N786" s="28"/>
      <c r="O786" s="82"/>
      <c r="Q786" s="76"/>
      <c r="R786" s="28"/>
      <c r="S786" s="39"/>
      <c r="U786" s="76"/>
    </row>
    <row r="787" spans="1:21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98"/>
      <c r="N787" s="28"/>
      <c r="O787" s="82"/>
      <c r="Q787" s="76"/>
      <c r="R787" s="28"/>
      <c r="S787" s="39"/>
      <c r="U787" s="76"/>
    </row>
    <row r="788" spans="1:21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98"/>
      <c r="N788" s="28"/>
      <c r="O788" s="82"/>
      <c r="Q788" s="76"/>
      <c r="R788" s="28"/>
      <c r="S788" s="39"/>
      <c r="U788" s="76"/>
    </row>
    <row r="789" spans="1:21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98"/>
      <c r="N789" s="28"/>
      <c r="O789" s="82"/>
      <c r="Q789" s="76"/>
      <c r="R789" s="28"/>
      <c r="S789" s="39"/>
      <c r="U789" s="76"/>
    </row>
    <row r="790" spans="1:21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98"/>
      <c r="N790" s="28"/>
      <c r="O790" s="82"/>
      <c r="Q790" s="76"/>
      <c r="R790" s="28"/>
      <c r="S790" s="39"/>
      <c r="U790" s="76"/>
    </row>
    <row r="791" spans="1:21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98"/>
      <c r="N791" s="28"/>
      <c r="O791" s="82"/>
      <c r="Q791" s="76"/>
      <c r="R791" s="28"/>
      <c r="S791" s="39"/>
      <c r="U791" s="76"/>
    </row>
    <row r="792" spans="1:21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98"/>
      <c r="N792" s="28"/>
      <c r="O792" s="82"/>
      <c r="Q792" s="76"/>
      <c r="R792" s="28"/>
      <c r="S792" s="39"/>
      <c r="U792" s="76"/>
    </row>
    <row r="793" spans="1:21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98"/>
      <c r="N793" s="28"/>
      <c r="O793" s="82"/>
      <c r="Q793" s="76"/>
      <c r="R793" s="28"/>
      <c r="S793" s="39"/>
      <c r="U793" s="76"/>
    </row>
    <row r="794" spans="1:21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98"/>
      <c r="N794" s="28"/>
      <c r="O794" s="82"/>
      <c r="Q794" s="76"/>
      <c r="R794" s="28"/>
      <c r="S794" s="39"/>
      <c r="U794" s="76"/>
    </row>
    <row r="795" spans="1:21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98"/>
      <c r="N795" s="28"/>
      <c r="O795" s="82"/>
      <c r="Q795" s="76"/>
      <c r="R795" s="28"/>
      <c r="S795" s="39"/>
      <c r="U795" s="76"/>
    </row>
    <row r="796" spans="1:21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98"/>
      <c r="N796" s="28"/>
      <c r="O796" s="82"/>
      <c r="Q796" s="76"/>
      <c r="R796" s="28"/>
      <c r="S796" s="39"/>
      <c r="U796" s="76"/>
    </row>
    <row r="797" spans="1:21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98"/>
      <c r="N797" s="28"/>
      <c r="O797" s="82"/>
      <c r="Q797" s="76"/>
      <c r="R797" s="28"/>
      <c r="S797" s="39"/>
      <c r="U797" s="76"/>
    </row>
    <row r="798" spans="1:21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98"/>
      <c r="N798" s="28"/>
      <c r="O798" s="82"/>
      <c r="Q798" s="76"/>
      <c r="R798" s="28"/>
      <c r="S798" s="39"/>
      <c r="U798" s="76"/>
    </row>
    <row r="799" spans="1:21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98"/>
      <c r="N799" s="28"/>
      <c r="O799" s="82"/>
      <c r="Q799" s="76"/>
      <c r="R799" s="28"/>
      <c r="S799" s="39"/>
      <c r="U799" s="76"/>
    </row>
    <row r="800" spans="1:21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98"/>
      <c r="N800" s="28"/>
      <c r="O800" s="82"/>
      <c r="Q800" s="76"/>
      <c r="R800" s="28"/>
      <c r="S800" s="39"/>
      <c r="U800" s="76"/>
    </row>
    <row r="801" spans="1:21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98"/>
      <c r="N801" s="28"/>
      <c r="O801" s="82"/>
      <c r="Q801" s="76"/>
      <c r="R801" s="28"/>
      <c r="S801" s="39"/>
      <c r="U801" s="76"/>
    </row>
    <row r="802" spans="1:21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98"/>
      <c r="N802" s="28"/>
      <c r="O802" s="82"/>
      <c r="Q802" s="76"/>
      <c r="R802" s="28"/>
      <c r="S802" s="39"/>
      <c r="U802" s="76"/>
    </row>
    <row r="803" spans="1:21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98"/>
      <c r="N803" s="28"/>
      <c r="O803" s="82"/>
      <c r="Q803" s="76"/>
      <c r="R803" s="28"/>
      <c r="S803" s="39"/>
      <c r="U803" s="76"/>
    </row>
    <row r="804" spans="1:21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98"/>
      <c r="N804" s="28"/>
      <c r="O804" s="82"/>
      <c r="Q804" s="76"/>
      <c r="R804" s="28"/>
      <c r="S804" s="39"/>
      <c r="U804" s="76"/>
    </row>
    <row r="805" spans="1:21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98"/>
      <c r="N805" s="28"/>
      <c r="O805" s="82"/>
      <c r="Q805" s="76"/>
      <c r="R805" s="28"/>
      <c r="S805" s="39"/>
      <c r="U805" s="76"/>
    </row>
    <row r="806" spans="1:21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98"/>
      <c r="N806" s="28"/>
      <c r="O806" s="82"/>
      <c r="Q806" s="76"/>
      <c r="R806" s="28"/>
      <c r="S806" s="39"/>
      <c r="U806" s="76"/>
    </row>
    <row r="807" spans="1:21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98"/>
      <c r="N807" s="28"/>
      <c r="O807" s="82"/>
      <c r="Q807" s="76"/>
      <c r="R807" s="28"/>
      <c r="S807" s="39"/>
      <c r="U807" s="76"/>
    </row>
    <row r="808" spans="1:21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98"/>
      <c r="N808" s="28"/>
      <c r="O808" s="82"/>
      <c r="Q808" s="76"/>
      <c r="R808" s="28"/>
      <c r="S808" s="39"/>
      <c r="U808" s="76"/>
    </row>
    <row r="809" spans="1:21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98"/>
      <c r="N809" s="28"/>
      <c r="O809" s="82"/>
      <c r="Q809" s="76"/>
      <c r="R809" s="28"/>
      <c r="S809" s="39"/>
      <c r="U809" s="76"/>
    </row>
    <row r="810" spans="1:21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98"/>
      <c r="N810" s="28"/>
      <c r="O810" s="82"/>
      <c r="Q810" s="76"/>
      <c r="R810" s="28"/>
      <c r="S810" s="39"/>
      <c r="U810" s="76"/>
    </row>
    <row r="811" spans="1:21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98"/>
      <c r="N811" s="28"/>
      <c r="O811" s="82"/>
      <c r="Q811" s="76"/>
      <c r="R811" s="28"/>
      <c r="S811" s="39"/>
      <c r="U811" s="76"/>
    </row>
    <row r="812" spans="1:21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98"/>
      <c r="N812" s="28"/>
      <c r="O812" s="82"/>
      <c r="Q812" s="76"/>
      <c r="R812" s="28"/>
      <c r="S812" s="39"/>
      <c r="U812" s="76"/>
    </row>
    <row r="813" spans="1:21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98"/>
      <c r="N813" s="28"/>
      <c r="O813" s="82"/>
      <c r="Q813" s="76"/>
      <c r="R813" s="28"/>
      <c r="S813" s="39"/>
      <c r="U813" s="76"/>
    </row>
    <row r="814" spans="1:21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98"/>
      <c r="N814" s="28"/>
      <c r="O814" s="82"/>
      <c r="Q814" s="76"/>
      <c r="R814" s="28"/>
      <c r="S814" s="39"/>
      <c r="U814" s="76"/>
    </row>
    <row r="815" spans="1:21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98"/>
      <c r="N815" s="28"/>
      <c r="O815" s="82"/>
      <c r="Q815" s="76"/>
      <c r="R815" s="28"/>
      <c r="S815" s="39"/>
      <c r="U815" s="76"/>
    </row>
    <row r="816" spans="1:21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98"/>
      <c r="N816" s="28"/>
      <c r="O816" s="82"/>
      <c r="Q816" s="76"/>
      <c r="R816" s="28"/>
      <c r="S816" s="39"/>
      <c r="U816" s="76"/>
    </row>
    <row r="817" spans="1:21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98"/>
      <c r="N817" s="28"/>
      <c r="O817" s="82"/>
      <c r="Q817" s="76"/>
      <c r="R817" s="28"/>
      <c r="S817" s="39"/>
      <c r="U817" s="76"/>
    </row>
    <row r="818" spans="1:21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98"/>
      <c r="N818" s="28"/>
      <c r="O818" s="82"/>
      <c r="Q818" s="76"/>
      <c r="R818" s="28"/>
      <c r="S818" s="39"/>
      <c r="U818" s="76"/>
    </row>
    <row r="819" spans="1:21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98"/>
      <c r="N819" s="28"/>
      <c r="O819" s="82"/>
      <c r="Q819" s="76"/>
      <c r="R819" s="28"/>
      <c r="S819" s="39"/>
      <c r="U819" s="76"/>
    </row>
    <row r="820" spans="1:21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98"/>
      <c r="N820" s="28"/>
      <c r="O820" s="82"/>
      <c r="Q820" s="76"/>
      <c r="R820" s="28"/>
      <c r="S820" s="39"/>
      <c r="U820" s="76"/>
    </row>
    <row r="821" spans="1:21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98"/>
      <c r="N821" s="28"/>
      <c r="O821" s="82"/>
      <c r="Q821" s="76"/>
      <c r="R821" s="28"/>
      <c r="S821" s="39"/>
      <c r="U821" s="76"/>
    </row>
    <row r="822" spans="1:21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98"/>
      <c r="N822" s="28"/>
      <c r="O822" s="82"/>
      <c r="Q822" s="76"/>
      <c r="R822" s="28"/>
      <c r="S822" s="39"/>
      <c r="U822" s="76"/>
    </row>
    <row r="823" spans="1:21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98"/>
      <c r="N823" s="28"/>
      <c r="O823" s="82"/>
      <c r="Q823" s="76"/>
      <c r="R823" s="28"/>
      <c r="S823" s="39"/>
      <c r="U823" s="76"/>
    </row>
    <row r="824" spans="1:21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98"/>
      <c r="N824" s="28"/>
      <c r="O824" s="82"/>
      <c r="Q824" s="76"/>
      <c r="R824" s="28"/>
      <c r="S824" s="39"/>
      <c r="U824" s="76"/>
    </row>
    <row r="825" spans="1:21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98"/>
      <c r="N825" s="28"/>
      <c r="O825" s="82"/>
      <c r="Q825" s="76"/>
      <c r="R825" s="28"/>
      <c r="S825" s="39"/>
      <c r="U825" s="76"/>
    </row>
    <row r="826" spans="1:21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98"/>
      <c r="N826" s="28"/>
      <c r="O826" s="82"/>
      <c r="Q826" s="76"/>
      <c r="R826" s="28"/>
      <c r="S826" s="39"/>
      <c r="U826" s="76"/>
    </row>
    <row r="827" spans="1:21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98"/>
      <c r="N827" s="28"/>
      <c r="O827" s="82"/>
      <c r="Q827" s="76"/>
      <c r="R827" s="28"/>
      <c r="S827" s="39"/>
      <c r="U827" s="76"/>
    </row>
    <row r="828" spans="1:21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98"/>
      <c r="N828" s="28"/>
      <c r="O828" s="82"/>
      <c r="Q828" s="76"/>
      <c r="R828" s="28"/>
      <c r="S828" s="39"/>
      <c r="U828" s="76"/>
    </row>
    <row r="829" spans="1:21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98"/>
      <c r="N829" s="28"/>
      <c r="O829" s="82"/>
      <c r="Q829" s="76"/>
      <c r="R829" s="28"/>
      <c r="S829" s="39"/>
      <c r="U829" s="76"/>
    </row>
    <row r="830" spans="1:21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98"/>
      <c r="N830" s="28"/>
      <c r="O830" s="82"/>
      <c r="Q830" s="76"/>
      <c r="R830" s="28"/>
      <c r="S830" s="39"/>
      <c r="U830" s="76"/>
    </row>
    <row r="831" spans="1:21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98"/>
      <c r="N831" s="28"/>
      <c r="O831" s="82"/>
      <c r="Q831" s="76"/>
      <c r="R831" s="28"/>
      <c r="S831" s="39"/>
      <c r="U831" s="76"/>
    </row>
    <row r="832" spans="1:21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98"/>
      <c r="N832" s="28"/>
      <c r="O832" s="82"/>
      <c r="Q832" s="76"/>
      <c r="R832" s="28"/>
      <c r="S832" s="39"/>
      <c r="U832" s="76"/>
    </row>
    <row r="833" spans="1:21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98"/>
      <c r="N833" s="28"/>
      <c r="O833" s="82"/>
      <c r="Q833" s="76"/>
      <c r="R833" s="28"/>
      <c r="S833" s="39"/>
      <c r="U833" s="76"/>
    </row>
    <row r="834" spans="1:21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98"/>
      <c r="N834" s="28"/>
      <c r="O834" s="82"/>
      <c r="Q834" s="76"/>
      <c r="R834" s="28"/>
      <c r="S834" s="39"/>
      <c r="U834" s="76"/>
    </row>
    <row r="835" spans="1:21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98"/>
      <c r="N835" s="28"/>
      <c r="O835" s="82"/>
      <c r="Q835" s="76"/>
      <c r="R835" s="28"/>
      <c r="S835" s="39"/>
      <c r="U835" s="76"/>
    </row>
    <row r="836" spans="1:21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98"/>
      <c r="N836" s="28"/>
      <c r="O836" s="82"/>
      <c r="Q836" s="76"/>
      <c r="R836" s="28"/>
      <c r="S836" s="39"/>
      <c r="U836" s="76"/>
    </row>
    <row r="837" spans="1:21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98"/>
      <c r="N837" s="28"/>
      <c r="O837" s="82"/>
      <c r="Q837" s="76"/>
      <c r="R837" s="28"/>
      <c r="S837" s="39"/>
      <c r="U837" s="76"/>
    </row>
    <row r="838" spans="1:21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98"/>
      <c r="N838" s="28"/>
      <c r="O838" s="82"/>
      <c r="Q838" s="76"/>
      <c r="R838" s="28"/>
      <c r="S838" s="39"/>
      <c r="U838" s="76"/>
    </row>
    <row r="839" spans="1:21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98"/>
      <c r="N839" s="28"/>
      <c r="O839" s="82"/>
      <c r="Q839" s="76"/>
      <c r="R839" s="28"/>
      <c r="S839" s="39"/>
      <c r="U839" s="76"/>
    </row>
    <row r="840" spans="1:21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98"/>
      <c r="N840" s="28"/>
      <c r="O840" s="82"/>
      <c r="Q840" s="76"/>
      <c r="R840" s="28"/>
      <c r="S840" s="39"/>
      <c r="U840" s="76"/>
    </row>
    <row r="841" spans="1:21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98"/>
      <c r="N841" s="28"/>
      <c r="O841" s="82"/>
      <c r="Q841" s="76"/>
      <c r="R841" s="28"/>
      <c r="S841" s="39"/>
      <c r="U841" s="76"/>
    </row>
    <row r="842" spans="1:21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98"/>
      <c r="N842" s="28"/>
      <c r="O842" s="82"/>
      <c r="Q842" s="76"/>
      <c r="R842" s="28"/>
      <c r="S842" s="39"/>
      <c r="U842" s="76"/>
    </row>
    <row r="843" spans="1:21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98"/>
      <c r="N843" s="28"/>
      <c r="O843" s="82"/>
      <c r="Q843" s="76"/>
      <c r="R843" s="28"/>
      <c r="S843" s="39"/>
      <c r="U843" s="76"/>
    </row>
    <row r="844" spans="1:21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98"/>
      <c r="N844" s="28"/>
      <c r="O844" s="82"/>
      <c r="Q844" s="76"/>
      <c r="R844" s="28"/>
      <c r="S844" s="39"/>
      <c r="U844" s="76"/>
    </row>
    <row r="845" spans="1:21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98"/>
      <c r="N845" s="28"/>
      <c r="O845" s="82"/>
      <c r="Q845" s="76"/>
      <c r="R845" s="28"/>
      <c r="S845" s="39"/>
      <c r="U845" s="76"/>
    </row>
    <row r="846" spans="1:21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98"/>
      <c r="N846" s="28"/>
      <c r="O846" s="82"/>
      <c r="Q846" s="76"/>
      <c r="R846" s="28"/>
      <c r="S846" s="39"/>
      <c r="U846" s="76"/>
    </row>
    <row r="847" spans="1:21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98"/>
      <c r="N847" s="28"/>
      <c r="O847" s="82"/>
      <c r="Q847" s="76"/>
      <c r="R847" s="28"/>
      <c r="S847" s="39"/>
      <c r="U847" s="76"/>
    </row>
    <row r="848" spans="1:21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98"/>
      <c r="N848" s="28"/>
      <c r="O848" s="82"/>
      <c r="Q848" s="76"/>
      <c r="R848" s="28"/>
      <c r="S848" s="39"/>
      <c r="U848" s="76"/>
    </row>
    <row r="849" spans="1:21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98"/>
      <c r="N849" s="28"/>
      <c r="O849" s="82"/>
      <c r="Q849" s="76"/>
      <c r="R849" s="28"/>
      <c r="S849" s="39"/>
      <c r="U849" s="76"/>
    </row>
    <row r="850" spans="1:21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98"/>
      <c r="N850" s="28"/>
      <c r="O850" s="82"/>
      <c r="Q850" s="76"/>
      <c r="R850" s="28"/>
      <c r="S850" s="39"/>
      <c r="U850" s="76"/>
    </row>
    <row r="851" spans="1:21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98"/>
      <c r="N851" s="28"/>
      <c r="O851" s="82"/>
      <c r="Q851" s="76"/>
      <c r="R851" s="28"/>
      <c r="S851" s="39"/>
      <c r="U851" s="76"/>
    </row>
    <row r="852" spans="1:21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98"/>
      <c r="N852" s="28"/>
      <c r="O852" s="82"/>
      <c r="Q852" s="76"/>
      <c r="R852" s="28"/>
      <c r="S852" s="39"/>
      <c r="U852" s="76"/>
    </row>
    <row r="853" spans="1:21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98"/>
      <c r="N853" s="28"/>
      <c r="O853" s="82"/>
      <c r="Q853" s="76"/>
      <c r="R853" s="28"/>
      <c r="S853" s="39"/>
      <c r="U853" s="76"/>
    </row>
    <row r="854" spans="1:21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98"/>
      <c r="N854" s="28"/>
      <c r="O854" s="82"/>
      <c r="Q854" s="76"/>
      <c r="R854" s="28"/>
      <c r="S854" s="39"/>
      <c r="U854" s="76"/>
    </row>
    <row r="855" spans="1:21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98"/>
      <c r="N855" s="28"/>
      <c r="O855" s="82"/>
      <c r="Q855" s="76"/>
      <c r="R855" s="28"/>
      <c r="S855" s="39"/>
      <c r="U855" s="76"/>
    </row>
    <row r="856" spans="1:21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98"/>
      <c r="N856" s="28"/>
      <c r="O856" s="82"/>
      <c r="Q856" s="76"/>
      <c r="R856" s="28"/>
      <c r="S856" s="39"/>
      <c r="U856" s="76"/>
    </row>
    <row r="857" spans="1:21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98"/>
      <c r="N857" s="28"/>
      <c r="O857" s="82"/>
      <c r="Q857" s="76"/>
      <c r="R857" s="28"/>
      <c r="S857" s="39"/>
      <c r="U857" s="76"/>
    </row>
    <row r="858" spans="1:21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98"/>
      <c r="N858" s="28"/>
      <c r="O858" s="82"/>
      <c r="Q858" s="76"/>
      <c r="R858" s="28"/>
      <c r="S858" s="39"/>
      <c r="U858" s="76"/>
    </row>
    <row r="859" spans="1:21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98"/>
      <c r="N859" s="28"/>
      <c r="O859" s="82"/>
      <c r="Q859" s="76"/>
      <c r="R859" s="28"/>
      <c r="S859" s="39"/>
      <c r="U859" s="76"/>
    </row>
    <row r="860" spans="1:21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98"/>
      <c r="N860" s="28"/>
      <c r="O860" s="82"/>
      <c r="Q860" s="76"/>
      <c r="R860" s="28"/>
      <c r="S860" s="39"/>
      <c r="U860" s="76"/>
    </row>
    <row r="861" spans="1:21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98"/>
      <c r="N861" s="28"/>
      <c r="O861" s="82"/>
      <c r="Q861" s="76"/>
      <c r="R861" s="28"/>
      <c r="S861" s="39"/>
      <c r="U861" s="76"/>
    </row>
    <row r="862" spans="1:21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98"/>
      <c r="N862" s="28"/>
      <c r="O862" s="82"/>
      <c r="Q862" s="76"/>
      <c r="R862" s="28"/>
      <c r="S862" s="39"/>
      <c r="U862" s="76"/>
    </row>
    <row r="863" spans="1:21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98"/>
      <c r="N863" s="28"/>
      <c r="O863" s="82"/>
      <c r="Q863" s="76"/>
      <c r="R863" s="28"/>
      <c r="S863" s="39"/>
      <c r="U863" s="76"/>
    </row>
    <row r="864" spans="1:21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98"/>
      <c r="N864" s="28"/>
      <c r="O864" s="82"/>
      <c r="Q864" s="76"/>
      <c r="R864" s="28"/>
      <c r="S864" s="39"/>
      <c r="U864" s="76"/>
    </row>
    <row r="865" spans="1:21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98"/>
      <c r="N865" s="28"/>
      <c r="O865" s="82"/>
      <c r="Q865" s="76"/>
      <c r="R865" s="28"/>
      <c r="S865" s="39"/>
      <c r="U865" s="76"/>
    </row>
    <row r="866" spans="1:21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98"/>
      <c r="N866" s="28"/>
      <c r="O866" s="82"/>
      <c r="Q866" s="76"/>
      <c r="R866" s="28"/>
      <c r="S866" s="39"/>
      <c r="U866" s="76"/>
    </row>
    <row r="867" spans="1:21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98"/>
      <c r="N867" s="28"/>
      <c r="O867" s="82"/>
      <c r="Q867" s="76"/>
      <c r="R867" s="28"/>
      <c r="S867" s="39"/>
      <c r="U867" s="76"/>
    </row>
    <row r="868" spans="1:21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98"/>
      <c r="N868" s="28"/>
      <c r="O868" s="82"/>
      <c r="Q868" s="76"/>
      <c r="R868" s="28"/>
      <c r="S868" s="39"/>
      <c r="U868" s="76"/>
    </row>
    <row r="869" spans="1:21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98"/>
      <c r="N869" s="28"/>
      <c r="O869" s="82"/>
      <c r="Q869" s="76"/>
      <c r="R869" s="28"/>
      <c r="S869" s="39"/>
      <c r="U869" s="76"/>
    </row>
    <row r="870" spans="1:21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98"/>
      <c r="N870" s="28"/>
      <c r="O870" s="82"/>
      <c r="Q870" s="76"/>
      <c r="R870" s="28"/>
      <c r="S870" s="39"/>
      <c r="U870" s="76"/>
    </row>
    <row r="871" spans="1:21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98"/>
      <c r="N871" s="28"/>
      <c r="O871" s="82"/>
      <c r="Q871" s="76"/>
      <c r="R871" s="28"/>
      <c r="S871" s="39"/>
      <c r="U871" s="76"/>
    </row>
    <row r="872" spans="1:21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98"/>
      <c r="N872" s="28"/>
      <c r="O872" s="82"/>
      <c r="Q872" s="76"/>
      <c r="R872" s="28"/>
      <c r="S872" s="39"/>
      <c r="U872" s="76"/>
    </row>
    <row r="873" spans="1:21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98"/>
      <c r="N873" s="28"/>
      <c r="O873" s="82"/>
      <c r="Q873" s="76"/>
      <c r="R873" s="28"/>
      <c r="S873" s="39"/>
      <c r="U873" s="76"/>
    </row>
    <row r="874" spans="1:21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98"/>
      <c r="N874" s="28"/>
      <c r="O874" s="82"/>
      <c r="Q874" s="76"/>
      <c r="R874" s="28"/>
      <c r="S874" s="39"/>
      <c r="U874" s="76"/>
    </row>
    <row r="875" spans="1:21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98"/>
      <c r="N875" s="28"/>
      <c r="O875" s="82"/>
      <c r="Q875" s="76"/>
      <c r="R875" s="28"/>
      <c r="S875" s="39"/>
      <c r="U875" s="76"/>
    </row>
    <row r="876" spans="1:21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98"/>
      <c r="N876" s="28"/>
      <c r="O876" s="82"/>
      <c r="Q876" s="76"/>
      <c r="R876" s="28"/>
      <c r="S876" s="39"/>
      <c r="U876" s="76"/>
    </row>
    <row r="877" spans="1:21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98"/>
      <c r="N877" s="28"/>
      <c r="O877" s="82"/>
      <c r="Q877" s="76"/>
      <c r="R877" s="28"/>
      <c r="S877" s="39"/>
      <c r="U877" s="76"/>
    </row>
    <row r="878" spans="1:21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98"/>
      <c r="N878" s="28"/>
      <c r="O878" s="82"/>
      <c r="Q878" s="76"/>
      <c r="R878" s="28"/>
      <c r="S878" s="39"/>
      <c r="U878" s="76"/>
    </row>
    <row r="879" spans="1:21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98"/>
      <c r="N879" s="28"/>
      <c r="O879" s="82"/>
      <c r="Q879" s="76"/>
      <c r="R879" s="28"/>
      <c r="S879" s="39"/>
      <c r="U879" s="76"/>
    </row>
    <row r="880" spans="1:21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98"/>
      <c r="N880" s="28"/>
      <c r="O880" s="82"/>
      <c r="Q880" s="76"/>
      <c r="R880" s="28"/>
      <c r="S880" s="39"/>
      <c r="U880" s="76"/>
    </row>
    <row r="881" spans="1:21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98"/>
      <c r="N881" s="28"/>
      <c r="O881" s="82"/>
      <c r="Q881" s="76"/>
      <c r="R881" s="28"/>
      <c r="S881" s="39"/>
      <c r="U881" s="76"/>
    </row>
    <row r="882" spans="1:21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98"/>
      <c r="N882" s="28"/>
      <c r="O882" s="82"/>
      <c r="Q882" s="76"/>
      <c r="R882" s="28"/>
      <c r="S882" s="39"/>
      <c r="U882" s="76"/>
    </row>
    <row r="883" spans="1:21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98"/>
      <c r="N883" s="28"/>
      <c r="O883" s="82"/>
      <c r="Q883" s="76"/>
      <c r="R883" s="28"/>
      <c r="S883" s="39"/>
      <c r="U883" s="76"/>
    </row>
    <row r="884" spans="1:21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98"/>
      <c r="N884" s="28"/>
      <c r="O884" s="82"/>
      <c r="Q884" s="76"/>
      <c r="R884" s="28"/>
      <c r="S884" s="39"/>
      <c r="U884" s="76"/>
    </row>
    <row r="885" spans="1:21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98"/>
      <c r="N885" s="28"/>
      <c r="O885" s="82"/>
      <c r="Q885" s="76"/>
      <c r="R885" s="28"/>
      <c r="S885" s="39"/>
      <c r="U885" s="76"/>
    </row>
    <row r="886" spans="1:21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98"/>
      <c r="N886" s="28"/>
      <c r="O886" s="82"/>
      <c r="Q886" s="76"/>
      <c r="R886" s="28"/>
      <c r="S886" s="39"/>
      <c r="U886" s="76"/>
    </row>
    <row r="887" spans="1:21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98"/>
      <c r="N887" s="28"/>
      <c r="O887" s="82"/>
      <c r="Q887" s="76"/>
      <c r="R887" s="28"/>
      <c r="S887" s="39"/>
      <c r="U887" s="76"/>
    </row>
    <row r="888" spans="1:21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98"/>
      <c r="N888" s="28"/>
      <c r="O888" s="82"/>
      <c r="Q888" s="76"/>
      <c r="R888" s="28"/>
      <c r="S888" s="39"/>
      <c r="U888" s="76"/>
    </row>
    <row r="889" spans="1:21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98"/>
      <c r="N889" s="28"/>
      <c r="O889" s="82"/>
      <c r="Q889" s="76"/>
      <c r="R889" s="28"/>
      <c r="S889" s="39"/>
      <c r="U889" s="76"/>
    </row>
    <row r="890" spans="1:21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98"/>
      <c r="N890" s="28"/>
      <c r="O890" s="82"/>
      <c r="Q890" s="76"/>
      <c r="R890" s="28"/>
      <c r="S890" s="39"/>
      <c r="U890" s="76"/>
    </row>
    <row r="891" spans="1:21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98"/>
      <c r="N891" s="28"/>
      <c r="O891" s="82"/>
      <c r="Q891" s="76"/>
      <c r="R891" s="28"/>
      <c r="S891" s="39"/>
      <c r="U891" s="76"/>
    </row>
    <row r="892" spans="1:21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98"/>
      <c r="N892" s="28"/>
      <c r="O892" s="82"/>
      <c r="Q892" s="76"/>
      <c r="R892" s="28"/>
      <c r="S892" s="39"/>
      <c r="U892" s="76"/>
    </row>
    <row r="893" spans="1:21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98"/>
      <c r="N893" s="28"/>
      <c r="O893" s="82"/>
      <c r="Q893" s="76"/>
      <c r="R893" s="28"/>
      <c r="S893" s="39"/>
      <c r="U893" s="76"/>
    </row>
    <row r="894" spans="1:21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98"/>
      <c r="N894" s="28"/>
      <c r="O894" s="82"/>
      <c r="Q894" s="76"/>
      <c r="R894" s="28"/>
      <c r="S894" s="39"/>
      <c r="U894" s="76"/>
    </row>
    <row r="895" spans="1:21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98"/>
      <c r="N895" s="28"/>
      <c r="O895" s="82"/>
      <c r="Q895" s="76"/>
      <c r="R895" s="28"/>
      <c r="S895" s="39"/>
      <c r="U895" s="76"/>
    </row>
    <row r="896" spans="1:21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98"/>
      <c r="N896" s="28"/>
      <c r="O896" s="82"/>
      <c r="Q896" s="76"/>
      <c r="R896" s="28"/>
      <c r="S896" s="39"/>
      <c r="U896" s="76"/>
    </row>
    <row r="897" spans="1:21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98"/>
      <c r="N897" s="28"/>
      <c r="O897" s="82"/>
      <c r="Q897" s="76"/>
      <c r="R897" s="28"/>
      <c r="S897" s="39"/>
      <c r="U897" s="76"/>
    </row>
    <row r="898" spans="1:21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98"/>
      <c r="N898" s="28"/>
      <c r="O898" s="82"/>
      <c r="Q898" s="76"/>
      <c r="R898" s="28"/>
      <c r="S898" s="39"/>
      <c r="U898" s="76"/>
    </row>
    <row r="899" spans="1:21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98"/>
      <c r="N899" s="28"/>
      <c r="O899" s="82"/>
      <c r="Q899" s="76"/>
      <c r="R899" s="28"/>
      <c r="S899" s="39"/>
      <c r="U899" s="76"/>
    </row>
    <row r="900" spans="1:21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98"/>
      <c r="N900" s="28"/>
      <c r="O900" s="82"/>
      <c r="Q900" s="76"/>
      <c r="R900" s="28"/>
      <c r="S900" s="39"/>
      <c r="U900" s="76"/>
    </row>
    <row r="901" spans="1:21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98"/>
      <c r="N901" s="28"/>
      <c r="O901" s="82"/>
      <c r="Q901" s="76"/>
      <c r="R901" s="28"/>
      <c r="S901" s="39"/>
      <c r="U901" s="76"/>
    </row>
    <row r="902" spans="1:21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98"/>
      <c r="N902" s="28"/>
      <c r="O902" s="82"/>
      <c r="Q902" s="76"/>
      <c r="R902" s="28"/>
      <c r="S902" s="39"/>
      <c r="U902" s="76"/>
    </row>
    <row r="903" spans="1:21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98"/>
      <c r="N903" s="28"/>
      <c r="O903" s="82"/>
      <c r="Q903" s="76"/>
      <c r="R903" s="28"/>
      <c r="S903" s="39"/>
      <c r="U903" s="76"/>
    </row>
    <row r="904" spans="1:21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98"/>
      <c r="N904" s="28"/>
      <c r="O904" s="82"/>
      <c r="Q904" s="76"/>
      <c r="R904" s="28"/>
      <c r="S904" s="39"/>
      <c r="U904" s="76"/>
    </row>
    <row r="905" spans="1:21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98"/>
      <c r="N905" s="28"/>
      <c r="O905" s="82"/>
      <c r="Q905" s="76"/>
      <c r="R905" s="28"/>
      <c r="S905" s="39"/>
      <c r="U905" s="76"/>
    </row>
    <row r="906" spans="1:21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98"/>
      <c r="N906" s="28"/>
      <c r="O906" s="82"/>
      <c r="Q906" s="76"/>
      <c r="R906" s="28"/>
      <c r="S906" s="39"/>
      <c r="U906" s="76"/>
    </row>
    <row r="907" spans="1:21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98"/>
      <c r="N907" s="28"/>
      <c r="O907" s="82"/>
      <c r="Q907" s="76"/>
      <c r="R907" s="28"/>
      <c r="S907" s="39"/>
      <c r="U907" s="76"/>
    </row>
    <row r="908" spans="1:21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98"/>
      <c r="N908" s="28"/>
      <c r="O908" s="82"/>
      <c r="Q908" s="76"/>
      <c r="R908" s="28"/>
      <c r="S908" s="39"/>
      <c r="U908" s="76"/>
    </row>
    <row r="909" spans="1:21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98"/>
      <c r="N909" s="28"/>
      <c r="O909" s="82"/>
      <c r="Q909" s="76"/>
      <c r="R909" s="28"/>
      <c r="S909" s="39"/>
      <c r="U909" s="76"/>
    </row>
    <row r="910" spans="1:21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98"/>
      <c r="N910" s="28"/>
      <c r="O910" s="82"/>
      <c r="Q910" s="76"/>
      <c r="R910" s="28"/>
      <c r="S910" s="39"/>
      <c r="U910" s="76"/>
    </row>
    <row r="911" spans="1:21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98"/>
      <c r="N911" s="28"/>
      <c r="O911" s="82"/>
      <c r="Q911" s="76"/>
      <c r="R911" s="28"/>
      <c r="S911" s="39"/>
      <c r="U911" s="76"/>
    </row>
    <row r="912" spans="1:21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98"/>
      <c r="N912" s="28"/>
      <c r="O912" s="82"/>
      <c r="Q912" s="76"/>
      <c r="R912" s="28"/>
      <c r="S912" s="39"/>
      <c r="U912" s="76"/>
    </row>
    <row r="913" spans="1:21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98"/>
      <c r="N913" s="28"/>
      <c r="O913" s="82"/>
      <c r="Q913" s="76"/>
      <c r="R913" s="28"/>
      <c r="S913" s="39"/>
      <c r="U913" s="76"/>
    </row>
    <row r="914" spans="1:21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98"/>
      <c r="N914" s="28"/>
      <c r="O914" s="82"/>
      <c r="Q914" s="76"/>
      <c r="R914" s="28"/>
      <c r="S914" s="39"/>
      <c r="U914" s="76"/>
    </row>
    <row r="915" spans="1:21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98"/>
      <c r="N915" s="28"/>
      <c r="O915" s="82"/>
      <c r="Q915" s="76"/>
      <c r="R915" s="28"/>
      <c r="S915" s="39"/>
      <c r="U915" s="76"/>
    </row>
    <row r="916" spans="1:21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98"/>
      <c r="N916" s="28"/>
      <c r="O916" s="82"/>
      <c r="Q916" s="76"/>
      <c r="R916" s="28"/>
      <c r="S916" s="39"/>
      <c r="U916" s="76"/>
    </row>
    <row r="917" spans="1:21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98"/>
      <c r="N917" s="28"/>
      <c r="O917" s="82"/>
      <c r="Q917" s="76"/>
      <c r="R917" s="28"/>
      <c r="S917" s="39"/>
      <c r="U917" s="76"/>
    </row>
    <row r="918" spans="1:21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98"/>
      <c r="N918" s="28"/>
      <c r="O918" s="82"/>
      <c r="Q918" s="76"/>
      <c r="R918" s="28"/>
      <c r="S918" s="39"/>
      <c r="U918" s="76"/>
    </row>
    <row r="919" spans="1:21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98"/>
      <c r="N919" s="28"/>
      <c r="O919" s="82"/>
      <c r="Q919" s="76"/>
      <c r="R919" s="28"/>
      <c r="S919" s="39"/>
      <c r="U919" s="76"/>
    </row>
    <row r="920" spans="1:21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98"/>
      <c r="N920" s="28"/>
      <c r="O920" s="82"/>
      <c r="Q920" s="76"/>
      <c r="R920" s="28"/>
      <c r="S920" s="39"/>
      <c r="U920" s="76"/>
    </row>
    <row r="921" spans="1:21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98"/>
      <c r="N921" s="28"/>
      <c r="O921" s="82"/>
      <c r="Q921" s="76"/>
      <c r="R921" s="28"/>
      <c r="S921" s="39"/>
      <c r="U921" s="76"/>
    </row>
    <row r="922" spans="1:21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98"/>
      <c r="N922" s="28"/>
      <c r="O922" s="82"/>
      <c r="Q922" s="76"/>
      <c r="R922" s="28"/>
      <c r="S922" s="39"/>
      <c r="U922" s="76"/>
    </row>
    <row r="923" spans="1:21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98"/>
      <c r="N923" s="28"/>
      <c r="O923" s="82"/>
      <c r="Q923" s="76"/>
      <c r="R923" s="28"/>
      <c r="S923" s="39"/>
      <c r="U923" s="76"/>
    </row>
    <row r="924" spans="1:21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98"/>
      <c r="N924" s="28"/>
      <c r="O924" s="82"/>
      <c r="Q924" s="76"/>
      <c r="R924" s="28"/>
      <c r="S924" s="39"/>
      <c r="U924" s="76"/>
    </row>
    <row r="925" spans="1:21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98"/>
      <c r="N925" s="28"/>
      <c r="O925" s="82"/>
      <c r="Q925" s="76"/>
      <c r="R925" s="28"/>
      <c r="S925" s="39"/>
      <c r="U925" s="76"/>
    </row>
    <row r="926" spans="1:21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98"/>
      <c r="N926" s="28"/>
      <c r="O926" s="82"/>
      <c r="Q926" s="76"/>
      <c r="R926" s="28"/>
      <c r="S926" s="39"/>
      <c r="U926" s="76"/>
    </row>
    <row r="927" spans="1:21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98"/>
      <c r="N927" s="28"/>
      <c r="O927" s="82"/>
      <c r="Q927" s="76"/>
      <c r="R927" s="28"/>
      <c r="S927" s="39"/>
      <c r="U927" s="76"/>
    </row>
    <row r="928" spans="1:21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98"/>
      <c r="N928" s="28"/>
      <c r="O928" s="82"/>
      <c r="Q928" s="76"/>
      <c r="R928" s="28"/>
      <c r="S928" s="39"/>
      <c r="U928" s="76"/>
    </row>
    <row r="929" spans="1:21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98"/>
      <c r="N929" s="28"/>
      <c r="O929" s="82"/>
      <c r="Q929" s="76"/>
      <c r="R929" s="28"/>
      <c r="S929" s="39"/>
      <c r="U929" s="76"/>
    </row>
    <row r="930" spans="1:21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98"/>
      <c r="N930" s="28"/>
      <c r="O930" s="82"/>
      <c r="Q930" s="76"/>
      <c r="R930" s="28"/>
      <c r="S930" s="39"/>
      <c r="U930" s="76"/>
    </row>
    <row r="931" spans="1:21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98"/>
      <c r="N931" s="28"/>
      <c r="O931" s="82"/>
      <c r="Q931" s="76"/>
      <c r="R931" s="28"/>
      <c r="S931" s="39"/>
      <c r="U931" s="76"/>
    </row>
    <row r="932" spans="1:21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98"/>
      <c r="N932" s="28"/>
      <c r="O932" s="82"/>
      <c r="Q932" s="76"/>
      <c r="R932" s="28"/>
      <c r="S932" s="39"/>
      <c r="U932" s="76"/>
    </row>
    <row r="933" spans="1:21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98"/>
      <c r="N933" s="28"/>
      <c r="O933" s="82"/>
      <c r="Q933" s="76"/>
      <c r="R933" s="28"/>
      <c r="S933" s="39"/>
      <c r="U933" s="76"/>
    </row>
    <row r="934" spans="1:21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98"/>
      <c r="N934" s="28"/>
      <c r="O934" s="82"/>
      <c r="Q934" s="76"/>
      <c r="R934" s="28"/>
      <c r="S934" s="39"/>
      <c r="U934" s="76"/>
    </row>
    <row r="935" spans="1:21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98"/>
      <c r="N935" s="28"/>
      <c r="O935" s="82"/>
      <c r="Q935" s="76"/>
      <c r="R935" s="28"/>
      <c r="S935" s="39"/>
      <c r="U935" s="76"/>
    </row>
    <row r="936" spans="1:21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98"/>
      <c r="N936" s="28"/>
      <c r="O936" s="82"/>
      <c r="Q936" s="76"/>
      <c r="R936" s="28"/>
      <c r="S936" s="39"/>
      <c r="U936" s="76"/>
    </row>
    <row r="937" spans="1:21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98"/>
      <c r="N937" s="28"/>
      <c r="O937" s="82"/>
      <c r="Q937" s="76"/>
      <c r="R937" s="28"/>
      <c r="S937" s="39"/>
      <c r="U937" s="76"/>
    </row>
    <row r="938" spans="1:21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98"/>
      <c r="N938" s="28"/>
      <c r="O938" s="82"/>
      <c r="Q938" s="76"/>
      <c r="R938" s="28"/>
      <c r="S938" s="39"/>
      <c r="U938" s="76"/>
    </row>
    <row r="939" spans="1:21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98"/>
      <c r="N939" s="28"/>
      <c r="O939" s="82"/>
      <c r="Q939" s="76"/>
      <c r="R939" s="28"/>
      <c r="S939" s="39"/>
      <c r="U939" s="76"/>
    </row>
    <row r="940" spans="1:21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98"/>
      <c r="N940" s="28"/>
      <c r="O940" s="82"/>
      <c r="Q940" s="76"/>
      <c r="R940" s="28"/>
      <c r="S940" s="39"/>
      <c r="U940" s="76"/>
    </row>
    <row r="941" spans="1:21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98"/>
      <c r="N941" s="28"/>
      <c r="O941" s="82"/>
      <c r="Q941" s="76"/>
      <c r="R941" s="28"/>
      <c r="S941" s="39"/>
      <c r="U941" s="76"/>
    </row>
    <row r="942" spans="1:21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98"/>
      <c r="N942" s="28"/>
      <c r="O942" s="82"/>
      <c r="Q942" s="76"/>
      <c r="R942" s="28"/>
      <c r="S942" s="39"/>
      <c r="U942" s="76"/>
    </row>
    <row r="943" spans="1:21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98"/>
      <c r="N943" s="28"/>
      <c r="O943" s="82"/>
      <c r="Q943" s="76"/>
      <c r="R943" s="28"/>
      <c r="S943" s="39"/>
      <c r="U943" s="76"/>
    </row>
    <row r="944" spans="1:21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98"/>
      <c r="N944" s="28"/>
      <c r="O944" s="82"/>
      <c r="Q944" s="76"/>
      <c r="R944" s="28"/>
      <c r="S944" s="39"/>
      <c r="U944" s="76"/>
    </row>
    <row r="945" spans="1:21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98"/>
      <c r="N945" s="28"/>
      <c r="O945" s="82"/>
      <c r="Q945" s="76"/>
      <c r="R945" s="28"/>
      <c r="S945" s="39"/>
      <c r="U945" s="76"/>
    </row>
    <row r="946" spans="1:21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98"/>
      <c r="N946" s="28"/>
      <c r="O946" s="82"/>
      <c r="Q946" s="76"/>
      <c r="R946" s="28"/>
      <c r="S946" s="39"/>
      <c r="U946" s="76"/>
    </row>
    <row r="947" spans="1:21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98"/>
      <c r="N947" s="28"/>
      <c r="O947" s="82"/>
      <c r="Q947" s="76"/>
      <c r="R947" s="28"/>
      <c r="S947" s="39"/>
      <c r="U947" s="76"/>
    </row>
    <row r="948" spans="1:21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98"/>
      <c r="N948" s="28"/>
      <c r="O948" s="82"/>
      <c r="Q948" s="76"/>
      <c r="R948" s="28"/>
      <c r="S948" s="39"/>
      <c r="U948" s="76"/>
    </row>
    <row r="949" spans="1:21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98"/>
      <c r="N949" s="28"/>
      <c r="O949" s="82"/>
      <c r="Q949" s="76"/>
      <c r="R949" s="28"/>
      <c r="S949" s="39"/>
      <c r="U949" s="76"/>
    </row>
    <row r="950" spans="1:21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98"/>
      <c r="N950" s="28"/>
      <c r="O950" s="82"/>
      <c r="Q950" s="76"/>
      <c r="R950" s="28"/>
      <c r="S950" s="39"/>
      <c r="U950" s="76"/>
    </row>
    <row r="951" spans="1:21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98"/>
      <c r="N951" s="28"/>
      <c r="O951" s="82"/>
      <c r="Q951" s="76"/>
      <c r="R951" s="28"/>
      <c r="S951" s="39"/>
      <c r="U951" s="76"/>
    </row>
    <row r="952" spans="1:21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98"/>
      <c r="N952" s="28"/>
      <c r="O952" s="82"/>
      <c r="Q952" s="76"/>
      <c r="R952" s="28"/>
      <c r="S952" s="39"/>
      <c r="U952" s="76"/>
    </row>
    <row r="953" spans="1:21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98"/>
      <c r="N953" s="28"/>
      <c r="O953" s="82"/>
      <c r="Q953" s="76"/>
      <c r="R953" s="28"/>
      <c r="S953" s="39"/>
      <c r="U953" s="76"/>
    </row>
    <row r="954" spans="1:21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98"/>
      <c r="N954" s="28"/>
      <c r="O954" s="82"/>
      <c r="Q954" s="76"/>
      <c r="R954" s="28"/>
      <c r="S954" s="39"/>
      <c r="U954" s="76"/>
    </row>
    <row r="955" spans="1:21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98"/>
      <c r="N955" s="28"/>
      <c r="O955" s="82"/>
      <c r="Q955" s="76"/>
      <c r="R955" s="28"/>
      <c r="S955" s="39"/>
      <c r="U955" s="76"/>
    </row>
    <row r="956" spans="1:21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98"/>
      <c r="N956" s="28"/>
      <c r="O956" s="82"/>
      <c r="Q956" s="76"/>
      <c r="R956" s="28"/>
      <c r="S956" s="39"/>
      <c r="U956" s="76"/>
    </row>
    <row r="957" spans="1:21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98"/>
      <c r="N957" s="28"/>
      <c r="O957" s="82"/>
      <c r="Q957" s="76"/>
      <c r="R957" s="28"/>
      <c r="S957" s="39"/>
      <c r="U957" s="76"/>
    </row>
    <row r="958" spans="1:21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98"/>
      <c r="N958" s="28"/>
      <c r="O958" s="82"/>
      <c r="Q958" s="76"/>
      <c r="R958" s="28"/>
      <c r="S958" s="39"/>
      <c r="U958" s="76"/>
    </row>
    <row r="959" spans="1:21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98"/>
      <c r="N959" s="28"/>
      <c r="O959" s="82"/>
      <c r="Q959" s="76"/>
      <c r="R959" s="28"/>
      <c r="S959" s="39"/>
      <c r="U959" s="76"/>
    </row>
    <row r="960" spans="1:21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98"/>
      <c r="N960" s="28"/>
      <c r="O960" s="82"/>
      <c r="Q960" s="76"/>
      <c r="R960" s="28"/>
      <c r="S960" s="39"/>
      <c r="U960" s="76"/>
    </row>
    <row r="961" spans="1:21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98"/>
      <c r="N961" s="28"/>
      <c r="O961" s="82"/>
      <c r="Q961" s="76"/>
      <c r="R961" s="28"/>
      <c r="S961" s="39"/>
      <c r="U961" s="76"/>
    </row>
    <row r="962" spans="1:21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98"/>
      <c r="N962" s="28"/>
      <c r="O962" s="82"/>
      <c r="Q962" s="76"/>
      <c r="R962" s="28"/>
      <c r="S962" s="39"/>
      <c r="U962" s="76"/>
    </row>
    <row r="963" spans="1:21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98"/>
      <c r="N963" s="28"/>
      <c r="O963" s="82"/>
      <c r="Q963" s="76"/>
      <c r="R963" s="28"/>
      <c r="S963" s="39"/>
      <c r="U963" s="76"/>
    </row>
    <row r="964" spans="1:21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98"/>
      <c r="N964" s="28"/>
      <c r="O964" s="82"/>
      <c r="Q964" s="76"/>
      <c r="R964" s="28"/>
      <c r="S964" s="39"/>
      <c r="U964" s="76"/>
    </row>
    <row r="965" spans="1:21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98"/>
      <c r="N965" s="28"/>
      <c r="O965" s="82"/>
      <c r="Q965" s="76"/>
      <c r="R965" s="28"/>
      <c r="S965" s="39"/>
      <c r="U965" s="76"/>
    </row>
    <row r="966" spans="1:21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98"/>
      <c r="N966" s="28"/>
      <c r="O966" s="82"/>
      <c r="Q966" s="76"/>
      <c r="R966" s="28"/>
      <c r="S966" s="39"/>
      <c r="U966" s="76"/>
    </row>
    <row r="967" spans="1:21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98"/>
      <c r="N967" s="28"/>
      <c r="O967" s="82"/>
      <c r="Q967" s="76"/>
      <c r="R967" s="28"/>
      <c r="S967" s="39"/>
      <c r="U967" s="76"/>
    </row>
    <row r="968" spans="1:21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98"/>
      <c r="N968" s="28"/>
      <c r="O968" s="82"/>
      <c r="Q968" s="76"/>
      <c r="R968" s="28"/>
      <c r="S968" s="39"/>
      <c r="U968" s="76"/>
    </row>
    <row r="969" spans="1:21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98"/>
      <c r="N969" s="28"/>
      <c r="O969" s="82"/>
      <c r="Q969" s="76"/>
      <c r="R969" s="28"/>
      <c r="S969" s="39"/>
      <c r="U969" s="76"/>
    </row>
    <row r="970" spans="1:21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98"/>
      <c r="N970" s="28"/>
      <c r="O970" s="82"/>
      <c r="Q970" s="76"/>
      <c r="R970" s="28"/>
      <c r="S970" s="39"/>
      <c r="U970" s="76"/>
    </row>
    <row r="971" spans="1:21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98"/>
      <c r="N971" s="28"/>
      <c r="O971" s="82"/>
      <c r="Q971" s="76"/>
      <c r="R971" s="28"/>
      <c r="S971" s="39"/>
      <c r="U971" s="76"/>
    </row>
    <row r="972" spans="1:21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98"/>
      <c r="N972" s="28"/>
      <c r="O972" s="82"/>
      <c r="Q972" s="76"/>
      <c r="R972" s="28"/>
      <c r="S972" s="39"/>
      <c r="U972" s="76"/>
    </row>
    <row r="973" spans="1:21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98"/>
      <c r="N973" s="28"/>
      <c r="O973" s="82"/>
      <c r="Q973" s="76"/>
      <c r="R973" s="28"/>
      <c r="S973" s="39"/>
      <c r="U973" s="76"/>
    </row>
    <row r="974" spans="1:21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98"/>
      <c r="N974" s="28"/>
      <c r="O974" s="82"/>
      <c r="Q974" s="76"/>
      <c r="R974" s="28"/>
      <c r="S974" s="39"/>
      <c r="U974" s="76"/>
    </row>
    <row r="975" spans="1:21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98"/>
      <c r="N975" s="28"/>
      <c r="O975" s="82"/>
      <c r="Q975" s="76"/>
      <c r="R975" s="28"/>
      <c r="S975" s="39"/>
      <c r="U975" s="76"/>
    </row>
    <row r="976" spans="1:21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98"/>
      <c r="N976" s="28"/>
      <c r="O976" s="82"/>
      <c r="Q976" s="76"/>
      <c r="R976" s="28"/>
      <c r="S976" s="39"/>
      <c r="U976" s="76"/>
    </row>
    <row r="977" spans="1:21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98"/>
      <c r="N977" s="28"/>
      <c r="O977" s="82"/>
      <c r="Q977" s="76"/>
      <c r="R977" s="28"/>
      <c r="S977" s="39"/>
      <c r="U977" s="76"/>
    </row>
    <row r="978" spans="1:21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98"/>
      <c r="N978" s="28"/>
      <c r="O978" s="82"/>
      <c r="Q978" s="76"/>
      <c r="R978" s="28"/>
      <c r="S978" s="39"/>
      <c r="U978" s="76"/>
    </row>
    <row r="979" spans="1:21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98"/>
      <c r="N979" s="28"/>
      <c r="O979" s="82"/>
      <c r="Q979" s="76"/>
      <c r="R979" s="28"/>
      <c r="S979" s="39"/>
      <c r="U979" s="76"/>
    </row>
    <row r="980" spans="1:21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98"/>
      <c r="N980" s="28"/>
      <c r="O980" s="82"/>
      <c r="Q980" s="76"/>
      <c r="R980" s="28"/>
      <c r="S980" s="39"/>
      <c r="U980" s="76"/>
    </row>
    <row r="981" spans="1:21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98"/>
      <c r="N981" s="28"/>
      <c r="O981" s="82"/>
      <c r="Q981" s="76"/>
      <c r="R981" s="28"/>
      <c r="S981" s="39"/>
      <c r="U981" s="76"/>
    </row>
    <row r="982" spans="1:21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98"/>
      <c r="N982" s="28"/>
      <c r="O982" s="82"/>
      <c r="Q982" s="76"/>
      <c r="R982" s="28"/>
      <c r="S982" s="39"/>
      <c r="U982" s="76"/>
    </row>
    <row r="983" spans="1:21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98"/>
      <c r="N983" s="28"/>
      <c r="O983" s="82"/>
      <c r="Q983" s="76"/>
      <c r="R983" s="28"/>
      <c r="S983" s="39"/>
      <c r="U983" s="76"/>
    </row>
    <row r="984" spans="1:21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98"/>
      <c r="N984" s="28"/>
      <c r="O984" s="82"/>
      <c r="Q984" s="76"/>
      <c r="R984" s="28"/>
      <c r="S984" s="39"/>
      <c r="U984" s="76"/>
    </row>
    <row r="985" spans="1:21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98"/>
      <c r="N985" s="28"/>
      <c r="O985" s="82"/>
      <c r="Q985" s="76"/>
      <c r="R985" s="28"/>
      <c r="S985" s="39"/>
      <c r="U985" s="76"/>
    </row>
    <row r="986" spans="1:21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98"/>
      <c r="N986" s="28"/>
      <c r="O986" s="82"/>
      <c r="Q986" s="76"/>
      <c r="R986" s="28"/>
      <c r="S986" s="39"/>
      <c r="U986" s="76"/>
    </row>
    <row r="987" spans="1:21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98"/>
      <c r="N987" s="28"/>
      <c r="O987" s="82"/>
      <c r="Q987" s="76"/>
      <c r="R987" s="28"/>
      <c r="S987" s="39"/>
      <c r="U987" s="76"/>
    </row>
    <row r="988" spans="1:21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98"/>
      <c r="N988" s="28"/>
      <c r="O988" s="82"/>
      <c r="Q988" s="76"/>
      <c r="R988" s="28"/>
      <c r="S988" s="39"/>
      <c r="U988" s="76"/>
    </row>
    <row r="989" spans="1:21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98"/>
      <c r="N989" s="28"/>
      <c r="O989" s="82"/>
      <c r="Q989" s="76"/>
      <c r="R989" s="28"/>
      <c r="S989" s="39"/>
      <c r="U989" s="76"/>
    </row>
    <row r="990" spans="1:21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98"/>
      <c r="N990" s="28"/>
      <c r="O990" s="82"/>
      <c r="Q990" s="76"/>
      <c r="R990" s="28"/>
      <c r="S990" s="39"/>
      <c r="U990" s="76"/>
    </row>
    <row r="991" spans="1:21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98"/>
      <c r="N991" s="28"/>
      <c r="O991" s="82"/>
      <c r="Q991" s="76"/>
      <c r="R991" s="28"/>
      <c r="S991" s="39"/>
      <c r="U991" s="76"/>
    </row>
    <row r="992" spans="1:21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98"/>
      <c r="N992" s="28"/>
      <c r="O992" s="82"/>
      <c r="Q992" s="76"/>
      <c r="R992" s="28"/>
      <c r="S992" s="39"/>
      <c r="U992" s="76"/>
    </row>
    <row r="993" spans="1:21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98"/>
      <c r="N993" s="28"/>
      <c r="O993" s="82"/>
      <c r="Q993" s="76"/>
      <c r="R993" s="28"/>
      <c r="S993" s="39"/>
      <c r="U993" s="76"/>
    </row>
    <row r="994" spans="1:21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98"/>
      <c r="N994" s="28"/>
      <c r="O994" s="82"/>
      <c r="Q994" s="76"/>
      <c r="R994" s="28"/>
      <c r="S994" s="39"/>
      <c r="U994" s="76"/>
    </row>
    <row r="995" spans="1:21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98"/>
      <c r="N995" s="28"/>
      <c r="O995" s="82"/>
      <c r="Q995" s="76"/>
      <c r="R995" s="28"/>
      <c r="S995" s="39"/>
      <c r="U995" s="76"/>
    </row>
    <row r="996" spans="1:21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98"/>
      <c r="N996" s="28"/>
      <c r="O996" s="82"/>
      <c r="Q996" s="76"/>
      <c r="R996" s="28"/>
      <c r="S996" s="39"/>
      <c r="U996" s="76"/>
    </row>
    <row r="997" spans="1:21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98"/>
      <c r="N997" s="28"/>
      <c r="O997" s="82"/>
      <c r="Q997" s="76"/>
      <c r="R997" s="28"/>
      <c r="S997" s="39"/>
      <c r="U997" s="76"/>
    </row>
    <row r="998" spans="1:21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98"/>
      <c r="N998" s="28"/>
      <c r="O998" s="82"/>
      <c r="Q998" s="76"/>
      <c r="R998" s="28"/>
      <c r="S998" s="39"/>
      <c r="U998" s="76"/>
    </row>
    <row r="999" spans="1:21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98"/>
      <c r="N999" s="28"/>
      <c r="O999" s="82"/>
      <c r="Q999" s="76"/>
      <c r="R999" s="28"/>
      <c r="S999" s="39"/>
      <c r="U999" s="76"/>
    </row>
    <row r="1000" spans="1:21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98"/>
      <c r="N1000" s="28"/>
      <c r="O1000" s="82"/>
      <c r="Q1000" s="76"/>
      <c r="R1000" s="28"/>
      <c r="S1000" s="39"/>
      <c r="U1000" s="76"/>
    </row>
    <row r="1001" spans="1:21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98"/>
      <c r="N1001" s="28"/>
      <c r="O1001" s="82"/>
      <c r="Q1001" s="76"/>
      <c r="R1001" s="28"/>
      <c r="S1001" s="39"/>
      <c r="U1001" s="76"/>
    </row>
    <row r="1002" spans="1:21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98"/>
      <c r="N1002" s="28"/>
      <c r="O1002" s="82"/>
      <c r="Q1002" s="76"/>
      <c r="R1002" s="28"/>
      <c r="S1002" s="39"/>
      <c r="U1002" s="76"/>
    </row>
    <row r="1003" spans="1:21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98"/>
      <c r="N1003" s="28"/>
      <c r="O1003" s="82"/>
      <c r="Q1003" s="76"/>
      <c r="R1003" s="28"/>
      <c r="S1003" s="39"/>
      <c r="U1003" s="76"/>
    </row>
    <row r="1004" spans="1:21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98"/>
      <c r="N1004" s="28"/>
      <c r="O1004" s="82"/>
      <c r="Q1004" s="76"/>
      <c r="R1004" s="28"/>
      <c r="S1004" s="39"/>
      <c r="U1004" s="76"/>
    </row>
    <row r="1005" spans="1:21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98"/>
      <c r="N1005" s="28"/>
      <c r="O1005" s="82"/>
      <c r="Q1005" s="76"/>
      <c r="R1005" s="28"/>
      <c r="S1005" s="39"/>
      <c r="U1005" s="76"/>
    </row>
    <row r="1006" spans="1:21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98"/>
      <c r="N1006" s="28"/>
      <c r="O1006" s="82"/>
      <c r="Q1006" s="76"/>
      <c r="R1006" s="28"/>
      <c r="S1006" s="39"/>
      <c r="U1006" s="76"/>
    </row>
    <row r="1007" spans="1:21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98"/>
      <c r="N1007" s="28"/>
      <c r="O1007" s="82"/>
      <c r="Q1007" s="76"/>
      <c r="R1007" s="28"/>
      <c r="S1007" s="39"/>
      <c r="U1007" s="76"/>
    </row>
    <row r="1008" spans="1:21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98"/>
      <c r="N1008" s="28"/>
      <c r="O1008" s="82"/>
      <c r="Q1008" s="76"/>
      <c r="R1008" s="28"/>
      <c r="S1008" s="39"/>
      <c r="U1008" s="76"/>
    </row>
    <row r="1009" spans="1:21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98"/>
      <c r="N1009" s="28"/>
      <c r="O1009" s="82"/>
      <c r="Q1009" s="76"/>
      <c r="R1009" s="28"/>
      <c r="S1009" s="39"/>
      <c r="U1009" s="76"/>
    </row>
    <row r="1010" spans="1:21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98"/>
      <c r="N1010" s="28"/>
      <c r="O1010" s="82"/>
      <c r="Q1010" s="76"/>
      <c r="R1010" s="28"/>
      <c r="S1010" s="39"/>
      <c r="U1010" s="76"/>
    </row>
    <row r="1011" spans="1:21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98"/>
      <c r="N1011" s="28"/>
      <c r="O1011" s="82"/>
      <c r="Q1011" s="76"/>
      <c r="R1011" s="28"/>
      <c r="S1011" s="39"/>
      <c r="U1011" s="76"/>
    </row>
    <row r="1012" spans="1:21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98"/>
      <c r="N1012" s="28"/>
      <c r="O1012" s="82"/>
      <c r="Q1012" s="76"/>
      <c r="R1012" s="28"/>
      <c r="S1012" s="39"/>
      <c r="U1012" s="76"/>
    </row>
    <row r="1013" spans="1:21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98"/>
      <c r="N1013" s="28"/>
      <c r="O1013" s="82"/>
      <c r="Q1013" s="76"/>
      <c r="R1013" s="28"/>
      <c r="S1013" s="39"/>
      <c r="U1013" s="76"/>
    </row>
    <row r="1014" spans="1:21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98"/>
      <c r="N1014" s="28"/>
      <c r="O1014" s="82"/>
      <c r="Q1014" s="76"/>
      <c r="R1014" s="28"/>
      <c r="S1014" s="39"/>
      <c r="U1014" s="76"/>
    </row>
    <row r="1015" spans="1:21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98"/>
      <c r="N1015" s="28"/>
      <c r="O1015" s="82"/>
      <c r="Q1015" s="76"/>
      <c r="R1015" s="28"/>
      <c r="S1015" s="39"/>
      <c r="U1015" s="76"/>
    </row>
    <row r="1016" spans="1:21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98"/>
      <c r="N1016" s="28"/>
      <c r="O1016" s="82"/>
      <c r="Q1016" s="76"/>
      <c r="R1016" s="28"/>
      <c r="S1016" s="39"/>
      <c r="U1016" s="76"/>
    </row>
    <row r="1017" spans="1:21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98"/>
      <c r="N1017" s="28"/>
      <c r="O1017" s="82"/>
      <c r="Q1017" s="76"/>
      <c r="R1017" s="28"/>
      <c r="S1017" s="39"/>
      <c r="U1017" s="76"/>
    </row>
    <row r="1018" spans="1:21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98"/>
      <c r="N1018" s="28"/>
      <c r="O1018" s="82"/>
      <c r="Q1018" s="76"/>
      <c r="R1018" s="28"/>
      <c r="S1018" s="39"/>
      <c r="U1018" s="76"/>
    </row>
    <row r="1019" spans="1:21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98"/>
      <c r="N1019" s="28"/>
      <c r="O1019" s="82"/>
      <c r="Q1019" s="76"/>
      <c r="R1019" s="28"/>
      <c r="S1019" s="39"/>
      <c r="U1019" s="76"/>
    </row>
    <row r="1020" spans="1:21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98"/>
      <c r="N1020" s="28"/>
      <c r="O1020" s="82"/>
      <c r="Q1020" s="76"/>
      <c r="R1020" s="28"/>
      <c r="S1020" s="39"/>
      <c r="U1020" s="76"/>
    </row>
    <row r="1021" spans="1:21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98"/>
      <c r="N1021" s="28"/>
      <c r="O1021" s="82"/>
      <c r="Q1021" s="76"/>
      <c r="R1021" s="28"/>
      <c r="S1021" s="39"/>
      <c r="U1021" s="76"/>
    </row>
    <row r="1022" spans="1:21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98"/>
      <c r="N1022" s="28"/>
      <c r="O1022" s="82"/>
      <c r="Q1022" s="76"/>
      <c r="R1022" s="28"/>
      <c r="S1022" s="39"/>
      <c r="U1022" s="76"/>
    </row>
    <row r="1023" spans="1:21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98"/>
      <c r="N1023" s="28"/>
      <c r="O1023" s="82"/>
      <c r="Q1023" s="76"/>
      <c r="R1023" s="28"/>
      <c r="S1023" s="39"/>
      <c r="U1023" s="76"/>
    </row>
    <row r="1024" spans="1:21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98"/>
      <c r="N1024" s="28"/>
      <c r="O1024" s="82"/>
      <c r="Q1024" s="76"/>
      <c r="R1024" s="28"/>
      <c r="S1024" s="39"/>
      <c r="U1024" s="76"/>
    </row>
    <row r="1025" spans="1:21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98"/>
      <c r="N1025" s="28"/>
      <c r="O1025" s="82"/>
      <c r="Q1025" s="76"/>
      <c r="R1025" s="28"/>
      <c r="S1025" s="39"/>
      <c r="U1025" s="76"/>
    </row>
    <row r="1026" spans="1:21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98"/>
      <c r="N1026" s="28"/>
      <c r="O1026" s="82"/>
      <c r="Q1026" s="76"/>
      <c r="R1026" s="28"/>
      <c r="S1026" s="39"/>
      <c r="U1026" s="76"/>
    </row>
    <row r="1027" spans="1:21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98"/>
      <c r="N1027" s="28"/>
      <c r="O1027" s="82"/>
      <c r="Q1027" s="76"/>
      <c r="R1027" s="28"/>
      <c r="S1027" s="39"/>
      <c r="U1027" s="76"/>
    </row>
    <row r="1028" spans="1:21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98"/>
      <c r="N1028" s="28"/>
      <c r="O1028" s="82"/>
      <c r="Q1028" s="76"/>
      <c r="R1028" s="28"/>
      <c r="S1028" s="39"/>
      <c r="U1028" s="76"/>
    </row>
    <row r="1029" spans="1:21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98"/>
      <c r="N1029" s="28"/>
      <c r="O1029" s="82"/>
      <c r="Q1029" s="76"/>
      <c r="R1029" s="28"/>
      <c r="S1029" s="39"/>
      <c r="U1029" s="76"/>
    </row>
    <row r="1030" spans="1:21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98"/>
      <c r="N1030" s="28"/>
      <c r="O1030" s="82"/>
      <c r="Q1030" s="76"/>
      <c r="R1030" s="28"/>
      <c r="S1030" s="39"/>
      <c r="U1030" s="76"/>
    </row>
    <row r="1031" spans="1:21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98"/>
      <c r="N1031" s="28"/>
      <c r="O1031" s="82"/>
      <c r="Q1031" s="76"/>
      <c r="R1031" s="28"/>
      <c r="S1031" s="39"/>
      <c r="U1031" s="76"/>
    </row>
    <row r="1032" spans="1:21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98"/>
      <c r="N1032" s="28"/>
      <c r="O1032" s="82"/>
      <c r="Q1032" s="76"/>
      <c r="R1032" s="28"/>
      <c r="S1032" s="39"/>
      <c r="U1032" s="76"/>
    </row>
    <row r="1033" spans="1:21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98"/>
      <c r="N1033" s="28"/>
      <c r="O1033" s="82"/>
      <c r="Q1033" s="76"/>
      <c r="R1033" s="28"/>
      <c r="S1033" s="39"/>
      <c r="U1033" s="76"/>
    </row>
    <row r="1034" spans="1:21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98"/>
      <c r="N1034" s="28"/>
      <c r="O1034" s="82"/>
      <c r="Q1034" s="76"/>
      <c r="R1034" s="28"/>
      <c r="S1034" s="39"/>
      <c r="U1034" s="76"/>
    </row>
    <row r="1035" spans="1:21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98"/>
      <c r="N1035" s="28"/>
      <c r="O1035" s="82"/>
      <c r="Q1035" s="76"/>
      <c r="R1035" s="28"/>
      <c r="S1035" s="39"/>
      <c r="U1035" s="76"/>
    </row>
    <row r="1036" spans="1:21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98"/>
      <c r="N1036" s="28"/>
      <c r="O1036" s="82"/>
      <c r="Q1036" s="76"/>
      <c r="R1036" s="28"/>
      <c r="S1036" s="39"/>
      <c r="U1036" s="76"/>
    </row>
    <row r="1037" spans="1:21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98"/>
      <c r="N1037" s="28"/>
      <c r="O1037" s="82"/>
      <c r="Q1037" s="76"/>
      <c r="R1037" s="28"/>
      <c r="S1037" s="39"/>
      <c r="U1037" s="76"/>
    </row>
    <row r="1038" spans="1:21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98"/>
      <c r="N1038" s="28"/>
      <c r="O1038" s="82"/>
      <c r="Q1038" s="76"/>
      <c r="R1038" s="28"/>
      <c r="S1038" s="39"/>
      <c r="U1038" s="76"/>
    </row>
    <row r="1039" spans="1:21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98"/>
      <c r="N1039" s="28"/>
      <c r="O1039" s="82"/>
      <c r="Q1039" s="76"/>
      <c r="R1039" s="28"/>
      <c r="S1039" s="39"/>
      <c r="U1039" s="76"/>
    </row>
    <row r="1040" spans="1:21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98"/>
      <c r="N1040" s="28"/>
      <c r="O1040" s="82"/>
      <c r="Q1040" s="76"/>
      <c r="R1040" s="28"/>
      <c r="S1040" s="39"/>
      <c r="U1040" s="76"/>
    </row>
    <row r="1041" spans="1:21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98"/>
      <c r="N1041" s="28"/>
      <c r="O1041" s="82"/>
      <c r="Q1041" s="76"/>
      <c r="R1041" s="28"/>
      <c r="S1041" s="39"/>
      <c r="U1041" s="76"/>
    </row>
    <row r="1042" spans="1:21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98"/>
      <c r="N1042" s="28"/>
      <c r="O1042" s="82"/>
      <c r="Q1042" s="76"/>
      <c r="R1042" s="28"/>
      <c r="S1042" s="39"/>
      <c r="U1042" s="76"/>
    </row>
    <row r="1043" spans="1:21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98"/>
      <c r="N1043" s="28"/>
      <c r="O1043" s="82"/>
      <c r="Q1043" s="76"/>
      <c r="R1043" s="28"/>
      <c r="S1043" s="39"/>
      <c r="U1043" s="76"/>
    </row>
    <row r="1044" spans="1:21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98"/>
      <c r="N1044" s="28"/>
      <c r="O1044" s="82"/>
      <c r="Q1044" s="76"/>
      <c r="R1044" s="28"/>
      <c r="S1044" s="39"/>
      <c r="U1044" s="76"/>
    </row>
    <row r="1045" spans="1:21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98"/>
      <c r="N1045" s="28"/>
      <c r="O1045" s="82"/>
      <c r="Q1045" s="76"/>
      <c r="R1045" s="28"/>
      <c r="S1045" s="39"/>
      <c r="U1045" s="76"/>
    </row>
    <row r="1046" spans="1:21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98"/>
      <c r="N1046" s="28"/>
      <c r="O1046" s="82"/>
      <c r="Q1046" s="76"/>
      <c r="R1046" s="28"/>
      <c r="S1046" s="39"/>
      <c r="U1046" s="76"/>
    </row>
    <row r="1047" spans="1:21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98"/>
      <c r="N1047" s="28"/>
      <c r="O1047" s="82"/>
      <c r="Q1047" s="76"/>
      <c r="R1047" s="28"/>
      <c r="S1047" s="39"/>
      <c r="U1047" s="76"/>
    </row>
    <row r="1048" spans="1:21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98"/>
      <c r="N1048" s="28"/>
      <c r="O1048" s="82"/>
      <c r="Q1048" s="76"/>
      <c r="R1048" s="28"/>
      <c r="S1048" s="39"/>
      <c r="U1048" s="76"/>
    </row>
    <row r="1049" spans="1:21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98"/>
      <c r="N1049" s="28"/>
      <c r="O1049" s="82"/>
      <c r="Q1049" s="76"/>
      <c r="R1049" s="28"/>
      <c r="S1049" s="39"/>
      <c r="U1049" s="76"/>
    </row>
    <row r="1050" spans="1:21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98"/>
      <c r="N1050" s="28"/>
      <c r="O1050" s="82"/>
      <c r="Q1050" s="76"/>
      <c r="R1050" s="28"/>
      <c r="S1050" s="39"/>
      <c r="U1050" s="76"/>
    </row>
    <row r="1051" spans="1:21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98"/>
      <c r="N1051" s="28"/>
      <c r="O1051" s="82"/>
      <c r="Q1051" s="76"/>
      <c r="R1051" s="28"/>
      <c r="S1051" s="39"/>
      <c r="U1051" s="76"/>
    </row>
    <row r="1052" spans="1:21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98"/>
      <c r="N1052" s="28"/>
      <c r="O1052" s="82"/>
      <c r="Q1052" s="76"/>
      <c r="R1052" s="28"/>
      <c r="S1052" s="39"/>
      <c r="U1052" s="76"/>
    </row>
    <row r="1053" spans="1:21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98"/>
      <c r="N1053" s="28"/>
      <c r="O1053" s="82"/>
      <c r="Q1053" s="76"/>
      <c r="R1053" s="28"/>
      <c r="S1053" s="39"/>
      <c r="U1053" s="76"/>
    </row>
    <row r="1054" spans="1:21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98"/>
      <c r="N1054" s="28"/>
      <c r="O1054" s="82"/>
      <c r="Q1054" s="76"/>
      <c r="R1054" s="28"/>
      <c r="S1054" s="39"/>
      <c r="U1054" s="76"/>
    </row>
    <row r="1055" spans="1:21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98"/>
      <c r="N1055" s="28"/>
      <c r="O1055" s="82"/>
      <c r="Q1055" s="76"/>
      <c r="R1055" s="28"/>
      <c r="S1055" s="39"/>
      <c r="U1055" s="76"/>
    </row>
    <row r="1056" spans="1:21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98"/>
      <c r="N1056" s="28"/>
      <c r="O1056" s="82"/>
      <c r="Q1056" s="76"/>
      <c r="R1056" s="28"/>
      <c r="S1056" s="39"/>
      <c r="U1056" s="76"/>
    </row>
    <row r="1057" spans="1:21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98"/>
      <c r="N1057" s="28"/>
      <c r="O1057" s="82"/>
      <c r="Q1057" s="76"/>
      <c r="R1057" s="28"/>
      <c r="S1057" s="39"/>
      <c r="U1057" s="76"/>
    </row>
    <row r="1058" spans="1:21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98"/>
      <c r="N1058" s="28"/>
      <c r="O1058" s="82"/>
      <c r="Q1058" s="76"/>
      <c r="R1058" s="28"/>
      <c r="S1058" s="39"/>
      <c r="U1058" s="76"/>
    </row>
    <row r="1059" spans="1:21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98"/>
      <c r="N1059" s="28"/>
      <c r="O1059" s="82"/>
      <c r="Q1059" s="76"/>
      <c r="R1059" s="28"/>
      <c r="S1059" s="39"/>
      <c r="U1059" s="76"/>
    </row>
    <row r="1060" spans="1:21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98"/>
      <c r="N1060" s="28"/>
      <c r="O1060" s="82"/>
      <c r="Q1060" s="76"/>
      <c r="R1060" s="28"/>
      <c r="S1060" s="39"/>
      <c r="U1060" s="76"/>
    </row>
    <row r="1061" spans="1:21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98"/>
      <c r="N1061" s="28"/>
      <c r="O1061" s="82"/>
      <c r="Q1061" s="76"/>
      <c r="R1061" s="28"/>
      <c r="S1061" s="39"/>
      <c r="U1061" s="76"/>
    </row>
    <row r="1062" spans="1:21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98"/>
      <c r="N1062" s="28"/>
      <c r="O1062" s="82"/>
      <c r="Q1062" s="76"/>
      <c r="R1062" s="28"/>
      <c r="S1062" s="39"/>
      <c r="U1062" s="76"/>
    </row>
    <row r="1063" spans="1:21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98"/>
      <c r="N1063" s="28"/>
      <c r="O1063" s="82"/>
      <c r="Q1063" s="76"/>
      <c r="R1063" s="28"/>
      <c r="S1063" s="39"/>
      <c r="U1063" s="76"/>
    </row>
    <row r="1064" spans="1:21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98"/>
      <c r="N1064" s="28"/>
      <c r="O1064" s="82"/>
      <c r="Q1064" s="76"/>
      <c r="R1064" s="28"/>
      <c r="S1064" s="39"/>
      <c r="U1064" s="76"/>
    </row>
    <row r="1065" spans="1:21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98"/>
      <c r="N1065" s="28"/>
      <c r="O1065" s="82"/>
      <c r="Q1065" s="76"/>
      <c r="R1065" s="28"/>
      <c r="S1065" s="39"/>
      <c r="U1065" s="76"/>
    </row>
    <row r="1066" spans="1:21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98"/>
      <c r="N1066" s="28"/>
      <c r="O1066" s="82"/>
      <c r="Q1066" s="76"/>
      <c r="R1066" s="28"/>
      <c r="S1066" s="39"/>
      <c r="U1066" s="76"/>
    </row>
    <row r="1067" spans="1:21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98"/>
      <c r="N1067" s="28"/>
      <c r="O1067" s="82"/>
      <c r="Q1067" s="76"/>
      <c r="R1067" s="28"/>
      <c r="S1067" s="39"/>
      <c r="U1067" s="76"/>
    </row>
    <row r="1068" spans="1:21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98"/>
      <c r="N1068" s="28"/>
      <c r="O1068" s="82"/>
      <c r="Q1068" s="76"/>
      <c r="R1068" s="28"/>
      <c r="S1068" s="39"/>
      <c r="U1068" s="76"/>
    </row>
    <row r="1069" spans="1:21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98"/>
      <c r="N1069" s="28"/>
      <c r="O1069" s="82"/>
      <c r="Q1069" s="76"/>
      <c r="R1069" s="28"/>
      <c r="S1069" s="39"/>
      <c r="U1069" s="76"/>
    </row>
    <row r="1070" spans="1:21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98"/>
      <c r="N1070" s="28"/>
      <c r="O1070" s="82"/>
      <c r="Q1070" s="76"/>
      <c r="R1070" s="28"/>
      <c r="S1070" s="39"/>
      <c r="U1070" s="76"/>
    </row>
    <row r="1071" spans="1:21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98"/>
      <c r="N1071" s="28"/>
      <c r="O1071" s="82"/>
      <c r="Q1071" s="76"/>
      <c r="R1071" s="28"/>
      <c r="S1071" s="39"/>
      <c r="U1071" s="76"/>
    </row>
    <row r="1072" spans="1:21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98"/>
      <c r="N1072" s="28"/>
      <c r="O1072" s="82"/>
      <c r="Q1072" s="76"/>
      <c r="R1072" s="28"/>
      <c r="S1072" s="39"/>
      <c r="U1072" s="76"/>
    </row>
    <row r="1073" spans="1:21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98"/>
      <c r="N1073" s="28"/>
      <c r="O1073" s="82"/>
      <c r="Q1073" s="76"/>
      <c r="R1073" s="28"/>
      <c r="S1073" s="39"/>
      <c r="U1073" s="76"/>
    </row>
    <row r="1074" spans="1:21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98"/>
      <c r="N1074" s="28"/>
      <c r="O1074" s="82"/>
      <c r="Q1074" s="76"/>
      <c r="R1074" s="28"/>
      <c r="S1074" s="39"/>
      <c r="U1074" s="76"/>
    </row>
    <row r="1075" spans="1:21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98"/>
      <c r="N1075" s="28"/>
      <c r="O1075" s="82"/>
      <c r="Q1075" s="76"/>
      <c r="R1075" s="28"/>
      <c r="S1075" s="39"/>
      <c r="U1075" s="76"/>
    </row>
    <row r="1076" spans="1:21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98"/>
      <c r="N1076" s="28"/>
      <c r="O1076" s="82"/>
      <c r="Q1076" s="76"/>
      <c r="R1076" s="28"/>
      <c r="S1076" s="39"/>
      <c r="U1076" s="76"/>
    </row>
    <row r="1077" spans="1:21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98"/>
      <c r="N1077" s="28"/>
      <c r="O1077" s="82"/>
      <c r="Q1077" s="76"/>
      <c r="R1077" s="28"/>
      <c r="S1077" s="39"/>
      <c r="U1077" s="76"/>
    </row>
    <row r="1078" spans="1:21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98"/>
      <c r="N1078" s="28"/>
      <c r="O1078" s="82"/>
      <c r="Q1078" s="76"/>
      <c r="R1078" s="28"/>
      <c r="S1078" s="39"/>
      <c r="U1078" s="76"/>
    </row>
    <row r="1079" spans="1:21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98"/>
      <c r="N1079" s="28"/>
      <c r="O1079" s="82"/>
      <c r="Q1079" s="76"/>
      <c r="R1079" s="28"/>
      <c r="S1079" s="39"/>
      <c r="U1079" s="76"/>
    </row>
    <row r="1080" spans="1:21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98"/>
      <c r="N1080" s="28"/>
      <c r="O1080" s="82"/>
      <c r="Q1080" s="76"/>
      <c r="R1080" s="28"/>
      <c r="S1080" s="39"/>
      <c r="U1080" s="76"/>
    </row>
    <row r="1081" spans="1:21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98"/>
      <c r="N1081" s="28"/>
      <c r="O1081" s="82"/>
      <c r="Q1081" s="76"/>
      <c r="R1081" s="28"/>
      <c r="S1081" s="39"/>
      <c r="U1081" s="76"/>
    </row>
    <row r="1082" spans="1:21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98"/>
      <c r="N1082" s="28"/>
      <c r="O1082" s="82"/>
      <c r="Q1082" s="76"/>
      <c r="R1082" s="28"/>
      <c r="S1082" s="39"/>
      <c r="U1082" s="76"/>
    </row>
    <row r="1083" spans="1:21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98"/>
      <c r="N1083" s="28"/>
      <c r="O1083" s="82"/>
      <c r="Q1083" s="76"/>
      <c r="R1083" s="28"/>
      <c r="S1083" s="39"/>
      <c r="U1083" s="76"/>
    </row>
    <row r="1084" spans="1:21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98"/>
      <c r="N1084" s="28"/>
      <c r="O1084" s="82"/>
      <c r="Q1084" s="76"/>
      <c r="R1084" s="28"/>
      <c r="S1084" s="39"/>
      <c r="U1084" s="76"/>
    </row>
    <row r="1085" spans="1:21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98"/>
      <c r="N1085" s="28"/>
      <c r="O1085" s="82"/>
      <c r="Q1085" s="76"/>
      <c r="R1085" s="28"/>
      <c r="S1085" s="39"/>
      <c r="U1085" s="76"/>
    </row>
    <row r="1086" spans="1:21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98"/>
      <c r="N1086" s="28"/>
      <c r="O1086" s="82"/>
      <c r="Q1086" s="76"/>
      <c r="R1086" s="28"/>
      <c r="S1086" s="39"/>
      <c r="U1086" s="76"/>
    </row>
    <row r="1087" spans="1:21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98"/>
      <c r="N1087" s="28"/>
      <c r="O1087" s="82"/>
      <c r="Q1087" s="76"/>
      <c r="R1087" s="28"/>
      <c r="S1087" s="39"/>
      <c r="U1087" s="76"/>
    </row>
    <row r="1088" spans="1:21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98"/>
      <c r="N1088" s="28"/>
      <c r="O1088" s="82"/>
      <c r="Q1088" s="76"/>
      <c r="R1088" s="28"/>
      <c r="S1088" s="39"/>
      <c r="U1088" s="76"/>
    </row>
    <row r="1089" spans="1:21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98"/>
      <c r="N1089" s="28"/>
      <c r="O1089" s="82"/>
      <c r="Q1089" s="76"/>
      <c r="R1089" s="28"/>
      <c r="S1089" s="39"/>
      <c r="U1089" s="76"/>
    </row>
    <row r="1090" spans="1:21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98"/>
      <c r="N1090" s="28"/>
      <c r="O1090" s="82"/>
      <c r="Q1090" s="76"/>
      <c r="R1090" s="28"/>
      <c r="S1090" s="39"/>
      <c r="U1090" s="76"/>
    </row>
    <row r="1091" spans="1:21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98"/>
      <c r="N1091" s="28"/>
      <c r="O1091" s="82"/>
      <c r="Q1091" s="76"/>
      <c r="R1091" s="28"/>
      <c r="S1091" s="39"/>
      <c r="U1091" s="76"/>
    </row>
    <row r="1092" spans="1:21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98"/>
      <c r="N1092" s="28"/>
      <c r="O1092" s="82"/>
      <c r="Q1092" s="76"/>
      <c r="R1092" s="28"/>
      <c r="S1092" s="39"/>
      <c r="U1092" s="76"/>
    </row>
    <row r="1093" spans="1:21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98"/>
      <c r="N1093" s="28"/>
      <c r="O1093" s="82"/>
      <c r="Q1093" s="76"/>
      <c r="R1093" s="28"/>
      <c r="S1093" s="39"/>
      <c r="U1093" s="76"/>
    </row>
    <row r="1094" spans="1:21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98"/>
      <c r="N1094" s="28"/>
      <c r="O1094" s="82"/>
      <c r="Q1094" s="76"/>
      <c r="R1094" s="28"/>
      <c r="S1094" s="39"/>
      <c r="U1094" s="76"/>
    </row>
    <row r="1095" spans="1:21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98"/>
      <c r="N1095" s="28"/>
      <c r="O1095" s="82"/>
      <c r="Q1095" s="76"/>
      <c r="R1095" s="28"/>
      <c r="S1095" s="39"/>
      <c r="U1095" s="76"/>
    </row>
    <row r="1096" spans="1:21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98"/>
      <c r="N1096" s="28"/>
      <c r="O1096" s="82"/>
      <c r="Q1096" s="76"/>
      <c r="R1096" s="28"/>
      <c r="S1096" s="39"/>
      <c r="U1096" s="76"/>
    </row>
    <row r="1097" spans="1:21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98"/>
      <c r="N1097" s="28"/>
      <c r="O1097" s="82"/>
      <c r="Q1097" s="76"/>
      <c r="R1097" s="28"/>
      <c r="S1097" s="39"/>
      <c r="U1097" s="76"/>
    </row>
    <row r="1098" spans="1:21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98"/>
      <c r="N1098" s="28"/>
      <c r="O1098" s="82"/>
      <c r="Q1098" s="76"/>
      <c r="R1098" s="28"/>
      <c r="S1098" s="39"/>
      <c r="U1098" s="76"/>
    </row>
    <row r="1099" spans="1:21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98"/>
      <c r="N1099" s="28"/>
      <c r="O1099" s="82"/>
      <c r="Q1099" s="76"/>
      <c r="R1099" s="28"/>
      <c r="S1099" s="39"/>
      <c r="U1099" s="76"/>
    </row>
    <row r="1100" spans="1:21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98"/>
      <c r="N1100" s="28"/>
      <c r="O1100" s="82"/>
      <c r="Q1100" s="76"/>
      <c r="R1100" s="28"/>
      <c r="S1100" s="39"/>
      <c r="U1100" s="76"/>
    </row>
    <row r="1101" spans="1:21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98"/>
      <c r="N1101" s="28"/>
      <c r="O1101" s="82"/>
      <c r="Q1101" s="76"/>
      <c r="R1101" s="28"/>
      <c r="S1101" s="39"/>
      <c r="U1101" s="76"/>
    </row>
    <row r="1102" spans="1:21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98"/>
      <c r="N1102" s="28"/>
      <c r="O1102" s="82"/>
      <c r="Q1102" s="76"/>
      <c r="R1102" s="28"/>
      <c r="S1102" s="39"/>
      <c r="U1102" s="76"/>
    </row>
    <row r="1103" spans="1:21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98"/>
      <c r="N1103" s="28"/>
      <c r="O1103" s="82"/>
      <c r="Q1103" s="76"/>
      <c r="R1103" s="28"/>
      <c r="S1103" s="39"/>
      <c r="U1103" s="76"/>
    </row>
    <row r="1104" spans="1:21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98"/>
      <c r="N1104" s="28"/>
      <c r="O1104" s="82"/>
      <c r="Q1104" s="76"/>
      <c r="R1104" s="28"/>
      <c r="S1104" s="39"/>
      <c r="U1104" s="76"/>
    </row>
    <row r="1105" spans="1:21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98"/>
      <c r="N1105" s="28"/>
      <c r="O1105" s="82"/>
      <c r="Q1105" s="76"/>
      <c r="R1105" s="28"/>
      <c r="S1105" s="39"/>
      <c r="U1105" s="76"/>
    </row>
    <row r="1106" spans="1:21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98"/>
      <c r="N1106" s="28"/>
      <c r="O1106" s="82"/>
      <c r="Q1106" s="76"/>
      <c r="R1106" s="28"/>
      <c r="S1106" s="39"/>
      <c r="U1106" s="76"/>
    </row>
    <row r="1107" spans="1:21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98"/>
      <c r="N1107" s="28"/>
      <c r="O1107" s="82"/>
      <c r="Q1107" s="76"/>
      <c r="R1107" s="28"/>
      <c r="S1107" s="39"/>
      <c r="U1107" s="76"/>
    </row>
    <row r="1108" spans="1:21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98"/>
      <c r="N1108" s="28"/>
      <c r="O1108" s="82"/>
      <c r="Q1108" s="76"/>
      <c r="R1108" s="28"/>
      <c r="S1108" s="39"/>
      <c r="U1108" s="76"/>
    </row>
    <row r="1109" spans="1:21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98"/>
      <c r="N1109" s="28"/>
      <c r="O1109" s="82"/>
      <c r="Q1109" s="76"/>
      <c r="R1109" s="28"/>
      <c r="S1109" s="39"/>
      <c r="U1109" s="76"/>
    </row>
    <row r="1110" spans="1:21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98"/>
      <c r="N1110" s="28"/>
      <c r="O1110" s="82"/>
      <c r="Q1110" s="76"/>
      <c r="R1110" s="28"/>
      <c r="S1110" s="39"/>
      <c r="U1110" s="76"/>
    </row>
    <row r="1111" spans="1:21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98"/>
      <c r="N1111" s="28"/>
      <c r="O1111" s="82"/>
      <c r="Q1111" s="76"/>
      <c r="R1111" s="28"/>
      <c r="S1111" s="39"/>
      <c r="U1111" s="76"/>
    </row>
    <row r="1112" spans="1:21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98"/>
      <c r="N1112" s="28"/>
      <c r="O1112" s="82"/>
      <c r="Q1112" s="76"/>
      <c r="R1112" s="28"/>
      <c r="S1112" s="39"/>
      <c r="U1112" s="76"/>
    </row>
    <row r="1113" spans="1:21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98"/>
      <c r="N1113" s="28"/>
      <c r="O1113" s="82"/>
      <c r="Q1113" s="76"/>
      <c r="R1113" s="28"/>
      <c r="S1113" s="39"/>
      <c r="U1113" s="76"/>
    </row>
    <row r="1114" spans="1:21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98"/>
      <c r="N1114" s="28"/>
      <c r="O1114" s="82"/>
      <c r="Q1114" s="76"/>
      <c r="R1114" s="28"/>
      <c r="S1114" s="39"/>
      <c r="U1114" s="76"/>
    </row>
    <row r="1115" spans="1:21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98"/>
      <c r="N1115" s="28"/>
      <c r="O1115" s="82"/>
      <c r="Q1115" s="76"/>
      <c r="R1115" s="28"/>
      <c r="S1115" s="39"/>
      <c r="U1115" s="76"/>
    </row>
    <row r="1116" spans="1:21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98"/>
      <c r="N1116" s="28"/>
      <c r="O1116" s="82"/>
      <c r="Q1116" s="76"/>
      <c r="R1116" s="28"/>
      <c r="S1116" s="39"/>
      <c r="U1116" s="76"/>
    </row>
    <row r="1117" spans="1:21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98"/>
      <c r="N1117" s="28"/>
      <c r="O1117" s="82"/>
      <c r="Q1117" s="76"/>
      <c r="R1117" s="28"/>
      <c r="S1117" s="39"/>
      <c r="U1117" s="76"/>
    </row>
    <row r="1118" spans="1:21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98"/>
      <c r="N1118" s="28"/>
      <c r="O1118" s="82"/>
      <c r="Q1118" s="76"/>
      <c r="R1118" s="28"/>
      <c r="S1118" s="39"/>
      <c r="U1118" s="76"/>
    </row>
    <row r="1119" spans="1:21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98"/>
      <c r="N1119" s="28"/>
      <c r="O1119" s="82"/>
      <c r="Q1119" s="76"/>
      <c r="R1119" s="28"/>
      <c r="S1119" s="39"/>
      <c r="U1119" s="76"/>
    </row>
    <row r="1120" spans="1:21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98"/>
      <c r="N1120" s="28"/>
      <c r="O1120" s="82"/>
      <c r="Q1120" s="76"/>
      <c r="R1120" s="28"/>
      <c r="S1120" s="39"/>
      <c r="U1120" s="76"/>
    </row>
    <row r="1121" spans="1:21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98"/>
      <c r="N1121" s="28"/>
      <c r="O1121" s="82"/>
      <c r="Q1121" s="76"/>
      <c r="R1121" s="28"/>
      <c r="S1121" s="39"/>
      <c r="U1121" s="76"/>
    </row>
    <row r="1122" spans="1:21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98"/>
      <c r="N1122" s="28"/>
      <c r="O1122" s="82"/>
      <c r="Q1122" s="76"/>
      <c r="R1122" s="28"/>
      <c r="S1122" s="39"/>
      <c r="U1122" s="76"/>
    </row>
    <row r="1123" spans="1:21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98"/>
      <c r="N1123" s="28"/>
      <c r="O1123" s="82"/>
      <c r="Q1123" s="76"/>
      <c r="R1123" s="28"/>
      <c r="S1123" s="39"/>
      <c r="U1123" s="76"/>
    </row>
    <row r="1124" spans="1:21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98"/>
      <c r="N1124" s="28"/>
      <c r="O1124" s="82"/>
      <c r="Q1124" s="76"/>
      <c r="R1124" s="28"/>
      <c r="S1124" s="39"/>
      <c r="U1124" s="76"/>
    </row>
    <row r="1125" spans="1:21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98"/>
      <c r="N1125" s="28"/>
      <c r="O1125" s="82"/>
      <c r="Q1125" s="76"/>
      <c r="R1125" s="28"/>
      <c r="S1125" s="39"/>
      <c r="U1125" s="76"/>
    </row>
    <row r="1126" spans="1:21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98"/>
      <c r="N1126" s="28"/>
      <c r="O1126" s="82"/>
      <c r="Q1126" s="76"/>
      <c r="R1126" s="28"/>
      <c r="S1126" s="39"/>
      <c r="U1126" s="76"/>
    </row>
    <row r="1127" spans="1:21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98"/>
      <c r="N1127" s="28"/>
      <c r="O1127" s="82"/>
      <c r="Q1127" s="76"/>
      <c r="R1127" s="28"/>
      <c r="S1127" s="39"/>
      <c r="U1127" s="76"/>
    </row>
    <row r="1128" spans="1:21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98"/>
      <c r="N1128" s="28"/>
      <c r="O1128" s="82"/>
      <c r="Q1128" s="76"/>
      <c r="R1128" s="28"/>
      <c r="S1128" s="39"/>
      <c r="U1128" s="76"/>
    </row>
    <row r="1129" spans="1:21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98"/>
      <c r="N1129" s="28"/>
      <c r="O1129" s="82"/>
      <c r="Q1129" s="76"/>
      <c r="R1129" s="28"/>
      <c r="S1129" s="39"/>
      <c r="U1129" s="76"/>
    </row>
    <row r="1130" spans="1:21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98"/>
      <c r="N1130" s="28"/>
      <c r="O1130" s="82"/>
      <c r="Q1130" s="76"/>
      <c r="R1130" s="28"/>
      <c r="S1130" s="39"/>
      <c r="U1130" s="76"/>
    </row>
    <row r="1131" spans="1:21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98"/>
      <c r="N1131" s="28"/>
      <c r="O1131" s="82"/>
      <c r="Q1131" s="76"/>
      <c r="R1131" s="28"/>
      <c r="S1131" s="39"/>
      <c r="U1131" s="76"/>
    </row>
    <row r="1132" spans="1:21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98"/>
      <c r="N1132" s="28"/>
      <c r="O1132" s="82"/>
      <c r="Q1132" s="76"/>
      <c r="R1132" s="28"/>
      <c r="S1132" s="39"/>
      <c r="U1132" s="76"/>
    </row>
    <row r="1133" spans="1:21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98"/>
      <c r="N1133" s="28"/>
      <c r="O1133" s="82"/>
      <c r="Q1133" s="76"/>
      <c r="R1133" s="28"/>
      <c r="S1133" s="39"/>
      <c r="U1133" s="76"/>
    </row>
    <row r="1134" spans="1:21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98"/>
      <c r="N1134" s="28"/>
      <c r="O1134" s="82"/>
      <c r="Q1134" s="76"/>
      <c r="R1134" s="28"/>
      <c r="S1134" s="39"/>
      <c r="U1134" s="76"/>
    </row>
    <row r="1135" spans="1:21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98"/>
      <c r="N1135" s="28"/>
      <c r="O1135" s="82"/>
      <c r="Q1135" s="76"/>
      <c r="R1135" s="28"/>
      <c r="S1135" s="39"/>
      <c r="U1135" s="76"/>
    </row>
    <row r="1136" spans="1:21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98"/>
      <c r="N1136" s="28"/>
      <c r="O1136" s="82"/>
      <c r="Q1136" s="76"/>
      <c r="R1136" s="28"/>
      <c r="S1136" s="39"/>
      <c r="U1136" s="76"/>
    </row>
    <row r="1137" spans="1:21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98"/>
      <c r="N1137" s="28"/>
      <c r="O1137" s="82"/>
      <c r="Q1137" s="76"/>
      <c r="R1137" s="28"/>
      <c r="S1137" s="39"/>
      <c r="U1137" s="76"/>
    </row>
    <row r="1138" spans="1:21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98"/>
      <c r="N1138" s="28"/>
      <c r="O1138" s="82"/>
      <c r="Q1138" s="76"/>
      <c r="R1138" s="28"/>
      <c r="S1138" s="39"/>
      <c r="U1138" s="76"/>
    </row>
    <row r="1139" spans="1:21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98"/>
      <c r="N1139" s="28"/>
      <c r="O1139" s="82"/>
      <c r="Q1139" s="76"/>
      <c r="R1139" s="28"/>
      <c r="S1139" s="39"/>
      <c r="U1139" s="76"/>
    </row>
    <row r="1140" spans="1:21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98"/>
      <c r="N1140" s="28"/>
      <c r="O1140" s="82"/>
      <c r="Q1140" s="76"/>
      <c r="R1140" s="28"/>
      <c r="S1140" s="39"/>
      <c r="U1140" s="76"/>
    </row>
    <row r="1141" spans="1:21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98"/>
      <c r="N1141" s="28"/>
      <c r="O1141" s="82"/>
      <c r="Q1141" s="76"/>
      <c r="R1141" s="28"/>
      <c r="S1141" s="39"/>
      <c r="U1141" s="76"/>
    </row>
    <row r="1142" spans="1:21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98"/>
      <c r="N1142" s="28"/>
      <c r="O1142" s="82"/>
      <c r="Q1142" s="76"/>
      <c r="R1142" s="28"/>
      <c r="S1142" s="39"/>
      <c r="U1142" s="76"/>
    </row>
    <row r="1143" spans="1:21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98"/>
      <c r="N1143" s="28"/>
      <c r="O1143" s="82"/>
      <c r="Q1143" s="76"/>
      <c r="R1143" s="28"/>
      <c r="S1143" s="39"/>
      <c r="U1143" s="76"/>
    </row>
    <row r="1144" spans="1:21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98"/>
      <c r="N1144" s="28"/>
      <c r="O1144" s="82"/>
      <c r="Q1144" s="76"/>
      <c r="R1144" s="28"/>
      <c r="S1144" s="39"/>
      <c r="U1144" s="76"/>
    </row>
    <row r="1145" spans="1:21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98"/>
      <c r="N1145" s="28"/>
      <c r="O1145" s="82"/>
      <c r="Q1145" s="76"/>
      <c r="R1145" s="28"/>
      <c r="S1145" s="39"/>
      <c r="U1145" s="76"/>
    </row>
    <row r="1146" spans="1:21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98"/>
      <c r="N1146" s="28"/>
      <c r="O1146" s="82"/>
      <c r="Q1146" s="76"/>
      <c r="R1146" s="28"/>
      <c r="S1146" s="39"/>
      <c r="U1146" s="76"/>
    </row>
    <row r="1147" spans="1:21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98"/>
      <c r="N1147" s="28"/>
      <c r="O1147" s="82"/>
      <c r="Q1147" s="76"/>
      <c r="R1147" s="28"/>
      <c r="S1147" s="39"/>
      <c r="U1147" s="76"/>
    </row>
    <row r="1148" spans="1:21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98"/>
      <c r="N1148" s="28"/>
      <c r="O1148" s="82"/>
      <c r="Q1148" s="76"/>
      <c r="R1148" s="28"/>
      <c r="S1148" s="39"/>
      <c r="U1148" s="76"/>
    </row>
    <row r="1149" spans="1:21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98"/>
      <c r="N1149" s="28"/>
      <c r="O1149" s="82"/>
      <c r="Q1149" s="76"/>
      <c r="R1149" s="28"/>
      <c r="S1149" s="39"/>
      <c r="U1149" s="76"/>
    </row>
    <row r="1150" spans="1:21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98"/>
      <c r="N1150" s="28"/>
      <c r="O1150" s="82"/>
      <c r="Q1150" s="76"/>
      <c r="R1150" s="28"/>
      <c r="S1150" s="39"/>
      <c r="U1150" s="76"/>
    </row>
    <row r="1151" spans="1:21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98"/>
      <c r="N1151" s="28"/>
      <c r="O1151" s="82"/>
      <c r="Q1151" s="76"/>
      <c r="R1151" s="28"/>
      <c r="S1151" s="39"/>
      <c r="U1151" s="76"/>
    </row>
    <row r="1152" spans="1:21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98"/>
      <c r="N1152" s="28"/>
      <c r="O1152" s="82"/>
      <c r="Q1152" s="76"/>
      <c r="R1152" s="28"/>
      <c r="S1152" s="39"/>
      <c r="U1152" s="76"/>
    </row>
    <row r="1153" spans="1:21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98"/>
      <c r="N1153" s="28"/>
      <c r="O1153" s="82"/>
      <c r="Q1153" s="76"/>
      <c r="R1153" s="28"/>
      <c r="S1153" s="39"/>
      <c r="U1153" s="76"/>
    </row>
    <row r="1154" spans="1:21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98"/>
      <c r="N1154" s="28"/>
      <c r="O1154" s="82"/>
      <c r="Q1154" s="76"/>
      <c r="R1154" s="28"/>
      <c r="S1154" s="39"/>
      <c r="U1154" s="76"/>
    </row>
    <row r="1155" spans="1:21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98"/>
      <c r="N1155" s="28"/>
      <c r="O1155" s="82"/>
      <c r="Q1155" s="76"/>
      <c r="R1155" s="28"/>
      <c r="S1155" s="39"/>
      <c r="U1155" s="76"/>
    </row>
    <row r="1156" spans="1:21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98"/>
      <c r="N1156" s="28"/>
      <c r="O1156" s="82"/>
      <c r="Q1156" s="76"/>
      <c r="R1156" s="28"/>
      <c r="S1156" s="39"/>
      <c r="U1156" s="76"/>
    </row>
    <row r="1157" spans="1:21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98"/>
      <c r="N1157" s="28"/>
      <c r="O1157" s="82"/>
      <c r="Q1157" s="76"/>
      <c r="R1157" s="28"/>
      <c r="S1157" s="39"/>
      <c r="U1157" s="76"/>
    </row>
    <row r="1158" spans="1:21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98"/>
      <c r="N1158" s="28"/>
      <c r="O1158" s="82"/>
      <c r="Q1158" s="76"/>
      <c r="R1158" s="28"/>
      <c r="S1158" s="39"/>
      <c r="U1158" s="76"/>
    </row>
    <row r="1159" spans="1:21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98"/>
      <c r="N1159" s="28"/>
      <c r="O1159" s="82"/>
      <c r="Q1159" s="76"/>
      <c r="R1159" s="28"/>
      <c r="S1159" s="39"/>
      <c r="U1159" s="76"/>
    </row>
    <row r="1160" spans="1:21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98"/>
      <c r="N1160" s="28"/>
      <c r="O1160" s="82"/>
      <c r="Q1160" s="76"/>
      <c r="R1160" s="28"/>
      <c r="S1160" s="39"/>
      <c r="U1160" s="76"/>
    </row>
    <row r="1161" spans="1:21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98"/>
      <c r="N1161" s="28"/>
      <c r="O1161" s="82"/>
      <c r="Q1161" s="76"/>
      <c r="R1161" s="28"/>
      <c r="S1161" s="39"/>
      <c r="U1161" s="76"/>
    </row>
    <row r="1162" spans="1:21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98"/>
      <c r="N1162" s="28"/>
      <c r="O1162" s="82"/>
      <c r="Q1162" s="76"/>
      <c r="R1162" s="28"/>
      <c r="S1162" s="39"/>
      <c r="U1162" s="76"/>
    </row>
    <row r="1163" spans="1:21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98"/>
      <c r="N1163" s="28"/>
      <c r="O1163" s="82"/>
      <c r="Q1163" s="76"/>
      <c r="R1163" s="28"/>
      <c r="S1163" s="39"/>
      <c r="U1163" s="76"/>
    </row>
    <row r="1164" spans="1:21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98"/>
      <c r="N1164" s="28"/>
      <c r="O1164" s="82"/>
      <c r="Q1164" s="76"/>
      <c r="R1164" s="28"/>
      <c r="S1164" s="39"/>
      <c r="U1164" s="76"/>
    </row>
    <row r="1165" spans="1:21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98"/>
      <c r="N1165" s="28"/>
      <c r="O1165" s="82"/>
      <c r="Q1165" s="76"/>
      <c r="R1165" s="28"/>
      <c r="S1165" s="39"/>
      <c r="U1165" s="76"/>
    </row>
    <row r="1166" spans="1:21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98"/>
      <c r="N1166" s="28"/>
      <c r="O1166" s="82"/>
      <c r="Q1166" s="76"/>
      <c r="R1166" s="28"/>
      <c r="S1166" s="39"/>
      <c r="U1166" s="76"/>
    </row>
    <row r="1167" spans="1:21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98"/>
      <c r="N1167" s="28"/>
      <c r="O1167" s="82"/>
      <c r="Q1167" s="76"/>
      <c r="R1167" s="28"/>
      <c r="S1167" s="39"/>
      <c r="U1167" s="76"/>
    </row>
    <row r="1168" spans="1:21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98"/>
      <c r="N1168" s="28"/>
      <c r="O1168" s="82"/>
      <c r="Q1168" s="76"/>
      <c r="R1168" s="28"/>
      <c r="S1168" s="39"/>
      <c r="U1168" s="76"/>
    </row>
    <row r="1169" spans="1:21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98"/>
      <c r="N1169" s="28"/>
      <c r="O1169" s="82"/>
      <c r="Q1169" s="76"/>
      <c r="R1169" s="28"/>
      <c r="S1169" s="39"/>
      <c r="U1169" s="76"/>
    </row>
    <row r="1170" spans="1:21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98"/>
      <c r="N1170" s="28"/>
      <c r="O1170" s="82"/>
      <c r="Q1170" s="76"/>
      <c r="R1170" s="28"/>
      <c r="S1170" s="39"/>
      <c r="U1170" s="76"/>
    </row>
    <row r="1171" spans="1:21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98"/>
      <c r="N1171" s="28"/>
      <c r="O1171" s="82"/>
      <c r="Q1171" s="76"/>
      <c r="R1171" s="28"/>
      <c r="S1171" s="39"/>
      <c r="U1171" s="76"/>
    </row>
    <row r="1172" spans="1:21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98"/>
      <c r="N1172" s="28"/>
      <c r="O1172" s="82"/>
      <c r="Q1172" s="76"/>
      <c r="R1172" s="28"/>
      <c r="S1172" s="39"/>
      <c r="U1172" s="76"/>
    </row>
    <row r="1173" spans="1:21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98"/>
      <c r="N1173" s="28"/>
      <c r="O1173" s="82"/>
      <c r="Q1173" s="76"/>
      <c r="R1173" s="28"/>
      <c r="S1173" s="39"/>
      <c r="U1173" s="76"/>
    </row>
    <row r="1174" spans="1:21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98"/>
      <c r="N1174" s="28"/>
      <c r="O1174" s="82"/>
      <c r="Q1174" s="76"/>
      <c r="R1174" s="28"/>
      <c r="S1174" s="39"/>
      <c r="U1174" s="76"/>
    </row>
    <row r="1175" spans="1:21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98"/>
      <c r="N1175" s="28"/>
      <c r="O1175" s="82"/>
      <c r="Q1175" s="76"/>
      <c r="R1175" s="28"/>
      <c r="S1175" s="39"/>
      <c r="U1175" s="76"/>
    </row>
    <row r="1176" spans="1:21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98"/>
      <c r="N1176" s="28"/>
      <c r="O1176" s="82"/>
      <c r="Q1176" s="76"/>
      <c r="R1176" s="28"/>
      <c r="S1176" s="39"/>
      <c r="U1176" s="76"/>
    </row>
    <row r="1177" spans="1:21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98"/>
      <c r="N1177" s="28"/>
      <c r="O1177" s="82"/>
      <c r="Q1177" s="76"/>
      <c r="R1177" s="28"/>
      <c r="S1177" s="39"/>
      <c r="U1177" s="76"/>
    </row>
    <row r="1178" spans="1:21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98"/>
      <c r="N1178" s="28"/>
      <c r="O1178" s="82"/>
      <c r="Q1178" s="76"/>
      <c r="R1178" s="28"/>
      <c r="S1178" s="39"/>
      <c r="U1178" s="76"/>
    </row>
    <row r="1179" spans="1:21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98"/>
      <c r="N1179" s="28"/>
      <c r="O1179" s="82"/>
      <c r="Q1179" s="76"/>
      <c r="R1179" s="28"/>
      <c r="S1179" s="39"/>
      <c r="U1179" s="76"/>
    </row>
    <row r="1180" spans="1:21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98"/>
      <c r="N1180" s="28"/>
      <c r="O1180" s="82"/>
      <c r="Q1180" s="76"/>
      <c r="R1180" s="28"/>
      <c r="S1180" s="39"/>
      <c r="U1180" s="76"/>
    </row>
    <row r="1181" spans="1:21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98"/>
      <c r="N1181" s="28"/>
      <c r="O1181" s="82"/>
      <c r="Q1181" s="76"/>
      <c r="R1181" s="28"/>
      <c r="S1181" s="39"/>
      <c r="U1181" s="76"/>
    </row>
    <row r="1182" spans="1:21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98"/>
      <c r="N1182" s="28"/>
      <c r="O1182" s="82"/>
      <c r="Q1182" s="76"/>
      <c r="R1182" s="28"/>
      <c r="S1182" s="39"/>
      <c r="U1182" s="76"/>
    </row>
    <row r="1183" spans="1:21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98"/>
      <c r="N1183" s="28"/>
      <c r="O1183" s="82"/>
      <c r="Q1183" s="76"/>
      <c r="R1183" s="28"/>
      <c r="S1183" s="39"/>
      <c r="U1183" s="76"/>
    </row>
    <row r="1184" spans="1:21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98"/>
      <c r="N1184" s="28"/>
      <c r="O1184" s="82"/>
      <c r="Q1184" s="76"/>
      <c r="R1184" s="28"/>
      <c r="S1184" s="39"/>
      <c r="U1184" s="76"/>
    </row>
    <row r="1185" spans="1:21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98"/>
      <c r="N1185" s="28"/>
      <c r="O1185" s="82"/>
      <c r="Q1185" s="76"/>
      <c r="R1185" s="28"/>
      <c r="S1185" s="39"/>
      <c r="U1185" s="76"/>
    </row>
    <row r="1186" spans="1:21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98"/>
      <c r="N1186" s="28"/>
      <c r="O1186" s="82"/>
      <c r="Q1186" s="76"/>
      <c r="R1186" s="28"/>
      <c r="S1186" s="39"/>
      <c r="U1186" s="76"/>
    </row>
    <row r="1187" spans="1:21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98"/>
      <c r="N1187" s="28"/>
      <c r="O1187" s="82"/>
      <c r="Q1187" s="76"/>
      <c r="R1187" s="28"/>
      <c r="S1187" s="39"/>
      <c r="U1187" s="76"/>
    </row>
    <row r="1188" spans="1:21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98"/>
      <c r="N1188" s="28"/>
      <c r="O1188" s="82"/>
      <c r="Q1188" s="76"/>
      <c r="R1188" s="28"/>
      <c r="S1188" s="39"/>
      <c r="U1188" s="76"/>
    </row>
    <row r="1189" spans="1:21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98"/>
      <c r="N1189" s="28"/>
      <c r="O1189" s="82"/>
      <c r="Q1189" s="76"/>
      <c r="R1189" s="28"/>
      <c r="S1189" s="39"/>
      <c r="U1189" s="76"/>
    </row>
    <row r="1190" spans="1:21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98"/>
      <c r="N1190" s="28"/>
      <c r="O1190" s="82"/>
      <c r="Q1190" s="76"/>
      <c r="R1190" s="28"/>
      <c r="S1190" s="39"/>
      <c r="U1190" s="76"/>
    </row>
    <row r="1191" spans="1:21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98"/>
      <c r="N1191" s="28"/>
      <c r="O1191" s="82"/>
      <c r="Q1191" s="76"/>
      <c r="R1191" s="28"/>
      <c r="S1191" s="39"/>
      <c r="U1191" s="76"/>
    </row>
    <row r="1192" spans="1:21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98"/>
      <c r="N1192" s="28"/>
      <c r="O1192" s="82"/>
      <c r="Q1192" s="76"/>
      <c r="R1192" s="28"/>
      <c r="S1192" s="39"/>
      <c r="U1192" s="76"/>
    </row>
    <row r="1193" spans="1:21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98"/>
      <c r="N1193" s="28"/>
      <c r="O1193" s="82"/>
      <c r="Q1193" s="76"/>
      <c r="R1193" s="28"/>
      <c r="S1193" s="39"/>
      <c r="U1193" s="76"/>
    </row>
    <row r="1194" spans="1:21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98"/>
      <c r="N1194" s="28"/>
      <c r="O1194" s="82"/>
      <c r="Q1194" s="76"/>
      <c r="R1194" s="28"/>
      <c r="S1194" s="39"/>
      <c r="U1194" s="76"/>
    </row>
    <row r="1195" spans="1:21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98"/>
      <c r="N1195" s="28"/>
      <c r="O1195" s="82"/>
      <c r="Q1195" s="76"/>
      <c r="R1195" s="28"/>
      <c r="S1195" s="39"/>
      <c r="U1195" s="76"/>
    </row>
    <row r="1196" spans="1:21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98"/>
      <c r="N1196" s="28"/>
      <c r="O1196" s="82"/>
      <c r="Q1196" s="76"/>
      <c r="R1196" s="28"/>
      <c r="S1196" s="39"/>
      <c r="U1196" s="76"/>
    </row>
    <row r="1197" spans="1:21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98"/>
      <c r="N1197" s="28"/>
      <c r="O1197" s="82"/>
      <c r="Q1197" s="76"/>
      <c r="R1197" s="28"/>
      <c r="S1197" s="39"/>
      <c r="U1197" s="76"/>
    </row>
    <row r="1198" spans="1:21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98"/>
      <c r="N1198" s="28"/>
      <c r="O1198" s="82"/>
      <c r="Q1198" s="76"/>
      <c r="R1198" s="28"/>
      <c r="S1198" s="39"/>
      <c r="U1198" s="76"/>
    </row>
    <row r="1199" spans="1:21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98"/>
      <c r="N1199" s="28"/>
      <c r="O1199" s="82"/>
      <c r="Q1199" s="76"/>
      <c r="R1199" s="28"/>
      <c r="S1199" s="39"/>
      <c r="U1199" s="76"/>
    </row>
    <row r="1200" spans="1:21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98"/>
      <c r="N1200" s="28"/>
      <c r="O1200" s="82"/>
      <c r="Q1200" s="76"/>
      <c r="R1200" s="28"/>
      <c r="S1200" s="39"/>
      <c r="U1200" s="76"/>
    </row>
    <row r="1201" spans="1:21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98"/>
      <c r="N1201" s="28"/>
      <c r="O1201" s="82"/>
      <c r="Q1201" s="76"/>
      <c r="R1201" s="28"/>
      <c r="S1201" s="39"/>
      <c r="U1201" s="76"/>
    </row>
    <row r="1202" spans="1:21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98"/>
      <c r="N1202" s="28"/>
      <c r="O1202" s="82"/>
      <c r="Q1202" s="76"/>
      <c r="R1202" s="28"/>
      <c r="S1202" s="39"/>
      <c r="U1202" s="76"/>
    </row>
    <row r="1203" spans="1:21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98"/>
      <c r="N1203" s="28"/>
      <c r="O1203" s="82"/>
      <c r="Q1203" s="76"/>
      <c r="R1203" s="28"/>
      <c r="S1203" s="39"/>
      <c r="U1203" s="76"/>
    </row>
    <row r="1204" spans="1:21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98"/>
      <c r="N1204" s="28"/>
      <c r="O1204" s="82"/>
      <c r="Q1204" s="76"/>
      <c r="R1204" s="28"/>
      <c r="S1204" s="39"/>
      <c r="U1204" s="76"/>
    </row>
    <row r="1205" spans="1:21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98"/>
      <c r="N1205" s="28"/>
      <c r="O1205" s="82"/>
      <c r="Q1205" s="76"/>
      <c r="R1205" s="28"/>
      <c r="S1205" s="39"/>
      <c r="U1205" s="76"/>
    </row>
    <row r="1206" spans="1:21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98"/>
      <c r="N1206" s="28"/>
      <c r="O1206" s="82"/>
      <c r="Q1206" s="76"/>
      <c r="R1206" s="28"/>
      <c r="S1206" s="39"/>
      <c r="U1206" s="76"/>
    </row>
    <row r="1207" spans="1:21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98"/>
      <c r="N1207" s="28"/>
      <c r="O1207" s="82"/>
      <c r="Q1207" s="76"/>
      <c r="R1207" s="28"/>
      <c r="S1207" s="39"/>
      <c r="U1207" s="76"/>
    </row>
    <row r="1208" spans="1:21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98"/>
      <c r="N1208" s="28"/>
      <c r="O1208" s="82"/>
      <c r="Q1208" s="76"/>
      <c r="R1208" s="28"/>
      <c r="S1208" s="39"/>
      <c r="U1208" s="76"/>
    </row>
    <row r="1209" spans="1:21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98"/>
      <c r="N1209" s="28"/>
      <c r="O1209" s="82"/>
      <c r="Q1209" s="76"/>
      <c r="R1209" s="28"/>
      <c r="S1209" s="39"/>
      <c r="U1209" s="76"/>
    </row>
    <row r="1210" spans="1:21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98"/>
      <c r="N1210" s="28"/>
      <c r="O1210" s="82"/>
      <c r="Q1210" s="76"/>
      <c r="R1210" s="28"/>
      <c r="S1210" s="39"/>
      <c r="U1210" s="76"/>
    </row>
    <row r="1211" spans="1:21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98"/>
      <c r="N1211" s="28"/>
      <c r="O1211" s="82"/>
      <c r="Q1211" s="76"/>
      <c r="R1211" s="28"/>
      <c r="S1211" s="39"/>
      <c r="U1211" s="76"/>
    </row>
    <row r="1212" spans="1:21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98"/>
      <c r="N1212" s="28"/>
      <c r="O1212" s="82"/>
      <c r="Q1212" s="76"/>
      <c r="R1212" s="28"/>
      <c r="S1212" s="39"/>
      <c r="U1212" s="76"/>
    </row>
    <row r="1213" spans="1:21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98"/>
      <c r="N1213" s="28"/>
      <c r="O1213" s="82"/>
      <c r="Q1213" s="76"/>
      <c r="R1213" s="28"/>
      <c r="S1213" s="39"/>
      <c r="U1213" s="76"/>
    </row>
    <row r="1214" spans="1:21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98"/>
      <c r="N1214" s="28"/>
      <c r="O1214" s="82"/>
      <c r="Q1214" s="76"/>
      <c r="R1214" s="28"/>
      <c r="S1214" s="39"/>
      <c r="U1214" s="76"/>
    </row>
    <row r="1215" spans="1:21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98"/>
      <c r="N1215" s="28"/>
      <c r="O1215" s="82"/>
      <c r="Q1215" s="76"/>
      <c r="R1215" s="28"/>
      <c r="S1215" s="39"/>
      <c r="U1215" s="76"/>
    </row>
    <row r="1216" spans="1:21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98"/>
      <c r="N1216" s="28"/>
      <c r="O1216" s="82"/>
      <c r="Q1216" s="76"/>
      <c r="R1216" s="28"/>
      <c r="S1216" s="39"/>
      <c r="U1216" s="76"/>
    </row>
    <row r="1217" spans="1:21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98"/>
      <c r="N1217" s="28"/>
      <c r="O1217" s="82"/>
      <c r="Q1217" s="76"/>
      <c r="R1217" s="28"/>
      <c r="S1217" s="39"/>
      <c r="U1217" s="76"/>
    </row>
    <row r="1218" spans="1:21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98"/>
      <c r="N1218" s="28"/>
      <c r="O1218" s="82"/>
      <c r="Q1218" s="76"/>
      <c r="R1218" s="28"/>
      <c r="S1218" s="39"/>
      <c r="U1218" s="76"/>
    </row>
    <row r="1219" spans="1:21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98"/>
      <c r="N1219" s="28"/>
      <c r="O1219" s="82"/>
      <c r="Q1219" s="76"/>
      <c r="R1219" s="28"/>
      <c r="S1219" s="39"/>
      <c r="U1219" s="76"/>
    </row>
    <row r="1220" spans="1:21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98"/>
      <c r="N1220" s="28"/>
      <c r="O1220" s="82"/>
      <c r="Q1220" s="76"/>
      <c r="R1220" s="28"/>
      <c r="S1220" s="39"/>
      <c r="U1220" s="76"/>
    </row>
    <row r="1221" spans="1:21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98"/>
      <c r="N1221" s="28"/>
      <c r="O1221" s="82"/>
      <c r="Q1221" s="76"/>
      <c r="R1221" s="28"/>
      <c r="S1221" s="39"/>
      <c r="U1221" s="76"/>
    </row>
    <row r="1222" spans="1:21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98"/>
      <c r="N1222" s="28"/>
      <c r="O1222" s="82"/>
      <c r="Q1222" s="76"/>
      <c r="R1222" s="28"/>
      <c r="S1222" s="39"/>
      <c r="U1222" s="76"/>
    </row>
    <row r="1223" spans="1:21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98"/>
      <c r="N1223" s="28"/>
      <c r="O1223" s="82"/>
      <c r="Q1223" s="76"/>
      <c r="R1223" s="28"/>
      <c r="S1223" s="39"/>
      <c r="U1223" s="76"/>
    </row>
    <row r="1224" spans="1:21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98"/>
      <c r="N1224" s="28"/>
      <c r="O1224" s="82"/>
      <c r="Q1224" s="76"/>
      <c r="R1224" s="28"/>
      <c r="S1224" s="39"/>
      <c r="U1224" s="76"/>
    </row>
    <row r="1225" spans="1:21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98"/>
      <c r="N1225" s="28"/>
      <c r="O1225" s="82"/>
      <c r="Q1225" s="76"/>
      <c r="R1225" s="28"/>
      <c r="S1225" s="39"/>
      <c r="U1225" s="76"/>
    </row>
    <row r="1226" spans="1:21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98"/>
      <c r="N1226" s="28"/>
      <c r="O1226" s="82"/>
      <c r="Q1226" s="76"/>
      <c r="R1226" s="28"/>
      <c r="S1226" s="39"/>
      <c r="U1226" s="76"/>
    </row>
    <row r="1227" spans="1:21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98"/>
      <c r="N1227" s="28"/>
      <c r="O1227" s="82"/>
      <c r="Q1227" s="76"/>
      <c r="R1227" s="28"/>
      <c r="S1227" s="39"/>
      <c r="U1227" s="76"/>
    </row>
    <row r="1228" spans="1:21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98"/>
      <c r="N1228" s="28"/>
      <c r="O1228" s="82"/>
      <c r="Q1228" s="76"/>
      <c r="R1228" s="28"/>
      <c r="S1228" s="39"/>
      <c r="U1228" s="76"/>
    </row>
    <row r="1229" spans="1:21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98"/>
      <c r="N1229" s="28"/>
      <c r="O1229" s="82"/>
      <c r="Q1229" s="76"/>
      <c r="R1229" s="28"/>
      <c r="S1229" s="39"/>
      <c r="U1229" s="76"/>
    </row>
    <row r="1230" spans="1:21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98"/>
      <c r="N1230" s="28"/>
      <c r="O1230" s="82"/>
      <c r="Q1230" s="76"/>
      <c r="R1230" s="28"/>
      <c r="S1230" s="39"/>
      <c r="U1230" s="76"/>
    </row>
    <row r="1231" spans="1:21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98"/>
      <c r="N1231" s="28"/>
      <c r="O1231" s="82"/>
      <c r="Q1231" s="76"/>
      <c r="R1231" s="28"/>
      <c r="S1231" s="39"/>
      <c r="U1231" s="76"/>
    </row>
    <row r="1232" spans="1:21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98"/>
      <c r="N1232" s="28"/>
      <c r="O1232" s="82"/>
      <c r="Q1232" s="76"/>
      <c r="R1232" s="28"/>
      <c r="S1232" s="39"/>
      <c r="U1232" s="76"/>
    </row>
    <row r="1233" spans="1:21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98"/>
      <c r="N1233" s="28"/>
      <c r="O1233" s="82"/>
      <c r="Q1233" s="76"/>
      <c r="R1233" s="28"/>
      <c r="S1233" s="39"/>
      <c r="U1233" s="76"/>
    </row>
    <row r="1234" spans="1:21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98"/>
      <c r="N1234" s="28"/>
      <c r="O1234" s="82"/>
      <c r="Q1234" s="76"/>
      <c r="R1234" s="28"/>
      <c r="S1234" s="39"/>
      <c r="U1234" s="76"/>
    </row>
    <row r="1235" spans="1:21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98"/>
      <c r="N1235" s="28"/>
      <c r="O1235" s="82"/>
      <c r="Q1235" s="76"/>
      <c r="R1235" s="28"/>
      <c r="S1235" s="39"/>
      <c r="U1235" s="76"/>
    </row>
    <row r="1236" spans="1:21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98"/>
      <c r="N1236" s="28"/>
      <c r="O1236" s="82"/>
      <c r="Q1236" s="76"/>
      <c r="R1236" s="28"/>
      <c r="S1236" s="39"/>
      <c r="U1236" s="76"/>
    </row>
    <row r="1237" spans="1:21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98"/>
      <c r="N1237" s="28"/>
      <c r="O1237" s="82"/>
      <c r="Q1237" s="76"/>
      <c r="R1237" s="28"/>
      <c r="S1237" s="39"/>
      <c r="U1237" s="76"/>
    </row>
    <row r="1238" spans="1:21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98"/>
      <c r="N1238" s="28"/>
      <c r="O1238" s="82"/>
      <c r="Q1238" s="76"/>
      <c r="R1238" s="28"/>
      <c r="S1238" s="39"/>
      <c r="U1238" s="76"/>
    </row>
    <row r="1239" spans="1:21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98"/>
      <c r="N1239" s="28"/>
      <c r="O1239" s="82"/>
      <c r="Q1239" s="76"/>
      <c r="R1239" s="28"/>
      <c r="S1239" s="39"/>
      <c r="U1239" s="76"/>
    </row>
    <row r="1240" spans="1:21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98"/>
      <c r="N1240" s="28"/>
      <c r="O1240" s="82"/>
      <c r="Q1240" s="76"/>
      <c r="R1240" s="28"/>
      <c r="S1240" s="39"/>
      <c r="U1240" s="76"/>
    </row>
    <row r="1241" spans="1:21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98"/>
      <c r="N1241" s="28"/>
      <c r="O1241" s="82"/>
      <c r="Q1241" s="76"/>
      <c r="R1241" s="28"/>
      <c r="S1241" s="39"/>
      <c r="U1241" s="76"/>
    </row>
    <row r="1242" spans="1:21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98"/>
      <c r="N1242" s="28"/>
      <c r="O1242" s="82"/>
      <c r="Q1242" s="76"/>
      <c r="R1242" s="28"/>
      <c r="S1242" s="39"/>
      <c r="U1242" s="76"/>
    </row>
    <row r="1243" spans="1:21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98"/>
      <c r="N1243" s="28"/>
      <c r="O1243" s="82"/>
      <c r="Q1243" s="76"/>
      <c r="R1243" s="28"/>
      <c r="S1243" s="39"/>
      <c r="U1243" s="76"/>
    </row>
    <row r="1244" spans="1:21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98"/>
      <c r="N1244" s="28"/>
      <c r="O1244" s="82"/>
      <c r="Q1244" s="76"/>
      <c r="R1244" s="28"/>
      <c r="S1244" s="39"/>
      <c r="U1244" s="76"/>
    </row>
    <row r="1245" spans="1:21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98"/>
      <c r="N1245" s="28"/>
      <c r="O1245" s="82"/>
      <c r="Q1245" s="76"/>
      <c r="R1245" s="28"/>
      <c r="S1245" s="39"/>
      <c r="U1245" s="76"/>
    </row>
    <row r="1246" spans="1:21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98"/>
      <c r="N1246" s="28"/>
      <c r="O1246" s="82"/>
      <c r="Q1246" s="76"/>
      <c r="R1246" s="28"/>
      <c r="S1246" s="39"/>
      <c r="U1246" s="76"/>
    </row>
    <row r="1247" spans="1:21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98"/>
      <c r="N1247" s="28"/>
      <c r="O1247" s="82"/>
      <c r="Q1247" s="76"/>
      <c r="R1247" s="28"/>
      <c r="S1247" s="39"/>
      <c r="U1247" s="76"/>
    </row>
    <row r="1248" spans="1:21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98"/>
      <c r="N1248" s="28"/>
      <c r="O1248" s="82"/>
      <c r="Q1248" s="76"/>
      <c r="R1248" s="28"/>
      <c r="S1248" s="39"/>
      <c r="U1248" s="76"/>
    </row>
    <row r="1249" spans="1:21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98"/>
      <c r="N1249" s="28"/>
      <c r="O1249" s="82"/>
      <c r="Q1249" s="76"/>
      <c r="R1249" s="28"/>
      <c r="S1249" s="39"/>
      <c r="U1249" s="76"/>
    </row>
    <row r="1250" spans="1:21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98"/>
      <c r="N1250" s="28"/>
      <c r="O1250" s="82"/>
      <c r="Q1250" s="76"/>
      <c r="R1250" s="28"/>
      <c r="S1250" s="39"/>
      <c r="U1250" s="76"/>
    </row>
    <row r="1251" spans="1:21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98"/>
      <c r="N1251" s="28"/>
      <c r="O1251" s="82"/>
      <c r="Q1251" s="76"/>
      <c r="R1251" s="28"/>
      <c r="S1251" s="39"/>
      <c r="U1251" s="76"/>
    </row>
    <row r="1252" spans="1:21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98"/>
      <c r="N1252" s="28"/>
      <c r="O1252" s="82"/>
      <c r="Q1252" s="76"/>
      <c r="R1252" s="28"/>
      <c r="S1252" s="39"/>
      <c r="U1252" s="76"/>
    </row>
    <row r="1253" spans="1:21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98"/>
      <c r="N1253" s="28"/>
      <c r="O1253" s="82"/>
      <c r="Q1253" s="76"/>
      <c r="R1253" s="28"/>
      <c r="S1253" s="39"/>
      <c r="U1253" s="76"/>
    </row>
    <row r="1254" spans="1:21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98"/>
      <c r="N1254" s="28"/>
      <c r="O1254" s="82"/>
      <c r="Q1254" s="76"/>
      <c r="R1254" s="28"/>
      <c r="S1254" s="39"/>
      <c r="U1254" s="76"/>
    </row>
    <row r="1255" spans="1:21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98"/>
      <c r="N1255" s="28"/>
      <c r="O1255" s="82"/>
      <c r="Q1255" s="76"/>
      <c r="R1255" s="28"/>
      <c r="S1255" s="39"/>
      <c r="U1255" s="76"/>
    </row>
    <row r="1256" spans="1:21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98"/>
      <c r="N1256" s="28"/>
      <c r="O1256" s="82"/>
      <c r="Q1256" s="76"/>
      <c r="R1256" s="28"/>
      <c r="S1256" s="39"/>
      <c r="U1256" s="76"/>
    </row>
    <row r="1257" spans="1:21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98"/>
      <c r="N1257" s="28"/>
      <c r="O1257" s="82"/>
      <c r="Q1257" s="76"/>
      <c r="R1257" s="28"/>
      <c r="S1257" s="39"/>
      <c r="U1257" s="76"/>
    </row>
    <row r="1258" spans="1:21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98"/>
      <c r="N1258" s="28"/>
      <c r="O1258" s="82"/>
      <c r="Q1258" s="76"/>
      <c r="R1258" s="28"/>
      <c r="S1258" s="39"/>
      <c r="U1258" s="76"/>
    </row>
    <row r="1259" spans="1:21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98"/>
      <c r="N1259" s="28"/>
      <c r="O1259" s="82"/>
      <c r="Q1259" s="76"/>
      <c r="R1259" s="28"/>
      <c r="S1259" s="39"/>
      <c r="U1259" s="76"/>
    </row>
    <row r="1260" spans="1:21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98"/>
      <c r="N1260" s="28"/>
      <c r="O1260" s="82"/>
      <c r="Q1260" s="76"/>
      <c r="R1260" s="28"/>
      <c r="S1260" s="39"/>
      <c r="U1260" s="76"/>
    </row>
    <row r="1261" spans="1:21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98"/>
      <c r="N1261" s="28"/>
      <c r="O1261" s="82"/>
      <c r="Q1261" s="76"/>
      <c r="R1261" s="28"/>
      <c r="S1261" s="39"/>
      <c r="U1261" s="76"/>
    </row>
    <row r="1262" spans="1:21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98"/>
      <c r="N1262" s="28"/>
      <c r="O1262" s="82"/>
      <c r="Q1262" s="76"/>
      <c r="R1262" s="28"/>
      <c r="S1262" s="39"/>
      <c r="U1262" s="76"/>
    </row>
    <row r="1263" spans="1:21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98"/>
      <c r="N1263" s="28"/>
      <c r="O1263" s="82"/>
      <c r="Q1263" s="76"/>
      <c r="R1263" s="28"/>
      <c r="S1263" s="39"/>
      <c r="U1263" s="76"/>
    </row>
    <row r="1264" spans="1:21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98"/>
      <c r="N1264" s="28"/>
      <c r="O1264" s="82"/>
      <c r="Q1264" s="76"/>
      <c r="R1264" s="28"/>
      <c r="S1264" s="39"/>
      <c r="U1264" s="76"/>
    </row>
    <row r="1265" spans="1:21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98"/>
      <c r="N1265" s="28"/>
      <c r="O1265" s="82"/>
      <c r="Q1265" s="76"/>
      <c r="R1265" s="28"/>
      <c r="S1265" s="39"/>
      <c r="U1265" s="76"/>
    </row>
    <row r="1266" spans="1:21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98"/>
      <c r="N1266" s="28"/>
      <c r="O1266" s="82"/>
      <c r="Q1266" s="76"/>
      <c r="R1266" s="28"/>
      <c r="S1266" s="39"/>
      <c r="U1266" s="76"/>
    </row>
    <row r="1267" spans="1:21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98"/>
      <c r="N1267" s="28"/>
      <c r="O1267" s="82"/>
      <c r="Q1267" s="76"/>
      <c r="R1267" s="28"/>
      <c r="S1267" s="39"/>
      <c r="U1267" s="76"/>
    </row>
    <row r="1268" spans="1:21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98"/>
      <c r="N1268" s="28"/>
      <c r="O1268" s="82"/>
      <c r="Q1268" s="76"/>
      <c r="R1268" s="28"/>
      <c r="S1268" s="39"/>
      <c r="U1268" s="76"/>
    </row>
    <row r="1269" spans="1:21" s="32" customFormat="1" ht="12" customHeight="1">
      <c r="A1269" s="27"/>
      <c r="B1269" s="27"/>
      <c r="C1269" s="27"/>
      <c r="D1269" s="27"/>
      <c r="E1269" s="27"/>
      <c r="F1269" s="27"/>
      <c r="G1269" s="27"/>
      <c r="H1269" s="27"/>
      <c r="I1269" s="27"/>
      <c r="J1269" s="28"/>
      <c r="K1269" s="28"/>
      <c r="L1269" s="98"/>
      <c r="M1269" s="98"/>
      <c r="N1269" s="28"/>
      <c r="O1269" s="82"/>
      <c r="Q1269" s="76"/>
      <c r="R1269" s="28"/>
      <c r="S1269" s="39"/>
      <c r="U1269" s="76"/>
    </row>
    <row r="1270" spans="1:21" s="32" customFormat="1" ht="12" customHeight="1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98"/>
      <c r="M1270" s="98"/>
      <c r="N1270" s="27"/>
      <c r="O1270" s="82"/>
      <c r="Q1270" s="76"/>
      <c r="R1270" s="27"/>
      <c r="S1270" s="39"/>
      <c r="U1270" s="76"/>
    </row>
    <row r="1271" spans="1:21" s="32" customFormat="1" ht="12" customHeight="1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98"/>
      <c r="M1271" s="98"/>
      <c r="N1271" s="27"/>
      <c r="O1271" s="82"/>
      <c r="Q1271" s="76"/>
      <c r="R1271" s="27"/>
      <c r="S1271" s="39"/>
      <c r="U1271" s="76"/>
    </row>
    <row r="1272" spans="1:21" s="32" customFormat="1" ht="12" customHeight="1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98"/>
      <c r="M1272" s="98"/>
      <c r="N1272" s="27"/>
      <c r="O1272" s="82"/>
      <c r="Q1272" s="76"/>
      <c r="R1272" s="27"/>
      <c r="S1272" s="39"/>
      <c r="U1272" s="76"/>
    </row>
    <row r="1273" spans="1:21" s="32" customFormat="1" ht="12" customHeight="1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98"/>
      <c r="M1273" s="98"/>
      <c r="N1273" s="27"/>
      <c r="O1273" s="82"/>
      <c r="Q1273" s="76"/>
      <c r="R1273" s="27"/>
      <c r="S1273" s="39"/>
      <c r="U1273" s="76"/>
    </row>
    <row r="1274" spans="1:21" s="32" customFormat="1" ht="12" customHeight="1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98"/>
      <c r="M1274" s="98"/>
      <c r="N1274" s="27"/>
      <c r="O1274" s="82"/>
      <c r="Q1274" s="76"/>
      <c r="R1274" s="27"/>
      <c r="S1274" s="39"/>
      <c r="U1274" s="76"/>
    </row>
    <row r="1275" spans="1:21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98"/>
      <c r="M1275" s="98"/>
      <c r="N1275" s="27"/>
      <c r="O1275" s="82"/>
      <c r="Q1275" s="76"/>
      <c r="R1275" s="27"/>
      <c r="S1275" s="39"/>
      <c r="U1275" s="76"/>
    </row>
    <row r="1276" spans="1:21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98"/>
      <c r="N1276" s="27"/>
      <c r="O1276" s="82"/>
      <c r="Q1276" s="76"/>
      <c r="R1276" s="27"/>
      <c r="S1276" s="39"/>
      <c r="U1276" s="76"/>
    </row>
    <row r="1277" spans="1:21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98"/>
      <c r="N1277" s="27"/>
      <c r="O1277" s="82"/>
      <c r="Q1277" s="76"/>
      <c r="R1277" s="27"/>
      <c r="S1277" s="39"/>
      <c r="U1277" s="76"/>
    </row>
    <row r="1278" spans="1:21" ht="12" customHeight="1">
      <c r="Q1278" s="76"/>
      <c r="U1278" s="76"/>
    </row>
    <row r="1279" spans="1:21" ht="12" customHeight="1">
      <c r="Q1279" s="76"/>
      <c r="U1279" s="76"/>
    </row>
    <row r="1280" spans="1:21" ht="12" customHeight="1">
      <c r="Q1280" s="76"/>
      <c r="U1280" s="76"/>
    </row>
    <row r="1281" spans="17:21" ht="12" customHeight="1">
      <c r="Q1281" s="76"/>
      <c r="U1281" s="76"/>
    </row>
    <row r="1282" spans="17:21" ht="12" customHeight="1">
      <c r="Q1282" s="76"/>
      <c r="U1282" s="76"/>
    </row>
    <row r="1283" spans="17:21" ht="12" customHeight="1">
      <c r="Q1283" s="76"/>
      <c r="U1283" s="76"/>
    </row>
    <row r="1284" spans="17:21" ht="12" customHeight="1">
      <c r="Q1284" s="76"/>
      <c r="U1284" s="76"/>
    </row>
    <row r="1285" spans="17:21" ht="12" customHeight="1">
      <c r="Q1285" s="76"/>
      <c r="U1285" s="76"/>
    </row>
    <row r="1286" spans="17:21" ht="12" customHeight="1">
      <c r="Q1286" s="76"/>
      <c r="U1286" s="76"/>
    </row>
    <row r="1287" spans="17:21" ht="12" customHeight="1">
      <c r="Q1287" s="76"/>
      <c r="U1287" s="76"/>
    </row>
    <row r="1288" spans="17:21" ht="12" customHeight="1">
      <c r="Q1288" s="76"/>
      <c r="U1288" s="76"/>
    </row>
    <row r="1289" spans="17:21" ht="12" customHeight="1">
      <c r="Q1289" s="76"/>
      <c r="U1289" s="76"/>
    </row>
    <row r="1290" spans="17:21" ht="12" customHeight="1">
      <c r="Q1290" s="76"/>
      <c r="U1290" s="76"/>
    </row>
    <row r="1291" spans="17:21" ht="12" customHeight="1">
      <c r="Q1291" s="76"/>
      <c r="U1291" s="76"/>
    </row>
    <row r="1292" spans="17:21" ht="12" customHeight="1">
      <c r="Q1292" s="76"/>
      <c r="U1292" s="7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5"/>
  </sheetPr>
  <dimension ref="A1:U1292"/>
  <sheetViews>
    <sheetView zoomScale="85" zoomScaleNormal="85" workbookViewId="0">
      <selection sqref="A1:XFD1048576"/>
    </sheetView>
  </sheetViews>
  <sheetFormatPr defaultColWidth="15.42578125" defaultRowHeight="15" outlineLevelRow="1"/>
  <cols>
    <col min="1" max="1" width="18.28515625" style="27" bestFit="1" customWidth="1"/>
    <col min="2" max="2" width="13.7109375" style="27" customWidth="1"/>
    <col min="3" max="3" width="19.140625" style="27" bestFit="1" customWidth="1"/>
    <col min="4" max="4" width="17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0.85546875" style="27" bestFit="1" customWidth="1"/>
    <col min="12" max="12" width="17.7109375" style="98" bestFit="1" customWidth="1"/>
    <col min="13" max="13" width="18.28515625" style="98" bestFit="1" customWidth="1"/>
    <col min="14" max="14" width="2.140625" style="27" customWidth="1"/>
    <col min="15" max="15" width="11.140625" style="82" bestFit="1" customWidth="1"/>
    <col min="16" max="16" width="10.7109375" style="32" customWidth="1"/>
    <col min="17" max="17" width="10.7109375" style="98" customWidth="1"/>
    <col min="18" max="18" width="2.140625" style="27" customWidth="1"/>
    <col min="19" max="19" width="10.7109375" style="39" bestFit="1" customWidth="1"/>
    <col min="20" max="20" width="10.7109375" style="32" customWidth="1"/>
    <col min="21" max="21" width="10.7109375" style="98" customWidth="1"/>
    <col min="22" max="16384" width="15.42578125" style="27"/>
  </cols>
  <sheetData>
    <row r="1" spans="1:21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/>
      <c r="L1" s="93"/>
      <c r="M1" s="93"/>
      <c r="N1" s="28"/>
      <c r="Q1" s="76"/>
      <c r="R1" s="28"/>
      <c r="U1" s="76"/>
    </row>
    <row r="2" spans="1:21" s="29" customFormat="1" ht="12" customHeight="1">
      <c r="A2" s="30" t="s">
        <v>100</v>
      </c>
      <c r="B2" s="31">
        <v>42535</v>
      </c>
      <c r="C2" s="31">
        <v>42474</v>
      </c>
      <c r="D2" s="49"/>
      <c r="E2" s="49"/>
      <c r="F2" s="49"/>
      <c r="G2" s="49"/>
      <c r="H2" s="49"/>
      <c r="I2" s="49"/>
      <c r="J2" s="28"/>
      <c r="K2" s="28"/>
      <c r="L2" s="99" t="s">
        <v>118</v>
      </c>
      <c r="M2" s="99" t="s">
        <v>115</v>
      </c>
      <c r="N2" s="28"/>
      <c r="O2" s="41" t="s">
        <v>109</v>
      </c>
      <c r="P2" s="103" t="s">
        <v>118</v>
      </c>
      <c r="Q2" s="104"/>
      <c r="R2" s="28"/>
      <c r="S2" s="41" t="s">
        <v>109</v>
      </c>
      <c r="T2" s="103" t="s">
        <v>115</v>
      </c>
      <c r="U2" s="104"/>
    </row>
    <row r="3" spans="1:21" s="37" customFormat="1">
      <c r="A3" s="30" t="s">
        <v>101</v>
      </c>
      <c r="B3" s="31">
        <v>44361</v>
      </c>
      <c r="D3" s="49"/>
      <c r="E3" s="49"/>
      <c r="F3" s="49"/>
      <c r="G3" s="49"/>
      <c r="H3" s="49"/>
      <c r="I3" s="49"/>
      <c r="J3" s="38"/>
      <c r="K3" s="84"/>
      <c r="L3" s="84"/>
      <c r="M3" s="84"/>
      <c r="N3" s="38"/>
      <c r="O3" s="41" t="s">
        <v>184</v>
      </c>
      <c r="P3" s="78" t="s">
        <v>0</v>
      </c>
      <c r="Q3" s="90"/>
      <c r="R3" s="38"/>
      <c r="S3" s="41" t="s">
        <v>184</v>
      </c>
      <c r="T3" s="79" t="s">
        <v>0</v>
      </c>
      <c r="U3" s="90"/>
    </row>
    <row r="4" spans="1:21" s="37" customFormat="1"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85" t="s">
        <v>108</v>
      </c>
      <c r="N4" s="38"/>
      <c r="O4" s="41" t="s">
        <v>106</v>
      </c>
      <c r="P4" s="78" t="s">
        <v>187</v>
      </c>
      <c r="Q4" s="91" t="s">
        <v>108</v>
      </c>
      <c r="R4" s="38"/>
      <c r="S4" s="41" t="s">
        <v>106</v>
      </c>
      <c r="T4" s="79" t="s">
        <v>187</v>
      </c>
      <c r="U4" s="91" t="s">
        <v>108</v>
      </c>
    </row>
    <row r="5" spans="1:21" ht="12" customHeight="1">
      <c r="B5" s="28"/>
      <c r="C5" s="28"/>
      <c r="D5" s="28"/>
      <c r="E5" s="28"/>
      <c r="F5" s="28"/>
      <c r="G5" s="28"/>
      <c r="H5" s="28"/>
      <c r="I5" s="28"/>
      <c r="J5" s="28"/>
      <c r="K5" s="86"/>
      <c r="L5" s="100"/>
      <c r="M5" s="100"/>
      <c r="N5" s="28"/>
      <c r="O5" s="41" t="s">
        <v>185</v>
      </c>
      <c r="P5" s="78" t="s">
        <v>140</v>
      </c>
      <c r="Q5" s="92"/>
      <c r="R5" s="28"/>
      <c r="S5" s="41" t="s">
        <v>185</v>
      </c>
      <c r="T5" s="79" t="s">
        <v>140</v>
      </c>
      <c r="U5" s="92"/>
    </row>
    <row r="6" spans="1:21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44347</v>
      </c>
      <c r="L6" s="93">
        <v>0.1090576395242453</v>
      </c>
      <c r="M6" s="93">
        <v>0.10894978919126097</v>
      </c>
      <c r="N6" s="28"/>
      <c r="O6" s="80">
        <v>44347</v>
      </c>
      <c r="P6" s="47">
        <v>121.22</v>
      </c>
      <c r="Q6" s="76">
        <v>0.1090576395242453</v>
      </c>
      <c r="R6" s="28"/>
      <c r="S6" s="39">
        <v>44347</v>
      </c>
      <c r="T6" s="32">
        <v>115.73</v>
      </c>
      <c r="U6" s="76">
        <v>0.10894978919126097</v>
      </c>
    </row>
    <row r="7" spans="1:21" ht="12" customHeight="1">
      <c r="A7" s="33" t="s">
        <v>118</v>
      </c>
      <c r="B7" s="42" t="s">
        <v>163</v>
      </c>
      <c r="C7" s="33" t="s">
        <v>130</v>
      </c>
      <c r="D7" s="33" t="s">
        <v>136</v>
      </c>
      <c r="E7" s="43" t="s">
        <v>217</v>
      </c>
      <c r="F7" s="43" t="s">
        <v>133</v>
      </c>
      <c r="G7" s="51">
        <v>7.4288634197381853E-2</v>
      </c>
      <c r="H7" s="51">
        <v>0.25734337770952831</v>
      </c>
      <c r="I7" s="52">
        <v>7</v>
      </c>
      <c r="J7" s="28"/>
      <c r="K7" s="101">
        <v>44316</v>
      </c>
      <c r="L7" s="93">
        <v>2.6773132926256382E-2</v>
      </c>
      <c r="M7" s="93">
        <v>2.6559118630729905E-2</v>
      </c>
      <c r="N7" s="28"/>
      <c r="O7" s="81">
        <v>44316</v>
      </c>
      <c r="P7" s="32">
        <v>109.3</v>
      </c>
      <c r="Q7" s="76">
        <v>2.6773132926256382E-2</v>
      </c>
      <c r="R7" s="28"/>
      <c r="S7" s="39">
        <v>44316</v>
      </c>
      <c r="T7" s="32">
        <v>104.36</v>
      </c>
      <c r="U7" s="76">
        <v>2.6559118630729905E-2</v>
      </c>
    </row>
    <row r="8" spans="1:21" ht="12" customHeight="1">
      <c r="A8" s="33" t="s">
        <v>115</v>
      </c>
      <c r="B8" s="42" t="s">
        <v>164</v>
      </c>
      <c r="C8" s="33" t="s">
        <v>130</v>
      </c>
      <c r="D8" s="33" t="s">
        <v>136</v>
      </c>
      <c r="E8" s="43" t="s">
        <v>217</v>
      </c>
      <c r="F8" s="43" t="s">
        <v>134</v>
      </c>
      <c r="G8" s="51">
        <v>7.4537931970083099E-2</v>
      </c>
      <c r="H8" s="51">
        <v>0.25820697052659292</v>
      </c>
      <c r="I8" s="52">
        <v>7</v>
      </c>
      <c r="J8" s="28"/>
      <c r="K8" s="101">
        <v>44286</v>
      </c>
      <c r="L8" s="93">
        <v>3.209230172580968E-2</v>
      </c>
      <c r="M8" s="93">
        <v>3.1871701177425882E-2</v>
      </c>
      <c r="N8" s="28"/>
      <c r="O8" s="81">
        <v>44286</v>
      </c>
      <c r="P8" s="32">
        <v>106.45</v>
      </c>
      <c r="Q8" s="76">
        <v>3.209230172580968E-2</v>
      </c>
      <c r="R8" s="28"/>
      <c r="S8" s="39">
        <v>44286</v>
      </c>
      <c r="T8" s="32">
        <v>101.66</v>
      </c>
      <c r="U8" s="76">
        <v>3.1871701177425882E-2</v>
      </c>
    </row>
    <row r="9" spans="1:21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v>44253</v>
      </c>
      <c r="L9" s="93">
        <v>-5.9713738718205844E-2</v>
      </c>
      <c r="M9" s="93">
        <v>-5.9923664122137454E-2</v>
      </c>
      <c r="N9" s="28"/>
      <c r="O9" s="81">
        <v>44253</v>
      </c>
      <c r="P9" s="32">
        <v>103.14</v>
      </c>
      <c r="Q9" s="76">
        <v>-5.9713738718205844E-2</v>
      </c>
      <c r="R9" s="28"/>
      <c r="S9" s="39">
        <v>44253</v>
      </c>
      <c r="T9" s="32">
        <v>98.52</v>
      </c>
      <c r="U9" s="76">
        <v>-5.9923664122137454E-2</v>
      </c>
    </row>
    <row r="10" spans="1:21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v>44225</v>
      </c>
      <c r="L10" s="93">
        <v>-3.4078901021486474E-2</v>
      </c>
      <c r="M10" s="93">
        <v>-3.4279395503133081E-2</v>
      </c>
      <c r="N10" s="28"/>
      <c r="O10" s="81">
        <v>44225</v>
      </c>
      <c r="P10" s="32">
        <v>109.69</v>
      </c>
      <c r="Q10" s="76">
        <v>-3.4078901021486474E-2</v>
      </c>
      <c r="R10" s="28"/>
      <c r="S10" s="39">
        <v>44225</v>
      </c>
      <c r="T10" s="32">
        <v>104.8</v>
      </c>
      <c r="U10" s="76">
        <v>-3.4279395503133081E-2</v>
      </c>
    </row>
    <row r="11" spans="1:21" s="32" customFormat="1" ht="12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101">
        <v>44196</v>
      </c>
      <c r="L11" s="93">
        <v>5.7355679702048468E-2</v>
      </c>
      <c r="M11" s="93">
        <v>5.7184607890891304E-2</v>
      </c>
      <c r="N11" s="28"/>
      <c r="O11" s="81">
        <v>44196</v>
      </c>
      <c r="P11" s="32">
        <v>113.56</v>
      </c>
      <c r="Q11" s="76">
        <v>5.7355679702048468E-2</v>
      </c>
      <c r="R11" s="28"/>
      <c r="S11" s="39">
        <v>44196</v>
      </c>
      <c r="T11" s="32">
        <v>108.52</v>
      </c>
      <c r="U11" s="76">
        <v>5.7184607890891304E-2</v>
      </c>
    </row>
    <row r="12" spans="1:21" s="32" customFormat="1" ht="12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101">
        <v>44165</v>
      </c>
      <c r="L12" s="93">
        <v>-3.5300458097547782E-2</v>
      </c>
      <c r="M12" s="93">
        <v>-3.5516301794606742E-2</v>
      </c>
      <c r="N12" s="28"/>
      <c r="O12" s="81">
        <v>44165</v>
      </c>
      <c r="P12" s="32">
        <v>107.4</v>
      </c>
      <c r="Q12" s="76">
        <v>-3.5300458097547782E-2</v>
      </c>
      <c r="R12" s="28"/>
      <c r="S12" s="39">
        <v>44165</v>
      </c>
      <c r="T12" s="32">
        <v>102.65</v>
      </c>
      <c r="U12" s="76">
        <v>-3.5516301794606742E-2</v>
      </c>
    </row>
    <row r="13" spans="1:21" s="32" customFormat="1" ht="12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101">
        <v>44134</v>
      </c>
      <c r="L13" s="93">
        <v>-4.5688325047145484E-2</v>
      </c>
      <c r="M13" s="93">
        <v>-4.5898700134468728E-2</v>
      </c>
      <c r="N13" s="28"/>
      <c r="O13" s="81">
        <v>44134</v>
      </c>
      <c r="P13" s="32">
        <v>111.33</v>
      </c>
      <c r="Q13" s="76">
        <v>-4.5688325047145484E-2</v>
      </c>
      <c r="R13" s="28"/>
      <c r="S13" s="39">
        <v>44134</v>
      </c>
      <c r="T13" s="32">
        <v>106.43</v>
      </c>
      <c r="U13" s="76">
        <v>-4.5898700134468728E-2</v>
      </c>
    </row>
    <row r="14" spans="1:21" s="32" customFormat="1" ht="12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101">
        <v>44104</v>
      </c>
      <c r="L14" s="93">
        <v>-6.3122389977513627E-2</v>
      </c>
      <c r="M14" s="93">
        <v>-6.3234800134363445E-2</v>
      </c>
      <c r="N14" s="28"/>
      <c r="O14" s="81">
        <v>44104</v>
      </c>
      <c r="P14" s="32">
        <v>116.66</v>
      </c>
      <c r="Q14" s="76">
        <v>-6.3122389977513627E-2</v>
      </c>
      <c r="R14" s="28"/>
      <c r="S14" s="39">
        <v>44104</v>
      </c>
      <c r="T14" s="32">
        <v>111.55</v>
      </c>
      <c r="U14" s="76">
        <v>-6.3234800134363445E-2</v>
      </c>
    </row>
    <row r="15" spans="1:21" s="32" customFormat="1" ht="12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101">
        <v>44074</v>
      </c>
      <c r="L15" s="93">
        <v>-3.6805888942231801E-3</v>
      </c>
      <c r="M15" s="93">
        <v>-3.9314094521121223E-3</v>
      </c>
      <c r="N15" s="28"/>
      <c r="O15" s="81">
        <v>44074</v>
      </c>
      <c r="P15" s="32">
        <v>124.52</v>
      </c>
      <c r="Q15" s="76">
        <v>-3.6805888942231801E-3</v>
      </c>
      <c r="R15" s="28"/>
      <c r="S15" s="39">
        <v>44074</v>
      </c>
      <c r="T15" s="32">
        <v>119.08</v>
      </c>
      <c r="U15" s="76">
        <v>-3.9314094521121223E-3</v>
      </c>
    </row>
    <row r="16" spans="1:21" s="32" customFormat="1" ht="12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101">
        <v>44043</v>
      </c>
      <c r="L16" s="93">
        <v>0.13453159041394347</v>
      </c>
      <c r="M16" s="93">
        <v>0.13425047438330151</v>
      </c>
      <c r="N16" s="28"/>
      <c r="O16" s="81">
        <v>44043</v>
      </c>
      <c r="P16" s="32">
        <v>124.98</v>
      </c>
      <c r="Q16" s="76">
        <v>0.13453159041394347</v>
      </c>
      <c r="R16" s="28"/>
      <c r="S16" s="39">
        <v>44043</v>
      </c>
      <c r="T16" s="32">
        <v>119.55</v>
      </c>
      <c r="U16" s="76">
        <v>0.13425047438330151</v>
      </c>
    </row>
    <row r="17" spans="1:21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v>44012</v>
      </c>
      <c r="L17" s="93">
        <v>4.5260461144321029E-2</v>
      </c>
      <c r="M17" s="93">
        <v>4.5116509667823657E-2</v>
      </c>
      <c r="N17" s="28"/>
      <c r="O17" s="81">
        <v>44012</v>
      </c>
      <c r="P17" s="32">
        <v>110.16</v>
      </c>
      <c r="Q17" s="76">
        <v>4.5260461144321029E-2</v>
      </c>
      <c r="R17" s="28"/>
      <c r="S17" s="39">
        <v>44012</v>
      </c>
      <c r="T17" s="32">
        <v>105.4</v>
      </c>
      <c r="U17" s="76">
        <v>4.5116509667823657E-2</v>
      </c>
    </row>
    <row r="18" spans="1:21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v>43980</v>
      </c>
      <c r="L18" s="93">
        <v>8.236623189894221E-2</v>
      </c>
      <c r="M18" s="93">
        <v>8.2197660693207331E-2</v>
      </c>
      <c r="N18" s="28"/>
      <c r="O18" s="81">
        <v>43980</v>
      </c>
      <c r="P18" s="32">
        <v>105.39</v>
      </c>
      <c r="Q18" s="76">
        <v>8.236623189894221E-2</v>
      </c>
      <c r="R18" s="28"/>
      <c r="S18" s="39">
        <v>43980</v>
      </c>
      <c r="T18" s="32">
        <v>100.85</v>
      </c>
      <c r="U18" s="76">
        <v>8.2197660693207331E-2</v>
      </c>
    </row>
    <row r="19" spans="1:21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v>43951</v>
      </c>
      <c r="L19" s="93">
        <v>0.28677150786308969</v>
      </c>
      <c r="M19" s="93">
        <v>0.28662156564959251</v>
      </c>
      <c r="N19" s="28"/>
      <c r="O19" s="81">
        <v>43951</v>
      </c>
      <c r="P19" s="32">
        <v>97.37</v>
      </c>
      <c r="Q19" s="76">
        <v>0.28677150786308969</v>
      </c>
      <c r="R19" s="28"/>
      <c r="S19" s="39">
        <v>43951</v>
      </c>
      <c r="T19" s="32">
        <v>93.19</v>
      </c>
      <c r="U19" s="76">
        <v>0.28662156564959251</v>
      </c>
    </row>
    <row r="20" spans="1:21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v>43921</v>
      </c>
      <c r="L20" s="93">
        <v>-0.15603390586660715</v>
      </c>
      <c r="M20" s="93">
        <v>-0.16178683022798279</v>
      </c>
      <c r="N20" s="28"/>
      <c r="O20" s="81">
        <v>43921</v>
      </c>
      <c r="P20" s="32">
        <v>75.67</v>
      </c>
      <c r="Q20" s="76">
        <v>-0.15603390586660715</v>
      </c>
      <c r="R20" s="28"/>
      <c r="S20" s="39">
        <v>43921</v>
      </c>
      <c r="T20" s="32">
        <v>72.430000000000007</v>
      </c>
      <c r="U20" s="76">
        <v>-0.16178683022798279</v>
      </c>
    </row>
    <row r="21" spans="1:21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v>43889</v>
      </c>
      <c r="L21" s="93">
        <v>-0.10936723949538096</v>
      </c>
      <c r="M21" s="93">
        <v>-0.10954245671887886</v>
      </c>
      <c r="N21" s="28"/>
      <c r="O21" s="81">
        <v>43889</v>
      </c>
      <c r="P21" s="32">
        <v>89.66</v>
      </c>
      <c r="Q21" s="76">
        <v>-0.10936723949538096</v>
      </c>
      <c r="R21" s="28"/>
      <c r="S21" s="39">
        <v>43889</v>
      </c>
      <c r="T21" s="32">
        <v>86.41</v>
      </c>
      <c r="U21" s="76">
        <v>-0.10954245671887886</v>
      </c>
    </row>
    <row r="22" spans="1:21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v>43861</v>
      </c>
      <c r="L22" s="93">
        <v>-8.9584563890529045E-3</v>
      </c>
      <c r="M22" s="93">
        <v>-9.0881241703257842E-3</v>
      </c>
      <c r="N22" s="28"/>
      <c r="O22" s="81">
        <v>43861</v>
      </c>
      <c r="P22" s="32">
        <v>100.67</v>
      </c>
      <c r="Q22" s="76">
        <v>-8.9584563890529045E-3</v>
      </c>
      <c r="R22" s="28"/>
      <c r="S22" s="39">
        <v>43861</v>
      </c>
      <c r="T22" s="32">
        <v>97.04</v>
      </c>
      <c r="U22" s="76">
        <v>-9.0881241703257842E-3</v>
      </c>
    </row>
    <row r="23" spans="1:21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v>43830</v>
      </c>
      <c r="L23" s="93">
        <v>7.2423986486486402E-2</v>
      </c>
      <c r="M23" s="93">
        <v>7.2148018392818036E-2</v>
      </c>
      <c r="N23" s="28"/>
      <c r="O23" s="81">
        <v>43830</v>
      </c>
      <c r="P23" s="32">
        <v>101.58</v>
      </c>
      <c r="Q23" s="76">
        <v>7.2423986486486402E-2</v>
      </c>
      <c r="R23" s="28"/>
      <c r="S23" s="39">
        <v>43830</v>
      </c>
      <c r="T23" s="32">
        <v>97.93</v>
      </c>
      <c r="U23" s="76">
        <v>7.2148018392818036E-2</v>
      </c>
    </row>
    <row r="24" spans="1:21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v>43798</v>
      </c>
      <c r="L24" s="93">
        <v>-1.6304912244262226E-2</v>
      </c>
      <c r="M24" s="93">
        <v>-1.6474641972649917E-2</v>
      </c>
      <c r="N24" s="28"/>
      <c r="O24" s="81">
        <v>43798</v>
      </c>
      <c r="P24" s="32">
        <v>94.72</v>
      </c>
      <c r="Q24" s="76">
        <v>-1.6304912244262226E-2</v>
      </c>
      <c r="R24" s="28"/>
      <c r="S24" s="39">
        <v>43798</v>
      </c>
      <c r="T24" s="32">
        <v>91.34</v>
      </c>
      <c r="U24" s="76">
        <v>-1.6474641972649917E-2</v>
      </c>
    </row>
    <row r="25" spans="1:21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v>43769</v>
      </c>
      <c r="L25" s="93">
        <v>1.9265375251402705E-2</v>
      </c>
      <c r="M25" s="93">
        <v>1.9093602545813715E-2</v>
      </c>
      <c r="N25" s="28"/>
      <c r="O25" s="81">
        <v>43769</v>
      </c>
      <c r="P25" s="32">
        <v>96.29</v>
      </c>
      <c r="Q25" s="76">
        <v>1.9265375251402705E-2</v>
      </c>
      <c r="R25" s="28"/>
      <c r="S25" s="39">
        <v>43769</v>
      </c>
      <c r="T25" s="32">
        <v>92.87</v>
      </c>
      <c r="U25" s="76">
        <v>1.9093602545813715E-2</v>
      </c>
    </row>
    <row r="26" spans="1:21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v>43738</v>
      </c>
      <c r="L26" s="93">
        <v>-7.282363333006181E-2</v>
      </c>
      <c r="M26" s="93">
        <v>-7.303427932051676E-2</v>
      </c>
      <c r="N26" s="28"/>
      <c r="O26" s="81">
        <v>43738</v>
      </c>
      <c r="P26" s="32">
        <v>94.47</v>
      </c>
      <c r="Q26" s="76">
        <v>-7.282363333006181E-2</v>
      </c>
      <c r="R26" s="28"/>
      <c r="S26" s="39">
        <v>43738</v>
      </c>
      <c r="T26" s="32">
        <v>91.13</v>
      </c>
      <c r="U26" s="76">
        <v>-7.303427932051676E-2</v>
      </c>
    </row>
    <row r="27" spans="1:21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v>43707</v>
      </c>
      <c r="L27" s="93">
        <v>8.9732620320855716E-2</v>
      </c>
      <c r="M27" s="93">
        <v>8.9548930510916502E-2</v>
      </c>
      <c r="N27" s="28"/>
      <c r="O27" s="81">
        <v>43707</v>
      </c>
      <c r="P27" s="32">
        <v>101.89</v>
      </c>
      <c r="Q27" s="76">
        <v>8.9732620320855716E-2</v>
      </c>
      <c r="R27" s="28"/>
      <c r="S27" s="39">
        <v>43707</v>
      </c>
      <c r="T27" s="32">
        <v>98.31</v>
      </c>
      <c r="U27" s="76">
        <v>8.9548930510916502E-2</v>
      </c>
    </row>
    <row r="28" spans="1:21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v>43677</v>
      </c>
      <c r="L28" s="93">
        <v>8.0050825921219815E-2</v>
      </c>
      <c r="M28" s="93">
        <v>7.9822881761608455E-2</v>
      </c>
      <c r="N28" s="28"/>
      <c r="O28" s="81">
        <v>43677</v>
      </c>
      <c r="P28" s="32">
        <v>93.5</v>
      </c>
      <c r="Q28" s="76">
        <v>8.0050825921219815E-2</v>
      </c>
      <c r="R28" s="28"/>
      <c r="S28" s="39">
        <v>43677</v>
      </c>
      <c r="T28" s="32">
        <v>90.23</v>
      </c>
      <c r="U28" s="76">
        <v>7.9822881761608455E-2</v>
      </c>
    </row>
    <row r="29" spans="1:21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v>43644</v>
      </c>
      <c r="L29" s="93">
        <v>0.12253630705394181</v>
      </c>
      <c r="M29" s="93">
        <v>0.1223640026863666</v>
      </c>
      <c r="N29" s="28"/>
      <c r="O29" s="81">
        <v>43644</v>
      </c>
      <c r="P29" s="32">
        <v>86.57</v>
      </c>
      <c r="Q29" s="76">
        <v>0.12253630705394181</v>
      </c>
      <c r="R29" s="28"/>
      <c r="S29" s="39">
        <v>43644</v>
      </c>
      <c r="T29" s="32">
        <v>83.56</v>
      </c>
      <c r="U29" s="76">
        <v>0.1223640026863666</v>
      </c>
    </row>
    <row r="30" spans="1:21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v>43616</v>
      </c>
      <c r="L30" s="93">
        <v>-1.1408793744391743E-2</v>
      </c>
      <c r="M30" s="93">
        <v>-1.1681932828886188E-2</v>
      </c>
      <c r="N30" s="28"/>
      <c r="O30" s="81">
        <v>43616</v>
      </c>
      <c r="P30" s="32">
        <v>77.12</v>
      </c>
      <c r="Q30" s="76">
        <v>-1.1408793744391743E-2</v>
      </c>
      <c r="R30" s="28"/>
      <c r="S30" s="39">
        <v>43616</v>
      </c>
      <c r="T30" s="32">
        <v>74.45</v>
      </c>
      <c r="U30" s="76">
        <v>-1.1681932828886188E-2</v>
      </c>
    </row>
    <row r="31" spans="1:21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v>43585</v>
      </c>
      <c r="L31" s="93">
        <v>-3.3572844400396318E-2</v>
      </c>
      <c r="M31" s="93">
        <v>-3.3735248845561783E-2</v>
      </c>
      <c r="N31" s="28"/>
      <c r="O31" s="81">
        <v>43585</v>
      </c>
      <c r="P31" s="32">
        <v>78.010000000000005</v>
      </c>
      <c r="Q31" s="76">
        <v>-3.3572844400396318E-2</v>
      </c>
      <c r="R31" s="28"/>
      <c r="S31" s="39">
        <v>43585</v>
      </c>
      <c r="T31" s="32">
        <v>75.33</v>
      </c>
      <c r="U31" s="76">
        <v>-3.3735248845561783E-2</v>
      </c>
    </row>
    <row r="32" spans="1:21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v>43553</v>
      </c>
      <c r="L32" s="93">
        <v>-7.5003073896471317E-3</v>
      </c>
      <c r="M32" s="93">
        <v>-7.7637775232276551E-3</v>
      </c>
      <c r="N32" s="28"/>
      <c r="O32" s="81">
        <v>43553</v>
      </c>
      <c r="P32" s="32">
        <v>80.72</v>
      </c>
      <c r="Q32" s="76">
        <v>-7.5003073896471317E-3</v>
      </c>
      <c r="R32" s="28"/>
      <c r="S32" s="39">
        <v>43553</v>
      </c>
      <c r="T32" s="32">
        <v>77.959999999999994</v>
      </c>
      <c r="U32" s="76">
        <v>-7.7637775232276551E-3</v>
      </c>
    </row>
    <row r="33" spans="1:21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v>43524</v>
      </c>
      <c r="L33" s="93">
        <v>1.0812826249067875E-2</v>
      </c>
      <c r="M33" s="93">
        <v>1.0676614355544123E-2</v>
      </c>
      <c r="N33" s="28"/>
      <c r="O33" s="81">
        <v>43524</v>
      </c>
      <c r="P33" s="32">
        <v>81.33</v>
      </c>
      <c r="Q33" s="76">
        <v>1.0812826249067875E-2</v>
      </c>
      <c r="R33" s="28"/>
      <c r="S33" s="39">
        <v>43524</v>
      </c>
      <c r="T33" s="32">
        <v>78.569999999999993</v>
      </c>
      <c r="U33" s="76">
        <v>1.0676614355544123E-2</v>
      </c>
    </row>
    <row r="34" spans="1:21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v>43496</v>
      </c>
      <c r="L34" s="93">
        <v>7.2371051579368073E-2</v>
      </c>
      <c r="M34" s="93">
        <v>7.2127982347262254E-2</v>
      </c>
      <c r="N34" s="28"/>
      <c r="O34" s="81">
        <v>43496</v>
      </c>
      <c r="P34" s="32">
        <v>80.459999999999994</v>
      </c>
      <c r="Q34" s="76">
        <v>7.2371051579368073E-2</v>
      </c>
      <c r="R34" s="28"/>
      <c r="S34" s="39">
        <v>43496</v>
      </c>
      <c r="T34" s="32">
        <v>77.739999999999995</v>
      </c>
      <c r="U34" s="76">
        <v>7.2127982347262254E-2</v>
      </c>
    </row>
    <row r="35" spans="1:21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v>43465</v>
      </c>
      <c r="L35" s="93">
        <v>7.6316166977478339E-2</v>
      </c>
      <c r="M35" s="93">
        <v>7.6135351736420498E-2</v>
      </c>
      <c r="N35" s="28"/>
      <c r="O35" s="81">
        <v>43465</v>
      </c>
      <c r="P35" s="32">
        <v>75.03</v>
      </c>
      <c r="Q35" s="76">
        <v>7.6316166977478339E-2</v>
      </c>
      <c r="R35" s="28"/>
      <c r="S35" s="39">
        <v>43465</v>
      </c>
      <c r="T35" s="32">
        <v>72.510000000000005</v>
      </c>
      <c r="U35" s="76">
        <v>7.6135351736420498E-2</v>
      </c>
    </row>
    <row r="36" spans="1:21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v>43434</v>
      </c>
      <c r="L36" s="93">
        <v>-3.0998053933833813E-2</v>
      </c>
      <c r="M36" s="93">
        <v>-3.120057512580876E-2</v>
      </c>
      <c r="N36" s="28"/>
      <c r="O36" s="81">
        <v>43434</v>
      </c>
      <c r="P36" s="32">
        <v>69.709999999999994</v>
      </c>
      <c r="Q36" s="76">
        <v>-3.0998053933833813E-2</v>
      </c>
      <c r="R36" s="28"/>
      <c r="S36" s="39">
        <v>43434</v>
      </c>
      <c r="T36" s="32">
        <v>67.38</v>
      </c>
      <c r="U36" s="76">
        <v>-3.120057512580876E-2</v>
      </c>
    </row>
    <row r="37" spans="1:21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v>43404</v>
      </c>
      <c r="L37" s="93">
        <v>5.8724832214764877E-3</v>
      </c>
      <c r="M37" s="93">
        <v>5.6390977443609991E-3</v>
      </c>
      <c r="N37" s="28"/>
      <c r="O37" s="81">
        <v>43404</v>
      </c>
      <c r="P37" s="32">
        <v>71.94</v>
      </c>
      <c r="Q37" s="76">
        <v>5.8724832214764877E-3</v>
      </c>
      <c r="R37" s="28"/>
      <c r="S37" s="39">
        <v>43404</v>
      </c>
      <c r="T37" s="32">
        <v>69.55</v>
      </c>
      <c r="U37" s="76">
        <v>5.6390977443609991E-3</v>
      </c>
    </row>
    <row r="38" spans="1:21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v>43371</v>
      </c>
      <c r="L38" s="93">
        <v>-2.2950819672131195E-2</v>
      </c>
      <c r="M38" s="93">
        <v>-2.3163841807909646E-2</v>
      </c>
      <c r="N38" s="28"/>
      <c r="O38" s="81">
        <v>43371</v>
      </c>
      <c r="P38" s="32">
        <v>71.52</v>
      </c>
      <c r="Q38" s="76">
        <v>-2.2950819672131195E-2</v>
      </c>
      <c r="R38" s="28"/>
      <c r="S38" s="39">
        <v>43371</v>
      </c>
      <c r="T38" s="32">
        <v>69.16</v>
      </c>
      <c r="U38" s="76">
        <v>-2.3163841807909646E-2</v>
      </c>
    </row>
    <row r="39" spans="1:21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v>43343</v>
      </c>
      <c r="L39" s="93">
        <v>-9.6073104470239534E-2</v>
      </c>
      <c r="M39" s="93">
        <v>-9.6131750287246298E-2</v>
      </c>
      <c r="N39" s="28"/>
      <c r="O39" s="81">
        <v>43343</v>
      </c>
      <c r="P39" s="32">
        <v>73.2</v>
      </c>
      <c r="Q39" s="76">
        <v>-9.6073104470239534E-2</v>
      </c>
      <c r="R39" s="28"/>
      <c r="S39" s="39">
        <v>43343</v>
      </c>
      <c r="T39" s="32">
        <v>70.8</v>
      </c>
      <c r="U39" s="76">
        <v>-9.6131750287246298E-2</v>
      </c>
    </row>
    <row r="40" spans="1:21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v>43312</v>
      </c>
      <c r="L40" s="93">
        <v>-1.1715889675372182E-2</v>
      </c>
      <c r="M40" s="93">
        <v>-1.2107453651154065E-2</v>
      </c>
      <c r="N40" s="28"/>
      <c r="O40" s="81">
        <v>43312</v>
      </c>
      <c r="P40" s="32">
        <v>80.98</v>
      </c>
      <c r="Q40" s="76">
        <v>-1.1715889675372182E-2</v>
      </c>
      <c r="R40" s="28"/>
      <c r="S40" s="39">
        <v>43312</v>
      </c>
      <c r="T40" s="32">
        <v>78.33</v>
      </c>
      <c r="U40" s="76">
        <v>-1.2107453651154065E-2</v>
      </c>
    </row>
    <row r="41" spans="1:21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v>43280</v>
      </c>
      <c r="L41" s="93">
        <v>-1.1341698841698777E-2</v>
      </c>
      <c r="M41" s="93">
        <v>-1.1469891534721222E-2</v>
      </c>
      <c r="N41" s="28"/>
      <c r="O41" s="81">
        <v>43280</v>
      </c>
      <c r="P41" s="32">
        <v>81.94</v>
      </c>
      <c r="Q41" s="76">
        <v>-1.1341698841698777E-2</v>
      </c>
      <c r="R41" s="28"/>
      <c r="S41" s="39">
        <v>43280</v>
      </c>
      <c r="T41" s="32">
        <v>79.290000000000006</v>
      </c>
      <c r="U41" s="76">
        <v>-1.1469891534721222E-2</v>
      </c>
    </row>
    <row r="42" spans="1:21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v>43251</v>
      </c>
      <c r="L42" s="93">
        <v>3.0589405620492283E-2</v>
      </c>
      <c r="M42" s="93">
        <v>3.0447070914696672E-2</v>
      </c>
      <c r="N42" s="28"/>
      <c r="O42" s="81">
        <v>43251</v>
      </c>
      <c r="P42" s="32">
        <v>82.88</v>
      </c>
      <c r="Q42" s="76">
        <v>3.0589405620492283E-2</v>
      </c>
      <c r="R42" s="28"/>
      <c r="S42" s="39">
        <v>43251</v>
      </c>
      <c r="T42" s="32">
        <v>80.209999999999994</v>
      </c>
      <c r="U42" s="76">
        <v>3.0447070914696672E-2</v>
      </c>
    </row>
    <row r="43" spans="1:21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v>43220</v>
      </c>
      <c r="L43" s="93">
        <v>2.1076688674454003E-2</v>
      </c>
      <c r="M43" s="93">
        <v>2.0852459016393432E-2</v>
      </c>
      <c r="N43" s="28"/>
      <c r="O43" s="81">
        <v>43220</v>
      </c>
      <c r="P43" s="32">
        <v>80.42</v>
      </c>
      <c r="Q43" s="76">
        <v>2.1076688674454003E-2</v>
      </c>
      <c r="R43" s="28"/>
      <c r="S43" s="39">
        <v>43220</v>
      </c>
      <c r="T43" s="32">
        <v>77.84</v>
      </c>
      <c r="U43" s="76">
        <v>2.0852459016393432E-2</v>
      </c>
    </row>
    <row r="44" spans="1:21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v>43189</v>
      </c>
      <c r="L44" s="93">
        <v>6.131834440470163E-3</v>
      </c>
      <c r="M44" s="93">
        <v>5.9366754617413697E-3</v>
      </c>
      <c r="N44" s="28"/>
      <c r="O44" s="81">
        <v>43189</v>
      </c>
      <c r="P44" s="32">
        <v>78.760000000000005</v>
      </c>
      <c r="Q44" s="76">
        <v>6.131834440470163E-3</v>
      </c>
      <c r="R44" s="28"/>
      <c r="S44" s="39">
        <v>43189</v>
      </c>
      <c r="T44" s="32">
        <v>76.25</v>
      </c>
      <c r="U44" s="76">
        <v>5.9366754617413697E-3</v>
      </c>
    </row>
    <row r="45" spans="1:21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v>43159</v>
      </c>
      <c r="L45" s="93">
        <v>-4.8383175297836201E-2</v>
      </c>
      <c r="M45" s="93">
        <v>-4.8455937735375376E-2</v>
      </c>
      <c r="N45" s="28"/>
      <c r="O45" s="81">
        <v>43159</v>
      </c>
      <c r="P45" s="32">
        <v>78.28</v>
      </c>
      <c r="Q45" s="76">
        <v>-4.8383175297836201E-2</v>
      </c>
      <c r="R45" s="28"/>
      <c r="S45" s="39">
        <v>43159</v>
      </c>
      <c r="T45" s="32">
        <v>75.8</v>
      </c>
      <c r="U45" s="76">
        <v>-4.8455937735375376E-2</v>
      </c>
    </row>
    <row r="46" spans="1:21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v>43131</v>
      </c>
      <c r="L46" s="93">
        <v>-3.2917940277451208E-2</v>
      </c>
      <c r="M46" s="93">
        <v>-3.3017722748239886E-2</v>
      </c>
      <c r="N46" s="28"/>
      <c r="O46" s="81">
        <v>43131</v>
      </c>
      <c r="P46" s="32">
        <v>82.26</v>
      </c>
      <c r="Q46" s="76">
        <v>-3.2917940277451208E-2</v>
      </c>
      <c r="R46" s="28"/>
      <c r="S46" s="39">
        <v>43131</v>
      </c>
      <c r="T46" s="32">
        <v>79.66</v>
      </c>
      <c r="U46" s="76">
        <v>-3.3017722748239886E-2</v>
      </c>
    </row>
    <row r="47" spans="1:21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v>43098</v>
      </c>
      <c r="L47" s="93">
        <v>4.2146532712570517E-2</v>
      </c>
      <c r="M47" s="93">
        <v>4.1861641583407216E-2</v>
      </c>
      <c r="N47" s="28"/>
      <c r="O47" s="81">
        <v>43098</v>
      </c>
      <c r="P47" s="32">
        <v>85.06</v>
      </c>
      <c r="Q47" s="76">
        <v>4.2146532712570517E-2</v>
      </c>
      <c r="R47" s="28"/>
      <c r="S47" s="39">
        <v>43098</v>
      </c>
      <c r="T47" s="32">
        <v>82.38</v>
      </c>
      <c r="U47" s="76">
        <v>4.1861641583407216E-2</v>
      </c>
    </row>
    <row r="48" spans="1:21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v>43069</v>
      </c>
      <c r="L48" s="93">
        <v>-1.7336864916927541E-2</v>
      </c>
      <c r="M48" s="93">
        <v>-1.7397787995526381E-2</v>
      </c>
      <c r="N48" s="28"/>
      <c r="O48" s="81">
        <v>43069</v>
      </c>
      <c r="P48" s="32">
        <v>81.62</v>
      </c>
      <c r="Q48" s="76">
        <v>-1.7336864916927541E-2</v>
      </c>
      <c r="R48" s="28"/>
      <c r="S48" s="39">
        <v>43069</v>
      </c>
      <c r="T48" s="32">
        <v>79.069999999999993</v>
      </c>
      <c r="U48" s="76">
        <v>-1.7397787995526381E-2</v>
      </c>
    </row>
    <row r="49" spans="1:21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v>43039</v>
      </c>
      <c r="L49" s="93">
        <v>-6.221584111031353E-3</v>
      </c>
      <c r="M49" s="93">
        <v>-6.4205457463883953E-3</v>
      </c>
      <c r="N49" s="28"/>
      <c r="O49" s="81">
        <v>43039</v>
      </c>
      <c r="P49" s="32">
        <v>83.06</v>
      </c>
      <c r="Q49" s="76">
        <v>-6.221584111031353E-3</v>
      </c>
      <c r="R49" s="28"/>
      <c r="S49" s="39">
        <v>43039</v>
      </c>
      <c r="T49" s="32">
        <v>80.47</v>
      </c>
      <c r="U49" s="76">
        <v>-6.4205457463883953E-3</v>
      </c>
    </row>
    <row r="50" spans="1:21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v>43007</v>
      </c>
      <c r="L50" s="93">
        <v>-3.6652835408022222E-2</v>
      </c>
      <c r="M50" s="93">
        <v>-3.6979785969084467E-2</v>
      </c>
      <c r="N50" s="28"/>
      <c r="O50" s="81">
        <v>43007</v>
      </c>
      <c r="P50" s="32">
        <v>83.58</v>
      </c>
      <c r="Q50" s="76">
        <v>-3.6652835408022222E-2</v>
      </c>
      <c r="R50" s="28"/>
      <c r="S50" s="39">
        <v>43007</v>
      </c>
      <c r="T50" s="32">
        <v>80.989999999999995</v>
      </c>
      <c r="U50" s="76">
        <v>-3.6979785969084467E-2</v>
      </c>
    </row>
    <row r="51" spans="1:21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v>42978</v>
      </c>
      <c r="L51" s="93">
        <v>2.8449502133712778E-2</v>
      </c>
      <c r="M51" s="93">
        <v>2.8368794326240954E-2</v>
      </c>
      <c r="N51" s="28"/>
      <c r="O51" s="81">
        <v>42978</v>
      </c>
      <c r="P51" s="32">
        <v>86.76</v>
      </c>
      <c r="Q51" s="76">
        <v>2.8449502133712778E-2</v>
      </c>
      <c r="R51" s="28"/>
      <c r="S51" s="39">
        <v>42978</v>
      </c>
      <c r="T51" s="32">
        <v>84.1</v>
      </c>
      <c r="U51" s="76">
        <v>2.8368794326240954E-2</v>
      </c>
    </row>
    <row r="52" spans="1:21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v>42947</v>
      </c>
      <c r="L52" s="93">
        <v>-1.4485981308411167E-2</v>
      </c>
      <c r="M52" s="93">
        <v>-1.4580069887938252E-2</v>
      </c>
      <c r="N52" s="28"/>
      <c r="O52" s="81">
        <v>42947</v>
      </c>
      <c r="P52" s="32">
        <v>84.36</v>
      </c>
      <c r="Q52" s="76">
        <v>-1.4485981308411167E-2</v>
      </c>
      <c r="R52" s="28"/>
      <c r="S52" s="39">
        <v>42947</v>
      </c>
      <c r="T52" s="32">
        <v>81.78</v>
      </c>
      <c r="U52" s="76">
        <v>-1.4580069887938252E-2</v>
      </c>
    </row>
    <row r="53" spans="1:21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v>42916</v>
      </c>
      <c r="L53" s="93">
        <v>-1.8573721623480921E-2</v>
      </c>
      <c r="M53" s="93">
        <v>-1.891476533869263E-2</v>
      </c>
      <c r="N53" s="28"/>
      <c r="O53" s="81">
        <v>42916</v>
      </c>
      <c r="P53" s="32">
        <v>85.6</v>
      </c>
      <c r="Q53" s="76">
        <v>-1.8573721623480921E-2</v>
      </c>
      <c r="R53" s="28"/>
      <c r="S53" s="39">
        <v>42916</v>
      </c>
      <c r="T53" s="32">
        <v>82.99</v>
      </c>
      <c r="U53" s="76">
        <v>-1.891476533869263E-2</v>
      </c>
    </row>
    <row r="54" spans="1:21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v>42886</v>
      </c>
      <c r="L54" s="93">
        <v>-1.8897637795275646E-2</v>
      </c>
      <c r="M54" s="93">
        <v>-1.9132653061224358E-2</v>
      </c>
      <c r="N54" s="28"/>
      <c r="O54" s="81">
        <v>42886</v>
      </c>
      <c r="P54" s="32">
        <v>87.22</v>
      </c>
      <c r="Q54" s="76">
        <v>-1.8897637795275646E-2</v>
      </c>
      <c r="R54" s="28"/>
      <c r="S54" s="39">
        <v>42886</v>
      </c>
      <c r="T54" s="32">
        <v>84.59</v>
      </c>
      <c r="U54" s="76">
        <v>-1.9132653061224358E-2</v>
      </c>
    </row>
    <row r="55" spans="1:21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v>42853</v>
      </c>
      <c r="L55" s="93">
        <v>-2.275475431460916E-2</v>
      </c>
      <c r="M55" s="93">
        <v>-2.277620396600577E-2</v>
      </c>
      <c r="N55" s="28"/>
      <c r="O55" s="81">
        <v>42853</v>
      </c>
      <c r="P55" s="32">
        <v>88.9</v>
      </c>
      <c r="Q55" s="76">
        <v>-2.275475431460916E-2</v>
      </c>
      <c r="R55" s="28"/>
      <c r="S55" s="39">
        <v>42853</v>
      </c>
      <c r="T55" s="32">
        <v>86.24</v>
      </c>
      <c r="U55" s="76">
        <v>-2.277620396600577E-2</v>
      </c>
    </row>
    <row r="56" spans="1:21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v>42825</v>
      </c>
      <c r="L56" s="93">
        <v>-6.6608429788163059E-3</v>
      </c>
      <c r="M56" s="93">
        <v>-6.8647310375872239E-3</v>
      </c>
      <c r="N56" s="28"/>
      <c r="O56" s="81">
        <v>42825</v>
      </c>
      <c r="P56" s="32">
        <v>90.97</v>
      </c>
      <c r="Q56" s="76">
        <v>-6.6608429788163059E-3</v>
      </c>
      <c r="R56" s="28"/>
      <c r="S56" s="39">
        <v>42825</v>
      </c>
      <c r="T56" s="32">
        <v>88.25</v>
      </c>
      <c r="U56" s="76">
        <v>-6.8647310375872239E-3</v>
      </c>
    </row>
    <row r="57" spans="1:21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v>42794</v>
      </c>
      <c r="L57" s="93">
        <v>-2.5329927628778171E-2</v>
      </c>
      <c r="M57" s="93">
        <v>-2.5551047263954407E-2</v>
      </c>
      <c r="N57" s="28"/>
      <c r="O57" s="81">
        <v>42794</v>
      </c>
      <c r="P57" s="32">
        <v>91.58</v>
      </c>
      <c r="Q57" s="76">
        <v>-2.5329927628778171E-2</v>
      </c>
      <c r="R57" s="28"/>
      <c r="S57" s="39">
        <v>42794</v>
      </c>
      <c r="T57" s="32">
        <v>88.86</v>
      </c>
      <c r="U57" s="76">
        <v>-2.5551047263954407E-2</v>
      </c>
    </row>
    <row r="58" spans="1:21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v>42766</v>
      </c>
      <c r="L58" s="93">
        <v>0.116710244830045</v>
      </c>
      <c r="M58" s="93">
        <v>0.11656667074813276</v>
      </c>
      <c r="N58" s="28"/>
      <c r="O58" s="81">
        <v>42766</v>
      </c>
      <c r="P58" s="32">
        <v>93.96</v>
      </c>
      <c r="Q58" s="76">
        <v>0.116710244830045</v>
      </c>
      <c r="R58" s="28"/>
      <c r="S58" s="39">
        <v>42766</v>
      </c>
      <c r="T58" s="32">
        <v>91.19</v>
      </c>
      <c r="U58" s="76">
        <v>0.11656667074813276</v>
      </c>
    </row>
    <row r="59" spans="1:21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v>42734</v>
      </c>
      <c r="L59" s="93">
        <v>9.5170116583398467E-4</v>
      </c>
      <c r="M59" s="93">
        <v>7.3520401911530975E-4</v>
      </c>
      <c r="N59" s="28"/>
      <c r="O59" s="81">
        <v>42734</v>
      </c>
      <c r="P59" s="32">
        <v>84.14</v>
      </c>
      <c r="Q59" s="76">
        <v>9.5170116583398467E-4</v>
      </c>
      <c r="R59" s="28"/>
      <c r="S59" s="39">
        <v>42734</v>
      </c>
      <c r="T59" s="32">
        <v>81.67</v>
      </c>
      <c r="U59" s="76">
        <v>7.3520401911530975E-4</v>
      </c>
    </row>
    <row r="60" spans="1:21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v>42704</v>
      </c>
      <c r="L60" s="93">
        <v>-8.0507547582585826E-2</v>
      </c>
      <c r="M60" s="93">
        <v>-8.0657879914385444E-2</v>
      </c>
      <c r="N60" s="28"/>
      <c r="O60" s="81">
        <v>42704</v>
      </c>
      <c r="P60" s="32">
        <v>84.06</v>
      </c>
      <c r="Q60" s="76">
        <v>-8.0507547582585826E-2</v>
      </c>
      <c r="R60" s="28"/>
      <c r="S60" s="39">
        <v>42704</v>
      </c>
      <c r="T60" s="32">
        <v>81.61</v>
      </c>
      <c r="U60" s="76">
        <v>-8.0657879914385444E-2</v>
      </c>
    </row>
    <row r="61" spans="1:21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v>42674</v>
      </c>
      <c r="L61" s="93">
        <v>-3.2182934575481603E-2</v>
      </c>
      <c r="M61" s="93">
        <v>-3.2268614411861019E-2</v>
      </c>
      <c r="N61" s="28"/>
      <c r="O61" s="81">
        <v>42674</v>
      </c>
      <c r="P61" s="32">
        <v>91.42</v>
      </c>
      <c r="Q61" s="76">
        <v>-3.2182934575481603E-2</v>
      </c>
      <c r="R61" s="28"/>
      <c r="S61" s="39">
        <v>42674</v>
      </c>
      <c r="T61" s="32">
        <v>88.77</v>
      </c>
      <c r="U61" s="76">
        <v>-3.2268614411861019E-2</v>
      </c>
    </row>
    <row r="62" spans="1:21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v>42643</v>
      </c>
      <c r="L62" s="93">
        <v>2.3956639566395488E-2</v>
      </c>
      <c r="M62" s="93">
        <v>2.3772321428571441E-2</v>
      </c>
      <c r="N62" s="28"/>
      <c r="O62" s="81">
        <v>42643</v>
      </c>
      <c r="P62" s="32">
        <v>94.46</v>
      </c>
      <c r="Q62" s="76">
        <v>2.3956639566395488E-2</v>
      </c>
      <c r="R62" s="28"/>
      <c r="S62" s="39">
        <v>42643</v>
      </c>
      <c r="T62" s="32">
        <v>91.73</v>
      </c>
      <c r="U62" s="76">
        <v>2.3772321428571441E-2</v>
      </c>
    </row>
    <row r="63" spans="1:21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v>42613</v>
      </c>
      <c r="L63" s="93">
        <v>-0.11417322834645671</v>
      </c>
      <c r="M63" s="93">
        <v>-0.11558582568354558</v>
      </c>
      <c r="N63" s="28"/>
      <c r="O63" s="81">
        <v>42613</v>
      </c>
      <c r="P63" s="32">
        <v>92.25</v>
      </c>
      <c r="Q63" s="76">
        <v>-0.11417322834645671</v>
      </c>
      <c r="R63" s="28"/>
      <c r="S63" s="39">
        <v>42613</v>
      </c>
      <c r="T63" s="32">
        <v>89.6</v>
      </c>
      <c r="U63" s="76">
        <v>-0.11558582568354558</v>
      </c>
    </row>
    <row r="64" spans="1:21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v>42580</v>
      </c>
      <c r="L64" s="93">
        <v>0.10224386113463169</v>
      </c>
      <c r="M64" s="93">
        <v>0.10203415642336555</v>
      </c>
      <c r="N64" s="28"/>
      <c r="O64" s="81">
        <v>42580</v>
      </c>
      <c r="P64" s="32">
        <v>104.14</v>
      </c>
      <c r="Q64" s="76">
        <v>0.10224386113463169</v>
      </c>
      <c r="R64" s="28"/>
      <c r="S64" s="39">
        <v>42580</v>
      </c>
      <c r="T64" s="32">
        <v>101.31</v>
      </c>
      <c r="U64" s="76">
        <v>0.10203415642336555</v>
      </c>
    </row>
    <row r="65" spans="1:21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>
        <v>42551</v>
      </c>
      <c r="L65" s="93">
        <v>0.18992443324937014</v>
      </c>
      <c r="M65" s="93">
        <v>0.18987833290188982</v>
      </c>
      <c r="N65" s="28"/>
      <c r="O65" s="81">
        <v>42551</v>
      </c>
      <c r="P65" s="32">
        <v>94.48</v>
      </c>
      <c r="Q65" s="76">
        <v>0.18992443324937014</v>
      </c>
      <c r="R65" s="28"/>
      <c r="S65" s="39">
        <v>42551</v>
      </c>
      <c r="T65" s="32">
        <v>91.93</v>
      </c>
      <c r="U65" s="76">
        <v>0.18987833290188982</v>
      </c>
    </row>
    <row r="66" spans="1:21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 t="s">
        <v>179</v>
      </c>
      <c r="L66" s="93" t="s">
        <v>179</v>
      </c>
      <c r="M66" s="93" t="s">
        <v>179</v>
      </c>
      <c r="N66" s="28"/>
      <c r="O66" s="81">
        <v>42521</v>
      </c>
      <c r="P66" s="32">
        <v>79.400000000000006</v>
      </c>
      <c r="Q66" s="76">
        <v>-5.1373954599761018E-2</v>
      </c>
      <c r="R66" s="28"/>
      <c r="S66" s="39">
        <v>42521</v>
      </c>
      <c r="T66" s="32">
        <v>77.260000000000005</v>
      </c>
      <c r="U66" s="76">
        <v>-5.1559047385219658E-2</v>
      </c>
    </row>
    <row r="67" spans="1:21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 t="s">
        <v>179</v>
      </c>
      <c r="L67" s="93" t="s">
        <v>179</v>
      </c>
      <c r="M67" s="93" t="s">
        <v>179</v>
      </c>
      <c r="N67" s="28"/>
      <c r="O67" s="81">
        <v>42489</v>
      </c>
      <c r="P67" s="32">
        <v>83.7</v>
      </c>
      <c r="Q67" s="76" t="s">
        <v>179</v>
      </c>
      <c r="R67" s="28"/>
      <c r="S67" s="39">
        <v>42489</v>
      </c>
      <c r="T67" s="32">
        <v>81.459999999999994</v>
      </c>
      <c r="U67" s="76" t="s">
        <v>179</v>
      </c>
    </row>
    <row r="68" spans="1:21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8"/>
      <c r="M68" s="98"/>
      <c r="N68" s="28"/>
      <c r="O68" s="82"/>
      <c r="Q68" s="76"/>
      <c r="R68" s="28"/>
      <c r="S68" s="39"/>
      <c r="U68" s="76"/>
    </row>
    <row r="69" spans="1:21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8"/>
      <c r="M69" s="98"/>
      <c r="N69" s="28"/>
      <c r="O69" s="82"/>
      <c r="Q69" s="76"/>
      <c r="R69" s="28"/>
      <c r="S69" s="39"/>
      <c r="U69" s="76"/>
    </row>
    <row r="70" spans="1:21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8"/>
      <c r="M70" s="98"/>
      <c r="N70" s="28"/>
      <c r="O70" s="82"/>
      <c r="Q70" s="76"/>
      <c r="R70" s="28"/>
      <c r="S70" s="39"/>
      <c r="U70" s="76"/>
    </row>
    <row r="71" spans="1:21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8"/>
      <c r="M71" s="98"/>
      <c r="N71" s="28"/>
      <c r="O71" s="82"/>
      <c r="Q71" s="76"/>
      <c r="R71" s="28"/>
      <c r="S71" s="39"/>
      <c r="U71" s="76"/>
    </row>
    <row r="72" spans="1:21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8"/>
      <c r="M72" s="98"/>
      <c r="N72" s="28"/>
      <c r="O72" s="82"/>
      <c r="Q72" s="76"/>
      <c r="R72" s="28"/>
      <c r="S72" s="39"/>
      <c r="U72" s="76"/>
    </row>
    <row r="73" spans="1:21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8"/>
      <c r="M73" s="98"/>
      <c r="N73" s="28"/>
      <c r="O73" s="82"/>
      <c r="Q73" s="76"/>
      <c r="R73" s="28"/>
      <c r="S73" s="39"/>
      <c r="U73" s="76"/>
    </row>
    <row r="74" spans="1:21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8"/>
      <c r="M74" s="98"/>
      <c r="N74" s="28"/>
      <c r="O74" s="82"/>
      <c r="Q74" s="76"/>
      <c r="R74" s="28"/>
      <c r="S74" s="39"/>
      <c r="U74" s="76"/>
    </row>
    <row r="75" spans="1:21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8"/>
      <c r="M75" s="98"/>
      <c r="N75" s="28"/>
      <c r="O75" s="82"/>
      <c r="Q75" s="76"/>
      <c r="R75" s="28"/>
      <c r="S75" s="39"/>
      <c r="U75" s="76"/>
    </row>
    <row r="76" spans="1:21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8"/>
      <c r="M76" s="98"/>
      <c r="N76" s="28"/>
      <c r="O76" s="82"/>
      <c r="Q76" s="76"/>
      <c r="R76" s="28"/>
      <c r="S76" s="39"/>
      <c r="U76" s="76"/>
    </row>
    <row r="77" spans="1:21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8"/>
      <c r="M77" s="98"/>
      <c r="N77" s="28"/>
      <c r="O77" s="82"/>
      <c r="Q77" s="76"/>
      <c r="R77" s="28"/>
      <c r="S77" s="39"/>
      <c r="U77" s="76"/>
    </row>
    <row r="78" spans="1:21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8"/>
      <c r="M78" s="98"/>
      <c r="N78" s="28"/>
      <c r="O78" s="82"/>
      <c r="Q78" s="76"/>
      <c r="R78" s="28"/>
      <c r="S78" s="39"/>
      <c r="U78" s="76"/>
    </row>
    <row r="79" spans="1:21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8"/>
      <c r="M79" s="98"/>
      <c r="N79" s="28"/>
      <c r="O79" s="82"/>
      <c r="Q79" s="76"/>
      <c r="R79" s="28"/>
      <c r="S79" s="39"/>
      <c r="U79" s="76"/>
    </row>
    <row r="80" spans="1:21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8"/>
      <c r="M80" s="98"/>
      <c r="N80" s="28"/>
      <c r="O80" s="82"/>
      <c r="Q80" s="76"/>
      <c r="R80" s="28"/>
      <c r="S80" s="39"/>
      <c r="U80" s="76"/>
    </row>
    <row r="81" spans="1:21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8"/>
      <c r="M81" s="98"/>
      <c r="N81" s="28"/>
      <c r="O81" s="82"/>
      <c r="Q81" s="76"/>
      <c r="R81" s="28"/>
      <c r="S81" s="39"/>
      <c r="U81" s="76"/>
    </row>
    <row r="82" spans="1:21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8"/>
      <c r="M82" s="98"/>
      <c r="N82" s="28"/>
      <c r="O82" s="82"/>
      <c r="Q82" s="76"/>
      <c r="R82" s="28"/>
      <c r="S82" s="39"/>
      <c r="U82" s="76"/>
    </row>
    <row r="83" spans="1:21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8"/>
      <c r="M83" s="98"/>
      <c r="N83" s="28"/>
      <c r="O83" s="82"/>
      <c r="Q83" s="76"/>
      <c r="R83" s="28"/>
      <c r="S83" s="39"/>
      <c r="U83" s="76"/>
    </row>
    <row r="84" spans="1:21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8"/>
      <c r="M84" s="98"/>
      <c r="N84" s="28"/>
      <c r="O84" s="82"/>
      <c r="Q84" s="76"/>
      <c r="R84" s="28"/>
      <c r="S84" s="39"/>
      <c r="U84" s="76"/>
    </row>
    <row r="85" spans="1:21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8"/>
      <c r="M85" s="98"/>
      <c r="N85" s="28"/>
      <c r="O85" s="82"/>
      <c r="Q85" s="76"/>
      <c r="R85" s="28"/>
      <c r="S85" s="39"/>
      <c r="U85" s="76"/>
    </row>
    <row r="86" spans="1:21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8"/>
      <c r="M86" s="98"/>
      <c r="N86" s="28"/>
      <c r="O86" s="82"/>
      <c r="Q86" s="76"/>
      <c r="R86" s="28"/>
      <c r="S86" s="39"/>
      <c r="U86" s="76"/>
    </row>
    <row r="87" spans="1:21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8"/>
      <c r="M87" s="98"/>
      <c r="N87" s="28"/>
      <c r="O87" s="82"/>
      <c r="Q87" s="76"/>
      <c r="R87" s="28"/>
      <c r="S87" s="39"/>
      <c r="U87" s="76"/>
    </row>
    <row r="88" spans="1:21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8"/>
      <c r="M88" s="98"/>
      <c r="N88" s="28"/>
      <c r="O88" s="82"/>
      <c r="Q88" s="76"/>
      <c r="R88" s="28"/>
      <c r="S88" s="39"/>
      <c r="U88" s="76"/>
    </row>
    <row r="89" spans="1:21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8"/>
      <c r="M89" s="98"/>
      <c r="N89" s="28"/>
      <c r="O89" s="82"/>
      <c r="Q89" s="76"/>
      <c r="R89" s="28"/>
      <c r="S89" s="39"/>
      <c r="U89" s="76"/>
    </row>
    <row r="90" spans="1:21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8"/>
      <c r="M90" s="98"/>
      <c r="N90" s="28"/>
      <c r="O90" s="82"/>
      <c r="Q90" s="76"/>
      <c r="R90" s="28"/>
      <c r="S90" s="39"/>
      <c r="U90" s="76"/>
    </row>
    <row r="91" spans="1:21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8"/>
      <c r="M91" s="98"/>
      <c r="N91" s="28"/>
      <c r="O91" s="82"/>
      <c r="Q91" s="76"/>
      <c r="R91" s="28"/>
      <c r="S91" s="39"/>
      <c r="U91" s="76"/>
    </row>
    <row r="92" spans="1:21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8"/>
      <c r="M92" s="98"/>
      <c r="N92" s="28"/>
      <c r="O92" s="82"/>
      <c r="Q92" s="76"/>
      <c r="R92" s="28"/>
      <c r="S92" s="39"/>
      <c r="U92" s="76"/>
    </row>
    <row r="93" spans="1:21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8"/>
      <c r="M93" s="98"/>
      <c r="N93" s="28"/>
      <c r="O93" s="82"/>
      <c r="Q93" s="76"/>
      <c r="R93" s="28"/>
      <c r="S93" s="39"/>
      <c r="U93" s="76"/>
    </row>
    <row r="94" spans="1:21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8"/>
      <c r="M94" s="98"/>
      <c r="N94" s="28"/>
      <c r="O94" s="82"/>
      <c r="Q94" s="76"/>
      <c r="R94" s="28"/>
      <c r="S94" s="39"/>
      <c r="U94" s="76"/>
    </row>
    <row r="95" spans="1:21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8"/>
      <c r="M95" s="98"/>
      <c r="N95" s="28"/>
      <c r="O95" s="82"/>
      <c r="Q95" s="76"/>
      <c r="R95" s="28"/>
      <c r="S95" s="39"/>
      <c r="U95" s="76"/>
    </row>
    <row r="96" spans="1:21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8"/>
      <c r="M96" s="98"/>
      <c r="N96" s="28"/>
      <c r="O96" s="82"/>
      <c r="Q96" s="76"/>
      <c r="R96" s="28"/>
      <c r="S96" s="39"/>
      <c r="U96" s="76"/>
    </row>
    <row r="97" spans="1:21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8"/>
      <c r="M97" s="98"/>
      <c r="N97" s="28"/>
      <c r="O97" s="82"/>
      <c r="Q97" s="76"/>
      <c r="R97" s="28"/>
      <c r="S97" s="39"/>
      <c r="U97" s="76"/>
    </row>
    <row r="98" spans="1:21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8"/>
      <c r="M98" s="98"/>
      <c r="N98" s="28"/>
      <c r="O98" s="82"/>
      <c r="Q98" s="76"/>
      <c r="R98" s="28"/>
      <c r="S98" s="39"/>
      <c r="U98" s="76"/>
    </row>
    <row r="99" spans="1:21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8"/>
      <c r="M99" s="98"/>
      <c r="N99" s="28"/>
      <c r="O99" s="82"/>
      <c r="Q99" s="76"/>
      <c r="R99" s="28"/>
      <c r="S99" s="39"/>
      <c r="U99" s="76"/>
    </row>
    <row r="100" spans="1:21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8"/>
      <c r="M100" s="98"/>
      <c r="N100" s="28"/>
      <c r="O100" s="82"/>
      <c r="Q100" s="76"/>
      <c r="R100" s="28"/>
      <c r="S100" s="39"/>
      <c r="U100" s="76"/>
    </row>
    <row r="101" spans="1:21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98"/>
      <c r="M101" s="98"/>
      <c r="N101" s="28"/>
      <c r="O101" s="82"/>
      <c r="Q101" s="76"/>
      <c r="R101" s="28"/>
      <c r="S101" s="39"/>
      <c r="U101" s="76"/>
    </row>
    <row r="102" spans="1:21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98"/>
      <c r="M102" s="98"/>
      <c r="N102" s="28"/>
      <c r="O102" s="82"/>
      <c r="Q102" s="76"/>
      <c r="R102" s="28"/>
      <c r="S102" s="39"/>
      <c r="U102" s="76"/>
    </row>
    <row r="103" spans="1:21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98"/>
      <c r="M103" s="98"/>
      <c r="N103" s="28"/>
      <c r="O103" s="82"/>
      <c r="Q103" s="76"/>
      <c r="R103" s="28"/>
      <c r="S103" s="39"/>
      <c r="U103" s="76"/>
    </row>
    <row r="104" spans="1:21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98"/>
      <c r="M104" s="98"/>
      <c r="N104" s="28"/>
      <c r="O104" s="82"/>
      <c r="Q104" s="76"/>
      <c r="R104" s="28"/>
      <c r="S104" s="39"/>
      <c r="U104" s="76"/>
    </row>
    <row r="105" spans="1:21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98"/>
      <c r="M105" s="98"/>
      <c r="N105" s="28"/>
      <c r="O105" s="82"/>
      <c r="Q105" s="76"/>
      <c r="R105" s="28"/>
      <c r="S105" s="39"/>
      <c r="U105" s="76"/>
    </row>
    <row r="106" spans="1:21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98"/>
      <c r="M106" s="98"/>
      <c r="N106" s="28"/>
      <c r="O106" s="82"/>
      <c r="Q106" s="76"/>
      <c r="R106" s="28"/>
      <c r="S106" s="39"/>
      <c r="U106" s="76"/>
    </row>
    <row r="107" spans="1:21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98"/>
      <c r="M107" s="98"/>
      <c r="N107" s="28"/>
      <c r="O107" s="82"/>
      <c r="Q107" s="76"/>
      <c r="R107" s="28"/>
      <c r="S107" s="39"/>
      <c r="U107" s="76"/>
    </row>
    <row r="108" spans="1:21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98"/>
      <c r="M108" s="98"/>
      <c r="N108" s="28"/>
      <c r="O108" s="82"/>
      <c r="Q108" s="76"/>
      <c r="R108" s="28"/>
      <c r="S108" s="39"/>
      <c r="U108" s="76"/>
    </row>
    <row r="109" spans="1:21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98"/>
      <c r="M109" s="98"/>
      <c r="N109" s="28"/>
      <c r="O109" s="82"/>
      <c r="Q109" s="76"/>
      <c r="R109" s="28"/>
      <c r="S109" s="39"/>
      <c r="U109" s="76"/>
    </row>
    <row r="110" spans="1:21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98"/>
      <c r="M110" s="98"/>
      <c r="N110" s="28"/>
      <c r="O110" s="82"/>
      <c r="Q110" s="76"/>
      <c r="R110" s="28"/>
      <c r="S110" s="39"/>
      <c r="U110" s="76"/>
    </row>
    <row r="111" spans="1:21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98"/>
      <c r="M111" s="98"/>
      <c r="N111" s="28"/>
      <c r="O111" s="82"/>
      <c r="Q111" s="76"/>
      <c r="R111" s="28"/>
      <c r="S111" s="39"/>
      <c r="U111" s="76"/>
    </row>
    <row r="112" spans="1:21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98"/>
      <c r="M112" s="98"/>
      <c r="N112" s="28"/>
      <c r="O112" s="82"/>
      <c r="Q112" s="76"/>
      <c r="R112" s="28"/>
      <c r="S112" s="39"/>
      <c r="U112" s="76"/>
    </row>
    <row r="113" spans="1:21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98"/>
      <c r="M113" s="98"/>
      <c r="N113" s="28"/>
      <c r="O113" s="82"/>
      <c r="Q113" s="76"/>
      <c r="R113" s="28"/>
      <c r="S113" s="39"/>
      <c r="U113" s="76"/>
    </row>
    <row r="114" spans="1:21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98"/>
      <c r="M114" s="98"/>
      <c r="N114" s="28"/>
      <c r="O114" s="82"/>
      <c r="Q114" s="76"/>
      <c r="R114" s="28"/>
      <c r="S114" s="39"/>
      <c r="U114" s="76"/>
    </row>
    <row r="115" spans="1:21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98"/>
      <c r="M115" s="98"/>
      <c r="N115" s="28"/>
      <c r="O115" s="82"/>
      <c r="Q115" s="76"/>
      <c r="R115" s="28"/>
      <c r="S115" s="39"/>
      <c r="U115" s="76"/>
    </row>
    <row r="116" spans="1:21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98"/>
      <c r="M116" s="98"/>
      <c r="N116" s="28"/>
      <c r="O116" s="82"/>
      <c r="Q116" s="76"/>
      <c r="R116" s="28"/>
      <c r="S116" s="39"/>
      <c r="U116" s="76"/>
    </row>
    <row r="117" spans="1:21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98"/>
      <c r="M117" s="98"/>
      <c r="N117" s="28"/>
      <c r="O117" s="82"/>
      <c r="Q117" s="76"/>
      <c r="R117" s="28"/>
      <c r="S117" s="39"/>
      <c r="U117" s="76"/>
    </row>
    <row r="118" spans="1:21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98"/>
      <c r="M118" s="98"/>
      <c r="N118" s="28"/>
      <c r="O118" s="82"/>
      <c r="Q118" s="76"/>
      <c r="R118" s="28"/>
      <c r="S118" s="39"/>
      <c r="U118" s="76"/>
    </row>
    <row r="119" spans="1:21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98"/>
      <c r="M119" s="98"/>
      <c r="N119" s="28"/>
      <c r="O119" s="82"/>
      <c r="Q119" s="76"/>
      <c r="R119" s="28"/>
      <c r="S119" s="39"/>
      <c r="U119" s="76"/>
    </row>
    <row r="120" spans="1:21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98"/>
      <c r="M120" s="98"/>
      <c r="N120" s="28"/>
      <c r="O120" s="82"/>
      <c r="Q120" s="76"/>
      <c r="R120" s="28"/>
      <c r="S120" s="39"/>
      <c r="U120" s="76"/>
    </row>
    <row r="121" spans="1:21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98"/>
      <c r="M121" s="98"/>
      <c r="N121" s="28"/>
      <c r="O121" s="82"/>
      <c r="Q121" s="76"/>
      <c r="R121" s="28"/>
      <c r="S121" s="39"/>
      <c r="U121" s="76"/>
    </row>
    <row r="122" spans="1:21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98"/>
      <c r="M122" s="98"/>
      <c r="N122" s="28"/>
      <c r="O122" s="82"/>
      <c r="Q122" s="76"/>
      <c r="R122" s="28"/>
      <c r="S122" s="39"/>
      <c r="U122" s="76"/>
    </row>
    <row r="123" spans="1:21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98"/>
      <c r="M123" s="98"/>
      <c r="N123" s="28"/>
      <c r="O123" s="82"/>
      <c r="Q123" s="76"/>
      <c r="R123" s="28"/>
      <c r="S123" s="39"/>
      <c r="U123" s="76"/>
    </row>
    <row r="124" spans="1:21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98"/>
      <c r="M124" s="98"/>
      <c r="N124" s="28"/>
      <c r="O124" s="82"/>
      <c r="Q124" s="76"/>
      <c r="R124" s="28"/>
      <c r="S124" s="39"/>
      <c r="U124" s="76"/>
    </row>
    <row r="125" spans="1:21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98"/>
      <c r="M125" s="98"/>
      <c r="N125" s="28"/>
      <c r="O125" s="82"/>
      <c r="Q125" s="76"/>
      <c r="R125" s="28"/>
      <c r="S125" s="39"/>
      <c r="U125" s="76"/>
    </row>
    <row r="126" spans="1:21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98"/>
      <c r="M126" s="98"/>
      <c r="N126" s="28"/>
      <c r="O126" s="82"/>
      <c r="Q126" s="76"/>
      <c r="R126" s="28"/>
      <c r="S126" s="39"/>
      <c r="U126" s="76"/>
    </row>
    <row r="127" spans="1:21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98"/>
      <c r="M127" s="98"/>
      <c r="N127" s="28"/>
      <c r="O127" s="82"/>
      <c r="Q127" s="76"/>
      <c r="R127" s="28"/>
      <c r="S127" s="39"/>
      <c r="U127" s="76"/>
    </row>
    <row r="128" spans="1:21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98"/>
      <c r="M128" s="98"/>
      <c r="N128" s="28"/>
      <c r="O128" s="82"/>
      <c r="Q128" s="76"/>
      <c r="R128" s="28"/>
      <c r="S128" s="39"/>
      <c r="U128" s="76"/>
    </row>
    <row r="129" spans="1:21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98"/>
      <c r="M129" s="98"/>
      <c r="N129" s="28"/>
      <c r="O129" s="82"/>
      <c r="Q129" s="76"/>
      <c r="R129" s="28"/>
      <c r="S129" s="39"/>
      <c r="U129" s="76"/>
    </row>
    <row r="130" spans="1:21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98"/>
      <c r="M130" s="98"/>
      <c r="N130" s="28"/>
      <c r="O130" s="82"/>
      <c r="Q130" s="76"/>
      <c r="R130" s="28"/>
      <c r="S130" s="39"/>
      <c r="U130" s="76"/>
    </row>
    <row r="131" spans="1:21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98"/>
      <c r="M131" s="98"/>
      <c r="N131" s="28"/>
      <c r="O131" s="82"/>
      <c r="Q131" s="76"/>
      <c r="R131" s="28"/>
      <c r="S131" s="39"/>
      <c r="U131" s="76"/>
    </row>
    <row r="132" spans="1:21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98"/>
      <c r="M132" s="98"/>
      <c r="N132" s="28"/>
      <c r="O132" s="82"/>
      <c r="Q132" s="76"/>
      <c r="R132" s="28"/>
      <c r="S132" s="39"/>
      <c r="U132" s="76"/>
    </row>
    <row r="133" spans="1:21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98"/>
      <c r="M133" s="98"/>
      <c r="N133" s="28"/>
      <c r="O133" s="82"/>
      <c r="Q133" s="76"/>
      <c r="R133" s="28"/>
      <c r="S133" s="39"/>
      <c r="U133" s="76"/>
    </row>
    <row r="134" spans="1:21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98"/>
      <c r="M134" s="98"/>
      <c r="N134" s="28"/>
      <c r="O134" s="82"/>
      <c r="Q134" s="76"/>
      <c r="R134" s="28"/>
      <c r="S134" s="39"/>
      <c r="U134" s="76"/>
    </row>
    <row r="135" spans="1:21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98"/>
      <c r="M135" s="98"/>
      <c r="N135" s="28"/>
      <c r="O135" s="82"/>
      <c r="Q135" s="76"/>
      <c r="R135" s="28"/>
      <c r="S135" s="39"/>
      <c r="U135" s="76"/>
    </row>
    <row r="136" spans="1:21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98"/>
      <c r="M136" s="98"/>
      <c r="N136" s="28"/>
      <c r="O136" s="82"/>
      <c r="Q136" s="76"/>
      <c r="R136" s="28"/>
      <c r="S136" s="39"/>
      <c r="U136" s="76"/>
    </row>
    <row r="137" spans="1:21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98"/>
      <c r="M137" s="98"/>
      <c r="N137" s="28"/>
      <c r="O137" s="82"/>
      <c r="Q137" s="76"/>
      <c r="R137" s="28"/>
      <c r="S137" s="39"/>
      <c r="U137" s="76"/>
    </row>
    <row r="138" spans="1:21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98"/>
      <c r="M138" s="98"/>
      <c r="N138" s="28"/>
      <c r="O138" s="82"/>
      <c r="Q138" s="76"/>
      <c r="R138" s="28"/>
      <c r="S138" s="39"/>
      <c r="U138" s="76"/>
    </row>
    <row r="139" spans="1:21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98"/>
      <c r="M139" s="98"/>
      <c r="N139" s="28"/>
      <c r="O139" s="82"/>
      <c r="Q139" s="76"/>
      <c r="R139" s="28"/>
      <c r="S139" s="39"/>
      <c r="U139" s="76"/>
    </row>
    <row r="140" spans="1:21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98"/>
      <c r="M140" s="98"/>
      <c r="N140" s="28"/>
      <c r="O140" s="82"/>
      <c r="Q140" s="76"/>
      <c r="R140" s="28"/>
      <c r="S140" s="39"/>
      <c r="U140" s="76"/>
    </row>
    <row r="141" spans="1:21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98"/>
      <c r="M141" s="98"/>
      <c r="N141" s="28"/>
      <c r="O141" s="82"/>
      <c r="Q141" s="76"/>
      <c r="R141" s="28"/>
      <c r="S141" s="39"/>
      <c r="U141" s="76"/>
    </row>
    <row r="142" spans="1:21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98"/>
      <c r="M142" s="98"/>
      <c r="N142" s="28"/>
      <c r="O142" s="82"/>
      <c r="Q142" s="76"/>
      <c r="R142" s="28"/>
      <c r="S142" s="39"/>
      <c r="U142" s="76"/>
    </row>
    <row r="143" spans="1:21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98"/>
      <c r="M143" s="98"/>
      <c r="N143" s="28"/>
      <c r="O143" s="82"/>
      <c r="Q143" s="76"/>
      <c r="R143" s="28"/>
      <c r="S143" s="39"/>
      <c r="U143" s="76"/>
    </row>
    <row r="144" spans="1:21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98"/>
      <c r="M144" s="98"/>
      <c r="N144" s="28"/>
      <c r="O144" s="82"/>
      <c r="Q144" s="76"/>
      <c r="R144" s="28"/>
      <c r="S144" s="39"/>
      <c r="U144" s="76"/>
    </row>
    <row r="145" spans="1:21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98"/>
      <c r="M145" s="98"/>
      <c r="N145" s="28"/>
      <c r="O145" s="82"/>
      <c r="Q145" s="76"/>
      <c r="R145" s="28"/>
      <c r="S145" s="39"/>
      <c r="U145" s="76"/>
    </row>
    <row r="146" spans="1:21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98"/>
      <c r="M146" s="98"/>
      <c r="N146" s="28"/>
      <c r="O146" s="82"/>
      <c r="Q146" s="76"/>
      <c r="R146" s="28"/>
      <c r="S146" s="39"/>
      <c r="U146" s="76"/>
    </row>
    <row r="147" spans="1:21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98"/>
      <c r="M147" s="98"/>
      <c r="N147" s="28"/>
      <c r="O147" s="82"/>
      <c r="Q147" s="76"/>
      <c r="R147" s="28"/>
      <c r="S147" s="39"/>
      <c r="U147" s="76"/>
    </row>
    <row r="148" spans="1:21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98"/>
      <c r="M148" s="98"/>
      <c r="N148" s="28"/>
      <c r="O148" s="82"/>
      <c r="Q148" s="76"/>
      <c r="R148" s="28"/>
      <c r="S148" s="39"/>
      <c r="U148" s="76"/>
    </row>
    <row r="149" spans="1:21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98"/>
      <c r="M149" s="98"/>
      <c r="N149" s="28"/>
      <c r="O149" s="82"/>
      <c r="Q149" s="76"/>
      <c r="R149" s="28"/>
      <c r="S149" s="39"/>
      <c r="U149" s="76"/>
    </row>
    <row r="150" spans="1:21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98"/>
      <c r="M150" s="98"/>
      <c r="N150" s="28"/>
      <c r="O150" s="82"/>
      <c r="Q150" s="76"/>
      <c r="R150" s="28"/>
      <c r="S150" s="39"/>
      <c r="U150" s="76"/>
    </row>
    <row r="151" spans="1:21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98"/>
      <c r="M151" s="98"/>
      <c r="N151" s="28"/>
      <c r="O151" s="82"/>
      <c r="Q151" s="76"/>
      <c r="R151" s="28"/>
      <c r="S151" s="39"/>
      <c r="U151" s="76"/>
    </row>
    <row r="152" spans="1:21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98"/>
      <c r="M152" s="98"/>
      <c r="N152" s="28"/>
      <c r="O152" s="82"/>
      <c r="Q152" s="76"/>
      <c r="R152" s="28"/>
      <c r="S152" s="39"/>
      <c r="U152" s="76"/>
    </row>
    <row r="153" spans="1:21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98"/>
      <c r="M153" s="98"/>
      <c r="N153" s="28"/>
      <c r="O153" s="82"/>
      <c r="Q153" s="76"/>
      <c r="R153" s="28"/>
      <c r="S153" s="39"/>
      <c r="U153" s="76"/>
    </row>
    <row r="154" spans="1:21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98"/>
      <c r="M154" s="98"/>
      <c r="N154" s="28"/>
      <c r="O154" s="82"/>
      <c r="Q154" s="76"/>
      <c r="R154" s="28"/>
      <c r="S154" s="39"/>
      <c r="U154" s="76"/>
    </row>
    <row r="155" spans="1:21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98"/>
      <c r="M155" s="98"/>
      <c r="N155" s="28"/>
      <c r="O155" s="82"/>
      <c r="Q155" s="76"/>
      <c r="R155" s="28"/>
      <c r="S155" s="39"/>
      <c r="U155" s="76"/>
    </row>
    <row r="156" spans="1:21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98"/>
      <c r="M156" s="98"/>
      <c r="N156" s="28"/>
      <c r="O156" s="82"/>
      <c r="Q156" s="76"/>
      <c r="R156" s="28"/>
      <c r="S156" s="39"/>
      <c r="U156" s="76"/>
    </row>
    <row r="157" spans="1:21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98"/>
      <c r="M157" s="98"/>
      <c r="N157" s="28"/>
      <c r="O157" s="82"/>
      <c r="Q157" s="76"/>
      <c r="R157" s="28"/>
      <c r="S157" s="39"/>
      <c r="U157" s="76"/>
    </row>
    <row r="158" spans="1:21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98"/>
      <c r="M158" s="98"/>
      <c r="N158" s="28"/>
      <c r="O158" s="82"/>
      <c r="Q158" s="76"/>
      <c r="R158" s="28"/>
      <c r="S158" s="39"/>
      <c r="U158" s="76"/>
    </row>
    <row r="159" spans="1:21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98"/>
      <c r="M159" s="98"/>
      <c r="N159" s="28"/>
      <c r="O159" s="82"/>
      <c r="Q159" s="76"/>
      <c r="R159" s="28"/>
      <c r="S159" s="39"/>
      <c r="U159" s="76"/>
    </row>
    <row r="160" spans="1:21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98"/>
      <c r="M160" s="98"/>
      <c r="N160" s="28"/>
      <c r="O160" s="82"/>
      <c r="Q160" s="76"/>
      <c r="R160" s="28"/>
      <c r="S160" s="39"/>
      <c r="U160" s="76"/>
    </row>
    <row r="161" spans="1:21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98"/>
      <c r="M161" s="98"/>
      <c r="N161" s="28"/>
      <c r="O161" s="82"/>
      <c r="Q161" s="76"/>
      <c r="R161" s="28"/>
      <c r="S161" s="39"/>
      <c r="U161" s="76"/>
    </row>
    <row r="162" spans="1:21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98"/>
      <c r="M162" s="98"/>
      <c r="N162" s="28"/>
      <c r="O162" s="82"/>
      <c r="Q162" s="76"/>
      <c r="R162" s="28"/>
      <c r="S162" s="39"/>
      <c r="U162" s="76"/>
    </row>
    <row r="163" spans="1:21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98"/>
      <c r="M163" s="98"/>
      <c r="N163" s="28"/>
      <c r="O163" s="82"/>
      <c r="Q163" s="76"/>
      <c r="R163" s="28"/>
      <c r="S163" s="39"/>
      <c r="U163" s="76"/>
    </row>
    <row r="164" spans="1:21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98"/>
      <c r="M164" s="98"/>
      <c r="N164" s="28"/>
      <c r="O164" s="82"/>
      <c r="Q164" s="76"/>
      <c r="R164" s="28"/>
      <c r="S164" s="39"/>
      <c r="U164" s="76"/>
    </row>
    <row r="165" spans="1:21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98"/>
      <c r="M165" s="98"/>
      <c r="N165" s="28"/>
      <c r="O165" s="82"/>
      <c r="Q165" s="76"/>
      <c r="R165" s="28"/>
      <c r="S165" s="39"/>
      <c r="U165" s="76"/>
    </row>
    <row r="166" spans="1:21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98"/>
      <c r="M166" s="98"/>
      <c r="N166" s="28"/>
      <c r="O166" s="82"/>
      <c r="Q166" s="76"/>
      <c r="R166" s="28"/>
      <c r="S166" s="39"/>
      <c r="U166" s="76"/>
    </row>
    <row r="167" spans="1:21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98"/>
      <c r="M167" s="98"/>
      <c r="N167" s="28"/>
      <c r="O167" s="82"/>
      <c r="Q167" s="76"/>
      <c r="R167" s="28"/>
      <c r="S167" s="39"/>
      <c r="U167" s="76"/>
    </row>
    <row r="168" spans="1:21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98"/>
      <c r="M168" s="98"/>
      <c r="N168" s="28"/>
      <c r="O168" s="82"/>
      <c r="Q168" s="76"/>
      <c r="R168" s="28"/>
      <c r="S168" s="39"/>
      <c r="U168" s="76"/>
    </row>
    <row r="169" spans="1:21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98"/>
      <c r="M169" s="98"/>
      <c r="N169" s="28"/>
      <c r="O169" s="82"/>
      <c r="Q169" s="76"/>
      <c r="R169" s="28"/>
      <c r="S169" s="39"/>
      <c r="U169" s="76"/>
    </row>
    <row r="170" spans="1:21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98"/>
      <c r="M170" s="98"/>
      <c r="N170" s="28"/>
      <c r="O170" s="82"/>
      <c r="Q170" s="76"/>
      <c r="R170" s="28"/>
      <c r="S170" s="39"/>
      <c r="U170" s="76"/>
    </row>
    <row r="171" spans="1:21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98"/>
      <c r="M171" s="98"/>
      <c r="N171" s="28"/>
      <c r="O171" s="82"/>
      <c r="Q171" s="76"/>
      <c r="R171" s="28"/>
      <c r="S171" s="39"/>
      <c r="U171" s="76"/>
    </row>
    <row r="172" spans="1:21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98"/>
      <c r="M172" s="98"/>
      <c r="N172" s="28"/>
      <c r="O172" s="82"/>
      <c r="Q172" s="76"/>
      <c r="R172" s="28"/>
      <c r="S172" s="39"/>
      <c r="U172" s="76"/>
    </row>
    <row r="173" spans="1:21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98"/>
      <c r="M173" s="98"/>
      <c r="N173" s="28"/>
      <c r="O173" s="82"/>
      <c r="Q173" s="76"/>
      <c r="R173" s="28"/>
      <c r="S173" s="39"/>
      <c r="U173" s="76"/>
    </row>
    <row r="174" spans="1:21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98"/>
      <c r="M174" s="98"/>
      <c r="N174" s="28"/>
      <c r="O174" s="82"/>
      <c r="Q174" s="76"/>
      <c r="R174" s="28"/>
      <c r="S174" s="39"/>
      <c r="U174" s="76"/>
    </row>
    <row r="175" spans="1:21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98"/>
      <c r="M175" s="98"/>
      <c r="N175" s="28"/>
      <c r="O175" s="82"/>
      <c r="Q175" s="76"/>
      <c r="R175" s="28"/>
      <c r="S175" s="39"/>
      <c r="U175" s="76"/>
    </row>
    <row r="176" spans="1:21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98"/>
      <c r="M176" s="98"/>
      <c r="N176" s="28"/>
      <c r="O176" s="82"/>
      <c r="Q176" s="76"/>
      <c r="R176" s="28"/>
      <c r="S176" s="39"/>
      <c r="U176" s="76"/>
    </row>
    <row r="177" spans="1:21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98"/>
      <c r="M177" s="98"/>
      <c r="N177" s="28"/>
      <c r="O177" s="82"/>
      <c r="Q177" s="76"/>
      <c r="R177" s="28"/>
      <c r="S177" s="39"/>
      <c r="U177" s="76"/>
    </row>
    <row r="178" spans="1:21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98"/>
      <c r="M178" s="98"/>
      <c r="N178" s="28"/>
      <c r="O178" s="82"/>
      <c r="Q178" s="76"/>
      <c r="R178" s="28"/>
      <c r="S178" s="39"/>
      <c r="U178" s="76"/>
    </row>
    <row r="179" spans="1:21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98"/>
      <c r="M179" s="98"/>
      <c r="N179" s="28"/>
      <c r="O179" s="82"/>
      <c r="Q179" s="76"/>
      <c r="R179" s="28"/>
      <c r="S179" s="39"/>
      <c r="U179" s="76"/>
    </row>
    <row r="180" spans="1:21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98"/>
      <c r="M180" s="98"/>
      <c r="N180" s="28"/>
      <c r="O180" s="82"/>
      <c r="Q180" s="76"/>
      <c r="R180" s="28"/>
      <c r="S180" s="39"/>
      <c r="U180" s="76"/>
    </row>
    <row r="181" spans="1:21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98"/>
      <c r="M181" s="98"/>
      <c r="N181" s="28"/>
      <c r="O181" s="82"/>
      <c r="Q181" s="76"/>
      <c r="R181" s="28"/>
      <c r="S181" s="39"/>
      <c r="U181" s="76"/>
    </row>
    <row r="182" spans="1:21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98"/>
      <c r="M182" s="98"/>
      <c r="N182" s="28"/>
      <c r="O182" s="82"/>
      <c r="Q182" s="76"/>
      <c r="R182" s="28"/>
      <c r="S182" s="39"/>
      <c r="U182" s="76"/>
    </row>
    <row r="183" spans="1:21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98"/>
      <c r="M183" s="98"/>
      <c r="N183" s="28"/>
      <c r="O183" s="82"/>
      <c r="Q183" s="76"/>
      <c r="R183" s="28"/>
      <c r="S183" s="39"/>
      <c r="U183" s="76"/>
    </row>
    <row r="184" spans="1:21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98"/>
      <c r="M184" s="98"/>
      <c r="N184" s="28"/>
      <c r="O184" s="82"/>
      <c r="Q184" s="76"/>
      <c r="R184" s="28"/>
      <c r="S184" s="39"/>
      <c r="U184" s="76"/>
    </row>
    <row r="185" spans="1:21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98"/>
      <c r="M185" s="98"/>
      <c r="N185" s="28"/>
      <c r="O185" s="82"/>
      <c r="Q185" s="76"/>
      <c r="R185" s="28"/>
      <c r="S185" s="39"/>
      <c r="U185" s="76"/>
    </row>
    <row r="186" spans="1:21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98"/>
      <c r="M186" s="98"/>
      <c r="N186" s="28"/>
      <c r="O186" s="82"/>
      <c r="Q186" s="76"/>
      <c r="R186" s="28"/>
      <c r="S186" s="39"/>
      <c r="U186" s="76"/>
    </row>
    <row r="187" spans="1:21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98"/>
      <c r="M187" s="98"/>
      <c r="N187" s="28"/>
      <c r="O187" s="82"/>
      <c r="Q187" s="76"/>
      <c r="R187" s="28"/>
      <c r="S187" s="39"/>
      <c r="U187" s="76"/>
    </row>
    <row r="188" spans="1:21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98"/>
      <c r="M188" s="98"/>
      <c r="N188" s="28"/>
      <c r="O188" s="82"/>
      <c r="Q188" s="76"/>
      <c r="R188" s="28"/>
      <c r="S188" s="39"/>
      <c r="U188" s="76"/>
    </row>
    <row r="189" spans="1:21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98"/>
      <c r="M189" s="98"/>
      <c r="N189" s="28"/>
      <c r="O189" s="82"/>
      <c r="Q189" s="76"/>
      <c r="R189" s="28"/>
      <c r="S189" s="39"/>
      <c r="U189" s="76"/>
    </row>
    <row r="190" spans="1:21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98"/>
      <c r="M190" s="98"/>
      <c r="N190" s="28"/>
      <c r="O190" s="82"/>
      <c r="Q190" s="76"/>
      <c r="R190" s="28"/>
      <c r="S190" s="39"/>
      <c r="U190" s="76"/>
    </row>
    <row r="191" spans="1:21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98"/>
      <c r="M191" s="98"/>
      <c r="N191" s="28"/>
      <c r="O191" s="82"/>
      <c r="Q191" s="76"/>
      <c r="R191" s="28"/>
      <c r="S191" s="39"/>
      <c r="U191" s="76"/>
    </row>
    <row r="192" spans="1:21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98"/>
      <c r="M192" s="98"/>
      <c r="N192" s="28"/>
      <c r="O192" s="82"/>
      <c r="Q192" s="76"/>
      <c r="R192" s="28"/>
      <c r="S192" s="39"/>
      <c r="U192" s="76"/>
    </row>
    <row r="193" spans="1:21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98"/>
      <c r="M193" s="98"/>
      <c r="N193" s="28"/>
      <c r="O193" s="82"/>
      <c r="Q193" s="76"/>
      <c r="R193" s="28"/>
      <c r="S193" s="39"/>
      <c r="U193" s="76"/>
    </row>
    <row r="194" spans="1:21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98"/>
      <c r="M194" s="98"/>
      <c r="N194" s="28"/>
      <c r="O194" s="82"/>
      <c r="Q194" s="76"/>
      <c r="R194" s="28"/>
      <c r="S194" s="39"/>
      <c r="U194" s="76"/>
    </row>
    <row r="195" spans="1:21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98"/>
      <c r="M195" s="98"/>
      <c r="N195" s="28"/>
      <c r="O195" s="82"/>
      <c r="Q195" s="76"/>
      <c r="R195" s="28"/>
      <c r="S195" s="39"/>
      <c r="U195" s="76"/>
    </row>
    <row r="196" spans="1:21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98"/>
      <c r="M196" s="98"/>
      <c r="N196" s="28"/>
      <c r="O196" s="82"/>
      <c r="Q196" s="76"/>
      <c r="R196" s="28"/>
      <c r="S196" s="39"/>
      <c r="U196" s="76"/>
    </row>
    <row r="197" spans="1:21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98"/>
      <c r="M197" s="98"/>
      <c r="N197" s="28"/>
      <c r="O197" s="82"/>
      <c r="Q197" s="76"/>
      <c r="R197" s="28"/>
      <c r="S197" s="39"/>
      <c r="U197" s="76"/>
    </row>
    <row r="198" spans="1:21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98"/>
      <c r="M198" s="98"/>
      <c r="N198" s="28"/>
      <c r="O198" s="82"/>
      <c r="Q198" s="76"/>
      <c r="R198" s="28"/>
      <c r="S198" s="39"/>
      <c r="U198" s="76"/>
    </row>
    <row r="199" spans="1:21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98"/>
      <c r="M199" s="98"/>
      <c r="N199" s="28"/>
      <c r="O199" s="82"/>
      <c r="Q199" s="76"/>
      <c r="R199" s="28"/>
      <c r="S199" s="39"/>
      <c r="U199" s="76"/>
    </row>
    <row r="200" spans="1:21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98"/>
      <c r="M200" s="98"/>
      <c r="N200" s="28"/>
      <c r="O200" s="82"/>
      <c r="Q200" s="76"/>
      <c r="R200" s="28"/>
      <c r="S200" s="39"/>
      <c r="U200" s="76"/>
    </row>
    <row r="201" spans="1:21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98"/>
      <c r="M201" s="98"/>
      <c r="N201" s="28"/>
      <c r="O201" s="82"/>
      <c r="Q201" s="76"/>
      <c r="R201" s="28"/>
      <c r="S201" s="39"/>
      <c r="U201" s="76"/>
    </row>
    <row r="202" spans="1:21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98"/>
      <c r="M202" s="98"/>
      <c r="N202" s="28"/>
      <c r="O202" s="82"/>
      <c r="Q202" s="76"/>
      <c r="R202" s="28"/>
      <c r="S202" s="39"/>
      <c r="U202" s="76"/>
    </row>
    <row r="203" spans="1:21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98"/>
      <c r="M203" s="98"/>
      <c r="N203" s="28"/>
      <c r="O203" s="82"/>
      <c r="Q203" s="76"/>
      <c r="R203" s="28"/>
      <c r="S203" s="39"/>
      <c r="U203" s="76"/>
    </row>
    <row r="204" spans="1:21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98"/>
      <c r="M204" s="98"/>
      <c r="N204" s="28"/>
      <c r="O204" s="82"/>
      <c r="Q204" s="76"/>
      <c r="R204" s="28"/>
      <c r="S204" s="39"/>
      <c r="U204" s="76"/>
    </row>
    <row r="205" spans="1:21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98"/>
      <c r="M205" s="98"/>
      <c r="N205" s="28"/>
      <c r="O205" s="82"/>
      <c r="Q205" s="76"/>
      <c r="R205" s="28"/>
      <c r="S205" s="39"/>
      <c r="U205" s="76"/>
    </row>
    <row r="206" spans="1:21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98"/>
      <c r="M206" s="98"/>
      <c r="N206" s="28"/>
      <c r="O206" s="82"/>
      <c r="Q206" s="76"/>
      <c r="R206" s="28"/>
      <c r="S206" s="39"/>
      <c r="U206" s="76"/>
    </row>
    <row r="207" spans="1:21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98"/>
      <c r="M207" s="98"/>
      <c r="N207" s="28"/>
      <c r="O207" s="82"/>
      <c r="Q207" s="76"/>
      <c r="R207" s="28"/>
      <c r="S207" s="39"/>
      <c r="U207" s="76"/>
    </row>
    <row r="208" spans="1:21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98"/>
      <c r="M208" s="98"/>
      <c r="N208" s="28"/>
      <c r="O208" s="82"/>
      <c r="Q208" s="76"/>
      <c r="R208" s="28"/>
      <c r="S208" s="39"/>
      <c r="U208" s="76"/>
    </row>
    <row r="209" spans="1:21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98"/>
      <c r="M209" s="98"/>
      <c r="N209" s="28"/>
      <c r="O209" s="82"/>
      <c r="Q209" s="76"/>
      <c r="R209" s="28"/>
      <c r="S209" s="39"/>
      <c r="U209" s="76"/>
    </row>
    <row r="210" spans="1:21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98"/>
      <c r="M210" s="98"/>
      <c r="N210" s="28"/>
      <c r="O210" s="82"/>
      <c r="Q210" s="76"/>
      <c r="R210" s="28"/>
      <c r="S210" s="39"/>
      <c r="U210" s="76"/>
    </row>
    <row r="211" spans="1:21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98"/>
      <c r="M211" s="98"/>
      <c r="N211" s="28"/>
      <c r="O211" s="82"/>
      <c r="Q211" s="76"/>
      <c r="R211" s="28"/>
      <c r="S211" s="39"/>
      <c r="U211" s="76"/>
    </row>
    <row r="212" spans="1:21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98"/>
      <c r="M212" s="98"/>
      <c r="N212" s="28"/>
      <c r="O212" s="82"/>
      <c r="Q212" s="76"/>
      <c r="R212" s="28"/>
      <c r="S212" s="39"/>
      <c r="U212" s="76"/>
    </row>
    <row r="213" spans="1:21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98"/>
      <c r="M213" s="98"/>
      <c r="N213" s="28"/>
      <c r="O213" s="82"/>
      <c r="Q213" s="76"/>
      <c r="R213" s="28"/>
      <c r="S213" s="39"/>
      <c r="U213" s="76"/>
    </row>
    <row r="214" spans="1:21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98"/>
      <c r="M214" s="98"/>
      <c r="N214" s="28"/>
      <c r="O214" s="82"/>
      <c r="Q214" s="76"/>
      <c r="R214" s="28"/>
      <c r="S214" s="39"/>
      <c r="U214" s="76"/>
    </row>
    <row r="215" spans="1:21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98"/>
      <c r="M215" s="98"/>
      <c r="N215" s="28"/>
      <c r="O215" s="82"/>
      <c r="Q215" s="76"/>
      <c r="R215" s="28"/>
      <c r="S215" s="39"/>
      <c r="U215" s="76"/>
    </row>
    <row r="216" spans="1:21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98"/>
      <c r="M216" s="98"/>
      <c r="N216" s="28"/>
      <c r="O216" s="82"/>
      <c r="Q216" s="76"/>
      <c r="R216" s="28"/>
      <c r="S216" s="39"/>
      <c r="U216" s="76"/>
    </row>
    <row r="217" spans="1:21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98"/>
      <c r="M217" s="98"/>
      <c r="N217" s="28"/>
      <c r="O217" s="82"/>
      <c r="Q217" s="76"/>
      <c r="R217" s="28"/>
      <c r="S217" s="39"/>
      <c r="U217" s="76"/>
    </row>
    <row r="218" spans="1:21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98"/>
      <c r="M218" s="98"/>
      <c r="N218" s="28"/>
      <c r="O218" s="82"/>
      <c r="Q218" s="76"/>
      <c r="R218" s="28"/>
      <c r="S218" s="39"/>
      <c r="U218" s="76"/>
    </row>
    <row r="219" spans="1:21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98"/>
      <c r="M219" s="98"/>
      <c r="N219" s="28"/>
      <c r="O219" s="82"/>
      <c r="Q219" s="76"/>
      <c r="R219" s="28"/>
      <c r="S219" s="39"/>
      <c r="U219" s="76"/>
    </row>
    <row r="220" spans="1:21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98"/>
      <c r="M220" s="98"/>
      <c r="N220" s="28"/>
      <c r="O220" s="82"/>
      <c r="Q220" s="76"/>
      <c r="R220" s="28"/>
      <c r="S220" s="39"/>
      <c r="U220" s="76"/>
    </row>
    <row r="221" spans="1:21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98"/>
      <c r="M221" s="98"/>
      <c r="N221" s="28"/>
      <c r="O221" s="82"/>
      <c r="Q221" s="76"/>
      <c r="R221" s="28"/>
      <c r="S221" s="39"/>
      <c r="U221" s="76"/>
    </row>
    <row r="222" spans="1:21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98"/>
      <c r="M222" s="98"/>
      <c r="N222" s="28"/>
      <c r="O222" s="82"/>
      <c r="Q222" s="76"/>
      <c r="R222" s="28"/>
      <c r="S222" s="39"/>
      <c r="U222" s="76"/>
    </row>
    <row r="223" spans="1:21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98"/>
      <c r="M223" s="98"/>
      <c r="N223" s="28"/>
      <c r="O223" s="82"/>
      <c r="Q223" s="76"/>
      <c r="R223" s="28"/>
      <c r="S223" s="39"/>
      <c r="U223" s="76"/>
    </row>
    <row r="224" spans="1:21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98"/>
      <c r="M224" s="98"/>
      <c r="N224" s="28"/>
      <c r="O224" s="82"/>
      <c r="Q224" s="76"/>
      <c r="R224" s="28"/>
      <c r="S224" s="39"/>
      <c r="U224" s="76"/>
    </row>
    <row r="225" spans="1:21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98"/>
      <c r="M225" s="98"/>
      <c r="N225" s="28"/>
      <c r="O225" s="82"/>
      <c r="Q225" s="76"/>
      <c r="R225" s="28"/>
      <c r="S225" s="39"/>
      <c r="U225" s="76"/>
    </row>
    <row r="226" spans="1:21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98"/>
      <c r="M226" s="98"/>
      <c r="N226" s="28"/>
      <c r="O226" s="82"/>
      <c r="Q226" s="76"/>
      <c r="R226" s="28"/>
      <c r="S226" s="39"/>
      <c r="U226" s="76"/>
    </row>
    <row r="227" spans="1:21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98"/>
      <c r="M227" s="98"/>
      <c r="N227" s="28"/>
      <c r="O227" s="82"/>
      <c r="Q227" s="76"/>
      <c r="R227" s="28"/>
      <c r="S227" s="39"/>
      <c r="U227" s="76"/>
    </row>
    <row r="228" spans="1:21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98"/>
      <c r="M228" s="98"/>
      <c r="N228" s="28"/>
      <c r="O228" s="82"/>
      <c r="Q228" s="76"/>
      <c r="R228" s="28"/>
      <c r="S228" s="39"/>
      <c r="U228" s="76"/>
    </row>
    <row r="229" spans="1:21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98"/>
      <c r="M229" s="98"/>
      <c r="N229" s="28"/>
      <c r="O229" s="82"/>
      <c r="Q229" s="76"/>
      <c r="R229" s="28"/>
      <c r="S229" s="39"/>
      <c r="U229" s="76"/>
    </row>
    <row r="230" spans="1:21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98"/>
      <c r="M230" s="98"/>
      <c r="N230" s="28"/>
      <c r="O230" s="82"/>
      <c r="Q230" s="76"/>
      <c r="R230" s="28"/>
      <c r="S230" s="39"/>
      <c r="U230" s="76"/>
    </row>
    <row r="231" spans="1:21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98"/>
      <c r="M231" s="98"/>
      <c r="N231" s="28"/>
      <c r="O231" s="82"/>
      <c r="Q231" s="76"/>
      <c r="R231" s="28"/>
      <c r="S231" s="39"/>
      <c r="U231" s="76"/>
    </row>
    <row r="232" spans="1:21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98"/>
      <c r="M232" s="98"/>
      <c r="N232" s="28"/>
      <c r="O232" s="82"/>
      <c r="Q232" s="76"/>
      <c r="R232" s="28"/>
      <c r="S232" s="39"/>
      <c r="U232" s="76"/>
    </row>
    <row r="233" spans="1:21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98"/>
      <c r="M233" s="98"/>
      <c r="N233" s="28"/>
      <c r="O233" s="82"/>
      <c r="Q233" s="76"/>
      <c r="R233" s="28"/>
      <c r="S233" s="39"/>
      <c r="U233" s="76"/>
    </row>
    <row r="234" spans="1:21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98"/>
      <c r="M234" s="98"/>
      <c r="N234" s="28"/>
      <c r="O234" s="82"/>
      <c r="Q234" s="76"/>
      <c r="R234" s="28"/>
      <c r="S234" s="39"/>
      <c r="U234" s="76"/>
    </row>
    <row r="235" spans="1:21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98"/>
      <c r="M235" s="98"/>
      <c r="N235" s="28"/>
      <c r="O235" s="82"/>
      <c r="Q235" s="76"/>
      <c r="R235" s="28"/>
      <c r="S235" s="39"/>
      <c r="U235" s="76"/>
    </row>
    <row r="236" spans="1:21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98"/>
      <c r="M236" s="98"/>
      <c r="N236" s="28"/>
      <c r="O236" s="82"/>
      <c r="Q236" s="76"/>
      <c r="R236" s="28"/>
      <c r="S236" s="39"/>
      <c r="U236" s="76"/>
    </row>
    <row r="237" spans="1:21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98"/>
      <c r="M237" s="98"/>
      <c r="N237" s="28"/>
      <c r="O237" s="82"/>
      <c r="Q237" s="76"/>
      <c r="R237" s="28"/>
      <c r="S237" s="39"/>
      <c r="U237" s="76"/>
    </row>
    <row r="238" spans="1:21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98"/>
      <c r="M238" s="98"/>
      <c r="N238" s="28"/>
      <c r="O238" s="82"/>
      <c r="Q238" s="76"/>
      <c r="R238" s="28"/>
      <c r="S238" s="39"/>
      <c r="U238" s="76"/>
    </row>
    <row r="239" spans="1:21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98"/>
      <c r="M239" s="98"/>
      <c r="N239" s="28"/>
      <c r="O239" s="82"/>
      <c r="Q239" s="76"/>
      <c r="R239" s="28"/>
      <c r="S239" s="39"/>
      <c r="U239" s="76"/>
    </row>
    <row r="240" spans="1:21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98"/>
      <c r="M240" s="98"/>
      <c r="N240" s="28"/>
      <c r="O240" s="82"/>
      <c r="Q240" s="76"/>
      <c r="R240" s="28"/>
      <c r="S240" s="39"/>
      <c r="U240" s="76"/>
    </row>
    <row r="241" spans="1:21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98"/>
      <c r="M241" s="98"/>
      <c r="N241" s="28"/>
      <c r="O241" s="82"/>
      <c r="Q241" s="76"/>
      <c r="R241" s="28"/>
      <c r="S241" s="39"/>
      <c r="U241" s="76"/>
    </row>
    <row r="242" spans="1:21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98"/>
      <c r="M242" s="98"/>
      <c r="N242" s="28"/>
      <c r="O242" s="82"/>
      <c r="Q242" s="76"/>
      <c r="R242" s="28"/>
      <c r="S242" s="39"/>
      <c r="U242" s="76"/>
    </row>
    <row r="243" spans="1:21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98"/>
      <c r="M243" s="98"/>
      <c r="N243" s="28"/>
      <c r="O243" s="82"/>
      <c r="Q243" s="76"/>
      <c r="R243" s="28"/>
      <c r="S243" s="39"/>
      <c r="U243" s="76"/>
    </row>
    <row r="244" spans="1:21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98"/>
      <c r="M244" s="98"/>
      <c r="N244" s="28"/>
      <c r="O244" s="82"/>
      <c r="Q244" s="76"/>
      <c r="R244" s="28"/>
      <c r="S244" s="39"/>
      <c r="U244" s="76"/>
    </row>
    <row r="245" spans="1:21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98"/>
      <c r="M245" s="98"/>
      <c r="N245" s="28"/>
      <c r="O245" s="82"/>
      <c r="Q245" s="76"/>
      <c r="R245" s="28"/>
      <c r="S245" s="39"/>
      <c r="U245" s="76"/>
    </row>
    <row r="246" spans="1:21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98"/>
      <c r="M246" s="98"/>
      <c r="N246" s="28"/>
      <c r="O246" s="82"/>
      <c r="Q246" s="76"/>
      <c r="R246" s="28"/>
      <c r="S246" s="39"/>
      <c r="U246" s="76"/>
    </row>
    <row r="247" spans="1:21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98"/>
      <c r="M247" s="98"/>
      <c r="N247" s="28"/>
      <c r="O247" s="82"/>
      <c r="Q247" s="76"/>
      <c r="R247" s="28"/>
      <c r="S247" s="39"/>
      <c r="U247" s="76"/>
    </row>
    <row r="248" spans="1:21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98"/>
      <c r="M248" s="98"/>
      <c r="N248" s="28"/>
      <c r="O248" s="82"/>
      <c r="Q248" s="76"/>
      <c r="R248" s="28"/>
      <c r="S248" s="39"/>
      <c r="U248" s="76"/>
    </row>
    <row r="249" spans="1:21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98"/>
      <c r="M249" s="98"/>
      <c r="N249" s="28"/>
      <c r="O249" s="82"/>
      <c r="Q249" s="76"/>
      <c r="R249" s="28"/>
      <c r="S249" s="39"/>
      <c r="U249" s="76"/>
    </row>
    <row r="250" spans="1:21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98"/>
      <c r="M250" s="98"/>
      <c r="N250" s="28"/>
      <c r="O250" s="82"/>
      <c r="Q250" s="76"/>
      <c r="R250" s="28"/>
      <c r="S250" s="39"/>
      <c r="U250" s="76"/>
    </row>
    <row r="251" spans="1:21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98"/>
      <c r="M251" s="98"/>
      <c r="N251" s="28"/>
      <c r="O251" s="82"/>
      <c r="Q251" s="76"/>
      <c r="R251" s="28"/>
      <c r="S251" s="39"/>
      <c r="U251" s="76"/>
    </row>
    <row r="252" spans="1:21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98"/>
      <c r="M252" s="98"/>
      <c r="N252" s="28"/>
      <c r="O252" s="82"/>
      <c r="Q252" s="76"/>
      <c r="R252" s="28"/>
      <c r="S252" s="39"/>
      <c r="U252" s="76"/>
    </row>
    <row r="253" spans="1:21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98"/>
      <c r="M253" s="98"/>
      <c r="N253" s="28"/>
      <c r="O253" s="82"/>
      <c r="Q253" s="76"/>
      <c r="R253" s="28"/>
      <c r="S253" s="39"/>
      <c r="U253" s="76"/>
    </row>
    <row r="254" spans="1:21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98"/>
      <c r="M254" s="98"/>
      <c r="N254" s="28"/>
      <c r="O254" s="82"/>
      <c r="Q254" s="76"/>
      <c r="R254" s="28"/>
      <c r="S254" s="39"/>
      <c r="U254" s="76"/>
    </row>
    <row r="255" spans="1:21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98"/>
      <c r="M255" s="98"/>
      <c r="N255" s="28"/>
      <c r="O255" s="82"/>
      <c r="Q255" s="76"/>
      <c r="R255" s="28"/>
      <c r="S255" s="39"/>
      <c r="U255" s="76"/>
    </row>
    <row r="256" spans="1:21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98"/>
      <c r="M256" s="98"/>
      <c r="N256" s="28"/>
      <c r="O256" s="82"/>
      <c r="Q256" s="76"/>
      <c r="R256" s="28"/>
      <c r="S256" s="39"/>
      <c r="U256" s="76"/>
    </row>
    <row r="257" spans="1:21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98"/>
      <c r="M257" s="98"/>
      <c r="N257" s="28"/>
      <c r="O257" s="82"/>
      <c r="Q257" s="76"/>
      <c r="R257" s="28"/>
      <c r="S257" s="39"/>
      <c r="U257" s="76"/>
    </row>
    <row r="258" spans="1:21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98"/>
      <c r="M258" s="98"/>
      <c r="N258" s="28"/>
      <c r="O258" s="82"/>
      <c r="Q258" s="76"/>
      <c r="R258" s="28"/>
      <c r="S258" s="39"/>
      <c r="U258" s="76"/>
    </row>
    <row r="259" spans="1:21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98"/>
      <c r="M259" s="98"/>
      <c r="N259" s="28"/>
      <c r="O259" s="82"/>
      <c r="Q259" s="76"/>
      <c r="R259" s="28"/>
      <c r="S259" s="39"/>
      <c r="U259" s="76"/>
    </row>
    <row r="260" spans="1:21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98"/>
      <c r="M260" s="98"/>
      <c r="N260" s="28"/>
      <c r="O260" s="82"/>
      <c r="Q260" s="76"/>
      <c r="R260" s="28"/>
      <c r="S260" s="39"/>
      <c r="U260" s="76"/>
    </row>
    <row r="261" spans="1:21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98"/>
      <c r="M261" s="98"/>
      <c r="N261" s="28"/>
      <c r="O261" s="82"/>
      <c r="Q261" s="76"/>
      <c r="R261" s="28"/>
      <c r="S261" s="39"/>
      <c r="U261" s="76"/>
    </row>
    <row r="262" spans="1:21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98"/>
      <c r="M262" s="98"/>
      <c r="N262" s="28"/>
      <c r="O262" s="82"/>
      <c r="Q262" s="76"/>
      <c r="R262" s="28"/>
      <c r="S262" s="39"/>
      <c r="U262" s="76"/>
    </row>
    <row r="263" spans="1:21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98"/>
      <c r="M263" s="98"/>
      <c r="N263" s="28"/>
      <c r="O263" s="82"/>
      <c r="Q263" s="76"/>
      <c r="R263" s="28"/>
      <c r="S263" s="39"/>
      <c r="U263" s="76"/>
    </row>
    <row r="264" spans="1:21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98"/>
      <c r="M264" s="98"/>
      <c r="N264" s="28"/>
      <c r="O264" s="82"/>
      <c r="Q264" s="76"/>
      <c r="R264" s="28"/>
      <c r="S264" s="39"/>
      <c r="U264" s="76"/>
    </row>
    <row r="265" spans="1:21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98"/>
      <c r="M265" s="98"/>
      <c r="N265" s="28"/>
      <c r="O265" s="82"/>
      <c r="Q265" s="76"/>
      <c r="R265" s="28"/>
      <c r="S265" s="39"/>
      <c r="U265" s="76"/>
    </row>
    <row r="266" spans="1:21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98"/>
      <c r="M266" s="98"/>
      <c r="N266" s="28"/>
      <c r="O266" s="82"/>
      <c r="Q266" s="76"/>
      <c r="R266" s="28"/>
      <c r="S266" s="39"/>
      <c r="U266" s="76"/>
    </row>
    <row r="267" spans="1:21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98"/>
      <c r="M267" s="98"/>
      <c r="N267" s="28"/>
      <c r="O267" s="82"/>
      <c r="Q267" s="76"/>
      <c r="R267" s="28"/>
      <c r="S267" s="39"/>
      <c r="U267" s="76"/>
    </row>
    <row r="268" spans="1:21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98"/>
      <c r="M268" s="98"/>
      <c r="N268" s="28"/>
      <c r="O268" s="82"/>
      <c r="Q268" s="76"/>
      <c r="R268" s="28"/>
      <c r="S268" s="39"/>
      <c r="U268" s="76"/>
    </row>
    <row r="269" spans="1:21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98"/>
      <c r="M269" s="98"/>
      <c r="N269" s="28"/>
      <c r="O269" s="82"/>
      <c r="Q269" s="76"/>
      <c r="R269" s="28"/>
      <c r="S269" s="39"/>
      <c r="U269" s="76"/>
    </row>
    <row r="270" spans="1:21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98"/>
      <c r="M270" s="98"/>
      <c r="N270" s="28"/>
      <c r="O270" s="82"/>
      <c r="Q270" s="76"/>
      <c r="R270" s="28"/>
      <c r="S270" s="39"/>
      <c r="U270" s="76"/>
    </row>
    <row r="271" spans="1:21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98"/>
      <c r="N271" s="28"/>
      <c r="O271" s="82"/>
      <c r="Q271" s="76"/>
      <c r="R271" s="28"/>
      <c r="S271" s="39"/>
      <c r="U271" s="76"/>
    </row>
    <row r="272" spans="1:21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98"/>
      <c r="N272" s="28"/>
      <c r="O272" s="82"/>
      <c r="Q272" s="76"/>
      <c r="R272" s="28"/>
      <c r="S272" s="39"/>
      <c r="U272" s="76"/>
    </row>
    <row r="273" spans="1:21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98"/>
      <c r="N273" s="28"/>
      <c r="O273" s="82"/>
      <c r="Q273" s="76"/>
      <c r="R273" s="28"/>
      <c r="S273" s="39"/>
      <c r="U273" s="76"/>
    </row>
    <row r="274" spans="1:21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98"/>
      <c r="N274" s="28"/>
      <c r="O274" s="82"/>
      <c r="Q274" s="76"/>
      <c r="R274" s="28"/>
      <c r="S274" s="39"/>
      <c r="U274" s="76"/>
    </row>
    <row r="275" spans="1:21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98"/>
      <c r="N275" s="28"/>
      <c r="O275" s="82"/>
      <c r="Q275" s="76"/>
      <c r="R275" s="28"/>
      <c r="S275" s="39"/>
      <c r="U275" s="76"/>
    </row>
    <row r="276" spans="1:21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98"/>
      <c r="N276" s="28"/>
      <c r="O276" s="82"/>
      <c r="Q276" s="76"/>
      <c r="R276" s="28"/>
      <c r="S276" s="39"/>
      <c r="U276" s="76"/>
    </row>
    <row r="277" spans="1:21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98"/>
      <c r="N277" s="28"/>
      <c r="O277" s="82"/>
      <c r="Q277" s="76"/>
      <c r="R277" s="28"/>
      <c r="S277" s="39"/>
      <c r="U277" s="76"/>
    </row>
    <row r="278" spans="1:21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98"/>
      <c r="N278" s="28"/>
      <c r="O278" s="82"/>
      <c r="Q278" s="76"/>
      <c r="R278" s="28"/>
      <c r="S278" s="39"/>
      <c r="U278" s="76"/>
    </row>
    <row r="279" spans="1:21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98"/>
      <c r="N279" s="28"/>
      <c r="O279" s="82"/>
      <c r="Q279" s="76"/>
      <c r="R279" s="28"/>
      <c r="S279" s="39"/>
      <c r="U279" s="76"/>
    </row>
    <row r="280" spans="1:21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98"/>
      <c r="N280" s="28"/>
      <c r="O280" s="82"/>
      <c r="Q280" s="76"/>
      <c r="R280" s="28"/>
      <c r="S280" s="39"/>
      <c r="U280" s="76"/>
    </row>
    <row r="281" spans="1:21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98"/>
      <c r="N281" s="28"/>
      <c r="O281" s="82"/>
      <c r="Q281" s="76"/>
      <c r="R281" s="28"/>
      <c r="S281" s="39"/>
      <c r="U281" s="76"/>
    </row>
    <row r="282" spans="1:21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98"/>
      <c r="N282" s="28"/>
      <c r="O282" s="82"/>
      <c r="Q282" s="76"/>
      <c r="R282" s="28"/>
      <c r="S282" s="39"/>
      <c r="U282" s="76"/>
    </row>
    <row r="283" spans="1:21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98"/>
      <c r="N283" s="28"/>
      <c r="O283" s="82"/>
      <c r="Q283" s="76"/>
      <c r="R283" s="28"/>
      <c r="S283" s="39"/>
      <c r="U283" s="76"/>
    </row>
    <row r="284" spans="1:21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98"/>
      <c r="N284" s="28"/>
      <c r="O284" s="82"/>
      <c r="Q284" s="76"/>
      <c r="R284" s="28"/>
      <c r="S284" s="39"/>
      <c r="U284" s="76"/>
    </row>
    <row r="285" spans="1:21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98"/>
      <c r="N285" s="28"/>
      <c r="O285" s="82"/>
      <c r="Q285" s="76"/>
      <c r="R285" s="28"/>
      <c r="S285" s="39"/>
      <c r="U285" s="76"/>
    </row>
    <row r="286" spans="1:21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98"/>
      <c r="N286" s="28"/>
      <c r="O286" s="82"/>
      <c r="Q286" s="76"/>
      <c r="R286" s="28"/>
      <c r="S286" s="39"/>
      <c r="U286" s="76"/>
    </row>
    <row r="287" spans="1:21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98"/>
      <c r="N287" s="28"/>
      <c r="O287" s="82"/>
      <c r="Q287" s="76"/>
      <c r="R287" s="28"/>
      <c r="S287" s="39"/>
      <c r="U287" s="76"/>
    </row>
    <row r="288" spans="1:21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98"/>
      <c r="N288" s="28"/>
      <c r="O288" s="82"/>
      <c r="Q288" s="76"/>
      <c r="R288" s="28"/>
      <c r="S288" s="39"/>
      <c r="U288" s="76"/>
    </row>
    <row r="289" spans="1:21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98"/>
      <c r="N289" s="28"/>
      <c r="O289" s="82"/>
      <c r="Q289" s="76"/>
      <c r="R289" s="28"/>
      <c r="S289" s="39"/>
      <c r="U289" s="76"/>
    </row>
    <row r="290" spans="1:21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98"/>
      <c r="N290" s="28"/>
      <c r="O290" s="82"/>
      <c r="Q290" s="76"/>
      <c r="R290" s="28"/>
      <c r="S290" s="39"/>
      <c r="U290" s="76"/>
    </row>
    <row r="291" spans="1:21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98"/>
      <c r="N291" s="28"/>
      <c r="O291" s="82"/>
      <c r="Q291" s="76"/>
      <c r="R291" s="28"/>
      <c r="S291" s="39"/>
      <c r="U291" s="76"/>
    </row>
    <row r="292" spans="1:21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98"/>
      <c r="N292" s="28"/>
      <c r="O292" s="82"/>
      <c r="Q292" s="76"/>
      <c r="R292" s="28"/>
      <c r="S292" s="39"/>
      <c r="U292" s="76"/>
    </row>
    <row r="293" spans="1:21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98"/>
      <c r="N293" s="28"/>
      <c r="O293" s="82"/>
      <c r="Q293" s="76"/>
      <c r="R293" s="28"/>
      <c r="S293" s="39"/>
      <c r="U293" s="76"/>
    </row>
    <row r="294" spans="1:21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98"/>
      <c r="N294" s="28"/>
      <c r="O294" s="82"/>
      <c r="Q294" s="76"/>
      <c r="R294" s="28"/>
      <c r="S294" s="39"/>
      <c r="U294" s="76"/>
    </row>
    <row r="295" spans="1:21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98"/>
      <c r="N295" s="28"/>
      <c r="O295" s="82"/>
      <c r="Q295" s="76"/>
      <c r="R295" s="28"/>
      <c r="S295" s="39"/>
      <c r="U295" s="76"/>
    </row>
    <row r="296" spans="1:21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98"/>
      <c r="N296" s="28"/>
      <c r="O296" s="82"/>
      <c r="Q296" s="76"/>
      <c r="R296" s="28"/>
      <c r="S296" s="39"/>
      <c r="U296" s="76"/>
    </row>
    <row r="297" spans="1:21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98"/>
      <c r="N297" s="28"/>
      <c r="O297" s="82"/>
      <c r="Q297" s="76"/>
      <c r="R297" s="28"/>
      <c r="S297" s="39"/>
      <c r="U297" s="76"/>
    </row>
    <row r="298" spans="1:21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98"/>
      <c r="N298" s="28"/>
      <c r="O298" s="82"/>
      <c r="Q298" s="76"/>
      <c r="R298" s="28"/>
      <c r="S298" s="39"/>
      <c r="U298" s="76"/>
    </row>
    <row r="299" spans="1:21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98"/>
      <c r="N299" s="28"/>
      <c r="O299" s="82"/>
      <c r="Q299" s="76"/>
      <c r="R299" s="28"/>
      <c r="S299" s="39"/>
      <c r="U299" s="76"/>
    </row>
    <row r="300" spans="1:21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98"/>
      <c r="N300" s="28"/>
      <c r="O300" s="82"/>
      <c r="Q300" s="76"/>
      <c r="R300" s="28"/>
      <c r="S300" s="39"/>
      <c r="U300" s="76"/>
    </row>
    <row r="301" spans="1:21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98"/>
      <c r="N301" s="28"/>
      <c r="O301" s="82"/>
      <c r="Q301" s="76"/>
      <c r="R301" s="28"/>
      <c r="S301" s="39"/>
      <c r="U301" s="76"/>
    </row>
    <row r="302" spans="1:21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98"/>
      <c r="N302" s="28"/>
      <c r="O302" s="82"/>
      <c r="Q302" s="76"/>
      <c r="R302" s="28"/>
      <c r="S302" s="39"/>
      <c r="U302" s="76"/>
    </row>
    <row r="303" spans="1:21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98"/>
      <c r="N303" s="28"/>
      <c r="O303" s="82"/>
      <c r="Q303" s="76"/>
      <c r="R303" s="28"/>
      <c r="S303" s="39"/>
      <c r="U303" s="76"/>
    </row>
    <row r="304" spans="1:21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98"/>
      <c r="N304" s="28"/>
      <c r="O304" s="82"/>
      <c r="Q304" s="76"/>
      <c r="R304" s="28"/>
      <c r="S304" s="39"/>
      <c r="U304" s="76"/>
    </row>
    <row r="305" spans="1:21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98"/>
      <c r="N305" s="28"/>
      <c r="O305" s="82"/>
      <c r="Q305" s="76"/>
      <c r="R305" s="28"/>
      <c r="S305" s="39"/>
      <c r="U305" s="76"/>
    </row>
    <row r="306" spans="1:21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98"/>
      <c r="N306" s="28"/>
      <c r="O306" s="82"/>
      <c r="Q306" s="76"/>
      <c r="R306" s="28"/>
      <c r="S306" s="39"/>
      <c r="U306" s="76"/>
    </row>
    <row r="307" spans="1:21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98"/>
      <c r="N307" s="28"/>
      <c r="O307" s="82"/>
      <c r="Q307" s="76"/>
      <c r="R307" s="28"/>
      <c r="S307" s="39"/>
      <c r="U307" s="76"/>
    </row>
    <row r="308" spans="1:21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98"/>
      <c r="N308" s="28"/>
      <c r="O308" s="82"/>
      <c r="Q308" s="76"/>
      <c r="R308" s="28"/>
      <c r="S308" s="39"/>
      <c r="U308" s="76"/>
    </row>
    <row r="309" spans="1:21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98"/>
      <c r="N309" s="28"/>
      <c r="O309" s="82"/>
      <c r="Q309" s="76"/>
      <c r="R309" s="28"/>
      <c r="S309" s="39"/>
      <c r="U309" s="76"/>
    </row>
    <row r="310" spans="1:21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98"/>
      <c r="N310" s="28"/>
      <c r="O310" s="82"/>
      <c r="Q310" s="76"/>
      <c r="R310" s="28"/>
      <c r="S310" s="39"/>
      <c r="U310" s="76"/>
    </row>
    <row r="311" spans="1:21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98"/>
      <c r="N311" s="28"/>
      <c r="O311" s="82"/>
      <c r="Q311" s="76"/>
      <c r="R311" s="28"/>
      <c r="S311" s="39"/>
      <c r="U311" s="76"/>
    </row>
    <row r="312" spans="1:21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98"/>
      <c r="N312" s="28"/>
      <c r="O312" s="82"/>
      <c r="Q312" s="76"/>
      <c r="R312" s="28"/>
      <c r="S312" s="39"/>
      <c r="U312" s="76"/>
    </row>
    <row r="313" spans="1:21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98"/>
      <c r="N313" s="28"/>
      <c r="O313" s="82"/>
      <c r="Q313" s="76"/>
      <c r="R313" s="28"/>
      <c r="S313" s="39"/>
      <c r="U313" s="76"/>
    </row>
    <row r="314" spans="1:21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98"/>
      <c r="N314" s="28"/>
      <c r="O314" s="82"/>
      <c r="Q314" s="76"/>
      <c r="R314" s="28"/>
      <c r="S314" s="39"/>
      <c r="U314" s="76"/>
    </row>
    <row r="315" spans="1:21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98"/>
      <c r="N315" s="28"/>
      <c r="O315" s="82"/>
      <c r="Q315" s="76"/>
      <c r="R315" s="28"/>
      <c r="S315" s="39"/>
      <c r="U315" s="76"/>
    </row>
    <row r="316" spans="1:21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98"/>
      <c r="N316" s="28"/>
      <c r="O316" s="82"/>
      <c r="Q316" s="76"/>
      <c r="R316" s="28"/>
      <c r="S316" s="39"/>
      <c r="U316" s="76"/>
    </row>
    <row r="317" spans="1:21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98"/>
      <c r="N317" s="28"/>
      <c r="O317" s="82"/>
      <c r="Q317" s="76"/>
      <c r="R317" s="28"/>
      <c r="S317" s="39"/>
      <c r="U317" s="76"/>
    </row>
    <row r="318" spans="1:21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98"/>
      <c r="N318" s="28"/>
      <c r="O318" s="82"/>
      <c r="Q318" s="76"/>
      <c r="R318" s="28"/>
      <c r="S318" s="39"/>
      <c r="U318" s="76"/>
    </row>
    <row r="319" spans="1:21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98"/>
      <c r="N319" s="28"/>
      <c r="O319" s="82"/>
      <c r="Q319" s="76"/>
      <c r="R319" s="28"/>
      <c r="S319" s="39"/>
      <c r="U319" s="76"/>
    </row>
    <row r="320" spans="1:21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98"/>
      <c r="N320" s="28"/>
      <c r="O320" s="82"/>
      <c r="Q320" s="76"/>
      <c r="R320" s="28"/>
      <c r="S320" s="39"/>
      <c r="U320" s="76"/>
    </row>
    <row r="321" spans="1:21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98"/>
      <c r="N321" s="28"/>
      <c r="O321" s="82"/>
      <c r="Q321" s="76"/>
      <c r="R321" s="28"/>
      <c r="S321" s="39"/>
      <c r="U321" s="76"/>
    </row>
    <row r="322" spans="1:21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98"/>
      <c r="N322" s="28"/>
      <c r="O322" s="82"/>
      <c r="Q322" s="76"/>
      <c r="R322" s="28"/>
      <c r="S322" s="39"/>
      <c r="U322" s="76"/>
    </row>
    <row r="323" spans="1:21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98"/>
      <c r="N323" s="28"/>
      <c r="O323" s="82"/>
      <c r="Q323" s="76"/>
      <c r="R323" s="28"/>
      <c r="S323" s="39"/>
      <c r="U323" s="76"/>
    </row>
    <row r="324" spans="1:21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98"/>
      <c r="N324" s="28"/>
      <c r="O324" s="82"/>
      <c r="Q324" s="76"/>
      <c r="R324" s="28"/>
      <c r="S324" s="39"/>
      <c r="U324" s="76"/>
    </row>
    <row r="325" spans="1:21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98"/>
      <c r="N325" s="28"/>
      <c r="O325" s="82"/>
      <c r="Q325" s="76"/>
      <c r="R325" s="28"/>
      <c r="S325" s="39"/>
      <c r="U325" s="76"/>
    </row>
    <row r="326" spans="1:21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98"/>
      <c r="N326" s="28"/>
      <c r="O326" s="82"/>
      <c r="Q326" s="76"/>
      <c r="R326" s="28"/>
      <c r="S326" s="39"/>
      <c r="U326" s="76"/>
    </row>
    <row r="327" spans="1:21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98"/>
      <c r="N327" s="28"/>
      <c r="O327" s="82"/>
      <c r="Q327" s="76"/>
      <c r="R327" s="28"/>
      <c r="S327" s="39"/>
      <c r="U327" s="76"/>
    </row>
    <row r="328" spans="1:21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98"/>
      <c r="N328" s="28"/>
      <c r="O328" s="82"/>
      <c r="Q328" s="76"/>
      <c r="R328" s="28"/>
      <c r="S328" s="39"/>
      <c r="U328" s="76"/>
    </row>
    <row r="329" spans="1:21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98"/>
      <c r="N329" s="28"/>
      <c r="O329" s="82"/>
      <c r="Q329" s="76"/>
      <c r="R329" s="28"/>
      <c r="S329" s="39"/>
      <c r="U329" s="76"/>
    </row>
    <row r="330" spans="1:21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98"/>
      <c r="N330" s="28"/>
      <c r="O330" s="82"/>
      <c r="Q330" s="76"/>
      <c r="R330" s="28"/>
      <c r="S330" s="39"/>
      <c r="U330" s="76"/>
    </row>
    <row r="331" spans="1:21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98"/>
      <c r="N331" s="28"/>
      <c r="O331" s="82"/>
      <c r="Q331" s="76"/>
      <c r="R331" s="28"/>
      <c r="S331" s="39"/>
      <c r="U331" s="76"/>
    </row>
    <row r="332" spans="1:21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98"/>
      <c r="N332" s="28"/>
      <c r="O332" s="82"/>
      <c r="Q332" s="76"/>
      <c r="R332" s="28"/>
      <c r="S332" s="39"/>
      <c r="U332" s="76"/>
    </row>
    <row r="333" spans="1:21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98"/>
      <c r="N333" s="28"/>
      <c r="O333" s="82"/>
      <c r="Q333" s="76"/>
      <c r="R333" s="28"/>
      <c r="S333" s="39"/>
      <c r="U333" s="76"/>
    </row>
    <row r="334" spans="1:21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98"/>
      <c r="N334" s="28"/>
      <c r="O334" s="82"/>
      <c r="Q334" s="76"/>
      <c r="R334" s="28"/>
      <c r="S334" s="39"/>
      <c r="U334" s="76"/>
    </row>
    <row r="335" spans="1:21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98"/>
      <c r="N335" s="28"/>
      <c r="O335" s="82"/>
      <c r="Q335" s="76"/>
      <c r="R335" s="28"/>
      <c r="S335" s="39"/>
      <c r="U335" s="76"/>
    </row>
    <row r="336" spans="1:21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98"/>
      <c r="N336" s="28"/>
      <c r="O336" s="82"/>
      <c r="Q336" s="76"/>
      <c r="R336" s="28"/>
      <c r="S336" s="39"/>
      <c r="U336" s="76"/>
    </row>
    <row r="337" spans="1:21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98"/>
      <c r="N337" s="28"/>
      <c r="O337" s="82"/>
      <c r="Q337" s="76"/>
      <c r="R337" s="28"/>
      <c r="S337" s="39"/>
      <c r="U337" s="76"/>
    </row>
    <row r="338" spans="1:21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98"/>
      <c r="N338" s="28"/>
      <c r="O338" s="82"/>
      <c r="Q338" s="76"/>
      <c r="R338" s="28"/>
      <c r="S338" s="39"/>
      <c r="U338" s="76"/>
    </row>
    <row r="339" spans="1:21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98"/>
      <c r="N339" s="28"/>
      <c r="O339" s="82"/>
      <c r="Q339" s="76"/>
      <c r="R339" s="28"/>
      <c r="S339" s="39"/>
      <c r="U339" s="76"/>
    </row>
    <row r="340" spans="1:21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98"/>
      <c r="N340" s="28"/>
      <c r="O340" s="82"/>
      <c r="Q340" s="76"/>
      <c r="R340" s="28"/>
      <c r="S340" s="39"/>
      <c r="U340" s="76"/>
    </row>
    <row r="341" spans="1:21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98"/>
      <c r="N341" s="28"/>
      <c r="O341" s="82"/>
      <c r="Q341" s="76"/>
      <c r="R341" s="28"/>
      <c r="S341" s="39"/>
      <c r="U341" s="76"/>
    </row>
    <row r="342" spans="1:21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98"/>
      <c r="N342" s="28"/>
      <c r="O342" s="82"/>
      <c r="Q342" s="76"/>
      <c r="R342" s="28"/>
      <c r="S342" s="39"/>
      <c r="U342" s="76"/>
    </row>
    <row r="343" spans="1:21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98"/>
      <c r="N343" s="28"/>
      <c r="O343" s="82"/>
      <c r="Q343" s="76"/>
      <c r="R343" s="28"/>
      <c r="S343" s="39"/>
      <c r="U343" s="76"/>
    </row>
    <row r="344" spans="1:21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98"/>
      <c r="N344" s="28"/>
      <c r="O344" s="82"/>
      <c r="Q344" s="76"/>
      <c r="R344" s="28"/>
      <c r="S344" s="39"/>
      <c r="U344" s="76"/>
    </row>
    <row r="345" spans="1:21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98"/>
      <c r="N345" s="28"/>
      <c r="O345" s="82"/>
      <c r="Q345" s="76"/>
      <c r="R345" s="28"/>
      <c r="S345" s="39"/>
      <c r="U345" s="76"/>
    </row>
    <row r="346" spans="1:21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98"/>
      <c r="N346" s="28"/>
      <c r="O346" s="82"/>
      <c r="Q346" s="76"/>
      <c r="R346" s="28"/>
      <c r="S346" s="39"/>
      <c r="U346" s="76"/>
    </row>
    <row r="347" spans="1:21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98"/>
      <c r="N347" s="28"/>
      <c r="O347" s="82"/>
      <c r="Q347" s="76"/>
      <c r="R347" s="28"/>
      <c r="S347" s="39"/>
      <c r="U347" s="76"/>
    </row>
    <row r="348" spans="1:21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98"/>
      <c r="N348" s="28"/>
      <c r="O348" s="82"/>
      <c r="Q348" s="76"/>
      <c r="R348" s="28"/>
      <c r="S348" s="39"/>
      <c r="U348" s="76"/>
    </row>
    <row r="349" spans="1:21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98"/>
      <c r="N349" s="28"/>
      <c r="O349" s="82"/>
      <c r="Q349" s="76"/>
      <c r="R349" s="28"/>
      <c r="S349" s="39"/>
      <c r="U349" s="76"/>
    </row>
    <row r="350" spans="1:21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98"/>
      <c r="N350" s="28"/>
      <c r="O350" s="82"/>
      <c r="Q350" s="76"/>
      <c r="R350" s="28"/>
      <c r="S350" s="39"/>
      <c r="U350" s="76"/>
    </row>
    <row r="351" spans="1:21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98"/>
      <c r="N351" s="28"/>
      <c r="O351" s="82"/>
      <c r="Q351" s="76"/>
      <c r="R351" s="28"/>
      <c r="S351" s="39"/>
      <c r="U351" s="76"/>
    </row>
    <row r="352" spans="1:21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98"/>
      <c r="N352" s="28"/>
      <c r="O352" s="82"/>
      <c r="Q352" s="76"/>
      <c r="R352" s="28"/>
      <c r="S352" s="39"/>
      <c r="U352" s="76"/>
    </row>
    <row r="353" spans="1:21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98"/>
      <c r="N353" s="28"/>
      <c r="O353" s="82"/>
      <c r="Q353" s="76"/>
      <c r="R353" s="28"/>
      <c r="S353" s="39"/>
      <c r="U353" s="76"/>
    </row>
    <row r="354" spans="1:21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98"/>
      <c r="N354" s="28"/>
      <c r="O354" s="82"/>
      <c r="Q354" s="76"/>
      <c r="R354" s="28"/>
      <c r="S354" s="39"/>
      <c r="U354" s="76"/>
    </row>
    <row r="355" spans="1:21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98"/>
      <c r="N355" s="28"/>
      <c r="O355" s="82"/>
      <c r="Q355" s="76"/>
      <c r="R355" s="28"/>
      <c r="S355" s="39"/>
      <c r="U355" s="76"/>
    </row>
    <row r="356" spans="1:21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98"/>
      <c r="N356" s="28"/>
      <c r="O356" s="82"/>
      <c r="Q356" s="76"/>
      <c r="R356" s="28"/>
      <c r="S356" s="39"/>
      <c r="U356" s="76"/>
    </row>
    <row r="357" spans="1:21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98"/>
      <c r="N357" s="28"/>
      <c r="O357" s="82"/>
      <c r="Q357" s="76"/>
      <c r="R357" s="28"/>
      <c r="S357" s="39"/>
      <c r="U357" s="76"/>
    </row>
    <row r="358" spans="1:21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98"/>
      <c r="N358" s="28"/>
      <c r="O358" s="82"/>
      <c r="Q358" s="76"/>
      <c r="R358" s="28"/>
      <c r="S358" s="39"/>
      <c r="U358" s="76"/>
    </row>
    <row r="359" spans="1:21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98"/>
      <c r="N359" s="28"/>
      <c r="O359" s="82"/>
      <c r="Q359" s="76"/>
      <c r="R359" s="28"/>
      <c r="S359" s="39"/>
      <c r="U359" s="76"/>
    </row>
    <row r="360" spans="1:21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98"/>
      <c r="N360" s="28"/>
      <c r="O360" s="82"/>
      <c r="Q360" s="76"/>
      <c r="R360" s="28"/>
      <c r="S360" s="39"/>
      <c r="U360" s="76"/>
    </row>
    <row r="361" spans="1:21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98"/>
      <c r="N361" s="28"/>
      <c r="O361" s="82"/>
      <c r="Q361" s="76"/>
      <c r="R361" s="28"/>
      <c r="S361" s="39"/>
      <c r="U361" s="76"/>
    </row>
    <row r="362" spans="1:21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98"/>
      <c r="N362" s="28"/>
      <c r="O362" s="82"/>
      <c r="Q362" s="76"/>
      <c r="R362" s="28"/>
      <c r="S362" s="39"/>
      <c r="U362" s="76"/>
    </row>
    <row r="363" spans="1:21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98"/>
      <c r="N363" s="28"/>
      <c r="O363" s="82"/>
      <c r="Q363" s="76"/>
      <c r="R363" s="28"/>
      <c r="S363" s="39"/>
      <c r="U363" s="76"/>
    </row>
    <row r="364" spans="1:21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98"/>
      <c r="N364" s="28"/>
      <c r="O364" s="82"/>
      <c r="Q364" s="76"/>
      <c r="R364" s="28"/>
      <c r="S364" s="39"/>
      <c r="U364" s="76"/>
    </row>
    <row r="365" spans="1:21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98"/>
      <c r="N365" s="28"/>
      <c r="O365" s="82"/>
      <c r="Q365" s="76"/>
      <c r="R365" s="28"/>
      <c r="S365" s="39"/>
      <c r="U365" s="76"/>
    </row>
    <row r="366" spans="1:21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98"/>
      <c r="N366" s="28"/>
      <c r="O366" s="82"/>
      <c r="Q366" s="76"/>
      <c r="R366" s="28"/>
      <c r="S366" s="39"/>
      <c r="U366" s="76"/>
    </row>
    <row r="367" spans="1:21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98"/>
      <c r="N367" s="28"/>
      <c r="O367" s="82"/>
      <c r="Q367" s="76"/>
      <c r="R367" s="28"/>
      <c r="S367" s="39"/>
      <c r="U367" s="76"/>
    </row>
    <row r="368" spans="1:21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98"/>
      <c r="N368" s="28"/>
      <c r="O368" s="82"/>
      <c r="Q368" s="76"/>
      <c r="R368" s="28"/>
      <c r="S368" s="39"/>
      <c r="U368" s="76"/>
    </row>
    <row r="369" spans="1:21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98"/>
      <c r="N369" s="28"/>
      <c r="O369" s="82"/>
      <c r="Q369" s="76"/>
      <c r="R369" s="28"/>
      <c r="S369" s="39"/>
      <c r="U369" s="76"/>
    </row>
    <row r="370" spans="1:21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98"/>
      <c r="N370" s="28"/>
      <c r="O370" s="82"/>
      <c r="Q370" s="76"/>
      <c r="R370" s="28"/>
      <c r="S370" s="39"/>
      <c r="U370" s="76"/>
    </row>
    <row r="371" spans="1:21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98"/>
      <c r="N371" s="28"/>
      <c r="O371" s="82"/>
      <c r="Q371" s="76"/>
      <c r="R371" s="28"/>
      <c r="S371" s="39"/>
      <c r="U371" s="76"/>
    </row>
    <row r="372" spans="1:21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98"/>
      <c r="N372" s="28"/>
      <c r="O372" s="82"/>
      <c r="Q372" s="76"/>
      <c r="R372" s="28"/>
      <c r="S372" s="39"/>
      <c r="U372" s="76"/>
    </row>
    <row r="373" spans="1:21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98"/>
      <c r="N373" s="28"/>
      <c r="O373" s="82"/>
      <c r="Q373" s="76"/>
      <c r="R373" s="28"/>
      <c r="S373" s="39"/>
      <c r="U373" s="76"/>
    </row>
    <row r="374" spans="1:21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98"/>
      <c r="N374" s="28"/>
      <c r="O374" s="82"/>
      <c r="Q374" s="76"/>
      <c r="R374" s="28"/>
      <c r="S374" s="39"/>
      <c r="U374" s="76"/>
    </row>
    <row r="375" spans="1:21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98"/>
      <c r="N375" s="28"/>
      <c r="O375" s="82"/>
      <c r="Q375" s="76"/>
      <c r="R375" s="28"/>
      <c r="S375" s="39"/>
      <c r="U375" s="76"/>
    </row>
    <row r="376" spans="1:21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98"/>
      <c r="N376" s="28"/>
      <c r="O376" s="82"/>
      <c r="Q376" s="76"/>
      <c r="R376" s="28"/>
      <c r="S376" s="39"/>
      <c r="U376" s="76"/>
    </row>
    <row r="377" spans="1:21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98"/>
      <c r="N377" s="28"/>
      <c r="O377" s="82"/>
      <c r="Q377" s="76"/>
      <c r="R377" s="28"/>
      <c r="S377" s="39"/>
      <c r="U377" s="76"/>
    </row>
    <row r="378" spans="1:21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98"/>
      <c r="N378" s="28"/>
      <c r="O378" s="82"/>
      <c r="Q378" s="76"/>
      <c r="R378" s="28"/>
      <c r="S378" s="39"/>
      <c r="U378" s="76"/>
    </row>
    <row r="379" spans="1:21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98"/>
      <c r="N379" s="28"/>
      <c r="O379" s="82"/>
      <c r="Q379" s="76"/>
      <c r="R379" s="28"/>
      <c r="S379" s="39"/>
      <c r="U379" s="76"/>
    </row>
    <row r="380" spans="1:21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98"/>
      <c r="N380" s="28"/>
      <c r="O380" s="82"/>
      <c r="Q380" s="76"/>
      <c r="R380" s="28"/>
      <c r="S380" s="39"/>
      <c r="U380" s="76"/>
    </row>
    <row r="381" spans="1:21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98"/>
      <c r="N381" s="28"/>
      <c r="O381" s="82"/>
      <c r="Q381" s="76"/>
      <c r="R381" s="28"/>
      <c r="S381" s="39"/>
      <c r="U381" s="76"/>
    </row>
    <row r="382" spans="1:21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98"/>
      <c r="N382" s="28"/>
      <c r="O382" s="82"/>
      <c r="Q382" s="76"/>
      <c r="R382" s="28"/>
      <c r="S382" s="39"/>
      <c r="U382" s="76"/>
    </row>
    <row r="383" spans="1:21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98"/>
      <c r="N383" s="28"/>
      <c r="O383" s="82"/>
      <c r="Q383" s="76"/>
      <c r="R383" s="28"/>
      <c r="S383" s="39"/>
      <c r="U383" s="76"/>
    </row>
    <row r="384" spans="1:21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98"/>
      <c r="N384" s="28"/>
      <c r="O384" s="82"/>
      <c r="Q384" s="76"/>
      <c r="R384" s="28"/>
      <c r="S384" s="39"/>
      <c r="U384" s="76"/>
    </row>
    <row r="385" spans="1:21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98"/>
      <c r="N385" s="28"/>
      <c r="O385" s="82"/>
      <c r="Q385" s="76"/>
      <c r="R385" s="28"/>
      <c r="S385" s="39"/>
      <c r="U385" s="76"/>
    </row>
    <row r="386" spans="1:21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98"/>
      <c r="N386" s="28"/>
      <c r="O386" s="82"/>
      <c r="Q386" s="76"/>
      <c r="R386" s="28"/>
      <c r="S386" s="39"/>
      <c r="U386" s="76"/>
    </row>
    <row r="387" spans="1:21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98"/>
      <c r="N387" s="28"/>
      <c r="O387" s="82"/>
      <c r="Q387" s="76"/>
      <c r="R387" s="28"/>
      <c r="S387" s="39"/>
      <c r="U387" s="76"/>
    </row>
    <row r="388" spans="1:21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98"/>
      <c r="N388" s="28"/>
      <c r="O388" s="82"/>
      <c r="Q388" s="76"/>
      <c r="R388" s="28"/>
      <c r="S388" s="39"/>
      <c r="U388" s="76"/>
    </row>
    <row r="389" spans="1:21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98"/>
      <c r="N389" s="28"/>
      <c r="O389" s="82"/>
      <c r="Q389" s="76"/>
      <c r="R389" s="28"/>
      <c r="S389" s="39"/>
      <c r="U389" s="76"/>
    </row>
    <row r="390" spans="1:21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98"/>
      <c r="N390" s="28"/>
      <c r="O390" s="82"/>
      <c r="Q390" s="76"/>
      <c r="R390" s="28"/>
      <c r="S390" s="39"/>
      <c r="U390" s="76"/>
    </row>
    <row r="391" spans="1:21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98"/>
      <c r="N391" s="28"/>
      <c r="O391" s="82"/>
      <c r="Q391" s="76"/>
      <c r="R391" s="28"/>
      <c r="S391" s="39"/>
      <c r="U391" s="76"/>
    </row>
    <row r="392" spans="1:21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98"/>
      <c r="N392" s="28"/>
      <c r="O392" s="82"/>
      <c r="Q392" s="76"/>
      <c r="R392" s="28"/>
      <c r="S392" s="39"/>
      <c r="U392" s="76"/>
    </row>
    <row r="393" spans="1:21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98"/>
      <c r="N393" s="28"/>
      <c r="O393" s="82"/>
      <c r="Q393" s="76"/>
      <c r="R393" s="28"/>
      <c r="S393" s="39"/>
      <c r="U393" s="76"/>
    </row>
    <row r="394" spans="1:21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98"/>
      <c r="N394" s="28"/>
      <c r="O394" s="82"/>
      <c r="Q394" s="76"/>
      <c r="R394" s="28"/>
      <c r="S394" s="39"/>
      <c r="U394" s="76"/>
    </row>
    <row r="395" spans="1:21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98"/>
      <c r="N395" s="28"/>
      <c r="O395" s="82"/>
      <c r="Q395" s="76"/>
      <c r="R395" s="28"/>
      <c r="S395" s="39"/>
      <c r="U395" s="76"/>
    </row>
    <row r="396" spans="1:21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98"/>
      <c r="N396" s="28"/>
      <c r="O396" s="82"/>
      <c r="Q396" s="76"/>
      <c r="R396" s="28"/>
      <c r="S396" s="39"/>
      <c r="U396" s="76"/>
    </row>
    <row r="397" spans="1:21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98"/>
      <c r="N397" s="28"/>
      <c r="O397" s="82"/>
      <c r="Q397" s="76"/>
      <c r="R397" s="28"/>
      <c r="S397" s="39"/>
      <c r="U397" s="76"/>
    </row>
    <row r="398" spans="1:21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98"/>
      <c r="N398" s="28"/>
      <c r="O398" s="82"/>
      <c r="Q398" s="76"/>
      <c r="R398" s="28"/>
      <c r="S398" s="39"/>
      <c r="U398" s="76"/>
    </row>
    <row r="399" spans="1:21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98"/>
      <c r="N399" s="28"/>
      <c r="O399" s="82"/>
      <c r="Q399" s="76"/>
      <c r="R399" s="28"/>
      <c r="S399" s="39"/>
      <c r="U399" s="76"/>
    </row>
    <row r="400" spans="1:21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98"/>
      <c r="N400" s="28"/>
      <c r="O400" s="82"/>
      <c r="Q400" s="76"/>
      <c r="R400" s="28"/>
      <c r="S400" s="39"/>
      <c r="U400" s="76"/>
    </row>
    <row r="401" spans="1:21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98"/>
      <c r="N401" s="28"/>
      <c r="O401" s="82"/>
      <c r="Q401" s="76"/>
      <c r="R401" s="28"/>
      <c r="S401" s="39"/>
      <c r="U401" s="76"/>
    </row>
    <row r="402" spans="1:21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98"/>
      <c r="N402" s="28"/>
      <c r="O402" s="82"/>
      <c r="Q402" s="76"/>
      <c r="R402" s="28"/>
      <c r="S402" s="39"/>
      <c r="U402" s="76"/>
    </row>
    <row r="403" spans="1:21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98"/>
      <c r="N403" s="28"/>
      <c r="O403" s="82"/>
      <c r="Q403" s="76"/>
      <c r="R403" s="28"/>
      <c r="S403" s="39"/>
      <c r="U403" s="76"/>
    </row>
    <row r="404" spans="1:21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98"/>
      <c r="N404" s="28"/>
      <c r="O404" s="82"/>
      <c r="Q404" s="76"/>
      <c r="R404" s="28"/>
      <c r="S404" s="39"/>
      <c r="U404" s="76"/>
    </row>
    <row r="405" spans="1:21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98"/>
      <c r="N405" s="28"/>
      <c r="O405" s="82"/>
      <c r="Q405" s="76"/>
      <c r="R405" s="28"/>
      <c r="S405" s="39"/>
      <c r="U405" s="76"/>
    </row>
    <row r="406" spans="1:21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98"/>
      <c r="N406" s="28"/>
      <c r="O406" s="82"/>
      <c r="Q406" s="76"/>
      <c r="R406" s="28"/>
      <c r="S406" s="39"/>
      <c r="U406" s="76"/>
    </row>
    <row r="407" spans="1:21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98"/>
      <c r="N407" s="28"/>
      <c r="O407" s="82"/>
      <c r="Q407" s="76"/>
      <c r="R407" s="28"/>
      <c r="S407" s="39"/>
      <c r="U407" s="76"/>
    </row>
    <row r="408" spans="1:21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98"/>
      <c r="N408" s="28"/>
      <c r="O408" s="82"/>
      <c r="Q408" s="76"/>
      <c r="R408" s="28"/>
      <c r="S408" s="39"/>
      <c r="U408" s="76"/>
    </row>
    <row r="409" spans="1:21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98"/>
      <c r="N409" s="28"/>
      <c r="O409" s="82"/>
      <c r="Q409" s="76"/>
      <c r="R409" s="28"/>
      <c r="S409" s="39"/>
      <c r="U409" s="76"/>
    </row>
    <row r="410" spans="1:21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98"/>
      <c r="N410" s="28"/>
      <c r="O410" s="82"/>
      <c r="Q410" s="76"/>
      <c r="R410" s="28"/>
      <c r="S410" s="39"/>
      <c r="U410" s="76"/>
    </row>
    <row r="411" spans="1:21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98"/>
      <c r="N411" s="28"/>
      <c r="O411" s="82"/>
      <c r="Q411" s="76"/>
      <c r="R411" s="28"/>
      <c r="S411" s="39"/>
      <c r="U411" s="76"/>
    </row>
    <row r="412" spans="1:21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98"/>
      <c r="N412" s="28"/>
      <c r="O412" s="82"/>
      <c r="Q412" s="76"/>
      <c r="R412" s="28"/>
      <c r="S412" s="39"/>
      <c r="U412" s="76"/>
    </row>
    <row r="413" spans="1:21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98"/>
      <c r="N413" s="28"/>
      <c r="O413" s="82"/>
      <c r="Q413" s="76"/>
      <c r="R413" s="28"/>
      <c r="S413" s="39"/>
      <c r="U413" s="76"/>
    </row>
    <row r="414" spans="1:21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98"/>
      <c r="N414" s="28"/>
      <c r="O414" s="82"/>
      <c r="Q414" s="76"/>
      <c r="R414" s="28"/>
      <c r="S414" s="39"/>
      <c r="U414" s="76"/>
    </row>
    <row r="415" spans="1:21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98"/>
      <c r="N415" s="28"/>
      <c r="O415" s="82"/>
      <c r="Q415" s="76"/>
      <c r="R415" s="28"/>
      <c r="S415" s="39"/>
      <c r="U415" s="76"/>
    </row>
    <row r="416" spans="1:21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98"/>
      <c r="N416" s="28"/>
      <c r="O416" s="82"/>
      <c r="Q416" s="76"/>
      <c r="R416" s="28"/>
      <c r="S416" s="39"/>
      <c r="U416" s="76"/>
    </row>
    <row r="417" spans="1:21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98"/>
      <c r="N417" s="28"/>
      <c r="O417" s="82"/>
      <c r="Q417" s="76"/>
      <c r="R417" s="28"/>
      <c r="S417" s="39"/>
      <c r="U417" s="76"/>
    </row>
    <row r="418" spans="1:21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98"/>
      <c r="N418" s="28"/>
      <c r="O418" s="82"/>
      <c r="Q418" s="76"/>
      <c r="R418" s="28"/>
      <c r="S418" s="39"/>
      <c r="U418" s="76"/>
    </row>
    <row r="419" spans="1:21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98"/>
      <c r="N419" s="28"/>
      <c r="O419" s="82"/>
      <c r="Q419" s="76"/>
      <c r="R419" s="28"/>
      <c r="S419" s="39"/>
      <c r="U419" s="76"/>
    </row>
    <row r="420" spans="1:21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98"/>
      <c r="N420" s="28"/>
      <c r="O420" s="82"/>
      <c r="Q420" s="76"/>
      <c r="R420" s="28"/>
      <c r="S420" s="39"/>
      <c r="U420" s="76"/>
    </row>
    <row r="421" spans="1:21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98"/>
      <c r="N421" s="28"/>
      <c r="O421" s="82"/>
      <c r="Q421" s="76"/>
      <c r="R421" s="28"/>
      <c r="S421" s="39"/>
      <c r="U421" s="76"/>
    </row>
    <row r="422" spans="1:21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98"/>
      <c r="N422" s="28"/>
      <c r="O422" s="82"/>
      <c r="Q422" s="76"/>
      <c r="R422" s="28"/>
      <c r="S422" s="39"/>
      <c r="U422" s="76"/>
    </row>
    <row r="423" spans="1:21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98"/>
      <c r="N423" s="28"/>
      <c r="O423" s="82"/>
      <c r="Q423" s="76"/>
      <c r="R423" s="28"/>
      <c r="S423" s="39"/>
      <c r="U423" s="76"/>
    </row>
    <row r="424" spans="1:21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98"/>
      <c r="N424" s="28"/>
      <c r="O424" s="82"/>
      <c r="Q424" s="76"/>
      <c r="R424" s="28"/>
      <c r="S424" s="39"/>
      <c r="U424" s="76"/>
    </row>
    <row r="425" spans="1:21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98"/>
      <c r="N425" s="28"/>
      <c r="O425" s="82"/>
      <c r="Q425" s="76"/>
      <c r="R425" s="28"/>
      <c r="S425" s="39"/>
      <c r="U425" s="76"/>
    </row>
    <row r="426" spans="1:21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98"/>
      <c r="N426" s="28"/>
      <c r="O426" s="82"/>
      <c r="Q426" s="76"/>
      <c r="R426" s="28"/>
      <c r="S426" s="39"/>
      <c r="U426" s="76"/>
    </row>
    <row r="427" spans="1:21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98"/>
      <c r="N427" s="28"/>
      <c r="O427" s="82"/>
      <c r="Q427" s="76"/>
      <c r="R427" s="28"/>
      <c r="S427" s="39"/>
      <c r="U427" s="76"/>
    </row>
    <row r="428" spans="1:21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98"/>
      <c r="N428" s="28"/>
      <c r="O428" s="82"/>
      <c r="Q428" s="76"/>
      <c r="R428" s="28"/>
      <c r="S428" s="39"/>
      <c r="U428" s="76"/>
    </row>
    <row r="429" spans="1:21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98"/>
      <c r="N429" s="28"/>
      <c r="O429" s="82"/>
      <c r="Q429" s="76"/>
      <c r="R429" s="28"/>
      <c r="S429" s="39"/>
      <c r="U429" s="76"/>
    </row>
    <row r="430" spans="1:21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98"/>
      <c r="N430" s="28"/>
      <c r="O430" s="82"/>
      <c r="Q430" s="76"/>
      <c r="R430" s="28"/>
      <c r="S430" s="39"/>
      <c r="U430" s="76"/>
    </row>
    <row r="431" spans="1:21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98"/>
      <c r="N431" s="28"/>
      <c r="O431" s="82"/>
      <c r="Q431" s="76"/>
      <c r="R431" s="28"/>
      <c r="S431" s="39"/>
      <c r="U431" s="76"/>
    </row>
    <row r="432" spans="1:21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98"/>
      <c r="N432" s="28"/>
      <c r="O432" s="82"/>
      <c r="Q432" s="76"/>
      <c r="R432" s="28"/>
      <c r="S432" s="39"/>
      <c r="U432" s="76"/>
    </row>
    <row r="433" spans="1:21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98"/>
      <c r="N433" s="28"/>
      <c r="O433" s="82"/>
      <c r="Q433" s="76"/>
      <c r="R433" s="28"/>
      <c r="S433" s="39"/>
      <c r="U433" s="76"/>
    </row>
    <row r="434" spans="1:21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98"/>
      <c r="N434" s="28"/>
      <c r="O434" s="82"/>
      <c r="Q434" s="76"/>
      <c r="R434" s="28"/>
      <c r="S434" s="39"/>
      <c r="U434" s="76"/>
    </row>
    <row r="435" spans="1:21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98"/>
      <c r="N435" s="28"/>
      <c r="O435" s="82"/>
      <c r="Q435" s="76"/>
      <c r="R435" s="28"/>
      <c r="S435" s="39"/>
      <c r="U435" s="76"/>
    </row>
    <row r="436" spans="1:21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98"/>
      <c r="N436" s="28"/>
      <c r="O436" s="82"/>
      <c r="Q436" s="76"/>
      <c r="R436" s="28"/>
      <c r="S436" s="39"/>
      <c r="U436" s="76"/>
    </row>
    <row r="437" spans="1:21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98"/>
      <c r="N437" s="28"/>
      <c r="O437" s="82"/>
      <c r="Q437" s="76"/>
      <c r="R437" s="28"/>
      <c r="S437" s="39"/>
      <c r="U437" s="76"/>
    </row>
    <row r="438" spans="1:21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98"/>
      <c r="N438" s="28"/>
      <c r="O438" s="82"/>
      <c r="Q438" s="76"/>
      <c r="R438" s="28"/>
      <c r="S438" s="39"/>
      <c r="U438" s="76"/>
    </row>
    <row r="439" spans="1:21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98"/>
      <c r="N439" s="28"/>
      <c r="O439" s="82"/>
      <c r="Q439" s="76"/>
      <c r="R439" s="28"/>
      <c r="S439" s="39"/>
      <c r="U439" s="76"/>
    </row>
    <row r="440" spans="1:21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98"/>
      <c r="N440" s="28"/>
      <c r="O440" s="82"/>
      <c r="Q440" s="76"/>
      <c r="R440" s="28"/>
      <c r="S440" s="39"/>
      <c r="U440" s="76"/>
    </row>
    <row r="441" spans="1:21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98"/>
      <c r="N441" s="28"/>
      <c r="O441" s="82"/>
      <c r="Q441" s="76"/>
      <c r="R441" s="28"/>
      <c r="S441" s="39"/>
      <c r="U441" s="76"/>
    </row>
    <row r="442" spans="1:21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98"/>
      <c r="N442" s="28"/>
      <c r="O442" s="82"/>
      <c r="Q442" s="76"/>
      <c r="R442" s="28"/>
      <c r="S442" s="39"/>
      <c r="U442" s="76"/>
    </row>
    <row r="443" spans="1:21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98"/>
      <c r="N443" s="28"/>
      <c r="O443" s="82"/>
      <c r="Q443" s="76"/>
      <c r="R443" s="28"/>
      <c r="S443" s="39"/>
      <c r="U443" s="76"/>
    </row>
    <row r="444" spans="1:21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98"/>
      <c r="N444" s="28"/>
      <c r="O444" s="82"/>
      <c r="Q444" s="76"/>
      <c r="R444" s="28"/>
      <c r="S444" s="39"/>
      <c r="U444" s="76"/>
    </row>
    <row r="445" spans="1:21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98"/>
      <c r="N445" s="28"/>
      <c r="O445" s="82"/>
      <c r="Q445" s="76"/>
      <c r="R445" s="28"/>
      <c r="S445" s="39"/>
      <c r="U445" s="76"/>
    </row>
    <row r="446" spans="1:21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98"/>
      <c r="N446" s="28"/>
      <c r="O446" s="82"/>
      <c r="Q446" s="76"/>
      <c r="R446" s="28"/>
      <c r="S446" s="39"/>
      <c r="U446" s="76"/>
    </row>
    <row r="447" spans="1:21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98"/>
      <c r="N447" s="28"/>
      <c r="O447" s="82"/>
      <c r="Q447" s="76"/>
      <c r="R447" s="28"/>
      <c r="S447" s="39"/>
      <c r="U447" s="76"/>
    </row>
    <row r="448" spans="1:21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98"/>
      <c r="N448" s="28"/>
      <c r="O448" s="82"/>
      <c r="Q448" s="76"/>
      <c r="R448" s="28"/>
      <c r="S448" s="39"/>
      <c r="U448" s="76"/>
    </row>
    <row r="449" spans="1:21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98"/>
      <c r="N449" s="28"/>
      <c r="O449" s="82"/>
      <c r="Q449" s="76"/>
      <c r="R449" s="28"/>
      <c r="S449" s="39"/>
      <c r="U449" s="76"/>
    </row>
    <row r="450" spans="1:21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98"/>
      <c r="N450" s="28"/>
      <c r="O450" s="82"/>
      <c r="Q450" s="76"/>
      <c r="R450" s="28"/>
      <c r="S450" s="39"/>
      <c r="U450" s="76"/>
    </row>
    <row r="451" spans="1:21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98"/>
      <c r="N451" s="28"/>
      <c r="O451" s="82"/>
      <c r="Q451" s="76"/>
      <c r="R451" s="28"/>
      <c r="S451" s="39"/>
      <c r="U451" s="76"/>
    </row>
    <row r="452" spans="1:21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98"/>
      <c r="N452" s="28"/>
      <c r="O452" s="82"/>
      <c r="Q452" s="76"/>
      <c r="R452" s="28"/>
      <c r="S452" s="39"/>
      <c r="U452" s="76"/>
    </row>
    <row r="453" spans="1:21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98"/>
      <c r="N453" s="28"/>
      <c r="O453" s="82"/>
      <c r="Q453" s="76"/>
      <c r="R453" s="28"/>
      <c r="S453" s="39"/>
      <c r="U453" s="76"/>
    </row>
    <row r="454" spans="1:21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98"/>
      <c r="N454" s="28"/>
      <c r="O454" s="82"/>
      <c r="Q454" s="76"/>
      <c r="R454" s="28"/>
      <c r="S454" s="39"/>
      <c r="U454" s="76"/>
    </row>
    <row r="455" spans="1:21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98"/>
      <c r="N455" s="28"/>
      <c r="O455" s="82"/>
      <c r="Q455" s="76"/>
      <c r="R455" s="28"/>
      <c r="S455" s="39"/>
      <c r="U455" s="76"/>
    </row>
    <row r="456" spans="1:21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98"/>
      <c r="N456" s="28"/>
      <c r="O456" s="82"/>
      <c r="Q456" s="76"/>
      <c r="R456" s="28"/>
      <c r="S456" s="39"/>
      <c r="U456" s="76"/>
    </row>
    <row r="457" spans="1:21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98"/>
      <c r="N457" s="28"/>
      <c r="O457" s="82"/>
      <c r="Q457" s="76"/>
      <c r="R457" s="28"/>
      <c r="S457" s="39"/>
      <c r="U457" s="76"/>
    </row>
    <row r="458" spans="1:21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98"/>
      <c r="N458" s="28"/>
      <c r="O458" s="82"/>
      <c r="Q458" s="76"/>
      <c r="R458" s="28"/>
      <c r="S458" s="39"/>
      <c r="U458" s="76"/>
    </row>
    <row r="459" spans="1:21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98"/>
      <c r="N459" s="28"/>
      <c r="O459" s="82"/>
      <c r="Q459" s="76"/>
      <c r="R459" s="28"/>
      <c r="S459" s="39"/>
      <c r="U459" s="76"/>
    </row>
    <row r="460" spans="1:21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98"/>
      <c r="N460" s="28"/>
      <c r="O460" s="82"/>
      <c r="Q460" s="76"/>
      <c r="R460" s="28"/>
      <c r="S460" s="39"/>
      <c r="U460" s="76"/>
    </row>
    <row r="461" spans="1:21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98"/>
      <c r="N461" s="28"/>
      <c r="O461" s="82"/>
      <c r="Q461" s="76"/>
      <c r="R461" s="28"/>
      <c r="S461" s="39"/>
      <c r="U461" s="76"/>
    </row>
    <row r="462" spans="1:21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98"/>
      <c r="N462" s="28"/>
      <c r="O462" s="82"/>
      <c r="Q462" s="76"/>
      <c r="R462" s="28"/>
      <c r="S462" s="39"/>
      <c r="U462" s="76"/>
    </row>
    <row r="463" spans="1:21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98"/>
      <c r="N463" s="28"/>
      <c r="O463" s="82"/>
      <c r="Q463" s="76"/>
      <c r="R463" s="28"/>
      <c r="S463" s="39"/>
      <c r="U463" s="76"/>
    </row>
    <row r="464" spans="1:21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98"/>
      <c r="N464" s="28"/>
      <c r="O464" s="82"/>
      <c r="Q464" s="76"/>
      <c r="R464" s="28"/>
      <c r="S464" s="39"/>
      <c r="U464" s="76"/>
    </row>
    <row r="465" spans="1:21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98"/>
      <c r="N465" s="28"/>
      <c r="O465" s="82"/>
      <c r="Q465" s="76"/>
      <c r="R465" s="28"/>
      <c r="S465" s="39"/>
      <c r="U465" s="76"/>
    </row>
    <row r="466" spans="1:21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98"/>
      <c r="N466" s="28"/>
      <c r="O466" s="82"/>
      <c r="Q466" s="76"/>
      <c r="R466" s="28"/>
      <c r="S466" s="39"/>
      <c r="U466" s="76"/>
    </row>
    <row r="467" spans="1:21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98"/>
      <c r="N467" s="28"/>
      <c r="O467" s="82"/>
      <c r="Q467" s="76"/>
      <c r="R467" s="28"/>
      <c r="S467" s="39"/>
      <c r="U467" s="76"/>
    </row>
    <row r="468" spans="1:21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98"/>
      <c r="N468" s="28"/>
      <c r="O468" s="82"/>
      <c r="Q468" s="76"/>
      <c r="R468" s="28"/>
      <c r="S468" s="39"/>
      <c r="U468" s="76"/>
    </row>
    <row r="469" spans="1:21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98"/>
      <c r="N469" s="28"/>
      <c r="O469" s="82"/>
      <c r="Q469" s="76"/>
      <c r="R469" s="28"/>
      <c r="S469" s="39"/>
      <c r="U469" s="76"/>
    </row>
    <row r="470" spans="1:21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98"/>
      <c r="N470" s="28"/>
      <c r="O470" s="82"/>
      <c r="Q470" s="76"/>
      <c r="R470" s="28"/>
      <c r="S470" s="39"/>
      <c r="U470" s="76"/>
    </row>
    <row r="471" spans="1:21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98"/>
      <c r="N471" s="28"/>
      <c r="O471" s="82"/>
      <c r="Q471" s="76"/>
      <c r="R471" s="28"/>
      <c r="S471" s="39"/>
      <c r="U471" s="76"/>
    </row>
    <row r="472" spans="1:21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98"/>
      <c r="N472" s="28"/>
      <c r="O472" s="82"/>
      <c r="Q472" s="76"/>
      <c r="R472" s="28"/>
      <c r="S472" s="39"/>
      <c r="U472" s="76"/>
    </row>
    <row r="473" spans="1:21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98"/>
      <c r="N473" s="28"/>
      <c r="O473" s="82"/>
      <c r="Q473" s="76"/>
      <c r="R473" s="28"/>
      <c r="S473" s="39"/>
      <c r="U473" s="76"/>
    </row>
    <row r="474" spans="1:21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98"/>
      <c r="N474" s="28"/>
      <c r="O474" s="82"/>
      <c r="Q474" s="76"/>
      <c r="R474" s="28"/>
      <c r="S474" s="39"/>
      <c r="U474" s="76"/>
    </row>
    <row r="475" spans="1:21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98"/>
      <c r="N475" s="28"/>
      <c r="O475" s="82"/>
      <c r="Q475" s="76"/>
      <c r="R475" s="28"/>
      <c r="S475" s="39"/>
      <c r="U475" s="76"/>
    </row>
    <row r="476" spans="1:21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98"/>
      <c r="N476" s="28"/>
      <c r="O476" s="82"/>
      <c r="Q476" s="76"/>
      <c r="R476" s="28"/>
      <c r="S476" s="39"/>
      <c r="U476" s="76"/>
    </row>
    <row r="477" spans="1:21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98"/>
      <c r="N477" s="28"/>
      <c r="O477" s="82"/>
      <c r="Q477" s="76"/>
      <c r="R477" s="28"/>
      <c r="S477" s="39"/>
      <c r="U477" s="76"/>
    </row>
    <row r="478" spans="1:21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98"/>
      <c r="N478" s="28"/>
      <c r="O478" s="82"/>
      <c r="Q478" s="76"/>
      <c r="R478" s="28"/>
      <c r="S478" s="39"/>
      <c r="U478" s="76"/>
    </row>
    <row r="479" spans="1:21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98"/>
      <c r="N479" s="28"/>
      <c r="O479" s="82"/>
      <c r="Q479" s="76"/>
      <c r="R479" s="28"/>
      <c r="S479" s="39"/>
      <c r="U479" s="76"/>
    </row>
    <row r="480" spans="1:21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98"/>
      <c r="N480" s="28"/>
      <c r="O480" s="82"/>
      <c r="Q480" s="76"/>
      <c r="R480" s="28"/>
      <c r="S480" s="39"/>
      <c r="U480" s="76"/>
    </row>
    <row r="481" spans="1:21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98"/>
      <c r="N481" s="28"/>
      <c r="O481" s="82"/>
      <c r="Q481" s="76"/>
      <c r="R481" s="28"/>
      <c r="S481" s="39"/>
      <c r="U481" s="76"/>
    </row>
    <row r="482" spans="1:21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98"/>
      <c r="N482" s="28"/>
      <c r="O482" s="82"/>
      <c r="Q482" s="76"/>
      <c r="R482" s="28"/>
      <c r="S482" s="39"/>
      <c r="U482" s="76"/>
    </row>
    <row r="483" spans="1:21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98"/>
      <c r="N483" s="28"/>
      <c r="O483" s="82"/>
      <c r="Q483" s="76"/>
      <c r="R483" s="28"/>
      <c r="S483" s="39"/>
      <c r="U483" s="76"/>
    </row>
    <row r="484" spans="1:21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98"/>
      <c r="N484" s="28"/>
      <c r="O484" s="82"/>
      <c r="Q484" s="76"/>
      <c r="R484" s="28"/>
      <c r="S484" s="39"/>
      <c r="U484" s="76"/>
    </row>
    <row r="485" spans="1:21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98"/>
      <c r="N485" s="28"/>
      <c r="O485" s="82"/>
      <c r="Q485" s="76"/>
      <c r="R485" s="28"/>
      <c r="S485" s="39"/>
      <c r="U485" s="76"/>
    </row>
    <row r="486" spans="1:21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98"/>
      <c r="N486" s="28"/>
      <c r="O486" s="82"/>
      <c r="Q486" s="76"/>
      <c r="R486" s="28"/>
      <c r="S486" s="39"/>
      <c r="U486" s="76"/>
    </row>
    <row r="487" spans="1:21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98"/>
      <c r="N487" s="28"/>
      <c r="O487" s="82"/>
      <c r="Q487" s="76"/>
      <c r="R487" s="28"/>
      <c r="S487" s="39"/>
      <c r="U487" s="76"/>
    </row>
    <row r="488" spans="1:21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98"/>
      <c r="N488" s="28"/>
      <c r="O488" s="82"/>
      <c r="Q488" s="76"/>
      <c r="R488" s="28"/>
      <c r="S488" s="39"/>
      <c r="U488" s="76"/>
    </row>
    <row r="489" spans="1:21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98"/>
      <c r="N489" s="28"/>
      <c r="O489" s="82"/>
      <c r="Q489" s="76"/>
      <c r="R489" s="28"/>
      <c r="S489" s="39"/>
      <c r="U489" s="76"/>
    </row>
    <row r="490" spans="1:21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98"/>
      <c r="N490" s="28"/>
      <c r="O490" s="82"/>
      <c r="Q490" s="76"/>
      <c r="R490" s="28"/>
      <c r="S490" s="39"/>
      <c r="U490" s="76"/>
    </row>
    <row r="491" spans="1:21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98"/>
      <c r="N491" s="28"/>
      <c r="O491" s="82"/>
      <c r="Q491" s="76"/>
      <c r="R491" s="28"/>
      <c r="S491" s="39"/>
      <c r="U491" s="76"/>
    </row>
    <row r="492" spans="1:21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98"/>
      <c r="N492" s="28"/>
      <c r="O492" s="82"/>
      <c r="Q492" s="76"/>
      <c r="R492" s="28"/>
      <c r="S492" s="39"/>
      <c r="U492" s="76"/>
    </row>
    <row r="493" spans="1:21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98"/>
      <c r="N493" s="28"/>
      <c r="O493" s="82"/>
      <c r="Q493" s="76"/>
      <c r="R493" s="28"/>
      <c r="S493" s="39"/>
      <c r="U493" s="76"/>
    </row>
    <row r="494" spans="1:21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98"/>
      <c r="N494" s="28"/>
      <c r="O494" s="82"/>
      <c r="Q494" s="76"/>
      <c r="R494" s="28"/>
      <c r="S494" s="39"/>
      <c r="U494" s="76"/>
    </row>
    <row r="495" spans="1:21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98"/>
      <c r="N495" s="28"/>
      <c r="O495" s="82"/>
      <c r="Q495" s="76"/>
      <c r="R495" s="28"/>
      <c r="S495" s="39"/>
      <c r="U495" s="76"/>
    </row>
    <row r="496" spans="1:21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98"/>
      <c r="N496" s="28"/>
      <c r="O496" s="82"/>
      <c r="Q496" s="76"/>
      <c r="R496" s="28"/>
      <c r="S496" s="39"/>
      <c r="U496" s="76"/>
    </row>
    <row r="497" spans="1:21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98"/>
      <c r="N497" s="28"/>
      <c r="O497" s="82"/>
      <c r="Q497" s="76"/>
      <c r="R497" s="28"/>
      <c r="S497" s="39"/>
      <c r="U497" s="76"/>
    </row>
    <row r="498" spans="1:21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98"/>
      <c r="N498" s="28"/>
      <c r="O498" s="82"/>
      <c r="Q498" s="76"/>
      <c r="R498" s="28"/>
      <c r="S498" s="39"/>
      <c r="U498" s="76"/>
    </row>
    <row r="499" spans="1:21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98"/>
      <c r="N499" s="28"/>
      <c r="O499" s="82"/>
      <c r="Q499" s="76"/>
      <c r="R499" s="28"/>
      <c r="S499" s="39"/>
      <c r="U499" s="76"/>
    </row>
    <row r="500" spans="1:21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98"/>
      <c r="N500" s="28"/>
      <c r="O500" s="82"/>
      <c r="Q500" s="76"/>
      <c r="R500" s="28"/>
      <c r="S500" s="39"/>
      <c r="U500" s="76"/>
    </row>
    <row r="501" spans="1:21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98"/>
      <c r="N501" s="28"/>
      <c r="O501" s="82"/>
      <c r="Q501" s="76"/>
      <c r="R501" s="28"/>
      <c r="S501" s="39"/>
      <c r="U501" s="76"/>
    </row>
    <row r="502" spans="1:21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98"/>
      <c r="N502" s="28"/>
      <c r="O502" s="82"/>
      <c r="Q502" s="76"/>
      <c r="R502" s="28"/>
      <c r="S502" s="39"/>
      <c r="U502" s="76"/>
    </row>
    <row r="503" spans="1:21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98"/>
      <c r="N503" s="28"/>
      <c r="O503" s="82"/>
      <c r="Q503" s="76"/>
      <c r="R503" s="28"/>
      <c r="S503" s="39"/>
      <c r="U503" s="76"/>
    </row>
    <row r="504" spans="1:21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98"/>
      <c r="N504" s="28"/>
      <c r="O504" s="82"/>
      <c r="Q504" s="76"/>
      <c r="R504" s="28"/>
      <c r="S504" s="39"/>
      <c r="U504" s="76"/>
    </row>
    <row r="505" spans="1:21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98"/>
      <c r="N505" s="28"/>
      <c r="O505" s="82"/>
      <c r="Q505" s="76"/>
      <c r="R505" s="28"/>
      <c r="S505" s="39"/>
      <c r="U505" s="76"/>
    </row>
    <row r="506" spans="1:21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98"/>
      <c r="N506" s="28"/>
      <c r="O506" s="82"/>
      <c r="Q506" s="76"/>
      <c r="R506" s="28"/>
      <c r="S506" s="39"/>
      <c r="U506" s="76"/>
    </row>
    <row r="507" spans="1:21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98"/>
      <c r="N507" s="28"/>
      <c r="O507" s="82"/>
      <c r="Q507" s="76"/>
      <c r="R507" s="28"/>
      <c r="S507" s="39"/>
      <c r="U507" s="76"/>
    </row>
    <row r="508" spans="1:21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98"/>
      <c r="N508" s="28"/>
      <c r="O508" s="82"/>
      <c r="Q508" s="76"/>
      <c r="R508" s="28"/>
      <c r="S508" s="39"/>
      <c r="U508" s="76"/>
    </row>
    <row r="509" spans="1:21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98"/>
      <c r="N509" s="28"/>
      <c r="O509" s="82"/>
      <c r="Q509" s="76"/>
      <c r="R509" s="28"/>
      <c r="S509" s="39"/>
      <c r="U509" s="76"/>
    </row>
    <row r="510" spans="1:21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98"/>
      <c r="N510" s="28"/>
      <c r="O510" s="82"/>
      <c r="Q510" s="76"/>
      <c r="R510" s="28"/>
      <c r="S510" s="39"/>
      <c r="U510" s="76"/>
    </row>
    <row r="511" spans="1:21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98"/>
      <c r="N511" s="28"/>
      <c r="O511" s="82"/>
      <c r="Q511" s="76"/>
      <c r="R511" s="28"/>
      <c r="S511" s="39"/>
      <c r="U511" s="76"/>
    </row>
    <row r="512" spans="1:21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98"/>
      <c r="N512" s="28"/>
      <c r="O512" s="82"/>
      <c r="Q512" s="76"/>
      <c r="R512" s="28"/>
      <c r="S512" s="39"/>
      <c r="U512" s="76"/>
    </row>
    <row r="513" spans="1:21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98"/>
      <c r="N513" s="28"/>
      <c r="O513" s="82"/>
      <c r="Q513" s="76"/>
      <c r="R513" s="28"/>
      <c r="S513" s="39"/>
      <c r="U513" s="76"/>
    </row>
    <row r="514" spans="1:21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98"/>
      <c r="N514" s="28"/>
      <c r="O514" s="82"/>
      <c r="Q514" s="76"/>
      <c r="R514" s="28"/>
      <c r="S514" s="39"/>
      <c r="U514" s="76"/>
    </row>
    <row r="515" spans="1:21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98"/>
      <c r="N515" s="28"/>
      <c r="O515" s="82"/>
      <c r="Q515" s="76"/>
      <c r="R515" s="28"/>
      <c r="S515" s="39"/>
      <c r="U515" s="76"/>
    </row>
    <row r="516" spans="1:21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98"/>
      <c r="N516" s="28"/>
      <c r="O516" s="82"/>
      <c r="Q516" s="76"/>
      <c r="R516" s="28"/>
      <c r="S516" s="39"/>
      <c r="U516" s="76"/>
    </row>
    <row r="517" spans="1:21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98"/>
      <c r="N517" s="28"/>
      <c r="O517" s="82"/>
      <c r="Q517" s="76"/>
      <c r="R517" s="28"/>
      <c r="S517" s="39"/>
      <c r="U517" s="76"/>
    </row>
    <row r="518" spans="1:21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98"/>
      <c r="N518" s="28"/>
      <c r="O518" s="82"/>
      <c r="Q518" s="76"/>
      <c r="R518" s="28"/>
      <c r="S518" s="39"/>
      <c r="U518" s="76"/>
    </row>
    <row r="519" spans="1:21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98"/>
      <c r="N519" s="28"/>
      <c r="O519" s="82"/>
      <c r="Q519" s="76"/>
      <c r="R519" s="28"/>
      <c r="S519" s="39"/>
      <c r="U519" s="76"/>
    </row>
    <row r="520" spans="1:21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98"/>
      <c r="N520" s="28"/>
      <c r="O520" s="82"/>
      <c r="Q520" s="76"/>
      <c r="R520" s="28"/>
      <c r="S520" s="39"/>
      <c r="U520" s="76"/>
    </row>
    <row r="521" spans="1:21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98"/>
      <c r="N521" s="28"/>
      <c r="O521" s="82"/>
      <c r="Q521" s="76"/>
      <c r="R521" s="28"/>
      <c r="S521" s="39"/>
      <c r="U521" s="76"/>
    </row>
    <row r="522" spans="1:21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98"/>
      <c r="N522" s="28"/>
      <c r="O522" s="82"/>
      <c r="Q522" s="76"/>
      <c r="R522" s="28"/>
      <c r="S522" s="39"/>
      <c r="U522" s="76"/>
    </row>
    <row r="523" spans="1:21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98"/>
      <c r="N523" s="28"/>
      <c r="O523" s="82"/>
      <c r="Q523" s="76"/>
      <c r="R523" s="28"/>
      <c r="S523" s="39"/>
      <c r="U523" s="76"/>
    </row>
    <row r="524" spans="1:21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98"/>
      <c r="N524" s="28"/>
      <c r="O524" s="82"/>
      <c r="Q524" s="76"/>
      <c r="R524" s="28"/>
      <c r="S524" s="39"/>
      <c r="U524" s="76"/>
    </row>
    <row r="525" spans="1:21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98"/>
      <c r="N525" s="28"/>
      <c r="O525" s="82"/>
      <c r="Q525" s="76"/>
      <c r="R525" s="28"/>
      <c r="S525" s="39"/>
      <c r="U525" s="76"/>
    </row>
    <row r="526" spans="1:21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98"/>
      <c r="N526" s="28"/>
      <c r="O526" s="82"/>
      <c r="Q526" s="76"/>
      <c r="R526" s="28"/>
      <c r="S526" s="39"/>
      <c r="U526" s="76"/>
    </row>
    <row r="527" spans="1:21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98"/>
      <c r="N527" s="28"/>
      <c r="O527" s="82"/>
      <c r="Q527" s="76"/>
      <c r="R527" s="28"/>
      <c r="S527" s="39"/>
      <c r="U527" s="76"/>
    </row>
    <row r="528" spans="1:21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98"/>
      <c r="N528" s="28"/>
      <c r="O528" s="82"/>
      <c r="Q528" s="76"/>
      <c r="R528" s="28"/>
      <c r="S528" s="39"/>
      <c r="U528" s="76"/>
    </row>
    <row r="529" spans="1:21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98"/>
      <c r="N529" s="28"/>
      <c r="O529" s="82"/>
      <c r="Q529" s="76"/>
      <c r="R529" s="28"/>
      <c r="S529" s="39"/>
      <c r="U529" s="76"/>
    </row>
    <row r="530" spans="1:21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98"/>
      <c r="N530" s="28"/>
      <c r="O530" s="82"/>
      <c r="Q530" s="76"/>
      <c r="R530" s="28"/>
      <c r="S530" s="39"/>
      <c r="U530" s="76"/>
    </row>
    <row r="531" spans="1:21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98"/>
      <c r="N531" s="28"/>
      <c r="O531" s="82"/>
      <c r="Q531" s="76"/>
      <c r="R531" s="28"/>
      <c r="S531" s="39"/>
      <c r="U531" s="76"/>
    </row>
    <row r="532" spans="1:21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98"/>
      <c r="N532" s="28"/>
      <c r="O532" s="82"/>
      <c r="Q532" s="76"/>
      <c r="R532" s="28"/>
      <c r="S532" s="39"/>
      <c r="U532" s="76"/>
    </row>
    <row r="533" spans="1:21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98"/>
      <c r="N533" s="28"/>
      <c r="O533" s="82"/>
      <c r="Q533" s="76"/>
      <c r="R533" s="28"/>
      <c r="S533" s="39"/>
      <c r="U533" s="76"/>
    </row>
    <row r="534" spans="1:21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98"/>
      <c r="N534" s="28"/>
      <c r="O534" s="82"/>
      <c r="Q534" s="76"/>
      <c r="R534" s="28"/>
      <c r="S534" s="39"/>
      <c r="U534" s="76"/>
    </row>
    <row r="535" spans="1:21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98"/>
      <c r="N535" s="28"/>
      <c r="O535" s="82"/>
      <c r="Q535" s="76"/>
      <c r="R535" s="28"/>
      <c r="S535" s="39"/>
      <c r="U535" s="76"/>
    </row>
    <row r="536" spans="1:21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98"/>
      <c r="N536" s="28"/>
      <c r="O536" s="82"/>
      <c r="Q536" s="76"/>
      <c r="R536" s="28"/>
      <c r="S536" s="39"/>
      <c r="U536" s="76"/>
    </row>
    <row r="537" spans="1:21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98"/>
      <c r="N537" s="28"/>
      <c r="O537" s="82"/>
      <c r="Q537" s="76"/>
      <c r="R537" s="28"/>
      <c r="S537" s="39"/>
      <c r="U537" s="76"/>
    </row>
    <row r="538" spans="1:21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98"/>
      <c r="N538" s="28"/>
      <c r="O538" s="82"/>
      <c r="Q538" s="76"/>
      <c r="R538" s="28"/>
      <c r="S538" s="39"/>
      <c r="U538" s="76"/>
    </row>
    <row r="539" spans="1:21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98"/>
      <c r="N539" s="28"/>
      <c r="O539" s="82"/>
      <c r="Q539" s="76"/>
      <c r="R539" s="28"/>
      <c r="S539" s="39"/>
      <c r="U539" s="76"/>
    </row>
    <row r="540" spans="1:21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98"/>
      <c r="N540" s="28"/>
      <c r="O540" s="82"/>
      <c r="Q540" s="76"/>
      <c r="R540" s="28"/>
      <c r="S540" s="39"/>
      <c r="U540" s="76"/>
    </row>
    <row r="541" spans="1:21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98"/>
      <c r="N541" s="28"/>
      <c r="O541" s="82"/>
      <c r="Q541" s="76"/>
      <c r="R541" s="28"/>
      <c r="S541" s="39"/>
      <c r="U541" s="76"/>
    </row>
    <row r="542" spans="1:21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98"/>
      <c r="N542" s="28"/>
      <c r="O542" s="82"/>
      <c r="Q542" s="76"/>
      <c r="R542" s="28"/>
      <c r="S542" s="39"/>
      <c r="U542" s="76"/>
    </row>
    <row r="543" spans="1:21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98"/>
      <c r="N543" s="28"/>
      <c r="O543" s="82"/>
      <c r="Q543" s="76"/>
      <c r="R543" s="28"/>
      <c r="S543" s="39"/>
      <c r="U543" s="76"/>
    </row>
    <row r="544" spans="1:21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98"/>
      <c r="N544" s="28"/>
      <c r="O544" s="82"/>
      <c r="Q544" s="76"/>
      <c r="R544" s="28"/>
      <c r="S544" s="39"/>
      <c r="U544" s="76"/>
    </row>
    <row r="545" spans="1:21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98"/>
      <c r="N545" s="28"/>
      <c r="O545" s="82"/>
      <c r="Q545" s="76"/>
      <c r="R545" s="28"/>
      <c r="S545" s="39"/>
      <c r="U545" s="76"/>
    </row>
    <row r="546" spans="1:21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98"/>
      <c r="N546" s="28"/>
      <c r="O546" s="82"/>
      <c r="Q546" s="76"/>
      <c r="R546" s="28"/>
      <c r="S546" s="39"/>
      <c r="U546" s="76"/>
    </row>
    <row r="547" spans="1:21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98"/>
      <c r="N547" s="28"/>
      <c r="O547" s="82"/>
      <c r="Q547" s="76"/>
      <c r="R547" s="28"/>
      <c r="S547" s="39"/>
      <c r="U547" s="76"/>
    </row>
    <row r="548" spans="1:21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98"/>
      <c r="N548" s="28"/>
      <c r="O548" s="82"/>
      <c r="Q548" s="76"/>
      <c r="R548" s="28"/>
      <c r="S548" s="39"/>
      <c r="U548" s="76"/>
    </row>
    <row r="549" spans="1:21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98"/>
      <c r="N549" s="28"/>
      <c r="O549" s="82"/>
      <c r="Q549" s="76"/>
      <c r="R549" s="28"/>
      <c r="S549" s="39"/>
      <c r="U549" s="76"/>
    </row>
    <row r="550" spans="1:21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98"/>
      <c r="N550" s="28"/>
      <c r="O550" s="82"/>
      <c r="Q550" s="76"/>
      <c r="R550" s="28"/>
      <c r="S550" s="39"/>
      <c r="U550" s="76"/>
    </row>
    <row r="551" spans="1:21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98"/>
      <c r="N551" s="28"/>
      <c r="O551" s="82"/>
      <c r="Q551" s="76"/>
      <c r="R551" s="28"/>
      <c r="S551" s="39"/>
      <c r="U551" s="76"/>
    </row>
    <row r="552" spans="1:21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98"/>
      <c r="N552" s="28"/>
      <c r="O552" s="82"/>
      <c r="Q552" s="76"/>
      <c r="R552" s="28"/>
      <c r="S552" s="39"/>
      <c r="U552" s="76"/>
    </row>
    <row r="553" spans="1:21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98"/>
      <c r="N553" s="28"/>
      <c r="O553" s="82"/>
      <c r="Q553" s="76"/>
      <c r="R553" s="28"/>
      <c r="S553" s="39"/>
      <c r="U553" s="76"/>
    </row>
    <row r="554" spans="1:21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98"/>
      <c r="N554" s="28"/>
      <c r="O554" s="82"/>
      <c r="Q554" s="76"/>
      <c r="R554" s="28"/>
      <c r="S554" s="39"/>
      <c r="U554" s="76"/>
    </row>
    <row r="555" spans="1:21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98"/>
      <c r="N555" s="28"/>
      <c r="O555" s="82"/>
      <c r="Q555" s="76"/>
      <c r="R555" s="28"/>
      <c r="S555" s="39"/>
      <c r="U555" s="76"/>
    </row>
    <row r="556" spans="1:21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98"/>
      <c r="N556" s="28"/>
      <c r="O556" s="82"/>
      <c r="Q556" s="76"/>
      <c r="R556" s="28"/>
      <c r="S556" s="39"/>
      <c r="U556" s="76"/>
    </row>
    <row r="557" spans="1:21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98"/>
      <c r="N557" s="28"/>
      <c r="O557" s="82"/>
      <c r="Q557" s="76"/>
      <c r="R557" s="28"/>
      <c r="S557" s="39"/>
      <c r="U557" s="76"/>
    </row>
    <row r="558" spans="1:21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98"/>
      <c r="N558" s="28"/>
      <c r="O558" s="82"/>
      <c r="Q558" s="76"/>
      <c r="R558" s="28"/>
      <c r="S558" s="39"/>
      <c r="U558" s="76"/>
    </row>
    <row r="559" spans="1:21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98"/>
      <c r="N559" s="28"/>
      <c r="O559" s="82"/>
      <c r="Q559" s="76"/>
      <c r="R559" s="28"/>
      <c r="S559" s="39"/>
      <c r="U559" s="76"/>
    </row>
    <row r="560" spans="1:21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98"/>
      <c r="N560" s="28"/>
      <c r="O560" s="82"/>
      <c r="Q560" s="76"/>
      <c r="R560" s="28"/>
      <c r="S560" s="39"/>
      <c r="U560" s="76"/>
    </row>
    <row r="561" spans="1:21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98"/>
      <c r="N561" s="28"/>
      <c r="O561" s="82"/>
      <c r="Q561" s="76"/>
      <c r="R561" s="28"/>
      <c r="S561" s="39"/>
      <c r="U561" s="76"/>
    </row>
    <row r="562" spans="1:21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98"/>
      <c r="N562" s="28"/>
      <c r="O562" s="82"/>
      <c r="Q562" s="76"/>
      <c r="R562" s="28"/>
      <c r="S562" s="39"/>
      <c r="U562" s="76"/>
    </row>
    <row r="563" spans="1:21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98"/>
      <c r="N563" s="28"/>
      <c r="O563" s="82"/>
      <c r="Q563" s="76"/>
      <c r="R563" s="28"/>
      <c r="S563" s="39"/>
      <c r="U563" s="76"/>
    </row>
    <row r="564" spans="1:21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98"/>
      <c r="N564" s="28"/>
      <c r="O564" s="82"/>
      <c r="Q564" s="76"/>
      <c r="R564" s="28"/>
      <c r="S564" s="39"/>
      <c r="U564" s="76"/>
    </row>
    <row r="565" spans="1:21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98"/>
      <c r="N565" s="28"/>
      <c r="O565" s="82"/>
      <c r="Q565" s="76"/>
      <c r="R565" s="28"/>
      <c r="S565" s="39"/>
      <c r="U565" s="76"/>
    </row>
    <row r="566" spans="1:21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98"/>
      <c r="N566" s="28"/>
      <c r="O566" s="82"/>
      <c r="Q566" s="76"/>
      <c r="R566" s="28"/>
      <c r="S566" s="39"/>
      <c r="U566" s="76"/>
    </row>
    <row r="567" spans="1:21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98"/>
      <c r="N567" s="28"/>
      <c r="O567" s="82"/>
      <c r="Q567" s="76"/>
      <c r="R567" s="28"/>
      <c r="S567" s="39"/>
      <c r="U567" s="76"/>
    </row>
    <row r="568" spans="1:21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98"/>
      <c r="N568" s="28"/>
      <c r="O568" s="82"/>
      <c r="Q568" s="76"/>
      <c r="R568" s="28"/>
      <c r="S568" s="39"/>
      <c r="U568" s="76"/>
    </row>
    <row r="569" spans="1:21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98"/>
      <c r="N569" s="28"/>
      <c r="O569" s="82"/>
      <c r="Q569" s="76"/>
      <c r="R569" s="28"/>
      <c r="S569" s="39"/>
      <c r="U569" s="76"/>
    </row>
    <row r="570" spans="1:21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98"/>
      <c r="N570" s="28"/>
      <c r="O570" s="82"/>
      <c r="Q570" s="76"/>
      <c r="R570" s="28"/>
      <c r="S570" s="39"/>
      <c r="U570" s="76"/>
    </row>
    <row r="571" spans="1:21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98"/>
      <c r="N571" s="28"/>
      <c r="O571" s="82"/>
      <c r="Q571" s="76"/>
      <c r="R571" s="28"/>
      <c r="S571" s="39"/>
      <c r="U571" s="76"/>
    </row>
    <row r="572" spans="1:21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98"/>
      <c r="N572" s="28"/>
      <c r="O572" s="82"/>
      <c r="Q572" s="76"/>
      <c r="R572" s="28"/>
      <c r="S572" s="39"/>
      <c r="U572" s="76"/>
    </row>
    <row r="573" spans="1:21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98"/>
      <c r="N573" s="28"/>
      <c r="O573" s="82"/>
      <c r="Q573" s="76"/>
      <c r="R573" s="28"/>
      <c r="S573" s="39"/>
      <c r="U573" s="76"/>
    </row>
    <row r="574" spans="1:21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98"/>
      <c r="N574" s="28"/>
      <c r="O574" s="82"/>
      <c r="Q574" s="76"/>
      <c r="R574" s="28"/>
      <c r="S574" s="39"/>
      <c r="U574" s="76"/>
    </row>
    <row r="575" spans="1:21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98"/>
      <c r="N575" s="28"/>
      <c r="O575" s="82"/>
      <c r="Q575" s="76"/>
      <c r="R575" s="28"/>
      <c r="S575" s="39"/>
      <c r="U575" s="76"/>
    </row>
    <row r="576" spans="1:21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98"/>
      <c r="N576" s="28"/>
      <c r="O576" s="82"/>
      <c r="Q576" s="76"/>
      <c r="R576" s="28"/>
      <c r="S576" s="39"/>
      <c r="U576" s="76"/>
    </row>
    <row r="577" spans="1:21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98"/>
      <c r="N577" s="28"/>
      <c r="O577" s="82"/>
      <c r="Q577" s="76"/>
      <c r="R577" s="28"/>
      <c r="S577" s="39"/>
      <c r="U577" s="76"/>
    </row>
    <row r="578" spans="1:21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98"/>
      <c r="N578" s="28"/>
      <c r="O578" s="82"/>
      <c r="Q578" s="76"/>
      <c r="R578" s="28"/>
      <c r="S578" s="39"/>
      <c r="U578" s="76"/>
    </row>
    <row r="579" spans="1:21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98"/>
      <c r="N579" s="28"/>
      <c r="O579" s="82"/>
      <c r="Q579" s="76"/>
      <c r="R579" s="28"/>
      <c r="S579" s="39"/>
      <c r="U579" s="76"/>
    </row>
    <row r="580" spans="1:21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98"/>
      <c r="N580" s="28"/>
      <c r="O580" s="82"/>
      <c r="Q580" s="76"/>
      <c r="R580" s="28"/>
      <c r="S580" s="39"/>
      <c r="U580" s="76"/>
    </row>
    <row r="581" spans="1:21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98"/>
      <c r="N581" s="28"/>
      <c r="O581" s="82"/>
      <c r="Q581" s="76"/>
      <c r="R581" s="28"/>
      <c r="S581" s="39"/>
      <c r="U581" s="76"/>
    </row>
    <row r="582" spans="1:21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98"/>
      <c r="N582" s="28"/>
      <c r="O582" s="82"/>
      <c r="Q582" s="76"/>
      <c r="R582" s="28"/>
      <c r="S582" s="39"/>
      <c r="U582" s="76"/>
    </row>
    <row r="583" spans="1:21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98"/>
      <c r="N583" s="28"/>
      <c r="O583" s="82"/>
      <c r="Q583" s="76"/>
      <c r="R583" s="28"/>
      <c r="S583" s="39"/>
      <c r="U583" s="76"/>
    </row>
    <row r="584" spans="1:21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98"/>
      <c r="N584" s="28"/>
      <c r="O584" s="82"/>
      <c r="Q584" s="76"/>
      <c r="R584" s="28"/>
      <c r="S584" s="39"/>
      <c r="U584" s="76"/>
    </row>
    <row r="585" spans="1:21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98"/>
      <c r="N585" s="28"/>
      <c r="O585" s="82"/>
      <c r="Q585" s="76"/>
      <c r="R585" s="28"/>
      <c r="S585" s="39"/>
      <c r="U585" s="76"/>
    </row>
    <row r="586" spans="1:21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98"/>
      <c r="N586" s="28"/>
      <c r="O586" s="82"/>
      <c r="Q586" s="76"/>
      <c r="R586" s="28"/>
      <c r="S586" s="39"/>
      <c r="U586" s="76"/>
    </row>
    <row r="587" spans="1:21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98"/>
      <c r="N587" s="28"/>
      <c r="O587" s="82"/>
      <c r="Q587" s="76"/>
      <c r="R587" s="28"/>
      <c r="S587" s="39"/>
      <c r="U587" s="76"/>
    </row>
    <row r="588" spans="1:21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98"/>
      <c r="N588" s="28"/>
      <c r="O588" s="82"/>
      <c r="Q588" s="76"/>
      <c r="R588" s="28"/>
      <c r="S588" s="39"/>
      <c r="U588" s="76"/>
    </row>
    <row r="589" spans="1:21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98"/>
      <c r="N589" s="28"/>
      <c r="O589" s="82"/>
      <c r="Q589" s="76"/>
      <c r="R589" s="28"/>
      <c r="S589" s="39"/>
      <c r="U589" s="76"/>
    </row>
    <row r="590" spans="1:21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98"/>
      <c r="N590" s="28"/>
      <c r="O590" s="82"/>
      <c r="Q590" s="76"/>
      <c r="R590" s="28"/>
      <c r="S590" s="39"/>
      <c r="U590" s="76"/>
    </row>
    <row r="591" spans="1:21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98"/>
      <c r="N591" s="28"/>
      <c r="O591" s="82"/>
      <c r="Q591" s="76"/>
      <c r="R591" s="28"/>
      <c r="S591" s="39"/>
      <c r="U591" s="76"/>
    </row>
    <row r="592" spans="1:21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98"/>
      <c r="N592" s="28"/>
      <c r="O592" s="82"/>
      <c r="Q592" s="76"/>
      <c r="R592" s="28"/>
      <c r="S592" s="39"/>
      <c r="U592" s="76"/>
    </row>
    <row r="593" spans="1:21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98"/>
      <c r="N593" s="28"/>
      <c r="O593" s="82"/>
      <c r="Q593" s="76"/>
      <c r="R593" s="28"/>
      <c r="S593" s="39"/>
      <c r="U593" s="76"/>
    </row>
    <row r="594" spans="1:21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98"/>
      <c r="N594" s="28"/>
      <c r="O594" s="82"/>
      <c r="Q594" s="76"/>
      <c r="R594" s="28"/>
      <c r="S594" s="39"/>
      <c r="U594" s="76"/>
    </row>
    <row r="595" spans="1:21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98"/>
      <c r="N595" s="28"/>
      <c r="O595" s="82"/>
      <c r="Q595" s="76"/>
      <c r="R595" s="28"/>
      <c r="S595" s="39"/>
      <c r="U595" s="76"/>
    </row>
    <row r="596" spans="1:21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98"/>
      <c r="N596" s="28"/>
      <c r="O596" s="82"/>
      <c r="Q596" s="76"/>
      <c r="R596" s="28"/>
      <c r="S596" s="39"/>
      <c r="U596" s="76"/>
    </row>
    <row r="597" spans="1:21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98"/>
      <c r="N597" s="28"/>
      <c r="O597" s="82"/>
      <c r="Q597" s="76"/>
      <c r="R597" s="28"/>
      <c r="S597" s="39"/>
      <c r="U597" s="76"/>
    </row>
    <row r="598" spans="1:21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98"/>
      <c r="N598" s="28"/>
      <c r="O598" s="82"/>
      <c r="Q598" s="76"/>
      <c r="R598" s="28"/>
      <c r="S598" s="39"/>
      <c r="U598" s="76"/>
    </row>
    <row r="599" spans="1:21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98"/>
      <c r="N599" s="28"/>
      <c r="O599" s="82"/>
      <c r="Q599" s="76"/>
      <c r="R599" s="28"/>
      <c r="S599" s="39"/>
      <c r="U599" s="76"/>
    </row>
    <row r="600" spans="1:21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98"/>
      <c r="N600" s="28"/>
      <c r="O600" s="82"/>
      <c r="Q600" s="76"/>
      <c r="R600" s="28"/>
      <c r="S600" s="39"/>
      <c r="U600" s="76"/>
    </row>
    <row r="601" spans="1:21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98"/>
      <c r="N601" s="28"/>
      <c r="O601" s="82"/>
      <c r="Q601" s="76"/>
      <c r="R601" s="28"/>
      <c r="S601" s="39"/>
      <c r="U601" s="76"/>
    </row>
    <row r="602" spans="1:21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98"/>
      <c r="N602" s="28"/>
      <c r="O602" s="82"/>
      <c r="Q602" s="76"/>
      <c r="R602" s="28"/>
      <c r="S602" s="39"/>
      <c r="U602" s="76"/>
    </row>
    <row r="603" spans="1:21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98"/>
      <c r="N603" s="28"/>
      <c r="O603" s="82"/>
      <c r="Q603" s="76"/>
      <c r="R603" s="28"/>
      <c r="S603" s="39"/>
      <c r="U603" s="76"/>
    </row>
    <row r="604" spans="1:21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98"/>
      <c r="N604" s="28"/>
      <c r="O604" s="82"/>
      <c r="Q604" s="76"/>
      <c r="R604" s="28"/>
      <c r="S604" s="39"/>
      <c r="U604" s="76"/>
    </row>
    <row r="605" spans="1:21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98"/>
      <c r="N605" s="28"/>
      <c r="O605" s="82"/>
      <c r="Q605" s="76"/>
      <c r="R605" s="28"/>
      <c r="S605" s="39"/>
      <c r="U605" s="76"/>
    </row>
    <row r="606" spans="1:21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98"/>
      <c r="N606" s="28"/>
      <c r="O606" s="82"/>
      <c r="Q606" s="76"/>
      <c r="R606" s="28"/>
      <c r="S606" s="39"/>
      <c r="U606" s="76"/>
    </row>
    <row r="607" spans="1:21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98"/>
      <c r="N607" s="28"/>
      <c r="O607" s="82"/>
      <c r="Q607" s="76"/>
      <c r="R607" s="28"/>
      <c r="S607" s="39"/>
      <c r="U607" s="76"/>
    </row>
    <row r="608" spans="1:21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98"/>
      <c r="N608" s="28"/>
      <c r="O608" s="82"/>
      <c r="Q608" s="76"/>
      <c r="R608" s="28"/>
      <c r="S608" s="39"/>
      <c r="U608" s="76"/>
    </row>
    <row r="609" spans="1:21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98"/>
      <c r="N609" s="28"/>
      <c r="O609" s="82"/>
      <c r="Q609" s="76"/>
      <c r="R609" s="28"/>
      <c r="S609" s="39"/>
      <c r="U609" s="76"/>
    </row>
    <row r="610" spans="1:21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98"/>
      <c r="N610" s="28"/>
      <c r="O610" s="82"/>
      <c r="Q610" s="76"/>
      <c r="R610" s="28"/>
      <c r="S610" s="39"/>
      <c r="U610" s="76"/>
    </row>
    <row r="611" spans="1:21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98"/>
      <c r="N611" s="28"/>
      <c r="O611" s="82"/>
      <c r="Q611" s="76"/>
      <c r="R611" s="28"/>
      <c r="S611" s="39"/>
      <c r="U611" s="76"/>
    </row>
    <row r="612" spans="1:21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98"/>
      <c r="N612" s="28"/>
      <c r="O612" s="82"/>
      <c r="Q612" s="76"/>
      <c r="R612" s="28"/>
      <c r="S612" s="39"/>
      <c r="U612" s="76"/>
    </row>
    <row r="613" spans="1:21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98"/>
      <c r="N613" s="28"/>
      <c r="O613" s="82"/>
      <c r="Q613" s="76"/>
      <c r="R613" s="28"/>
      <c r="S613" s="39"/>
      <c r="U613" s="76"/>
    </row>
    <row r="614" spans="1:21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98"/>
      <c r="N614" s="28"/>
      <c r="O614" s="82"/>
      <c r="Q614" s="76"/>
      <c r="R614" s="28"/>
      <c r="S614" s="39"/>
      <c r="U614" s="76"/>
    </row>
    <row r="615" spans="1:21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98"/>
      <c r="N615" s="28"/>
      <c r="O615" s="82"/>
      <c r="Q615" s="76"/>
      <c r="R615" s="28"/>
      <c r="S615" s="39"/>
      <c r="U615" s="76"/>
    </row>
    <row r="616" spans="1:21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98"/>
      <c r="N616" s="28"/>
      <c r="O616" s="82"/>
      <c r="Q616" s="76"/>
      <c r="R616" s="28"/>
      <c r="S616" s="39"/>
      <c r="U616" s="76"/>
    </row>
    <row r="617" spans="1:21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98"/>
      <c r="N617" s="28"/>
      <c r="O617" s="82"/>
      <c r="Q617" s="76"/>
      <c r="R617" s="28"/>
      <c r="S617" s="39"/>
      <c r="U617" s="76"/>
    </row>
    <row r="618" spans="1:21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98"/>
      <c r="N618" s="28"/>
      <c r="O618" s="82"/>
      <c r="Q618" s="76"/>
      <c r="R618" s="28"/>
      <c r="S618" s="39"/>
      <c r="U618" s="76"/>
    </row>
    <row r="619" spans="1:21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98"/>
      <c r="N619" s="28"/>
      <c r="O619" s="82"/>
      <c r="Q619" s="76"/>
      <c r="R619" s="28"/>
      <c r="S619" s="39"/>
      <c r="U619" s="76"/>
    </row>
    <row r="620" spans="1:21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98"/>
      <c r="N620" s="28"/>
      <c r="O620" s="82"/>
      <c r="Q620" s="76"/>
      <c r="R620" s="28"/>
      <c r="S620" s="39"/>
      <c r="U620" s="76"/>
    </row>
    <row r="621" spans="1:21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98"/>
      <c r="N621" s="28"/>
      <c r="O621" s="82"/>
      <c r="Q621" s="76"/>
      <c r="R621" s="28"/>
      <c r="S621" s="39"/>
      <c r="U621" s="76"/>
    </row>
    <row r="622" spans="1:21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98"/>
      <c r="N622" s="28"/>
      <c r="O622" s="82"/>
      <c r="Q622" s="76"/>
      <c r="R622" s="28"/>
      <c r="S622" s="39"/>
      <c r="U622" s="76"/>
    </row>
    <row r="623" spans="1:21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98"/>
      <c r="N623" s="28"/>
      <c r="O623" s="82"/>
      <c r="Q623" s="76"/>
      <c r="R623" s="28"/>
      <c r="S623" s="39"/>
      <c r="U623" s="76"/>
    </row>
    <row r="624" spans="1:21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98"/>
      <c r="N624" s="28"/>
      <c r="O624" s="82"/>
      <c r="Q624" s="76"/>
      <c r="R624" s="28"/>
      <c r="S624" s="39"/>
      <c r="U624" s="76"/>
    </row>
    <row r="625" spans="1:21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98"/>
      <c r="N625" s="28"/>
      <c r="O625" s="82"/>
      <c r="Q625" s="76"/>
      <c r="R625" s="28"/>
      <c r="S625" s="39"/>
      <c r="U625" s="76"/>
    </row>
    <row r="626" spans="1:21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98"/>
      <c r="N626" s="28"/>
      <c r="O626" s="82"/>
      <c r="Q626" s="76"/>
      <c r="R626" s="28"/>
      <c r="S626" s="39"/>
      <c r="U626" s="76"/>
    </row>
    <row r="627" spans="1:21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98"/>
      <c r="N627" s="28"/>
      <c r="O627" s="82"/>
      <c r="Q627" s="76"/>
      <c r="R627" s="28"/>
      <c r="S627" s="39"/>
      <c r="U627" s="76"/>
    </row>
    <row r="628" spans="1:21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98"/>
      <c r="N628" s="28"/>
      <c r="O628" s="82"/>
      <c r="Q628" s="76"/>
      <c r="R628" s="28"/>
      <c r="S628" s="39"/>
      <c r="U628" s="76"/>
    </row>
    <row r="629" spans="1:21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98"/>
      <c r="N629" s="28"/>
      <c r="O629" s="82"/>
      <c r="Q629" s="76"/>
      <c r="R629" s="28"/>
      <c r="S629" s="39"/>
      <c r="U629" s="76"/>
    </row>
    <row r="630" spans="1:21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98"/>
      <c r="N630" s="28"/>
      <c r="O630" s="82"/>
      <c r="Q630" s="76"/>
      <c r="R630" s="28"/>
      <c r="S630" s="39"/>
      <c r="U630" s="76"/>
    </row>
    <row r="631" spans="1:21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98"/>
      <c r="N631" s="28"/>
      <c r="O631" s="82"/>
      <c r="Q631" s="76"/>
      <c r="R631" s="28"/>
      <c r="S631" s="39"/>
      <c r="U631" s="76"/>
    </row>
    <row r="632" spans="1:21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98"/>
      <c r="N632" s="28"/>
      <c r="O632" s="82"/>
      <c r="Q632" s="76"/>
      <c r="R632" s="28"/>
      <c r="S632" s="39"/>
      <c r="U632" s="76"/>
    </row>
    <row r="633" spans="1:21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98"/>
      <c r="N633" s="28"/>
      <c r="O633" s="82"/>
      <c r="Q633" s="76"/>
      <c r="R633" s="28"/>
      <c r="S633" s="39"/>
      <c r="U633" s="76"/>
    </row>
    <row r="634" spans="1:21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98"/>
      <c r="N634" s="28"/>
      <c r="O634" s="82"/>
      <c r="Q634" s="76"/>
      <c r="R634" s="28"/>
      <c r="S634" s="39"/>
      <c r="U634" s="76"/>
    </row>
    <row r="635" spans="1:21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98"/>
      <c r="N635" s="28"/>
      <c r="O635" s="82"/>
      <c r="Q635" s="76"/>
      <c r="R635" s="28"/>
      <c r="S635" s="39"/>
      <c r="U635" s="76"/>
    </row>
    <row r="636" spans="1:21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98"/>
      <c r="N636" s="28"/>
      <c r="O636" s="82"/>
      <c r="Q636" s="76"/>
      <c r="R636" s="28"/>
      <c r="S636" s="39"/>
      <c r="U636" s="76"/>
    </row>
    <row r="637" spans="1:21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98"/>
      <c r="N637" s="28"/>
      <c r="O637" s="82"/>
      <c r="Q637" s="76"/>
      <c r="R637" s="28"/>
      <c r="S637" s="39"/>
      <c r="U637" s="76"/>
    </row>
    <row r="638" spans="1:21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98"/>
      <c r="N638" s="28"/>
      <c r="O638" s="82"/>
      <c r="Q638" s="76"/>
      <c r="R638" s="28"/>
      <c r="S638" s="39"/>
      <c r="U638" s="76"/>
    </row>
    <row r="639" spans="1:21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98"/>
      <c r="N639" s="28"/>
      <c r="O639" s="82"/>
      <c r="Q639" s="76"/>
      <c r="R639" s="28"/>
      <c r="S639" s="39"/>
      <c r="U639" s="76"/>
    </row>
    <row r="640" spans="1:21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98"/>
      <c r="N640" s="28"/>
      <c r="O640" s="82"/>
      <c r="Q640" s="76"/>
      <c r="R640" s="28"/>
      <c r="S640" s="39"/>
      <c r="U640" s="76"/>
    </row>
    <row r="641" spans="1:21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98"/>
      <c r="N641" s="28"/>
      <c r="O641" s="82"/>
      <c r="Q641" s="76"/>
      <c r="R641" s="28"/>
      <c r="S641" s="39"/>
      <c r="U641" s="76"/>
    </row>
    <row r="642" spans="1:21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98"/>
      <c r="N642" s="28"/>
      <c r="O642" s="82"/>
      <c r="Q642" s="76"/>
      <c r="R642" s="28"/>
      <c r="S642" s="39"/>
      <c r="U642" s="76"/>
    </row>
    <row r="643" spans="1:21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98"/>
      <c r="N643" s="28"/>
      <c r="O643" s="82"/>
      <c r="Q643" s="76"/>
      <c r="R643" s="28"/>
      <c r="S643" s="39"/>
      <c r="U643" s="76"/>
    </row>
    <row r="644" spans="1:21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98"/>
      <c r="N644" s="28"/>
      <c r="O644" s="82"/>
      <c r="Q644" s="76"/>
      <c r="R644" s="28"/>
      <c r="S644" s="39"/>
      <c r="U644" s="76"/>
    </row>
    <row r="645" spans="1:21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98"/>
      <c r="N645" s="28"/>
      <c r="O645" s="82"/>
      <c r="Q645" s="76"/>
      <c r="R645" s="28"/>
      <c r="S645" s="39"/>
      <c r="U645" s="76"/>
    </row>
    <row r="646" spans="1:21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98"/>
      <c r="N646" s="28"/>
      <c r="O646" s="82"/>
      <c r="Q646" s="76"/>
      <c r="R646" s="28"/>
      <c r="S646" s="39"/>
      <c r="U646" s="76"/>
    </row>
    <row r="647" spans="1:21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98"/>
      <c r="N647" s="28"/>
      <c r="O647" s="82"/>
      <c r="Q647" s="76"/>
      <c r="R647" s="28"/>
      <c r="S647" s="39"/>
      <c r="U647" s="76"/>
    </row>
    <row r="648" spans="1:21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98"/>
      <c r="N648" s="28"/>
      <c r="O648" s="82"/>
      <c r="Q648" s="76"/>
      <c r="R648" s="28"/>
      <c r="S648" s="39"/>
      <c r="U648" s="76"/>
    </row>
    <row r="649" spans="1:21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98"/>
      <c r="N649" s="28"/>
      <c r="O649" s="82"/>
      <c r="Q649" s="76"/>
      <c r="R649" s="28"/>
      <c r="S649" s="39"/>
      <c r="U649" s="76"/>
    </row>
    <row r="650" spans="1:21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98"/>
      <c r="N650" s="28"/>
      <c r="O650" s="82"/>
      <c r="Q650" s="76"/>
      <c r="R650" s="28"/>
      <c r="S650" s="39"/>
      <c r="U650" s="76"/>
    </row>
    <row r="651" spans="1:21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98"/>
      <c r="N651" s="28"/>
      <c r="O651" s="82"/>
      <c r="Q651" s="76"/>
      <c r="R651" s="28"/>
      <c r="S651" s="39"/>
      <c r="U651" s="76"/>
    </row>
    <row r="652" spans="1:21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98"/>
      <c r="N652" s="28"/>
      <c r="O652" s="82"/>
      <c r="Q652" s="76"/>
      <c r="R652" s="28"/>
      <c r="S652" s="39"/>
      <c r="U652" s="76"/>
    </row>
    <row r="653" spans="1:21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98"/>
      <c r="N653" s="28"/>
      <c r="O653" s="82"/>
      <c r="Q653" s="76"/>
      <c r="R653" s="28"/>
      <c r="S653" s="39"/>
      <c r="U653" s="76"/>
    </row>
    <row r="654" spans="1:21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98"/>
      <c r="N654" s="28"/>
      <c r="O654" s="82"/>
      <c r="Q654" s="76"/>
      <c r="R654" s="28"/>
      <c r="S654" s="39"/>
      <c r="U654" s="76"/>
    </row>
    <row r="655" spans="1:21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98"/>
      <c r="N655" s="28"/>
      <c r="O655" s="82"/>
      <c r="Q655" s="76"/>
      <c r="R655" s="28"/>
      <c r="S655" s="39"/>
      <c r="U655" s="76"/>
    </row>
    <row r="656" spans="1:21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98"/>
      <c r="N656" s="28"/>
      <c r="O656" s="82"/>
      <c r="Q656" s="76"/>
      <c r="R656" s="28"/>
      <c r="S656" s="39"/>
      <c r="U656" s="76"/>
    </row>
    <row r="657" spans="1:21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98"/>
      <c r="N657" s="28"/>
      <c r="O657" s="82"/>
      <c r="Q657" s="76"/>
      <c r="R657" s="28"/>
      <c r="S657" s="39"/>
      <c r="U657" s="76"/>
    </row>
    <row r="658" spans="1:21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98"/>
      <c r="N658" s="28"/>
      <c r="O658" s="82"/>
      <c r="Q658" s="76"/>
      <c r="R658" s="28"/>
      <c r="S658" s="39"/>
      <c r="U658" s="76"/>
    </row>
    <row r="659" spans="1:21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98"/>
      <c r="N659" s="28"/>
      <c r="O659" s="82"/>
      <c r="Q659" s="76"/>
      <c r="R659" s="28"/>
      <c r="S659" s="39"/>
      <c r="U659" s="76"/>
    </row>
    <row r="660" spans="1:21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98"/>
      <c r="N660" s="28"/>
      <c r="O660" s="82"/>
      <c r="Q660" s="76"/>
      <c r="R660" s="28"/>
      <c r="S660" s="39"/>
      <c r="U660" s="76"/>
    </row>
    <row r="661" spans="1:21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98"/>
      <c r="N661" s="28"/>
      <c r="O661" s="82"/>
      <c r="Q661" s="76"/>
      <c r="R661" s="28"/>
      <c r="S661" s="39"/>
      <c r="U661" s="76"/>
    </row>
    <row r="662" spans="1:21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98"/>
      <c r="N662" s="28"/>
      <c r="O662" s="82"/>
      <c r="Q662" s="76"/>
      <c r="R662" s="28"/>
      <c r="S662" s="39"/>
      <c r="U662" s="76"/>
    </row>
    <row r="663" spans="1:21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98"/>
      <c r="N663" s="28"/>
      <c r="O663" s="82"/>
      <c r="Q663" s="76"/>
      <c r="R663" s="28"/>
      <c r="S663" s="39"/>
      <c r="U663" s="76"/>
    </row>
    <row r="664" spans="1:21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98"/>
      <c r="N664" s="28"/>
      <c r="O664" s="82"/>
      <c r="Q664" s="76"/>
      <c r="R664" s="28"/>
      <c r="S664" s="39"/>
      <c r="U664" s="76"/>
    </row>
    <row r="665" spans="1:21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98"/>
      <c r="N665" s="28"/>
      <c r="O665" s="82"/>
      <c r="Q665" s="76"/>
      <c r="R665" s="28"/>
      <c r="S665" s="39"/>
      <c r="U665" s="76"/>
    </row>
    <row r="666" spans="1:21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98"/>
      <c r="N666" s="28"/>
      <c r="O666" s="82"/>
      <c r="Q666" s="76"/>
      <c r="R666" s="28"/>
      <c r="S666" s="39"/>
      <c r="U666" s="76"/>
    </row>
    <row r="667" spans="1:21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98"/>
      <c r="N667" s="28"/>
      <c r="O667" s="82"/>
      <c r="Q667" s="76"/>
      <c r="R667" s="28"/>
      <c r="S667" s="39"/>
      <c r="U667" s="76"/>
    </row>
    <row r="668" spans="1:21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98"/>
      <c r="N668" s="28"/>
      <c r="O668" s="82"/>
      <c r="Q668" s="76"/>
      <c r="R668" s="28"/>
      <c r="S668" s="39"/>
      <c r="U668" s="76"/>
    </row>
    <row r="669" spans="1:21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98"/>
      <c r="N669" s="28"/>
      <c r="O669" s="82"/>
      <c r="Q669" s="76"/>
      <c r="R669" s="28"/>
      <c r="S669" s="39"/>
      <c r="U669" s="76"/>
    </row>
    <row r="670" spans="1:21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98"/>
      <c r="N670" s="28"/>
      <c r="O670" s="82"/>
      <c r="Q670" s="76"/>
      <c r="R670" s="28"/>
      <c r="S670" s="39"/>
      <c r="U670" s="76"/>
    </row>
    <row r="671" spans="1:21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98"/>
      <c r="N671" s="28"/>
      <c r="O671" s="82"/>
      <c r="Q671" s="76"/>
      <c r="R671" s="28"/>
      <c r="S671" s="39"/>
      <c r="U671" s="76"/>
    </row>
    <row r="672" spans="1:21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98"/>
      <c r="N672" s="28"/>
      <c r="O672" s="82"/>
      <c r="Q672" s="76"/>
      <c r="R672" s="28"/>
      <c r="S672" s="39"/>
      <c r="U672" s="76"/>
    </row>
    <row r="673" spans="1:21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98"/>
      <c r="N673" s="28"/>
      <c r="O673" s="82"/>
      <c r="Q673" s="76"/>
      <c r="R673" s="28"/>
      <c r="S673" s="39"/>
      <c r="U673" s="76"/>
    </row>
    <row r="674" spans="1:21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98"/>
      <c r="N674" s="28"/>
      <c r="O674" s="82"/>
      <c r="Q674" s="76"/>
      <c r="R674" s="28"/>
      <c r="S674" s="39"/>
      <c r="U674" s="76"/>
    </row>
    <row r="675" spans="1:21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98"/>
      <c r="N675" s="28"/>
      <c r="O675" s="82"/>
      <c r="Q675" s="76"/>
      <c r="R675" s="28"/>
      <c r="S675" s="39"/>
      <c r="U675" s="76"/>
    </row>
    <row r="676" spans="1:21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98"/>
      <c r="N676" s="28"/>
      <c r="O676" s="82"/>
      <c r="Q676" s="76"/>
      <c r="R676" s="28"/>
      <c r="S676" s="39"/>
      <c r="U676" s="76"/>
    </row>
    <row r="677" spans="1:21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98"/>
      <c r="N677" s="28"/>
      <c r="O677" s="82"/>
      <c r="Q677" s="76"/>
      <c r="R677" s="28"/>
      <c r="S677" s="39"/>
      <c r="U677" s="76"/>
    </row>
    <row r="678" spans="1:21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98"/>
      <c r="N678" s="28"/>
      <c r="O678" s="82"/>
      <c r="Q678" s="76"/>
      <c r="R678" s="28"/>
      <c r="S678" s="39"/>
      <c r="U678" s="76"/>
    </row>
    <row r="679" spans="1:21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98"/>
      <c r="N679" s="28"/>
      <c r="O679" s="82"/>
      <c r="Q679" s="76"/>
      <c r="R679" s="28"/>
      <c r="S679" s="39"/>
      <c r="U679" s="76"/>
    </row>
    <row r="680" spans="1:21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98"/>
      <c r="N680" s="28"/>
      <c r="O680" s="82"/>
      <c r="Q680" s="76"/>
      <c r="R680" s="28"/>
      <c r="S680" s="39"/>
      <c r="U680" s="76"/>
    </row>
    <row r="681" spans="1:21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98"/>
      <c r="N681" s="28"/>
      <c r="O681" s="82"/>
      <c r="Q681" s="76"/>
      <c r="R681" s="28"/>
      <c r="S681" s="39"/>
      <c r="U681" s="76"/>
    </row>
    <row r="682" spans="1:21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98"/>
      <c r="N682" s="28"/>
      <c r="O682" s="82"/>
      <c r="Q682" s="76"/>
      <c r="R682" s="28"/>
      <c r="S682" s="39"/>
      <c r="U682" s="76"/>
    </row>
    <row r="683" spans="1:21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98"/>
      <c r="N683" s="28"/>
      <c r="O683" s="82"/>
      <c r="Q683" s="76"/>
      <c r="R683" s="28"/>
      <c r="S683" s="39"/>
      <c r="U683" s="76"/>
    </row>
    <row r="684" spans="1:21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98"/>
      <c r="N684" s="28"/>
      <c r="O684" s="82"/>
      <c r="Q684" s="76"/>
      <c r="R684" s="28"/>
      <c r="S684" s="39"/>
      <c r="U684" s="76"/>
    </row>
    <row r="685" spans="1:21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98"/>
      <c r="N685" s="28"/>
      <c r="O685" s="82"/>
      <c r="Q685" s="76"/>
      <c r="R685" s="28"/>
      <c r="S685" s="39"/>
      <c r="U685" s="76"/>
    </row>
    <row r="686" spans="1:21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98"/>
      <c r="N686" s="28"/>
      <c r="O686" s="82"/>
      <c r="Q686" s="76"/>
      <c r="R686" s="28"/>
      <c r="S686" s="39"/>
      <c r="U686" s="76"/>
    </row>
    <row r="687" spans="1:21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98"/>
      <c r="N687" s="28"/>
      <c r="O687" s="82"/>
      <c r="Q687" s="76"/>
      <c r="R687" s="28"/>
      <c r="S687" s="39"/>
      <c r="U687" s="76"/>
    </row>
    <row r="688" spans="1:21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98"/>
      <c r="N688" s="28"/>
      <c r="O688" s="82"/>
      <c r="Q688" s="76"/>
      <c r="R688" s="28"/>
      <c r="S688" s="39"/>
      <c r="U688" s="76"/>
    </row>
    <row r="689" spans="1:21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98"/>
      <c r="N689" s="28"/>
      <c r="O689" s="82"/>
      <c r="Q689" s="76"/>
      <c r="R689" s="28"/>
      <c r="S689" s="39"/>
      <c r="U689" s="76"/>
    </row>
    <row r="690" spans="1:21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98"/>
      <c r="N690" s="28"/>
      <c r="O690" s="82"/>
      <c r="Q690" s="76"/>
      <c r="R690" s="28"/>
      <c r="S690" s="39"/>
      <c r="U690" s="76"/>
    </row>
    <row r="691" spans="1:21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98"/>
      <c r="N691" s="28"/>
      <c r="O691" s="82"/>
      <c r="Q691" s="76"/>
      <c r="R691" s="28"/>
      <c r="S691" s="39"/>
      <c r="U691" s="76"/>
    </row>
    <row r="692" spans="1:21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98"/>
      <c r="N692" s="28"/>
      <c r="O692" s="82"/>
      <c r="Q692" s="76"/>
      <c r="R692" s="28"/>
      <c r="S692" s="39"/>
      <c r="U692" s="76"/>
    </row>
    <row r="693" spans="1:21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98"/>
      <c r="N693" s="28"/>
      <c r="O693" s="82"/>
      <c r="Q693" s="76"/>
      <c r="R693" s="28"/>
      <c r="S693" s="39"/>
      <c r="U693" s="76"/>
    </row>
    <row r="694" spans="1:21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98"/>
      <c r="N694" s="28"/>
      <c r="O694" s="82"/>
      <c r="Q694" s="76"/>
      <c r="R694" s="28"/>
      <c r="S694" s="39"/>
      <c r="U694" s="76"/>
    </row>
    <row r="695" spans="1:21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98"/>
      <c r="N695" s="28"/>
      <c r="O695" s="82"/>
      <c r="Q695" s="76"/>
      <c r="R695" s="28"/>
      <c r="S695" s="39"/>
      <c r="U695" s="76"/>
    </row>
    <row r="696" spans="1:21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98"/>
      <c r="N696" s="28"/>
      <c r="O696" s="82"/>
      <c r="Q696" s="76"/>
      <c r="R696" s="28"/>
      <c r="S696" s="39"/>
      <c r="U696" s="76"/>
    </row>
    <row r="697" spans="1:21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98"/>
      <c r="N697" s="28"/>
      <c r="O697" s="82"/>
      <c r="Q697" s="76"/>
      <c r="R697" s="28"/>
      <c r="S697" s="39"/>
      <c r="U697" s="76"/>
    </row>
    <row r="698" spans="1:21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98"/>
      <c r="N698" s="28"/>
      <c r="O698" s="82"/>
      <c r="Q698" s="76"/>
      <c r="R698" s="28"/>
      <c r="S698" s="39"/>
      <c r="U698" s="76"/>
    </row>
    <row r="699" spans="1:21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98"/>
      <c r="N699" s="28"/>
      <c r="O699" s="82"/>
      <c r="Q699" s="76"/>
      <c r="R699" s="28"/>
      <c r="S699" s="39"/>
      <c r="U699" s="76"/>
    </row>
    <row r="700" spans="1:21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98"/>
      <c r="N700" s="28"/>
      <c r="O700" s="82"/>
      <c r="Q700" s="76"/>
      <c r="R700" s="28"/>
      <c r="S700" s="39"/>
      <c r="U700" s="76"/>
    </row>
    <row r="701" spans="1:21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98"/>
      <c r="N701" s="28"/>
      <c r="O701" s="82"/>
      <c r="Q701" s="76"/>
      <c r="R701" s="28"/>
      <c r="S701" s="39"/>
      <c r="U701" s="76"/>
    </row>
    <row r="702" spans="1:21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98"/>
      <c r="N702" s="28"/>
      <c r="O702" s="82"/>
      <c r="Q702" s="76"/>
      <c r="R702" s="28"/>
      <c r="S702" s="39"/>
      <c r="U702" s="76"/>
    </row>
    <row r="703" spans="1:21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98"/>
      <c r="N703" s="28"/>
      <c r="O703" s="82"/>
      <c r="Q703" s="76"/>
      <c r="R703" s="28"/>
      <c r="S703" s="39"/>
      <c r="U703" s="76"/>
    </row>
    <row r="704" spans="1:21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98"/>
      <c r="N704" s="28"/>
      <c r="O704" s="82"/>
      <c r="Q704" s="76"/>
      <c r="R704" s="28"/>
      <c r="S704" s="39"/>
      <c r="U704" s="76"/>
    </row>
    <row r="705" spans="1:21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98"/>
      <c r="N705" s="28"/>
      <c r="O705" s="82"/>
      <c r="Q705" s="76"/>
      <c r="R705" s="28"/>
      <c r="S705" s="39"/>
      <c r="U705" s="76"/>
    </row>
    <row r="706" spans="1:21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98"/>
      <c r="N706" s="28"/>
      <c r="O706" s="82"/>
      <c r="Q706" s="76"/>
      <c r="R706" s="28"/>
      <c r="S706" s="39"/>
      <c r="U706" s="76"/>
    </row>
    <row r="707" spans="1:21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98"/>
      <c r="N707" s="28"/>
      <c r="O707" s="82"/>
      <c r="Q707" s="76"/>
      <c r="R707" s="28"/>
      <c r="S707" s="39"/>
      <c r="U707" s="76"/>
    </row>
    <row r="708" spans="1:21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98"/>
      <c r="N708" s="28"/>
      <c r="O708" s="82"/>
      <c r="Q708" s="76"/>
      <c r="R708" s="28"/>
      <c r="S708" s="39"/>
      <c r="U708" s="76"/>
    </row>
    <row r="709" spans="1:21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98"/>
      <c r="N709" s="28"/>
      <c r="O709" s="82"/>
      <c r="Q709" s="76"/>
      <c r="R709" s="28"/>
      <c r="S709" s="39"/>
      <c r="U709" s="76"/>
    </row>
    <row r="710" spans="1:21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98"/>
      <c r="N710" s="28"/>
      <c r="O710" s="82"/>
      <c r="Q710" s="76"/>
      <c r="R710" s="28"/>
      <c r="S710" s="39"/>
      <c r="U710" s="76"/>
    </row>
    <row r="711" spans="1:21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98"/>
      <c r="N711" s="28"/>
      <c r="O711" s="82"/>
      <c r="Q711" s="76"/>
      <c r="R711" s="28"/>
      <c r="S711" s="39"/>
      <c r="U711" s="76"/>
    </row>
    <row r="712" spans="1:21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98"/>
      <c r="N712" s="28"/>
      <c r="O712" s="82"/>
      <c r="Q712" s="76"/>
      <c r="R712" s="28"/>
      <c r="S712" s="39"/>
      <c r="U712" s="76"/>
    </row>
    <row r="713" spans="1:21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98"/>
      <c r="N713" s="28"/>
      <c r="O713" s="82"/>
      <c r="Q713" s="76"/>
      <c r="R713" s="28"/>
      <c r="S713" s="39"/>
      <c r="U713" s="76"/>
    </row>
    <row r="714" spans="1:21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98"/>
      <c r="N714" s="28"/>
      <c r="O714" s="82"/>
      <c r="Q714" s="76"/>
      <c r="R714" s="28"/>
      <c r="S714" s="39"/>
      <c r="U714" s="76"/>
    </row>
    <row r="715" spans="1:21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98"/>
      <c r="N715" s="28"/>
      <c r="O715" s="82"/>
      <c r="Q715" s="76"/>
      <c r="R715" s="28"/>
      <c r="S715" s="39"/>
      <c r="U715" s="76"/>
    </row>
    <row r="716" spans="1:21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98"/>
      <c r="N716" s="28"/>
      <c r="O716" s="82"/>
      <c r="Q716" s="76"/>
      <c r="R716" s="28"/>
      <c r="S716" s="39"/>
      <c r="U716" s="76"/>
    </row>
    <row r="717" spans="1:21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98"/>
      <c r="N717" s="28"/>
      <c r="O717" s="82"/>
      <c r="Q717" s="76"/>
      <c r="R717" s="28"/>
      <c r="S717" s="39"/>
      <c r="U717" s="76"/>
    </row>
    <row r="718" spans="1:21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98"/>
      <c r="N718" s="28"/>
      <c r="O718" s="82"/>
      <c r="Q718" s="76"/>
      <c r="R718" s="28"/>
      <c r="S718" s="39"/>
      <c r="U718" s="76"/>
    </row>
    <row r="719" spans="1:21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98"/>
      <c r="N719" s="28"/>
      <c r="O719" s="82"/>
      <c r="Q719" s="76"/>
      <c r="R719" s="28"/>
      <c r="S719" s="39"/>
      <c r="U719" s="76"/>
    </row>
    <row r="720" spans="1:21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98"/>
      <c r="N720" s="28"/>
      <c r="O720" s="82"/>
      <c r="Q720" s="76"/>
      <c r="R720" s="28"/>
      <c r="S720" s="39"/>
      <c r="U720" s="76"/>
    </row>
    <row r="721" spans="1:21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98"/>
      <c r="N721" s="28"/>
      <c r="O721" s="82"/>
      <c r="Q721" s="76"/>
      <c r="R721" s="28"/>
      <c r="S721" s="39"/>
      <c r="U721" s="76"/>
    </row>
    <row r="722" spans="1:21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98"/>
      <c r="N722" s="28"/>
      <c r="O722" s="82"/>
      <c r="Q722" s="76"/>
      <c r="R722" s="28"/>
      <c r="S722" s="39"/>
      <c r="U722" s="76"/>
    </row>
    <row r="723" spans="1:21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98"/>
      <c r="N723" s="28"/>
      <c r="O723" s="82"/>
      <c r="Q723" s="76"/>
      <c r="R723" s="28"/>
      <c r="S723" s="39"/>
      <c r="U723" s="76"/>
    </row>
    <row r="724" spans="1:21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98"/>
      <c r="N724" s="28"/>
      <c r="O724" s="82"/>
      <c r="Q724" s="76"/>
      <c r="R724" s="28"/>
      <c r="S724" s="39"/>
      <c r="U724" s="76"/>
    </row>
    <row r="725" spans="1:21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98"/>
      <c r="N725" s="28"/>
      <c r="O725" s="82"/>
      <c r="Q725" s="76"/>
      <c r="R725" s="28"/>
      <c r="S725" s="39"/>
      <c r="U725" s="76"/>
    </row>
    <row r="726" spans="1:21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98"/>
      <c r="N726" s="28"/>
      <c r="O726" s="82"/>
      <c r="Q726" s="76"/>
      <c r="R726" s="28"/>
      <c r="S726" s="39"/>
      <c r="U726" s="76"/>
    </row>
    <row r="727" spans="1:21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98"/>
      <c r="N727" s="28"/>
      <c r="O727" s="82"/>
      <c r="Q727" s="76"/>
      <c r="R727" s="28"/>
      <c r="S727" s="39"/>
      <c r="U727" s="76"/>
    </row>
    <row r="728" spans="1:21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98"/>
      <c r="N728" s="28"/>
      <c r="O728" s="82"/>
      <c r="Q728" s="76"/>
      <c r="R728" s="28"/>
      <c r="S728" s="39"/>
      <c r="U728" s="76"/>
    </row>
    <row r="729" spans="1:21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98"/>
      <c r="N729" s="28"/>
      <c r="O729" s="82"/>
      <c r="Q729" s="76"/>
      <c r="R729" s="28"/>
      <c r="S729" s="39"/>
      <c r="U729" s="76"/>
    </row>
    <row r="730" spans="1:21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98"/>
      <c r="N730" s="28"/>
      <c r="O730" s="82"/>
      <c r="Q730" s="76"/>
      <c r="R730" s="28"/>
      <c r="S730" s="39"/>
      <c r="U730" s="76"/>
    </row>
    <row r="731" spans="1:21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98"/>
      <c r="N731" s="28"/>
      <c r="O731" s="82"/>
      <c r="Q731" s="76"/>
      <c r="R731" s="28"/>
      <c r="S731" s="39"/>
      <c r="U731" s="76"/>
    </row>
    <row r="732" spans="1:21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98"/>
      <c r="N732" s="28"/>
      <c r="O732" s="82"/>
      <c r="Q732" s="76"/>
      <c r="R732" s="28"/>
      <c r="S732" s="39"/>
      <c r="U732" s="76"/>
    </row>
    <row r="733" spans="1:21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98"/>
      <c r="N733" s="28"/>
      <c r="O733" s="82"/>
      <c r="Q733" s="76"/>
      <c r="R733" s="28"/>
      <c r="S733" s="39"/>
      <c r="U733" s="76"/>
    </row>
    <row r="734" spans="1:21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98"/>
      <c r="N734" s="28"/>
      <c r="O734" s="82"/>
      <c r="Q734" s="76"/>
      <c r="R734" s="28"/>
      <c r="S734" s="39"/>
      <c r="U734" s="76"/>
    </row>
    <row r="735" spans="1:21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98"/>
      <c r="N735" s="28"/>
      <c r="O735" s="82"/>
      <c r="Q735" s="76"/>
      <c r="R735" s="28"/>
      <c r="S735" s="39"/>
      <c r="U735" s="76"/>
    </row>
    <row r="736" spans="1:21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98"/>
      <c r="N736" s="28"/>
      <c r="O736" s="82"/>
      <c r="Q736" s="76"/>
      <c r="R736" s="28"/>
      <c r="S736" s="39"/>
      <c r="U736" s="76"/>
    </row>
    <row r="737" spans="1:21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98"/>
      <c r="N737" s="28"/>
      <c r="O737" s="82"/>
      <c r="Q737" s="76"/>
      <c r="R737" s="28"/>
      <c r="S737" s="39"/>
      <c r="U737" s="76"/>
    </row>
    <row r="738" spans="1:21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98"/>
      <c r="N738" s="28"/>
      <c r="O738" s="82"/>
      <c r="Q738" s="76"/>
      <c r="R738" s="28"/>
      <c r="S738" s="39"/>
      <c r="U738" s="76"/>
    </row>
    <row r="739" spans="1:21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98"/>
      <c r="N739" s="28"/>
      <c r="O739" s="82"/>
      <c r="Q739" s="76"/>
      <c r="R739" s="28"/>
      <c r="S739" s="39"/>
      <c r="U739" s="76"/>
    </row>
    <row r="740" spans="1:21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98"/>
      <c r="N740" s="28"/>
      <c r="O740" s="82"/>
      <c r="Q740" s="76"/>
      <c r="R740" s="28"/>
      <c r="S740" s="39"/>
      <c r="U740" s="76"/>
    </row>
    <row r="741" spans="1:21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98"/>
      <c r="N741" s="28"/>
      <c r="O741" s="82"/>
      <c r="Q741" s="76"/>
      <c r="R741" s="28"/>
      <c r="S741" s="39"/>
      <c r="U741" s="76"/>
    </row>
    <row r="742" spans="1:21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98"/>
      <c r="N742" s="28"/>
      <c r="O742" s="82"/>
      <c r="Q742" s="76"/>
      <c r="R742" s="28"/>
      <c r="S742" s="39"/>
      <c r="U742" s="76"/>
    </row>
    <row r="743" spans="1:21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98"/>
      <c r="N743" s="28"/>
      <c r="O743" s="82"/>
      <c r="Q743" s="76"/>
      <c r="R743" s="28"/>
      <c r="S743" s="39"/>
      <c r="U743" s="76"/>
    </row>
    <row r="744" spans="1:21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98"/>
      <c r="N744" s="28"/>
      <c r="O744" s="82"/>
      <c r="Q744" s="76"/>
      <c r="R744" s="28"/>
      <c r="S744" s="39"/>
      <c r="U744" s="76"/>
    </row>
    <row r="745" spans="1:21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98"/>
      <c r="N745" s="28"/>
      <c r="O745" s="82"/>
      <c r="Q745" s="76"/>
      <c r="R745" s="28"/>
      <c r="S745" s="39"/>
      <c r="U745" s="76"/>
    </row>
    <row r="746" spans="1:21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98"/>
      <c r="N746" s="28"/>
      <c r="O746" s="82"/>
      <c r="Q746" s="76"/>
      <c r="R746" s="28"/>
      <c r="S746" s="39"/>
      <c r="U746" s="76"/>
    </row>
    <row r="747" spans="1:21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98"/>
      <c r="N747" s="28"/>
      <c r="O747" s="82"/>
      <c r="Q747" s="76"/>
      <c r="R747" s="28"/>
      <c r="S747" s="39"/>
      <c r="U747" s="76"/>
    </row>
    <row r="748" spans="1:21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98"/>
      <c r="N748" s="28"/>
      <c r="O748" s="82"/>
      <c r="Q748" s="76"/>
      <c r="R748" s="28"/>
      <c r="S748" s="39"/>
      <c r="U748" s="76"/>
    </row>
    <row r="749" spans="1:21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98"/>
      <c r="N749" s="28"/>
      <c r="O749" s="82"/>
      <c r="Q749" s="76"/>
      <c r="R749" s="28"/>
      <c r="S749" s="39"/>
      <c r="U749" s="76"/>
    </row>
    <row r="750" spans="1:21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98"/>
      <c r="N750" s="28"/>
      <c r="O750" s="82"/>
      <c r="Q750" s="76"/>
      <c r="R750" s="28"/>
      <c r="S750" s="39"/>
      <c r="U750" s="76"/>
    </row>
    <row r="751" spans="1:21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98"/>
      <c r="N751" s="28"/>
      <c r="O751" s="82"/>
      <c r="Q751" s="76"/>
      <c r="R751" s="28"/>
      <c r="S751" s="39"/>
      <c r="U751" s="76"/>
    </row>
    <row r="752" spans="1:21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98"/>
      <c r="N752" s="28"/>
      <c r="O752" s="82"/>
      <c r="Q752" s="76"/>
      <c r="R752" s="28"/>
      <c r="S752" s="39"/>
      <c r="U752" s="76"/>
    </row>
    <row r="753" spans="1:21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98"/>
      <c r="N753" s="28"/>
      <c r="O753" s="82"/>
      <c r="Q753" s="76"/>
      <c r="R753" s="28"/>
      <c r="S753" s="39"/>
      <c r="U753" s="76"/>
    </row>
    <row r="754" spans="1:21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98"/>
      <c r="N754" s="28"/>
      <c r="O754" s="82"/>
      <c r="Q754" s="76"/>
      <c r="R754" s="28"/>
      <c r="S754" s="39"/>
      <c r="U754" s="76"/>
    </row>
    <row r="755" spans="1:21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98"/>
      <c r="N755" s="28"/>
      <c r="O755" s="82"/>
      <c r="Q755" s="76"/>
      <c r="R755" s="28"/>
      <c r="S755" s="39"/>
      <c r="U755" s="76"/>
    </row>
    <row r="756" spans="1:21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98"/>
      <c r="N756" s="28"/>
      <c r="O756" s="82"/>
      <c r="Q756" s="76"/>
      <c r="R756" s="28"/>
      <c r="S756" s="39"/>
      <c r="U756" s="76"/>
    </row>
    <row r="757" spans="1:21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98"/>
      <c r="N757" s="28"/>
      <c r="O757" s="82"/>
      <c r="Q757" s="76"/>
      <c r="R757" s="28"/>
      <c r="S757" s="39"/>
      <c r="U757" s="76"/>
    </row>
    <row r="758" spans="1:21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98"/>
      <c r="N758" s="28"/>
      <c r="O758" s="82"/>
      <c r="Q758" s="76"/>
      <c r="R758" s="28"/>
      <c r="S758" s="39"/>
      <c r="U758" s="76"/>
    </row>
    <row r="759" spans="1:21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98"/>
      <c r="N759" s="28"/>
      <c r="O759" s="82"/>
      <c r="Q759" s="76"/>
      <c r="R759" s="28"/>
      <c r="S759" s="39"/>
      <c r="U759" s="76"/>
    </row>
    <row r="760" spans="1:21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98"/>
      <c r="N760" s="28"/>
      <c r="O760" s="82"/>
      <c r="Q760" s="76"/>
      <c r="R760" s="28"/>
      <c r="S760" s="39"/>
      <c r="U760" s="76"/>
    </row>
    <row r="761" spans="1:21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98"/>
      <c r="N761" s="28"/>
      <c r="O761" s="82"/>
      <c r="Q761" s="76"/>
      <c r="R761" s="28"/>
      <c r="S761" s="39"/>
      <c r="U761" s="76"/>
    </row>
    <row r="762" spans="1:21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98"/>
      <c r="N762" s="28"/>
      <c r="O762" s="82"/>
      <c r="Q762" s="76"/>
      <c r="R762" s="28"/>
      <c r="S762" s="39"/>
      <c r="U762" s="76"/>
    </row>
    <row r="763" spans="1:21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98"/>
      <c r="N763" s="28"/>
      <c r="O763" s="82"/>
      <c r="Q763" s="76"/>
      <c r="R763" s="28"/>
      <c r="S763" s="39"/>
      <c r="U763" s="76"/>
    </row>
    <row r="764" spans="1:21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98"/>
      <c r="N764" s="28"/>
      <c r="O764" s="82"/>
      <c r="Q764" s="76"/>
      <c r="R764" s="28"/>
      <c r="S764" s="39"/>
      <c r="U764" s="76"/>
    </row>
    <row r="765" spans="1:21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98"/>
      <c r="N765" s="28"/>
      <c r="O765" s="82"/>
      <c r="Q765" s="76"/>
      <c r="R765" s="28"/>
      <c r="S765" s="39"/>
      <c r="U765" s="76"/>
    </row>
    <row r="766" spans="1:21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98"/>
      <c r="N766" s="28"/>
      <c r="O766" s="82"/>
      <c r="Q766" s="76"/>
      <c r="R766" s="28"/>
      <c r="S766" s="39"/>
      <c r="U766" s="76"/>
    </row>
    <row r="767" spans="1:21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98"/>
      <c r="N767" s="28"/>
      <c r="O767" s="82"/>
      <c r="Q767" s="76"/>
      <c r="R767" s="28"/>
      <c r="S767" s="39"/>
      <c r="U767" s="76"/>
    </row>
    <row r="768" spans="1:21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98"/>
      <c r="N768" s="28"/>
      <c r="O768" s="82"/>
      <c r="Q768" s="76"/>
      <c r="R768" s="28"/>
      <c r="S768" s="39"/>
      <c r="U768" s="76"/>
    </row>
    <row r="769" spans="1:21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98"/>
      <c r="N769" s="28"/>
      <c r="O769" s="82"/>
      <c r="Q769" s="76"/>
      <c r="R769" s="28"/>
      <c r="S769" s="39"/>
      <c r="U769" s="76"/>
    </row>
    <row r="770" spans="1:21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98"/>
      <c r="N770" s="28"/>
      <c r="O770" s="82"/>
      <c r="Q770" s="76"/>
      <c r="R770" s="28"/>
      <c r="S770" s="39"/>
      <c r="U770" s="76"/>
    </row>
    <row r="771" spans="1:21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98"/>
      <c r="N771" s="28"/>
      <c r="O771" s="82"/>
      <c r="Q771" s="76"/>
      <c r="R771" s="28"/>
      <c r="S771" s="39"/>
      <c r="U771" s="76"/>
    </row>
    <row r="772" spans="1:21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98"/>
      <c r="N772" s="28"/>
      <c r="O772" s="82"/>
      <c r="Q772" s="76"/>
      <c r="R772" s="28"/>
      <c r="S772" s="39"/>
      <c r="U772" s="76"/>
    </row>
    <row r="773" spans="1:21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98"/>
      <c r="N773" s="28"/>
      <c r="O773" s="82"/>
      <c r="Q773" s="76"/>
      <c r="R773" s="28"/>
      <c r="S773" s="39"/>
      <c r="U773" s="76"/>
    </row>
    <row r="774" spans="1:21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98"/>
      <c r="N774" s="28"/>
      <c r="O774" s="82"/>
      <c r="Q774" s="76"/>
      <c r="R774" s="28"/>
      <c r="S774" s="39"/>
      <c r="U774" s="76"/>
    </row>
    <row r="775" spans="1:21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98"/>
      <c r="N775" s="28"/>
      <c r="O775" s="82"/>
      <c r="Q775" s="76"/>
      <c r="R775" s="28"/>
      <c r="S775" s="39"/>
      <c r="U775" s="76"/>
    </row>
    <row r="776" spans="1:21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98"/>
      <c r="N776" s="28"/>
      <c r="O776" s="82"/>
      <c r="Q776" s="76"/>
      <c r="R776" s="28"/>
      <c r="S776" s="39"/>
      <c r="U776" s="76"/>
    </row>
    <row r="777" spans="1:21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98"/>
      <c r="N777" s="28"/>
      <c r="O777" s="82"/>
      <c r="Q777" s="76"/>
      <c r="R777" s="28"/>
      <c r="S777" s="39"/>
      <c r="U777" s="76"/>
    </row>
    <row r="778" spans="1:21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98"/>
      <c r="N778" s="28"/>
      <c r="O778" s="82"/>
      <c r="Q778" s="76"/>
      <c r="R778" s="28"/>
      <c r="S778" s="39"/>
      <c r="U778" s="76"/>
    </row>
    <row r="779" spans="1:21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98"/>
      <c r="N779" s="28"/>
      <c r="O779" s="82"/>
      <c r="Q779" s="76"/>
      <c r="R779" s="28"/>
      <c r="S779" s="39"/>
      <c r="U779" s="76"/>
    </row>
    <row r="780" spans="1:21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98"/>
      <c r="N780" s="28"/>
      <c r="O780" s="82"/>
      <c r="Q780" s="76"/>
      <c r="R780" s="28"/>
      <c r="S780" s="39"/>
      <c r="U780" s="76"/>
    </row>
    <row r="781" spans="1:21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98"/>
      <c r="N781" s="28"/>
      <c r="O781" s="82"/>
      <c r="Q781" s="76"/>
      <c r="R781" s="28"/>
      <c r="S781" s="39"/>
      <c r="U781" s="76"/>
    </row>
    <row r="782" spans="1:21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98"/>
      <c r="N782" s="28"/>
      <c r="O782" s="82"/>
      <c r="Q782" s="76"/>
      <c r="R782" s="28"/>
      <c r="S782" s="39"/>
      <c r="U782" s="76"/>
    </row>
    <row r="783" spans="1:21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98"/>
      <c r="N783" s="28"/>
      <c r="O783" s="82"/>
      <c r="Q783" s="76"/>
      <c r="R783" s="28"/>
      <c r="S783" s="39"/>
      <c r="U783" s="76"/>
    </row>
    <row r="784" spans="1:21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98"/>
      <c r="N784" s="28"/>
      <c r="O784" s="82"/>
      <c r="Q784" s="76"/>
      <c r="R784" s="28"/>
      <c r="S784" s="39"/>
      <c r="U784" s="76"/>
    </row>
    <row r="785" spans="1:21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98"/>
      <c r="N785" s="28"/>
      <c r="O785" s="82"/>
      <c r="Q785" s="76"/>
      <c r="R785" s="28"/>
      <c r="S785" s="39"/>
      <c r="U785" s="76"/>
    </row>
    <row r="786" spans="1:21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98"/>
      <c r="N786" s="28"/>
      <c r="O786" s="82"/>
      <c r="Q786" s="76"/>
      <c r="R786" s="28"/>
      <c r="S786" s="39"/>
      <c r="U786" s="76"/>
    </row>
    <row r="787" spans="1:21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98"/>
      <c r="N787" s="28"/>
      <c r="O787" s="82"/>
      <c r="Q787" s="76"/>
      <c r="R787" s="28"/>
      <c r="S787" s="39"/>
      <c r="U787" s="76"/>
    </row>
    <row r="788" spans="1:21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98"/>
      <c r="N788" s="28"/>
      <c r="O788" s="82"/>
      <c r="Q788" s="76"/>
      <c r="R788" s="28"/>
      <c r="S788" s="39"/>
      <c r="U788" s="76"/>
    </row>
    <row r="789" spans="1:21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98"/>
      <c r="N789" s="28"/>
      <c r="O789" s="82"/>
      <c r="Q789" s="76"/>
      <c r="R789" s="28"/>
      <c r="S789" s="39"/>
      <c r="U789" s="76"/>
    </row>
    <row r="790" spans="1:21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98"/>
      <c r="N790" s="28"/>
      <c r="O790" s="82"/>
      <c r="Q790" s="76"/>
      <c r="R790" s="28"/>
      <c r="S790" s="39"/>
      <c r="U790" s="76"/>
    </row>
    <row r="791" spans="1:21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98"/>
      <c r="N791" s="28"/>
      <c r="O791" s="82"/>
      <c r="Q791" s="76"/>
      <c r="R791" s="28"/>
      <c r="S791" s="39"/>
      <c r="U791" s="76"/>
    </row>
    <row r="792" spans="1:21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98"/>
      <c r="N792" s="28"/>
      <c r="O792" s="82"/>
      <c r="Q792" s="76"/>
      <c r="R792" s="28"/>
      <c r="S792" s="39"/>
      <c r="U792" s="76"/>
    </row>
    <row r="793" spans="1:21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98"/>
      <c r="N793" s="28"/>
      <c r="O793" s="82"/>
      <c r="Q793" s="76"/>
      <c r="R793" s="28"/>
      <c r="S793" s="39"/>
      <c r="U793" s="76"/>
    </row>
    <row r="794" spans="1:21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98"/>
      <c r="N794" s="28"/>
      <c r="O794" s="82"/>
      <c r="Q794" s="76"/>
      <c r="R794" s="28"/>
      <c r="S794" s="39"/>
      <c r="U794" s="76"/>
    </row>
    <row r="795" spans="1:21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98"/>
      <c r="N795" s="28"/>
      <c r="O795" s="82"/>
      <c r="Q795" s="76"/>
      <c r="R795" s="28"/>
      <c r="S795" s="39"/>
      <c r="U795" s="76"/>
    </row>
    <row r="796" spans="1:21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98"/>
      <c r="N796" s="28"/>
      <c r="O796" s="82"/>
      <c r="Q796" s="76"/>
      <c r="R796" s="28"/>
      <c r="S796" s="39"/>
      <c r="U796" s="76"/>
    </row>
    <row r="797" spans="1:21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98"/>
      <c r="N797" s="28"/>
      <c r="O797" s="82"/>
      <c r="Q797" s="76"/>
      <c r="R797" s="28"/>
      <c r="S797" s="39"/>
      <c r="U797" s="76"/>
    </row>
    <row r="798" spans="1:21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98"/>
      <c r="N798" s="28"/>
      <c r="O798" s="82"/>
      <c r="Q798" s="76"/>
      <c r="R798" s="28"/>
      <c r="S798" s="39"/>
      <c r="U798" s="76"/>
    </row>
    <row r="799" spans="1:21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98"/>
      <c r="N799" s="28"/>
      <c r="O799" s="82"/>
      <c r="Q799" s="76"/>
      <c r="R799" s="28"/>
      <c r="S799" s="39"/>
      <c r="U799" s="76"/>
    </row>
    <row r="800" spans="1:21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98"/>
      <c r="N800" s="28"/>
      <c r="O800" s="82"/>
      <c r="Q800" s="76"/>
      <c r="R800" s="28"/>
      <c r="S800" s="39"/>
      <c r="U800" s="76"/>
    </row>
    <row r="801" spans="1:21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98"/>
      <c r="N801" s="28"/>
      <c r="O801" s="82"/>
      <c r="Q801" s="76"/>
      <c r="R801" s="28"/>
      <c r="S801" s="39"/>
      <c r="U801" s="76"/>
    </row>
    <row r="802" spans="1:21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98"/>
      <c r="N802" s="28"/>
      <c r="O802" s="82"/>
      <c r="Q802" s="76"/>
      <c r="R802" s="28"/>
      <c r="S802" s="39"/>
      <c r="U802" s="76"/>
    </row>
    <row r="803" spans="1:21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98"/>
      <c r="N803" s="28"/>
      <c r="O803" s="82"/>
      <c r="Q803" s="76"/>
      <c r="R803" s="28"/>
      <c r="S803" s="39"/>
      <c r="U803" s="76"/>
    </row>
    <row r="804" spans="1:21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98"/>
      <c r="N804" s="28"/>
      <c r="O804" s="82"/>
      <c r="Q804" s="76"/>
      <c r="R804" s="28"/>
      <c r="S804" s="39"/>
      <c r="U804" s="76"/>
    </row>
    <row r="805" spans="1:21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98"/>
      <c r="N805" s="28"/>
      <c r="O805" s="82"/>
      <c r="Q805" s="76"/>
      <c r="R805" s="28"/>
      <c r="S805" s="39"/>
      <c r="U805" s="76"/>
    </row>
    <row r="806" spans="1:21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98"/>
      <c r="N806" s="28"/>
      <c r="O806" s="82"/>
      <c r="Q806" s="76"/>
      <c r="R806" s="28"/>
      <c r="S806" s="39"/>
      <c r="U806" s="76"/>
    </row>
    <row r="807" spans="1:21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98"/>
      <c r="N807" s="28"/>
      <c r="O807" s="82"/>
      <c r="Q807" s="76"/>
      <c r="R807" s="28"/>
      <c r="S807" s="39"/>
      <c r="U807" s="76"/>
    </row>
    <row r="808" spans="1:21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98"/>
      <c r="N808" s="28"/>
      <c r="O808" s="82"/>
      <c r="Q808" s="76"/>
      <c r="R808" s="28"/>
      <c r="S808" s="39"/>
      <c r="U808" s="76"/>
    </row>
    <row r="809" spans="1:21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98"/>
      <c r="N809" s="28"/>
      <c r="O809" s="82"/>
      <c r="Q809" s="76"/>
      <c r="R809" s="28"/>
      <c r="S809" s="39"/>
      <c r="U809" s="76"/>
    </row>
    <row r="810" spans="1:21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98"/>
      <c r="N810" s="28"/>
      <c r="O810" s="82"/>
      <c r="Q810" s="76"/>
      <c r="R810" s="28"/>
      <c r="S810" s="39"/>
      <c r="U810" s="76"/>
    </row>
    <row r="811" spans="1:21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98"/>
      <c r="N811" s="28"/>
      <c r="O811" s="82"/>
      <c r="Q811" s="76"/>
      <c r="R811" s="28"/>
      <c r="S811" s="39"/>
      <c r="U811" s="76"/>
    </row>
    <row r="812" spans="1:21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98"/>
      <c r="N812" s="28"/>
      <c r="O812" s="82"/>
      <c r="Q812" s="76"/>
      <c r="R812" s="28"/>
      <c r="S812" s="39"/>
      <c r="U812" s="76"/>
    </row>
    <row r="813" spans="1:21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98"/>
      <c r="N813" s="28"/>
      <c r="O813" s="82"/>
      <c r="Q813" s="76"/>
      <c r="R813" s="28"/>
      <c r="S813" s="39"/>
      <c r="U813" s="76"/>
    </row>
    <row r="814" spans="1:21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98"/>
      <c r="N814" s="28"/>
      <c r="O814" s="82"/>
      <c r="Q814" s="76"/>
      <c r="R814" s="28"/>
      <c r="S814" s="39"/>
      <c r="U814" s="76"/>
    </row>
    <row r="815" spans="1:21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98"/>
      <c r="N815" s="28"/>
      <c r="O815" s="82"/>
      <c r="Q815" s="76"/>
      <c r="R815" s="28"/>
      <c r="S815" s="39"/>
      <c r="U815" s="76"/>
    </row>
    <row r="816" spans="1:21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98"/>
      <c r="N816" s="28"/>
      <c r="O816" s="82"/>
      <c r="Q816" s="76"/>
      <c r="R816" s="28"/>
      <c r="S816" s="39"/>
      <c r="U816" s="76"/>
    </row>
    <row r="817" spans="1:21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98"/>
      <c r="N817" s="28"/>
      <c r="O817" s="82"/>
      <c r="Q817" s="76"/>
      <c r="R817" s="28"/>
      <c r="S817" s="39"/>
      <c r="U817" s="76"/>
    </row>
    <row r="818" spans="1:21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98"/>
      <c r="N818" s="28"/>
      <c r="O818" s="82"/>
      <c r="Q818" s="76"/>
      <c r="R818" s="28"/>
      <c r="S818" s="39"/>
      <c r="U818" s="76"/>
    </row>
    <row r="819" spans="1:21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98"/>
      <c r="N819" s="28"/>
      <c r="O819" s="82"/>
      <c r="Q819" s="76"/>
      <c r="R819" s="28"/>
      <c r="S819" s="39"/>
      <c r="U819" s="76"/>
    </row>
    <row r="820" spans="1:21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98"/>
      <c r="N820" s="28"/>
      <c r="O820" s="82"/>
      <c r="Q820" s="76"/>
      <c r="R820" s="28"/>
      <c r="S820" s="39"/>
      <c r="U820" s="76"/>
    </row>
    <row r="821" spans="1:21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98"/>
      <c r="N821" s="28"/>
      <c r="O821" s="82"/>
      <c r="Q821" s="76"/>
      <c r="R821" s="28"/>
      <c r="S821" s="39"/>
      <c r="U821" s="76"/>
    </row>
    <row r="822" spans="1:21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98"/>
      <c r="N822" s="28"/>
      <c r="O822" s="82"/>
      <c r="Q822" s="76"/>
      <c r="R822" s="28"/>
      <c r="S822" s="39"/>
      <c r="U822" s="76"/>
    </row>
    <row r="823" spans="1:21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98"/>
      <c r="N823" s="28"/>
      <c r="O823" s="82"/>
      <c r="Q823" s="76"/>
      <c r="R823" s="28"/>
      <c r="S823" s="39"/>
      <c r="U823" s="76"/>
    </row>
    <row r="824" spans="1:21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98"/>
      <c r="N824" s="28"/>
      <c r="O824" s="82"/>
      <c r="Q824" s="76"/>
      <c r="R824" s="28"/>
      <c r="S824" s="39"/>
      <c r="U824" s="76"/>
    </row>
    <row r="825" spans="1:21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98"/>
      <c r="N825" s="28"/>
      <c r="O825" s="82"/>
      <c r="Q825" s="76"/>
      <c r="R825" s="28"/>
      <c r="S825" s="39"/>
      <c r="U825" s="76"/>
    </row>
    <row r="826" spans="1:21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98"/>
      <c r="N826" s="28"/>
      <c r="O826" s="82"/>
      <c r="Q826" s="76"/>
      <c r="R826" s="28"/>
      <c r="S826" s="39"/>
      <c r="U826" s="76"/>
    </row>
    <row r="827" spans="1:21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98"/>
      <c r="N827" s="28"/>
      <c r="O827" s="82"/>
      <c r="Q827" s="76"/>
      <c r="R827" s="28"/>
      <c r="S827" s="39"/>
      <c r="U827" s="76"/>
    </row>
    <row r="828" spans="1:21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98"/>
      <c r="N828" s="28"/>
      <c r="O828" s="82"/>
      <c r="Q828" s="76"/>
      <c r="R828" s="28"/>
      <c r="S828" s="39"/>
      <c r="U828" s="76"/>
    </row>
    <row r="829" spans="1:21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98"/>
      <c r="N829" s="28"/>
      <c r="O829" s="82"/>
      <c r="Q829" s="76"/>
      <c r="R829" s="28"/>
      <c r="S829" s="39"/>
      <c r="U829" s="76"/>
    </row>
    <row r="830" spans="1:21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98"/>
      <c r="N830" s="28"/>
      <c r="O830" s="82"/>
      <c r="Q830" s="76"/>
      <c r="R830" s="28"/>
      <c r="S830" s="39"/>
      <c r="U830" s="76"/>
    </row>
    <row r="831" spans="1:21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98"/>
      <c r="N831" s="28"/>
      <c r="O831" s="82"/>
      <c r="Q831" s="76"/>
      <c r="R831" s="28"/>
      <c r="S831" s="39"/>
      <c r="U831" s="76"/>
    </row>
    <row r="832" spans="1:21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98"/>
      <c r="N832" s="28"/>
      <c r="O832" s="82"/>
      <c r="Q832" s="76"/>
      <c r="R832" s="28"/>
      <c r="S832" s="39"/>
      <c r="U832" s="76"/>
    </row>
    <row r="833" spans="1:21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98"/>
      <c r="N833" s="28"/>
      <c r="O833" s="82"/>
      <c r="Q833" s="76"/>
      <c r="R833" s="28"/>
      <c r="S833" s="39"/>
      <c r="U833" s="76"/>
    </row>
    <row r="834" spans="1:21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98"/>
      <c r="N834" s="28"/>
      <c r="O834" s="82"/>
      <c r="Q834" s="76"/>
      <c r="R834" s="28"/>
      <c r="S834" s="39"/>
      <c r="U834" s="76"/>
    </row>
    <row r="835" spans="1:21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98"/>
      <c r="N835" s="28"/>
      <c r="O835" s="82"/>
      <c r="Q835" s="76"/>
      <c r="R835" s="28"/>
      <c r="S835" s="39"/>
      <c r="U835" s="76"/>
    </row>
    <row r="836" spans="1:21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98"/>
      <c r="N836" s="28"/>
      <c r="O836" s="82"/>
      <c r="Q836" s="76"/>
      <c r="R836" s="28"/>
      <c r="S836" s="39"/>
      <c r="U836" s="76"/>
    </row>
    <row r="837" spans="1:21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98"/>
      <c r="N837" s="28"/>
      <c r="O837" s="82"/>
      <c r="Q837" s="76"/>
      <c r="R837" s="28"/>
      <c r="S837" s="39"/>
      <c r="U837" s="76"/>
    </row>
    <row r="838" spans="1:21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98"/>
      <c r="N838" s="28"/>
      <c r="O838" s="82"/>
      <c r="Q838" s="76"/>
      <c r="R838" s="28"/>
      <c r="S838" s="39"/>
      <c r="U838" s="76"/>
    </row>
    <row r="839" spans="1:21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98"/>
      <c r="N839" s="28"/>
      <c r="O839" s="82"/>
      <c r="Q839" s="76"/>
      <c r="R839" s="28"/>
      <c r="S839" s="39"/>
      <c r="U839" s="76"/>
    </row>
    <row r="840" spans="1:21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98"/>
      <c r="N840" s="28"/>
      <c r="O840" s="82"/>
      <c r="Q840" s="76"/>
      <c r="R840" s="28"/>
      <c r="S840" s="39"/>
      <c r="U840" s="76"/>
    </row>
    <row r="841" spans="1:21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98"/>
      <c r="N841" s="28"/>
      <c r="O841" s="82"/>
      <c r="Q841" s="76"/>
      <c r="R841" s="28"/>
      <c r="S841" s="39"/>
      <c r="U841" s="76"/>
    </row>
    <row r="842" spans="1:21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98"/>
      <c r="N842" s="28"/>
      <c r="O842" s="82"/>
      <c r="Q842" s="76"/>
      <c r="R842" s="28"/>
      <c r="S842" s="39"/>
      <c r="U842" s="76"/>
    </row>
    <row r="843" spans="1:21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98"/>
      <c r="N843" s="28"/>
      <c r="O843" s="82"/>
      <c r="Q843" s="76"/>
      <c r="R843" s="28"/>
      <c r="S843" s="39"/>
      <c r="U843" s="76"/>
    </row>
    <row r="844" spans="1:21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98"/>
      <c r="N844" s="28"/>
      <c r="O844" s="82"/>
      <c r="Q844" s="76"/>
      <c r="R844" s="28"/>
      <c r="S844" s="39"/>
      <c r="U844" s="76"/>
    </row>
    <row r="845" spans="1:21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98"/>
      <c r="N845" s="28"/>
      <c r="O845" s="82"/>
      <c r="Q845" s="76"/>
      <c r="R845" s="28"/>
      <c r="S845" s="39"/>
      <c r="U845" s="76"/>
    </row>
    <row r="846" spans="1:21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98"/>
      <c r="N846" s="28"/>
      <c r="O846" s="82"/>
      <c r="Q846" s="76"/>
      <c r="R846" s="28"/>
      <c r="S846" s="39"/>
      <c r="U846" s="76"/>
    </row>
    <row r="847" spans="1:21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98"/>
      <c r="N847" s="28"/>
      <c r="O847" s="82"/>
      <c r="Q847" s="76"/>
      <c r="R847" s="28"/>
      <c r="S847" s="39"/>
      <c r="U847" s="76"/>
    </row>
    <row r="848" spans="1:21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98"/>
      <c r="N848" s="28"/>
      <c r="O848" s="82"/>
      <c r="Q848" s="76"/>
      <c r="R848" s="28"/>
      <c r="S848" s="39"/>
      <c r="U848" s="76"/>
    </row>
    <row r="849" spans="1:21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98"/>
      <c r="N849" s="28"/>
      <c r="O849" s="82"/>
      <c r="Q849" s="76"/>
      <c r="R849" s="28"/>
      <c r="S849" s="39"/>
      <c r="U849" s="76"/>
    </row>
    <row r="850" spans="1:21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98"/>
      <c r="N850" s="28"/>
      <c r="O850" s="82"/>
      <c r="Q850" s="76"/>
      <c r="R850" s="28"/>
      <c r="S850" s="39"/>
      <c r="U850" s="76"/>
    </row>
    <row r="851" spans="1:21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98"/>
      <c r="N851" s="28"/>
      <c r="O851" s="82"/>
      <c r="Q851" s="76"/>
      <c r="R851" s="28"/>
      <c r="S851" s="39"/>
      <c r="U851" s="76"/>
    </row>
    <row r="852" spans="1:21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98"/>
      <c r="N852" s="28"/>
      <c r="O852" s="82"/>
      <c r="Q852" s="76"/>
      <c r="R852" s="28"/>
      <c r="S852" s="39"/>
      <c r="U852" s="76"/>
    </row>
    <row r="853" spans="1:21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98"/>
      <c r="N853" s="28"/>
      <c r="O853" s="82"/>
      <c r="Q853" s="76"/>
      <c r="R853" s="28"/>
      <c r="S853" s="39"/>
      <c r="U853" s="76"/>
    </row>
    <row r="854" spans="1:21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98"/>
      <c r="N854" s="28"/>
      <c r="O854" s="82"/>
      <c r="Q854" s="76"/>
      <c r="R854" s="28"/>
      <c r="S854" s="39"/>
      <c r="U854" s="76"/>
    </row>
    <row r="855" spans="1:21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98"/>
      <c r="N855" s="28"/>
      <c r="O855" s="82"/>
      <c r="Q855" s="76"/>
      <c r="R855" s="28"/>
      <c r="S855" s="39"/>
      <c r="U855" s="76"/>
    </row>
    <row r="856" spans="1:21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98"/>
      <c r="N856" s="28"/>
      <c r="O856" s="82"/>
      <c r="Q856" s="76"/>
      <c r="R856" s="28"/>
      <c r="S856" s="39"/>
      <c r="U856" s="76"/>
    </row>
    <row r="857" spans="1:21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98"/>
      <c r="N857" s="28"/>
      <c r="O857" s="82"/>
      <c r="Q857" s="76"/>
      <c r="R857" s="28"/>
      <c r="S857" s="39"/>
      <c r="U857" s="76"/>
    </row>
    <row r="858" spans="1:21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98"/>
      <c r="N858" s="28"/>
      <c r="O858" s="82"/>
      <c r="Q858" s="76"/>
      <c r="R858" s="28"/>
      <c r="S858" s="39"/>
      <c r="U858" s="76"/>
    </row>
    <row r="859" spans="1:21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98"/>
      <c r="N859" s="28"/>
      <c r="O859" s="82"/>
      <c r="Q859" s="76"/>
      <c r="R859" s="28"/>
      <c r="S859" s="39"/>
      <c r="U859" s="76"/>
    </row>
    <row r="860" spans="1:21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98"/>
      <c r="N860" s="28"/>
      <c r="O860" s="82"/>
      <c r="Q860" s="76"/>
      <c r="R860" s="28"/>
      <c r="S860" s="39"/>
      <c r="U860" s="76"/>
    </row>
    <row r="861" spans="1:21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98"/>
      <c r="N861" s="28"/>
      <c r="O861" s="82"/>
      <c r="Q861" s="76"/>
      <c r="R861" s="28"/>
      <c r="S861" s="39"/>
      <c r="U861" s="76"/>
    </row>
    <row r="862" spans="1:21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98"/>
      <c r="N862" s="28"/>
      <c r="O862" s="82"/>
      <c r="Q862" s="76"/>
      <c r="R862" s="28"/>
      <c r="S862" s="39"/>
      <c r="U862" s="76"/>
    </row>
    <row r="863" spans="1:21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98"/>
      <c r="N863" s="28"/>
      <c r="O863" s="82"/>
      <c r="Q863" s="76"/>
      <c r="R863" s="28"/>
      <c r="S863" s="39"/>
      <c r="U863" s="76"/>
    </row>
    <row r="864" spans="1:21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98"/>
      <c r="N864" s="28"/>
      <c r="O864" s="82"/>
      <c r="Q864" s="76"/>
      <c r="R864" s="28"/>
      <c r="S864" s="39"/>
      <c r="U864" s="76"/>
    </row>
    <row r="865" spans="1:21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98"/>
      <c r="N865" s="28"/>
      <c r="O865" s="82"/>
      <c r="Q865" s="76"/>
      <c r="R865" s="28"/>
      <c r="S865" s="39"/>
      <c r="U865" s="76"/>
    </row>
    <row r="866" spans="1:21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98"/>
      <c r="N866" s="28"/>
      <c r="O866" s="82"/>
      <c r="Q866" s="76"/>
      <c r="R866" s="28"/>
      <c r="S866" s="39"/>
      <c r="U866" s="76"/>
    </row>
    <row r="867" spans="1:21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98"/>
      <c r="N867" s="28"/>
      <c r="O867" s="82"/>
      <c r="Q867" s="76"/>
      <c r="R867" s="28"/>
      <c r="S867" s="39"/>
      <c r="U867" s="76"/>
    </row>
    <row r="868" spans="1:21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98"/>
      <c r="N868" s="28"/>
      <c r="O868" s="82"/>
      <c r="Q868" s="76"/>
      <c r="R868" s="28"/>
      <c r="S868" s="39"/>
      <c r="U868" s="76"/>
    </row>
    <row r="869" spans="1:21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98"/>
      <c r="N869" s="28"/>
      <c r="O869" s="82"/>
      <c r="Q869" s="76"/>
      <c r="R869" s="28"/>
      <c r="S869" s="39"/>
      <c r="U869" s="76"/>
    </row>
    <row r="870" spans="1:21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98"/>
      <c r="N870" s="28"/>
      <c r="O870" s="82"/>
      <c r="Q870" s="76"/>
      <c r="R870" s="28"/>
      <c r="S870" s="39"/>
      <c r="U870" s="76"/>
    </row>
    <row r="871" spans="1:21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98"/>
      <c r="N871" s="28"/>
      <c r="O871" s="82"/>
      <c r="Q871" s="76"/>
      <c r="R871" s="28"/>
      <c r="S871" s="39"/>
      <c r="U871" s="76"/>
    </row>
    <row r="872" spans="1:21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98"/>
      <c r="N872" s="28"/>
      <c r="O872" s="82"/>
      <c r="Q872" s="76"/>
      <c r="R872" s="28"/>
      <c r="S872" s="39"/>
      <c r="U872" s="76"/>
    </row>
    <row r="873" spans="1:21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98"/>
      <c r="N873" s="28"/>
      <c r="O873" s="82"/>
      <c r="Q873" s="76"/>
      <c r="R873" s="28"/>
      <c r="S873" s="39"/>
      <c r="U873" s="76"/>
    </row>
    <row r="874" spans="1:21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98"/>
      <c r="N874" s="28"/>
      <c r="O874" s="82"/>
      <c r="Q874" s="76"/>
      <c r="R874" s="28"/>
      <c r="S874" s="39"/>
      <c r="U874" s="76"/>
    </row>
    <row r="875" spans="1:21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98"/>
      <c r="N875" s="28"/>
      <c r="O875" s="82"/>
      <c r="Q875" s="76"/>
      <c r="R875" s="28"/>
      <c r="S875" s="39"/>
      <c r="U875" s="76"/>
    </row>
    <row r="876" spans="1:21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98"/>
      <c r="N876" s="28"/>
      <c r="O876" s="82"/>
      <c r="Q876" s="76"/>
      <c r="R876" s="28"/>
      <c r="S876" s="39"/>
      <c r="U876" s="76"/>
    </row>
    <row r="877" spans="1:21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98"/>
      <c r="N877" s="28"/>
      <c r="O877" s="82"/>
      <c r="Q877" s="76"/>
      <c r="R877" s="28"/>
      <c r="S877" s="39"/>
      <c r="U877" s="76"/>
    </row>
    <row r="878" spans="1:21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98"/>
      <c r="N878" s="28"/>
      <c r="O878" s="82"/>
      <c r="Q878" s="76"/>
      <c r="R878" s="28"/>
      <c r="S878" s="39"/>
      <c r="U878" s="76"/>
    </row>
    <row r="879" spans="1:21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98"/>
      <c r="N879" s="28"/>
      <c r="O879" s="82"/>
      <c r="Q879" s="76"/>
      <c r="R879" s="28"/>
      <c r="S879" s="39"/>
      <c r="U879" s="76"/>
    </row>
    <row r="880" spans="1:21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98"/>
      <c r="N880" s="28"/>
      <c r="O880" s="82"/>
      <c r="Q880" s="76"/>
      <c r="R880" s="28"/>
      <c r="S880" s="39"/>
      <c r="U880" s="76"/>
    </row>
    <row r="881" spans="1:21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98"/>
      <c r="N881" s="28"/>
      <c r="O881" s="82"/>
      <c r="Q881" s="76"/>
      <c r="R881" s="28"/>
      <c r="S881" s="39"/>
      <c r="U881" s="76"/>
    </row>
    <row r="882" spans="1:21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98"/>
      <c r="N882" s="28"/>
      <c r="O882" s="82"/>
      <c r="Q882" s="76"/>
      <c r="R882" s="28"/>
      <c r="S882" s="39"/>
      <c r="U882" s="76"/>
    </row>
    <row r="883" spans="1:21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98"/>
      <c r="N883" s="28"/>
      <c r="O883" s="82"/>
      <c r="Q883" s="76"/>
      <c r="R883" s="28"/>
      <c r="S883" s="39"/>
      <c r="U883" s="76"/>
    </row>
    <row r="884" spans="1:21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98"/>
      <c r="N884" s="28"/>
      <c r="O884" s="82"/>
      <c r="Q884" s="76"/>
      <c r="R884" s="28"/>
      <c r="S884" s="39"/>
      <c r="U884" s="76"/>
    </row>
    <row r="885" spans="1:21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98"/>
      <c r="N885" s="28"/>
      <c r="O885" s="82"/>
      <c r="Q885" s="76"/>
      <c r="R885" s="28"/>
      <c r="S885" s="39"/>
      <c r="U885" s="76"/>
    </row>
    <row r="886" spans="1:21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98"/>
      <c r="N886" s="28"/>
      <c r="O886" s="82"/>
      <c r="Q886" s="76"/>
      <c r="R886" s="28"/>
      <c r="S886" s="39"/>
      <c r="U886" s="76"/>
    </row>
    <row r="887" spans="1:21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98"/>
      <c r="N887" s="28"/>
      <c r="O887" s="82"/>
      <c r="Q887" s="76"/>
      <c r="R887" s="28"/>
      <c r="S887" s="39"/>
      <c r="U887" s="76"/>
    </row>
    <row r="888" spans="1:21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98"/>
      <c r="N888" s="28"/>
      <c r="O888" s="82"/>
      <c r="Q888" s="76"/>
      <c r="R888" s="28"/>
      <c r="S888" s="39"/>
      <c r="U888" s="76"/>
    </row>
    <row r="889" spans="1:21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98"/>
      <c r="N889" s="28"/>
      <c r="O889" s="82"/>
      <c r="Q889" s="76"/>
      <c r="R889" s="28"/>
      <c r="S889" s="39"/>
      <c r="U889" s="76"/>
    </row>
    <row r="890" spans="1:21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98"/>
      <c r="N890" s="28"/>
      <c r="O890" s="82"/>
      <c r="Q890" s="76"/>
      <c r="R890" s="28"/>
      <c r="S890" s="39"/>
      <c r="U890" s="76"/>
    </row>
    <row r="891" spans="1:21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98"/>
      <c r="N891" s="28"/>
      <c r="O891" s="82"/>
      <c r="Q891" s="76"/>
      <c r="R891" s="28"/>
      <c r="S891" s="39"/>
      <c r="U891" s="76"/>
    </row>
    <row r="892" spans="1:21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98"/>
      <c r="N892" s="28"/>
      <c r="O892" s="82"/>
      <c r="Q892" s="76"/>
      <c r="R892" s="28"/>
      <c r="S892" s="39"/>
      <c r="U892" s="76"/>
    </row>
    <row r="893" spans="1:21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98"/>
      <c r="N893" s="28"/>
      <c r="O893" s="82"/>
      <c r="Q893" s="76"/>
      <c r="R893" s="28"/>
      <c r="S893" s="39"/>
      <c r="U893" s="76"/>
    </row>
    <row r="894" spans="1:21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98"/>
      <c r="N894" s="28"/>
      <c r="O894" s="82"/>
      <c r="Q894" s="76"/>
      <c r="R894" s="28"/>
      <c r="S894" s="39"/>
      <c r="U894" s="76"/>
    </row>
    <row r="895" spans="1:21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98"/>
      <c r="N895" s="28"/>
      <c r="O895" s="82"/>
      <c r="Q895" s="76"/>
      <c r="R895" s="28"/>
      <c r="S895" s="39"/>
      <c r="U895" s="76"/>
    </row>
    <row r="896" spans="1:21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98"/>
      <c r="N896" s="28"/>
      <c r="O896" s="82"/>
      <c r="Q896" s="76"/>
      <c r="R896" s="28"/>
      <c r="S896" s="39"/>
      <c r="U896" s="76"/>
    </row>
    <row r="897" spans="1:21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98"/>
      <c r="N897" s="28"/>
      <c r="O897" s="82"/>
      <c r="Q897" s="76"/>
      <c r="R897" s="28"/>
      <c r="S897" s="39"/>
      <c r="U897" s="76"/>
    </row>
    <row r="898" spans="1:21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98"/>
      <c r="N898" s="28"/>
      <c r="O898" s="82"/>
      <c r="Q898" s="76"/>
      <c r="R898" s="28"/>
      <c r="S898" s="39"/>
      <c r="U898" s="76"/>
    </row>
    <row r="899" spans="1:21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98"/>
      <c r="N899" s="28"/>
      <c r="O899" s="82"/>
      <c r="Q899" s="76"/>
      <c r="R899" s="28"/>
      <c r="S899" s="39"/>
      <c r="U899" s="76"/>
    </row>
    <row r="900" spans="1:21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98"/>
      <c r="N900" s="28"/>
      <c r="O900" s="82"/>
      <c r="Q900" s="76"/>
      <c r="R900" s="28"/>
      <c r="S900" s="39"/>
      <c r="U900" s="76"/>
    </row>
    <row r="901" spans="1:21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98"/>
      <c r="N901" s="28"/>
      <c r="O901" s="82"/>
      <c r="Q901" s="76"/>
      <c r="R901" s="28"/>
      <c r="S901" s="39"/>
      <c r="U901" s="76"/>
    </row>
    <row r="902" spans="1:21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98"/>
      <c r="N902" s="28"/>
      <c r="O902" s="82"/>
      <c r="Q902" s="76"/>
      <c r="R902" s="28"/>
      <c r="S902" s="39"/>
      <c r="U902" s="76"/>
    </row>
    <row r="903" spans="1:21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98"/>
      <c r="N903" s="28"/>
      <c r="O903" s="82"/>
      <c r="Q903" s="76"/>
      <c r="R903" s="28"/>
      <c r="S903" s="39"/>
      <c r="U903" s="76"/>
    </row>
    <row r="904" spans="1:21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98"/>
      <c r="N904" s="28"/>
      <c r="O904" s="82"/>
      <c r="Q904" s="76"/>
      <c r="R904" s="28"/>
      <c r="S904" s="39"/>
      <c r="U904" s="76"/>
    </row>
    <row r="905" spans="1:21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98"/>
      <c r="N905" s="28"/>
      <c r="O905" s="82"/>
      <c r="Q905" s="76"/>
      <c r="R905" s="28"/>
      <c r="S905" s="39"/>
      <c r="U905" s="76"/>
    </row>
    <row r="906" spans="1:21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98"/>
      <c r="N906" s="28"/>
      <c r="O906" s="82"/>
      <c r="Q906" s="76"/>
      <c r="R906" s="28"/>
      <c r="S906" s="39"/>
      <c r="U906" s="76"/>
    </row>
    <row r="907" spans="1:21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98"/>
      <c r="N907" s="28"/>
      <c r="O907" s="82"/>
      <c r="Q907" s="76"/>
      <c r="R907" s="28"/>
      <c r="S907" s="39"/>
      <c r="U907" s="76"/>
    </row>
    <row r="908" spans="1:21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98"/>
      <c r="N908" s="28"/>
      <c r="O908" s="82"/>
      <c r="Q908" s="76"/>
      <c r="R908" s="28"/>
      <c r="S908" s="39"/>
      <c r="U908" s="76"/>
    </row>
    <row r="909" spans="1:21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98"/>
      <c r="N909" s="28"/>
      <c r="O909" s="82"/>
      <c r="Q909" s="76"/>
      <c r="R909" s="28"/>
      <c r="S909" s="39"/>
      <c r="U909" s="76"/>
    </row>
    <row r="910" spans="1:21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98"/>
      <c r="N910" s="28"/>
      <c r="O910" s="82"/>
      <c r="Q910" s="76"/>
      <c r="R910" s="28"/>
      <c r="S910" s="39"/>
      <c r="U910" s="76"/>
    </row>
    <row r="911" spans="1:21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98"/>
      <c r="N911" s="28"/>
      <c r="O911" s="82"/>
      <c r="Q911" s="76"/>
      <c r="R911" s="28"/>
      <c r="S911" s="39"/>
      <c r="U911" s="76"/>
    </row>
    <row r="912" spans="1:21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98"/>
      <c r="N912" s="28"/>
      <c r="O912" s="82"/>
      <c r="Q912" s="76"/>
      <c r="R912" s="28"/>
      <c r="S912" s="39"/>
      <c r="U912" s="76"/>
    </row>
    <row r="913" spans="1:21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98"/>
      <c r="N913" s="28"/>
      <c r="O913" s="82"/>
      <c r="Q913" s="76"/>
      <c r="R913" s="28"/>
      <c r="S913" s="39"/>
      <c r="U913" s="76"/>
    </row>
    <row r="914" spans="1:21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98"/>
      <c r="N914" s="28"/>
      <c r="O914" s="82"/>
      <c r="Q914" s="76"/>
      <c r="R914" s="28"/>
      <c r="S914" s="39"/>
      <c r="U914" s="76"/>
    </row>
    <row r="915" spans="1:21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98"/>
      <c r="N915" s="28"/>
      <c r="O915" s="82"/>
      <c r="Q915" s="76"/>
      <c r="R915" s="28"/>
      <c r="S915" s="39"/>
      <c r="U915" s="76"/>
    </row>
    <row r="916" spans="1:21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98"/>
      <c r="N916" s="28"/>
      <c r="O916" s="82"/>
      <c r="Q916" s="76"/>
      <c r="R916" s="28"/>
      <c r="S916" s="39"/>
      <c r="U916" s="76"/>
    </row>
    <row r="917" spans="1:21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98"/>
      <c r="N917" s="28"/>
      <c r="O917" s="82"/>
      <c r="Q917" s="76"/>
      <c r="R917" s="28"/>
      <c r="S917" s="39"/>
      <c r="U917" s="76"/>
    </row>
    <row r="918" spans="1:21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98"/>
      <c r="N918" s="28"/>
      <c r="O918" s="82"/>
      <c r="Q918" s="76"/>
      <c r="R918" s="28"/>
      <c r="S918" s="39"/>
      <c r="U918" s="76"/>
    </row>
    <row r="919" spans="1:21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98"/>
      <c r="N919" s="28"/>
      <c r="O919" s="82"/>
      <c r="Q919" s="76"/>
      <c r="R919" s="28"/>
      <c r="S919" s="39"/>
      <c r="U919" s="76"/>
    </row>
    <row r="920" spans="1:21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98"/>
      <c r="N920" s="28"/>
      <c r="O920" s="82"/>
      <c r="Q920" s="76"/>
      <c r="R920" s="28"/>
      <c r="S920" s="39"/>
      <c r="U920" s="76"/>
    </row>
    <row r="921" spans="1:21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98"/>
      <c r="N921" s="28"/>
      <c r="O921" s="82"/>
      <c r="Q921" s="76"/>
      <c r="R921" s="28"/>
      <c r="S921" s="39"/>
      <c r="U921" s="76"/>
    </row>
    <row r="922" spans="1:21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98"/>
      <c r="N922" s="28"/>
      <c r="O922" s="82"/>
      <c r="Q922" s="76"/>
      <c r="R922" s="28"/>
      <c r="S922" s="39"/>
      <c r="U922" s="76"/>
    </row>
    <row r="923" spans="1:21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98"/>
      <c r="N923" s="28"/>
      <c r="O923" s="82"/>
      <c r="Q923" s="76"/>
      <c r="R923" s="28"/>
      <c r="S923" s="39"/>
      <c r="U923" s="76"/>
    </row>
    <row r="924" spans="1:21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98"/>
      <c r="N924" s="28"/>
      <c r="O924" s="82"/>
      <c r="Q924" s="76"/>
      <c r="R924" s="28"/>
      <c r="S924" s="39"/>
      <c r="U924" s="76"/>
    </row>
    <row r="925" spans="1:21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98"/>
      <c r="N925" s="28"/>
      <c r="O925" s="82"/>
      <c r="Q925" s="76"/>
      <c r="R925" s="28"/>
      <c r="S925" s="39"/>
      <c r="U925" s="76"/>
    </row>
    <row r="926" spans="1:21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98"/>
      <c r="N926" s="28"/>
      <c r="O926" s="82"/>
      <c r="Q926" s="76"/>
      <c r="R926" s="28"/>
      <c r="S926" s="39"/>
      <c r="U926" s="76"/>
    </row>
    <row r="927" spans="1:21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98"/>
      <c r="N927" s="28"/>
      <c r="O927" s="82"/>
      <c r="Q927" s="76"/>
      <c r="R927" s="28"/>
      <c r="S927" s="39"/>
      <c r="U927" s="76"/>
    </row>
    <row r="928" spans="1:21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98"/>
      <c r="N928" s="28"/>
      <c r="O928" s="82"/>
      <c r="Q928" s="76"/>
      <c r="R928" s="28"/>
      <c r="S928" s="39"/>
      <c r="U928" s="76"/>
    </row>
    <row r="929" spans="1:21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98"/>
      <c r="N929" s="28"/>
      <c r="O929" s="82"/>
      <c r="Q929" s="76"/>
      <c r="R929" s="28"/>
      <c r="S929" s="39"/>
      <c r="U929" s="76"/>
    </row>
    <row r="930" spans="1:21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98"/>
      <c r="N930" s="28"/>
      <c r="O930" s="82"/>
      <c r="Q930" s="76"/>
      <c r="R930" s="28"/>
      <c r="S930" s="39"/>
      <c r="U930" s="76"/>
    </row>
    <row r="931" spans="1:21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98"/>
      <c r="N931" s="28"/>
      <c r="O931" s="82"/>
      <c r="Q931" s="76"/>
      <c r="R931" s="28"/>
      <c r="S931" s="39"/>
      <c r="U931" s="76"/>
    </row>
    <row r="932" spans="1:21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98"/>
      <c r="N932" s="28"/>
      <c r="O932" s="82"/>
      <c r="Q932" s="76"/>
      <c r="R932" s="28"/>
      <c r="S932" s="39"/>
      <c r="U932" s="76"/>
    </row>
    <row r="933" spans="1:21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98"/>
      <c r="N933" s="28"/>
      <c r="O933" s="82"/>
      <c r="Q933" s="76"/>
      <c r="R933" s="28"/>
      <c r="S933" s="39"/>
      <c r="U933" s="76"/>
    </row>
    <row r="934" spans="1:21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98"/>
      <c r="N934" s="28"/>
      <c r="O934" s="82"/>
      <c r="Q934" s="76"/>
      <c r="R934" s="28"/>
      <c r="S934" s="39"/>
      <c r="U934" s="76"/>
    </row>
    <row r="935" spans="1:21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98"/>
      <c r="N935" s="28"/>
      <c r="O935" s="82"/>
      <c r="Q935" s="76"/>
      <c r="R935" s="28"/>
      <c r="S935" s="39"/>
      <c r="U935" s="76"/>
    </row>
    <row r="936" spans="1:21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98"/>
      <c r="N936" s="28"/>
      <c r="O936" s="82"/>
      <c r="Q936" s="76"/>
      <c r="R936" s="28"/>
      <c r="S936" s="39"/>
      <c r="U936" s="76"/>
    </row>
    <row r="937" spans="1:21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98"/>
      <c r="N937" s="28"/>
      <c r="O937" s="82"/>
      <c r="Q937" s="76"/>
      <c r="R937" s="28"/>
      <c r="S937" s="39"/>
      <c r="U937" s="76"/>
    </row>
    <row r="938" spans="1:21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98"/>
      <c r="N938" s="28"/>
      <c r="O938" s="82"/>
      <c r="Q938" s="76"/>
      <c r="R938" s="28"/>
      <c r="S938" s="39"/>
      <c r="U938" s="76"/>
    </row>
    <row r="939" spans="1:21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98"/>
      <c r="N939" s="28"/>
      <c r="O939" s="82"/>
      <c r="Q939" s="76"/>
      <c r="R939" s="28"/>
      <c r="S939" s="39"/>
      <c r="U939" s="76"/>
    </row>
    <row r="940" spans="1:21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98"/>
      <c r="N940" s="28"/>
      <c r="O940" s="82"/>
      <c r="Q940" s="76"/>
      <c r="R940" s="28"/>
      <c r="S940" s="39"/>
      <c r="U940" s="76"/>
    </row>
    <row r="941" spans="1:21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98"/>
      <c r="N941" s="28"/>
      <c r="O941" s="82"/>
      <c r="Q941" s="76"/>
      <c r="R941" s="28"/>
      <c r="S941" s="39"/>
      <c r="U941" s="76"/>
    </row>
    <row r="942" spans="1:21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98"/>
      <c r="N942" s="28"/>
      <c r="O942" s="82"/>
      <c r="Q942" s="76"/>
      <c r="R942" s="28"/>
      <c r="S942" s="39"/>
      <c r="U942" s="76"/>
    </row>
    <row r="943" spans="1:21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98"/>
      <c r="N943" s="28"/>
      <c r="O943" s="82"/>
      <c r="Q943" s="76"/>
      <c r="R943" s="28"/>
      <c r="S943" s="39"/>
      <c r="U943" s="76"/>
    </row>
    <row r="944" spans="1:21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98"/>
      <c r="N944" s="28"/>
      <c r="O944" s="82"/>
      <c r="Q944" s="76"/>
      <c r="R944" s="28"/>
      <c r="S944" s="39"/>
      <c r="U944" s="76"/>
    </row>
    <row r="945" spans="1:21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98"/>
      <c r="N945" s="28"/>
      <c r="O945" s="82"/>
      <c r="Q945" s="76"/>
      <c r="R945" s="28"/>
      <c r="S945" s="39"/>
      <c r="U945" s="76"/>
    </row>
    <row r="946" spans="1:21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98"/>
      <c r="N946" s="28"/>
      <c r="O946" s="82"/>
      <c r="Q946" s="76"/>
      <c r="R946" s="28"/>
      <c r="S946" s="39"/>
      <c r="U946" s="76"/>
    </row>
    <row r="947" spans="1:21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98"/>
      <c r="N947" s="28"/>
      <c r="O947" s="82"/>
      <c r="Q947" s="76"/>
      <c r="R947" s="28"/>
      <c r="S947" s="39"/>
      <c r="U947" s="76"/>
    </row>
    <row r="948" spans="1:21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98"/>
      <c r="N948" s="28"/>
      <c r="O948" s="82"/>
      <c r="Q948" s="76"/>
      <c r="R948" s="28"/>
      <c r="S948" s="39"/>
      <c r="U948" s="76"/>
    </row>
    <row r="949" spans="1:21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98"/>
      <c r="N949" s="28"/>
      <c r="O949" s="82"/>
      <c r="Q949" s="76"/>
      <c r="R949" s="28"/>
      <c r="S949" s="39"/>
      <c r="U949" s="76"/>
    </row>
    <row r="950" spans="1:21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98"/>
      <c r="N950" s="28"/>
      <c r="O950" s="82"/>
      <c r="Q950" s="76"/>
      <c r="R950" s="28"/>
      <c r="S950" s="39"/>
      <c r="U950" s="76"/>
    </row>
    <row r="951" spans="1:21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98"/>
      <c r="N951" s="28"/>
      <c r="O951" s="82"/>
      <c r="Q951" s="76"/>
      <c r="R951" s="28"/>
      <c r="S951" s="39"/>
      <c r="U951" s="76"/>
    </row>
    <row r="952" spans="1:21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98"/>
      <c r="N952" s="28"/>
      <c r="O952" s="82"/>
      <c r="Q952" s="76"/>
      <c r="R952" s="28"/>
      <c r="S952" s="39"/>
      <c r="U952" s="76"/>
    </row>
    <row r="953" spans="1:21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98"/>
      <c r="N953" s="28"/>
      <c r="O953" s="82"/>
      <c r="Q953" s="76"/>
      <c r="R953" s="28"/>
      <c r="S953" s="39"/>
      <c r="U953" s="76"/>
    </row>
    <row r="954" spans="1:21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98"/>
      <c r="N954" s="28"/>
      <c r="O954" s="82"/>
      <c r="Q954" s="76"/>
      <c r="R954" s="28"/>
      <c r="S954" s="39"/>
      <c r="U954" s="76"/>
    </row>
    <row r="955" spans="1:21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98"/>
      <c r="N955" s="28"/>
      <c r="O955" s="82"/>
      <c r="Q955" s="76"/>
      <c r="R955" s="28"/>
      <c r="S955" s="39"/>
      <c r="U955" s="76"/>
    </row>
    <row r="956" spans="1:21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98"/>
      <c r="N956" s="28"/>
      <c r="O956" s="82"/>
      <c r="Q956" s="76"/>
      <c r="R956" s="28"/>
      <c r="S956" s="39"/>
      <c r="U956" s="76"/>
    </row>
    <row r="957" spans="1:21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98"/>
      <c r="N957" s="28"/>
      <c r="O957" s="82"/>
      <c r="Q957" s="76"/>
      <c r="R957" s="28"/>
      <c r="S957" s="39"/>
      <c r="U957" s="76"/>
    </row>
    <row r="958" spans="1:21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98"/>
      <c r="N958" s="28"/>
      <c r="O958" s="82"/>
      <c r="Q958" s="76"/>
      <c r="R958" s="28"/>
      <c r="S958" s="39"/>
      <c r="U958" s="76"/>
    </row>
    <row r="959" spans="1:21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98"/>
      <c r="N959" s="28"/>
      <c r="O959" s="82"/>
      <c r="Q959" s="76"/>
      <c r="R959" s="28"/>
      <c r="S959" s="39"/>
      <c r="U959" s="76"/>
    </row>
    <row r="960" spans="1:21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98"/>
      <c r="N960" s="28"/>
      <c r="O960" s="82"/>
      <c r="Q960" s="76"/>
      <c r="R960" s="28"/>
      <c r="S960" s="39"/>
      <c r="U960" s="76"/>
    </row>
    <row r="961" spans="1:21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98"/>
      <c r="N961" s="28"/>
      <c r="O961" s="82"/>
      <c r="Q961" s="76"/>
      <c r="R961" s="28"/>
      <c r="S961" s="39"/>
      <c r="U961" s="76"/>
    </row>
    <row r="962" spans="1:21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98"/>
      <c r="N962" s="28"/>
      <c r="O962" s="82"/>
      <c r="Q962" s="76"/>
      <c r="R962" s="28"/>
      <c r="S962" s="39"/>
      <c r="U962" s="76"/>
    </row>
    <row r="963" spans="1:21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98"/>
      <c r="N963" s="28"/>
      <c r="O963" s="82"/>
      <c r="Q963" s="76"/>
      <c r="R963" s="28"/>
      <c r="S963" s="39"/>
      <c r="U963" s="76"/>
    </row>
    <row r="964" spans="1:21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98"/>
      <c r="N964" s="28"/>
      <c r="O964" s="82"/>
      <c r="Q964" s="76"/>
      <c r="R964" s="28"/>
      <c r="S964" s="39"/>
      <c r="U964" s="76"/>
    </row>
    <row r="965" spans="1:21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98"/>
      <c r="N965" s="28"/>
      <c r="O965" s="82"/>
      <c r="Q965" s="76"/>
      <c r="R965" s="28"/>
      <c r="S965" s="39"/>
      <c r="U965" s="76"/>
    </row>
    <row r="966" spans="1:21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98"/>
      <c r="N966" s="28"/>
      <c r="O966" s="82"/>
      <c r="Q966" s="76"/>
      <c r="R966" s="28"/>
      <c r="S966" s="39"/>
      <c r="U966" s="76"/>
    </row>
    <row r="967" spans="1:21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98"/>
      <c r="N967" s="28"/>
      <c r="O967" s="82"/>
      <c r="Q967" s="76"/>
      <c r="R967" s="28"/>
      <c r="S967" s="39"/>
      <c r="U967" s="76"/>
    </row>
    <row r="968" spans="1:21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98"/>
      <c r="N968" s="28"/>
      <c r="O968" s="82"/>
      <c r="Q968" s="76"/>
      <c r="R968" s="28"/>
      <c r="S968" s="39"/>
      <c r="U968" s="76"/>
    </row>
    <row r="969" spans="1:21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98"/>
      <c r="N969" s="28"/>
      <c r="O969" s="82"/>
      <c r="Q969" s="76"/>
      <c r="R969" s="28"/>
      <c r="S969" s="39"/>
      <c r="U969" s="76"/>
    </row>
    <row r="970" spans="1:21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98"/>
      <c r="N970" s="28"/>
      <c r="O970" s="82"/>
      <c r="Q970" s="76"/>
      <c r="R970" s="28"/>
      <c r="S970" s="39"/>
      <c r="U970" s="76"/>
    </row>
    <row r="971" spans="1:21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98"/>
      <c r="N971" s="28"/>
      <c r="O971" s="82"/>
      <c r="Q971" s="76"/>
      <c r="R971" s="28"/>
      <c r="S971" s="39"/>
      <c r="U971" s="76"/>
    </row>
    <row r="972" spans="1:21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98"/>
      <c r="N972" s="28"/>
      <c r="O972" s="82"/>
      <c r="Q972" s="76"/>
      <c r="R972" s="28"/>
      <c r="S972" s="39"/>
      <c r="U972" s="76"/>
    </row>
    <row r="973" spans="1:21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98"/>
      <c r="N973" s="28"/>
      <c r="O973" s="82"/>
      <c r="Q973" s="76"/>
      <c r="R973" s="28"/>
      <c r="S973" s="39"/>
      <c r="U973" s="76"/>
    </row>
    <row r="974" spans="1:21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98"/>
      <c r="N974" s="28"/>
      <c r="O974" s="82"/>
      <c r="Q974" s="76"/>
      <c r="R974" s="28"/>
      <c r="S974" s="39"/>
      <c r="U974" s="76"/>
    </row>
    <row r="975" spans="1:21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98"/>
      <c r="N975" s="28"/>
      <c r="O975" s="82"/>
      <c r="Q975" s="76"/>
      <c r="R975" s="28"/>
      <c r="S975" s="39"/>
      <c r="U975" s="76"/>
    </row>
    <row r="976" spans="1:21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98"/>
      <c r="N976" s="28"/>
      <c r="O976" s="82"/>
      <c r="Q976" s="76"/>
      <c r="R976" s="28"/>
      <c r="S976" s="39"/>
      <c r="U976" s="76"/>
    </row>
    <row r="977" spans="1:21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98"/>
      <c r="N977" s="28"/>
      <c r="O977" s="82"/>
      <c r="Q977" s="76"/>
      <c r="R977" s="28"/>
      <c r="S977" s="39"/>
      <c r="U977" s="76"/>
    </row>
    <row r="978" spans="1:21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98"/>
      <c r="N978" s="28"/>
      <c r="O978" s="82"/>
      <c r="Q978" s="76"/>
      <c r="R978" s="28"/>
      <c r="S978" s="39"/>
      <c r="U978" s="76"/>
    </row>
    <row r="979" spans="1:21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98"/>
      <c r="N979" s="28"/>
      <c r="O979" s="82"/>
      <c r="Q979" s="76"/>
      <c r="R979" s="28"/>
      <c r="S979" s="39"/>
      <c r="U979" s="76"/>
    </row>
    <row r="980" spans="1:21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98"/>
      <c r="N980" s="28"/>
      <c r="O980" s="82"/>
      <c r="Q980" s="76"/>
      <c r="R980" s="28"/>
      <c r="S980" s="39"/>
      <c r="U980" s="76"/>
    </row>
    <row r="981" spans="1:21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98"/>
      <c r="N981" s="28"/>
      <c r="O981" s="82"/>
      <c r="Q981" s="76"/>
      <c r="R981" s="28"/>
      <c r="S981" s="39"/>
      <c r="U981" s="76"/>
    </row>
    <row r="982" spans="1:21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98"/>
      <c r="N982" s="28"/>
      <c r="O982" s="82"/>
      <c r="Q982" s="76"/>
      <c r="R982" s="28"/>
      <c r="S982" s="39"/>
      <c r="U982" s="76"/>
    </row>
    <row r="983" spans="1:21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98"/>
      <c r="N983" s="28"/>
      <c r="O983" s="82"/>
      <c r="Q983" s="76"/>
      <c r="R983" s="28"/>
      <c r="S983" s="39"/>
      <c r="U983" s="76"/>
    </row>
    <row r="984" spans="1:21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98"/>
      <c r="N984" s="28"/>
      <c r="O984" s="82"/>
      <c r="Q984" s="76"/>
      <c r="R984" s="28"/>
      <c r="S984" s="39"/>
      <c r="U984" s="76"/>
    </row>
    <row r="985" spans="1:21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98"/>
      <c r="N985" s="28"/>
      <c r="O985" s="82"/>
      <c r="Q985" s="76"/>
      <c r="R985" s="28"/>
      <c r="S985" s="39"/>
      <c r="U985" s="76"/>
    </row>
    <row r="986" spans="1:21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98"/>
      <c r="N986" s="28"/>
      <c r="O986" s="82"/>
      <c r="Q986" s="76"/>
      <c r="R986" s="28"/>
      <c r="S986" s="39"/>
      <c r="U986" s="76"/>
    </row>
    <row r="987" spans="1:21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98"/>
      <c r="N987" s="28"/>
      <c r="O987" s="82"/>
      <c r="Q987" s="76"/>
      <c r="R987" s="28"/>
      <c r="S987" s="39"/>
      <c r="U987" s="76"/>
    </row>
    <row r="988" spans="1:21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98"/>
      <c r="N988" s="28"/>
      <c r="O988" s="82"/>
      <c r="Q988" s="76"/>
      <c r="R988" s="28"/>
      <c r="S988" s="39"/>
      <c r="U988" s="76"/>
    </row>
    <row r="989" spans="1:21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98"/>
      <c r="N989" s="28"/>
      <c r="O989" s="82"/>
      <c r="Q989" s="76"/>
      <c r="R989" s="28"/>
      <c r="S989" s="39"/>
      <c r="U989" s="76"/>
    </row>
    <row r="990" spans="1:21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98"/>
      <c r="N990" s="28"/>
      <c r="O990" s="82"/>
      <c r="Q990" s="76"/>
      <c r="R990" s="28"/>
      <c r="S990" s="39"/>
      <c r="U990" s="76"/>
    </row>
    <row r="991" spans="1:21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98"/>
      <c r="N991" s="28"/>
      <c r="O991" s="82"/>
      <c r="Q991" s="76"/>
      <c r="R991" s="28"/>
      <c r="S991" s="39"/>
      <c r="U991" s="76"/>
    </row>
    <row r="992" spans="1:21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98"/>
      <c r="N992" s="28"/>
      <c r="O992" s="82"/>
      <c r="Q992" s="76"/>
      <c r="R992" s="28"/>
      <c r="S992" s="39"/>
      <c r="U992" s="76"/>
    </row>
    <row r="993" spans="1:21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98"/>
      <c r="N993" s="28"/>
      <c r="O993" s="82"/>
      <c r="Q993" s="76"/>
      <c r="R993" s="28"/>
      <c r="S993" s="39"/>
      <c r="U993" s="76"/>
    </row>
    <row r="994" spans="1:21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98"/>
      <c r="N994" s="28"/>
      <c r="O994" s="82"/>
      <c r="Q994" s="76"/>
      <c r="R994" s="28"/>
      <c r="S994" s="39"/>
      <c r="U994" s="76"/>
    </row>
    <row r="995" spans="1:21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98"/>
      <c r="N995" s="28"/>
      <c r="O995" s="82"/>
      <c r="Q995" s="76"/>
      <c r="R995" s="28"/>
      <c r="S995" s="39"/>
      <c r="U995" s="76"/>
    </row>
    <row r="996" spans="1:21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98"/>
      <c r="N996" s="28"/>
      <c r="O996" s="82"/>
      <c r="Q996" s="76"/>
      <c r="R996" s="28"/>
      <c r="S996" s="39"/>
      <c r="U996" s="76"/>
    </row>
    <row r="997" spans="1:21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98"/>
      <c r="N997" s="28"/>
      <c r="O997" s="82"/>
      <c r="Q997" s="76"/>
      <c r="R997" s="28"/>
      <c r="S997" s="39"/>
      <c r="U997" s="76"/>
    </row>
    <row r="998" spans="1:21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98"/>
      <c r="N998" s="28"/>
      <c r="O998" s="82"/>
      <c r="Q998" s="76"/>
      <c r="R998" s="28"/>
      <c r="S998" s="39"/>
      <c r="U998" s="76"/>
    </row>
    <row r="999" spans="1:21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98"/>
      <c r="N999" s="28"/>
      <c r="O999" s="82"/>
      <c r="Q999" s="76"/>
      <c r="R999" s="28"/>
      <c r="S999" s="39"/>
      <c r="U999" s="76"/>
    </row>
    <row r="1000" spans="1:21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98"/>
      <c r="N1000" s="28"/>
      <c r="O1000" s="82"/>
      <c r="Q1000" s="76"/>
      <c r="R1000" s="28"/>
      <c r="S1000" s="39"/>
      <c r="U1000" s="76"/>
    </row>
    <row r="1001" spans="1:21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98"/>
      <c r="N1001" s="28"/>
      <c r="O1001" s="82"/>
      <c r="Q1001" s="76"/>
      <c r="R1001" s="28"/>
      <c r="S1001" s="39"/>
      <c r="U1001" s="76"/>
    </row>
    <row r="1002" spans="1:21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98"/>
      <c r="N1002" s="28"/>
      <c r="O1002" s="82"/>
      <c r="Q1002" s="76"/>
      <c r="R1002" s="28"/>
      <c r="S1002" s="39"/>
      <c r="U1002" s="76"/>
    </row>
    <row r="1003" spans="1:21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98"/>
      <c r="N1003" s="28"/>
      <c r="O1003" s="82"/>
      <c r="Q1003" s="76"/>
      <c r="R1003" s="28"/>
      <c r="S1003" s="39"/>
      <c r="U1003" s="76"/>
    </row>
    <row r="1004" spans="1:21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98"/>
      <c r="N1004" s="28"/>
      <c r="O1004" s="82"/>
      <c r="Q1004" s="76"/>
      <c r="R1004" s="28"/>
      <c r="S1004" s="39"/>
      <c r="U1004" s="76"/>
    </row>
    <row r="1005" spans="1:21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98"/>
      <c r="N1005" s="28"/>
      <c r="O1005" s="82"/>
      <c r="Q1005" s="76"/>
      <c r="R1005" s="28"/>
      <c r="S1005" s="39"/>
      <c r="U1005" s="76"/>
    </row>
    <row r="1006" spans="1:21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98"/>
      <c r="N1006" s="28"/>
      <c r="O1006" s="82"/>
      <c r="Q1006" s="76"/>
      <c r="R1006" s="28"/>
      <c r="S1006" s="39"/>
      <c r="U1006" s="76"/>
    </row>
    <row r="1007" spans="1:21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98"/>
      <c r="N1007" s="28"/>
      <c r="O1007" s="82"/>
      <c r="Q1007" s="76"/>
      <c r="R1007" s="28"/>
      <c r="S1007" s="39"/>
      <c r="U1007" s="76"/>
    </row>
    <row r="1008" spans="1:21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98"/>
      <c r="N1008" s="28"/>
      <c r="O1008" s="82"/>
      <c r="Q1008" s="76"/>
      <c r="R1008" s="28"/>
      <c r="S1008" s="39"/>
      <c r="U1008" s="76"/>
    </row>
    <row r="1009" spans="1:21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98"/>
      <c r="N1009" s="28"/>
      <c r="O1009" s="82"/>
      <c r="Q1009" s="76"/>
      <c r="R1009" s="28"/>
      <c r="S1009" s="39"/>
      <c r="U1009" s="76"/>
    </row>
    <row r="1010" spans="1:21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98"/>
      <c r="N1010" s="28"/>
      <c r="O1010" s="82"/>
      <c r="Q1010" s="76"/>
      <c r="R1010" s="28"/>
      <c r="S1010" s="39"/>
      <c r="U1010" s="76"/>
    </row>
    <row r="1011" spans="1:21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98"/>
      <c r="N1011" s="28"/>
      <c r="O1011" s="82"/>
      <c r="Q1011" s="76"/>
      <c r="R1011" s="28"/>
      <c r="S1011" s="39"/>
      <c r="U1011" s="76"/>
    </row>
    <row r="1012" spans="1:21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98"/>
      <c r="N1012" s="28"/>
      <c r="O1012" s="82"/>
      <c r="Q1012" s="76"/>
      <c r="R1012" s="28"/>
      <c r="S1012" s="39"/>
      <c r="U1012" s="76"/>
    </row>
    <row r="1013" spans="1:21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98"/>
      <c r="N1013" s="28"/>
      <c r="O1013" s="82"/>
      <c r="Q1013" s="76"/>
      <c r="R1013" s="28"/>
      <c r="S1013" s="39"/>
      <c r="U1013" s="76"/>
    </row>
    <row r="1014" spans="1:21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98"/>
      <c r="N1014" s="28"/>
      <c r="O1014" s="82"/>
      <c r="Q1014" s="76"/>
      <c r="R1014" s="28"/>
      <c r="S1014" s="39"/>
      <c r="U1014" s="76"/>
    </row>
    <row r="1015" spans="1:21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98"/>
      <c r="N1015" s="28"/>
      <c r="O1015" s="82"/>
      <c r="Q1015" s="76"/>
      <c r="R1015" s="28"/>
      <c r="S1015" s="39"/>
      <c r="U1015" s="76"/>
    </row>
    <row r="1016" spans="1:21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98"/>
      <c r="N1016" s="28"/>
      <c r="O1016" s="82"/>
      <c r="Q1016" s="76"/>
      <c r="R1016" s="28"/>
      <c r="S1016" s="39"/>
      <c r="U1016" s="76"/>
    </row>
    <row r="1017" spans="1:21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98"/>
      <c r="N1017" s="28"/>
      <c r="O1017" s="82"/>
      <c r="Q1017" s="76"/>
      <c r="R1017" s="28"/>
      <c r="S1017" s="39"/>
      <c r="U1017" s="76"/>
    </row>
    <row r="1018" spans="1:21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98"/>
      <c r="N1018" s="28"/>
      <c r="O1018" s="82"/>
      <c r="Q1018" s="76"/>
      <c r="R1018" s="28"/>
      <c r="S1018" s="39"/>
      <c r="U1018" s="76"/>
    </row>
    <row r="1019" spans="1:21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98"/>
      <c r="N1019" s="28"/>
      <c r="O1019" s="82"/>
      <c r="Q1019" s="76"/>
      <c r="R1019" s="28"/>
      <c r="S1019" s="39"/>
      <c r="U1019" s="76"/>
    </row>
    <row r="1020" spans="1:21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98"/>
      <c r="N1020" s="28"/>
      <c r="O1020" s="82"/>
      <c r="Q1020" s="76"/>
      <c r="R1020" s="28"/>
      <c r="S1020" s="39"/>
      <c r="U1020" s="76"/>
    </row>
    <row r="1021" spans="1:21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98"/>
      <c r="N1021" s="28"/>
      <c r="O1021" s="82"/>
      <c r="Q1021" s="76"/>
      <c r="R1021" s="28"/>
      <c r="S1021" s="39"/>
      <c r="U1021" s="76"/>
    </row>
    <row r="1022" spans="1:21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98"/>
      <c r="N1022" s="28"/>
      <c r="O1022" s="82"/>
      <c r="Q1022" s="76"/>
      <c r="R1022" s="28"/>
      <c r="S1022" s="39"/>
      <c r="U1022" s="76"/>
    </row>
    <row r="1023" spans="1:21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98"/>
      <c r="N1023" s="28"/>
      <c r="O1023" s="82"/>
      <c r="Q1023" s="76"/>
      <c r="R1023" s="28"/>
      <c r="S1023" s="39"/>
      <c r="U1023" s="76"/>
    </row>
    <row r="1024" spans="1:21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98"/>
      <c r="N1024" s="28"/>
      <c r="O1024" s="82"/>
      <c r="Q1024" s="76"/>
      <c r="R1024" s="28"/>
      <c r="S1024" s="39"/>
      <c r="U1024" s="76"/>
    </row>
    <row r="1025" spans="1:21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98"/>
      <c r="N1025" s="28"/>
      <c r="O1025" s="82"/>
      <c r="Q1025" s="76"/>
      <c r="R1025" s="28"/>
      <c r="S1025" s="39"/>
      <c r="U1025" s="76"/>
    </row>
    <row r="1026" spans="1:21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98"/>
      <c r="N1026" s="28"/>
      <c r="O1026" s="82"/>
      <c r="Q1026" s="76"/>
      <c r="R1026" s="28"/>
      <c r="S1026" s="39"/>
      <c r="U1026" s="76"/>
    </row>
    <row r="1027" spans="1:21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98"/>
      <c r="N1027" s="28"/>
      <c r="O1027" s="82"/>
      <c r="Q1027" s="76"/>
      <c r="R1027" s="28"/>
      <c r="S1027" s="39"/>
      <c r="U1027" s="76"/>
    </row>
    <row r="1028" spans="1:21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98"/>
      <c r="N1028" s="28"/>
      <c r="O1028" s="82"/>
      <c r="Q1028" s="76"/>
      <c r="R1028" s="28"/>
      <c r="S1028" s="39"/>
      <c r="U1028" s="76"/>
    </row>
    <row r="1029" spans="1:21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98"/>
      <c r="N1029" s="28"/>
      <c r="O1029" s="82"/>
      <c r="Q1029" s="76"/>
      <c r="R1029" s="28"/>
      <c r="S1029" s="39"/>
      <c r="U1029" s="76"/>
    </row>
    <row r="1030" spans="1:21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98"/>
      <c r="N1030" s="28"/>
      <c r="O1030" s="82"/>
      <c r="Q1030" s="76"/>
      <c r="R1030" s="28"/>
      <c r="S1030" s="39"/>
      <c r="U1030" s="76"/>
    </row>
    <row r="1031" spans="1:21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98"/>
      <c r="N1031" s="28"/>
      <c r="O1031" s="82"/>
      <c r="Q1031" s="76"/>
      <c r="R1031" s="28"/>
      <c r="S1031" s="39"/>
      <c r="U1031" s="76"/>
    </row>
    <row r="1032" spans="1:21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98"/>
      <c r="N1032" s="28"/>
      <c r="O1032" s="82"/>
      <c r="Q1032" s="76"/>
      <c r="R1032" s="28"/>
      <c r="S1032" s="39"/>
      <c r="U1032" s="76"/>
    </row>
    <row r="1033" spans="1:21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98"/>
      <c r="N1033" s="28"/>
      <c r="O1033" s="82"/>
      <c r="Q1033" s="76"/>
      <c r="R1033" s="28"/>
      <c r="S1033" s="39"/>
      <c r="U1033" s="76"/>
    </row>
    <row r="1034" spans="1:21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98"/>
      <c r="N1034" s="28"/>
      <c r="O1034" s="82"/>
      <c r="Q1034" s="76"/>
      <c r="R1034" s="28"/>
      <c r="S1034" s="39"/>
      <c r="U1034" s="76"/>
    </row>
    <row r="1035" spans="1:21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98"/>
      <c r="N1035" s="28"/>
      <c r="O1035" s="82"/>
      <c r="Q1035" s="76"/>
      <c r="R1035" s="28"/>
      <c r="S1035" s="39"/>
      <c r="U1035" s="76"/>
    </row>
    <row r="1036" spans="1:21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98"/>
      <c r="N1036" s="28"/>
      <c r="O1036" s="82"/>
      <c r="Q1036" s="76"/>
      <c r="R1036" s="28"/>
      <c r="S1036" s="39"/>
      <c r="U1036" s="76"/>
    </row>
    <row r="1037" spans="1:21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98"/>
      <c r="N1037" s="28"/>
      <c r="O1037" s="82"/>
      <c r="Q1037" s="76"/>
      <c r="R1037" s="28"/>
      <c r="S1037" s="39"/>
      <c r="U1037" s="76"/>
    </row>
    <row r="1038" spans="1:21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98"/>
      <c r="N1038" s="28"/>
      <c r="O1038" s="82"/>
      <c r="Q1038" s="76"/>
      <c r="R1038" s="28"/>
      <c r="S1038" s="39"/>
      <c r="U1038" s="76"/>
    </row>
    <row r="1039" spans="1:21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98"/>
      <c r="N1039" s="28"/>
      <c r="O1039" s="82"/>
      <c r="Q1039" s="76"/>
      <c r="R1039" s="28"/>
      <c r="S1039" s="39"/>
      <c r="U1039" s="76"/>
    </row>
    <row r="1040" spans="1:21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98"/>
      <c r="N1040" s="28"/>
      <c r="O1040" s="82"/>
      <c r="Q1040" s="76"/>
      <c r="R1040" s="28"/>
      <c r="S1040" s="39"/>
      <c r="U1040" s="76"/>
    </row>
    <row r="1041" spans="1:21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98"/>
      <c r="N1041" s="28"/>
      <c r="O1041" s="82"/>
      <c r="Q1041" s="76"/>
      <c r="R1041" s="28"/>
      <c r="S1041" s="39"/>
      <c r="U1041" s="76"/>
    </row>
    <row r="1042" spans="1:21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98"/>
      <c r="N1042" s="28"/>
      <c r="O1042" s="82"/>
      <c r="Q1042" s="76"/>
      <c r="R1042" s="28"/>
      <c r="S1042" s="39"/>
      <c r="U1042" s="76"/>
    </row>
    <row r="1043" spans="1:21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98"/>
      <c r="N1043" s="28"/>
      <c r="O1043" s="82"/>
      <c r="Q1043" s="76"/>
      <c r="R1043" s="28"/>
      <c r="S1043" s="39"/>
      <c r="U1043" s="76"/>
    </row>
    <row r="1044" spans="1:21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98"/>
      <c r="N1044" s="28"/>
      <c r="O1044" s="82"/>
      <c r="Q1044" s="76"/>
      <c r="R1044" s="28"/>
      <c r="S1044" s="39"/>
      <c r="U1044" s="76"/>
    </row>
    <row r="1045" spans="1:21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98"/>
      <c r="N1045" s="28"/>
      <c r="O1045" s="82"/>
      <c r="Q1045" s="76"/>
      <c r="R1045" s="28"/>
      <c r="S1045" s="39"/>
      <c r="U1045" s="76"/>
    </row>
    <row r="1046" spans="1:21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98"/>
      <c r="N1046" s="28"/>
      <c r="O1046" s="82"/>
      <c r="Q1046" s="76"/>
      <c r="R1046" s="28"/>
      <c r="S1046" s="39"/>
      <c r="U1046" s="76"/>
    </row>
    <row r="1047" spans="1:21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98"/>
      <c r="N1047" s="28"/>
      <c r="O1047" s="82"/>
      <c r="Q1047" s="76"/>
      <c r="R1047" s="28"/>
      <c r="S1047" s="39"/>
      <c r="U1047" s="76"/>
    </row>
    <row r="1048" spans="1:21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98"/>
      <c r="N1048" s="28"/>
      <c r="O1048" s="82"/>
      <c r="Q1048" s="76"/>
      <c r="R1048" s="28"/>
      <c r="S1048" s="39"/>
      <c r="U1048" s="76"/>
    </row>
    <row r="1049" spans="1:21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98"/>
      <c r="N1049" s="28"/>
      <c r="O1049" s="82"/>
      <c r="Q1049" s="76"/>
      <c r="R1049" s="28"/>
      <c r="S1049" s="39"/>
      <c r="U1049" s="76"/>
    </row>
    <row r="1050" spans="1:21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98"/>
      <c r="N1050" s="28"/>
      <c r="O1050" s="82"/>
      <c r="Q1050" s="76"/>
      <c r="R1050" s="28"/>
      <c r="S1050" s="39"/>
      <c r="U1050" s="76"/>
    </row>
    <row r="1051" spans="1:21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98"/>
      <c r="N1051" s="28"/>
      <c r="O1051" s="82"/>
      <c r="Q1051" s="76"/>
      <c r="R1051" s="28"/>
      <c r="S1051" s="39"/>
      <c r="U1051" s="76"/>
    </row>
    <row r="1052" spans="1:21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98"/>
      <c r="N1052" s="28"/>
      <c r="O1052" s="82"/>
      <c r="Q1052" s="76"/>
      <c r="R1052" s="28"/>
      <c r="S1052" s="39"/>
      <c r="U1052" s="76"/>
    </row>
    <row r="1053" spans="1:21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98"/>
      <c r="N1053" s="28"/>
      <c r="O1053" s="82"/>
      <c r="Q1053" s="76"/>
      <c r="R1053" s="28"/>
      <c r="S1053" s="39"/>
      <c r="U1053" s="76"/>
    </row>
    <row r="1054" spans="1:21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98"/>
      <c r="N1054" s="28"/>
      <c r="O1054" s="82"/>
      <c r="Q1054" s="76"/>
      <c r="R1054" s="28"/>
      <c r="S1054" s="39"/>
      <c r="U1054" s="76"/>
    </row>
    <row r="1055" spans="1:21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98"/>
      <c r="N1055" s="28"/>
      <c r="O1055" s="82"/>
      <c r="Q1055" s="76"/>
      <c r="R1055" s="28"/>
      <c r="S1055" s="39"/>
      <c r="U1055" s="76"/>
    </row>
    <row r="1056" spans="1:21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98"/>
      <c r="N1056" s="28"/>
      <c r="O1056" s="82"/>
      <c r="Q1056" s="76"/>
      <c r="R1056" s="28"/>
      <c r="S1056" s="39"/>
      <c r="U1056" s="76"/>
    </row>
    <row r="1057" spans="1:21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98"/>
      <c r="N1057" s="28"/>
      <c r="O1057" s="82"/>
      <c r="Q1057" s="76"/>
      <c r="R1057" s="28"/>
      <c r="S1057" s="39"/>
      <c r="U1057" s="76"/>
    </row>
    <row r="1058" spans="1:21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98"/>
      <c r="N1058" s="28"/>
      <c r="O1058" s="82"/>
      <c r="Q1058" s="76"/>
      <c r="R1058" s="28"/>
      <c r="S1058" s="39"/>
      <c r="U1058" s="76"/>
    </row>
    <row r="1059" spans="1:21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98"/>
      <c r="N1059" s="28"/>
      <c r="O1059" s="82"/>
      <c r="Q1059" s="76"/>
      <c r="R1059" s="28"/>
      <c r="S1059" s="39"/>
      <c r="U1059" s="76"/>
    </row>
    <row r="1060" spans="1:21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98"/>
      <c r="N1060" s="28"/>
      <c r="O1060" s="82"/>
      <c r="Q1060" s="76"/>
      <c r="R1060" s="28"/>
      <c r="S1060" s="39"/>
      <c r="U1060" s="76"/>
    </row>
    <row r="1061" spans="1:21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98"/>
      <c r="N1061" s="28"/>
      <c r="O1061" s="82"/>
      <c r="Q1061" s="76"/>
      <c r="R1061" s="28"/>
      <c r="S1061" s="39"/>
      <c r="U1061" s="76"/>
    </row>
    <row r="1062" spans="1:21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98"/>
      <c r="N1062" s="28"/>
      <c r="O1062" s="82"/>
      <c r="Q1062" s="76"/>
      <c r="R1062" s="28"/>
      <c r="S1062" s="39"/>
      <c r="U1062" s="76"/>
    </row>
    <row r="1063" spans="1:21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98"/>
      <c r="N1063" s="28"/>
      <c r="O1063" s="82"/>
      <c r="Q1063" s="76"/>
      <c r="R1063" s="28"/>
      <c r="S1063" s="39"/>
      <c r="U1063" s="76"/>
    </row>
    <row r="1064" spans="1:21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98"/>
      <c r="N1064" s="28"/>
      <c r="O1064" s="82"/>
      <c r="Q1064" s="76"/>
      <c r="R1064" s="28"/>
      <c r="S1064" s="39"/>
      <c r="U1064" s="76"/>
    </row>
    <row r="1065" spans="1:21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98"/>
      <c r="N1065" s="28"/>
      <c r="O1065" s="82"/>
      <c r="Q1065" s="76"/>
      <c r="R1065" s="28"/>
      <c r="S1065" s="39"/>
      <c r="U1065" s="76"/>
    </row>
    <row r="1066" spans="1:21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98"/>
      <c r="N1066" s="28"/>
      <c r="O1066" s="82"/>
      <c r="Q1066" s="76"/>
      <c r="R1066" s="28"/>
      <c r="S1066" s="39"/>
      <c r="U1066" s="76"/>
    </row>
    <row r="1067" spans="1:21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98"/>
      <c r="N1067" s="28"/>
      <c r="O1067" s="82"/>
      <c r="Q1067" s="76"/>
      <c r="R1067" s="28"/>
      <c r="S1067" s="39"/>
      <c r="U1067" s="76"/>
    </row>
    <row r="1068" spans="1:21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98"/>
      <c r="N1068" s="28"/>
      <c r="O1068" s="82"/>
      <c r="Q1068" s="76"/>
      <c r="R1068" s="28"/>
      <c r="S1068" s="39"/>
      <c r="U1068" s="76"/>
    </row>
    <row r="1069" spans="1:21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98"/>
      <c r="N1069" s="28"/>
      <c r="O1069" s="82"/>
      <c r="Q1069" s="76"/>
      <c r="R1069" s="28"/>
      <c r="S1069" s="39"/>
      <c r="U1069" s="76"/>
    </row>
    <row r="1070" spans="1:21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98"/>
      <c r="N1070" s="28"/>
      <c r="O1070" s="82"/>
      <c r="Q1070" s="76"/>
      <c r="R1070" s="28"/>
      <c r="S1070" s="39"/>
      <c r="U1070" s="76"/>
    </row>
    <row r="1071" spans="1:21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98"/>
      <c r="N1071" s="28"/>
      <c r="O1071" s="82"/>
      <c r="Q1071" s="76"/>
      <c r="R1071" s="28"/>
      <c r="S1071" s="39"/>
      <c r="U1071" s="76"/>
    </row>
    <row r="1072" spans="1:21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98"/>
      <c r="N1072" s="28"/>
      <c r="O1072" s="82"/>
      <c r="Q1072" s="76"/>
      <c r="R1072" s="28"/>
      <c r="S1072" s="39"/>
      <c r="U1072" s="76"/>
    </row>
    <row r="1073" spans="1:21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98"/>
      <c r="N1073" s="28"/>
      <c r="O1073" s="82"/>
      <c r="Q1073" s="76"/>
      <c r="R1073" s="28"/>
      <c r="S1073" s="39"/>
      <c r="U1073" s="76"/>
    </row>
    <row r="1074" spans="1:21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98"/>
      <c r="N1074" s="28"/>
      <c r="O1074" s="82"/>
      <c r="Q1074" s="76"/>
      <c r="R1074" s="28"/>
      <c r="S1074" s="39"/>
      <c r="U1074" s="76"/>
    </row>
    <row r="1075" spans="1:21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98"/>
      <c r="N1075" s="28"/>
      <c r="O1075" s="82"/>
      <c r="Q1075" s="76"/>
      <c r="R1075" s="28"/>
      <c r="S1075" s="39"/>
      <c r="U1075" s="76"/>
    </row>
    <row r="1076" spans="1:21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98"/>
      <c r="N1076" s="28"/>
      <c r="O1076" s="82"/>
      <c r="Q1076" s="76"/>
      <c r="R1076" s="28"/>
      <c r="S1076" s="39"/>
      <c r="U1076" s="76"/>
    </row>
    <row r="1077" spans="1:21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98"/>
      <c r="N1077" s="28"/>
      <c r="O1077" s="82"/>
      <c r="Q1077" s="76"/>
      <c r="R1077" s="28"/>
      <c r="S1077" s="39"/>
      <c r="U1077" s="76"/>
    </row>
    <row r="1078" spans="1:21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98"/>
      <c r="N1078" s="28"/>
      <c r="O1078" s="82"/>
      <c r="Q1078" s="76"/>
      <c r="R1078" s="28"/>
      <c r="S1078" s="39"/>
      <c r="U1078" s="76"/>
    </row>
    <row r="1079" spans="1:21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98"/>
      <c r="N1079" s="28"/>
      <c r="O1079" s="82"/>
      <c r="Q1079" s="76"/>
      <c r="R1079" s="28"/>
      <c r="S1079" s="39"/>
      <c r="U1079" s="76"/>
    </row>
    <row r="1080" spans="1:21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98"/>
      <c r="N1080" s="28"/>
      <c r="O1080" s="82"/>
      <c r="Q1080" s="76"/>
      <c r="R1080" s="28"/>
      <c r="S1080" s="39"/>
      <c r="U1080" s="76"/>
    </row>
    <row r="1081" spans="1:21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98"/>
      <c r="N1081" s="28"/>
      <c r="O1081" s="82"/>
      <c r="Q1081" s="76"/>
      <c r="R1081" s="28"/>
      <c r="S1081" s="39"/>
      <c r="U1081" s="76"/>
    </row>
    <row r="1082" spans="1:21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98"/>
      <c r="N1082" s="28"/>
      <c r="O1082" s="82"/>
      <c r="Q1082" s="76"/>
      <c r="R1082" s="28"/>
      <c r="S1082" s="39"/>
      <c r="U1082" s="76"/>
    </row>
    <row r="1083" spans="1:21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98"/>
      <c r="N1083" s="28"/>
      <c r="O1083" s="82"/>
      <c r="Q1083" s="76"/>
      <c r="R1083" s="28"/>
      <c r="S1083" s="39"/>
      <c r="U1083" s="76"/>
    </row>
    <row r="1084" spans="1:21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98"/>
      <c r="N1084" s="28"/>
      <c r="O1084" s="82"/>
      <c r="Q1084" s="76"/>
      <c r="R1084" s="28"/>
      <c r="S1084" s="39"/>
      <c r="U1084" s="76"/>
    </row>
    <row r="1085" spans="1:21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98"/>
      <c r="N1085" s="28"/>
      <c r="O1085" s="82"/>
      <c r="Q1085" s="76"/>
      <c r="R1085" s="28"/>
      <c r="S1085" s="39"/>
      <c r="U1085" s="76"/>
    </row>
    <row r="1086" spans="1:21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98"/>
      <c r="N1086" s="28"/>
      <c r="O1086" s="82"/>
      <c r="Q1086" s="76"/>
      <c r="R1086" s="28"/>
      <c r="S1086" s="39"/>
      <c r="U1086" s="76"/>
    </row>
    <row r="1087" spans="1:21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98"/>
      <c r="N1087" s="28"/>
      <c r="O1087" s="82"/>
      <c r="Q1087" s="76"/>
      <c r="R1087" s="28"/>
      <c r="S1087" s="39"/>
      <c r="U1087" s="76"/>
    </row>
    <row r="1088" spans="1:21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98"/>
      <c r="N1088" s="28"/>
      <c r="O1088" s="82"/>
      <c r="Q1088" s="76"/>
      <c r="R1088" s="28"/>
      <c r="S1088" s="39"/>
      <c r="U1088" s="76"/>
    </row>
    <row r="1089" spans="1:21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98"/>
      <c r="N1089" s="28"/>
      <c r="O1089" s="82"/>
      <c r="Q1089" s="76"/>
      <c r="R1089" s="28"/>
      <c r="S1089" s="39"/>
      <c r="U1089" s="76"/>
    </row>
    <row r="1090" spans="1:21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98"/>
      <c r="N1090" s="28"/>
      <c r="O1090" s="82"/>
      <c r="Q1090" s="76"/>
      <c r="R1090" s="28"/>
      <c r="S1090" s="39"/>
      <c r="U1090" s="76"/>
    </row>
    <row r="1091" spans="1:21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98"/>
      <c r="N1091" s="28"/>
      <c r="O1091" s="82"/>
      <c r="Q1091" s="76"/>
      <c r="R1091" s="28"/>
      <c r="S1091" s="39"/>
      <c r="U1091" s="76"/>
    </row>
    <row r="1092" spans="1:21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98"/>
      <c r="N1092" s="28"/>
      <c r="O1092" s="82"/>
      <c r="Q1092" s="76"/>
      <c r="R1092" s="28"/>
      <c r="S1092" s="39"/>
      <c r="U1092" s="76"/>
    </row>
    <row r="1093" spans="1:21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98"/>
      <c r="N1093" s="28"/>
      <c r="O1093" s="82"/>
      <c r="Q1093" s="76"/>
      <c r="R1093" s="28"/>
      <c r="S1093" s="39"/>
      <c r="U1093" s="76"/>
    </row>
    <row r="1094" spans="1:21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98"/>
      <c r="N1094" s="28"/>
      <c r="O1094" s="82"/>
      <c r="Q1094" s="76"/>
      <c r="R1094" s="28"/>
      <c r="S1094" s="39"/>
      <c r="U1094" s="76"/>
    </row>
    <row r="1095" spans="1:21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98"/>
      <c r="N1095" s="28"/>
      <c r="O1095" s="82"/>
      <c r="Q1095" s="76"/>
      <c r="R1095" s="28"/>
      <c r="S1095" s="39"/>
      <c r="U1095" s="76"/>
    </row>
    <row r="1096" spans="1:21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98"/>
      <c r="N1096" s="28"/>
      <c r="O1096" s="82"/>
      <c r="Q1096" s="76"/>
      <c r="R1096" s="28"/>
      <c r="S1096" s="39"/>
      <c r="U1096" s="76"/>
    </row>
    <row r="1097" spans="1:21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98"/>
      <c r="N1097" s="28"/>
      <c r="O1097" s="82"/>
      <c r="Q1097" s="76"/>
      <c r="R1097" s="28"/>
      <c r="S1097" s="39"/>
      <c r="U1097" s="76"/>
    </row>
    <row r="1098" spans="1:21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98"/>
      <c r="N1098" s="28"/>
      <c r="O1098" s="82"/>
      <c r="Q1098" s="76"/>
      <c r="R1098" s="28"/>
      <c r="S1098" s="39"/>
      <c r="U1098" s="76"/>
    </row>
    <row r="1099" spans="1:21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98"/>
      <c r="N1099" s="28"/>
      <c r="O1099" s="82"/>
      <c r="Q1099" s="76"/>
      <c r="R1099" s="28"/>
      <c r="S1099" s="39"/>
      <c r="U1099" s="76"/>
    </row>
    <row r="1100" spans="1:21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98"/>
      <c r="N1100" s="28"/>
      <c r="O1100" s="82"/>
      <c r="Q1100" s="76"/>
      <c r="R1100" s="28"/>
      <c r="S1100" s="39"/>
      <c r="U1100" s="76"/>
    </row>
    <row r="1101" spans="1:21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98"/>
      <c r="N1101" s="28"/>
      <c r="O1101" s="82"/>
      <c r="Q1101" s="76"/>
      <c r="R1101" s="28"/>
      <c r="S1101" s="39"/>
      <c r="U1101" s="76"/>
    </row>
    <row r="1102" spans="1:21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98"/>
      <c r="N1102" s="28"/>
      <c r="O1102" s="82"/>
      <c r="Q1102" s="76"/>
      <c r="R1102" s="28"/>
      <c r="S1102" s="39"/>
      <c r="U1102" s="76"/>
    </row>
    <row r="1103" spans="1:21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98"/>
      <c r="N1103" s="28"/>
      <c r="O1103" s="82"/>
      <c r="Q1103" s="76"/>
      <c r="R1103" s="28"/>
      <c r="S1103" s="39"/>
      <c r="U1103" s="76"/>
    </row>
    <row r="1104" spans="1:21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98"/>
      <c r="N1104" s="28"/>
      <c r="O1104" s="82"/>
      <c r="Q1104" s="76"/>
      <c r="R1104" s="28"/>
      <c r="S1104" s="39"/>
      <c r="U1104" s="76"/>
    </row>
    <row r="1105" spans="1:21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98"/>
      <c r="N1105" s="28"/>
      <c r="O1105" s="82"/>
      <c r="Q1105" s="76"/>
      <c r="R1105" s="28"/>
      <c r="S1105" s="39"/>
      <c r="U1105" s="76"/>
    </row>
    <row r="1106" spans="1:21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98"/>
      <c r="N1106" s="28"/>
      <c r="O1106" s="82"/>
      <c r="Q1106" s="76"/>
      <c r="R1106" s="28"/>
      <c r="S1106" s="39"/>
      <c r="U1106" s="76"/>
    </row>
    <row r="1107" spans="1:21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98"/>
      <c r="N1107" s="28"/>
      <c r="O1107" s="82"/>
      <c r="Q1107" s="76"/>
      <c r="R1107" s="28"/>
      <c r="S1107" s="39"/>
      <c r="U1107" s="76"/>
    </row>
    <row r="1108" spans="1:21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98"/>
      <c r="N1108" s="28"/>
      <c r="O1108" s="82"/>
      <c r="Q1108" s="76"/>
      <c r="R1108" s="28"/>
      <c r="S1108" s="39"/>
      <c r="U1108" s="76"/>
    </row>
    <row r="1109" spans="1:21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98"/>
      <c r="N1109" s="28"/>
      <c r="O1109" s="82"/>
      <c r="Q1109" s="76"/>
      <c r="R1109" s="28"/>
      <c r="S1109" s="39"/>
      <c r="U1109" s="76"/>
    </row>
    <row r="1110" spans="1:21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98"/>
      <c r="N1110" s="28"/>
      <c r="O1110" s="82"/>
      <c r="Q1110" s="76"/>
      <c r="R1110" s="28"/>
      <c r="S1110" s="39"/>
      <c r="U1110" s="76"/>
    </row>
    <row r="1111" spans="1:21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98"/>
      <c r="N1111" s="28"/>
      <c r="O1111" s="82"/>
      <c r="Q1111" s="76"/>
      <c r="R1111" s="28"/>
      <c r="S1111" s="39"/>
      <c r="U1111" s="76"/>
    </row>
    <row r="1112" spans="1:21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98"/>
      <c r="N1112" s="28"/>
      <c r="O1112" s="82"/>
      <c r="Q1112" s="76"/>
      <c r="R1112" s="28"/>
      <c r="S1112" s="39"/>
      <c r="U1112" s="76"/>
    </row>
    <row r="1113" spans="1:21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98"/>
      <c r="N1113" s="28"/>
      <c r="O1113" s="82"/>
      <c r="Q1113" s="76"/>
      <c r="R1113" s="28"/>
      <c r="S1113" s="39"/>
      <c r="U1113" s="76"/>
    </row>
    <row r="1114" spans="1:21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98"/>
      <c r="N1114" s="28"/>
      <c r="O1114" s="82"/>
      <c r="Q1114" s="76"/>
      <c r="R1114" s="28"/>
      <c r="S1114" s="39"/>
      <c r="U1114" s="76"/>
    </row>
    <row r="1115" spans="1:21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98"/>
      <c r="N1115" s="28"/>
      <c r="O1115" s="82"/>
      <c r="Q1115" s="76"/>
      <c r="R1115" s="28"/>
      <c r="S1115" s="39"/>
      <c r="U1115" s="76"/>
    </row>
    <row r="1116" spans="1:21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98"/>
      <c r="N1116" s="28"/>
      <c r="O1116" s="82"/>
      <c r="Q1116" s="76"/>
      <c r="R1116" s="28"/>
      <c r="S1116" s="39"/>
      <c r="U1116" s="76"/>
    </row>
    <row r="1117" spans="1:21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98"/>
      <c r="N1117" s="28"/>
      <c r="O1117" s="82"/>
      <c r="Q1117" s="76"/>
      <c r="R1117" s="28"/>
      <c r="S1117" s="39"/>
      <c r="U1117" s="76"/>
    </row>
    <row r="1118" spans="1:21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98"/>
      <c r="N1118" s="28"/>
      <c r="O1118" s="82"/>
      <c r="Q1118" s="76"/>
      <c r="R1118" s="28"/>
      <c r="S1118" s="39"/>
      <c r="U1118" s="76"/>
    </row>
    <row r="1119" spans="1:21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98"/>
      <c r="N1119" s="28"/>
      <c r="O1119" s="82"/>
      <c r="Q1119" s="76"/>
      <c r="R1119" s="28"/>
      <c r="S1119" s="39"/>
      <c r="U1119" s="76"/>
    </row>
    <row r="1120" spans="1:21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98"/>
      <c r="N1120" s="28"/>
      <c r="O1120" s="82"/>
      <c r="Q1120" s="76"/>
      <c r="R1120" s="28"/>
      <c r="S1120" s="39"/>
      <c r="U1120" s="76"/>
    </row>
    <row r="1121" spans="1:21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98"/>
      <c r="N1121" s="28"/>
      <c r="O1121" s="82"/>
      <c r="Q1121" s="76"/>
      <c r="R1121" s="28"/>
      <c r="S1121" s="39"/>
      <c r="U1121" s="76"/>
    </row>
    <row r="1122" spans="1:21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98"/>
      <c r="N1122" s="28"/>
      <c r="O1122" s="82"/>
      <c r="Q1122" s="76"/>
      <c r="R1122" s="28"/>
      <c r="S1122" s="39"/>
      <c r="U1122" s="76"/>
    </row>
    <row r="1123" spans="1:21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98"/>
      <c r="N1123" s="28"/>
      <c r="O1123" s="82"/>
      <c r="Q1123" s="76"/>
      <c r="R1123" s="28"/>
      <c r="S1123" s="39"/>
      <c r="U1123" s="76"/>
    </row>
    <row r="1124" spans="1:21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98"/>
      <c r="N1124" s="28"/>
      <c r="O1124" s="82"/>
      <c r="Q1124" s="76"/>
      <c r="R1124" s="28"/>
      <c r="S1124" s="39"/>
      <c r="U1124" s="76"/>
    </row>
    <row r="1125" spans="1:21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98"/>
      <c r="N1125" s="28"/>
      <c r="O1125" s="82"/>
      <c r="Q1125" s="76"/>
      <c r="R1125" s="28"/>
      <c r="S1125" s="39"/>
      <c r="U1125" s="76"/>
    </row>
    <row r="1126" spans="1:21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98"/>
      <c r="N1126" s="28"/>
      <c r="O1126" s="82"/>
      <c r="Q1126" s="76"/>
      <c r="R1126" s="28"/>
      <c r="S1126" s="39"/>
      <c r="U1126" s="76"/>
    </row>
    <row r="1127" spans="1:21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98"/>
      <c r="N1127" s="28"/>
      <c r="O1127" s="82"/>
      <c r="Q1127" s="76"/>
      <c r="R1127" s="28"/>
      <c r="S1127" s="39"/>
      <c r="U1127" s="76"/>
    </row>
    <row r="1128" spans="1:21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98"/>
      <c r="N1128" s="28"/>
      <c r="O1128" s="82"/>
      <c r="Q1128" s="76"/>
      <c r="R1128" s="28"/>
      <c r="S1128" s="39"/>
      <c r="U1128" s="76"/>
    </row>
    <row r="1129" spans="1:21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98"/>
      <c r="N1129" s="28"/>
      <c r="O1129" s="82"/>
      <c r="Q1129" s="76"/>
      <c r="R1129" s="28"/>
      <c r="S1129" s="39"/>
      <c r="U1129" s="76"/>
    </row>
    <row r="1130" spans="1:21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98"/>
      <c r="N1130" s="28"/>
      <c r="O1130" s="82"/>
      <c r="Q1130" s="76"/>
      <c r="R1130" s="28"/>
      <c r="S1130" s="39"/>
      <c r="U1130" s="76"/>
    </row>
    <row r="1131" spans="1:21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98"/>
      <c r="N1131" s="28"/>
      <c r="O1131" s="82"/>
      <c r="Q1131" s="76"/>
      <c r="R1131" s="28"/>
      <c r="S1131" s="39"/>
      <c r="U1131" s="76"/>
    </row>
    <row r="1132" spans="1:21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98"/>
      <c r="N1132" s="28"/>
      <c r="O1132" s="82"/>
      <c r="Q1132" s="76"/>
      <c r="R1132" s="28"/>
      <c r="S1132" s="39"/>
      <c r="U1132" s="76"/>
    </row>
    <row r="1133" spans="1:21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98"/>
      <c r="N1133" s="28"/>
      <c r="O1133" s="82"/>
      <c r="Q1133" s="76"/>
      <c r="R1133" s="28"/>
      <c r="S1133" s="39"/>
      <c r="U1133" s="76"/>
    </row>
    <row r="1134" spans="1:21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98"/>
      <c r="N1134" s="28"/>
      <c r="O1134" s="82"/>
      <c r="Q1134" s="76"/>
      <c r="R1134" s="28"/>
      <c r="S1134" s="39"/>
      <c r="U1134" s="76"/>
    </row>
    <row r="1135" spans="1:21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98"/>
      <c r="N1135" s="28"/>
      <c r="O1135" s="82"/>
      <c r="Q1135" s="76"/>
      <c r="R1135" s="28"/>
      <c r="S1135" s="39"/>
      <c r="U1135" s="76"/>
    </row>
    <row r="1136" spans="1:21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98"/>
      <c r="N1136" s="28"/>
      <c r="O1136" s="82"/>
      <c r="Q1136" s="76"/>
      <c r="R1136" s="28"/>
      <c r="S1136" s="39"/>
      <c r="U1136" s="76"/>
    </row>
    <row r="1137" spans="1:21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98"/>
      <c r="N1137" s="28"/>
      <c r="O1137" s="82"/>
      <c r="Q1137" s="76"/>
      <c r="R1137" s="28"/>
      <c r="S1137" s="39"/>
      <c r="U1137" s="76"/>
    </row>
    <row r="1138" spans="1:21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98"/>
      <c r="N1138" s="28"/>
      <c r="O1138" s="82"/>
      <c r="Q1138" s="76"/>
      <c r="R1138" s="28"/>
      <c r="S1138" s="39"/>
      <c r="U1138" s="76"/>
    </row>
    <row r="1139" spans="1:21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98"/>
      <c r="N1139" s="28"/>
      <c r="O1139" s="82"/>
      <c r="Q1139" s="76"/>
      <c r="R1139" s="28"/>
      <c r="S1139" s="39"/>
      <c r="U1139" s="76"/>
    </row>
    <row r="1140" spans="1:21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98"/>
      <c r="N1140" s="28"/>
      <c r="O1140" s="82"/>
      <c r="Q1140" s="76"/>
      <c r="R1140" s="28"/>
      <c r="S1140" s="39"/>
      <c r="U1140" s="76"/>
    </row>
    <row r="1141" spans="1:21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98"/>
      <c r="N1141" s="28"/>
      <c r="O1141" s="82"/>
      <c r="Q1141" s="76"/>
      <c r="R1141" s="28"/>
      <c r="S1141" s="39"/>
      <c r="U1141" s="76"/>
    </row>
    <row r="1142" spans="1:21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98"/>
      <c r="N1142" s="28"/>
      <c r="O1142" s="82"/>
      <c r="Q1142" s="76"/>
      <c r="R1142" s="28"/>
      <c r="S1142" s="39"/>
      <c r="U1142" s="76"/>
    </row>
    <row r="1143" spans="1:21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98"/>
      <c r="N1143" s="28"/>
      <c r="O1143" s="82"/>
      <c r="Q1143" s="76"/>
      <c r="R1143" s="28"/>
      <c r="S1143" s="39"/>
      <c r="U1143" s="76"/>
    </row>
    <row r="1144" spans="1:21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98"/>
      <c r="N1144" s="28"/>
      <c r="O1144" s="82"/>
      <c r="Q1144" s="76"/>
      <c r="R1144" s="28"/>
      <c r="S1144" s="39"/>
      <c r="U1144" s="76"/>
    </row>
    <row r="1145" spans="1:21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98"/>
      <c r="N1145" s="28"/>
      <c r="O1145" s="82"/>
      <c r="Q1145" s="76"/>
      <c r="R1145" s="28"/>
      <c r="S1145" s="39"/>
      <c r="U1145" s="76"/>
    </row>
    <row r="1146" spans="1:21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98"/>
      <c r="N1146" s="28"/>
      <c r="O1146" s="82"/>
      <c r="Q1146" s="76"/>
      <c r="R1146" s="28"/>
      <c r="S1146" s="39"/>
      <c r="U1146" s="76"/>
    </row>
    <row r="1147" spans="1:21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98"/>
      <c r="N1147" s="28"/>
      <c r="O1147" s="82"/>
      <c r="Q1147" s="76"/>
      <c r="R1147" s="28"/>
      <c r="S1147" s="39"/>
      <c r="U1147" s="76"/>
    </row>
    <row r="1148" spans="1:21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98"/>
      <c r="N1148" s="28"/>
      <c r="O1148" s="82"/>
      <c r="Q1148" s="76"/>
      <c r="R1148" s="28"/>
      <c r="S1148" s="39"/>
      <c r="U1148" s="76"/>
    </row>
    <row r="1149" spans="1:21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98"/>
      <c r="N1149" s="28"/>
      <c r="O1149" s="82"/>
      <c r="Q1149" s="76"/>
      <c r="R1149" s="28"/>
      <c r="S1149" s="39"/>
      <c r="U1149" s="76"/>
    </row>
    <row r="1150" spans="1:21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98"/>
      <c r="N1150" s="28"/>
      <c r="O1150" s="82"/>
      <c r="Q1150" s="76"/>
      <c r="R1150" s="28"/>
      <c r="S1150" s="39"/>
      <c r="U1150" s="76"/>
    </row>
    <row r="1151" spans="1:21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98"/>
      <c r="N1151" s="28"/>
      <c r="O1151" s="82"/>
      <c r="Q1151" s="76"/>
      <c r="R1151" s="28"/>
      <c r="S1151" s="39"/>
      <c r="U1151" s="76"/>
    </row>
    <row r="1152" spans="1:21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98"/>
      <c r="N1152" s="28"/>
      <c r="O1152" s="82"/>
      <c r="Q1152" s="76"/>
      <c r="R1152" s="28"/>
      <c r="S1152" s="39"/>
      <c r="U1152" s="76"/>
    </row>
    <row r="1153" spans="1:21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98"/>
      <c r="N1153" s="28"/>
      <c r="O1153" s="82"/>
      <c r="Q1153" s="76"/>
      <c r="R1153" s="28"/>
      <c r="S1153" s="39"/>
      <c r="U1153" s="76"/>
    </row>
    <row r="1154" spans="1:21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98"/>
      <c r="N1154" s="28"/>
      <c r="O1154" s="82"/>
      <c r="Q1154" s="76"/>
      <c r="R1154" s="28"/>
      <c r="S1154" s="39"/>
      <c r="U1154" s="76"/>
    </row>
    <row r="1155" spans="1:21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98"/>
      <c r="N1155" s="28"/>
      <c r="O1155" s="82"/>
      <c r="Q1155" s="76"/>
      <c r="R1155" s="28"/>
      <c r="S1155" s="39"/>
      <c r="U1155" s="76"/>
    </row>
    <row r="1156" spans="1:21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98"/>
      <c r="N1156" s="28"/>
      <c r="O1156" s="82"/>
      <c r="Q1156" s="76"/>
      <c r="R1156" s="28"/>
      <c r="S1156" s="39"/>
      <c r="U1156" s="76"/>
    </row>
    <row r="1157" spans="1:21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98"/>
      <c r="N1157" s="28"/>
      <c r="O1157" s="82"/>
      <c r="Q1157" s="76"/>
      <c r="R1157" s="28"/>
      <c r="S1157" s="39"/>
      <c r="U1157" s="76"/>
    </row>
    <row r="1158" spans="1:21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98"/>
      <c r="N1158" s="28"/>
      <c r="O1158" s="82"/>
      <c r="Q1158" s="76"/>
      <c r="R1158" s="28"/>
      <c r="S1158" s="39"/>
      <c r="U1158" s="76"/>
    </row>
    <row r="1159" spans="1:21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98"/>
      <c r="N1159" s="28"/>
      <c r="O1159" s="82"/>
      <c r="Q1159" s="76"/>
      <c r="R1159" s="28"/>
      <c r="S1159" s="39"/>
      <c r="U1159" s="76"/>
    </row>
    <row r="1160" spans="1:21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98"/>
      <c r="N1160" s="28"/>
      <c r="O1160" s="82"/>
      <c r="Q1160" s="76"/>
      <c r="R1160" s="28"/>
      <c r="S1160" s="39"/>
      <c r="U1160" s="76"/>
    </row>
    <row r="1161" spans="1:21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98"/>
      <c r="N1161" s="28"/>
      <c r="O1161" s="82"/>
      <c r="Q1161" s="76"/>
      <c r="R1161" s="28"/>
      <c r="S1161" s="39"/>
      <c r="U1161" s="76"/>
    </row>
    <row r="1162" spans="1:21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98"/>
      <c r="N1162" s="28"/>
      <c r="O1162" s="82"/>
      <c r="Q1162" s="76"/>
      <c r="R1162" s="28"/>
      <c r="S1162" s="39"/>
      <c r="U1162" s="76"/>
    </row>
    <row r="1163" spans="1:21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98"/>
      <c r="N1163" s="28"/>
      <c r="O1163" s="82"/>
      <c r="Q1163" s="76"/>
      <c r="R1163" s="28"/>
      <c r="S1163" s="39"/>
      <c r="U1163" s="76"/>
    </row>
    <row r="1164" spans="1:21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98"/>
      <c r="N1164" s="28"/>
      <c r="O1164" s="82"/>
      <c r="Q1164" s="76"/>
      <c r="R1164" s="28"/>
      <c r="S1164" s="39"/>
      <c r="U1164" s="76"/>
    </row>
    <row r="1165" spans="1:21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98"/>
      <c r="N1165" s="28"/>
      <c r="O1165" s="82"/>
      <c r="Q1165" s="76"/>
      <c r="R1165" s="28"/>
      <c r="S1165" s="39"/>
      <c r="U1165" s="76"/>
    </row>
    <row r="1166" spans="1:21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98"/>
      <c r="N1166" s="28"/>
      <c r="O1166" s="82"/>
      <c r="Q1166" s="76"/>
      <c r="R1166" s="28"/>
      <c r="S1166" s="39"/>
      <c r="U1166" s="76"/>
    </row>
    <row r="1167" spans="1:21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98"/>
      <c r="N1167" s="28"/>
      <c r="O1167" s="82"/>
      <c r="Q1167" s="76"/>
      <c r="R1167" s="28"/>
      <c r="S1167" s="39"/>
      <c r="U1167" s="76"/>
    </row>
    <row r="1168" spans="1:21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98"/>
      <c r="N1168" s="28"/>
      <c r="O1168" s="82"/>
      <c r="Q1168" s="76"/>
      <c r="R1168" s="28"/>
      <c r="S1168" s="39"/>
      <c r="U1168" s="76"/>
    </row>
    <row r="1169" spans="1:21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98"/>
      <c r="N1169" s="28"/>
      <c r="O1169" s="82"/>
      <c r="Q1169" s="76"/>
      <c r="R1169" s="28"/>
      <c r="S1169" s="39"/>
      <c r="U1169" s="76"/>
    </row>
    <row r="1170" spans="1:21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98"/>
      <c r="N1170" s="28"/>
      <c r="O1170" s="82"/>
      <c r="Q1170" s="76"/>
      <c r="R1170" s="28"/>
      <c r="S1170" s="39"/>
      <c r="U1170" s="76"/>
    </row>
    <row r="1171" spans="1:21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98"/>
      <c r="N1171" s="28"/>
      <c r="O1171" s="82"/>
      <c r="Q1171" s="76"/>
      <c r="R1171" s="28"/>
      <c r="S1171" s="39"/>
      <c r="U1171" s="76"/>
    </row>
    <row r="1172" spans="1:21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98"/>
      <c r="N1172" s="28"/>
      <c r="O1172" s="82"/>
      <c r="Q1172" s="76"/>
      <c r="R1172" s="28"/>
      <c r="S1172" s="39"/>
      <c r="U1172" s="76"/>
    </row>
    <row r="1173" spans="1:21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98"/>
      <c r="N1173" s="28"/>
      <c r="O1173" s="82"/>
      <c r="Q1173" s="76"/>
      <c r="R1173" s="28"/>
      <c r="S1173" s="39"/>
      <c r="U1173" s="76"/>
    </row>
    <row r="1174" spans="1:21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98"/>
      <c r="N1174" s="28"/>
      <c r="O1174" s="82"/>
      <c r="Q1174" s="76"/>
      <c r="R1174" s="28"/>
      <c r="S1174" s="39"/>
      <c r="U1174" s="76"/>
    </row>
    <row r="1175" spans="1:21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98"/>
      <c r="N1175" s="28"/>
      <c r="O1175" s="82"/>
      <c r="Q1175" s="76"/>
      <c r="R1175" s="28"/>
      <c r="S1175" s="39"/>
      <c r="U1175" s="76"/>
    </row>
    <row r="1176" spans="1:21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98"/>
      <c r="N1176" s="28"/>
      <c r="O1176" s="82"/>
      <c r="Q1176" s="76"/>
      <c r="R1176" s="28"/>
      <c r="S1176" s="39"/>
      <c r="U1176" s="76"/>
    </row>
    <row r="1177" spans="1:21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98"/>
      <c r="N1177" s="28"/>
      <c r="O1177" s="82"/>
      <c r="Q1177" s="76"/>
      <c r="R1177" s="28"/>
      <c r="S1177" s="39"/>
      <c r="U1177" s="76"/>
    </row>
    <row r="1178" spans="1:21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98"/>
      <c r="N1178" s="28"/>
      <c r="O1178" s="82"/>
      <c r="Q1178" s="76"/>
      <c r="R1178" s="28"/>
      <c r="S1178" s="39"/>
      <c r="U1178" s="76"/>
    </row>
    <row r="1179" spans="1:21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98"/>
      <c r="N1179" s="28"/>
      <c r="O1179" s="82"/>
      <c r="Q1179" s="76"/>
      <c r="R1179" s="28"/>
      <c r="S1179" s="39"/>
      <c r="U1179" s="76"/>
    </row>
    <row r="1180" spans="1:21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98"/>
      <c r="N1180" s="28"/>
      <c r="O1180" s="82"/>
      <c r="Q1180" s="76"/>
      <c r="R1180" s="28"/>
      <c r="S1180" s="39"/>
      <c r="U1180" s="76"/>
    </row>
    <row r="1181" spans="1:21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98"/>
      <c r="N1181" s="28"/>
      <c r="O1181" s="82"/>
      <c r="Q1181" s="76"/>
      <c r="R1181" s="28"/>
      <c r="S1181" s="39"/>
      <c r="U1181" s="76"/>
    </row>
    <row r="1182" spans="1:21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98"/>
      <c r="N1182" s="28"/>
      <c r="O1182" s="82"/>
      <c r="Q1182" s="76"/>
      <c r="R1182" s="28"/>
      <c r="S1182" s="39"/>
      <c r="U1182" s="76"/>
    </row>
    <row r="1183" spans="1:21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98"/>
      <c r="N1183" s="28"/>
      <c r="O1183" s="82"/>
      <c r="Q1183" s="76"/>
      <c r="R1183" s="28"/>
      <c r="S1183" s="39"/>
      <c r="U1183" s="76"/>
    </row>
    <row r="1184" spans="1:21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98"/>
      <c r="N1184" s="28"/>
      <c r="O1184" s="82"/>
      <c r="Q1184" s="76"/>
      <c r="R1184" s="28"/>
      <c r="S1184" s="39"/>
      <c r="U1184" s="76"/>
    </row>
    <row r="1185" spans="1:21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98"/>
      <c r="N1185" s="28"/>
      <c r="O1185" s="82"/>
      <c r="Q1185" s="76"/>
      <c r="R1185" s="28"/>
      <c r="S1185" s="39"/>
      <c r="U1185" s="76"/>
    </row>
    <row r="1186" spans="1:21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98"/>
      <c r="N1186" s="28"/>
      <c r="O1186" s="82"/>
      <c r="Q1186" s="76"/>
      <c r="R1186" s="28"/>
      <c r="S1186" s="39"/>
      <c r="U1186" s="76"/>
    </row>
    <row r="1187" spans="1:21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98"/>
      <c r="N1187" s="28"/>
      <c r="O1187" s="82"/>
      <c r="Q1187" s="76"/>
      <c r="R1187" s="28"/>
      <c r="S1187" s="39"/>
      <c r="U1187" s="76"/>
    </row>
    <row r="1188" spans="1:21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98"/>
      <c r="N1188" s="28"/>
      <c r="O1188" s="82"/>
      <c r="Q1188" s="76"/>
      <c r="R1188" s="28"/>
      <c r="S1188" s="39"/>
      <c r="U1188" s="76"/>
    </row>
    <row r="1189" spans="1:21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98"/>
      <c r="N1189" s="28"/>
      <c r="O1189" s="82"/>
      <c r="Q1189" s="76"/>
      <c r="R1189" s="28"/>
      <c r="S1189" s="39"/>
      <c r="U1189" s="76"/>
    </row>
    <row r="1190" spans="1:21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98"/>
      <c r="N1190" s="28"/>
      <c r="O1190" s="82"/>
      <c r="Q1190" s="76"/>
      <c r="R1190" s="28"/>
      <c r="S1190" s="39"/>
      <c r="U1190" s="76"/>
    </row>
    <row r="1191" spans="1:21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98"/>
      <c r="N1191" s="28"/>
      <c r="O1191" s="82"/>
      <c r="Q1191" s="76"/>
      <c r="R1191" s="28"/>
      <c r="S1191" s="39"/>
      <c r="U1191" s="76"/>
    </row>
    <row r="1192" spans="1:21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98"/>
      <c r="N1192" s="28"/>
      <c r="O1192" s="82"/>
      <c r="Q1192" s="76"/>
      <c r="R1192" s="28"/>
      <c r="S1192" s="39"/>
      <c r="U1192" s="76"/>
    </row>
    <row r="1193" spans="1:21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98"/>
      <c r="N1193" s="28"/>
      <c r="O1193" s="82"/>
      <c r="Q1193" s="76"/>
      <c r="R1193" s="28"/>
      <c r="S1193" s="39"/>
      <c r="U1193" s="76"/>
    </row>
    <row r="1194" spans="1:21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98"/>
      <c r="N1194" s="28"/>
      <c r="O1194" s="82"/>
      <c r="Q1194" s="76"/>
      <c r="R1194" s="28"/>
      <c r="S1194" s="39"/>
      <c r="U1194" s="76"/>
    </row>
    <row r="1195" spans="1:21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98"/>
      <c r="N1195" s="28"/>
      <c r="O1195" s="82"/>
      <c r="Q1195" s="76"/>
      <c r="R1195" s="28"/>
      <c r="S1195" s="39"/>
      <c r="U1195" s="76"/>
    </row>
    <row r="1196" spans="1:21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98"/>
      <c r="N1196" s="28"/>
      <c r="O1196" s="82"/>
      <c r="Q1196" s="76"/>
      <c r="R1196" s="28"/>
      <c r="S1196" s="39"/>
      <c r="U1196" s="76"/>
    </row>
    <row r="1197" spans="1:21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98"/>
      <c r="N1197" s="28"/>
      <c r="O1197" s="82"/>
      <c r="Q1197" s="76"/>
      <c r="R1197" s="28"/>
      <c r="S1197" s="39"/>
      <c r="U1197" s="76"/>
    </row>
    <row r="1198" spans="1:21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98"/>
      <c r="N1198" s="28"/>
      <c r="O1198" s="82"/>
      <c r="Q1198" s="76"/>
      <c r="R1198" s="28"/>
      <c r="S1198" s="39"/>
      <c r="U1198" s="76"/>
    </row>
    <row r="1199" spans="1:21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98"/>
      <c r="N1199" s="28"/>
      <c r="O1199" s="82"/>
      <c r="Q1199" s="76"/>
      <c r="R1199" s="28"/>
      <c r="S1199" s="39"/>
      <c r="U1199" s="76"/>
    </row>
    <row r="1200" spans="1:21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98"/>
      <c r="N1200" s="28"/>
      <c r="O1200" s="82"/>
      <c r="Q1200" s="76"/>
      <c r="R1200" s="28"/>
      <c r="S1200" s="39"/>
      <c r="U1200" s="76"/>
    </row>
    <row r="1201" spans="1:21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98"/>
      <c r="N1201" s="28"/>
      <c r="O1201" s="82"/>
      <c r="Q1201" s="76"/>
      <c r="R1201" s="28"/>
      <c r="S1201" s="39"/>
      <c r="U1201" s="76"/>
    </row>
    <row r="1202" spans="1:21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98"/>
      <c r="N1202" s="28"/>
      <c r="O1202" s="82"/>
      <c r="Q1202" s="76"/>
      <c r="R1202" s="28"/>
      <c r="S1202" s="39"/>
      <c r="U1202" s="76"/>
    </row>
    <row r="1203" spans="1:21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98"/>
      <c r="N1203" s="28"/>
      <c r="O1203" s="82"/>
      <c r="Q1203" s="76"/>
      <c r="R1203" s="28"/>
      <c r="S1203" s="39"/>
      <c r="U1203" s="76"/>
    </row>
    <row r="1204" spans="1:21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98"/>
      <c r="N1204" s="28"/>
      <c r="O1204" s="82"/>
      <c r="Q1204" s="76"/>
      <c r="R1204" s="28"/>
      <c r="S1204" s="39"/>
      <c r="U1204" s="76"/>
    </row>
    <row r="1205" spans="1:21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98"/>
      <c r="N1205" s="28"/>
      <c r="O1205" s="82"/>
      <c r="Q1205" s="76"/>
      <c r="R1205" s="28"/>
      <c r="S1205" s="39"/>
      <c r="U1205" s="76"/>
    </row>
    <row r="1206" spans="1:21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98"/>
      <c r="N1206" s="28"/>
      <c r="O1206" s="82"/>
      <c r="Q1206" s="76"/>
      <c r="R1206" s="28"/>
      <c r="S1206" s="39"/>
      <c r="U1206" s="76"/>
    </row>
    <row r="1207" spans="1:21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98"/>
      <c r="N1207" s="28"/>
      <c r="O1207" s="82"/>
      <c r="Q1207" s="76"/>
      <c r="R1207" s="28"/>
      <c r="S1207" s="39"/>
      <c r="U1207" s="76"/>
    </row>
    <row r="1208" spans="1:21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98"/>
      <c r="N1208" s="28"/>
      <c r="O1208" s="82"/>
      <c r="Q1208" s="76"/>
      <c r="R1208" s="28"/>
      <c r="S1208" s="39"/>
      <c r="U1208" s="76"/>
    </row>
    <row r="1209" spans="1:21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98"/>
      <c r="N1209" s="28"/>
      <c r="O1209" s="82"/>
      <c r="Q1209" s="76"/>
      <c r="R1209" s="28"/>
      <c r="S1209" s="39"/>
      <c r="U1209" s="76"/>
    </row>
    <row r="1210" spans="1:21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98"/>
      <c r="N1210" s="28"/>
      <c r="O1210" s="82"/>
      <c r="Q1210" s="76"/>
      <c r="R1210" s="28"/>
      <c r="S1210" s="39"/>
      <c r="U1210" s="76"/>
    </row>
    <row r="1211" spans="1:21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98"/>
      <c r="N1211" s="28"/>
      <c r="O1211" s="82"/>
      <c r="Q1211" s="76"/>
      <c r="R1211" s="28"/>
      <c r="S1211" s="39"/>
      <c r="U1211" s="76"/>
    </row>
    <row r="1212" spans="1:21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98"/>
      <c r="N1212" s="28"/>
      <c r="O1212" s="82"/>
      <c r="Q1212" s="76"/>
      <c r="R1212" s="28"/>
      <c r="S1212" s="39"/>
      <c r="U1212" s="76"/>
    </row>
    <row r="1213" spans="1:21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98"/>
      <c r="N1213" s="28"/>
      <c r="O1213" s="82"/>
      <c r="Q1213" s="76"/>
      <c r="R1213" s="28"/>
      <c r="S1213" s="39"/>
      <c r="U1213" s="76"/>
    </row>
    <row r="1214" spans="1:21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98"/>
      <c r="N1214" s="28"/>
      <c r="O1214" s="82"/>
      <c r="Q1214" s="76"/>
      <c r="R1214" s="28"/>
      <c r="S1214" s="39"/>
      <c r="U1214" s="76"/>
    </row>
    <row r="1215" spans="1:21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98"/>
      <c r="N1215" s="28"/>
      <c r="O1215" s="82"/>
      <c r="Q1215" s="76"/>
      <c r="R1215" s="28"/>
      <c r="S1215" s="39"/>
      <c r="U1215" s="76"/>
    </row>
    <row r="1216" spans="1:21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98"/>
      <c r="N1216" s="28"/>
      <c r="O1216" s="82"/>
      <c r="Q1216" s="76"/>
      <c r="R1216" s="28"/>
      <c r="S1216" s="39"/>
      <c r="U1216" s="76"/>
    </row>
    <row r="1217" spans="1:21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98"/>
      <c r="N1217" s="28"/>
      <c r="O1217" s="82"/>
      <c r="Q1217" s="76"/>
      <c r="R1217" s="28"/>
      <c r="S1217" s="39"/>
      <c r="U1217" s="76"/>
    </row>
    <row r="1218" spans="1:21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98"/>
      <c r="N1218" s="28"/>
      <c r="O1218" s="82"/>
      <c r="Q1218" s="76"/>
      <c r="R1218" s="28"/>
      <c r="S1218" s="39"/>
      <c r="U1218" s="76"/>
    </row>
    <row r="1219" spans="1:21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98"/>
      <c r="N1219" s="28"/>
      <c r="O1219" s="82"/>
      <c r="Q1219" s="76"/>
      <c r="R1219" s="28"/>
      <c r="S1219" s="39"/>
      <c r="U1219" s="76"/>
    </row>
    <row r="1220" spans="1:21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98"/>
      <c r="N1220" s="28"/>
      <c r="O1220" s="82"/>
      <c r="Q1220" s="76"/>
      <c r="R1220" s="28"/>
      <c r="S1220" s="39"/>
      <c r="U1220" s="76"/>
    </row>
    <row r="1221" spans="1:21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98"/>
      <c r="N1221" s="28"/>
      <c r="O1221" s="82"/>
      <c r="Q1221" s="76"/>
      <c r="R1221" s="28"/>
      <c r="S1221" s="39"/>
      <c r="U1221" s="76"/>
    </row>
    <row r="1222" spans="1:21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98"/>
      <c r="N1222" s="28"/>
      <c r="O1222" s="82"/>
      <c r="Q1222" s="76"/>
      <c r="R1222" s="28"/>
      <c r="S1222" s="39"/>
      <c r="U1222" s="76"/>
    </row>
    <row r="1223" spans="1:21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98"/>
      <c r="N1223" s="28"/>
      <c r="O1223" s="82"/>
      <c r="Q1223" s="76"/>
      <c r="R1223" s="28"/>
      <c r="S1223" s="39"/>
      <c r="U1223" s="76"/>
    </row>
    <row r="1224" spans="1:21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98"/>
      <c r="N1224" s="28"/>
      <c r="O1224" s="82"/>
      <c r="Q1224" s="76"/>
      <c r="R1224" s="28"/>
      <c r="S1224" s="39"/>
      <c r="U1224" s="76"/>
    </row>
    <row r="1225" spans="1:21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98"/>
      <c r="N1225" s="28"/>
      <c r="O1225" s="82"/>
      <c r="Q1225" s="76"/>
      <c r="R1225" s="28"/>
      <c r="S1225" s="39"/>
      <c r="U1225" s="76"/>
    </row>
    <row r="1226" spans="1:21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98"/>
      <c r="N1226" s="28"/>
      <c r="O1226" s="82"/>
      <c r="Q1226" s="76"/>
      <c r="R1226" s="28"/>
      <c r="S1226" s="39"/>
      <c r="U1226" s="76"/>
    </row>
    <row r="1227" spans="1:21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98"/>
      <c r="N1227" s="28"/>
      <c r="O1227" s="82"/>
      <c r="Q1227" s="76"/>
      <c r="R1227" s="28"/>
      <c r="S1227" s="39"/>
      <c r="U1227" s="76"/>
    </row>
    <row r="1228" spans="1:21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98"/>
      <c r="N1228" s="28"/>
      <c r="O1228" s="82"/>
      <c r="Q1228" s="76"/>
      <c r="R1228" s="28"/>
      <c r="S1228" s="39"/>
      <c r="U1228" s="76"/>
    </row>
    <row r="1229" spans="1:21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98"/>
      <c r="N1229" s="28"/>
      <c r="O1229" s="82"/>
      <c r="Q1229" s="76"/>
      <c r="R1229" s="28"/>
      <c r="S1229" s="39"/>
      <c r="U1229" s="76"/>
    </row>
    <row r="1230" spans="1:21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98"/>
      <c r="N1230" s="28"/>
      <c r="O1230" s="82"/>
      <c r="Q1230" s="76"/>
      <c r="R1230" s="28"/>
      <c r="S1230" s="39"/>
      <c r="U1230" s="76"/>
    </row>
    <row r="1231" spans="1:21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98"/>
      <c r="N1231" s="28"/>
      <c r="O1231" s="82"/>
      <c r="Q1231" s="76"/>
      <c r="R1231" s="28"/>
      <c r="S1231" s="39"/>
      <c r="U1231" s="76"/>
    </row>
    <row r="1232" spans="1:21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98"/>
      <c r="N1232" s="28"/>
      <c r="O1232" s="82"/>
      <c r="Q1232" s="76"/>
      <c r="R1232" s="28"/>
      <c r="S1232" s="39"/>
      <c r="U1232" s="76"/>
    </row>
    <row r="1233" spans="1:21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98"/>
      <c r="N1233" s="28"/>
      <c r="O1233" s="82"/>
      <c r="Q1233" s="76"/>
      <c r="R1233" s="28"/>
      <c r="S1233" s="39"/>
      <c r="U1233" s="76"/>
    </row>
    <row r="1234" spans="1:21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98"/>
      <c r="N1234" s="28"/>
      <c r="O1234" s="82"/>
      <c r="Q1234" s="76"/>
      <c r="R1234" s="28"/>
      <c r="S1234" s="39"/>
      <c r="U1234" s="76"/>
    </row>
    <row r="1235" spans="1:21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98"/>
      <c r="N1235" s="28"/>
      <c r="O1235" s="82"/>
      <c r="Q1235" s="76"/>
      <c r="R1235" s="28"/>
      <c r="S1235" s="39"/>
      <c r="U1235" s="76"/>
    </row>
    <row r="1236" spans="1:21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98"/>
      <c r="N1236" s="28"/>
      <c r="O1236" s="82"/>
      <c r="Q1236" s="76"/>
      <c r="R1236" s="28"/>
      <c r="S1236" s="39"/>
      <c r="U1236" s="76"/>
    </row>
    <row r="1237" spans="1:21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98"/>
      <c r="N1237" s="28"/>
      <c r="O1237" s="82"/>
      <c r="Q1237" s="76"/>
      <c r="R1237" s="28"/>
      <c r="S1237" s="39"/>
      <c r="U1237" s="76"/>
    </row>
    <row r="1238" spans="1:21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98"/>
      <c r="N1238" s="28"/>
      <c r="O1238" s="82"/>
      <c r="Q1238" s="76"/>
      <c r="R1238" s="28"/>
      <c r="S1238" s="39"/>
      <c r="U1238" s="76"/>
    </row>
    <row r="1239" spans="1:21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98"/>
      <c r="N1239" s="28"/>
      <c r="O1239" s="82"/>
      <c r="Q1239" s="76"/>
      <c r="R1239" s="28"/>
      <c r="S1239" s="39"/>
      <c r="U1239" s="76"/>
    </row>
    <row r="1240" spans="1:21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98"/>
      <c r="N1240" s="28"/>
      <c r="O1240" s="82"/>
      <c r="Q1240" s="76"/>
      <c r="R1240" s="28"/>
      <c r="S1240" s="39"/>
      <c r="U1240" s="76"/>
    </row>
    <row r="1241" spans="1:21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98"/>
      <c r="N1241" s="28"/>
      <c r="O1241" s="82"/>
      <c r="Q1241" s="76"/>
      <c r="R1241" s="28"/>
      <c r="S1241" s="39"/>
      <c r="U1241" s="76"/>
    </row>
    <row r="1242" spans="1:21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98"/>
      <c r="N1242" s="28"/>
      <c r="O1242" s="82"/>
      <c r="Q1242" s="76"/>
      <c r="R1242" s="28"/>
      <c r="S1242" s="39"/>
      <c r="U1242" s="76"/>
    </row>
    <row r="1243" spans="1:21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98"/>
      <c r="N1243" s="28"/>
      <c r="O1243" s="82"/>
      <c r="Q1243" s="76"/>
      <c r="R1243" s="28"/>
      <c r="S1243" s="39"/>
      <c r="U1243" s="76"/>
    </row>
    <row r="1244" spans="1:21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98"/>
      <c r="N1244" s="28"/>
      <c r="O1244" s="82"/>
      <c r="Q1244" s="76"/>
      <c r="R1244" s="28"/>
      <c r="S1244" s="39"/>
      <c r="U1244" s="76"/>
    </row>
    <row r="1245" spans="1:21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98"/>
      <c r="N1245" s="28"/>
      <c r="O1245" s="82"/>
      <c r="Q1245" s="76"/>
      <c r="R1245" s="28"/>
      <c r="S1245" s="39"/>
      <c r="U1245" s="76"/>
    </row>
    <row r="1246" spans="1:21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98"/>
      <c r="N1246" s="28"/>
      <c r="O1246" s="82"/>
      <c r="Q1246" s="76"/>
      <c r="R1246" s="28"/>
      <c r="S1246" s="39"/>
      <c r="U1246" s="76"/>
    </row>
    <row r="1247" spans="1:21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98"/>
      <c r="N1247" s="28"/>
      <c r="O1247" s="82"/>
      <c r="Q1247" s="76"/>
      <c r="R1247" s="28"/>
      <c r="S1247" s="39"/>
      <c r="U1247" s="76"/>
    </row>
    <row r="1248" spans="1:21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98"/>
      <c r="N1248" s="28"/>
      <c r="O1248" s="82"/>
      <c r="Q1248" s="76"/>
      <c r="R1248" s="28"/>
      <c r="S1248" s="39"/>
      <c r="U1248" s="76"/>
    </row>
    <row r="1249" spans="1:21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98"/>
      <c r="N1249" s="28"/>
      <c r="O1249" s="82"/>
      <c r="Q1249" s="76"/>
      <c r="R1249" s="28"/>
      <c r="S1249" s="39"/>
      <c r="U1249" s="76"/>
    </row>
    <row r="1250" spans="1:21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98"/>
      <c r="N1250" s="28"/>
      <c r="O1250" s="82"/>
      <c r="Q1250" s="76"/>
      <c r="R1250" s="28"/>
      <c r="S1250" s="39"/>
      <c r="U1250" s="76"/>
    </row>
    <row r="1251" spans="1:21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98"/>
      <c r="N1251" s="28"/>
      <c r="O1251" s="82"/>
      <c r="Q1251" s="76"/>
      <c r="R1251" s="28"/>
      <c r="S1251" s="39"/>
      <c r="U1251" s="76"/>
    </row>
    <row r="1252" spans="1:21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98"/>
      <c r="N1252" s="28"/>
      <c r="O1252" s="82"/>
      <c r="Q1252" s="76"/>
      <c r="R1252" s="28"/>
      <c r="S1252" s="39"/>
      <c r="U1252" s="76"/>
    </row>
    <row r="1253" spans="1:21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98"/>
      <c r="N1253" s="28"/>
      <c r="O1253" s="82"/>
      <c r="Q1253" s="76"/>
      <c r="R1253" s="28"/>
      <c r="S1253" s="39"/>
      <c r="U1253" s="76"/>
    </row>
    <row r="1254" spans="1:21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98"/>
      <c r="N1254" s="28"/>
      <c r="O1254" s="82"/>
      <c r="Q1254" s="76"/>
      <c r="R1254" s="28"/>
      <c r="S1254" s="39"/>
      <c r="U1254" s="76"/>
    </row>
    <row r="1255" spans="1:21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98"/>
      <c r="N1255" s="28"/>
      <c r="O1255" s="82"/>
      <c r="Q1255" s="76"/>
      <c r="R1255" s="28"/>
      <c r="S1255" s="39"/>
      <c r="U1255" s="76"/>
    </row>
    <row r="1256" spans="1:21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98"/>
      <c r="N1256" s="28"/>
      <c r="O1256" s="82"/>
      <c r="Q1256" s="76"/>
      <c r="R1256" s="28"/>
      <c r="S1256" s="39"/>
      <c r="U1256" s="76"/>
    </row>
    <row r="1257" spans="1:21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98"/>
      <c r="N1257" s="28"/>
      <c r="O1257" s="82"/>
      <c r="Q1257" s="76"/>
      <c r="R1257" s="28"/>
      <c r="S1257" s="39"/>
      <c r="U1257" s="76"/>
    </row>
    <row r="1258" spans="1:21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98"/>
      <c r="N1258" s="28"/>
      <c r="O1258" s="82"/>
      <c r="Q1258" s="76"/>
      <c r="R1258" s="28"/>
      <c r="S1258" s="39"/>
      <c r="U1258" s="76"/>
    </row>
    <row r="1259" spans="1:21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98"/>
      <c r="N1259" s="28"/>
      <c r="O1259" s="82"/>
      <c r="Q1259" s="76"/>
      <c r="R1259" s="28"/>
      <c r="S1259" s="39"/>
      <c r="U1259" s="76"/>
    </row>
    <row r="1260" spans="1:21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98"/>
      <c r="N1260" s="28"/>
      <c r="O1260" s="82"/>
      <c r="Q1260" s="76"/>
      <c r="R1260" s="28"/>
      <c r="S1260" s="39"/>
      <c r="U1260" s="76"/>
    </row>
    <row r="1261" spans="1:21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98"/>
      <c r="N1261" s="28"/>
      <c r="O1261" s="82"/>
      <c r="Q1261" s="76"/>
      <c r="R1261" s="28"/>
      <c r="S1261" s="39"/>
      <c r="U1261" s="76"/>
    </row>
    <row r="1262" spans="1:21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98"/>
      <c r="N1262" s="28"/>
      <c r="O1262" s="82"/>
      <c r="Q1262" s="76"/>
      <c r="R1262" s="28"/>
      <c r="S1262" s="39"/>
      <c r="U1262" s="76"/>
    </row>
    <row r="1263" spans="1:21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98"/>
      <c r="N1263" s="28"/>
      <c r="O1263" s="82"/>
      <c r="Q1263" s="76"/>
      <c r="R1263" s="28"/>
      <c r="S1263" s="39"/>
      <c r="U1263" s="76"/>
    </row>
    <row r="1264" spans="1:21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98"/>
      <c r="N1264" s="28"/>
      <c r="O1264" s="82"/>
      <c r="Q1264" s="76"/>
      <c r="R1264" s="28"/>
      <c r="S1264" s="39"/>
      <c r="U1264" s="76"/>
    </row>
    <row r="1265" spans="1:21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98"/>
      <c r="N1265" s="28"/>
      <c r="O1265" s="82"/>
      <c r="Q1265" s="76"/>
      <c r="R1265" s="28"/>
      <c r="S1265" s="39"/>
      <c r="U1265" s="76"/>
    </row>
    <row r="1266" spans="1:21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98"/>
      <c r="N1266" s="28"/>
      <c r="O1266" s="82"/>
      <c r="Q1266" s="76"/>
      <c r="R1266" s="28"/>
      <c r="S1266" s="39"/>
      <c r="U1266" s="76"/>
    </row>
    <row r="1267" spans="1:21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98"/>
      <c r="N1267" s="28"/>
      <c r="O1267" s="82"/>
      <c r="Q1267" s="76"/>
      <c r="R1267" s="28"/>
      <c r="S1267" s="39"/>
      <c r="U1267" s="76"/>
    </row>
    <row r="1268" spans="1:21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98"/>
      <c r="N1268" s="28"/>
      <c r="O1268" s="82"/>
      <c r="Q1268" s="76"/>
      <c r="R1268" s="28"/>
      <c r="S1268" s="39"/>
      <c r="U1268" s="76"/>
    </row>
    <row r="1269" spans="1:21" s="32" customFormat="1" ht="12" customHeight="1">
      <c r="A1269" s="27"/>
      <c r="B1269" s="27"/>
      <c r="C1269" s="27"/>
      <c r="D1269" s="27"/>
      <c r="E1269" s="27"/>
      <c r="F1269" s="27"/>
      <c r="G1269" s="27"/>
      <c r="H1269" s="27"/>
      <c r="I1269" s="27"/>
      <c r="J1269" s="28"/>
      <c r="K1269" s="28"/>
      <c r="L1269" s="98"/>
      <c r="M1269" s="98"/>
      <c r="N1269" s="28"/>
      <c r="O1269" s="82"/>
      <c r="Q1269" s="76"/>
      <c r="R1269" s="28"/>
      <c r="S1269" s="39"/>
      <c r="U1269" s="76"/>
    </row>
    <row r="1270" spans="1:21" s="32" customFormat="1" ht="12" customHeight="1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98"/>
      <c r="M1270" s="98"/>
      <c r="N1270" s="27"/>
      <c r="O1270" s="82"/>
      <c r="Q1270" s="76"/>
      <c r="R1270" s="27"/>
      <c r="S1270" s="39"/>
      <c r="U1270" s="76"/>
    </row>
    <row r="1271" spans="1:21" s="32" customFormat="1" ht="12" customHeight="1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98"/>
      <c r="M1271" s="98"/>
      <c r="N1271" s="27"/>
      <c r="O1271" s="82"/>
      <c r="Q1271" s="76"/>
      <c r="R1271" s="27"/>
      <c r="S1271" s="39"/>
      <c r="U1271" s="76"/>
    </row>
    <row r="1272" spans="1:21" s="32" customFormat="1" ht="12" customHeight="1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98"/>
      <c r="M1272" s="98"/>
      <c r="N1272" s="27"/>
      <c r="O1272" s="82"/>
      <c r="Q1272" s="76"/>
      <c r="R1272" s="27"/>
      <c r="S1272" s="39"/>
      <c r="U1272" s="76"/>
    </row>
    <row r="1273" spans="1:21" s="32" customFormat="1" ht="12" customHeight="1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98"/>
      <c r="M1273" s="98"/>
      <c r="N1273" s="27"/>
      <c r="O1273" s="82"/>
      <c r="Q1273" s="76"/>
      <c r="R1273" s="27"/>
      <c r="S1273" s="39"/>
      <c r="U1273" s="76"/>
    </row>
    <row r="1274" spans="1:21" s="32" customFormat="1" ht="12" customHeight="1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98"/>
      <c r="M1274" s="98"/>
      <c r="N1274" s="27"/>
      <c r="O1274" s="82"/>
      <c r="Q1274" s="76"/>
      <c r="R1274" s="27"/>
      <c r="S1274" s="39"/>
      <c r="U1274" s="76"/>
    </row>
    <row r="1275" spans="1:21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98"/>
      <c r="M1275" s="98"/>
      <c r="N1275" s="27"/>
      <c r="O1275" s="82"/>
      <c r="Q1275" s="76"/>
      <c r="R1275" s="27"/>
      <c r="S1275" s="39"/>
      <c r="U1275" s="76"/>
    </row>
    <row r="1276" spans="1:21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98"/>
      <c r="N1276" s="27"/>
      <c r="O1276" s="82"/>
      <c r="Q1276" s="76"/>
      <c r="R1276" s="27"/>
      <c r="S1276" s="39"/>
      <c r="U1276" s="76"/>
    </row>
    <row r="1277" spans="1:21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98"/>
      <c r="N1277" s="27"/>
      <c r="O1277" s="82"/>
      <c r="Q1277" s="76"/>
      <c r="R1277" s="27"/>
      <c r="S1277" s="39"/>
      <c r="U1277" s="76"/>
    </row>
    <row r="1278" spans="1:21" ht="12" customHeight="1">
      <c r="Q1278" s="76"/>
      <c r="U1278" s="76"/>
    </row>
    <row r="1279" spans="1:21" ht="12" customHeight="1">
      <c r="Q1279" s="76"/>
      <c r="U1279" s="76"/>
    </row>
    <row r="1280" spans="1:21" ht="12" customHeight="1">
      <c r="Q1280" s="76"/>
      <c r="U1280" s="76"/>
    </row>
    <row r="1281" spans="17:21" ht="12" customHeight="1">
      <c r="Q1281" s="76"/>
      <c r="U1281" s="76"/>
    </row>
    <row r="1282" spans="17:21" ht="12" customHeight="1">
      <c r="Q1282" s="76"/>
      <c r="U1282" s="76"/>
    </row>
    <row r="1283" spans="17:21" ht="12" customHeight="1">
      <c r="Q1283" s="76"/>
      <c r="U1283" s="76"/>
    </row>
    <row r="1284" spans="17:21" ht="12" customHeight="1">
      <c r="Q1284" s="76"/>
      <c r="U1284" s="76"/>
    </row>
    <row r="1285" spans="17:21" ht="12" customHeight="1">
      <c r="Q1285" s="76"/>
      <c r="U1285" s="76"/>
    </row>
    <row r="1286" spans="17:21" ht="12" customHeight="1">
      <c r="Q1286" s="76"/>
      <c r="U1286" s="76"/>
    </row>
    <row r="1287" spans="17:21" ht="12" customHeight="1">
      <c r="Q1287" s="76"/>
      <c r="U1287" s="76"/>
    </row>
    <row r="1288" spans="17:21" ht="12" customHeight="1">
      <c r="Q1288" s="76"/>
      <c r="U1288" s="76"/>
    </row>
    <row r="1289" spans="17:21" ht="12" customHeight="1">
      <c r="Q1289" s="76"/>
      <c r="U1289" s="76"/>
    </row>
    <row r="1290" spans="17:21" ht="12" customHeight="1">
      <c r="Q1290" s="76"/>
      <c r="U1290" s="76"/>
    </row>
    <row r="1291" spans="17:21" ht="12" customHeight="1">
      <c r="Q1291" s="76"/>
      <c r="U1291" s="76"/>
    </row>
    <row r="1292" spans="17:21" ht="12" customHeight="1">
      <c r="Q1292" s="76"/>
      <c r="U1292" s="7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tabColor theme="4"/>
  </sheetPr>
  <dimension ref="A1:U1292"/>
  <sheetViews>
    <sheetView topLeftCell="J1" zoomScale="85" zoomScaleNormal="85" workbookViewId="0">
      <selection activeCell="U6" sqref="U6:U67"/>
    </sheetView>
  </sheetViews>
  <sheetFormatPr defaultColWidth="15.42578125" defaultRowHeight="12" customHeight="1" outlineLevelRow="1"/>
  <cols>
    <col min="1" max="1" width="18" style="27" bestFit="1" customWidth="1"/>
    <col min="2" max="2" width="13.7109375" style="27" customWidth="1"/>
    <col min="3" max="3" width="19.140625" style="27" bestFit="1" customWidth="1"/>
    <col min="4" max="4" width="13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" style="27" customWidth="1"/>
    <col min="12" max="12" width="17.42578125" style="98" bestFit="1" customWidth="1"/>
    <col min="13" max="13" width="18" style="98" bestFit="1" customWidth="1"/>
    <col min="14" max="14" width="2.140625" style="27" customWidth="1"/>
    <col min="15" max="15" width="11.140625" style="82" bestFit="1" customWidth="1"/>
    <col min="16" max="16" width="10.7109375" style="32" customWidth="1"/>
    <col min="17" max="17" width="10.7109375" style="98" customWidth="1"/>
    <col min="18" max="18" width="2.140625" style="27" customWidth="1"/>
    <col min="19" max="19" width="10.7109375" style="39" bestFit="1" customWidth="1"/>
    <col min="20" max="20" width="10.7109375" style="32" customWidth="1"/>
    <col min="21" max="21" width="10.7109375" style="98" customWidth="1"/>
    <col min="22" max="16384" width="15.42578125" style="27"/>
  </cols>
  <sheetData>
    <row r="1" spans="1:21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 t="str">
        <f ca="1">IF(AND($B$2&lt;=O1,O1&lt;=EndDate),O1,"")</f>
        <v/>
      </c>
      <c r="L1" s="93" t="str">
        <f ca="1">IF($K1="","",IFERROR(VLOOKUP($K1,O:Q,3,FALSE),""))</f>
        <v/>
      </c>
      <c r="M1" s="93" t="str">
        <f ca="1">IF($K1="","",IFERROR(VLOOKUP($K1,S:U,3,FALSE),""))</f>
        <v/>
      </c>
      <c r="N1" s="28"/>
      <c r="Q1" s="76" t="str">
        <f>IFERROR(P1/P2-1,"")</f>
        <v/>
      </c>
      <c r="R1" s="28"/>
      <c r="U1" s="76" t="str">
        <f>IFERROR(T1/T2-1,"")</f>
        <v/>
      </c>
    </row>
    <row r="2" spans="1:21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DATE(YEAR(EndDate)-5,MONTH(EndDate)-2,DAY(EndDate))</f>
        <v>42889</v>
      </c>
      <c r="D2" s="49"/>
      <c r="E2" s="49"/>
      <c r="F2" s="49"/>
      <c r="G2" s="49"/>
      <c r="H2" s="49"/>
      <c r="I2" s="49"/>
      <c r="J2" s="28"/>
      <c r="K2" s="28"/>
      <c r="L2" s="99" t="str">
        <f>A7</f>
        <v>IWALIEU LX Equity</v>
      </c>
      <c r="M2" s="99" t="str">
        <f>A8</f>
        <v>IWALPEU LX Equity</v>
      </c>
      <c r="N2" s="28"/>
      <c r="O2" s="41" t="s">
        <v>109</v>
      </c>
      <c r="P2" s="103" t="str">
        <f>A7</f>
        <v>IWALIEU LX Equity</v>
      </c>
      <c r="Q2" s="104"/>
      <c r="R2" s="28"/>
      <c r="S2" s="41" t="s">
        <v>109</v>
      </c>
      <c r="T2" s="103" t="str">
        <f>A8</f>
        <v>IWALPEU LX Equity</v>
      </c>
      <c r="U2" s="104"/>
    </row>
    <row r="3" spans="1:21" s="37" customFormat="1" ht="15">
      <c r="A3" s="30" t="s">
        <v>101</v>
      </c>
      <c r="B3" s="31">
        <f ca="1">TODAY()</f>
        <v>44776</v>
      </c>
      <c r="D3" s="49"/>
      <c r="E3" s="49"/>
      <c r="F3" s="49"/>
      <c r="G3" s="49"/>
      <c r="H3" s="49"/>
      <c r="I3" s="49"/>
      <c r="J3" s="38"/>
      <c r="K3" s="84"/>
      <c r="L3" s="84"/>
      <c r="M3" s="84"/>
      <c r="N3" s="38"/>
      <c r="O3" s="41" t="s">
        <v>184</v>
      </c>
      <c r="P3" s="78" t="s">
        <v>0</v>
      </c>
      <c r="Q3" s="90"/>
      <c r="R3" s="38"/>
      <c r="S3" s="41" t="s">
        <v>184</v>
      </c>
      <c r="T3" s="79" t="str">
        <f>P3</f>
        <v>PX_LAST</v>
      </c>
      <c r="U3" s="90"/>
    </row>
    <row r="4" spans="1:21" s="37" customFormat="1" ht="15"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85" t="s">
        <v>108</v>
      </c>
      <c r="N4" s="38"/>
      <c r="O4" s="41" t="s">
        <v>106</v>
      </c>
      <c r="P4" s="78" t="s">
        <v>187</v>
      </c>
      <c r="Q4" s="91" t="s">
        <v>108</v>
      </c>
      <c r="R4" s="38"/>
      <c r="S4" s="41" t="s">
        <v>106</v>
      </c>
      <c r="T4" s="79" t="str">
        <f>P4</f>
        <v>EUR</v>
      </c>
      <c r="U4" s="91" t="s">
        <v>108</v>
      </c>
    </row>
    <row r="5" spans="1:21" ht="12" customHeight="1">
      <c r="B5" s="28"/>
      <c r="C5" s="28"/>
      <c r="D5" s="28"/>
      <c r="E5" s="28"/>
      <c r="F5" s="28"/>
      <c r="G5" s="28"/>
      <c r="H5" s="28"/>
      <c r="I5" s="28"/>
      <c r="J5" s="28"/>
      <c r="K5" s="86"/>
      <c r="L5" s="86"/>
      <c r="M5" s="86"/>
      <c r="N5" s="28"/>
      <c r="O5" s="41" t="s">
        <v>185</v>
      </c>
      <c r="P5" s="78" t="s">
        <v>140</v>
      </c>
      <c r="Q5" s="92"/>
      <c r="R5" s="28"/>
      <c r="S5" s="41" t="s">
        <v>185</v>
      </c>
      <c r="T5" s="79" t="str">
        <f>P5</f>
        <v>M</v>
      </c>
      <c r="U5" s="92"/>
    </row>
    <row r="6" spans="1:21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37" ca="1" si="0">IF(AND($B$2&lt;=O6,O6&lt;=EndDate),O6,"")</f>
        <v>44742</v>
      </c>
      <c r="L6" s="93">
        <f t="shared" ref="L6:L67" ca="1" si="1">IF($K6="","",IFERROR(VLOOKUP($K6,O:Q,3,FALSE),""))</f>
        <v>-6.9050249752549364E-2</v>
      </c>
      <c r="M6" s="93">
        <f t="shared" ref="M6:M67" ca="1" si="2">IF($K6="","",IFERROR(VLOOKUP($K6,S:U,3,FALSE),""))</f>
        <v>-6.9559627129540336E-2</v>
      </c>
      <c r="N6" s="28"/>
      <c r="O6" s="80">
        <f ca="1">_xll.BDH(P$2,P$3,StartDate,EndDate,"Per="&amp;P$5,"Fill=E","Sort=R","Dir=V","Dts=S",IF(P$4="","","Curr=" &amp;P$4),"cols=2;rows=61")</f>
        <v>44742</v>
      </c>
      <c r="P6" s="47">
        <v>1617.73</v>
      </c>
      <c r="Q6" s="76">
        <f t="shared" ref="Q6:Q67" si="3">IFERROR(P6/P7-1,"")</f>
        <v>-6.9050249752549364E-2</v>
      </c>
      <c r="R6" s="28"/>
      <c r="S6" s="39">
        <f ca="1">_xll.BDH(T$2,T$3,StartDate,EndDate,"Per="&amp;T$5,"Fill=E","Sort=R","Dir=V","Dts=S",IF(T$4="","","Curr=" &amp;T$4),"cols=2;rows=61")</f>
        <v>44742</v>
      </c>
      <c r="T6" s="32">
        <v>1447.3</v>
      </c>
      <c r="U6" s="76">
        <f t="shared" ref="U6:U67" si="4">IFERROR(T6/T7-1,"")</f>
        <v>-6.9559627129540336E-2</v>
      </c>
    </row>
    <row r="7" spans="1:21" ht="12" customHeight="1">
      <c r="A7" s="33" t="s">
        <v>116</v>
      </c>
      <c r="B7" s="42" t="str">
        <f>_xll.BDP($A7,"ID_ISIN")</f>
        <v>LU1071453895</v>
      </c>
      <c r="C7" s="33" t="s">
        <v>130</v>
      </c>
      <c r="D7" s="33" t="s">
        <v>137</v>
      </c>
      <c r="E7" s="43" t="s">
        <v>218</v>
      </c>
      <c r="F7" s="43" t="s">
        <v>133</v>
      </c>
      <c r="G7" s="51">
        <f ca="1">_xlfn.STDEV.S($L:$L)</f>
        <v>4.3681412427703736E-2</v>
      </c>
      <c r="H7" s="51">
        <f ca="1">$G7*SQRT(12)</f>
        <v>0.15131685134230688</v>
      </c>
      <c r="I7" s="52">
        <f ca="1">IF($H7&lt;0.5%,1,IF($H7&lt;2%,2,IF($H7&lt;5%,3,IF($H7&lt;10%,4,IF($H7&lt;15%,5,IF($H7&lt;25%,6,7))))))</f>
        <v>6</v>
      </c>
      <c r="J7" s="28"/>
      <c r="K7" s="101">
        <f t="shared" ca="1" si="0"/>
        <v>44712</v>
      </c>
      <c r="L7" s="93">
        <f t="shared" ca="1" si="1"/>
        <v>-3.6313220940550117E-2</v>
      </c>
      <c r="M7" s="93">
        <f t="shared" ca="1" si="2"/>
        <v>-3.6848069052204058E-2</v>
      </c>
      <c r="N7" s="28"/>
      <c r="O7" s="81">
        <v>44712</v>
      </c>
      <c r="P7" s="32">
        <v>1737.72</v>
      </c>
      <c r="Q7" s="76">
        <f t="shared" si="3"/>
        <v>-3.6313220940550117E-2</v>
      </c>
      <c r="R7" s="28"/>
      <c r="S7" s="39">
        <v>44712</v>
      </c>
      <c r="T7" s="32">
        <v>1555.5</v>
      </c>
      <c r="U7" s="76">
        <f t="shared" si="4"/>
        <v>-3.6848069052204058E-2</v>
      </c>
    </row>
    <row r="8" spans="1:21" ht="12" customHeight="1">
      <c r="A8" s="33" t="s">
        <v>117</v>
      </c>
      <c r="B8" s="42" t="str">
        <f>_xll.BDP($A8,"ID_ISIN")</f>
        <v>LU1071456054</v>
      </c>
      <c r="C8" s="33" t="s">
        <v>130</v>
      </c>
      <c r="D8" s="33" t="s">
        <v>137</v>
      </c>
      <c r="E8" s="43" t="s">
        <v>218</v>
      </c>
      <c r="F8" s="43" t="s">
        <v>134</v>
      </c>
      <c r="G8" s="51">
        <f ca="1">_xlfn.STDEV.S($M:$M)</f>
        <v>4.3781775788356576E-2</v>
      </c>
      <c r="H8" s="51">
        <f ca="1">$G8*SQRT(12)</f>
        <v>0.15166452022204505</v>
      </c>
      <c r="I8" s="52">
        <f ca="1">IF($H8&lt;0.5%,1,IF($H8&lt;2%,2,IF($H8&lt;5%,3,IF($H8&lt;10%,4,IF($H8&lt;15%,5,IF($H8&lt;25%,6,7))))))</f>
        <v>6</v>
      </c>
      <c r="J8" s="28"/>
      <c r="K8" s="101">
        <f t="shared" ca="1" si="0"/>
        <v>44680</v>
      </c>
      <c r="L8" s="93">
        <f t="shared" ca="1" si="1"/>
        <v>-9.165439479526194E-3</v>
      </c>
      <c r="M8" s="93">
        <f t="shared" ca="1" si="2"/>
        <v>-9.6945095105529511E-3</v>
      </c>
      <c r="N8" s="28"/>
      <c r="O8" s="81">
        <v>44680</v>
      </c>
      <c r="P8" s="32">
        <v>1803.2</v>
      </c>
      <c r="Q8" s="76">
        <f t="shared" si="3"/>
        <v>-9.165439479526194E-3</v>
      </c>
      <c r="R8" s="28"/>
      <c r="S8" s="39">
        <v>44680</v>
      </c>
      <c r="T8" s="32">
        <v>1615.01</v>
      </c>
      <c r="U8" s="76">
        <f t="shared" si="4"/>
        <v>-9.6945095105529511E-3</v>
      </c>
    </row>
    <row r="9" spans="1:21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f t="shared" ca="1" si="0"/>
        <v>44651</v>
      </c>
      <c r="L9" s="93">
        <f t="shared" ca="1" si="1"/>
        <v>3.8228733448573138E-2</v>
      </c>
      <c r="M9" s="93">
        <f t="shared" ca="1" si="2"/>
        <v>3.820982938630002E-2</v>
      </c>
      <c r="N9" s="28"/>
      <c r="O9" s="81">
        <v>44651</v>
      </c>
      <c r="P9" s="32">
        <v>1819.88</v>
      </c>
      <c r="Q9" s="76">
        <f t="shared" si="3"/>
        <v>3.8228733448573138E-2</v>
      </c>
      <c r="R9" s="28"/>
      <c r="S9" s="39">
        <v>44651</v>
      </c>
      <c r="T9" s="32">
        <v>1630.82</v>
      </c>
      <c r="U9" s="76">
        <f t="shared" si="4"/>
        <v>3.820982938630002E-2</v>
      </c>
    </row>
    <row r="10" spans="1:21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f t="shared" ca="1" si="0"/>
        <v>44620</v>
      </c>
      <c r="L10" s="93">
        <f t="shared" ca="1" si="1"/>
        <v>1.7980033799675832E-2</v>
      </c>
      <c r="M10" s="93">
        <f t="shared" ca="1" si="2"/>
        <v>1.7469540040030429E-2</v>
      </c>
      <c r="N10" s="28"/>
      <c r="O10" s="81">
        <v>44620</v>
      </c>
      <c r="P10" s="32">
        <v>1752.87</v>
      </c>
      <c r="Q10" s="76">
        <f t="shared" si="3"/>
        <v>1.7980033799675832E-2</v>
      </c>
      <c r="R10" s="28"/>
      <c r="S10" s="39">
        <v>44620</v>
      </c>
      <c r="T10" s="32">
        <v>1570.8</v>
      </c>
      <c r="U10" s="76">
        <f t="shared" si="4"/>
        <v>1.7469540040030429E-2</v>
      </c>
    </row>
    <row r="11" spans="1:21" s="32" customFormat="1" ht="12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101">
        <f t="shared" ca="1" si="0"/>
        <v>44592</v>
      </c>
      <c r="L11" s="93">
        <f t="shared" ca="1" si="1"/>
        <v>-2.8749830783809438E-2</v>
      </c>
      <c r="M11" s="93">
        <f t="shared" ca="1" si="2"/>
        <v>-2.9294148715433788E-2</v>
      </c>
      <c r="N11" s="28"/>
      <c r="O11" s="81">
        <v>44592</v>
      </c>
      <c r="P11" s="32">
        <v>1721.91</v>
      </c>
      <c r="Q11" s="76">
        <f t="shared" si="3"/>
        <v>-2.8749830783809438E-2</v>
      </c>
      <c r="R11" s="28"/>
      <c r="S11" s="39">
        <v>44592</v>
      </c>
      <c r="T11" s="32">
        <v>1543.83</v>
      </c>
      <c r="U11" s="76">
        <f t="shared" si="4"/>
        <v>-2.9294148715433788E-2</v>
      </c>
    </row>
    <row r="12" spans="1:21" s="32" customFormat="1" ht="12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101">
        <f t="shared" ca="1" si="0"/>
        <v>44561</v>
      </c>
      <c r="L12" s="93">
        <f t="shared" ca="1" si="1"/>
        <v>1.1069479375181768E-2</v>
      </c>
      <c r="M12" s="93">
        <f t="shared" ca="1" si="2"/>
        <v>1.0509060411213023E-2</v>
      </c>
      <c r="N12" s="28"/>
      <c r="O12" s="81">
        <v>44561</v>
      </c>
      <c r="P12" s="32">
        <v>1772.88</v>
      </c>
      <c r="Q12" s="76">
        <f t="shared" si="3"/>
        <v>1.1069479375181768E-2</v>
      </c>
      <c r="R12" s="28"/>
      <c r="S12" s="39">
        <v>44561</v>
      </c>
      <c r="T12" s="32">
        <v>1590.42</v>
      </c>
      <c r="U12" s="76">
        <f t="shared" si="4"/>
        <v>1.0509060411213023E-2</v>
      </c>
    </row>
    <row r="13" spans="1:21" s="32" customFormat="1" ht="12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101">
        <f t="shared" ca="1" si="0"/>
        <v>44530</v>
      </c>
      <c r="L13" s="93">
        <f t="shared" ca="1" si="1"/>
        <v>-1.0987337488366888E-2</v>
      </c>
      <c r="M13" s="93">
        <f t="shared" ca="1" si="2"/>
        <v>-1.1518508748790901E-2</v>
      </c>
      <c r="N13" s="28"/>
      <c r="O13" s="81">
        <v>44530</v>
      </c>
      <c r="P13" s="32">
        <v>1753.47</v>
      </c>
      <c r="Q13" s="76">
        <f t="shared" si="3"/>
        <v>-1.0987337488366888E-2</v>
      </c>
      <c r="R13" s="28"/>
      <c r="S13" s="39">
        <v>44530</v>
      </c>
      <c r="T13" s="32">
        <v>1573.88</v>
      </c>
      <c r="U13" s="76">
        <f t="shared" si="4"/>
        <v>-1.1518508748790901E-2</v>
      </c>
    </row>
    <row r="14" spans="1:21" s="32" customFormat="1" ht="12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101">
        <f t="shared" ca="1" si="0"/>
        <v>44498</v>
      </c>
      <c r="L14" s="93">
        <f t="shared" ca="1" si="1"/>
        <v>4.8133937914196068E-2</v>
      </c>
      <c r="M14" s="93">
        <f t="shared" ca="1" si="2"/>
        <v>4.7554508730607736E-2</v>
      </c>
      <c r="N14" s="28"/>
      <c r="O14" s="81">
        <v>44498</v>
      </c>
      <c r="P14" s="32">
        <v>1772.95</v>
      </c>
      <c r="Q14" s="76">
        <f t="shared" si="3"/>
        <v>4.8133937914196068E-2</v>
      </c>
      <c r="R14" s="28"/>
      <c r="S14" s="39">
        <v>44498</v>
      </c>
      <c r="T14" s="32">
        <v>1592.22</v>
      </c>
      <c r="U14" s="76">
        <f t="shared" si="4"/>
        <v>4.7554508730607736E-2</v>
      </c>
    </row>
    <row r="15" spans="1:21" s="32" customFormat="1" ht="12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101">
        <f t="shared" ca="1" si="0"/>
        <v>44469</v>
      </c>
      <c r="L15" s="93">
        <f t="shared" ca="1" si="1"/>
        <v>-1.8127887807936061E-2</v>
      </c>
      <c r="M15" s="93">
        <f t="shared" ca="1" si="2"/>
        <v>-1.8659125539113086E-2</v>
      </c>
      <c r="N15" s="28"/>
      <c r="O15" s="81">
        <v>44469</v>
      </c>
      <c r="P15" s="32">
        <v>1691.53</v>
      </c>
      <c r="Q15" s="76">
        <f t="shared" si="3"/>
        <v>-1.8127887807936061E-2</v>
      </c>
      <c r="R15" s="28"/>
      <c r="S15" s="39">
        <v>44469</v>
      </c>
      <c r="T15" s="32">
        <v>1519.94</v>
      </c>
      <c r="U15" s="76">
        <f t="shared" si="4"/>
        <v>-1.8659125539113086E-2</v>
      </c>
    </row>
    <row r="16" spans="1:21" s="32" customFormat="1" ht="12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101">
        <f t="shared" ca="1" si="0"/>
        <v>44439</v>
      </c>
      <c r="L16" s="93">
        <f t="shared" ca="1" si="1"/>
        <v>-1.570586564820009E-3</v>
      </c>
      <c r="M16" s="93">
        <f t="shared" ca="1" si="2"/>
        <v>-2.119667811330328E-3</v>
      </c>
      <c r="N16" s="28"/>
      <c r="O16" s="81">
        <v>44439</v>
      </c>
      <c r="P16" s="32">
        <v>1722.76</v>
      </c>
      <c r="Q16" s="76">
        <f t="shared" si="3"/>
        <v>-1.570586564820009E-3</v>
      </c>
      <c r="R16" s="28"/>
      <c r="S16" s="39">
        <v>44439</v>
      </c>
      <c r="T16" s="32">
        <v>1548.84</v>
      </c>
      <c r="U16" s="76">
        <f t="shared" si="4"/>
        <v>-2.119667811330328E-3</v>
      </c>
    </row>
    <row r="17" spans="1:21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f t="shared" ca="1" si="0"/>
        <v>44407</v>
      </c>
      <c r="L17" s="93">
        <f t="shared" ca="1" si="1"/>
        <v>-6.6950664901271884E-3</v>
      </c>
      <c r="M17" s="93">
        <f t="shared" ca="1" si="2"/>
        <v>-7.2467475982755936E-3</v>
      </c>
      <c r="N17" s="28"/>
      <c r="O17" s="81">
        <v>44407</v>
      </c>
      <c r="P17" s="32">
        <v>1725.47</v>
      </c>
      <c r="Q17" s="76">
        <f t="shared" si="3"/>
        <v>-6.6950664901271884E-3</v>
      </c>
      <c r="R17" s="28"/>
      <c r="S17" s="39">
        <v>44407</v>
      </c>
      <c r="T17" s="32">
        <v>1552.13</v>
      </c>
      <c r="U17" s="76">
        <f t="shared" si="4"/>
        <v>-7.2467475982755936E-3</v>
      </c>
    </row>
    <row r="18" spans="1:21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f t="shared" ca="1" si="0"/>
        <v>44377</v>
      </c>
      <c r="L18" s="93">
        <f t="shared" ca="1" si="1"/>
        <v>-2.0237114913873921E-2</v>
      </c>
      <c r="M18" s="93">
        <f t="shared" ca="1" si="2"/>
        <v>-2.0762741057615774E-2</v>
      </c>
      <c r="N18" s="28"/>
      <c r="O18" s="81">
        <v>44377</v>
      </c>
      <c r="P18" s="32">
        <v>1737.1</v>
      </c>
      <c r="Q18" s="76">
        <f t="shared" si="3"/>
        <v>-2.0237114913873921E-2</v>
      </c>
      <c r="R18" s="28"/>
      <c r="S18" s="39">
        <v>44377</v>
      </c>
      <c r="T18" s="32">
        <v>1563.46</v>
      </c>
      <c r="U18" s="76">
        <f t="shared" si="4"/>
        <v>-2.0762741057615774E-2</v>
      </c>
    </row>
    <row r="19" spans="1:21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f t="shared" ca="1" si="0"/>
        <v>44347</v>
      </c>
      <c r="L19" s="93">
        <f t="shared" ca="1" si="1"/>
        <v>5.9729237022204895E-2</v>
      </c>
      <c r="M19" s="93">
        <f t="shared" ca="1" si="2"/>
        <v>5.9202451952738988E-2</v>
      </c>
      <c r="N19" s="28"/>
      <c r="O19" s="81">
        <v>44347</v>
      </c>
      <c r="P19" s="32">
        <v>1772.98</v>
      </c>
      <c r="Q19" s="76">
        <f t="shared" si="3"/>
        <v>5.9729237022204895E-2</v>
      </c>
      <c r="R19" s="28"/>
      <c r="S19" s="39">
        <v>44347</v>
      </c>
      <c r="T19" s="32">
        <v>1596.61</v>
      </c>
      <c r="U19" s="76">
        <f t="shared" si="4"/>
        <v>5.9202451952738988E-2</v>
      </c>
    </row>
    <row r="20" spans="1:21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f t="shared" ca="1" si="0"/>
        <v>44316</v>
      </c>
      <c r="L20" s="93">
        <f t="shared" ca="1" si="1"/>
        <v>2.762780470127213E-2</v>
      </c>
      <c r="M20" s="93">
        <f t="shared" ca="1" si="2"/>
        <v>2.7140657154149039E-2</v>
      </c>
      <c r="N20" s="28"/>
      <c r="O20" s="81">
        <v>44316</v>
      </c>
      <c r="P20" s="32">
        <v>1673.05</v>
      </c>
      <c r="Q20" s="76">
        <f t="shared" si="3"/>
        <v>2.762780470127213E-2</v>
      </c>
      <c r="R20" s="28"/>
      <c r="S20" s="39">
        <v>44316</v>
      </c>
      <c r="T20" s="32">
        <v>1507.37</v>
      </c>
      <c r="U20" s="76">
        <f t="shared" si="4"/>
        <v>2.7140657154149039E-2</v>
      </c>
    </row>
    <row r="21" spans="1:21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f t="shared" ca="1" si="0"/>
        <v>44286</v>
      </c>
      <c r="L21" s="93">
        <f t="shared" ca="1" si="1"/>
        <v>2.2740550421830985E-2</v>
      </c>
      <c r="M21" s="93">
        <f t="shared" ca="1" si="2"/>
        <v>2.2227175525727283E-2</v>
      </c>
      <c r="N21" s="28"/>
      <c r="O21" s="81">
        <v>44286</v>
      </c>
      <c r="P21" s="32">
        <v>1628.07</v>
      </c>
      <c r="Q21" s="76">
        <f t="shared" si="3"/>
        <v>2.2740550421830985E-2</v>
      </c>
      <c r="R21" s="28"/>
      <c r="S21" s="39">
        <v>44286</v>
      </c>
      <c r="T21" s="32">
        <v>1467.54</v>
      </c>
      <c r="U21" s="76">
        <f t="shared" si="4"/>
        <v>2.2227175525727283E-2</v>
      </c>
    </row>
    <row r="22" spans="1:21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f t="shared" ca="1" si="0"/>
        <v>44253</v>
      </c>
      <c r="L22" s="93">
        <f t="shared" ca="1" si="1"/>
        <v>2.1332974041138986E-2</v>
      </c>
      <c r="M22" s="93">
        <f t="shared" ca="1" si="2"/>
        <v>2.0928744133124733E-2</v>
      </c>
      <c r="N22" s="28"/>
      <c r="O22" s="81">
        <v>44253</v>
      </c>
      <c r="P22" s="32">
        <v>1591.87</v>
      </c>
      <c r="Q22" s="76">
        <f t="shared" si="3"/>
        <v>2.1332974041138986E-2</v>
      </c>
      <c r="R22" s="28"/>
      <c r="S22" s="39">
        <v>44253</v>
      </c>
      <c r="T22" s="32">
        <v>1435.63</v>
      </c>
      <c r="U22" s="76">
        <f t="shared" si="4"/>
        <v>2.0928744133124733E-2</v>
      </c>
    </row>
    <row r="23" spans="1:21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f t="shared" ca="1" si="0"/>
        <v>44225</v>
      </c>
      <c r="L23" s="93">
        <f t="shared" ca="1" si="1"/>
        <v>-1.1360392761317617E-2</v>
      </c>
      <c r="M23" s="93">
        <f t="shared" ca="1" si="2"/>
        <v>-1.1896313056432017E-2</v>
      </c>
      <c r="N23" s="28"/>
      <c r="O23" s="81">
        <v>44225</v>
      </c>
      <c r="P23" s="32">
        <v>1558.62</v>
      </c>
      <c r="Q23" s="76">
        <f t="shared" si="3"/>
        <v>-1.1360392761317617E-2</v>
      </c>
      <c r="R23" s="28"/>
      <c r="S23" s="39">
        <v>44225</v>
      </c>
      <c r="T23" s="32">
        <v>1406.2</v>
      </c>
      <c r="U23" s="76">
        <f t="shared" si="4"/>
        <v>-1.1896313056432017E-2</v>
      </c>
    </row>
    <row r="24" spans="1:21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f t="shared" ca="1" si="0"/>
        <v>44196</v>
      </c>
      <c r="L24" s="93">
        <f t="shared" ca="1" si="1"/>
        <v>5.2753534152905068E-2</v>
      </c>
      <c r="M24" s="93">
        <f t="shared" ca="1" si="2"/>
        <v>5.2782257467931304E-2</v>
      </c>
      <c r="N24" s="28"/>
      <c r="O24" s="81">
        <v>44196</v>
      </c>
      <c r="P24" s="32">
        <v>1576.53</v>
      </c>
      <c r="Q24" s="76">
        <f t="shared" si="3"/>
        <v>5.2753534152905068E-2</v>
      </c>
      <c r="R24" s="28"/>
      <c r="S24" s="39">
        <v>44196</v>
      </c>
      <c r="T24" s="32">
        <v>1423.13</v>
      </c>
      <c r="U24" s="76">
        <f t="shared" si="4"/>
        <v>5.2782257467931304E-2</v>
      </c>
    </row>
    <row r="25" spans="1:21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f t="shared" ca="1" si="0"/>
        <v>44165</v>
      </c>
      <c r="L25" s="93">
        <f t="shared" ca="1" si="1"/>
        <v>3.9049436253252301E-2</v>
      </c>
      <c r="M25" s="93">
        <f t="shared" ca="1" si="2"/>
        <v>3.8472766382422918E-2</v>
      </c>
      <c r="N25" s="28"/>
      <c r="O25" s="81">
        <v>44165</v>
      </c>
      <c r="P25" s="32">
        <v>1497.53</v>
      </c>
      <c r="Q25" s="76">
        <f t="shared" si="3"/>
        <v>3.9049436253252301E-2</v>
      </c>
      <c r="R25" s="28"/>
      <c r="S25" s="39">
        <v>44165</v>
      </c>
      <c r="T25" s="32">
        <v>1351.78</v>
      </c>
      <c r="U25" s="76">
        <f t="shared" si="4"/>
        <v>3.8472766382422918E-2</v>
      </c>
    </row>
    <row r="26" spans="1:21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44134</v>
      </c>
      <c r="L26" s="93">
        <f t="shared" ca="1" si="1"/>
        <v>-1.9571162297111644E-2</v>
      </c>
      <c r="M26" s="93">
        <f t="shared" ca="1" si="2"/>
        <v>-2.0099367660343259E-2</v>
      </c>
      <c r="N26" s="28"/>
      <c r="O26" s="81">
        <v>44134</v>
      </c>
      <c r="P26" s="32">
        <v>1441.25</v>
      </c>
      <c r="Q26" s="76">
        <f t="shared" si="3"/>
        <v>-1.9571162297111644E-2</v>
      </c>
      <c r="R26" s="28"/>
      <c r="S26" s="39">
        <v>44134</v>
      </c>
      <c r="T26" s="32">
        <v>1301.7</v>
      </c>
      <c r="U26" s="76">
        <f t="shared" si="4"/>
        <v>-2.0099367660343259E-2</v>
      </c>
    </row>
    <row r="27" spans="1:21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44104</v>
      </c>
      <c r="L27" s="93">
        <f t="shared" ca="1" si="1"/>
        <v>-3.9503946474308771E-2</v>
      </c>
      <c r="M27" s="93">
        <f t="shared" ca="1" si="2"/>
        <v>-4.0006937619240235E-2</v>
      </c>
      <c r="N27" s="28"/>
      <c r="O27" s="81">
        <v>44104</v>
      </c>
      <c r="P27" s="32">
        <v>1470.02</v>
      </c>
      <c r="Q27" s="76">
        <f t="shared" si="3"/>
        <v>-3.9503946474308771E-2</v>
      </c>
      <c r="R27" s="28"/>
      <c r="S27" s="39">
        <v>44104</v>
      </c>
      <c r="T27" s="32">
        <v>1328.4</v>
      </c>
      <c r="U27" s="76">
        <f t="shared" si="4"/>
        <v>-4.0006937619240235E-2</v>
      </c>
    </row>
    <row r="28" spans="1:21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44074</v>
      </c>
      <c r="L28" s="93">
        <f t="shared" ca="1" si="1"/>
        <v>2.3513361688468182E-2</v>
      </c>
      <c r="M28" s="93">
        <f t="shared" ca="1" si="2"/>
        <v>2.2953922126693893E-2</v>
      </c>
      <c r="N28" s="28"/>
      <c r="O28" s="81">
        <v>44074</v>
      </c>
      <c r="P28" s="32">
        <v>1530.48</v>
      </c>
      <c r="Q28" s="76">
        <f t="shared" si="3"/>
        <v>2.3513361688468182E-2</v>
      </c>
      <c r="R28" s="28"/>
      <c r="S28" s="39">
        <v>44074</v>
      </c>
      <c r="T28" s="32">
        <v>1383.76</v>
      </c>
      <c r="U28" s="76">
        <f t="shared" si="4"/>
        <v>2.2953922126693893E-2</v>
      </c>
    </row>
    <row r="29" spans="1:21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44043</v>
      </c>
      <c r="L29" s="93">
        <f t="shared" ca="1" si="1"/>
        <v>7.431675144408989E-2</v>
      </c>
      <c r="M29" s="93">
        <f t="shared" ca="1" si="2"/>
        <v>7.3775371694833281E-2</v>
      </c>
      <c r="N29" s="28"/>
      <c r="O29" s="81">
        <v>44043</v>
      </c>
      <c r="P29" s="32">
        <v>1495.32</v>
      </c>
      <c r="Q29" s="76">
        <f t="shared" si="3"/>
        <v>7.431675144408989E-2</v>
      </c>
      <c r="R29" s="28"/>
      <c r="S29" s="39">
        <v>44043</v>
      </c>
      <c r="T29" s="32">
        <v>1352.71</v>
      </c>
      <c r="U29" s="76">
        <f t="shared" si="4"/>
        <v>7.3775371694833281E-2</v>
      </c>
    </row>
    <row r="30" spans="1:21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44012</v>
      </c>
      <c r="L30" s="93">
        <f t="shared" ca="1" si="1"/>
        <v>2.2178485400387693E-2</v>
      </c>
      <c r="M30" s="93">
        <f t="shared" ca="1" si="2"/>
        <v>2.16284161868463E-2</v>
      </c>
      <c r="N30" s="28"/>
      <c r="O30" s="81">
        <v>44012</v>
      </c>
      <c r="P30" s="32">
        <v>1391.88</v>
      </c>
      <c r="Q30" s="76">
        <f t="shared" si="3"/>
        <v>2.2178485400387693E-2</v>
      </c>
      <c r="R30" s="28"/>
      <c r="S30" s="39">
        <v>44012</v>
      </c>
      <c r="T30" s="32">
        <v>1259.77</v>
      </c>
      <c r="U30" s="76">
        <f t="shared" si="4"/>
        <v>2.16284161868463E-2</v>
      </c>
    </row>
    <row r="31" spans="1:21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43980</v>
      </c>
      <c r="L31" s="93">
        <f t="shared" ca="1" si="1"/>
        <v>4.0006110135186734E-2</v>
      </c>
      <c r="M31" s="93">
        <f t="shared" ca="1" si="2"/>
        <v>3.9494204425711166E-2</v>
      </c>
      <c r="N31" s="28"/>
      <c r="O31" s="81">
        <v>43980</v>
      </c>
      <c r="P31" s="32">
        <v>1361.68</v>
      </c>
      <c r="Q31" s="76">
        <f t="shared" si="3"/>
        <v>4.0006110135186734E-2</v>
      </c>
      <c r="R31" s="28"/>
      <c r="S31" s="39">
        <v>43980</v>
      </c>
      <c r="T31" s="32">
        <v>1233.0999999999999</v>
      </c>
      <c r="U31" s="76">
        <f t="shared" si="4"/>
        <v>3.9494204425711166E-2</v>
      </c>
    </row>
    <row r="32" spans="1:21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43951</v>
      </c>
      <c r="L32" s="93">
        <f t="shared" ca="1" si="1"/>
        <v>0.13322023922865189</v>
      </c>
      <c r="M32" s="93">
        <f t="shared" ca="1" si="2"/>
        <v>0.13263123722955306</v>
      </c>
      <c r="N32" s="28"/>
      <c r="O32" s="81">
        <v>43951</v>
      </c>
      <c r="P32" s="32">
        <v>1309.3</v>
      </c>
      <c r="Q32" s="76">
        <f t="shared" si="3"/>
        <v>0.13322023922865189</v>
      </c>
      <c r="R32" s="28"/>
      <c r="S32" s="39">
        <v>43951</v>
      </c>
      <c r="T32" s="32">
        <v>1186.25</v>
      </c>
      <c r="U32" s="76">
        <f t="shared" si="4"/>
        <v>0.13263123722955306</v>
      </c>
    </row>
    <row r="33" spans="1:21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43921</v>
      </c>
      <c r="L33" s="93">
        <f t="shared" ca="1" si="1"/>
        <v>-0.21135009317342535</v>
      </c>
      <c r="M33" s="93">
        <f t="shared" ca="1" si="2"/>
        <v>-0.21177364852152059</v>
      </c>
      <c r="N33" s="28"/>
      <c r="O33" s="81">
        <v>43921</v>
      </c>
      <c r="P33" s="32">
        <v>1155.3800000000001</v>
      </c>
      <c r="Q33" s="76">
        <f t="shared" si="3"/>
        <v>-0.21135009317342535</v>
      </c>
      <c r="R33" s="28"/>
      <c r="S33" s="39">
        <v>43921</v>
      </c>
      <c r="T33" s="32">
        <v>1047.3399999999999</v>
      </c>
      <c r="U33" s="76">
        <f t="shared" si="4"/>
        <v>-0.21177364852152059</v>
      </c>
    </row>
    <row r="34" spans="1:21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43889</v>
      </c>
      <c r="L34" s="93">
        <f t="shared" ca="1" si="1"/>
        <v>-6.0632097308873534E-2</v>
      </c>
      <c r="M34" s="93">
        <f t="shared" ca="1" si="2"/>
        <v>-6.1114173061432187E-2</v>
      </c>
      <c r="N34" s="28"/>
      <c r="O34" s="81">
        <v>43889</v>
      </c>
      <c r="P34" s="32">
        <v>1465.01</v>
      </c>
      <c r="Q34" s="76">
        <f t="shared" si="3"/>
        <v>-6.0632097308873534E-2</v>
      </c>
      <c r="R34" s="28"/>
      <c r="S34" s="39">
        <v>43889</v>
      </c>
      <c r="T34" s="32">
        <v>1328.73</v>
      </c>
      <c r="U34" s="76">
        <f t="shared" si="4"/>
        <v>-6.1114173061432187E-2</v>
      </c>
    </row>
    <row r="35" spans="1:21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43861</v>
      </c>
      <c r="L35" s="93">
        <f t="shared" ca="1" si="1"/>
        <v>1.9788112997833895E-3</v>
      </c>
      <c r="M35" s="93">
        <f t="shared" ca="1" si="2"/>
        <v>1.4860733695654105E-3</v>
      </c>
      <c r="N35" s="28"/>
      <c r="O35" s="81">
        <v>43861</v>
      </c>
      <c r="P35" s="32">
        <v>1559.57</v>
      </c>
      <c r="Q35" s="76">
        <f t="shared" si="3"/>
        <v>1.9788112997833895E-3</v>
      </c>
      <c r="R35" s="28"/>
      <c r="S35" s="39">
        <v>43861</v>
      </c>
      <c r="T35" s="32">
        <v>1415.22</v>
      </c>
      <c r="U35" s="76">
        <f t="shared" si="4"/>
        <v>1.4860733695654105E-3</v>
      </c>
    </row>
    <row r="36" spans="1:21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43830</v>
      </c>
      <c r="L36" s="93">
        <f t="shared" ca="1" si="1"/>
        <v>3.4941553519422186E-2</v>
      </c>
      <c r="M36" s="93">
        <f t="shared" ca="1" si="2"/>
        <v>3.460091078148575E-2</v>
      </c>
      <c r="N36" s="28"/>
      <c r="O36" s="81">
        <v>43830</v>
      </c>
      <c r="P36" s="32">
        <v>1556.49</v>
      </c>
      <c r="Q36" s="76">
        <f t="shared" si="3"/>
        <v>3.4941553519422186E-2</v>
      </c>
      <c r="R36" s="28"/>
      <c r="S36" s="39">
        <v>43830</v>
      </c>
      <c r="T36" s="32">
        <v>1413.12</v>
      </c>
      <c r="U36" s="76">
        <f t="shared" si="4"/>
        <v>3.460091078148575E-2</v>
      </c>
    </row>
    <row r="37" spans="1:21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43798</v>
      </c>
      <c r="L37" s="93">
        <f t="shared" ca="1" si="1"/>
        <v>-3.0625232009332537E-3</v>
      </c>
      <c r="M37" s="93">
        <f t="shared" ca="1" si="2"/>
        <v>-3.5891973912662856E-3</v>
      </c>
      <c r="N37" s="28"/>
      <c r="O37" s="81">
        <v>43798</v>
      </c>
      <c r="P37" s="32">
        <v>1503.94</v>
      </c>
      <c r="Q37" s="76">
        <f t="shared" si="3"/>
        <v>-3.0625232009332537E-3</v>
      </c>
      <c r="R37" s="28"/>
      <c r="S37" s="39">
        <v>43798</v>
      </c>
      <c r="T37" s="32">
        <v>1365.86</v>
      </c>
      <c r="U37" s="76">
        <f t="shared" si="4"/>
        <v>-3.5891973912662856E-3</v>
      </c>
    </row>
    <row r="38" spans="1:21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ref="K38:K67" ca="1" si="5">IF(AND($B$2&lt;=O38,O38&lt;=EndDate),O38,"")</f>
        <v>43769</v>
      </c>
      <c r="L38" s="93">
        <f t="shared" ca="1" si="1"/>
        <v>2.2189447389748818E-3</v>
      </c>
      <c r="M38" s="93">
        <f t="shared" ca="1" si="2"/>
        <v>1.6733772259935886E-3</v>
      </c>
      <c r="N38" s="28"/>
      <c r="O38" s="81">
        <v>43769</v>
      </c>
      <c r="P38" s="32">
        <v>1508.56</v>
      </c>
      <c r="Q38" s="76">
        <f t="shared" si="3"/>
        <v>2.2189447389748818E-3</v>
      </c>
      <c r="R38" s="28"/>
      <c r="S38" s="39">
        <v>43769</v>
      </c>
      <c r="T38" s="32">
        <v>1370.78</v>
      </c>
      <c r="U38" s="76">
        <f t="shared" si="4"/>
        <v>1.6733772259935886E-3</v>
      </c>
    </row>
    <row r="39" spans="1:21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5"/>
        <v>43738</v>
      </c>
      <c r="L39" s="93">
        <f t="shared" ca="1" si="1"/>
        <v>-8.2556415746993794E-3</v>
      </c>
      <c r="M39" s="93">
        <f t="shared" ca="1" si="2"/>
        <v>-8.7787282433126057E-3</v>
      </c>
      <c r="N39" s="28"/>
      <c r="O39" s="81">
        <v>43738</v>
      </c>
      <c r="P39" s="32">
        <v>1505.22</v>
      </c>
      <c r="Q39" s="76">
        <f t="shared" si="3"/>
        <v>-8.2556415746993794E-3</v>
      </c>
      <c r="R39" s="28"/>
      <c r="S39" s="39">
        <v>43738</v>
      </c>
      <c r="T39" s="32">
        <v>1368.49</v>
      </c>
      <c r="U39" s="76">
        <f t="shared" si="4"/>
        <v>-8.7787282433126057E-3</v>
      </c>
    </row>
    <row r="40" spans="1:21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5"/>
        <v>43707</v>
      </c>
      <c r="L40" s="93">
        <f t="shared" ca="1" si="1"/>
        <v>2.3252834971616565E-2</v>
      </c>
      <c r="M40" s="93">
        <f t="shared" ca="1" si="2"/>
        <v>2.37888663952599E-2</v>
      </c>
      <c r="N40" s="28"/>
      <c r="O40" s="81">
        <v>43707</v>
      </c>
      <c r="P40" s="32">
        <v>1517.75</v>
      </c>
      <c r="Q40" s="76">
        <f t="shared" si="3"/>
        <v>2.3252834971616565E-2</v>
      </c>
      <c r="R40" s="28"/>
      <c r="S40" s="39">
        <v>43707</v>
      </c>
      <c r="T40" s="32">
        <v>1380.61</v>
      </c>
      <c r="U40" s="76">
        <f t="shared" si="4"/>
        <v>2.37888663952599E-2</v>
      </c>
    </row>
    <row r="41" spans="1:21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5"/>
        <v>43677</v>
      </c>
      <c r="L41" s="93">
        <f t="shared" ca="1" si="1"/>
        <v>5.5528276509895225E-2</v>
      </c>
      <c r="M41" s="93">
        <f t="shared" ca="1" si="2"/>
        <v>5.8949633282552982E-2</v>
      </c>
      <c r="N41" s="28"/>
      <c r="O41" s="81">
        <v>43677</v>
      </c>
      <c r="P41" s="32">
        <v>1483.26</v>
      </c>
      <c r="Q41" s="76">
        <f t="shared" si="3"/>
        <v>5.5528276509895225E-2</v>
      </c>
      <c r="R41" s="28"/>
      <c r="S41" s="39">
        <v>43677</v>
      </c>
      <c r="T41" s="32">
        <v>1348.53</v>
      </c>
      <c r="U41" s="76">
        <f t="shared" si="4"/>
        <v>5.8949633282552982E-2</v>
      </c>
    </row>
    <row r="42" spans="1:21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5"/>
        <v>43644</v>
      </c>
      <c r="L42" s="93">
        <f t="shared" ca="1" si="1"/>
        <v>4.6056157694140065E-2</v>
      </c>
      <c r="M42" s="93">
        <f t="shared" ca="1" si="2"/>
        <v>4.5499326787297623E-2</v>
      </c>
      <c r="N42" s="28"/>
      <c r="O42" s="81">
        <v>43644</v>
      </c>
      <c r="P42" s="32">
        <v>1405.23</v>
      </c>
      <c r="Q42" s="76">
        <f t="shared" si="3"/>
        <v>4.6056157694140065E-2</v>
      </c>
      <c r="R42" s="28"/>
      <c r="S42" s="39">
        <v>43644</v>
      </c>
      <c r="T42" s="32">
        <v>1273.46</v>
      </c>
      <c r="U42" s="76">
        <f t="shared" si="4"/>
        <v>4.5499326787297623E-2</v>
      </c>
    </row>
    <row r="43" spans="1:21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5"/>
        <v>43616</v>
      </c>
      <c r="L43" s="93">
        <f t="shared" ca="1" si="1"/>
        <v>-1.0459942838622283E-2</v>
      </c>
      <c r="M43" s="93">
        <f t="shared" ca="1" si="2"/>
        <v>-1.1010068203962331E-2</v>
      </c>
      <c r="N43" s="28"/>
      <c r="O43" s="81">
        <v>43616</v>
      </c>
      <c r="P43" s="32">
        <v>1343.36</v>
      </c>
      <c r="Q43" s="76">
        <f t="shared" si="3"/>
        <v>-1.0459942838622283E-2</v>
      </c>
      <c r="R43" s="28"/>
      <c r="S43" s="39">
        <v>43616</v>
      </c>
      <c r="T43" s="32">
        <v>1218.04</v>
      </c>
      <c r="U43" s="76">
        <f t="shared" si="4"/>
        <v>-1.1010068203962331E-2</v>
      </c>
    </row>
    <row r="44" spans="1:21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5"/>
        <v>43585</v>
      </c>
      <c r="L44" s="93">
        <f t="shared" ca="1" si="1"/>
        <v>-3.3916222525658402E-3</v>
      </c>
      <c r="M44" s="93">
        <f t="shared" ca="1" si="2"/>
        <v>-3.93057599922364E-3</v>
      </c>
      <c r="N44" s="28"/>
      <c r="O44" s="81">
        <v>43585</v>
      </c>
      <c r="P44" s="32">
        <v>1357.56</v>
      </c>
      <c r="Q44" s="76">
        <f t="shared" si="3"/>
        <v>-3.3916222525658402E-3</v>
      </c>
      <c r="R44" s="28"/>
      <c r="S44" s="39">
        <v>43585</v>
      </c>
      <c r="T44" s="32">
        <v>1231.5999999999999</v>
      </c>
      <c r="U44" s="76">
        <f t="shared" si="4"/>
        <v>-3.93057599922364E-3</v>
      </c>
    </row>
    <row r="45" spans="1:21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5"/>
        <v>43553</v>
      </c>
      <c r="L45" s="93">
        <f t="shared" ca="1" si="1"/>
        <v>-1.7587829222177609E-3</v>
      </c>
      <c r="M45" s="93">
        <f t="shared" ca="1" si="2"/>
        <v>-2.3157673904447007E-3</v>
      </c>
      <c r="N45" s="28"/>
      <c r="O45" s="81">
        <v>43553</v>
      </c>
      <c r="P45" s="32">
        <v>1362.18</v>
      </c>
      <c r="Q45" s="76">
        <f t="shared" si="3"/>
        <v>-1.7587829222177609E-3</v>
      </c>
      <c r="R45" s="28"/>
      <c r="S45" s="39">
        <v>43553</v>
      </c>
      <c r="T45" s="32">
        <v>1236.46</v>
      </c>
      <c r="U45" s="76">
        <f t="shared" si="4"/>
        <v>-2.3157673904447007E-3</v>
      </c>
    </row>
    <row r="46" spans="1:21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5"/>
        <v>43524</v>
      </c>
      <c r="L46" s="93">
        <f t="shared" ca="1" si="1"/>
        <v>1.6727142676193685E-2</v>
      </c>
      <c r="M46" s="93">
        <f t="shared" ca="1" si="2"/>
        <v>1.6219097207986533E-2</v>
      </c>
      <c r="N46" s="28"/>
      <c r="O46" s="81">
        <v>43524</v>
      </c>
      <c r="P46" s="32">
        <v>1364.58</v>
      </c>
      <c r="Q46" s="76">
        <f t="shared" si="3"/>
        <v>1.6727142676193685E-2</v>
      </c>
      <c r="R46" s="28"/>
      <c r="S46" s="39">
        <v>43524</v>
      </c>
      <c r="T46" s="32">
        <v>1239.33</v>
      </c>
      <c r="U46" s="76">
        <f t="shared" si="4"/>
        <v>1.6219097207986533E-2</v>
      </c>
    </row>
    <row r="47" spans="1:21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5"/>
        <v>43496</v>
      </c>
      <c r="L47" s="93">
        <f t="shared" ca="1" si="1"/>
        <v>3.9081794603801345E-2</v>
      </c>
      <c r="M47" s="93">
        <f t="shared" ca="1" si="2"/>
        <v>3.8498220276921513E-2</v>
      </c>
      <c r="N47" s="28"/>
      <c r="O47" s="81">
        <v>43496</v>
      </c>
      <c r="P47" s="32">
        <v>1342.13</v>
      </c>
      <c r="Q47" s="76">
        <f t="shared" si="3"/>
        <v>3.9081794603801345E-2</v>
      </c>
      <c r="R47" s="28"/>
      <c r="S47" s="39">
        <v>43496</v>
      </c>
      <c r="T47" s="32">
        <v>1219.55</v>
      </c>
      <c r="U47" s="76">
        <f t="shared" si="4"/>
        <v>3.8498220276921513E-2</v>
      </c>
    </row>
    <row r="48" spans="1:21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5"/>
        <v>43465</v>
      </c>
      <c r="L48" s="93">
        <f t="shared" ca="1" si="1"/>
        <v>1.3384696255266615E-2</v>
      </c>
      <c r="M48" s="93">
        <f t="shared" ca="1" si="2"/>
        <v>1.282482513562222E-2</v>
      </c>
      <c r="N48" s="28"/>
      <c r="O48" s="81">
        <v>43465</v>
      </c>
      <c r="P48" s="32">
        <v>1291.6500000000001</v>
      </c>
      <c r="Q48" s="76">
        <f t="shared" si="3"/>
        <v>1.3384696255266615E-2</v>
      </c>
      <c r="R48" s="28"/>
      <c r="S48" s="39">
        <v>43465</v>
      </c>
      <c r="T48" s="32">
        <v>1174.3399999999999</v>
      </c>
      <c r="U48" s="76">
        <f t="shared" si="4"/>
        <v>1.282482513562222E-2</v>
      </c>
    </row>
    <row r="49" spans="1:21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5"/>
        <v>43434</v>
      </c>
      <c r="L49" s="93">
        <f t="shared" ca="1" si="1"/>
        <v>-1.2198429859028304E-2</v>
      </c>
      <c r="M49" s="93">
        <f t="shared" ca="1" si="2"/>
        <v>-1.2738094224432284E-2</v>
      </c>
      <c r="N49" s="28"/>
      <c r="O49" s="81">
        <v>43434</v>
      </c>
      <c r="P49" s="32">
        <v>1274.5899999999999</v>
      </c>
      <c r="Q49" s="76">
        <f t="shared" si="3"/>
        <v>-1.2198429859028304E-2</v>
      </c>
      <c r="R49" s="28"/>
      <c r="S49" s="39">
        <v>43434</v>
      </c>
      <c r="T49" s="32">
        <v>1159.47</v>
      </c>
      <c r="U49" s="76">
        <f t="shared" si="4"/>
        <v>-1.2738094224432284E-2</v>
      </c>
    </row>
    <row r="50" spans="1:21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5"/>
        <v>43404</v>
      </c>
      <c r="L50" s="93">
        <f t="shared" ca="1" si="1"/>
        <v>-1.7572578250508286E-2</v>
      </c>
      <c r="M50" s="93">
        <f t="shared" ca="1" si="2"/>
        <v>-1.8125423247025596E-2</v>
      </c>
      <c r="N50" s="28"/>
      <c r="O50" s="81">
        <v>43404</v>
      </c>
      <c r="P50" s="32">
        <v>1290.33</v>
      </c>
      <c r="Q50" s="76">
        <f t="shared" si="3"/>
        <v>-1.7572578250508286E-2</v>
      </c>
      <c r="R50" s="28"/>
      <c r="S50" s="39">
        <v>43404</v>
      </c>
      <c r="T50" s="32">
        <v>1174.43</v>
      </c>
      <c r="U50" s="76">
        <f t="shared" si="4"/>
        <v>-1.8125423247025596E-2</v>
      </c>
    </row>
    <row r="51" spans="1:21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5"/>
        <v>43371</v>
      </c>
      <c r="L51" s="93">
        <f t="shared" ca="1" si="1"/>
        <v>-8.3355355053040814E-3</v>
      </c>
      <c r="M51" s="93">
        <f t="shared" ca="1" si="2"/>
        <v>-8.8827755359081051E-3</v>
      </c>
      <c r="N51" s="28"/>
      <c r="O51" s="81">
        <v>43371</v>
      </c>
      <c r="P51" s="32">
        <v>1313.41</v>
      </c>
      <c r="Q51" s="76">
        <f t="shared" si="3"/>
        <v>-8.3355355053040814E-3</v>
      </c>
      <c r="R51" s="28"/>
      <c r="S51" s="39">
        <v>43371</v>
      </c>
      <c r="T51" s="32">
        <v>1196.1099999999999</v>
      </c>
      <c r="U51" s="76">
        <f t="shared" si="4"/>
        <v>-8.8827755359081051E-3</v>
      </c>
    </row>
    <row r="52" spans="1:21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5"/>
        <v>43343</v>
      </c>
      <c r="L52" s="93">
        <f t="shared" ca="1" si="1"/>
        <v>-4.7185692498057596E-2</v>
      </c>
      <c r="M52" s="93">
        <f t="shared" ca="1" si="2"/>
        <v>-4.7715615876272377E-2</v>
      </c>
      <c r="N52" s="28"/>
      <c r="O52" s="81">
        <v>43343</v>
      </c>
      <c r="P52" s="32">
        <v>1324.45</v>
      </c>
      <c r="Q52" s="76">
        <f t="shared" si="3"/>
        <v>-4.7185692498057596E-2</v>
      </c>
      <c r="R52" s="28"/>
      <c r="S52" s="39">
        <v>43343</v>
      </c>
      <c r="T52" s="32">
        <v>1206.83</v>
      </c>
      <c r="U52" s="76">
        <f t="shared" si="4"/>
        <v>-4.7715615876272377E-2</v>
      </c>
    </row>
    <row r="53" spans="1:21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5"/>
        <v>43312</v>
      </c>
      <c r="L53" s="93">
        <f t="shared" ca="1" si="1"/>
        <v>-3.236269228833466E-4</v>
      </c>
      <c r="M53" s="93">
        <f t="shared" ca="1" si="2"/>
        <v>-8.8298828463762025E-4</v>
      </c>
      <c r="N53" s="28"/>
      <c r="O53" s="81">
        <v>43312</v>
      </c>
      <c r="P53" s="32">
        <v>1390.04</v>
      </c>
      <c r="Q53" s="76">
        <f t="shared" si="3"/>
        <v>-3.236269228833466E-4</v>
      </c>
      <c r="R53" s="28"/>
      <c r="S53" s="39">
        <v>43312</v>
      </c>
      <c r="T53" s="32">
        <v>1267.3</v>
      </c>
      <c r="U53" s="76">
        <f t="shared" si="4"/>
        <v>-8.8298828463762025E-4</v>
      </c>
    </row>
    <row r="54" spans="1:21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5"/>
        <v>43280</v>
      </c>
      <c r="L54" s="93">
        <f t="shared" ca="1" si="1"/>
        <v>-9.1072993793068768E-3</v>
      </c>
      <c r="M54" s="93">
        <f t="shared" ca="1" si="2"/>
        <v>-9.6503693062039986E-3</v>
      </c>
      <c r="N54" s="28"/>
      <c r="O54" s="81">
        <v>43280</v>
      </c>
      <c r="P54" s="32">
        <v>1390.49</v>
      </c>
      <c r="Q54" s="76">
        <f t="shared" si="3"/>
        <v>-9.1072993793068768E-3</v>
      </c>
      <c r="R54" s="28"/>
      <c r="S54" s="39">
        <v>43280</v>
      </c>
      <c r="T54" s="32">
        <v>1268.42</v>
      </c>
      <c r="U54" s="76">
        <f t="shared" si="4"/>
        <v>-9.6503693062039986E-3</v>
      </c>
    </row>
    <row r="55" spans="1:21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5"/>
        <v>43251</v>
      </c>
      <c r="L55" s="93">
        <f t="shared" ca="1" si="1"/>
        <v>-1.2581360166062816E-2</v>
      </c>
      <c r="M55" s="93">
        <f t="shared" ca="1" si="2"/>
        <v>-1.3129709821084523E-2</v>
      </c>
      <c r="N55" s="28"/>
      <c r="O55" s="81">
        <v>43251</v>
      </c>
      <c r="P55" s="32">
        <v>1403.27</v>
      </c>
      <c r="Q55" s="76">
        <f t="shared" si="3"/>
        <v>-1.2581360166062816E-2</v>
      </c>
      <c r="R55" s="28"/>
      <c r="S55" s="39">
        <v>43251</v>
      </c>
      <c r="T55" s="32">
        <v>1280.78</v>
      </c>
      <c r="U55" s="76">
        <f t="shared" si="4"/>
        <v>-1.3129709821084523E-2</v>
      </c>
    </row>
    <row r="56" spans="1:21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5"/>
        <v>43220</v>
      </c>
      <c r="L56" s="93">
        <f t="shared" ca="1" si="1"/>
        <v>1.4933154316402852E-2</v>
      </c>
      <c r="M56" s="93">
        <f t="shared" ca="1" si="2"/>
        <v>1.4381516624720536E-2</v>
      </c>
      <c r="N56" s="28"/>
      <c r="O56" s="81">
        <v>43220</v>
      </c>
      <c r="P56" s="32">
        <v>1421.15</v>
      </c>
      <c r="Q56" s="76">
        <f t="shared" si="3"/>
        <v>1.4933154316402852E-2</v>
      </c>
      <c r="R56" s="28"/>
      <c r="S56" s="39">
        <v>43220</v>
      </c>
      <c r="T56" s="32">
        <v>1297.82</v>
      </c>
      <c r="U56" s="76">
        <f t="shared" si="4"/>
        <v>1.4381516624720536E-2</v>
      </c>
    </row>
    <row r="57" spans="1:21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5"/>
        <v>43189</v>
      </c>
      <c r="L57" s="93">
        <f t="shared" ca="1" si="1"/>
        <v>-1.1716213545636678E-2</v>
      </c>
      <c r="M57" s="93">
        <f t="shared" ca="1" si="2"/>
        <v>-1.227495908346965E-2</v>
      </c>
      <c r="N57" s="28"/>
      <c r="O57" s="81">
        <v>43189</v>
      </c>
      <c r="P57" s="32">
        <v>1400.24</v>
      </c>
      <c r="Q57" s="76">
        <f t="shared" si="3"/>
        <v>-1.1716213545636678E-2</v>
      </c>
      <c r="R57" s="28"/>
      <c r="S57" s="39">
        <v>43189</v>
      </c>
      <c r="T57" s="32">
        <v>1279.42</v>
      </c>
      <c r="U57" s="76">
        <f t="shared" si="4"/>
        <v>-1.227495908346965E-2</v>
      </c>
    </row>
    <row r="58" spans="1:21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5"/>
        <v>43159</v>
      </c>
      <c r="L58" s="93">
        <f t="shared" ca="1" si="1"/>
        <v>-1.106310506808883E-2</v>
      </c>
      <c r="M58" s="93">
        <f t="shared" ca="1" si="2"/>
        <v>-1.1560737750578087E-2</v>
      </c>
      <c r="N58" s="28"/>
      <c r="O58" s="81">
        <v>43159</v>
      </c>
      <c r="P58" s="32">
        <v>1416.84</v>
      </c>
      <c r="Q58" s="76">
        <f t="shared" si="3"/>
        <v>-1.106310506808883E-2</v>
      </c>
      <c r="R58" s="28"/>
      <c r="S58" s="39">
        <v>43159</v>
      </c>
      <c r="T58" s="32">
        <v>1295.32</v>
      </c>
      <c r="U58" s="76">
        <f t="shared" si="4"/>
        <v>-1.1560737750578087E-2</v>
      </c>
    </row>
    <row r="59" spans="1:21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5"/>
        <v>43131</v>
      </c>
      <c r="L59" s="93">
        <f t="shared" ca="1" si="1"/>
        <v>1.0944269605836832E-2</v>
      </c>
      <c r="M59" s="93">
        <f t="shared" ca="1" si="2"/>
        <v>1.1508536848930273E-2</v>
      </c>
      <c r="N59" s="28"/>
      <c r="O59" s="81">
        <v>43131</v>
      </c>
      <c r="P59" s="32">
        <v>1432.69</v>
      </c>
      <c r="Q59" s="76">
        <f t="shared" si="3"/>
        <v>1.0944269605836832E-2</v>
      </c>
      <c r="R59" s="28"/>
      <c r="S59" s="39">
        <v>43131</v>
      </c>
      <c r="T59" s="32">
        <v>1310.47</v>
      </c>
      <c r="U59" s="76">
        <f t="shared" si="4"/>
        <v>1.1508536848930273E-2</v>
      </c>
    </row>
    <row r="60" spans="1:21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5"/>
        <v>43098</v>
      </c>
      <c r="L60" s="93">
        <f t="shared" ca="1" si="1"/>
        <v>1.0539075869937298E-2</v>
      </c>
      <c r="M60" s="93">
        <f t="shared" ca="1" si="2"/>
        <v>9.9784838941032739E-3</v>
      </c>
      <c r="N60" s="28"/>
      <c r="O60" s="81">
        <v>43098</v>
      </c>
      <c r="P60" s="32">
        <v>1417.18</v>
      </c>
      <c r="Q60" s="76">
        <f t="shared" si="3"/>
        <v>1.0539075869937298E-2</v>
      </c>
      <c r="R60" s="28"/>
      <c r="S60" s="39">
        <v>43098</v>
      </c>
      <c r="T60" s="32">
        <v>1295.56</v>
      </c>
      <c r="U60" s="76">
        <f t="shared" si="4"/>
        <v>9.9784838941032739E-3</v>
      </c>
    </row>
    <row r="61" spans="1:21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5"/>
        <v>43069</v>
      </c>
      <c r="L61" s="93">
        <f t="shared" ca="1" si="1"/>
        <v>-1.1203632543414832E-2</v>
      </c>
      <c r="M61" s="93">
        <f t="shared" ca="1" si="2"/>
        <v>-1.1741140215716483E-2</v>
      </c>
      <c r="N61" s="28"/>
      <c r="O61" s="81">
        <v>43069</v>
      </c>
      <c r="P61" s="32">
        <v>1402.4</v>
      </c>
      <c r="Q61" s="76">
        <f t="shared" si="3"/>
        <v>-1.1203632543414832E-2</v>
      </c>
      <c r="R61" s="28"/>
      <c r="S61" s="39">
        <v>43069</v>
      </c>
      <c r="T61" s="32">
        <v>1282.76</v>
      </c>
      <c r="U61" s="76">
        <f t="shared" si="4"/>
        <v>-1.1741140215716483E-2</v>
      </c>
    </row>
    <row r="62" spans="1:21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5"/>
        <v>43039</v>
      </c>
      <c r="L62" s="93">
        <f t="shared" ca="1" si="1"/>
        <v>1.2905114910513937E-2</v>
      </c>
      <c r="M62" s="93">
        <f t="shared" ca="1" si="2"/>
        <v>1.2385736124543856E-2</v>
      </c>
      <c r="N62" s="28"/>
      <c r="O62" s="81">
        <v>43039</v>
      </c>
      <c r="P62" s="32">
        <v>1418.29</v>
      </c>
      <c r="Q62" s="76">
        <f t="shared" si="3"/>
        <v>1.2905114910513937E-2</v>
      </c>
      <c r="R62" s="28"/>
      <c r="S62" s="39">
        <v>43039</v>
      </c>
      <c r="T62" s="32">
        <v>1298</v>
      </c>
      <c r="U62" s="76">
        <f t="shared" si="4"/>
        <v>1.2385736124543856E-2</v>
      </c>
    </row>
    <row r="63" spans="1:21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5"/>
        <v>43007</v>
      </c>
      <c r="L63" s="93">
        <f t="shared" ca="1" si="1"/>
        <v>1.8459689190348794E-3</v>
      </c>
      <c r="M63" s="93">
        <f t="shared" ca="1" si="2"/>
        <v>1.3276893519311717E-3</v>
      </c>
      <c r="N63" s="28"/>
      <c r="O63" s="81">
        <v>43007</v>
      </c>
      <c r="P63" s="32">
        <v>1400.22</v>
      </c>
      <c r="Q63" s="76">
        <f t="shared" si="3"/>
        <v>1.8459689190348794E-3</v>
      </c>
      <c r="R63" s="28"/>
      <c r="S63" s="39">
        <v>43007</v>
      </c>
      <c r="T63" s="32">
        <v>1282.1199999999999</v>
      </c>
      <c r="U63" s="76">
        <f t="shared" si="4"/>
        <v>1.3276893519311717E-3</v>
      </c>
    </row>
    <row r="64" spans="1:21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5"/>
        <v>42978</v>
      </c>
      <c r="L64" s="93">
        <f t="shared" ca="1" si="1"/>
        <v>1.5940859628846171E-2</v>
      </c>
      <c r="M64" s="93">
        <f t="shared" ca="1" si="2"/>
        <v>1.5368267461777663E-2</v>
      </c>
      <c r="N64" s="28"/>
      <c r="O64" s="81">
        <v>42978</v>
      </c>
      <c r="P64" s="32">
        <v>1397.64</v>
      </c>
      <c r="Q64" s="76">
        <f t="shared" si="3"/>
        <v>1.5940859628846171E-2</v>
      </c>
      <c r="R64" s="28"/>
      <c r="S64" s="39">
        <v>42978</v>
      </c>
      <c r="T64" s="32">
        <v>1280.42</v>
      </c>
      <c r="U64" s="76">
        <f t="shared" si="4"/>
        <v>1.5368267461777663E-2</v>
      </c>
    </row>
    <row r="65" spans="1:21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 t="str">
        <f t="shared" ca="1" si="5"/>
        <v/>
      </c>
      <c r="L65" s="93" t="str">
        <f t="shared" ca="1" si="1"/>
        <v/>
      </c>
      <c r="M65" s="93" t="str">
        <f t="shared" ca="1" si="2"/>
        <v/>
      </c>
      <c r="N65" s="28"/>
      <c r="O65" s="81">
        <v>42947</v>
      </c>
      <c r="P65" s="32">
        <v>1375.71</v>
      </c>
      <c r="Q65" s="76">
        <f t="shared" si="3"/>
        <v>-7.7177746842564954E-3</v>
      </c>
      <c r="R65" s="28"/>
      <c r="S65" s="39">
        <v>42947</v>
      </c>
      <c r="T65" s="32">
        <v>1261.04</v>
      </c>
      <c r="U65" s="76">
        <f t="shared" si="4"/>
        <v>-8.2655027328850661E-3</v>
      </c>
    </row>
    <row r="66" spans="1:21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 t="str">
        <f t="shared" ca="1" si="5"/>
        <v/>
      </c>
      <c r="L66" s="93" t="str">
        <f t="shared" ca="1" si="1"/>
        <v/>
      </c>
      <c r="M66" s="93" t="str">
        <f t="shared" ca="1" si="2"/>
        <v/>
      </c>
      <c r="N66" s="28"/>
      <c r="O66" s="81">
        <v>42916</v>
      </c>
      <c r="P66" s="32">
        <v>1386.41</v>
      </c>
      <c r="Q66" s="76" t="str">
        <f t="shared" si="3"/>
        <v/>
      </c>
      <c r="R66" s="28"/>
      <c r="S66" s="39">
        <v>42916</v>
      </c>
      <c r="T66" s="32">
        <v>1271.55</v>
      </c>
      <c r="U66" s="76" t="str">
        <f t="shared" si="4"/>
        <v/>
      </c>
    </row>
    <row r="67" spans="1:21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 t="str">
        <f t="shared" ca="1" si="5"/>
        <v/>
      </c>
      <c r="L67" s="93" t="str">
        <f t="shared" ca="1" si="1"/>
        <v/>
      </c>
      <c r="M67" s="93" t="str">
        <f t="shared" ca="1" si="2"/>
        <v/>
      </c>
      <c r="N67" s="28"/>
      <c r="O67" s="81"/>
      <c r="Q67" s="76" t="str">
        <f t="shared" si="3"/>
        <v/>
      </c>
      <c r="R67" s="28"/>
      <c r="S67" s="39"/>
      <c r="U67" s="76" t="str">
        <f t="shared" si="4"/>
        <v/>
      </c>
    </row>
    <row r="68" spans="1:21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8"/>
      <c r="M68" s="98"/>
      <c r="N68" s="28"/>
      <c r="O68" s="82"/>
      <c r="Q68" s="76"/>
      <c r="R68" s="28"/>
      <c r="S68" s="39"/>
      <c r="U68" s="76"/>
    </row>
    <row r="69" spans="1:21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8"/>
      <c r="M69" s="98"/>
      <c r="N69" s="28"/>
      <c r="O69" s="82"/>
      <c r="Q69" s="76"/>
      <c r="R69" s="28"/>
      <c r="S69" s="39"/>
      <c r="U69" s="76"/>
    </row>
    <row r="70" spans="1:21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8"/>
      <c r="M70" s="98"/>
      <c r="N70" s="28"/>
      <c r="O70" s="82"/>
      <c r="Q70" s="76"/>
      <c r="R70" s="28"/>
      <c r="S70" s="39"/>
      <c r="U70" s="76"/>
    </row>
    <row r="71" spans="1:21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8"/>
      <c r="M71" s="98"/>
      <c r="N71" s="28"/>
      <c r="O71" s="82"/>
      <c r="Q71" s="76"/>
      <c r="R71" s="28"/>
      <c r="S71" s="39"/>
      <c r="U71" s="76"/>
    </row>
    <row r="72" spans="1:21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8"/>
      <c r="M72" s="98"/>
      <c r="N72" s="28"/>
      <c r="O72" s="82"/>
      <c r="Q72" s="76"/>
      <c r="R72" s="28"/>
      <c r="S72" s="39"/>
      <c r="U72" s="76"/>
    </row>
    <row r="73" spans="1:21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8"/>
      <c r="M73" s="98"/>
      <c r="N73" s="28"/>
      <c r="O73" s="82"/>
      <c r="Q73" s="76"/>
      <c r="R73" s="28"/>
      <c r="S73" s="39"/>
      <c r="U73" s="76"/>
    </row>
    <row r="74" spans="1:21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8"/>
      <c r="M74" s="98"/>
      <c r="N74" s="28"/>
      <c r="O74" s="82"/>
      <c r="Q74" s="76"/>
      <c r="R74" s="28"/>
      <c r="S74" s="39"/>
      <c r="U74" s="76"/>
    </row>
    <row r="75" spans="1:21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8"/>
      <c r="M75" s="98"/>
      <c r="N75" s="28"/>
      <c r="O75" s="82"/>
      <c r="Q75" s="76"/>
      <c r="R75" s="28"/>
      <c r="S75" s="39"/>
      <c r="U75" s="76"/>
    </row>
    <row r="76" spans="1:21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8"/>
      <c r="M76" s="98"/>
      <c r="N76" s="28"/>
      <c r="O76" s="82"/>
      <c r="Q76" s="76"/>
      <c r="R76" s="28"/>
      <c r="S76" s="39"/>
      <c r="U76" s="76"/>
    </row>
    <row r="77" spans="1:21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8"/>
      <c r="M77" s="98"/>
      <c r="N77" s="28"/>
      <c r="O77" s="82"/>
      <c r="Q77" s="76"/>
      <c r="R77" s="28"/>
      <c r="S77" s="39"/>
      <c r="U77" s="76"/>
    </row>
    <row r="78" spans="1:21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8"/>
      <c r="M78" s="98"/>
      <c r="N78" s="28"/>
      <c r="O78" s="82"/>
      <c r="Q78" s="76"/>
      <c r="R78" s="28"/>
      <c r="S78" s="39"/>
      <c r="U78" s="76"/>
    </row>
    <row r="79" spans="1:21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8"/>
      <c r="M79" s="98"/>
      <c r="N79" s="28"/>
      <c r="O79" s="82"/>
      <c r="Q79" s="76"/>
      <c r="R79" s="28"/>
      <c r="S79" s="39"/>
      <c r="U79" s="76"/>
    </row>
    <row r="80" spans="1:21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8"/>
      <c r="M80" s="98"/>
      <c r="N80" s="28"/>
      <c r="O80" s="82"/>
      <c r="Q80" s="76"/>
      <c r="R80" s="28"/>
      <c r="S80" s="39"/>
      <c r="U80" s="76"/>
    </row>
    <row r="81" spans="1:21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8"/>
      <c r="M81" s="98"/>
      <c r="N81" s="28"/>
      <c r="O81" s="82"/>
      <c r="Q81" s="76"/>
      <c r="R81" s="28"/>
      <c r="S81" s="39"/>
      <c r="U81" s="76"/>
    </row>
    <row r="82" spans="1:21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8"/>
      <c r="M82" s="98"/>
      <c r="N82" s="28"/>
      <c r="O82" s="82"/>
      <c r="Q82" s="76"/>
      <c r="R82" s="28"/>
      <c r="S82" s="39"/>
      <c r="U82" s="76"/>
    </row>
    <row r="83" spans="1:21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8"/>
      <c r="M83" s="98"/>
      <c r="N83" s="28"/>
      <c r="O83" s="82"/>
      <c r="Q83" s="76"/>
      <c r="R83" s="28"/>
      <c r="S83" s="39"/>
      <c r="U83" s="76"/>
    </row>
    <row r="84" spans="1:21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8"/>
      <c r="M84" s="98"/>
      <c r="N84" s="28"/>
      <c r="O84" s="82"/>
      <c r="Q84" s="76"/>
      <c r="R84" s="28"/>
      <c r="S84" s="39"/>
      <c r="U84" s="76"/>
    </row>
    <row r="85" spans="1:21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8"/>
      <c r="M85" s="98"/>
      <c r="N85" s="28"/>
      <c r="O85" s="82"/>
      <c r="Q85" s="76"/>
      <c r="R85" s="28"/>
      <c r="S85" s="39"/>
      <c r="U85" s="76"/>
    </row>
    <row r="86" spans="1:21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8"/>
      <c r="M86" s="98"/>
      <c r="N86" s="28"/>
      <c r="O86" s="82"/>
      <c r="Q86" s="76"/>
      <c r="R86" s="28"/>
      <c r="S86" s="39"/>
      <c r="U86" s="76"/>
    </row>
    <row r="87" spans="1:21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8"/>
      <c r="M87" s="98"/>
      <c r="N87" s="28"/>
      <c r="O87" s="82"/>
      <c r="Q87" s="76"/>
      <c r="R87" s="28"/>
      <c r="S87" s="39"/>
      <c r="U87" s="76"/>
    </row>
    <row r="88" spans="1:21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8"/>
      <c r="M88" s="98"/>
      <c r="N88" s="28"/>
      <c r="O88" s="82"/>
      <c r="Q88" s="76"/>
      <c r="R88" s="28"/>
      <c r="S88" s="39"/>
      <c r="U88" s="76"/>
    </row>
    <row r="89" spans="1:21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8"/>
      <c r="M89" s="98"/>
      <c r="N89" s="28"/>
      <c r="O89" s="82"/>
      <c r="Q89" s="76"/>
      <c r="R89" s="28"/>
      <c r="S89" s="39"/>
      <c r="U89" s="76"/>
    </row>
    <row r="90" spans="1:21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8"/>
      <c r="M90" s="98"/>
      <c r="N90" s="28"/>
      <c r="O90" s="82"/>
      <c r="Q90" s="76"/>
      <c r="R90" s="28"/>
      <c r="S90" s="39"/>
      <c r="U90" s="76"/>
    </row>
    <row r="91" spans="1:21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8"/>
      <c r="M91" s="98"/>
      <c r="N91" s="28"/>
      <c r="O91" s="82"/>
      <c r="Q91" s="76"/>
      <c r="R91" s="28"/>
      <c r="S91" s="39"/>
      <c r="U91" s="76"/>
    </row>
    <row r="92" spans="1:21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8"/>
      <c r="M92" s="98"/>
      <c r="N92" s="28"/>
      <c r="O92" s="82"/>
      <c r="Q92" s="76"/>
      <c r="R92" s="28"/>
      <c r="S92" s="39"/>
      <c r="U92" s="76"/>
    </row>
    <row r="93" spans="1:21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8"/>
      <c r="M93" s="98"/>
      <c r="N93" s="28"/>
      <c r="O93" s="82"/>
      <c r="Q93" s="76"/>
      <c r="R93" s="28"/>
      <c r="S93" s="39"/>
      <c r="U93" s="76"/>
    </row>
    <row r="94" spans="1:21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8"/>
      <c r="M94" s="98"/>
      <c r="N94" s="28"/>
      <c r="O94" s="82"/>
      <c r="Q94" s="76"/>
      <c r="R94" s="28"/>
      <c r="S94" s="39"/>
      <c r="U94" s="76"/>
    </row>
    <row r="95" spans="1:21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8"/>
      <c r="M95" s="98"/>
      <c r="N95" s="28"/>
      <c r="O95" s="82"/>
      <c r="Q95" s="76"/>
      <c r="R95" s="28"/>
      <c r="S95" s="39"/>
      <c r="U95" s="76"/>
    </row>
    <row r="96" spans="1:21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8"/>
      <c r="M96" s="98"/>
      <c r="N96" s="28"/>
      <c r="O96" s="82"/>
      <c r="Q96" s="76"/>
      <c r="R96" s="28"/>
      <c r="S96" s="39"/>
      <c r="U96" s="76"/>
    </row>
    <row r="97" spans="1:21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8"/>
      <c r="M97" s="98"/>
      <c r="N97" s="28"/>
      <c r="O97" s="82"/>
      <c r="Q97" s="76"/>
      <c r="R97" s="28"/>
      <c r="S97" s="39"/>
      <c r="U97" s="76"/>
    </row>
    <row r="98" spans="1:21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8"/>
      <c r="M98" s="98"/>
      <c r="N98" s="28"/>
      <c r="O98" s="82"/>
      <c r="Q98" s="76"/>
      <c r="R98" s="28"/>
      <c r="S98" s="39"/>
      <c r="U98" s="76"/>
    </row>
    <row r="99" spans="1:21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8"/>
      <c r="M99" s="98"/>
      <c r="N99" s="28"/>
      <c r="O99" s="82"/>
      <c r="Q99" s="76"/>
      <c r="R99" s="28"/>
      <c r="S99" s="39"/>
      <c r="U99" s="76"/>
    </row>
    <row r="100" spans="1:21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8"/>
      <c r="M100" s="98"/>
      <c r="N100" s="28"/>
      <c r="O100" s="82"/>
      <c r="Q100" s="76"/>
      <c r="R100" s="28"/>
      <c r="S100" s="39"/>
      <c r="U100" s="76"/>
    </row>
    <row r="101" spans="1:21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98"/>
      <c r="M101" s="98"/>
      <c r="N101" s="28"/>
      <c r="O101" s="82"/>
      <c r="Q101" s="76"/>
      <c r="R101" s="28"/>
      <c r="S101" s="39"/>
      <c r="U101" s="76"/>
    </row>
    <row r="102" spans="1:21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98"/>
      <c r="M102" s="98"/>
      <c r="N102" s="28"/>
      <c r="O102" s="82"/>
      <c r="Q102" s="76"/>
      <c r="R102" s="28"/>
      <c r="S102" s="39"/>
      <c r="U102" s="76"/>
    </row>
    <row r="103" spans="1:21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98"/>
      <c r="M103" s="98"/>
      <c r="N103" s="28"/>
      <c r="O103" s="82"/>
      <c r="Q103" s="76"/>
      <c r="R103" s="28"/>
      <c r="S103" s="39"/>
      <c r="U103" s="76"/>
    </row>
    <row r="104" spans="1:21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98"/>
      <c r="M104" s="98"/>
      <c r="N104" s="28"/>
      <c r="O104" s="82"/>
      <c r="Q104" s="76"/>
      <c r="R104" s="28"/>
      <c r="S104" s="39"/>
      <c r="U104" s="76"/>
    </row>
    <row r="105" spans="1:21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98"/>
      <c r="M105" s="98"/>
      <c r="N105" s="28"/>
      <c r="O105" s="82"/>
      <c r="Q105" s="76"/>
      <c r="R105" s="28"/>
      <c r="S105" s="39"/>
      <c r="U105" s="76"/>
    </row>
    <row r="106" spans="1:21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98"/>
      <c r="M106" s="98"/>
      <c r="N106" s="28"/>
      <c r="O106" s="82"/>
      <c r="Q106" s="76"/>
      <c r="R106" s="28"/>
      <c r="S106" s="39"/>
      <c r="U106" s="76"/>
    </row>
    <row r="107" spans="1:21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98"/>
      <c r="M107" s="98"/>
      <c r="N107" s="28"/>
      <c r="O107" s="82"/>
      <c r="Q107" s="76"/>
      <c r="R107" s="28"/>
      <c r="S107" s="39"/>
      <c r="U107" s="76"/>
    </row>
    <row r="108" spans="1:21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98"/>
      <c r="M108" s="98"/>
      <c r="N108" s="28"/>
      <c r="O108" s="82"/>
      <c r="Q108" s="76"/>
      <c r="R108" s="28"/>
      <c r="S108" s="39"/>
      <c r="U108" s="76"/>
    </row>
    <row r="109" spans="1:21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98"/>
      <c r="M109" s="98"/>
      <c r="N109" s="28"/>
      <c r="O109" s="82"/>
      <c r="Q109" s="76"/>
      <c r="R109" s="28"/>
      <c r="S109" s="39"/>
      <c r="U109" s="76"/>
    </row>
    <row r="110" spans="1:21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98"/>
      <c r="M110" s="98"/>
      <c r="N110" s="28"/>
      <c r="O110" s="82"/>
      <c r="Q110" s="76"/>
      <c r="R110" s="28"/>
      <c r="S110" s="39"/>
      <c r="U110" s="76"/>
    </row>
    <row r="111" spans="1:21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98"/>
      <c r="M111" s="98"/>
      <c r="N111" s="28"/>
      <c r="O111" s="82"/>
      <c r="Q111" s="76"/>
      <c r="R111" s="28"/>
      <c r="S111" s="39"/>
      <c r="U111" s="76"/>
    </row>
    <row r="112" spans="1:21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98"/>
      <c r="M112" s="98"/>
      <c r="N112" s="28"/>
      <c r="O112" s="82"/>
      <c r="Q112" s="76"/>
      <c r="R112" s="28"/>
      <c r="S112" s="39"/>
      <c r="U112" s="76"/>
    </row>
    <row r="113" spans="1:21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98"/>
      <c r="M113" s="98"/>
      <c r="N113" s="28"/>
      <c r="O113" s="82"/>
      <c r="Q113" s="76"/>
      <c r="R113" s="28"/>
      <c r="S113" s="39"/>
      <c r="U113" s="76"/>
    </row>
    <row r="114" spans="1:21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98"/>
      <c r="M114" s="98"/>
      <c r="N114" s="28"/>
      <c r="O114" s="82"/>
      <c r="Q114" s="76"/>
      <c r="R114" s="28"/>
      <c r="S114" s="39"/>
      <c r="U114" s="76"/>
    </row>
    <row r="115" spans="1:21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98"/>
      <c r="M115" s="98"/>
      <c r="N115" s="28"/>
      <c r="O115" s="82"/>
      <c r="Q115" s="76"/>
      <c r="R115" s="28"/>
      <c r="S115" s="39"/>
      <c r="U115" s="76"/>
    </row>
    <row r="116" spans="1:21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98"/>
      <c r="M116" s="98"/>
      <c r="N116" s="28"/>
      <c r="O116" s="82"/>
      <c r="Q116" s="76"/>
      <c r="R116" s="28"/>
      <c r="S116" s="39"/>
      <c r="U116" s="76"/>
    </row>
    <row r="117" spans="1:21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98"/>
      <c r="M117" s="98"/>
      <c r="N117" s="28"/>
      <c r="O117" s="82"/>
      <c r="Q117" s="76"/>
      <c r="R117" s="28"/>
      <c r="S117" s="39"/>
      <c r="U117" s="76"/>
    </row>
    <row r="118" spans="1:21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98"/>
      <c r="M118" s="98"/>
      <c r="N118" s="28"/>
      <c r="O118" s="82"/>
      <c r="Q118" s="76"/>
      <c r="R118" s="28"/>
      <c r="S118" s="39"/>
      <c r="U118" s="76"/>
    </row>
    <row r="119" spans="1:21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98"/>
      <c r="M119" s="98"/>
      <c r="N119" s="28"/>
      <c r="O119" s="82"/>
      <c r="Q119" s="76"/>
      <c r="R119" s="28"/>
      <c r="S119" s="39"/>
      <c r="U119" s="76"/>
    </row>
    <row r="120" spans="1:21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98"/>
      <c r="M120" s="98"/>
      <c r="N120" s="28"/>
      <c r="O120" s="82"/>
      <c r="Q120" s="76"/>
      <c r="R120" s="28"/>
      <c r="S120" s="39"/>
      <c r="U120" s="76"/>
    </row>
    <row r="121" spans="1:21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98"/>
      <c r="M121" s="98"/>
      <c r="N121" s="28"/>
      <c r="O121" s="82"/>
      <c r="Q121" s="76"/>
      <c r="R121" s="28"/>
      <c r="S121" s="39"/>
      <c r="U121" s="76"/>
    </row>
    <row r="122" spans="1:21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98"/>
      <c r="M122" s="98"/>
      <c r="N122" s="28"/>
      <c r="O122" s="82"/>
      <c r="Q122" s="76"/>
      <c r="R122" s="28"/>
      <c r="S122" s="39"/>
      <c r="U122" s="76"/>
    </row>
    <row r="123" spans="1:21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98"/>
      <c r="M123" s="98"/>
      <c r="N123" s="28"/>
      <c r="O123" s="82"/>
      <c r="Q123" s="76"/>
      <c r="R123" s="28"/>
      <c r="S123" s="39"/>
      <c r="U123" s="76"/>
    </row>
    <row r="124" spans="1:21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98"/>
      <c r="M124" s="98"/>
      <c r="N124" s="28"/>
      <c r="O124" s="82"/>
      <c r="Q124" s="76"/>
      <c r="R124" s="28"/>
      <c r="S124" s="39"/>
      <c r="U124" s="76"/>
    </row>
    <row r="125" spans="1:21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98"/>
      <c r="M125" s="98"/>
      <c r="N125" s="28"/>
      <c r="O125" s="82"/>
      <c r="Q125" s="76"/>
      <c r="R125" s="28"/>
      <c r="S125" s="39"/>
      <c r="U125" s="76"/>
    </row>
    <row r="126" spans="1:21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98"/>
      <c r="M126" s="98"/>
      <c r="N126" s="28"/>
      <c r="O126" s="82"/>
      <c r="Q126" s="76"/>
      <c r="R126" s="28"/>
      <c r="S126" s="39"/>
      <c r="U126" s="76"/>
    </row>
    <row r="127" spans="1:21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98"/>
      <c r="M127" s="98"/>
      <c r="N127" s="28"/>
      <c r="O127" s="82"/>
      <c r="Q127" s="76"/>
      <c r="R127" s="28"/>
      <c r="S127" s="39"/>
      <c r="U127" s="76"/>
    </row>
    <row r="128" spans="1:21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98"/>
      <c r="M128" s="98"/>
      <c r="N128" s="28"/>
      <c r="O128" s="82"/>
      <c r="Q128" s="76"/>
      <c r="R128" s="28"/>
      <c r="S128" s="39"/>
      <c r="U128" s="76"/>
    </row>
    <row r="129" spans="1:21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98"/>
      <c r="M129" s="98"/>
      <c r="N129" s="28"/>
      <c r="O129" s="82"/>
      <c r="Q129" s="76"/>
      <c r="R129" s="28"/>
      <c r="S129" s="39"/>
      <c r="U129" s="76"/>
    </row>
    <row r="130" spans="1:21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98"/>
      <c r="M130" s="98"/>
      <c r="N130" s="28"/>
      <c r="O130" s="82"/>
      <c r="Q130" s="76"/>
      <c r="R130" s="28"/>
      <c r="S130" s="39"/>
      <c r="U130" s="76"/>
    </row>
    <row r="131" spans="1:21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98"/>
      <c r="M131" s="98"/>
      <c r="N131" s="28"/>
      <c r="O131" s="82"/>
      <c r="Q131" s="76"/>
      <c r="R131" s="28"/>
      <c r="S131" s="39"/>
      <c r="U131" s="76"/>
    </row>
    <row r="132" spans="1:21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98"/>
      <c r="M132" s="98"/>
      <c r="N132" s="28"/>
      <c r="O132" s="82"/>
      <c r="Q132" s="76"/>
      <c r="R132" s="28"/>
      <c r="S132" s="39"/>
      <c r="U132" s="76"/>
    </row>
    <row r="133" spans="1:21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98"/>
      <c r="M133" s="98"/>
      <c r="N133" s="28"/>
      <c r="O133" s="82"/>
      <c r="Q133" s="76"/>
      <c r="R133" s="28"/>
      <c r="S133" s="39"/>
      <c r="U133" s="76"/>
    </row>
    <row r="134" spans="1:21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98"/>
      <c r="M134" s="98"/>
      <c r="N134" s="28"/>
      <c r="O134" s="82"/>
      <c r="Q134" s="76"/>
      <c r="R134" s="28"/>
      <c r="S134" s="39"/>
      <c r="U134" s="76"/>
    </row>
    <row r="135" spans="1:21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98"/>
      <c r="M135" s="98"/>
      <c r="N135" s="28"/>
      <c r="O135" s="82"/>
      <c r="Q135" s="76"/>
      <c r="R135" s="28"/>
      <c r="S135" s="39"/>
      <c r="U135" s="76"/>
    </row>
    <row r="136" spans="1:21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98"/>
      <c r="M136" s="98"/>
      <c r="N136" s="28"/>
      <c r="O136" s="82"/>
      <c r="Q136" s="76"/>
      <c r="R136" s="28"/>
      <c r="S136" s="39"/>
      <c r="U136" s="76"/>
    </row>
    <row r="137" spans="1:21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98"/>
      <c r="M137" s="98"/>
      <c r="N137" s="28"/>
      <c r="O137" s="82"/>
      <c r="Q137" s="76"/>
      <c r="R137" s="28"/>
      <c r="S137" s="39"/>
      <c r="U137" s="76"/>
    </row>
    <row r="138" spans="1:21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98"/>
      <c r="M138" s="98"/>
      <c r="N138" s="28"/>
      <c r="O138" s="82"/>
      <c r="Q138" s="76"/>
      <c r="R138" s="28"/>
      <c r="S138" s="39"/>
      <c r="U138" s="76"/>
    </row>
    <row r="139" spans="1:21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98"/>
      <c r="M139" s="98"/>
      <c r="N139" s="28"/>
      <c r="O139" s="82"/>
      <c r="Q139" s="76"/>
      <c r="R139" s="28"/>
      <c r="S139" s="39"/>
      <c r="U139" s="76"/>
    </row>
    <row r="140" spans="1:21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98"/>
      <c r="M140" s="98"/>
      <c r="N140" s="28"/>
      <c r="O140" s="82"/>
      <c r="Q140" s="76"/>
      <c r="R140" s="28"/>
      <c r="S140" s="39"/>
      <c r="U140" s="76"/>
    </row>
    <row r="141" spans="1:21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98"/>
      <c r="M141" s="98"/>
      <c r="N141" s="28"/>
      <c r="O141" s="82"/>
      <c r="Q141" s="76"/>
      <c r="R141" s="28"/>
      <c r="S141" s="39"/>
      <c r="U141" s="76"/>
    </row>
    <row r="142" spans="1:21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98"/>
      <c r="M142" s="98"/>
      <c r="N142" s="28"/>
      <c r="O142" s="82"/>
      <c r="Q142" s="76"/>
      <c r="R142" s="28"/>
      <c r="S142" s="39"/>
      <c r="U142" s="76"/>
    </row>
    <row r="143" spans="1:21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98"/>
      <c r="M143" s="98"/>
      <c r="N143" s="28"/>
      <c r="O143" s="82"/>
      <c r="Q143" s="76"/>
      <c r="R143" s="28"/>
      <c r="S143" s="39"/>
      <c r="U143" s="76"/>
    </row>
    <row r="144" spans="1:21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98"/>
      <c r="M144" s="98"/>
      <c r="N144" s="28"/>
      <c r="O144" s="82"/>
      <c r="Q144" s="76"/>
      <c r="R144" s="28"/>
      <c r="S144" s="39"/>
      <c r="U144" s="76"/>
    </row>
    <row r="145" spans="1:21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98"/>
      <c r="M145" s="98"/>
      <c r="N145" s="28"/>
      <c r="O145" s="82"/>
      <c r="Q145" s="76"/>
      <c r="R145" s="28"/>
      <c r="S145" s="39"/>
      <c r="U145" s="76"/>
    </row>
    <row r="146" spans="1:21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98"/>
      <c r="M146" s="98"/>
      <c r="N146" s="28"/>
      <c r="O146" s="82"/>
      <c r="Q146" s="76"/>
      <c r="R146" s="28"/>
      <c r="S146" s="39"/>
      <c r="U146" s="76"/>
    </row>
    <row r="147" spans="1:21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98"/>
      <c r="M147" s="98"/>
      <c r="N147" s="28"/>
      <c r="O147" s="82"/>
      <c r="Q147" s="76"/>
      <c r="R147" s="28"/>
      <c r="S147" s="39"/>
      <c r="U147" s="76"/>
    </row>
    <row r="148" spans="1:21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98"/>
      <c r="M148" s="98"/>
      <c r="N148" s="28"/>
      <c r="O148" s="82"/>
      <c r="Q148" s="76"/>
      <c r="R148" s="28"/>
      <c r="S148" s="39"/>
      <c r="U148" s="76"/>
    </row>
    <row r="149" spans="1:21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98"/>
      <c r="M149" s="98"/>
      <c r="N149" s="28"/>
      <c r="O149" s="82"/>
      <c r="Q149" s="76"/>
      <c r="R149" s="28"/>
      <c r="S149" s="39"/>
      <c r="U149" s="76"/>
    </row>
    <row r="150" spans="1:21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98"/>
      <c r="M150" s="98"/>
      <c r="N150" s="28"/>
      <c r="O150" s="82"/>
      <c r="Q150" s="76"/>
      <c r="R150" s="28"/>
      <c r="S150" s="39"/>
      <c r="U150" s="76"/>
    </row>
    <row r="151" spans="1:21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98"/>
      <c r="M151" s="98"/>
      <c r="N151" s="28"/>
      <c r="O151" s="82"/>
      <c r="Q151" s="76"/>
      <c r="R151" s="28"/>
      <c r="S151" s="39"/>
      <c r="U151" s="76"/>
    </row>
    <row r="152" spans="1:21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98"/>
      <c r="M152" s="98"/>
      <c r="N152" s="28"/>
      <c r="O152" s="82"/>
      <c r="Q152" s="76"/>
      <c r="R152" s="28"/>
      <c r="S152" s="39"/>
      <c r="U152" s="76"/>
    </row>
    <row r="153" spans="1:21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98"/>
      <c r="M153" s="98"/>
      <c r="N153" s="28"/>
      <c r="O153" s="82"/>
      <c r="Q153" s="76"/>
      <c r="R153" s="28"/>
      <c r="S153" s="39"/>
      <c r="U153" s="76"/>
    </row>
    <row r="154" spans="1:21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98"/>
      <c r="M154" s="98"/>
      <c r="N154" s="28"/>
      <c r="O154" s="82"/>
      <c r="Q154" s="76"/>
      <c r="R154" s="28"/>
      <c r="S154" s="39"/>
      <c r="U154" s="76"/>
    </row>
    <row r="155" spans="1:21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98"/>
      <c r="M155" s="98"/>
      <c r="N155" s="28"/>
      <c r="O155" s="82"/>
      <c r="Q155" s="76"/>
      <c r="R155" s="28"/>
      <c r="S155" s="39"/>
      <c r="U155" s="76"/>
    </row>
    <row r="156" spans="1:21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98"/>
      <c r="M156" s="98"/>
      <c r="N156" s="28"/>
      <c r="O156" s="82"/>
      <c r="Q156" s="76"/>
      <c r="R156" s="28"/>
      <c r="S156" s="39"/>
      <c r="U156" s="76"/>
    </row>
    <row r="157" spans="1:21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98"/>
      <c r="M157" s="98"/>
      <c r="N157" s="28"/>
      <c r="O157" s="82"/>
      <c r="Q157" s="76"/>
      <c r="R157" s="28"/>
      <c r="S157" s="39"/>
      <c r="U157" s="76"/>
    </row>
    <row r="158" spans="1:21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98"/>
      <c r="M158" s="98"/>
      <c r="N158" s="28"/>
      <c r="O158" s="82"/>
      <c r="Q158" s="76"/>
      <c r="R158" s="28"/>
      <c r="S158" s="39"/>
      <c r="U158" s="76"/>
    </row>
    <row r="159" spans="1:21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98"/>
      <c r="M159" s="98"/>
      <c r="N159" s="28"/>
      <c r="O159" s="82"/>
      <c r="Q159" s="76"/>
      <c r="R159" s="28"/>
      <c r="S159" s="39"/>
      <c r="U159" s="76"/>
    </row>
    <row r="160" spans="1:21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98"/>
      <c r="M160" s="98"/>
      <c r="N160" s="28"/>
      <c r="O160" s="82"/>
      <c r="Q160" s="76"/>
      <c r="R160" s="28"/>
      <c r="S160" s="39"/>
      <c r="U160" s="76"/>
    </row>
    <row r="161" spans="1:21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98"/>
      <c r="M161" s="98"/>
      <c r="N161" s="28"/>
      <c r="O161" s="82"/>
      <c r="Q161" s="76"/>
      <c r="R161" s="28"/>
      <c r="S161" s="39"/>
      <c r="U161" s="76"/>
    </row>
    <row r="162" spans="1:21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98"/>
      <c r="M162" s="98"/>
      <c r="N162" s="28"/>
      <c r="O162" s="82"/>
      <c r="Q162" s="76"/>
      <c r="R162" s="28"/>
      <c r="S162" s="39"/>
      <c r="U162" s="76"/>
    </row>
    <row r="163" spans="1:21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98"/>
      <c r="M163" s="98"/>
      <c r="N163" s="28"/>
      <c r="O163" s="82"/>
      <c r="Q163" s="76"/>
      <c r="R163" s="28"/>
      <c r="S163" s="39"/>
      <c r="U163" s="76"/>
    </row>
    <row r="164" spans="1:21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98"/>
      <c r="M164" s="98"/>
      <c r="N164" s="28"/>
      <c r="O164" s="82"/>
      <c r="Q164" s="76"/>
      <c r="R164" s="28"/>
      <c r="S164" s="39"/>
      <c r="U164" s="76"/>
    </row>
    <row r="165" spans="1:21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98"/>
      <c r="M165" s="98"/>
      <c r="N165" s="28"/>
      <c r="O165" s="82"/>
      <c r="Q165" s="76"/>
      <c r="R165" s="28"/>
      <c r="S165" s="39"/>
      <c r="U165" s="76"/>
    </row>
    <row r="166" spans="1:21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98"/>
      <c r="M166" s="98"/>
      <c r="N166" s="28"/>
      <c r="O166" s="82"/>
      <c r="Q166" s="76"/>
      <c r="R166" s="28"/>
      <c r="S166" s="39"/>
      <c r="U166" s="76"/>
    </row>
    <row r="167" spans="1:21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98"/>
      <c r="M167" s="98"/>
      <c r="N167" s="28"/>
      <c r="O167" s="82"/>
      <c r="Q167" s="76"/>
      <c r="R167" s="28"/>
      <c r="S167" s="39"/>
      <c r="U167" s="76"/>
    </row>
    <row r="168" spans="1:21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98"/>
      <c r="M168" s="98"/>
      <c r="N168" s="28"/>
      <c r="O168" s="82"/>
      <c r="Q168" s="76"/>
      <c r="R168" s="28"/>
      <c r="S168" s="39"/>
      <c r="U168" s="76"/>
    </row>
    <row r="169" spans="1:21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98"/>
      <c r="M169" s="98"/>
      <c r="N169" s="28"/>
      <c r="O169" s="82"/>
      <c r="Q169" s="76"/>
      <c r="R169" s="28"/>
      <c r="S169" s="39"/>
      <c r="U169" s="76"/>
    </row>
    <row r="170" spans="1:21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98"/>
      <c r="M170" s="98"/>
      <c r="N170" s="28"/>
      <c r="O170" s="82"/>
      <c r="Q170" s="76"/>
      <c r="R170" s="28"/>
      <c r="S170" s="39"/>
      <c r="U170" s="76"/>
    </row>
    <row r="171" spans="1:21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98"/>
      <c r="M171" s="98"/>
      <c r="N171" s="28"/>
      <c r="O171" s="82"/>
      <c r="Q171" s="76"/>
      <c r="R171" s="28"/>
      <c r="S171" s="39"/>
      <c r="U171" s="76"/>
    </row>
    <row r="172" spans="1:21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98"/>
      <c r="M172" s="98"/>
      <c r="N172" s="28"/>
      <c r="O172" s="82"/>
      <c r="Q172" s="76"/>
      <c r="R172" s="28"/>
      <c r="S172" s="39"/>
      <c r="U172" s="76"/>
    </row>
    <row r="173" spans="1:21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98"/>
      <c r="M173" s="98"/>
      <c r="N173" s="28"/>
      <c r="O173" s="82"/>
      <c r="Q173" s="76"/>
      <c r="R173" s="28"/>
      <c r="S173" s="39"/>
      <c r="U173" s="76"/>
    </row>
    <row r="174" spans="1:21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98"/>
      <c r="M174" s="98"/>
      <c r="N174" s="28"/>
      <c r="O174" s="82"/>
      <c r="Q174" s="76"/>
      <c r="R174" s="28"/>
      <c r="S174" s="39"/>
      <c r="U174" s="76"/>
    </row>
    <row r="175" spans="1:21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98"/>
      <c r="M175" s="98"/>
      <c r="N175" s="28"/>
      <c r="O175" s="82"/>
      <c r="Q175" s="76"/>
      <c r="R175" s="28"/>
      <c r="S175" s="39"/>
      <c r="U175" s="76"/>
    </row>
    <row r="176" spans="1:21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98"/>
      <c r="M176" s="98"/>
      <c r="N176" s="28"/>
      <c r="O176" s="82"/>
      <c r="Q176" s="76"/>
      <c r="R176" s="28"/>
      <c r="S176" s="39"/>
      <c r="U176" s="76"/>
    </row>
    <row r="177" spans="1:21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98"/>
      <c r="M177" s="98"/>
      <c r="N177" s="28"/>
      <c r="O177" s="82"/>
      <c r="Q177" s="76"/>
      <c r="R177" s="28"/>
      <c r="S177" s="39"/>
      <c r="U177" s="76"/>
    </row>
    <row r="178" spans="1:21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98"/>
      <c r="M178" s="98"/>
      <c r="N178" s="28"/>
      <c r="O178" s="82"/>
      <c r="Q178" s="76"/>
      <c r="R178" s="28"/>
      <c r="S178" s="39"/>
      <c r="U178" s="76"/>
    </row>
    <row r="179" spans="1:21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98"/>
      <c r="M179" s="98"/>
      <c r="N179" s="28"/>
      <c r="O179" s="82"/>
      <c r="Q179" s="76"/>
      <c r="R179" s="28"/>
      <c r="S179" s="39"/>
      <c r="U179" s="76"/>
    </row>
    <row r="180" spans="1:21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98"/>
      <c r="M180" s="98"/>
      <c r="N180" s="28"/>
      <c r="O180" s="82"/>
      <c r="Q180" s="76"/>
      <c r="R180" s="28"/>
      <c r="S180" s="39"/>
      <c r="U180" s="76"/>
    </row>
    <row r="181" spans="1:21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98"/>
      <c r="M181" s="98"/>
      <c r="N181" s="28"/>
      <c r="O181" s="82"/>
      <c r="Q181" s="76"/>
      <c r="R181" s="28"/>
      <c r="S181" s="39"/>
      <c r="U181" s="76"/>
    </row>
    <row r="182" spans="1:21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98"/>
      <c r="M182" s="98"/>
      <c r="N182" s="28"/>
      <c r="O182" s="82"/>
      <c r="Q182" s="76"/>
      <c r="R182" s="28"/>
      <c r="S182" s="39"/>
      <c r="U182" s="76"/>
    </row>
    <row r="183" spans="1:21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98"/>
      <c r="M183" s="98"/>
      <c r="N183" s="28"/>
      <c r="O183" s="82"/>
      <c r="Q183" s="76"/>
      <c r="R183" s="28"/>
      <c r="S183" s="39"/>
      <c r="U183" s="76"/>
    </row>
    <row r="184" spans="1:21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98"/>
      <c r="M184" s="98"/>
      <c r="N184" s="28"/>
      <c r="O184" s="82"/>
      <c r="Q184" s="76"/>
      <c r="R184" s="28"/>
      <c r="S184" s="39"/>
      <c r="U184" s="76"/>
    </row>
    <row r="185" spans="1:21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98"/>
      <c r="M185" s="98"/>
      <c r="N185" s="28"/>
      <c r="O185" s="82"/>
      <c r="Q185" s="76"/>
      <c r="R185" s="28"/>
      <c r="S185" s="39"/>
      <c r="U185" s="76"/>
    </row>
    <row r="186" spans="1:21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98"/>
      <c r="M186" s="98"/>
      <c r="N186" s="28"/>
      <c r="O186" s="82"/>
      <c r="Q186" s="76"/>
      <c r="R186" s="28"/>
      <c r="S186" s="39"/>
      <c r="U186" s="76"/>
    </row>
    <row r="187" spans="1:21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98"/>
      <c r="M187" s="98"/>
      <c r="N187" s="28"/>
      <c r="O187" s="82"/>
      <c r="Q187" s="76"/>
      <c r="R187" s="28"/>
      <c r="S187" s="39"/>
      <c r="U187" s="76"/>
    </row>
    <row r="188" spans="1:21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98"/>
      <c r="M188" s="98"/>
      <c r="N188" s="28"/>
      <c r="O188" s="82"/>
      <c r="Q188" s="76"/>
      <c r="R188" s="28"/>
      <c r="S188" s="39"/>
      <c r="U188" s="76"/>
    </row>
    <row r="189" spans="1:21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98"/>
      <c r="M189" s="98"/>
      <c r="N189" s="28"/>
      <c r="O189" s="82"/>
      <c r="Q189" s="76"/>
      <c r="R189" s="28"/>
      <c r="S189" s="39"/>
      <c r="U189" s="76"/>
    </row>
    <row r="190" spans="1:21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98"/>
      <c r="M190" s="98"/>
      <c r="N190" s="28"/>
      <c r="O190" s="82"/>
      <c r="Q190" s="76"/>
      <c r="R190" s="28"/>
      <c r="S190" s="39"/>
      <c r="U190" s="76"/>
    </row>
    <row r="191" spans="1:21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98"/>
      <c r="M191" s="98"/>
      <c r="N191" s="28"/>
      <c r="O191" s="82"/>
      <c r="Q191" s="76"/>
      <c r="R191" s="28"/>
      <c r="S191" s="39"/>
      <c r="U191" s="76"/>
    </row>
    <row r="192" spans="1:21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98"/>
      <c r="M192" s="98"/>
      <c r="N192" s="28"/>
      <c r="O192" s="82"/>
      <c r="Q192" s="76"/>
      <c r="R192" s="28"/>
      <c r="S192" s="39"/>
      <c r="U192" s="76"/>
    </row>
    <row r="193" spans="1:21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98"/>
      <c r="M193" s="98"/>
      <c r="N193" s="28"/>
      <c r="O193" s="82"/>
      <c r="Q193" s="76"/>
      <c r="R193" s="28"/>
      <c r="S193" s="39"/>
      <c r="U193" s="76"/>
    </row>
    <row r="194" spans="1:21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98"/>
      <c r="M194" s="98"/>
      <c r="N194" s="28"/>
      <c r="O194" s="82"/>
      <c r="Q194" s="76"/>
      <c r="R194" s="28"/>
      <c r="S194" s="39"/>
      <c r="U194" s="76"/>
    </row>
    <row r="195" spans="1:21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98"/>
      <c r="M195" s="98"/>
      <c r="N195" s="28"/>
      <c r="O195" s="82"/>
      <c r="Q195" s="76"/>
      <c r="R195" s="28"/>
      <c r="S195" s="39"/>
      <c r="U195" s="76"/>
    </row>
    <row r="196" spans="1:21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98"/>
      <c r="M196" s="98"/>
      <c r="N196" s="28"/>
      <c r="O196" s="82"/>
      <c r="Q196" s="76"/>
      <c r="R196" s="28"/>
      <c r="S196" s="39"/>
      <c r="U196" s="76"/>
    </row>
    <row r="197" spans="1:21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98"/>
      <c r="M197" s="98"/>
      <c r="N197" s="28"/>
      <c r="O197" s="82"/>
      <c r="Q197" s="76"/>
      <c r="R197" s="28"/>
      <c r="S197" s="39"/>
      <c r="U197" s="76"/>
    </row>
    <row r="198" spans="1:21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98"/>
      <c r="M198" s="98"/>
      <c r="N198" s="28"/>
      <c r="O198" s="82"/>
      <c r="Q198" s="76"/>
      <c r="R198" s="28"/>
      <c r="S198" s="39"/>
      <c r="U198" s="76"/>
    </row>
    <row r="199" spans="1:21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98"/>
      <c r="M199" s="98"/>
      <c r="N199" s="28"/>
      <c r="O199" s="82"/>
      <c r="Q199" s="76"/>
      <c r="R199" s="28"/>
      <c r="S199" s="39"/>
      <c r="U199" s="76"/>
    </row>
    <row r="200" spans="1:21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98"/>
      <c r="M200" s="98"/>
      <c r="N200" s="28"/>
      <c r="O200" s="82"/>
      <c r="Q200" s="76"/>
      <c r="R200" s="28"/>
      <c r="S200" s="39"/>
      <c r="U200" s="76"/>
    </row>
    <row r="201" spans="1:21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98"/>
      <c r="M201" s="98"/>
      <c r="N201" s="28"/>
      <c r="O201" s="82"/>
      <c r="Q201" s="76"/>
      <c r="R201" s="28"/>
      <c r="S201" s="39"/>
      <c r="U201" s="76"/>
    </row>
    <row r="202" spans="1:21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98"/>
      <c r="M202" s="98"/>
      <c r="N202" s="28"/>
      <c r="O202" s="82"/>
      <c r="Q202" s="76"/>
      <c r="R202" s="28"/>
      <c r="S202" s="39"/>
      <c r="U202" s="76"/>
    </row>
    <row r="203" spans="1:21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98"/>
      <c r="M203" s="98"/>
      <c r="N203" s="28"/>
      <c r="O203" s="82"/>
      <c r="Q203" s="76"/>
      <c r="R203" s="28"/>
      <c r="S203" s="39"/>
      <c r="U203" s="76"/>
    </row>
    <row r="204" spans="1:21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98"/>
      <c r="M204" s="98"/>
      <c r="N204" s="28"/>
      <c r="O204" s="82"/>
      <c r="Q204" s="76"/>
      <c r="R204" s="28"/>
      <c r="S204" s="39"/>
      <c r="U204" s="76"/>
    </row>
    <row r="205" spans="1:21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98"/>
      <c r="M205" s="98"/>
      <c r="N205" s="28"/>
      <c r="O205" s="82"/>
      <c r="Q205" s="76"/>
      <c r="R205" s="28"/>
      <c r="S205" s="39"/>
      <c r="U205" s="76"/>
    </row>
    <row r="206" spans="1:21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98"/>
      <c r="M206" s="98"/>
      <c r="N206" s="28"/>
      <c r="O206" s="82"/>
      <c r="Q206" s="76"/>
      <c r="R206" s="28"/>
      <c r="S206" s="39"/>
      <c r="U206" s="76"/>
    </row>
    <row r="207" spans="1:21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98"/>
      <c r="M207" s="98"/>
      <c r="N207" s="28"/>
      <c r="O207" s="82"/>
      <c r="Q207" s="76"/>
      <c r="R207" s="28"/>
      <c r="S207" s="39"/>
      <c r="U207" s="76"/>
    </row>
    <row r="208" spans="1:21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98"/>
      <c r="M208" s="98"/>
      <c r="N208" s="28"/>
      <c r="O208" s="82"/>
      <c r="Q208" s="76"/>
      <c r="R208" s="28"/>
      <c r="S208" s="39"/>
      <c r="U208" s="76"/>
    </row>
    <row r="209" spans="1:21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98"/>
      <c r="M209" s="98"/>
      <c r="N209" s="28"/>
      <c r="O209" s="82"/>
      <c r="Q209" s="76"/>
      <c r="R209" s="28"/>
      <c r="S209" s="39"/>
      <c r="U209" s="76"/>
    </row>
    <row r="210" spans="1:21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98"/>
      <c r="M210" s="98"/>
      <c r="N210" s="28"/>
      <c r="O210" s="82"/>
      <c r="Q210" s="76"/>
      <c r="R210" s="28"/>
      <c r="S210" s="39"/>
      <c r="U210" s="76"/>
    </row>
    <row r="211" spans="1:21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98"/>
      <c r="M211" s="98"/>
      <c r="N211" s="28"/>
      <c r="O211" s="82"/>
      <c r="Q211" s="76"/>
      <c r="R211" s="28"/>
      <c r="S211" s="39"/>
      <c r="U211" s="76"/>
    </row>
    <row r="212" spans="1:21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98"/>
      <c r="M212" s="98"/>
      <c r="N212" s="28"/>
      <c r="O212" s="82"/>
      <c r="Q212" s="76"/>
      <c r="R212" s="28"/>
      <c r="S212" s="39"/>
      <c r="U212" s="76"/>
    </row>
    <row r="213" spans="1:21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98"/>
      <c r="M213" s="98"/>
      <c r="N213" s="28"/>
      <c r="O213" s="82"/>
      <c r="Q213" s="76"/>
      <c r="R213" s="28"/>
      <c r="S213" s="39"/>
      <c r="U213" s="76"/>
    </row>
    <row r="214" spans="1:21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98"/>
      <c r="M214" s="98"/>
      <c r="N214" s="28"/>
      <c r="O214" s="82"/>
      <c r="Q214" s="76"/>
      <c r="R214" s="28"/>
      <c r="S214" s="39"/>
      <c r="U214" s="76"/>
    </row>
    <row r="215" spans="1:21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98"/>
      <c r="M215" s="98"/>
      <c r="N215" s="28"/>
      <c r="O215" s="82"/>
      <c r="Q215" s="76"/>
      <c r="R215" s="28"/>
      <c r="S215" s="39"/>
      <c r="U215" s="76"/>
    </row>
    <row r="216" spans="1:21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98"/>
      <c r="M216" s="98"/>
      <c r="N216" s="28"/>
      <c r="O216" s="82"/>
      <c r="Q216" s="76"/>
      <c r="R216" s="28"/>
      <c r="S216" s="39"/>
      <c r="U216" s="76"/>
    </row>
    <row r="217" spans="1:21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98"/>
      <c r="M217" s="98"/>
      <c r="N217" s="28"/>
      <c r="O217" s="82"/>
      <c r="Q217" s="76"/>
      <c r="R217" s="28"/>
      <c r="S217" s="39"/>
      <c r="U217" s="76"/>
    </row>
    <row r="218" spans="1:21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98"/>
      <c r="M218" s="98"/>
      <c r="N218" s="28"/>
      <c r="O218" s="82"/>
      <c r="Q218" s="76"/>
      <c r="R218" s="28"/>
      <c r="S218" s="39"/>
      <c r="U218" s="76"/>
    </row>
    <row r="219" spans="1:21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98"/>
      <c r="M219" s="98"/>
      <c r="N219" s="28"/>
      <c r="O219" s="82"/>
      <c r="Q219" s="76"/>
      <c r="R219" s="28"/>
      <c r="S219" s="39"/>
      <c r="U219" s="76"/>
    </row>
    <row r="220" spans="1:21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98"/>
      <c r="M220" s="98"/>
      <c r="N220" s="28"/>
      <c r="O220" s="82"/>
      <c r="Q220" s="76"/>
      <c r="R220" s="28"/>
      <c r="S220" s="39"/>
      <c r="U220" s="76"/>
    </row>
    <row r="221" spans="1:21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98"/>
      <c r="M221" s="98"/>
      <c r="N221" s="28"/>
      <c r="O221" s="82"/>
      <c r="Q221" s="76"/>
      <c r="R221" s="28"/>
      <c r="S221" s="39"/>
      <c r="U221" s="76"/>
    </row>
    <row r="222" spans="1:21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98"/>
      <c r="M222" s="98"/>
      <c r="N222" s="28"/>
      <c r="O222" s="82"/>
      <c r="Q222" s="76"/>
      <c r="R222" s="28"/>
      <c r="S222" s="39"/>
      <c r="U222" s="76"/>
    </row>
    <row r="223" spans="1:21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98"/>
      <c r="M223" s="98"/>
      <c r="N223" s="28"/>
      <c r="O223" s="82"/>
      <c r="Q223" s="76"/>
      <c r="R223" s="28"/>
      <c r="S223" s="39"/>
      <c r="U223" s="76"/>
    </row>
    <row r="224" spans="1:21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98"/>
      <c r="M224" s="98"/>
      <c r="N224" s="28"/>
      <c r="O224" s="82"/>
      <c r="Q224" s="76"/>
      <c r="R224" s="28"/>
      <c r="S224" s="39"/>
      <c r="U224" s="76"/>
    </row>
    <row r="225" spans="1:21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98"/>
      <c r="M225" s="98"/>
      <c r="N225" s="28"/>
      <c r="O225" s="82"/>
      <c r="Q225" s="76"/>
      <c r="R225" s="28"/>
      <c r="S225" s="39"/>
      <c r="U225" s="76"/>
    </row>
    <row r="226" spans="1:21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98"/>
      <c r="M226" s="98"/>
      <c r="N226" s="28"/>
      <c r="O226" s="82"/>
      <c r="Q226" s="76"/>
      <c r="R226" s="28"/>
      <c r="S226" s="39"/>
      <c r="U226" s="76"/>
    </row>
    <row r="227" spans="1:21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98"/>
      <c r="M227" s="98"/>
      <c r="N227" s="28"/>
      <c r="O227" s="82"/>
      <c r="Q227" s="76"/>
      <c r="R227" s="28"/>
      <c r="S227" s="39"/>
      <c r="U227" s="76"/>
    </row>
    <row r="228" spans="1:21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98"/>
      <c r="M228" s="98"/>
      <c r="N228" s="28"/>
      <c r="O228" s="82"/>
      <c r="Q228" s="76"/>
      <c r="R228" s="28"/>
      <c r="S228" s="39"/>
      <c r="U228" s="76"/>
    </row>
    <row r="229" spans="1:21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98"/>
      <c r="M229" s="98"/>
      <c r="N229" s="28"/>
      <c r="O229" s="82"/>
      <c r="Q229" s="76"/>
      <c r="R229" s="28"/>
      <c r="S229" s="39"/>
      <c r="U229" s="76"/>
    </row>
    <row r="230" spans="1:21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98"/>
      <c r="M230" s="98"/>
      <c r="N230" s="28"/>
      <c r="O230" s="82"/>
      <c r="Q230" s="76"/>
      <c r="R230" s="28"/>
      <c r="S230" s="39"/>
      <c r="U230" s="76"/>
    </row>
    <row r="231" spans="1:21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98"/>
      <c r="M231" s="98"/>
      <c r="N231" s="28"/>
      <c r="O231" s="82"/>
      <c r="Q231" s="76"/>
      <c r="R231" s="28"/>
      <c r="S231" s="39"/>
      <c r="U231" s="76"/>
    </row>
    <row r="232" spans="1:21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98"/>
      <c r="M232" s="98"/>
      <c r="N232" s="28"/>
      <c r="O232" s="82"/>
      <c r="Q232" s="76"/>
      <c r="R232" s="28"/>
      <c r="S232" s="39"/>
      <c r="U232" s="76"/>
    </row>
    <row r="233" spans="1:21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98"/>
      <c r="M233" s="98"/>
      <c r="N233" s="28"/>
      <c r="O233" s="82"/>
      <c r="Q233" s="76"/>
      <c r="R233" s="28"/>
      <c r="S233" s="39"/>
      <c r="U233" s="76"/>
    </row>
    <row r="234" spans="1:21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98"/>
      <c r="M234" s="98"/>
      <c r="N234" s="28"/>
      <c r="O234" s="82"/>
      <c r="Q234" s="76"/>
      <c r="R234" s="28"/>
      <c r="S234" s="39"/>
      <c r="U234" s="76"/>
    </row>
    <row r="235" spans="1:21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98"/>
      <c r="M235" s="98"/>
      <c r="N235" s="28"/>
      <c r="O235" s="82"/>
      <c r="Q235" s="76"/>
      <c r="R235" s="28"/>
      <c r="S235" s="39"/>
      <c r="U235" s="76"/>
    </row>
    <row r="236" spans="1:21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98"/>
      <c r="M236" s="98"/>
      <c r="N236" s="28"/>
      <c r="O236" s="82"/>
      <c r="Q236" s="76"/>
      <c r="R236" s="28"/>
      <c r="S236" s="39"/>
      <c r="U236" s="76"/>
    </row>
    <row r="237" spans="1:21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98"/>
      <c r="M237" s="98"/>
      <c r="N237" s="28"/>
      <c r="O237" s="82"/>
      <c r="Q237" s="76"/>
      <c r="R237" s="28"/>
      <c r="S237" s="39"/>
      <c r="U237" s="76"/>
    </row>
    <row r="238" spans="1:21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98"/>
      <c r="M238" s="98"/>
      <c r="N238" s="28"/>
      <c r="O238" s="82"/>
      <c r="Q238" s="76"/>
      <c r="R238" s="28"/>
      <c r="S238" s="39"/>
      <c r="U238" s="76"/>
    </row>
    <row r="239" spans="1:21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98"/>
      <c r="M239" s="98"/>
      <c r="N239" s="28"/>
      <c r="O239" s="82"/>
      <c r="Q239" s="76"/>
      <c r="R239" s="28"/>
      <c r="S239" s="39"/>
      <c r="U239" s="76"/>
    </row>
    <row r="240" spans="1:21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98"/>
      <c r="M240" s="98"/>
      <c r="N240" s="28"/>
      <c r="O240" s="82"/>
      <c r="Q240" s="76"/>
      <c r="R240" s="28"/>
      <c r="S240" s="39"/>
      <c r="U240" s="76"/>
    </row>
    <row r="241" spans="1:21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98"/>
      <c r="M241" s="98"/>
      <c r="N241" s="28"/>
      <c r="O241" s="82"/>
      <c r="Q241" s="76"/>
      <c r="R241" s="28"/>
      <c r="S241" s="39"/>
      <c r="U241" s="76"/>
    </row>
    <row r="242" spans="1:21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98"/>
      <c r="M242" s="98"/>
      <c r="N242" s="28"/>
      <c r="O242" s="82"/>
      <c r="Q242" s="76"/>
      <c r="R242" s="28"/>
      <c r="S242" s="39"/>
      <c r="U242" s="76"/>
    </row>
    <row r="243" spans="1:21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98"/>
      <c r="M243" s="98"/>
      <c r="N243" s="28"/>
      <c r="O243" s="82"/>
      <c r="Q243" s="76"/>
      <c r="R243" s="28"/>
      <c r="S243" s="39"/>
      <c r="U243" s="76"/>
    </row>
    <row r="244" spans="1:21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98"/>
      <c r="M244" s="98"/>
      <c r="N244" s="28"/>
      <c r="O244" s="82"/>
      <c r="Q244" s="76"/>
      <c r="R244" s="28"/>
      <c r="S244" s="39"/>
      <c r="U244" s="76"/>
    </row>
    <row r="245" spans="1:21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98"/>
      <c r="M245" s="98"/>
      <c r="N245" s="28"/>
      <c r="O245" s="82"/>
      <c r="Q245" s="76"/>
      <c r="R245" s="28"/>
      <c r="S245" s="39"/>
      <c r="U245" s="76"/>
    </row>
    <row r="246" spans="1:21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98"/>
      <c r="M246" s="98"/>
      <c r="N246" s="28"/>
      <c r="O246" s="82"/>
      <c r="Q246" s="76"/>
      <c r="R246" s="28"/>
      <c r="S246" s="39"/>
      <c r="U246" s="76"/>
    </row>
    <row r="247" spans="1:21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98"/>
      <c r="M247" s="98"/>
      <c r="N247" s="28"/>
      <c r="O247" s="82"/>
      <c r="Q247" s="76"/>
      <c r="R247" s="28"/>
      <c r="S247" s="39"/>
      <c r="U247" s="76"/>
    </row>
    <row r="248" spans="1:21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98"/>
      <c r="M248" s="98"/>
      <c r="N248" s="28"/>
      <c r="O248" s="82"/>
      <c r="Q248" s="76"/>
      <c r="R248" s="28"/>
      <c r="S248" s="39"/>
      <c r="U248" s="76"/>
    </row>
    <row r="249" spans="1:21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98"/>
      <c r="M249" s="98"/>
      <c r="N249" s="28"/>
      <c r="O249" s="82"/>
      <c r="Q249" s="76"/>
      <c r="R249" s="28"/>
      <c r="S249" s="39"/>
      <c r="U249" s="76"/>
    </row>
    <row r="250" spans="1:21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98"/>
      <c r="M250" s="98"/>
      <c r="N250" s="28"/>
      <c r="O250" s="82"/>
      <c r="Q250" s="76"/>
      <c r="R250" s="28"/>
      <c r="S250" s="39"/>
      <c r="U250" s="76"/>
    </row>
    <row r="251" spans="1:21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98"/>
      <c r="M251" s="98"/>
      <c r="N251" s="28"/>
      <c r="O251" s="82"/>
      <c r="Q251" s="76"/>
      <c r="R251" s="28"/>
      <c r="S251" s="39"/>
      <c r="U251" s="76"/>
    </row>
    <row r="252" spans="1:21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98"/>
      <c r="M252" s="98"/>
      <c r="N252" s="28"/>
      <c r="O252" s="82"/>
      <c r="Q252" s="76"/>
      <c r="R252" s="28"/>
      <c r="S252" s="39"/>
      <c r="U252" s="76"/>
    </row>
    <row r="253" spans="1:21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98"/>
      <c r="M253" s="98"/>
      <c r="N253" s="28"/>
      <c r="O253" s="82"/>
      <c r="Q253" s="76"/>
      <c r="R253" s="28"/>
      <c r="S253" s="39"/>
      <c r="U253" s="76"/>
    </row>
    <row r="254" spans="1:21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98"/>
      <c r="M254" s="98"/>
      <c r="N254" s="28"/>
      <c r="O254" s="82"/>
      <c r="Q254" s="76"/>
      <c r="R254" s="28"/>
      <c r="S254" s="39"/>
      <c r="U254" s="76"/>
    </row>
    <row r="255" spans="1:21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98"/>
      <c r="M255" s="98"/>
      <c r="N255" s="28"/>
      <c r="O255" s="82"/>
      <c r="Q255" s="76"/>
      <c r="R255" s="28"/>
      <c r="S255" s="39"/>
      <c r="U255" s="76"/>
    </row>
    <row r="256" spans="1:21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98"/>
      <c r="M256" s="98"/>
      <c r="N256" s="28"/>
      <c r="O256" s="82"/>
      <c r="Q256" s="76"/>
      <c r="R256" s="28"/>
      <c r="S256" s="39"/>
      <c r="U256" s="76"/>
    </row>
    <row r="257" spans="1:21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98"/>
      <c r="M257" s="98"/>
      <c r="N257" s="28"/>
      <c r="O257" s="82"/>
      <c r="Q257" s="76"/>
      <c r="R257" s="28"/>
      <c r="S257" s="39"/>
      <c r="U257" s="76"/>
    </row>
    <row r="258" spans="1:21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98"/>
      <c r="M258" s="98"/>
      <c r="N258" s="28"/>
      <c r="O258" s="82"/>
      <c r="Q258" s="76"/>
      <c r="R258" s="28"/>
      <c r="S258" s="39"/>
      <c r="U258" s="76"/>
    </row>
    <row r="259" spans="1:21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98"/>
      <c r="M259" s="98"/>
      <c r="N259" s="28"/>
      <c r="O259" s="82"/>
      <c r="Q259" s="76"/>
      <c r="R259" s="28"/>
      <c r="S259" s="39"/>
      <c r="U259" s="76"/>
    </row>
    <row r="260" spans="1:21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98"/>
      <c r="M260" s="98"/>
      <c r="N260" s="28"/>
      <c r="O260" s="82"/>
      <c r="Q260" s="76"/>
      <c r="R260" s="28"/>
      <c r="S260" s="39"/>
      <c r="U260" s="76"/>
    </row>
    <row r="261" spans="1:21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98"/>
      <c r="M261" s="98"/>
      <c r="N261" s="28"/>
      <c r="O261" s="82"/>
      <c r="Q261" s="76"/>
      <c r="R261" s="28"/>
      <c r="S261" s="39"/>
      <c r="U261" s="76"/>
    </row>
    <row r="262" spans="1:21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98"/>
      <c r="M262" s="98"/>
      <c r="N262" s="28"/>
      <c r="O262" s="82"/>
      <c r="Q262" s="76"/>
      <c r="R262" s="28"/>
      <c r="S262" s="39"/>
      <c r="U262" s="76"/>
    </row>
    <row r="263" spans="1:21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98"/>
      <c r="M263" s="98"/>
      <c r="N263" s="28"/>
      <c r="O263" s="82"/>
      <c r="Q263" s="76"/>
      <c r="R263" s="28"/>
      <c r="S263" s="39"/>
      <c r="U263" s="76"/>
    </row>
    <row r="264" spans="1:21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98"/>
      <c r="M264" s="98"/>
      <c r="N264" s="28"/>
      <c r="O264" s="82"/>
      <c r="Q264" s="76"/>
      <c r="R264" s="28"/>
      <c r="S264" s="39"/>
      <c r="U264" s="76"/>
    </row>
    <row r="265" spans="1:21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98"/>
      <c r="M265" s="98"/>
      <c r="N265" s="28"/>
      <c r="O265" s="82"/>
      <c r="Q265" s="76"/>
      <c r="R265" s="28"/>
      <c r="S265" s="39"/>
      <c r="U265" s="76"/>
    </row>
    <row r="266" spans="1:21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98"/>
      <c r="M266" s="98"/>
      <c r="N266" s="28"/>
      <c r="O266" s="82"/>
      <c r="Q266" s="76"/>
      <c r="R266" s="28"/>
      <c r="S266" s="39"/>
      <c r="U266" s="76"/>
    </row>
    <row r="267" spans="1:21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98"/>
      <c r="M267" s="98"/>
      <c r="N267" s="28"/>
      <c r="O267" s="82"/>
      <c r="Q267" s="76"/>
      <c r="R267" s="28"/>
      <c r="S267" s="39"/>
      <c r="U267" s="76"/>
    </row>
    <row r="268" spans="1:21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98"/>
      <c r="M268" s="98"/>
      <c r="N268" s="28"/>
      <c r="O268" s="82"/>
      <c r="Q268" s="76"/>
      <c r="R268" s="28"/>
      <c r="S268" s="39"/>
      <c r="U268" s="76"/>
    </row>
    <row r="269" spans="1:21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98"/>
      <c r="M269" s="98"/>
      <c r="N269" s="28"/>
      <c r="O269" s="82"/>
      <c r="Q269" s="76"/>
      <c r="R269" s="28"/>
      <c r="S269" s="39"/>
      <c r="U269" s="76"/>
    </row>
    <row r="270" spans="1:21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98"/>
      <c r="M270" s="98"/>
      <c r="N270" s="28"/>
      <c r="O270" s="82"/>
      <c r="Q270" s="76"/>
      <c r="R270" s="28"/>
      <c r="S270" s="39"/>
      <c r="U270" s="76"/>
    </row>
    <row r="271" spans="1:21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98"/>
      <c r="N271" s="28"/>
      <c r="O271" s="82"/>
      <c r="Q271" s="76"/>
      <c r="R271" s="28"/>
      <c r="S271" s="39"/>
      <c r="U271" s="76"/>
    </row>
    <row r="272" spans="1:21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98"/>
      <c r="N272" s="28"/>
      <c r="O272" s="82"/>
      <c r="Q272" s="76"/>
      <c r="R272" s="28"/>
      <c r="S272" s="39"/>
      <c r="U272" s="76"/>
    </row>
    <row r="273" spans="1:21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98"/>
      <c r="N273" s="28"/>
      <c r="O273" s="82"/>
      <c r="Q273" s="76"/>
      <c r="R273" s="28"/>
      <c r="S273" s="39"/>
      <c r="U273" s="76"/>
    </row>
    <row r="274" spans="1:21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98"/>
      <c r="N274" s="28"/>
      <c r="O274" s="82"/>
      <c r="Q274" s="76"/>
      <c r="R274" s="28"/>
      <c r="S274" s="39"/>
      <c r="U274" s="76"/>
    </row>
    <row r="275" spans="1:21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98"/>
      <c r="N275" s="28"/>
      <c r="O275" s="82"/>
      <c r="Q275" s="76"/>
      <c r="R275" s="28"/>
      <c r="S275" s="39"/>
      <c r="U275" s="76"/>
    </row>
    <row r="276" spans="1:21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98"/>
      <c r="N276" s="28"/>
      <c r="O276" s="82"/>
      <c r="Q276" s="76"/>
      <c r="R276" s="28"/>
      <c r="S276" s="39"/>
      <c r="U276" s="76"/>
    </row>
    <row r="277" spans="1:21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98"/>
      <c r="N277" s="28"/>
      <c r="O277" s="82"/>
      <c r="Q277" s="76"/>
      <c r="R277" s="28"/>
      <c r="S277" s="39"/>
      <c r="U277" s="76"/>
    </row>
    <row r="278" spans="1:21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98"/>
      <c r="N278" s="28"/>
      <c r="O278" s="82"/>
      <c r="Q278" s="76"/>
      <c r="R278" s="28"/>
      <c r="S278" s="39"/>
      <c r="U278" s="76"/>
    </row>
    <row r="279" spans="1:21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98"/>
      <c r="N279" s="28"/>
      <c r="O279" s="82"/>
      <c r="Q279" s="76"/>
      <c r="R279" s="28"/>
      <c r="S279" s="39"/>
      <c r="U279" s="76"/>
    </row>
    <row r="280" spans="1:21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98"/>
      <c r="N280" s="28"/>
      <c r="O280" s="82"/>
      <c r="Q280" s="76"/>
      <c r="R280" s="28"/>
      <c r="S280" s="39"/>
      <c r="U280" s="76"/>
    </row>
    <row r="281" spans="1:21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98"/>
      <c r="N281" s="28"/>
      <c r="O281" s="82"/>
      <c r="Q281" s="76"/>
      <c r="R281" s="28"/>
      <c r="S281" s="39"/>
      <c r="U281" s="76"/>
    </row>
    <row r="282" spans="1:21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98"/>
      <c r="N282" s="28"/>
      <c r="O282" s="82"/>
      <c r="Q282" s="76"/>
      <c r="R282" s="28"/>
      <c r="S282" s="39"/>
      <c r="U282" s="76"/>
    </row>
    <row r="283" spans="1:21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98"/>
      <c r="N283" s="28"/>
      <c r="O283" s="82"/>
      <c r="Q283" s="76"/>
      <c r="R283" s="28"/>
      <c r="S283" s="39"/>
      <c r="U283" s="76"/>
    </row>
    <row r="284" spans="1:21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98"/>
      <c r="N284" s="28"/>
      <c r="O284" s="82"/>
      <c r="Q284" s="76"/>
      <c r="R284" s="28"/>
      <c r="S284" s="39"/>
      <c r="U284" s="76"/>
    </row>
    <row r="285" spans="1:21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98"/>
      <c r="N285" s="28"/>
      <c r="O285" s="82"/>
      <c r="Q285" s="76"/>
      <c r="R285" s="28"/>
      <c r="S285" s="39"/>
      <c r="U285" s="76"/>
    </row>
    <row r="286" spans="1:21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98"/>
      <c r="N286" s="28"/>
      <c r="O286" s="82"/>
      <c r="Q286" s="76"/>
      <c r="R286" s="28"/>
      <c r="S286" s="39"/>
      <c r="U286" s="76"/>
    </row>
    <row r="287" spans="1:21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98"/>
      <c r="N287" s="28"/>
      <c r="O287" s="82"/>
      <c r="Q287" s="76"/>
      <c r="R287" s="28"/>
      <c r="S287" s="39"/>
      <c r="U287" s="76"/>
    </row>
    <row r="288" spans="1:21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98"/>
      <c r="N288" s="28"/>
      <c r="O288" s="82"/>
      <c r="Q288" s="76"/>
      <c r="R288" s="28"/>
      <c r="S288" s="39"/>
      <c r="U288" s="76"/>
    </row>
    <row r="289" spans="1:21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98"/>
      <c r="N289" s="28"/>
      <c r="O289" s="82"/>
      <c r="Q289" s="76"/>
      <c r="R289" s="28"/>
      <c r="S289" s="39"/>
      <c r="U289" s="76"/>
    </row>
    <row r="290" spans="1:21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98"/>
      <c r="N290" s="28"/>
      <c r="O290" s="82"/>
      <c r="Q290" s="76"/>
      <c r="R290" s="28"/>
      <c r="S290" s="39"/>
      <c r="U290" s="76"/>
    </row>
    <row r="291" spans="1:21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98"/>
      <c r="N291" s="28"/>
      <c r="O291" s="82"/>
      <c r="Q291" s="76"/>
      <c r="R291" s="28"/>
      <c r="S291" s="39"/>
      <c r="U291" s="76"/>
    </row>
    <row r="292" spans="1:21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98"/>
      <c r="N292" s="28"/>
      <c r="O292" s="82"/>
      <c r="Q292" s="76"/>
      <c r="R292" s="28"/>
      <c r="S292" s="39"/>
      <c r="U292" s="76"/>
    </row>
    <row r="293" spans="1:21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98"/>
      <c r="N293" s="28"/>
      <c r="O293" s="82"/>
      <c r="Q293" s="76"/>
      <c r="R293" s="28"/>
      <c r="S293" s="39"/>
      <c r="U293" s="76"/>
    </row>
    <row r="294" spans="1:21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98"/>
      <c r="N294" s="28"/>
      <c r="O294" s="82"/>
      <c r="Q294" s="76"/>
      <c r="R294" s="28"/>
      <c r="S294" s="39"/>
      <c r="U294" s="76"/>
    </row>
    <row r="295" spans="1:21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98"/>
      <c r="N295" s="28"/>
      <c r="O295" s="82"/>
      <c r="Q295" s="76"/>
      <c r="R295" s="28"/>
      <c r="S295" s="39"/>
      <c r="U295" s="76"/>
    </row>
    <row r="296" spans="1:21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98"/>
      <c r="N296" s="28"/>
      <c r="O296" s="82"/>
      <c r="Q296" s="76"/>
      <c r="R296" s="28"/>
      <c r="S296" s="39"/>
      <c r="U296" s="76"/>
    </row>
    <row r="297" spans="1:21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98"/>
      <c r="N297" s="28"/>
      <c r="O297" s="82"/>
      <c r="Q297" s="76"/>
      <c r="R297" s="28"/>
      <c r="S297" s="39"/>
      <c r="U297" s="76"/>
    </row>
    <row r="298" spans="1:21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98"/>
      <c r="N298" s="28"/>
      <c r="O298" s="82"/>
      <c r="Q298" s="76"/>
      <c r="R298" s="28"/>
      <c r="S298" s="39"/>
      <c r="U298" s="76"/>
    </row>
    <row r="299" spans="1:21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98"/>
      <c r="N299" s="28"/>
      <c r="O299" s="82"/>
      <c r="Q299" s="76"/>
      <c r="R299" s="28"/>
      <c r="S299" s="39"/>
      <c r="U299" s="76"/>
    </row>
    <row r="300" spans="1:21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98"/>
      <c r="N300" s="28"/>
      <c r="O300" s="82"/>
      <c r="Q300" s="76"/>
      <c r="R300" s="28"/>
      <c r="S300" s="39"/>
      <c r="U300" s="76"/>
    </row>
    <row r="301" spans="1:21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98"/>
      <c r="N301" s="28"/>
      <c r="O301" s="82"/>
      <c r="Q301" s="76"/>
      <c r="R301" s="28"/>
      <c r="S301" s="39"/>
      <c r="U301" s="76"/>
    </row>
    <row r="302" spans="1:21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98"/>
      <c r="N302" s="28"/>
      <c r="O302" s="82"/>
      <c r="Q302" s="76"/>
      <c r="R302" s="28"/>
      <c r="S302" s="39"/>
      <c r="U302" s="76"/>
    </row>
    <row r="303" spans="1:21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98"/>
      <c r="N303" s="28"/>
      <c r="O303" s="82"/>
      <c r="Q303" s="76"/>
      <c r="R303" s="28"/>
      <c r="S303" s="39"/>
      <c r="U303" s="76"/>
    </row>
    <row r="304" spans="1:21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98"/>
      <c r="N304" s="28"/>
      <c r="O304" s="82"/>
      <c r="Q304" s="76"/>
      <c r="R304" s="28"/>
      <c r="S304" s="39"/>
      <c r="U304" s="76"/>
    </row>
    <row r="305" spans="1:21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98"/>
      <c r="N305" s="28"/>
      <c r="O305" s="82"/>
      <c r="Q305" s="76"/>
      <c r="R305" s="28"/>
      <c r="S305" s="39"/>
      <c r="U305" s="76"/>
    </row>
    <row r="306" spans="1:21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98"/>
      <c r="N306" s="28"/>
      <c r="O306" s="82"/>
      <c r="Q306" s="76"/>
      <c r="R306" s="28"/>
      <c r="S306" s="39"/>
      <c r="U306" s="76"/>
    </row>
    <row r="307" spans="1:21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98"/>
      <c r="N307" s="28"/>
      <c r="O307" s="82"/>
      <c r="Q307" s="76"/>
      <c r="R307" s="28"/>
      <c r="S307" s="39"/>
      <c r="U307" s="76"/>
    </row>
    <row r="308" spans="1:21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98"/>
      <c r="N308" s="28"/>
      <c r="O308" s="82"/>
      <c r="Q308" s="76"/>
      <c r="R308" s="28"/>
      <c r="S308" s="39"/>
      <c r="U308" s="76"/>
    </row>
    <row r="309" spans="1:21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98"/>
      <c r="N309" s="28"/>
      <c r="O309" s="82"/>
      <c r="Q309" s="76"/>
      <c r="R309" s="28"/>
      <c r="S309" s="39"/>
      <c r="U309" s="76"/>
    </row>
    <row r="310" spans="1:21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98"/>
      <c r="N310" s="28"/>
      <c r="O310" s="82"/>
      <c r="Q310" s="76"/>
      <c r="R310" s="28"/>
      <c r="S310" s="39"/>
      <c r="U310" s="76"/>
    </row>
    <row r="311" spans="1:21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98"/>
      <c r="N311" s="28"/>
      <c r="O311" s="82"/>
      <c r="Q311" s="76"/>
      <c r="R311" s="28"/>
      <c r="S311" s="39"/>
      <c r="U311" s="76"/>
    </row>
    <row r="312" spans="1:21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98"/>
      <c r="N312" s="28"/>
      <c r="O312" s="82"/>
      <c r="Q312" s="76"/>
      <c r="R312" s="28"/>
      <c r="S312" s="39"/>
      <c r="U312" s="76"/>
    </row>
    <row r="313" spans="1:21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98"/>
      <c r="N313" s="28"/>
      <c r="O313" s="82"/>
      <c r="Q313" s="76"/>
      <c r="R313" s="28"/>
      <c r="S313" s="39"/>
      <c r="U313" s="76"/>
    </row>
    <row r="314" spans="1:21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98"/>
      <c r="N314" s="28"/>
      <c r="O314" s="82"/>
      <c r="Q314" s="76"/>
      <c r="R314" s="28"/>
      <c r="S314" s="39"/>
      <c r="U314" s="76"/>
    </row>
    <row r="315" spans="1:21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98"/>
      <c r="N315" s="28"/>
      <c r="O315" s="82"/>
      <c r="Q315" s="76"/>
      <c r="R315" s="28"/>
      <c r="S315" s="39"/>
      <c r="U315" s="76"/>
    </row>
    <row r="316" spans="1:21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98"/>
      <c r="N316" s="28"/>
      <c r="O316" s="82"/>
      <c r="Q316" s="76"/>
      <c r="R316" s="28"/>
      <c r="S316" s="39"/>
      <c r="U316" s="76"/>
    </row>
    <row r="317" spans="1:21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98"/>
      <c r="N317" s="28"/>
      <c r="O317" s="82"/>
      <c r="Q317" s="76"/>
      <c r="R317" s="28"/>
      <c r="S317" s="39"/>
      <c r="U317" s="76"/>
    </row>
    <row r="318" spans="1:21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98"/>
      <c r="N318" s="28"/>
      <c r="O318" s="82"/>
      <c r="Q318" s="76"/>
      <c r="R318" s="28"/>
      <c r="S318" s="39"/>
      <c r="U318" s="76"/>
    </row>
    <row r="319" spans="1:21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98"/>
      <c r="N319" s="28"/>
      <c r="O319" s="82"/>
      <c r="Q319" s="76"/>
      <c r="R319" s="28"/>
      <c r="S319" s="39"/>
      <c r="U319" s="76"/>
    </row>
    <row r="320" spans="1:21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98"/>
      <c r="N320" s="28"/>
      <c r="O320" s="82"/>
      <c r="Q320" s="76"/>
      <c r="R320" s="28"/>
      <c r="S320" s="39"/>
      <c r="U320" s="76"/>
    </row>
    <row r="321" spans="1:21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98"/>
      <c r="N321" s="28"/>
      <c r="O321" s="82"/>
      <c r="Q321" s="76"/>
      <c r="R321" s="28"/>
      <c r="S321" s="39"/>
      <c r="U321" s="76"/>
    </row>
    <row r="322" spans="1:21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98"/>
      <c r="N322" s="28"/>
      <c r="O322" s="82"/>
      <c r="Q322" s="76"/>
      <c r="R322" s="28"/>
      <c r="S322" s="39"/>
      <c r="U322" s="76"/>
    </row>
    <row r="323" spans="1:21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98"/>
      <c r="N323" s="28"/>
      <c r="O323" s="82"/>
      <c r="Q323" s="76"/>
      <c r="R323" s="28"/>
      <c r="S323" s="39"/>
      <c r="U323" s="76"/>
    </row>
    <row r="324" spans="1:21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98"/>
      <c r="N324" s="28"/>
      <c r="O324" s="82"/>
      <c r="Q324" s="76"/>
      <c r="R324" s="28"/>
      <c r="S324" s="39"/>
      <c r="U324" s="76"/>
    </row>
    <row r="325" spans="1:21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98"/>
      <c r="N325" s="28"/>
      <c r="O325" s="82"/>
      <c r="Q325" s="76"/>
      <c r="R325" s="28"/>
      <c r="S325" s="39"/>
      <c r="U325" s="76"/>
    </row>
    <row r="326" spans="1:21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98"/>
      <c r="N326" s="28"/>
      <c r="O326" s="82"/>
      <c r="Q326" s="76"/>
      <c r="R326" s="28"/>
      <c r="S326" s="39"/>
      <c r="U326" s="76"/>
    </row>
    <row r="327" spans="1:21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98"/>
      <c r="N327" s="28"/>
      <c r="O327" s="82"/>
      <c r="Q327" s="76"/>
      <c r="R327" s="28"/>
      <c r="S327" s="39"/>
      <c r="U327" s="76"/>
    </row>
    <row r="328" spans="1:21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98"/>
      <c r="N328" s="28"/>
      <c r="O328" s="82"/>
      <c r="Q328" s="76"/>
      <c r="R328" s="28"/>
      <c r="S328" s="39"/>
      <c r="U328" s="76"/>
    </row>
    <row r="329" spans="1:21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98"/>
      <c r="N329" s="28"/>
      <c r="O329" s="82"/>
      <c r="Q329" s="76"/>
      <c r="R329" s="28"/>
      <c r="S329" s="39"/>
      <c r="U329" s="76"/>
    </row>
    <row r="330" spans="1:21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98"/>
      <c r="N330" s="28"/>
      <c r="O330" s="82"/>
      <c r="Q330" s="76"/>
      <c r="R330" s="28"/>
      <c r="S330" s="39"/>
      <c r="U330" s="76"/>
    </row>
    <row r="331" spans="1:21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98"/>
      <c r="N331" s="28"/>
      <c r="O331" s="82"/>
      <c r="Q331" s="76"/>
      <c r="R331" s="28"/>
      <c r="S331" s="39"/>
      <c r="U331" s="76"/>
    </row>
    <row r="332" spans="1:21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98"/>
      <c r="N332" s="28"/>
      <c r="O332" s="82"/>
      <c r="Q332" s="76"/>
      <c r="R332" s="28"/>
      <c r="S332" s="39"/>
      <c r="U332" s="76"/>
    </row>
    <row r="333" spans="1:21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98"/>
      <c r="N333" s="28"/>
      <c r="O333" s="82"/>
      <c r="Q333" s="76"/>
      <c r="R333" s="28"/>
      <c r="S333" s="39"/>
      <c r="U333" s="76"/>
    </row>
    <row r="334" spans="1:21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98"/>
      <c r="N334" s="28"/>
      <c r="O334" s="82"/>
      <c r="Q334" s="76"/>
      <c r="R334" s="28"/>
      <c r="S334" s="39"/>
      <c r="U334" s="76"/>
    </row>
    <row r="335" spans="1:21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98"/>
      <c r="N335" s="28"/>
      <c r="O335" s="82"/>
      <c r="Q335" s="76"/>
      <c r="R335" s="28"/>
      <c r="S335" s="39"/>
      <c r="U335" s="76"/>
    </row>
    <row r="336" spans="1:21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98"/>
      <c r="N336" s="28"/>
      <c r="O336" s="82"/>
      <c r="Q336" s="76"/>
      <c r="R336" s="28"/>
      <c r="S336" s="39"/>
      <c r="U336" s="76"/>
    </row>
    <row r="337" spans="1:21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98"/>
      <c r="N337" s="28"/>
      <c r="O337" s="82"/>
      <c r="Q337" s="76"/>
      <c r="R337" s="28"/>
      <c r="S337" s="39"/>
      <c r="U337" s="76"/>
    </row>
    <row r="338" spans="1:21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98"/>
      <c r="N338" s="28"/>
      <c r="O338" s="82"/>
      <c r="Q338" s="76"/>
      <c r="R338" s="28"/>
      <c r="S338" s="39"/>
      <c r="U338" s="76"/>
    </row>
    <row r="339" spans="1:21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98"/>
      <c r="N339" s="28"/>
      <c r="O339" s="82"/>
      <c r="Q339" s="76"/>
      <c r="R339" s="28"/>
      <c r="S339" s="39"/>
      <c r="U339" s="76"/>
    </row>
    <row r="340" spans="1:21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98"/>
      <c r="N340" s="28"/>
      <c r="O340" s="82"/>
      <c r="Q340" s="76"/>
      <c r="R340" s="28"/>
      <c r="S340" s="39"/>
      <c r="U340" s="76"/>
    </row>
    <row r="341" spans="1:21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98"/>
      <c r="N341" s="28"/>
      <c r="O341" s="82"/>
      <c r="Q341" s="76"/>
      <c r="R341" s="28"/>
      <c r="S341" s="39"/>
      <c r="U341" s="76"/>
    </row>
    <row r="342" spans="1:21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98"/>
      <c r="N342" s="28"/>
      <c r="O342" s="82"/>
      <c r="Q342" s="76"/>
      <c r="R342" s="28"/>
      <c r="S342" s="39"/>
      <c r="U342" s="76"/>
    </row>
    <row r="343" spans="1:21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98"/>
      <c r="N343" s="28"/>
      <c r="O343" s="82"/>
      <c r="Q343" s="76"/>
      <c r="R343" s="28"/>
      <c r="S343" s="39"/>
      <c r="U343" s="76"/>
    </row>
    <row r="344" spans="1:21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98"/>
      <c r="N344" s="28"/>
      <c r="O344" s="82"/>
      <c r="Q344" s="76"/>
      <c r="R344" s="28"/>
      <c r="S344" s="39"/>
      <c r="U344" s="76"/>
    </row>
    <row r="345" spans="1:21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98"/>
      <c r="N345" s="28"/>
      <c r="O345" s="82"/>
      <c r="Q345" s="76"/>
      <c r="R345" s="28"/>
      <c r="S345" s="39"/>
      <c r="U345" s="76"/>
    </row>
    <row r="346" spans="1:21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98"/>
      <c r="N346" s="28"/>
      <c r="O346" s="82"/>
      <c r="Q346" s="76"/>
      <c r="R346" s="28"/>
      <c r="S346" s="39"/>
      <c r="U346" s="76"/>
    </row>
    <row r="347" spans="1:21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98"/>
      <c r="N347" s="28"/>
      <c r="O347" s="82"/>
      <c r="Q347" s="76"/>
      <c r="R347" s="28"/>
      <c r="S347" s="39"/>
      <c r="U347" s="76"/>
    </row>
    <row r="348" spans="1:21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98"/>
      <c r="N348" s="28"/>
      <c r="O348" s="82"/>
      <c r="Q348" s="76"/>
      <c r="R348" s="28"/>
      <c r="S348" s="39"/>
      <c r="U348" s="76"/>
    </row>
    <row r="349" spans="1:21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98"/>
      <c r="N349" s="28"/>
      <c r="O349" s="82"/>
      <c r="Q349" s="76"/>
      <c r="R349" s="28"/>
      <c r="S349" s="39"/>
      <c r="U349" s="76"/>
    </row>
    <row r="350" spans="1:21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98"/>
      <c r="N350" s="28"/>
      <c r="O350" s="82"/>
      <c r="Q350" s="76"/>
      <c r="R350" s="28"/>
      <c r="S350" s="39"/>
      <c r="U350" s="76"/>
    </row>
    <row r="351" spans="1:21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98"/>
      <c r="N351" s="28"/>
      <c r="O351" s="82"/>
      <c r="Q351" s="76"/>
      <c r="R351" s="28"/>
      <c r="S351" s="39"/>
      <c r="U351" s="76"/>
    </row>
    <row r="352" spans="1:21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98"/>
      <c r="N352" s="28"/>
      <c r="O352" s="82"/>
      <c r="Q352" s="76"/>
      <c r="R352" s="28"/>
      <c r="S352" s="39"/>
      <c r="U352" s="76"/>
    </row>
    <row r="353" spans="1:21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98"/>
      <c r="N353" s="28"/>
      <c r="O353" s="82"/>
      <c r="Q353" s="76"/>
      <c r="R353" s="28"/>
      <c r="S353" s="39"/>
      <c r="U353" s="76"/>
    </row>
    <row r="354" spans="1:21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98"/>
      <c r="N354" s="28"/>
      <c r="O354" s="82"/>
      <c r="Q354" s="76"/>
      <c r="R354" s="28"/>
      <c r="S354" s="39"/>
      <c r="U354" s="76"/>
    </row>
    <row r="355" spans="1:21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98"/>
      <c r="N355" s="28"/>
      <c r="O355" s="82"/>
      <c r="Q355" s="76"/>
      <c r="R355" s="28"/>
      <c r="S355" s="39"/>
      <c r="U355" s="76"/>
    </row>
    <row r="356" spans="1:21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98"/>
      <c r="N356" s="28"/>
      <c r="O356" s="82"/>
      <c r="Q356" s="76"/>
      <c r="R356" s="28"/>
      <c r="S356" s="39"/>
      <c r="U356" s="76"/>
    </row>
    <row r="357" spans="1:21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98"/>
      <c r="N357" s="28"/>
      <c r="O357" s="82"/>
      <c r="Q357" s="76"/>
      <c r="R357" s="28"/>
      <c r="S357" s="39"/>
      <c r="U357" s="76"/>
    </row>
    <row r="358" spans="1:21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98"/>
      <c r="N358" s="28"/>
      <c r="O358" s="82"/>
      <c r="Q358" s="76"/>
      <c r="R358" s="28"/>
      <c r="S358" s="39"/>
      <c r="U358" s="76"/>
    </row>
    <row r="359" spans="1:21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98"/>
      <c r="N359" s="28"/>
      <c r="O359" s="82"/>
      <c r="Q359" s="76"/>
      <c r="R359" s="28"/>
      <c r="S359" s="39"/>
      <c r="U359" s="76"/>
    </row>
    <row r="360" spans="1:21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98"/>
      <c r="N360" s="28"/>
      <c r="O360" s="82"/>
      <c r="Q360" s="76"/>
      <c r="R360" s="28"/>
      <c r="S360" s="39"/>
      <c r="U360" s="76"/>
    </row>
    <row r="361" spans="1:21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98"/>
      <c r="N361" s="28"/>
      <c r="O361" s="82"/>
      <c r="Q361" s="76"/>
      <c r="R361" s="28"/>
      <c r="S361" s="39"/>
      <c r="U361" s="76"/>
    </row>
    <row r="362" spans="1:21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98"/>
      <c r="N362" s="28"/>
      <c r="O362" s="82"/>
      <c r="Q362" s="76"/>
      <c r="R362" s="28"/>
      <c r="S362" s="39"/>
      <c r="U362" s="76"/>
    </row>
    <row r="363" spans="1:21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98"/>
      <c r="N363" s="28"/>
      <c r="O363" s="82"/>
      <c r="Q363" s="76"/>
      <c r="R363" s="28"/>
      <c r="S363" s="39"/>
      <c r="U363" s="76"/>
    </row>
    <row r="364" spans="1:21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98"/>
      <c r="N364" s="28"/>
      <c r="O364" s="82"/>
      <c r="Q364" s="76"/>
      <c r="R364" s="28"/>
      <c r="S364" s="39"/>
      <c r="U364" s="76"/>
    </row>
    <row r="365" spans="1:21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98"/>
      <c r="N365" s="28"/>
      <c r="O365" s="82"/>
      <c r="Q365" s="76"/>
      <c r="R365" s="28"/>
      <c r="S365" s="39"/>
      <c r="U365" s="76"/>
    </row>
    <row r="366" spans="1:21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98"/>
      <c r="N366" s="28"/>
      <c r="O366" s="82"/>
      <c r="Q366" s="76"/>
      <c r="R366" s="28"/>
      <c r="S366" s="39"/>
      <c r="U366" s="76"/>
    </row>
    <row r="367" spans="1:21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98"/>
      <c r="N367" s="28"/>
      <c r="O367" s="82"/>
      <c r="Q367" s="76"/>
      <c r="R367" s="28"/>
      <c r="S367" s="39"/>
      <c r="U367" s="76"/>
    </row>
    <row r="368" spans="1:21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98"/>
      <c r="N368" s="28"/>
      <c r="O368" s="82"/>
      <c r="Q368" s="76"/>
      <c r="R368" s="28"/>
      <c r="S368" s="39"/>
      <c r="U368" s="76"/>
    </row>
    <row r="369" spans="1:21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98"/>
      <c r="N369" s="28"/>
      <c r="O369" s="82"/>
      <c r="Q369" s="76"/>
      <c r="R369" s="28"/>
      <c r="S369" s="39"/>
      <c r="U369" s="76"/>
    </row>
    <row r="370" spans="1:21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98"/>
      <c r="N370" s="28"/>
      <c r="O370" s="82"/>
      <c r="Q370" s="76"/>
      <c r="R370" s="28"/>
      <c r="S370" s="39"/>
      <c r="U370" s="76"/>
    </row>
    <row r="371" spans="1:21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98"/>
      <c r="N371" s="28"/>
      <c r="O371" s="82"/>
      <c r="Q371" s="76"/>
      <c r="R371" s="28"/>
      <c r="S371" s="39"/>
      <c r="U371" s="76"/>
    </row>
    <row r="372" spans="1:21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98"/>
      <c r="N372" s="28"/>
      <c r="O372" s="82"/>
      <c r="Q372" s="76"/>
      <c r="R372" s="28"/>
      <c r="S372" s="39"/>
      <c r="U372" s="76"/>
    </row>
    <row r="373" spans="1:21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98"/>
      <c r="N373" s="28"/>
      <c r="O373" s="82"/>
      <c r="Q373" s="76"/>
      <c r="R373" s="28"/>
      <c r="S373" s="39"/>
      <c r="U373" s="76"/>
    </row>
    <row r="374" spans="1:21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98"/>
      <c r="N374" s="28"/>
      <c r="O374" s="82"/>
      <c r="Q374" s="76"/>
      <c r="R374" s="28"/>
      <c r="S374" s="39"/>
      <c r="U374" s="76"/>
    </row>
    <row r="375" spans="1:21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98"/>
      <c r="N375" s="28"/>
      <c r="O375" s="82"/>
      <c r="Q375" s="76"/>
      <c r="R375" s="28"/>
      <c r="S375" s="39"/>
      <c r="U375" s="76"/>
    </row>
    <row r="376" spans="1:21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98"/>
      <c r="N376" s="28"/>
      <c r="O376" s="82"/>
      <c r="Q376" s="76"/>
      <c r="R376" s="28"/>
      <c r="S376" s="39"/>
      <c r="U376" s="76"/>
    </row>
    <row r="377" spans="1:21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98"/>
      <c r="N377" s="28"/>
      <c r="O377" s="82"/>
      <c r="Q377" s="76"/>
      <c r="R377" s="28"/>
      <c r="S377" s="39"/>
      <c r="U377" s="76"/>
    </row>
    <row r="378" spans="1:21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98"/>
      <c r="N378" s="28"/>
      <c r="O378" s="82"/>
      <c r="Q378" s="76"/>
      <c r="R378" s="28"/>
      <c r="S378" s="39"/>
      <c r="U378" s="76"/>
    </row>
    <row r="379" spans="1:21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98"/>
      <c r="N379" s="28"/>
      <c r="O379" s="82"/>
      <c r="Q379" s="76"/>
      <c r="R379" s="28"/>
      <c r="S379" s="39"/>
      <c r="U379" s="76"/>
    </row>
    <row r="380" spans="1:21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98"/>
      <c r="N380" s="28"/>
      <c r="O380" s="82"/>
      <c r="Q380" s="76"/>
      <c r="R380" s="28"/>
      <c r="S380" s="39"/>
      <c r="U380" s="76"/>
    </row>
    <row r="381" spans="1:21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98"/>
      <c r="N381" s="28"/>
      <c r="O381" s="82"/>
      <c r="Q381" s="76"/>
      <c r="R381" s="28"/>
      <c r="S381" s="39"/>
      <c r="U381" s="76"/>
    </row>
    <row r="382" spans="1:21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98"/>
      <c r="N382" s="28"/>
      <c r="O382" s="82"/>
      <c r="Q382" s="76"/>
      <c r="R382" s="28"/>
      <c r="S382" s="39"/>
      <c r="U382" s="76"/>
    </row>
    <row r="383" spans="1:21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98"/>
      <c r="N383" s="28"/>
      <c r="O383" s="82"/>
      <c r="Q383" s="76"/>
      <c r="R383" s="28"/>
      <c r="S383" s="39"/>
      <c r="U383" s="76"/>
    </row>
    <row r="384" spans="1:21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98"/>
      <c r="N384" s="28"/>
      <c r="O384" s="82"/>
      <c r="Q384" s="76"/>
      <c r="R384" s="28"/>
      <c r="S384" s="39"/>
      <c r="U384" s="76"/>
    </row>
    <row r="385" spans="1:21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98"/>
      <c r="N385" s="28"/>
      <c r="O385" s="82"/>
      <c r="Q385" s="76"/>
      <c r="R385" s="28"/>
      <c r="S385" s="39"/>
      <c r="U385" s="76"/>
    </row>
    <row r="386" spans="1:21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98"/>
      <c r="N386" s="28"/>
      <c r="O386" s="82"/>
      <c r="Q386" s="76"/>
      <c r="R386" s="28"/>
      <c r="S386" s="39"/>
      <c r="U386" s="76"/>
    </row>
    <row r="387" spans="1:21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98"/>
      <c r="N387" s="28"/>
      <c r="O387" s="82"/>
      <c r="Q387" s="76"/>
      <c r="R387" s="28"/>
      <c r="S387" s="39"/>
      <c r="U387" s="76"/>
    </row>
    <row r="388" spans="1:21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98"/>
      <c r="N388" s="28"/>
      <c r="O388" s="82"/>
      <c r="Q388" s="76"/>
      <c r="R388" s="28"/>
      <c r="S388" s="39"/>
      <c r="U388" s="76"/>
    </row>
    <row r="389" spans="1:21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98"/>
      <c r="N389" s="28"/>
      <c r="O389" s="82"/>
      <c r="Q389" s="76"/>
      <c r="R389" s="28"/>
      <c r="S389" s="39"/>
      <c r="U389" s="76"/>
    </row>
    <row r="390" spans="1:21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98"/>
      <c r="N390" s="28"/>
      <c r="O390" s="82"/>
      <c r="Q390" s="76"/>
      <c r="R390" s="28"/>
      <c r="S390" s="39"/>
      <c r="U390" s="76"/>
    </row>
    <row r="391" spans="1:21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98"/>
      <c r="N391" s="28"/>
      <c r="O391" s="82"/>
      <c r="Q391" s="76"/>
      <c r="R391" s="28"/>
      <c r="S391" s="39"/>
      <c r="U391" s="76"/>
    </row>
    <row r="392" spans="1:21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98"/>
      <c r="N392" s="28"/>
      <c r="O392" s="82"/>
      <c r="Q392" s="76"/>
      <c r="R392" s="28"/>
      <c r="S392" s="39"/>
      <c r="U392" s="76"/>
    </row>
    <row r="393" spans="1:21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98"/>
      <c r="N393" s="28"/>
      <c r="O393" s="82"/>
      <c r="Q393" s="76"/>
      <c r="R393" s="28"/>
      <c r="S393" s="39"/>
      <c r="U393" s="76"/>
    </row>
    <row r="394" spans="1:21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98"/>
      <c r="N394" s="28"/>
      <c r="O394" s="82"/>
      <c r="Q394" s="76"/>
      <c r="R394" s="28"/>
      <c r="S394" s="39"/>
      <c r="U394" s="76"/>
    </row>
    <row r="395" spans="1:21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98"/>
      <c r="N395" s="28"/>
      <c r="O395" s="82"/>
      <c r="Q395" s="76"/>
      <c r="R395" s="28"/>
      <c r="S395" s="39"/>
      <c r="U395" s="76"/>
    </row>
    <row r="396" spans="1:21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98"/>
      <c r="N396" s="28"/>
      <c r="O396" s="82"/>
      <c r="Q396" s="76"/>
      <c r="R396" s="28"/>
      <c r="S396" s="39"/>
      <c r="U396" s="76"/>
    </row>
    <row r="397" spans="1:21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98"/>
      <c r="N397" s="28"/>
      <c r="O397" s="82"/>
      <c r="Q397" s="76"/>
      <c r="R397" s="28"/>
      <c r="S397" s="39"/>
      <c r="U397" s="76"/>
    </row>
    <row r="398" spans="1:21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98"/>
      <c r="N398" s="28"/>
      <c r="O398" s="82"/>
      <c r="Q398" s="76"/>
      <c r="R398" s="28"/>
      <c r="S398" s="39"/>
      <c r="U398" s="76"/>
    </row>
    <row r="399" spans="1:21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98"/>
      <c r="N399" s="28"/>
      <c r="O399" s="82"/>
      <c r="Q399" s="76"/>
      <c r="R399" s="28"/>
      <c r="S399" s="39"/>
      <c r="U399" s="76"/>
    </row>
    <row r="400" spans="1:21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98"/>
      <c r="N400" s="28"/>
      <c r="O400" s="82"/>
      <c r="Q400" s="76"/>
      <c r="R400" s="28"/>
      <c r="S400" s="39"/>
      <c r="U400" s="76"/>
    </row>
    <row r="401" spans="1:21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98"/>
      <c r="N401" s="28"/>
      <c r="O401" s="82"/>
      <c r="Q401" s="76"/>
      <c r="R401" s="28"/>
      <c r="S401" s="39"/>
      <c r="U401" s="76"/>
    </row>
    <row r="402" spans="1:21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98"/>
      <c r="N402" s="28"/>
      <c r="O402" s="82"/>
      <c r="Q402" s="76"/>
      <c r="R402" s="28"/>
      <c r="S402" s="39"/>
      <c r="U402" s="76"/>
    </row>
    <row r="403" spans="1:21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98"/>
      <c r="N403" s="28"/>
      <c r="O403" s="82"/>
      <c r="Q403" s="76"/>
      <c r="R403" s="28"/>
      <c r="S403" s="39"/>
      <c r="U403" s="76"/>
    </row>
    <row r="404" spans="1:21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98"/>
      <c r="N404" s="28"/>
      <c r="O404" s="82"/>
      <c r="Q404" s="76"/>
      <c r="R404" s="28"/>
      <c r="S404" s="39"/>
      <c r="U404" s="76"/>
    </row>
    <row r="405" spans="1:21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98"/>
      <c r="N405" s="28"/>
      <c r="O405" s="82"/>
      <c r="Q405" s="76"/>
      <c r="R405" s="28"/>
      <c r="S405" s="39"/>
      <c r="U405" s="76"/>
    </row>
    <row r="406" spans="1:21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98"/>
      <c r="N406" s="28"/>
      <c r="O406" s="82"/>
      <c r="Q406" s="76"/>
      <c r="R406" s="28"/>
      <c r="S406" s="39"/>
      <c r="U406" s="76"/>
    </row>
    <row r="407" spans="1:21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98"/>
      <c r="N407" s="28"/>
      <c r="O407" s="82"/>
      <c r="Q407" s="76"/>
      <c r="R407" s="28"/>
      <c r="S407" s="39"/>
      <c r="U407" s="76"/>
    </row>
    <row r="408" spans="1:21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98"/>
      <c r="N408" s="28"/>
      <c r="O408" s="82"/>
      <c r="Q408" s="76"/>
      <c r="R408" s="28"/>
      <c r="S408" s="39"/>
      <c r="U408" s="76"/>
    </row>
    <row r="409" spans="1:21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98"/>
      <c r="N409" s="28"/>
      <c r="O409" s="82"/>
      <c r="Q409" s="76"/>
      <c r="R409" s="28"/>
      <c r="S409" s="39"/>
      <c r="U409" s="76"/>
    </row>
    <row r="410" spans="1:21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98"/>
      <c r="N410" s="28"/>
      <c r="O410" s="82"/>
      <c r="Q410" s="76"/>
      <c r="R410" s="28"/>
      <c r="S410" s="39"/>
      <c r="U410" s="76"/>
    </row>
    <row r="411" spans="1:21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98"/>
      <c r="N411" s="28"/>
      <c r="O411" s="82"/>
      <c r="Q411" s="76"/>
      <c r="R411" s="28"/>
      <c r="S411" s="39"/>
      <c r="U411" s="76"/>
    </row>
    <row r="412" spans="1:21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98"/>
      <c r="N412" s="28"/>
      <c r="O412" s="82"/>
      <c r="Q412" s="76"/>
      <c r="R412" s="28"/>
      <c r="S412" s="39"/>
      <c r="U412" s="76"/>
    </row>
    <row r="413" spans="1:21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98"/>
      <c r="N413" s="28"/>
      <c r="O413" s="82"/>
      <c r="Q413" s="76"/>
      <c r="R413" s="28"/>
      <c r="S413" s="39"/>
      <c r="U413" s="76"/>
    </row>
    <row r="414" spans="1:21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98"/>
      <c r="N414" s="28"/>
      <c r="O414" s="82"/>
      <c r="Q414" s="76"/>
      <c r="R414" s="28"/>
      <c r="S414" s="39"/>
      <c r="U414" s="76"/>
    </row>
    <row r="415" spans="1:21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98"/>
      <c r="N415" s="28"/>
      <c r="O415" s="82"/>
      <c r="Q415" s="76"/>
      <c r="R415" s="28"/>
      <c r="S415" s="39"/>
      <c r="U415" s="76"/>
    </row>
    <row r="416" spans="1:21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98"/>
      <c r="N416" s="28"/>
      <c r="O416" s="82"/>
      <c r="Q416" s="76"/>
      <c r="R416" s="28"/>
      <c r="S416" s="39"/>
      <c r="U416" s="76"/>
    </row>
    <row r="417" spans="1:21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98"/>
      <c r="N417" s="28"/>
      <c r="O417" s="82"/>
      <c r="Q417" s="76"/>
      <c r="R417" s="28"/>
      <c r="S417" s="39"/>
      <c r="U417" s="76"/>
    </row>
    <row r="418" spans="1:21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98"/>
      <c r="N418" s="28"/>
      <c r="O418" s="82"/>
      <c r="Q418" s="76"/>
      <c r="R418" s="28"/>
      <c r="S418" s="39"/>
      <c r="U418" s="76"/>
    </row>
    <row r="419" spans="1:21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98"/>
      <c r="N419" s="28"/>
      <c r="O419" s="82"/>
      <c r="Q419" s="76"/>
      <c r="R419" s="28"/>
      <c r="S419" s="39"/>
      <c r="U419" s="76"/>
    </row>
    <row r="420" spans="1:21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98"/>
      <c r="N420" s="28"/>
      <c r="O420" s="82"/>
      <c r="Q420" s="76"/>
      <c r="R420" s="28"/>
      <c r="S420" s="39"/>
      <c r="U420" s="76"/>
    </row>
    <row r="421" spans="1:21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98"/>
      <c r="N421" s="28"/>
      <c r="O421" s="82"/>
      <c r="Q421" s="76"/>
      <c r="R421" s="28"/>
      <c r="S421" s="39"/>
      <c r="U421" s="76"/>
    </row>
    <row r="422" spans="1:21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98"/>
      <c r="N422" s="28"/>
      <c r="O422" s="82"/>
      <c r="Q422" s="76"/>
      <c r="R422" s="28"/>
      <c r="S422" s="39"/>
      <c r="U422" s="76"/>
    </row>
    <row r="423" spans="1:21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98"/>
      <c r="N423" s="28"/>
      <c r="O423" s="82"/>
      <c r="Q423" s="76"/>
      <c r="R423" s="28"/>
      <c r="S423" s="39"/>
      <c r="U423" s="76"/>
    </row>
    <row r="424" spans="1:21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98"/>
      <c r="N424" s="28"/>
      <c r="O424" s="82"/>
      <c r="Q424" s="76"/>
      <c r="R424" s="28"/>
      <c r="S424" s="39"/>
      <c r="U424" s="76"/>
    </row>
    <row r="425" spans="1:21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98"/>
      <c r="N425" s="28"/>
      <c r="O425" s="82"/>
      <c r="Q425" s="76"/>
      <c r="R425" s="28"/>
      <c r="S425" s="39"/>
      <c r="U425" s="76"/>
    </row>
    <row r="426" spans="1:21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98"/>
      <c r="N426" s="28"/>
      <c r="O426" s="82"/>
      <c r="Q426" s="76"/>
      <c r="R426" s="28"/>
      <c r="S426" s="39"/>
      <c r="U426" s="76"/>
    </row>
    <row r="427" spans="1:21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98"/>
      <c r="N427" s="28"/>
      <c r="O427" s="82"/>
      <c r="Q427" s="76"/>
      <c r="R427" s="28"/>
      <c r="S427" s="39"/>
      <c r="U427" s="76"/>
    </row>
    <row r="428" spans="1:21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98"/>
      <c r="N428" s="28"/>
      <c r="O428" s="82"/>
      <c r="Q428" s="76"/>
      <c r="R428" s="28"/>
      <c r="S428" s="39"/>
      <c r="U428" s="76"/>
    </row>
    <row r="429" spans="1:21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98"/>
      <c r="N429" s="28"/>
      <c r="O429" s="82"/>
      <c r="Q429" s="76"/>
      <c r="R429" s="28"/>
      <c r="S429" s="39"/>
      <c r="U429" s="76"/>
    </row>
    <row r="430" spans="1:21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98"/>
      <c r="N430" s="28"/>
      <c r="O430" s="82"/>
      <c r="Q430" s="76"/>
      <c r="R430" s="28"/>
      <c r="S430" s="39"/>
      <c r="U430" s="76"/>
    </row>
    <row r="431" spans="1:21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98"/>
      <c r="N431" s="28"/>
      <c r="O431" s="82"/>
      <c r="Q431" s="76"/>
      <c r="R431" s="28"/>
      <c r="S431" s="39"/>
      <c r="U431" s="76"/>
    </row>
    <row r="432" spans="1:21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98"/>
      <c r="N432" s="28"/>
      <c r="O432" s="82"/>
      <c r="Q432" s="76"/>
      <c r="R432" s="28"/>
      <c r="S432" s="39"/>
      <c r="U432" s="76"/>
    </row>
    <row r="433" spans="1:21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98"/>
      <c r="N433" s="28"/>
      <c r="O433" s="82"/>
      <c r="Q433" s="76"/>
      <c r="R433" s="28"/>
      <c r="S433" s="39"/>
      <c r="U433" s="76"/>
    </row>
    <row r="434" spans="1:21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98"/>
      <c r="N434" s="28"/>
      <c r="O434" s="82"/>
      <c r="Q434" s="76"/>
      <c r="R434" s="28"/>
      <c r="S434" s="39"/>
      <c r="U434" s="76"/>
    </row>
    <row r="435" spans="1:21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98"/>
      <c r="N435" s="28"/>
      <c r="O435" s="82"/>
      <c r="Q435" s="76"/>
      <c r="R435" s="28"/>
      <c r="S435" s="39"/>
      <c r="U435" s="76"/>
    </row>
    <row r="436" spans="1:21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98"/>
      <c r="N436" s="28"/>
      <c r="O436" s="82"/>
      <c r="Q436" s="76"/>
      <c r="R436" s="28"/>
      <c r="S436" s="39"/>
      <c r="U436" s="76"/>
    </row>
    <row r="437" spans="1:21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98"/>
      <c r="N437" s="28"/>
      <c r="O437" s="82"/>
      <c r="Q437" s="76"/>
      <c r="R437" s="28"/>
      <c r="S437" s="39"/>
      <c r="U437" s="76"/>
    </row>
    <row r="438" spans="1:21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98"/>
      <c r="N438" s="28"/>
      <c r="O438" s="82"/>
      <c r="Q438" s="76"/>
      <c r="R438" s="28"/>
      <c r="S438" s="39"/>
      <c r="U438" s="76"/>
    </row>
    <row r="439" spans="1:21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98"/>
      <c r="N439" s="28"/>
      <c r="O439" s="82"/>
      <c r="Q439" s="76"/>
      <c r="R439" s="28"/>
      <c r="S439" s="39"/>
      <c r="U439" s="76"/>
    </row>
    <row r="440" spans="1:21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98"/>
      <c r="N440" s="28"/>
      <c r="O440" s="82"/>
      <c r="Q440" s="76"/>
      <c r="R440" s="28"/>
      <c r="S440" s="39"/>
      <c r="U440" s="76"/>
    </row>
    <row r="441" spans="1:21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98"/>
      <c r="N441" s="28"/>
      <c r="O441" s="82"/>
      <c r="Q441" s="76"/>
      <c r="R441" s="28"/>
      <c r="S441" s="39"/>
      <c r="U441" s="76"/>
    </row>
    <row r="442" spans="1:21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98"/>
      <c r="N442" s="28"/>
      <c r="O442" s="82"/>
      <c r="Q442" s="76"/>
      <c r="R442" s="28"/>
      <c r="S442" s="39"/>
      <c r="U442" s="76"/>
    </row>
    <row r="443" spans="1:21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98"/>
      <c r="N443" s="28"/>
      <c r="O443" s="82"/>
      <c r="Q443" s="76"/>
      <c r="R443" s="28"/>
      <c r="S443" s="39"/>
      <c r="U443" s="76"/>
    </row>
    <row r="444" spans="1:21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98"/>
      <c r="N444" s="28"/>
      <c r="O444" s="82"/>
      <c r="Q444" s="76"/>
      <c r="R444" s="28"/>
      <c r="S444" s="39"/>
      <c r="U444" s="76"/>
    </row>
    <row r="445" spans="1:21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98"/>
      <c r="N445" s="28"/>
      <c r="O445" s="82"/>
      <c r="Q445" s="76"/>
      <c r="R445" s="28"/>
      <c r="S445" s="39"/>
      <c r="U445" s="76"/>
    </row>
    <row r="446" spans="1:21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98"/>
      <c r="N446" s="28"/>
      <c r="O446" s="82"/>
      <c r="Q446" s="76"/>
      <c r="R446" s="28"/>
      <c r="S446" s="39"/>
      <c r="U446" s="76"/>
    </row>
    <row r="447" spans="1:21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98"/>
      <c r="N447" s="28"/>
      <c r="O447" s="82"/>
      <c r="Q447" s="76"/>
      <c r="R447" s="28"/>
      <c r="S447" s="39"/>
      <c r="U447" s="76"/>
    </row>
    <row r="448" spans="1:21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98"/>
      <c r="N448" s="28"/>
      <c r="O448" s="82"/>
      <c r="Q448" s="76"/>
      <c r="R448" s="28"/>
      <c r="S448" s="39"/>
      <c r="U448" s="76"/>
    </row>
    <row r="449" spans="1:21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98"/>
      <c r="N449" s="28"/>
      <c r="O449" s="82"/>
      <c r="Q449" s="76"/>
      <c r="R449" s="28"/>
      <c r="S449" s="39"/>
      <c r="U449" s="76"/>
    </row>
    <row r="450" spans="1:21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98"/>
      <c r="N450" s="28"/>
      <c r="O450" s="82"/>
      <c r="Q450" s="76"/>
      <c r="R450" s="28"/>
      <c r="S450" s="39"/>
      <c r="U450" s="76"/>
    </row>
    <row r="451" spans="1:21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98"/>
      <c r="N451" s="28"/>
      <c r="O451" s="82"/>
      <c r="Q451" s="76"/>
      <c r="R451" s="28"/>
      <c r="S451" s="39"/>
      <c r="U451" s="76"/>
    </row>
    <row r="452" spans="1:21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98"/>
      <c r="N452" s="28"/>
      <c r="O452" s="82"/>
      <c r="Q452" s="76"/>
      <c r="R452" s="28"/>
      <c r="S452" s="39"/>
      <c r="U452" s="76"/>
    </row>
    <row r="453" spans="1:21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98"/>
      <c r="N453" s="28"/>
      <c r="O453" s="82"/>
      <c r="Q453" s="76"/>
      <c r="R453" s="28"/>
      <c r="S453" s="39"/>
      <c r="U453" s="76"/>
    </row>
    <row r="454" spans="1:21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98"/>
      <c r="N454" s="28"/>
      <c r="O454" s="82"/>
      <c r="Q454" s="76"/>
      <c r="R454" s="28"/>
      <c r="S454" s="39"/>
      <c r="U454" s="76"/>
    </row>
    <row r="455" spans="1:21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98"/>
      <c r="N455" s="28"/>
      <c r="O455" s="82"/>
      <c r="Q455" s="76"/>
      <c r="R455" s="28"/>
      <c r="S455" s="39"/>
      <c r="U455" s="76"/>
    </row>
    <row r="456" spans="1:21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98"/>
      <c r="N456" s="28"/>
      <c r="O456" s="82"/>
      <c r="Q456" s="76"/>
      <c r="R456" s="28"/>
      <c r="S456" s="39"/>
      <c r="U456" s="76"/>
    </row>
    <row r="457" spans="1:21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98"/>
      <c r="N457" s="28"/>
      <c r="O457" s="82"/>
      <c r="Q457" s="76"/>
      <c r="R457" s="28"/>
      <c r="S457" s="39"/>
      <c r="U457" s="76"/>
    </row>
    <row r="458" spans="1:21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98"/>
      <c r="N458" s="28"/>
      <c r="O458" s="82"/>
      <c r="Q458" s="76"/>
      <c r="R458" s="28"/>
      <c r="S458" s="39"/>
      <c r="U458" s="76"/>
    </row>
    <row r="459" spans="1:21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98"/>
      <c r="N459" s="28"/>
      <c r="O459" s="82"/>
      <c r="Q459" s="76"/>
      <c r="R459" s="28"/>
      <c r="S459" s="39"/>
      <c r="U459" s="76"/>
    </row>
    <row r="460" spans="1:21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98"/>
      <c r="N460" s="28"/>
      <c r="O460" s="82"/>
      <c r="Q460" s="76"/>
      <c r="R460" s="28"/>
      <c r="S460" s="39"/>
      <c r="U460" s="76"/>
    </row>
    <row r="461" spans="1:21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98"/>
      <c r="N461" s="28"/>
      <c r="O461" s="82"/>
      <c r="Q461" s="76"/>
      <c r="R461" s="28"/>
      <c r="S461" s="39"/>
      <c r="U461" s="76"/>
    </row>
    <row r="462" spans="1:21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98"/>
      <c r="N462" s="28"/>
      <c r="O462" s="82"/>
      <c r="Q462" s="76"/>
      <c r="R462" s="28"/>
      <c r="S462" s="39"/>
      <c r="U462" s="76"/>
    </row>
    <row r="463" spans="1:21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98"/>
      <c r="N463" s="28"/>
      <c r="O463" s="82"/>
      <c r="Q463" s="76"/>
      <c r="R463" s="28"/>
      <c r="S463" s="39"/>
      <c r="U463" s="76"/>
    </row>
    <row r="464" spans="1:21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98"/>
      <c r="N464" s="28"/>
      <c r="O464" s="82"/>
      <c r="Q464" s="76"/>
      <c r="R464" s="28"/>
      <c r="S464" s="39"/>
      <c r="U464" s="76"/>
    </row>
    <row r="465" spans="1:21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98"/>
      <c r="N465" s="28"/>
      <c r="O465" s="82"/>
      <c r="Q465" s="76"/>
      <c r="R465" s="28"/>
      <c r="S465" s="39"/>
      <c r="U465" s="76"/>
    </row>
    <row r="466" spans="1:21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98"/>
      <c r="N466" s="28"/>
      <c r="O466" s="82"/>
      <c r="Q466" s="76"/>
      <c r="R466" s="28"/>
      <c r="S466" s="39"/>
      <c r="U466" s="76"/>
    </row>
    <row r="467" spans="1:21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98"/>
      <c r="N467" s="28"/>
      <c r="O467" s="82"/>
      <c r="Q467" s="76"/>
      <c r="R467" s="28"/>
      <c r="S467" s="39"/>
      <c r="U467" s="76"/>
    </row>
    <row r="468" spans="1:21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98"/>
      <c r="N468" s="28"/>
      <c r="O468" s="82"/>
      <c r="Q468" s="76"/>
      <c r="R468" s="28"/>
      <c r="S468" s="39"/>
      <c r="U468" s="76"/>
    </row>
    <row r="469" spans="1:21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98"/>
      <c r="N469" s="28"/>
      <c r="O469" s="82"/>
      <c r="Q469" s="76"/>
      <c r="R469" s="28"/>
      <c r="S469" s="39"/>
      <c r="U469" s="76"/>
    </row>
    <row r="470" spans="1:21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98"/>
      <c r="N470" s="28"/>
      <c r="O470" s="82"/>
      <c r="Q470" s="76"/>
      <c r="R470" s="28"/>
      <c r="S470" s="39"/>
      <c r="U470" s="76"/>
    </row>
    <row r="471" spans="1:21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98"/>
      <c r="N471" s="28"/>
      <c r="O471" s="82"/>
      <c r="Q471" s="76"/>
      <c r="R471" s="28"/>
      <c r="S471" s="39"/>
      <c r="U471" s="76"/>
    </row>
    <row r="472" spans="1:21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98"/>
      <c r="N472" s="28"/>
      <c r="O472" s="82"/>
      <c r="Q472" s="76"/>
      <c r="R472" s="28"/>
      <c r="S472" s="39"/>
      <c r="U472" s="76"/>
    </row>
    <row r="473" spans="1:21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98"/>
      <c r="N473" s="28"/>
      <c r="O473" s="82"/>
      <c r="Q473" s="76"/>
      <c r="R473" s="28"/>
      <c r="S473" s="39"/>
      <c r="U473" s="76"/>
    </row>
    <row r="474" spans="1:21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98"/>
      <c r="N474" s="28"/>
      <c r="O474" s="82"/>
      <c r="Q474" s="76"/>
      <c r="R474" s="28"/>
      <c r="S474" s="39"/>
      <c r="U474" s="76"/>
    </row>
    <row r="475" spans="1:21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98"/>
      <c r="N475" s="28"/>
      <c r="O475" s="82"/>
      <c r="Q475" s="76"/>
      <c r="R475" s="28"/>
      <c r="S475" s="39"/>
      <c r="U475" s="76"/>
    </row>
    <row r="476" spans="1:21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98"/>
      <c r="N476" s="28"/>
      <c r="O476" s="82"/>
      <c r="Q476" s="76"/>
      <c r="R476" s="28"/>
      <c r="S476" s="39"/>
      <c r="U476" s="76"/>
    </row>
    <row r="477" spans="1:21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98"/>
      <c r="N477" s="28"/>
      <c r="O477" s="82"/>
      <c r="Q477" s="76"/>
      <c r="R477" s="28"/>
      <c r="S477" s="39"/>
      <c r="U477" s="76"/>
    </row>
    <row r="478" spans="1:21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98"/>
      <c r="N478" s="28"/>
      <c r="O478" s="82"/>
      <c r="Q478" s="76"/>
      <c r="R478" s="28"/>
      <c r="S478" s="39"/>
      <c r="U478" s="76"/>
    </row>
    <row r="479" spans="1:21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98"/>
      <c r="N479" s="28"/>
      <c r="O479" s="82"/>
      <c r="Q479" s="76"/>
      <c r="R479" s="28"/>
      <c r="S479" s="39"/>
      <c r="U479" s="76"/>
    </row>
    <row r="480" spans="1:21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98"/>
      <c r="N480" s="28"/>
      <c r="O480" s="82"/>
      <c r="Q480" s="76"/>
      <c r="R480" s="28"/>
      <c r="S480" s="39"/>
      <c r="U480" s="76"/>
    </row>
    <row r="481" spans="1:21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98"/>
      <c r="N481" s="28"/>
      <c r="O481" s="82"/>
      <c r="Q481" s="76"/>
      <c r="R481" s="28"/>
      <c r="S481" s="39"/>
      <c r="U481" s="76"/>
    </row>
    <row r="482" spans="1:21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98"/>
      <c r="N482" s="28"/>
      <c r="O482" s="82"/>
      <c r="Q482" s="76"/>
      <c r="R482" s="28"/>
      <c r="S482" s="39"/>
      <c r="U482" s="76"/>
    </row>
    <row r="483" spans="1:21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98"/>
      <c r="N483" s="28"/>
      <c r="O483" s="82"/>
      <c r="Q483" s="76"/>
      <c r="R483" s="28"/>
      <c r="S483" s="39"/>
      <c r="U483" s="76"/>
    </row>
    <row r="484" spans="1:21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98"/>
      <c r="N484" s="28"/>
      <c r="O484" s="82"/>
      <c r="Q484" s="76"/>
      <c r="R484" s="28"/>
      <c r="S484" s="39"/>
      <c r="U484" s="76"/>
    </row>
    <row r="485" spans="1:21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98"/>
      <c r="N485" s="28"/>
      <c r="O485" s="82"/>
      <c r="Q485" s="76"/>
      <c r="R485" s="28"/>
      <c r="S485" s="39"/>
      <c r="U485" s="76"/>
    </row>
    <row r="486" spans="1:21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98"/>
      <c r="N486" s="28"/>
      <c r="O486" s="82"/>
      <c r="Q486" s="76"/>
      <c r="R486" s="28"/>
      <c r="S486" s="39"/>
      <c r="U486" s="76"/>
    </row>
    <row r="487" spans="1:21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98"/>
      <c r="N487" s="28"/>
      <c r="O487" s="82"/>
      <c r="Q487" s="76"/>
      <c r="R487" s="28"/>
      <c r="S487" s="39"/>
      <c r="U487" s="76"/>
    </row>
    <row r="488" spans="1:21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98"/>
      <c r="N488" s="28"/>
      <c r="O488" s="82"/>
      <c r="Q488" s="76"/>
      <c r="R488" s="28"/>
      <c r="S488" s="39"/>
      <c r="U488" s="76"/>
    </row>
    <row r="489" spans="1:21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98"/>
      <c r="N489" s="28"/>
      <c r="O489" s="82"/>
      <c r="Q489" s="76"/>
      <c r="R489" s="28"/>
      <c r="S489" s="39"/>
      <c r="U489" s="76"/>
    </row>
    <row r="490" spans="1:21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98"/>
      <c r="N490" s="28"/>
      <c r="O490" s="82"/>
      <c r="Q490" s="76"/>
      <c r="R490" s="28"/>
      <c r="S490" s="39"/>
      <c r="U490" s="76"/>
    </row>
    <row r="491" spans="1:21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98"/>
      <c r="N491" s="28"/>
      <c r="O491" s="82"/>
      <c r="Q491" s="76"/>
      <c r="R491" s="28"/>
      <c r="S491" s="39"/>
      <c r="U491" s="76"/>
    </row>
    <row r="492" spans="1:21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98"/>
      <c r="N492" s="28"/>
      <c r="O492" s="82"/>
      <c r="Q492" s="76"/>
      <c r="R492" s="28"/>
      <c r="S492" s="39"/>
      <c r="U492" s="76"/>
    </row>
    <row r="493" spans="1:21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98"/>
      <c r="N493" s="28"/>
      <c r="O493" s="82"/>
      <c r="Q493" s="76"/>
      <c r="R493" s="28"/>
      <c r="S493" s="39"/>
      <c r="U493" s="76"/>
    </row>
    <row r="494" spans="1:21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98"/>
      <c r="N494" s="28"/>
      <c r="O494" s="82"/>
      <c r="Q494" s="76"/>
      <c r="R494" s="28"/>
      <c r="S494" s="39"/>
      <c r="U494" s="76"/>
    </row>
    <row r="495" spans="1:21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98"/>
      <c r="N495" s="28"/>
      <c r="O495" s="82"/>
      <c r="Q495" s="76"/>
      <c r="R495" s="28"/>
      <c r="S495" s="39"/>
      <c r="U495" s="76"/>
    </row>
    <row r="496" spans="1:21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98"/>
      <c r="N496" s="28"/>
      <c r="O496" s="82"/>
      <c r="Q496" s="76"/>
      <c r="R496" s="28"/>
      <c r="S496" s="39"/>
      <c r="U496" s="76"/>
    </row>
    <row r="497" spans="1:21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98"/>
      <c r="N497" s="28"/>
      <c r="O497" s="82"/>
      <c r="Q497" s="76"/>
      <c r="R497" s="28"/>
      <c r="S497" s="39"/>
      <c r="U497" s="76"/>
    </row>
    <row r="498" spans="1:21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98"/>
      <c r="N498" s="28"/>
      <c r="O498" s="82"/>
      <c r="Q498" s="76"/>
      <c r="R498" s="28"/>
      <c r="S498" s="39"/>
      <c r="U498" s="76"/>
    </row>
    <row r="499" spans="1:21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98"/>
      <c r="N499" s="28"/>
      <c r="O499" s="82"/>
      <c r="Q499" s="76"/>
      <c r="R499" s="28"/>
      <c r="S499" s="39"/>
      <c r="U499" s="76"/>
    </row>
    <row r="500" spans="1:21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98"/>
      <c r="N500" s="28"/>
      <c r="O500" s="82"/>
      <c r="Q500" s="76"/>
      <c r="R500" s="28"/>
      <c r="S500" s="39"/>
      <c r="U500" s="76"/>
    </row>
    <row r="501" spans="1:21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98"/>
      <c r="N501" s="28"/>
      <c r="O501" s="82"/>
      <c r="Q501" s="76"/>
      <c r="R501" s="28"/>
      <c r="S501" s="39"/>
      <c r="U501" s="76"/>
    </row>
    <row r="502" spans="1:21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98"/>
      <c r="N502" s="28"/>
      <c r="O502" s="82"/>
      <c r="Q502" s="76"/>
      <c r="R502" s="28"/>
      <c r="S502" s="39"/>
      <c r="U502" s="76"/>
    </row>
    <row r="503" spans="1:21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98"/>
      <c r="N503" s="28"/>
      <c r="O503" s="82"/>
      <c r="Q503" s="76"/>
      <c r="R503" s="28"/>
      <c r="S503" s="39"/>
      <c r="U503" s="76"/>
    </row>
    <row r="504" spans="1:21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98"/>
      <c r="N504" s="28"/>
      <c r="O504" s="82"/>
      <c r="Q504" s="76"/>
      <c r="R504" s="28"/>
      <c r="S504" s="39"/>
      <c r="U504" s="76"/>
    </row>
    <row r="505" spans="1:21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98"/>
      <c r="N505" s="28"/>
      <c r="O505" s="82"/>
      <c r="Q505" s="76"/>
      <c r="R505" s="28"/>
      <c r="S505" s="39"/>
      <c r="U505" s="76"/>
    </row>
    <row r="506" spans="1:21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98"/>
      <c r="N506" s="28"/>
      <c r="O506" s="82"/>
      <c r="Q506" s="76"/>
      <c r="R506" s="28"/>
      <c r="S506" s="39"/>
      <c r="U506" s="76"/>
    </row>
    <row r="507" spans="1:21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98"/>
      <c r="N507" s="28"/>
      <c r="O507" s="82"/>
      <c r="Q507" s="76"/>
      <c r="R507" s="28"/>
      <c r="S507" s="39"/>
      <c r="U507" s="76"/>
    </row>
    <row r="508" spans="1:21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98"/>
      <c r="N508" s="28"/>
      <c r="O508" s="82"/>
      <c r="Q508" s="76"/>
      <c r="R508" s="28"/>
      <c r="S508" s="39"/>
      <c r="U508" s="76"/>
    </row>
    <row r="509" spans="1:21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98"/>
      <c r="N509" s="28"/>
      <c r="O509" s="82"/>
      <c r="Q509" s="76"/>
      <c r="R509" s="28"/>
      <c r="S509" s="39"/>
      <c r="U509" s="76"/>
    </row>
    <row r="510" spans="1:21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98"/>
      <c r="N510" s="28"/>
      <c r="O510" s="82"/>
      <c r="Q510" s="76"/>
      <c r="R510" s="28"/>
      <c r="S510" s="39"/>
      <c r="U510" s="76"/>
    </row>
    <row r="511" spans="1:21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98"/>
      <c r="N511" s="28"/>
      <c r="O511" s="82"/>
      <c r="Q511" s="76"/>
      <c r="R511" s="28"/>
      <c r="S511" s="39"/>
      <c r="U511" s="76"/>
    </row>
    <row r="512" spans="1:21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98"/>
      <c r="N512" s="28"/>
      <c r="O512" s="82"/>
      <c r="Q512" s="76"/>
      <c r="R512" s="28"/>
      <c r="S512" s="39"/>
      <c r="U512" s="76"/>
    </row>
    <row r="513" spans="1:21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98"/>
      <c r="N513" s="28"/>
      <c r="O513" s="82"/>
      <c r="Q513" s="76"/>
      <c r="R513" s="28"/>
      <c r="S513" s="39"/>
      <c r="U513" s="76"/>
    </row>
    <row r="514" spans="1:21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98"/>
      <c r="N514" s="28"/>
      <c r="O514" s="82"/>
      <c r="Q514" s="76"/>
      <c r="R514" s="28"/>
      <c r="S514" s="39"/>
      <c r="U514" s="76"/>
    </row>
    <row r="515" spans="1:21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98"/>
      <c r="N515" s="28"/>
      <c r="O515" s="82"/>
      <c r="Q515" s="76"/>
      <c r="R515" s="28"/>
      <c r="S515" s="39"/>
      <c r="U515" s="76"/>
    </row>
    <row r="516" spans="1:21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98"/>
      <c r="N516" s="28"/>
      <c r="O516" s="82"/>
      <c r="Q516" s="76"/>
      <c r="R516" s="28"/>
      <c r="S516" s="39"/>
      <c r="U516" s="76"/>
    </row>
    <row r="517" spans="1:21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98"/>
      <c r="N517" s="28"/>
      <c r="O517" s="82"/>
      <c r="Q517" s="76"/>
      <c r="R517" s="28"/>
      <c r="S517" s="39"/>
      <c r="U517" s="76"/>
    </row>
    <row r="518" spans="1:21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98"/>
      <c r="N518" s="28"/>
      <c r="O518" s="82"/>
      <c r="Q518" s="76"/>
      <c r="R518" s="28"/>
      <c r="S518" s="39"/>
      <c r="U518" s="76"/>
    </row>
    <row r="519" spans="1:21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98"/>
      <c r="N519" s="28"/>
      <c r="O519" s="82"/>
      <c r="Q519" s="76"/>
      <c r="R519" s="28"/>
      <c r="S519" s="39"/>
      <c r="U519" s="76"/>
    </row>
    <row r="520" spans="1:21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98"/>
      <c r="N520" s="28"/>
      <c r="O520" s="82"/>
      <c r="Q520" s="76"/>
      <c r="R520" s="28"/>
      <c r="S520" s="39"/>
      <c r="U520" s="76"/>
    </row>
    <row r="521" spans="1:21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98"/>
      <c r="N521" s="28"/>
      <c r="O521" s="82"/>
      <c r="Q521" s="76"/>
      <c r="R521" s="28"/>
      <c r="S521" s="39"/>
      <c r="U521" s="76"/>
    </row>
    <row r="522" spans="1:21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98"/>
      <c r="N522" s="28"/>
      <c r="O522" s="82"/>
      <c r="Q522" s="76"/>
      <c r="R522" s="28"/>
      <c r="S522" s="39"/>
      <c r="U522" s="76"/>
    </row>
    <row r="523" spans="1:21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98"/>
      <c r="N523" s="28"/>
      <c r="O523" s="82"/>
      <c r="Q523" s="76"/>
      <c r="R523" s="28"/>
      <c r="S523" s="39"/>
      <c r="U523" s="76"/>
    </row>
    <row r="524" spans="1:21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98"/>
      <c r="N524" s="28"/>
      <c r="O524" s="82"/>
      <c r="Q524" s="76"/>
      <c r="R524" s="28"/>
      <c r="S524" s="39"/>
      <c r="U524" s="76"/>
    </row>
    <row r="525" spans="1:21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98"/>
      <c r="N525" s="28"/>
      <c r="O525" s="82"/>
      <c r="Q525" s="76"/>
      <c r="R525" s="28"/>
      <c r="S525" s="39"/>
      <c r="U525" s="76"/>
    </row>
    <row r="526" spans="1:21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98"/>
      <c r="N526" s="28"/>
      <c r="O526" s="82"/>
      <c r="Q526" s="76"/>
      <c r="R526" s="28"/>
      <c r="S526" s="39"/>
      <c r="U526" s="76"/>
    </row>
    <row r="527" spans="1:21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98"/>
      <c r="N527" s="28"/>
      <c r="O527" s="82"/>
      <c r="Q527" s="76"/>
      <c r="R527" s="28"/>
      <c r="S527" s="39"/>
      <c r="U527" s="76"/>
    </row>
    <row r="528" spans="1:21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98"/>
      <c r="N528" s="28"/>
      <c r="O528" s="82"/>
      <c r="Q528" s="76"/>
      <c r="R528" s="28"/>
      <c r="S528" s="39"/>
      <c r="U528" s="76"/>
    </row>
    <row r="529" spans="1:21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98"/>
      <c r="N529" s="28"/>
      <c r="O529" s="82"/>
      <c r="Q529" s="76"/>
      <c r="R529" s="28"/>
      <c r="S529" s="39"/>
      <c r="U529" s="76"/>
    </row>
    <row r="530" spans="1:21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98"/>
      <c r="N530" s="28"/>
      <c r="O530" s="82"/>
      <c r="Q530" s="76"/>
      <c r="R530" s="28"/>
      <c r="S530" s="39"/>
      <c r="U530" s="76"/>
    </row>
    <row r="531" spans="1:21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98"/>
      <c r="N531" s="28"/>
      <c r="O531" s="82"/>
      <c r="Q531" s="76"/>
      <c r="R531" s="28"/>
      <c r="S531" s="39"/>
      <c r="U531" s="76"/>
    </row>
    <row r="532" spans="1:21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98"/>
      <c r="N532" s="28"/>
      <c r="O532" s="82"/>
      <c r="Q532" s="76"/>
      <c r="R532" s="28"/>
      <c r="S532" s="39"/>
      <c r="U532" s="76"/>
    </row>
    <row r="533" spans="1:21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98"/>
      <c r="N533" s="28"/>
      <c r="O533" s="82"/>
      <c r="Q533" s="76"/>
      <c r="R533" s="28"/>
      <c r="S533" s="39"/>
      <c r="U533" s="76"/>
    </row>
    <row r="534" spans="1:21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98"/>
      <c r="N534" s="28"/>
      <c r="O534" s="82"/>
      <c r="Q534" s="76"/>
      <c r="R534" s="28"/>
      <c r="S534" s="39"/>
      <c r="U534" s="76"/>
    </row>
    <row r="535" spans="1:21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98"/>
      <c r="N535" s="28"/>
      <c r="O535" s="82"/>
      <c r="Q535" s="76"/>
      <c r="R535" s="28"/>
      <c r="S535" s="39"/>
      <c r="U535" s="76"/>
    </row>
    <row r="536" spans="1:21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98"/>
      <c r="N536" s="28"/>
      <c r="O536" s="82"/>
      <c r="Q536" s="76"/>
      <c r="R536" s="28"/>
      <c r="S536" s="39"/>
      <c r="U536" s="76"/>
    </row>
    <row r="537" spans="1:21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98"/>
      <c r="N537" s="28"/>
      <c r="O537" s="82"/>
      <c r="Q537" s="76"/>
      <c r="R537" s="28"/>
      <c r="S537" s="39"/>
      <c r="U537" s="76"/>
    </row>
    <row r="538" spans="1:21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98"/>
      <c r="N538" s="28"/>
      <c r="O538" s="82"/>
      <c r="Q538" s="76"/>
      <c r="R538" s="28"/>
      <c r="S538" s="39"/>
      <c r="U538" s="76"/>
    </row>
    <row r="539" spans="1:21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98"/>
      <c r="N539" s="28"/>
      <c r="O539" s="82"/>
      <c r="Q539" s="76"/>
      <c r="R539" s="28"/>
      <c r="S539" s="39"/>
      <c r="U539" s="76"/>
    </row>
    <row r="540" spans="1:21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98"/>
      <c r="N540" s="28"/>
      <c r="O540" s="82"/>
      <c r="Q540" s="76"/>
      <c r="R540" s="28"/>
      <c r="S540" s="39"/>
      <c r="U540" s="76"/>
    </row>
    <row r="541" spans="1:21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98"/>
      <c r="N541" s="28"/>
      <c r="O541" s="82"/>
      <c r="Q541" s="76"/>
      <c r="R541" s="28"/>
      <c r="S541" s="39"/>
      <c r="U541" s="76"/>
    </row>
    <row r="542" spans="1:21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98"/>
      <c r="N542" s="28"/>
      <c r="O542" s="82"/>
      <c r="Q542" s="76"/>
      <c r="R542" s="28"/>
      <c r="S542" s="39"/>
      <c r="U542" s="76"/>
    </row>
    <row r="543" spans="1:21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98"/>
      <c r="N543" s="28"/>
      <c r="O543" s="82"/>
      <c r="Q543" s="76"/>
      <c r="R543" s="28"/>
      <c r="S543" s="39"/>
      <c r="U543" s="76"/>
    </row>
    <row r="544" spans="1:21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98"/>
      <c r="N544" s="28"/>
      <c r="O544" s="82"/>
      <c r="Q544" s="76"/>
      <c r="R544" s="28"/>
      <c r="S544" s="39"/>
      <c r="U544" s="76"/>
    </row>
    <row r="545" spans="1:21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98"/>
      <c r="N545" s="28"/>
      <c r="O545" s="82"/>
      <c r="Q545" s="76"/>
      <c r="R545" s="28"/>
      <c r="S545" s="39"/>
      <c r="U545" s="76"/>
    </row>
    <row r="546" spans="1:21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98"/>
      <c r="N546" s="28"/>
      <c r="O546" s="82"/>
      <c r="Q546" s="76"/>
      <c r="R546" s="28"/>
      <c r="S546" s="39"/>
      <c r="U546" s="76"/>
    </row>
    <row r="547" spans="1:21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98"/>
      <c r="N547" s="28"/>
      <c r="O547" s="82"/>
      <c r="Q547" s="76"/>
      <c r="R547" s="28"/>
      <c r="S547" s="39"/>
      <c r="U547" s="76"/>
    </row>
    <row r="548" spans="1:21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98"/>
      <c r="N548" s="28"/>
      <c r="O548" s="82"/>
      <c r="Q548" s="76"/>
      <c r="R548" s="28"/>
      <c r="S548" s="39"/>
      <c r="U548" s="76"/>
    </row>
    <row r="549" spans="1:21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98"/>
      <c r="N549" s="28"/>
      <c r="O549" s="82"/>
      <c r="Q549" s="76"/>
      <c r="R549" s="28"/>
      <c r="S549" s="39"/>
      <c r="U549" s="76"/>
    </row>
    <row r="550" spans="1:21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98"/>
      <c r="N550" s="28"/>
      <c r="O550" s="82"/>
      <c r="Q550" s="76"/>
      <c r="R550" s="28"/>
      <c r="S550" s="39"/>
      <c r="U550" s="76"/>
    </row>
    <row r="551" spans="1:21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98"/>
      <c r="N551" s="28"/>
      <c r="O551" s="82"/>
      <c r="Q551" s="76"/>
      <c r="R551" s="28"/>
      <c r="S551" s="39"/>
      <c r="U551" s="76"/>
    </row>
    <row r="552" spans="1:21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98"/>
      <c r="N552" s="28"/>
      <c r="O552" s="82"/>
      <c r="Q552" s="76"/>
      <c r="R552" s="28"/>
      <c r="S552" s="39"/>
      <c r="U552" s="76"/>
    </row>
    <row r="553" spans="1:21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98"/>
      <c r="N553" s="28"/>
      <c r="O553" s="82"/>
      <c r="Q553" s="76"/>
      <c r="R553" s="28"/>
      <c r="S553" s="39"/>
      <c r="U553" s="76"/>
    </row>
    <row r="554" spans="1:21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98"/>
      <c r="N554" s="28"/>
      <c r="O554" s="82"/>
      <c r="Q554" s="76"/>
      <c r="R554" s="28"/>
      <c r="S554" s="39"/>
      <c r="U554" s="76"/>
    </row>
    <row r="555" spans="1:21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98"/>
      <c r="N555" s="28"/>
      <c r="O555" s="82"/>
      <c r="Q555" s="76"/>
      <c r="R555" s="28"/>
      <c r="S555" s="39"/>
      <c r="U555" s="76"/>
    </row>
    <row r="556" spans="1:21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98"/>
      <c r="N556" s="28"/>
      <c r="O556" s="82"/>
      <c r="Q556" s="76"/>
      <c r="R556" s="28"/>
      <c r="S556" s="39"/>
      <c r="U556" s="76"/>
    </row>
    <row r="557" spans="1:21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98"/>
      <c r="N557" s="28"/>
      <c r="O557" s="82"/>
      <c r="Q557" s="76"/>
      <c r="R557" s="28"/>
      <c r="S557" s="39"/>
      <c r="U557" s="76"/>
    </row>
    <row r="558" spans="1:21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98"/>
      <c r="N558" s="28"/>
      <c r="O558" s="82"/>
      <c r="Q558" s="76"/>
      <c r="R558" s="28"/>
      <c r="S558" s="39"/>
      <c r="U558" s="76"/>
    </row>
    <row r="559" spans="1:21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98"/>
      <c r="N559" s="28"/>
      <c r="O559" s="82"/>
      <c r="Q559" s="76"/>
      <c r="R559" s="28"/>
      <c r="S559" s="39"/>
      <c r="U559" s="76"/>
    </row>
    <row r="560" spans="1:21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98"/>
      <c r="N560" s="28"/>
      <c r="O560" s="82"/>
      <c r="Q560" s="76"/>
      <c r="R560" s="28"/>
      <c r="S560" s="39"/>
      <c r="U560" s="76"/>
    </row>
    <row r="561" spans="1:21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98"/>
      <c r="N561" s="28"/>
      <c r="O561" s="82"/>
      <c r="Q561" s="76"/>
      <c r="R561" s="28"/>
      <c r="S561" s="39"/>
      <c r="U561" s="76"/>
    </row>
    <row r="562" spans="1:21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98"/>
      <c r="N562" s="28"/>
      <c r="O562" s="82"/>
      <c r="Q562" s="76"/>
      <c r="R562" s="28"/>
      <c r="S562" s="39"/>
      <c r="U562" s="76"/>
    </row>
    <row r="563" spans="1:21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98"/>
      <c r="N563" s="28"/>
      <c r="O563" s="82"/>
      <c r="Q563" s="76"/>
      <c r="R563" s="28"/>
      <c r="S563" s="39"/>
      <c r="U563" s="76"/>
    </row>
    <row r="564" spans="1:21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98"/>
      <c r="N564" s="28"/>
      <c r="O564" s="82"/>
      <c r="Q564" s="76"/>
      <c r="R564" s="28"/>
      <c r="S564" s="39"/>
      <c r="U564" s="76"/>
    </row>
    <row r="565" spans="1:21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98"/>
      <c r="N565" s="28"/>
      <c r="O565" s="82"/>
      <c r="Q565" s="76"/>
      <c r="R565" s="28"/>
      <c r="S565" s="39"/>
      <c r="U565" s="76"/>
    </row>
    <row r="566" spans="1:21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98"/>
      <c r="N566" s="28"/>
      <c r="O566" s="82"/>
      <c r="Q566" s="76"/>
      <c r="R566" s="28"/>
      <c r="S566" s="39"/>
      <c r="U566" s="76"/>
    </row>
    <row r="567" spans="1:21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98"/>
      <c r="N567" s="28"/>
      <c r="O567" s="82"/>
      <c r="Q567" s="76"/>
      <c r="R567" s="28"/>
      <c r="S567" s="39"/>
      <c r="U567" s="76"/>
    </row>
    <row r="568" spans="1:21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98"/>
      <c r="N568" s="28"/>
      <c r="O568" s="82"/>
      <c r="Q568" s="76"/>
      <c r="R568" s="28"/>
      <c r="S568" s="39"/>
      <c r="U568" s="76"/>
    </row>
    <row r="569" spans="1:21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98"/>
      <c r="N569" s="28"/>
      <c r="O569" s="82"/>
      <c r="Q569" s="76"/>
      <c r="R569" s="28"/>
      <c r="S569" s="39"/>
      <c r="U569" s="76"/>
    </row>
    <row r="570" spans="1:21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98"/>
      <c r="N570" s="28"/>
      <c r="O570" s="82"/>
      <c r="Q570" s="76"/>
      <c r="R570" s="28"/>
      <c r="S570" s="39"/>
      <c r="U570" s="76"/>
    </row>
    <row r="571" spans="1:21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98"/>
      <c r="N571" s="28"/>
      <c r="O571" s="82"/>
      <c r="Q571" s="76"/>
      <c r="R571" s="28"/>
      <c r="S571" s="39"/>
      <c r="U571" s="76"/>
    </row>
    <row r="572" spans="1:21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98"/>
      <c r="N572" s="28"/>
      <c r="O572" s="82"/>
      <c r="Q572" s="76"/>
      <c r="R572" s="28"/>
      <c r="S572" s="39"/>
      <c r="U572" s="76"/>
    </row>
    <row r="573" spans="1:21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98"/>
      <c r="N573" s="28"/>
      <c r="O573" s="82"/>
      <c r="Q573" s="76"/>
      <c r="R573" s="28"/>
      <c r="S573" s="39"/>
      <c r="U573" s="76"/>
    </row>
    <row r="574" spans="1:21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98"/>
      <c r="N574" s="28"/>
      <c r="O574" s="82"/>
      <c r="Q574" s="76"/>
      <c r="R574" s="28"/>
      <c r="S574" s="39"/>
      <c r="U574" s="76"/>
    </row>
    <row r="575" spans="1:21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98"/>
      <c r="N575" s="28"/>
      <c r="O575" s="82"/>
      <c r="Q575" s="76"/>
      <c r="R575" s="28"/>
      <c r="S575" s="39"/>
      <c r="U575" s="76"/>
    </row>
    <row r="576" spans="1:21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98"/>
      <c r="N576" s="28"/>
      <c r="O576" s="82"/>
      <c r="Q576" s="76"/>
      <c r="R576" s="28"/>
      <c r="S576" s="39"/>
      <c r="U576" s="76"/>
    </row>
    <row r="577" spans="1:21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98"/>
      <c r="N577" s="28"/>
      <c r="O577" s="82"/>
      <c r="Q577" s="76"/>
      <c r="R577" s="28"/>
      <c r="S577" s="39"/>
      <c r="U577" s="76"/>
    </row>
    <row r="578" spans="1:21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98"/>
      <c r="N578" s="28"/>
      <c r="O578" s="82"/>
      <c r="Q578" s="76"/>
      <c r="R578" s="28"/>
      <c r="S578" s="39"/>
      <c r="U578" s="76"/>
    </row>
    <row r="579" spans="1:21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98"/>
      <c r="N579" s="28"/>
      <c r="O579" s="82"/>
      <c r="Q579" s="76"/>
      <c r="R579" s="28"/>
      <c r="S579" s="39"/>
      <c r="U579" s="76"/>
    </row>
    <row r="580" spans="1:21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98"/>
      <c r="N580" s="28"/>
      <c r="O580" s="82"/>
      <c r="Q580" s="76"/>
      <c r="R580" s="28"/>
      <c r="S580" s="39"/>
      <c r="U580" s="76"/>
    </row>
    <row r="581" spans="1:21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98"/>
      <c r="N581" s="28"/>
      <c r="O581" s="82"/>
      <c r="Q581" s="76"/>
      <c r="R581" s="28"/>
      <c r="S581" s="39"/>
      <c r="U581" s="76"/>
    </row>
    <row r="582" spans="1:21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98"/>
      <c r="N582" s="28"/>
      <c r="O582" s="82"/>
      <c r="Q582" s="76"/>
      <c r="R582" s="28"/>
      <c r="S582" s="39"/>
      <c r="U582" s="76"/>
    </row>
    <row r="583" spans="1:21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98"/>
      <c r="N583" s="28"/>
      <c r="O583" s="82"/>
      <c r="Q583" s="76"/>
      <c r="R583" s="28"/>
      <c r="S583" s="39"/>
      <c r="U583" s="76"/>
    </row>
    <row r="584" spans="1:21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98"/>
      <c r="N584" s="28"/>
      <c r="O584" s="82"/>
      <c r="Q584" s="76"/>
      <c r="R584" s="28"/>
      <c r="S584" s="39"/>
      <c r="U584" s="76"/>
    </row>
    <row r="585" spans="1:21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98"/>
      <c r="N585" s="28"/>
      <c r="O585" s="82"/>
      <c r="Q585" s="76"/>
      <c r="R585" s="28"/>
      <c r="S585" s="39"/>
      <c r="U585" s="76"/>
    </row>
    <row r="586" spans="1:21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98"/>
      <c r="N586" s="28"/>
      <c r="O586" s="82"/>
      <c r="Q586" s="76"/>
      <c r="R586" s="28"/>
      <c r="S586" s="39"/>
      <c r="U586" s="76"/>
    </row>
    <row r="587" spans="1:21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98"/>
      <c r="N587" s="28"/>
      <c r="O587" s="82"/>
      <c r="Q587" s="76"/>
      <c r="R587" s="28"/>
      <c r="S587" s="39"/>
      <c r="U587" s="76"/>
    </row>
    <row r="588" spans="1:21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98"/>
      <c r="N588" s="28"/>
      <c r="O588" s="82"/>
      <c r="Q588" s="76"/>
      <c r="R588" s="28"/>
      <c r="S588" s="39"/>
      <c r="U588" s="76"/>
    </row>
    <row r="589" spans="1:21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98"/>
      <c r="N589" s="28"/>
      <c r="O589" s="82"/>
      <c r="Q589" s="76"/>
      <c r="R589" s="28"/>
      <c r="S589" s="39"/>
      <c r="U589" s="76"/>
    </row>
    <row r="590" spans="1:21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98"/>
      <c r="N590" s="28"/>
      <c r="O590" s="82"/>
      <c r="Q590" s="76"/>
      <c r="R590" s="28"/>
      <c r="S590" s="39"/>
      <c r="U590" s="76"/>
    </row>
    <row r="591" spans="1:21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98"/>
      <c r="N591" s="28"/>
      <c r="O591" s="82"/>
      <c r="Q591" s="76"/>
      <c r="R591" s="28"/>
      <c r="S591" s="39"/>
      <c r="U591" s="76"/>
    </row>
    <row r="592" spans="1:21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98"/>
      <c r="N592" s="28"/>
      <c r="O592" s="82"/>
      <c r="Q592" s="76"/>
      <c r="R592" s="28"/>
      <c r="S592" s="39"/>
      <c r="U592" s="76"/>
    </row>
    <row r="593" spans="1:21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98"/>
      <c r="N593" s="28"/>
      <c r="O593" s="82"/>
      <c r="Q593" s="76"/>
      <c r="R593" s="28"/>
      <c r="S593" s="39"/>
      <c r="U593" s="76"/>
    </row>
    <row r="594" spans="1:21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98"/>
      <c r="N594" s="28"/>
      <c r="O594" s="82"/>
      <c r="Q594" s="76"/>
      <c r="R594" s="28"/>
      <c r="S594" s="39"/>
      <c r="U594" s="76"/>
    </row>
    <row r="595" spans="1:21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98"/>
      <c r="N595" s="28"/>
      <c r="O595" s="82"/>
      <c r="Q595" s="76"/>
      <c r="R595" s="28"/>
      <c r="S595" s="39"/>
      <c r="U595" s="76"/>
    </row>
    <row r="596" spans="1:21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98"/>
      <c r="N596" s="28"/>
      <c r="O596" s="82"/>
      <c r="Q596" s="76"/>
      <c r="R596" s="28"/>
      <c r="S596" s="39"/>
      <c r="U596" s="76"/>
    </row>
    <row r="597" spans="1:21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98"/>
      <c r="N597" s="28"/>
      <c r="O597" s="82"/>
      <c r="Q597" s="76"/>
      <c r="R597" s="28"/>
      <c r="S597" s="39"/>
      <c r="U597" s="76"/>
    </row>
    <row r="598" spans="1:21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98"/>
      <c r="N598" s="28"/>
      <c r="O598" s="82"/>
      <c r="Q598" s="76"/>
      <c r="R598" s="28"/>
      <c r="S598" s="39"/>
      <c r="U598" s="76"/>
    </row>
    <row r="599" spans="1:21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98"/>
      <c r="N599" s="28"/>
      <c r="O599" s="82"/>
      <c r="Q599" s="76"/>
      <c r="R599" s="28"/>
      <c r="S599" s="39"/>
      <c r="U599" s="76"/>
    </row>
    <row r="600" spans="1:21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98"/>
      <c r="N600" s="28"/>
      <c r="O600" s="82"/>
      <c r="Q600" s="76"/>
      <c r="R600" s="28"/>
      <c r="S600" s="39"/>
      <c r="U600" s="76"/>
    </row>
    <row r="601" spans="1:21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98"/>
      <c r="N601" s="28"/>
      <c r="O601" s="82"/>
      <c r="Q601" s="76"/>
      <c r="R601" s="28"/>
      <c r="S601" s="39"/>
      <c r="U601" s="76"/>
    </row>
    <row r="602" spans="1:21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98"/>
      <c r="N602" s="28"/>
      <c r="O602" s="82"/>
      <c r="Q602" s="76"/>
      <c r="R602" s="28"/>
      <c r="S602" s="39"/>
      <c r="U602" s="76"/>
    </row>
    <row r="603" spans="1:21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98"/>
      <c r="N603" s="28"/>
      <c r="O603" s="82"/>
      <c r="Q603" s="76"/>
      <c r="R603" s="28"/>
      <c r="S603" s="39"/>
      <c r="U603" s="76"/>
    </row>
    <row r="604" spans="1:21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98"/>
      <c r="N604" s="28"/>
      <c r="O604" s="82"/>
      <c r="Q604" s="76"/>
      <c r="R604" s="28"/>
      <c r="S604" s="39"/>
      <c r="U604" s="76"/>
    </row>
    <row r="605" spans="1:21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98"/>
      <c r="N605" s="28"/>
      <c r="O605" s="82"/>
      <c r="Q605" s="76"/>
      <c r="R605" s="28"/>
      <c r="S605" s="39"/>
      <c r="U605" s="76"/>
    </row>
    <row r="606" spans="1:21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98"/>
      <c r="N606" s="28"/>
      <c r="O606" s="82"/>
      <c r="Q606" s="76"/>
      <c r="R606" s="28"/>
      <c r="S606" s="39"/>
      <c r="U606" s="76"/>
    </row>
    <row r="607" spans="1:21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98"/>
      <c r="N607" s="28"/>
      <c r="O607" s="82"/>
      <c r="Q607" s="76"/>
      <c r="R607" s="28"/>
      <c r="S607" s="39"/>
      <c r="U607" s="76"/>
    </row>
    <row r="608" spans="1:21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98"/>
      <c r="N608" s="28"/>
      <c r="O608" s="82"/>
      <c r="Q608" s="76"/>
      <c r="R608" s="28"/>
      <c r="S608" s="39"/>
      <c r="U608" s="76"/>
    </row>
    <row r="609" spans="1:21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98"/>
      <c r="N609" s="28"/>
      <c r="O609" s="82"/>
      <c r="Q609" s="76"/>
      <c r="R609" s="28"/>
      <c r="S609" s="39"/>
      <c r="U609" s="76"/>
    </row>
    <row r="610" spans="1:21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98"/>
      <c r="N610" s="28"/>
      <c r="O610" s="82"/>
      <c r="Q610" s="76"/>
      <c r="R610" s="28"/>
      <c r="S610" s="39"/>
      <c r="U610" s="76"/>
    </row>
    <row r="611" spans="1:21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98"/>
      <c r="N611" s="28"/>
      <c r="O611" s="82"/>
      <c r="Q611" s="76"/>
      <c r="R611" s="28"/>
      <c r="S611" s="39"/>
      <c r="U611" s="76"/>
    </row>
    <row r="612" spans="1:21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98"/>
      <c r="N612" s="28"/>
      <c r="O612" s="82"/>
      <c r="Q612" s="76"/>
      <c r="R612" s="28"/>
      <c r="S612" s="39"/>
      <c r="U612" s="76"/>
    </row>
    <row r="613" spans="1:21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98"/>
      <c r="N613" s="28"/>
      <c r="O613" s="82"/>
      <c r="Q613" s="76"/>
      <c r="R613" s="28"/>
      <c r="S613" s="39"/>
      <c r="U613" s="76"/>
    </row>
    <row r="614" spans="1:21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98"/>
      <c r="N614" s="28"/>
      <c r="O614" s="82"/>
      <c r="Q614" s="76"/>
      <c r="R614" s="28"/>
      <c r="S614" s="39"/>
      <c r="U614" s="76"/>
    </row>
    <row r="615" spans="1:21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98"/>
      <c r="N615" s="28"/>
      <c r="O615" s="82"/>
      <c r="Q615" s="76"/>
      <c r="R615" s="28"/>
      <c r="S615" s="39"/>
      <c r="U615" s="76"/>
    </row>
    <row r="616" spans="1:21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98"/>
      <c r="N616" s="28"/>
      <c r="O616" s="82"/>
      <c r="Q616" s="76"/>
      <c r="R616" s="28"/>
      <c r="S616" s="39"/>
      <c r="U616" s="76"/>
    </row>
    <row r="617" spans="1:21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98"/>
      <c r="N617" s="28"/>
      <c r="O617" s="82"/>
      <c r="Q617" s="76"/>
      <c r="R617" s="28"/>
      <c r="S617" s="39"/>
      <c r="U617" s="76"/>
    </row>
    <row r="618" spans="1:21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98"/>
      <c r="N618" s="28"/>
      <c r="O618" s="82"/>
      <c r="Q618" s="76"/>
      <c r="R618" s="28"/>
      <c r="S618" s="39"/>
      <c r="U618" s="76"/>
    </row>
    <row r="619" spans="1:21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98"/>
      <c r="N619" s="28"/>
      <c r="O619" s="82"/>
      <c r="Q619" s="76"/>
      <c r="R619" s="28"/>
      <c r="S619" s="39"/>
      <c r="U619" s="76"/>
    </row>
    <row r="620" spans="1:21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98"/>
      <c r="N620" s="28"/>
      <c r="O620" s="82"/>
      <c r="Q620" s="76"/>
      <c r="R620" s="28"/>
      <c r="S620" s="39"/>
      <c r="U620" s="76"/>
    </row>
    <row r="621" spans="1:21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98"/>
      <c r="N621" s="28"/>
      <c r="O621" s="82"/>
      <c r="Q621" s="76"/>
      <c r="R621" s="28"/>
      <c r="S621" s="39"/>
      <c r="U621" s="76"/>
    </row>
    <row r="622" spans="1:21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98"/>
      <c r="N622" s="28"/>
      <c r="O622" s="82"/>
      <c r="Q622" s="76"/>
      <c r="R622" s="28"/>
      <c r="S622" s="39"/>
      <c r="U622" s="76"/>
    </row>
    <row r="623" spans="1:21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98"/>
      <c r="N623" s="28"/>
      <c r="O623" s="82"/>
      <c r="Q623" s="76"/>
      <c r="R623" s="28"/>
      <c r="S623" s="39"/>
      <c r="U623" s="76"/>
    </row>
    <row r="624" spans="1:21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98"/>
      <c r="N624" s="28"/>
      <c r="O624" s="82"/>
      <c r="Q624" s="76"/>
      <c r="R624" s="28"/>
      <c r="S624" s="39"/>
      <c r="U624" s="76"/>
    </row>
    <row r="625" spans="1:21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98"/>
      <c r="N625" s="28"/>
      <c r="O625" s="82"/>
      <c r="Q625" s="76"/>
      <c r="R625" s="28"/>
      <c r="S625" s="39"/>
      <c r="U625" s="76"/>
    </row>
    <row r="626" spans="1:21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98"/>
      <c r="N626" s="28"/>
      <c r="O626" s="82"/>
      <c r="Q626" s="76"/>
      <c r="R626" s="28"/>
      <c r="S626" s="39"/>
      <c r="U626" s="76"/>
    </row>
    <row r="627" spans="1:21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98"/>
      <c r="N627" s="28"/>
      <c r="O627" s="82"/>
      <c r="Q627" s="76"/>
      <c r="R627" s="28"/>
      <c r="S627" s="39"/>
      <c r="U627" s="76"/>
    </row>
    <row r="628" spans="1:21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98"/>
      <c r="N628" s="28"/>
      <c r="O628" s="82"/>
      <c r="Q628" s="76"/>
      <c r="R628" s="28"/>
      <c r="S628" s="39"/>
      <c r="U628" s="76"/>
    </row>
    <row r="629" spans="1:21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98"/>
      <c r="N629" s="28"/>
      <c r="O629" s="82"/>
      <c r="Q629" s="76"/>
      <c r="R629" s="28"/>
      <c r="S629" s="39"/>
      <c r="U629" s="76"/>
    </row>
    <row r="630" spans="1:21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98"/>
      <c r="N630" s="28"/>
      <c r="O630" s="82"/>
      <c r="Q630" s="76"/>
      <c r="R630" s="28"/>
      <c r="S630" s="39"/>
      <c r="U630" s="76"/>
    </row>
    <row r="631" spans="1:21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98"/>
      <c r="N631" s="28"/>
      <c r="O631" s="82"/>
      <c r="Q631" s="76"/>
      <c r="R631" s="28"/>
      <c r="S631" s="39"/>
      <c r="U631" s="76"/>
    </row>
    <row r="632" spans="1:21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98"/>
      <c r="N632" s="28"/>
      <c r="O632" s="82"/>
      <c r="Q632" s="76"/>
      <c r="R632" s="28"/>
      <c r="S632" s="39"/>
      <c r="U632" s="76"/>
    </row>
    <row r="633" spans="1:21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98"/>
      <c r="N633" s="28"/>
      <c r="O633" s="82"/>
      <c r="Q633" s="76"/>
      <c r="R633" s="28"/>
      <c r="S633" s="39"/>
      <c r="U633" s="76"/>
    </row>
    <row r="634" spans="1:21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98"/>
      <c r="N634" s="28"/>
      <c r="O634" s="82"/>
      <c r="Q634" s="76"/>
      <c r="R634" s="28"/>
      <c r="S634" s="39"/>
      <c r="U634" s="76"/>
    </row>
    <row r="635" spans="1:21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98"/>
      <c r="N635" s="28"/>
      <c r="O635" s="82"/>
      <c r="Q635" s="76"/>
      <c r="R635" s="28"/>
      <c r="S635" s="39"/>
      <c r="U635" s="76"/>
    </row>
    <row r="636" spans="1:21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98"/>
      <c r="N636" s="28"/>
      <c r="O636" s="82"/>
      <c r="Q636" s="76"/>
      <c r="R636" s="28"/>
      <c r="S636" s="39"/>
      <c r="U636" s="76"/>
    </row>
    <row r="637" spans="1:21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98"/>
      <c r="N637" s="28"/>
      <c r="O637" s="82"/>
      <c r="Q637" s="76"/>
      <c r="R637" s="28"/>
      <c r="S637" s="39"/>
      <c r="U637" s="76"/>
    </row>
    <row r="638" spans="1:21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98"/>
      <c r="N638" s="28"/>
      <c r="O638" s="82"/>
      <c r="Q638" s="76"/>
      <c r="R638" s="28"/>
      <c r="S638" s="39"/>
      <c r="U638" s="76"/>
    </row>
    <row r="639" spans="1:21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98"/>
      <c r="N639" s="28"/>
      <c r="O639" s="82"/>
      <c r="Q639" s="76"/>
      <c r="R639" s="28"/>
      <c r="S639" s="39"/>
      <c r="U639" s="76"/>
    </row>
    <row r="640" spans="1:21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98"/>
      <c r="N640" s="28"/>
      <c r="O640" s="82"/>
      <c r="Q640" s="76"/>
      <c r="R640" s="28"/>
      <c r="S640" s="39"/>
      <c r="U640" s="76"/>
    </row>
    <row r="641" spans="1:21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98"/>
      <c r="N641" s="28"/>
      <c r="O641" s="82"/>
      <c r="Q641" s="76"/>
      <c r="R641" s="28"/>
      <c r="S641" s="39"/>
      <c r="U641" s="76"/>
    </row>
    <row r="642" spans="1:21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98"/>
      <c r="N642" s="28"/>
      <c r="O642" s="82"/>
      <c r="Q642" s="76"/>
      <c r="R642" s="28"/>
      <c r="S642" s="39"/>
      <c r="U642" s="76"/>
    </row>
    <row r="643" spans="1:21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98"/>
      <c r="N643" s="28"/>
      <c r="O643" s="82"/>
      <c r="Q643" s="76"/>
      <c r="R643" s="28"/>
      <c r="S643" s="39"/>
      <c r="U643" s="76"/>
    </row>
    <row r="644" spans="1:21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98"/>
      <c r="N644" s="28"/>
      <c r="O644" s="82"/>
      <c r="Q644" s="76"/>
      <c r="R644" s="28"/>
      <c r="S644" s="39"/>
      <c r="U644" s="76"/>
    </row>
    <row r="645" spans="1:21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98"/>
      <c r="N645" s="28"/>
      <c r="O645" s="82"/>
      <c r="Q645" s="76"/>
      <c r="R645" s="28"/>
      <c r="S645" s="39"/>
      <c r="U645" s="76"/>
    </row>
    <row r="646" spans="1:21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98"/>
      <c r="N646" s="28"/>
      <c r="O646" s="82"/>
      <c r="Q646" s="76"/>
      <c r="R646" s="28"/>
      <c r="S646" s="39"/>
      <c r="U646" s="76"/>
    </row>
    <row r="647" spans="1:21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98"/>
      <c r="N647" s="28"/>
      <c r="O647" s="82"/>
      <c r="Q647" s="76"/>
      <c r="R647" s="28"/>
      <c r="S647" s="39"/>
      <c r="U647" s="76"/>
    </row>
    <row r="648" spans="1:21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98"/>
      <c r="N648" s="28"/>
      <c r="O648" s="82"/>
      <c r="Q648" s="76"/>
      <c r="R648" s="28"/>
      <c r="S648" s="39"/>
      <c r="U648" s="76"/>
    </row>
    <row r="649" spans="1:21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98"/>
      <c r="N649" s="28"/>
      <c r="O649" s="82"/>
      <c r="Q649" s="76"/>
      <c r="R649" s="28"/>
      <c r="S649" s="39"/>
      <c r="U649" s="76"/>
    </row>
    <row r="650" spans="1:21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98"/>
      <c r="N650" s="28"/>
      <c r="O650" s="82"/>
      <c r="Q650" s="76"/>
      <c r="R650" s="28"/>
      <c r="S650" s="39"/>
      <c r="U650" s="76"/>
    </row>
    <row r="651" spans="1:21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98"/>
      <c r="N651" s="28"/>
      <c r="O651" s="82"/>
      <c r="Q651" s="76"/>
      <c r="R651" s="28"/>
      <c r="S651" s="39"/>
      <c r="U651" s="76"/>
    </row>
    <row r="652" spans="1:21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98"/>
      <c r="N652" s="28"/>
      <c r="O652" s="82"/>
      <c r="Q652" s="76"/>
      <c r="R652" s="28"/>
      <c r="S652" s="39"/>
      <c r="U652" s="76"/>
    </row>
    <row r="653" spans="1:21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98"/>
      <c r="N653" s="28"/>
      <c r="O653" s="82"/>
      <c r="Q653" s="76"/>
      <c r="R653" s="28"/>
      <c r="S653" s="39"/>
      <c r="U653" s="76"/>
    </row>
    <row r="654" spans="1:21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98"/>
      <c r="N654" s="28"/>
      <c r="O654" s="82"/>
      <c r="Q654" s="76"/>
      <c r="R654" s="28"/>
      <c r="S654" s="39"/>
      <c r="U654" s="76"/>
    </row>
    <row r="655" spans="1:21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98"/>
      <c r="N655" s="28"/>
      <c r="O655" s="82"/>
      <c r="Q655" s="76"/>
      <c r="R655" s="28"/>
      <c r="S655" s="39"/>
      <c r="U655" s="76"/>
    </row>
    <row r="656" spans="1:21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98"/>
      <c r="N656" s="28"/>
      <c r="O656" s="82"/>
      <c r="Q656" s="76"/>
      <c r="R656" s="28"/>
      <c r="S656" s="39"/>
      <c r="U656" s="76"/>
    </row>
    <row r="657" spans="1:21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98"/>
      <c r="N657" s="28"/>
      <c r="O657" s="82"/>
      <c r="Q657" s="76"/>
      <c r="R657" s="28"/>
      <c r="S657" s="39"/>
      <c r="U657" s="76"/>
    </row>
    <row r="658" spans="1:21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98"/>
      <c r="N658" s="28"/>
      <c r="O658" s="82"/>
      <c r="Q658" s="76"/>
      <c r="R658" s="28"/>
      <c r="S658" s="39"/>
      <c r="U658" s="76"/>
    </row>
    <row r="659" spans="1:21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98"/>
      <c r="N659" s="28"/>
      <c r="O659" s="82"/>
      <c r="Q659" s="76"/>
      <c r="R659" s="28"/>
      <c r="S659" s="39"/>
      <c r="U659" s="76"/>
    </row>
    <row r="660" spans="1:21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98"/>
      <c r="N660" s="28"/>
      <c r="O660" s="82"/>
      <c r="Q660" s="76"/>
      <c r="R660" s="28"/>
      <c r="S660" s="39"/>
      <c r="U660" s="76"/>
    </row>
    <row r="661" spans="1:21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98"/>
      <c r="N661" s="28"/>
      <c r="O661" s="82"/>
      <c r="Q661" s="76"/>
      <c r="R661" s="28"/>
      <c r="S661" s="39"/>
      <c r="U661" s="76"/>
    </row>
    <row r="662" spans="1:21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98"/>
      <c r="N662" s="28"/>
      <c r="O662" s="82"/>
      <c r="Q662" s="76"/>
      <c r="R662" s="28"/>
      <c r="S662" s="39"/>
      <c r="U662" s="76"/>
    </row>
    <row r="663" spans="1:21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98"/>
      <c r="N663" s="28"/>
      <c r="O663" s="82"/>
      <c r="Q663" s="76"/>
      <c r="R663" s="28"/>
      <c r="S663" s="39"/>
      <c r="U663" s="76"/>
    </row>
    <row r="664" spans="1:21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98"/>
      <c r="N664" s="28"/>
      <c r="O664" s="82"/>
      <c r="Q664" s="76"/>
      <c r="R664" s="28"/>
      <c r="S664" s="39"/>
      <c r="U664" s="76"/>
    </row>
    <row r="665" spans="1:21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98"/>
      <c r="N665" s="28"/>
      <c r="O665" s="82"/>
      <c r="Q665" s="76"/>
      <c r="R665" s="28"/>
      <c r="S665" s="39"/>
      <c r="U665" s="76"/>
    </row>
    <row r="666" spans="1:21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98"/>
      <c r="N666" s="28"/>
      <c r="O666" s="82"/>
      <c r="Q666" s="76"/>
      <c r="R666" s="28"/>
      <c r="S666" s="39"/>
      <c r="U666" s="76"/>
    </row>
    <row r="667" spans="1:21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98"/>
      <c r="N667" s="28"/>
      <c r="O667" s="82"/>
      <c r="Q667" s="76"/>
      <c r="R667" s="28"/>
      <c r="S667" s="39"/>
      <c r="U667" s="76"/>
    </row>
    <row r="668" spans="1:21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98"/>
      <c r="N668" s="28"/>
      <c r="O668" s="82"/>
      <c r="Q668" s="76"/>
      <c r="R668" s="28"/>
      <c r="S668" s="39"/>
      <c r="U668" s="76"/>
    </row>
    <row r="669" spans="1:21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98"/>
      <c r="N669" s="28"/>
      <c r="O669" s="82"/>
      <c r="Q669" s="76"/>
      <c r="R669" s="28"/>
      <c r="S669" s="39"/>
      <c r="U669" s="76"/>
    </row>
    <row r="670" spans="1:21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98"/>
      <c r="N670" s="28"/>
      <c r="O670" s="82"/>
      <c r="Q670" s="76"/>
      <c r="R670" s="28"/>
      <c r="S670" s="39"/>
      <c r="U670" s="76"/>
    </row>
    <row r="671" spans="1:21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98"/>
      <c r="N671" s="28"/>
      <c r="O671" s="82"/>
      <c r="Q671" s="76"/>
      <c r="R671" s="28"/>
      <c r="S671" s="39"/>
      <c r="U671" s="76"/>
    </row>
    <row r="672" spans="1:21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98"/>
      <c r="N672" s="28"/>
      <c r="O672" s="82"/>
      <c r="Q672" s="76"/>
      <c r="R672" s="28"/>
      <c r="S672" s="39"/>
      <c r="U672" s="76"/>
    </row>
    <row r="673" spans="1:21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98"/>
      <c r="N673" s="28"/>
      <c r="O673" s="82"/>
      <c r="Q673" s="76"/>
      <c r="R673" s="28"/>
      <c r="S673" s="39"/>
      <c r="U673" s="76"/>
    </row>
    <row r="674" spans="1:21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98"/>
      <c r="N674" s="28"/>
      <c r="O674" s="82"/>
      <c r="Q674" s="76"/>
      <c r="R674" s="28"/>
      <c r="S674" s="39"/>
      <c r="U674" s="76"/>
    </row>
    <row r="675" spans="1:21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98"/>
      <c r="N675" s="28"/>
      <c r="O675" s="82"/>
      <c r="Q675" s="76"/>
      <c r="R675" s="28"/>
      <c r="S675" s="39"/>
      <c r="U675" s="76"/>
    </row>
    <row r="676" spans="1:21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98"/>
      <c r="N676" s="28"/>
      <c r="O676" s="82"/>
      <c r="Q676" s="76"/>
      <c r="R676" s="28"/>
      <c r="S676" s="39"/>
      <c r="U676" s="76"/>
    </row>
    <row r="677" spans="1:21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98"/>
      <c r="N677" s="28"/>
      <c r="O677" s="82"/>
      <c r="Q677" s="76"/>
      <c r="R677" s="28"/>
      <c r="S677" s="39"/>
      <c r="U677" s="76"/>
    </row>
    <row r="678" spans="1:21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98"/>
      <c r="N678" s="28"/>
      <c r="O678" s="82"/>
      <c r="Q678" s="76"/>
      <c r="R678" s="28"/>
      <c r="S678" s="39"/>
      <c r="U678" s="76"/>
    </row>
    <row r="679" spans="1:21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98"/>
      <c r="N679" s="28"/>
      <c r="O679" s="82"/>
      <c r="Q679" s="76"/>
      <c r="R679" s="28"/>
      <c r="S679" s="39"/>
      <c r="U679" s="76"/>
    </row>
    <row r="680" spans="1:21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98"/>
      <c r="N680" s="28"/>
      <c r="O680" s="82"/>
      <c r="Q680" s="76"/>
      <c r="R680" s="28"/>
      <c r="S680" s="39"/>
      <c r="U680" s="76"/>
    </row>
    <row r="681" spans="1:21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98"/>
      <c r="N681" s="28"/>
      <c r="O681" s="82"/>
      <c r="Q681" s="76"/>
      <c r="R681" s="28"/>
      <c r="S681" s="39"/>
      <c r="U681" s="76"/>
    </row>
    <row r="682" spans="1:21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98"/>
      <c r="N682" s="28"/>
      <c r="O682" s="82"/>
      <c r="Q682" s="76"/>
      <c r="R682" s="28"/>
      <c r="S682" s="39"/>
      <c r="U682" s="76"/>
    </row>
    <row r="683" spans="1:21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98"/>
      <c r="N683" s="28"/>
      <c r="O683" s="82"/>
      <c r="Q683" s="76"/>
      <c r="R683" s="28"/>
      <c r="S683" s="39"/>
      <c r="U683" s="76"/>
    </row>
    <row r="684" spans="1:21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98"/>
      <c r="N684" s="28"/>
      <c r="O684" s="82"/>
      <c r="Q684" s="76"/>
      <c r="R684" s="28"/>
      <c r="S684" s="39"/>
      <c r="U684" s="76"/>
    </row>
    <row r="685" spans="1:21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98"/>
      <c r="N685" s="28"/>
      <c r="O685" s="82"/>
      <c r="Q685" s="76"/>
      <c r="R685" s="28"/>
      <c r="S685" s="39"/>
      <c r="U685" s="76"/>
    </row>
    <row r="686" spans="1:21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98"/>
      <c r="N686" s="28"/>
      <c r="O686" s="82"/>
      <c r="Q686" s="76"/>
      <c r="R686" s="28"/>
      <c r="S686" s="39"/>
      <c r="U686" s="76"/>
    </row>
    <row r="687" spans="1:21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98"/>
      <c r="N687" s="28"/>
      <c r="O687" s="82"/>
      <c r="Q687" s="76"/>
      <c r="R687" s="28"/>
      <c r="S687" s="39"/>
      <c r="U687" s="76"/>
    </row>
    <row r="688" spans="1:21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98"/>
      <c r="N688" s="28"/>
      <c r="O688" s="82"/>
      <c r="Q688" s="76"/>
      <c r="R688" s="28"/>
      <c r="S688" s="39"/>
      <c r="U688" s="76"/>
    </row>
    <row r="689" spans="1:21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98"/>
      <c r="N689" s="28"/>
      <c r="O689" s="82"/>
      <c r="Q689" s="76"/>
      <c r="R689" s="28"/>
      <c r="S689" s="39"/>
      <c r="U689" s="76"/>
    </row>
    <row r="690" spans="1:21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98"/>
      <c r="N690" s="28"/>
      <c r="O690" s="82"/>
      <c r="Q690" s="76"/>
      <c r="R690" s="28"/>
      <c r="S690" s="39"/>
      <c r="U690" s="76"/>
    </row>
    <row r="691" spans="1:21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98"/>
      <c r="N691" s="28"/>
      <c r="O691" s="82"/>
      <c r="Q691" s="76"/>
      <c r="R691" s="28"/>
      <c r="S691" s="39"/>
      <c r="U691" s="76"/>
    </row>
    <row r="692" spans="1:21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98"/>
      <c r="N692" s="28"/>
      <c r="O692" s="82"/>
      <c r="Q692" s="76"/>
      <c r="R692" s="28"/>
      <c r="S692" s="39"/>
      <c r="U692" s="76"/>
    </row>
    <row r="693" spans="1:21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98"/>
      <c r="N693" s="28"/>
      <c r="O693" s="82"/>
      <c r="Q693" s="76"/>
      <c r="R693" s="28"/>
      <c r="S693" s="39"/>
      <c r="U693" s="76"/>
    </row>
    <row r="694" spans="1:21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98"/>
      <c r="N694" s="28"/>
      <c r="O694" s="82"/>
      <c r="Q694" s="76"/>
      <c r="R694" s="28"/>
      <c r="S694" s="39"/>
      <c r="U694" s="76"/>
    </row>
    <row r="695" spans="1:21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98"/>
      <c r="N695" s="28"/>
      <c r="O695" s="82"/>
      <c r="Q695" s="76"/>
      <c r="R695" s="28"/>
      <c r="S695" s="39"/>
      <c r="U695" s="76"/>
    </row>
    <row r="696" spans="1:21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98"/>
      <c r="N696" s="28"/>
      <c r="O696" s="82"/>
      <c r="Q696" s="76"/>
      <c r="R696" s="28"/>
      <c r="S696" s="39"/>
      <c r="U696" s="76"/>
    </row>
    <row r="697" spans="1:21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98"/>
      <c r="N697" s="28"/>
      <c r="O697" s="82"/>
      <c r="Q697" s="76"/>
      <c r="R697" s="28"/>
      <c r="S697" s="39"/>
      <c r="U697" s="76"/>
    </row>
    <row r="698" spans="1:21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98"/>
      <c r="N698" s="28"/>
      <c r="O698" s="82"/>
      <c r="Q698" s="76"/>
      <c r="R698" s="28"/>
      <c r="S698" s="39"/>
      <c r="U698" s="76"/>
    </row>
    <row r="699" spans="1:21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98"/>
      <c r="N699" s="28"/>
      <c r="O699" s="82"/>
      <c r="Q699" s="76"/>
      <c r="R699" s="28"/>
      <c r="S699" s="39"/>
      <c r="U699" s="76"/>
    </row>
    <row r="700" spans="1:21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98"/>
      <c r="N700" s="28"/>
      <c r="O700" s="82"/>
      <c r="Q700" s="76"/>
      <c r="R700" s="28"/>
      <c r="S700" s="39"/>
      <c r="U700" s="76"/>
    </row>
    <row r="701" spans="1:21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98"/>
      <c r="N701" s="28"/>
      <c r="O701" s="82"/>
      <c r="Q701" s="76"/>
      <c r="R701" s="28"/>
      <c r="S701" s="39"/>
      <c r="U701" s="76"/>
    </row>
    <row r="702" spans="1:21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98"/>
      <c r="N702" s="28"/>
      <c r="O702" s="82"/>
      <c r="Q702" s="76"/>
      <c r="R702" s="28"/>
      <c r="S702" s="39"/>
      <c r="U702" s="76"/>
    </row>
    <row r="703" spans="1:21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98"/>
      <c r="N703" s="28"/>
      <c r="O703" s="82"/>
      <c r="Q703" s="76"/>
      <c r="R703" s="28"/>
      <c r="S703" s="39"/>
      <c r="U703" s="76"/>
    </row>
    <row r="704" spans="1:21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98"/>
      <c r="N704" s="28"/>
      <c r="O704" s="82"/>
      <c r="Q704" s="76"/>
      <c r="R704" s="28"/>
      <c r="S704" s="39"/>
      <c r="U704" s="76"/>
    </row>
    <row r="705" spans="1:21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98"/>
      <c r="N705" s="28"/>
      <c r="O705" s="82"/>
      <c r="Q705" s="76"/>
      <c r="R705" s="28"/>
      <c r="S705" s="39"/>
      <c r="U705" s="76"/>
    </row>
    <row r="706" spans="1:21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98"/>
      <c r="N706" s="28"/>
      <c r="O706" s="82"/>
      <c r="Q706" s="76"/>
      <c r="R706" s="28"/>
      <c r="S706" s="39"/>
      <c r="U706" s="76"/>
    </row>
    <row r="707" spans="1:21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98"/>
      <c r="N707" s="28"/>
      <c r="O707" s="82"/>
      <c r="Q707" s="76"/>
      <c r="R707" s="28"/>
      <c r="S707" s="39"/>
      <c r="U707" s="76"/>
    </row>
    <row r="708" spans="1:21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98"/>
      <c r="N708" s="28"/>
      <c r="O708" s="82"/>
      <c r="Q708" s="76"/>
      <c r="R708" s="28"/>
      <c r="S708" s="39"/>
      <c r="U708" s="76"/>
    </row>
    <row r="709" spans="1:21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98"/>
      <c r="N709" s="28"/>
      <c r="O709" s="82"/>
      <c r="Q709" s="76"/>
      <c r="R709" s="28"/>
      <c r="S709" s="39"/>
      <c r="U709" s="76"/>
    </row>
    <row r="710" spans="1:21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98"/>
      <c r="N710" s="28"/>
      <c r="O710" s="82"/>
      <c r="Q710" s="76"/>
      <c r="R710" s="28"/>
      <c r="S710" s="39"/>
      <c r="U710" s="76"/>
    </row>
    <row r="711" spans="1:21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98"/>
      <c r="N711" s="28"/>
      <c r="O711" s="82"/>
      <c r="Q711" s="76"/>
      <c r="R711" s="28"/>
      <c r="S711" s="39"/>
      <c r="U711" s="76"/>
    </row>
    <row r="712" spans="1:21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98"/>
      <c r="N712" s="28"/>
      <c r="O712" s="82"/>
      <c r="Q712" s="76"/>
      <c r="R712" s="28"/>
      <c r="S712" s="39"/>
      <c r="U712" s="76"/>
    </row>
    <row r="713" spans="1:21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98"/>
      <c r="N713" s="28"/>
      <c r="O713" s="82"/>
      <c r="Q713" s="76"/>
      <c r="R713" s="28"/>
      <c r="S713" s="39"/>
      <c r="U713" s="76"/>
    </row>
    <row r="714" spans="1:21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98"/>
      <c r="N714" s="28"/>
      <c r="O714" s="82"/>
      <c r="Q714" s="76"/>
      <c r="R714" s="28"/>
      <c r="S714" s="39"/>
      <c r="U714" s="76"/>
    </row>
    <row r="715" spans="1:21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98"/>
      <c r="N715" s="28"/>
      <c r="O715" s="82"/>
      <c r="Q715" s="76"/>
      <c r="R715" s="28"/>
      <c r="S715" s="39"/>
      <c r="U715" s="76"/>
    </row>
    <row r="716" spans="1:21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98"/>
      <c r="N716" s="28"/>
      <c r="O716" s="82"/>
      <c r="Q716" s="76"/>
      <c r="R716" s="28"/>
      <c r="S716" s="39"/>
      <c r="U716" s="76"/>
    </row>
    <row r="717" spans="1:21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98"/>
      <c r="N717" s="28"/>
      <c r="O717" s="82"/>
      <c r="Q717" s="76"/>
      <c r="R717" s="28"/>
      <c r="S717" s="39"/>
      <c r="U717" s="76"/>
    </row>
    <row r="718" spans="1:21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98"/>
      <c r="N718" s="28"/>
      <c r="O718" s="82"/>
      <c r="Q718" s="76"/>
      <c r="R718" s="28"/>
      <c r="S718" s="39"/>
      <c r="U718" s="76"/>
    </row>
    <row r="719" spans="1:21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98"/>
      <c r="N719" s="28"/>
      <c r="O719" s="82"/>
      <c r="Q719" s="76"/>
      <c r="R719" s="28"/>
      <c r="S719" s="39"/>
      <c r="U719" s="76"/>
    </row>
    <row r="720" spans="1:21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98"/>
      <c r="N720" s="28"/>
      <c r="O720" s="82"/>
      <c r="Q720" s="76"/>
      <c r="R720" s="28"/>
      <c r="S720" s="39"/>
      <c r="U720" s="76"/>
    </row>
    <row r="721" spans="1:21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98"/>
      <c r="N721" s="28"/>
      <c r="O721" s="82"/>
      <c r="Q721" s="76"/>
      <c r="R721" s="28"/>
      <c r="S721" s="39"/>
      <c r="U721" s="76"/>
    </row>
    <row r="722" spans="1:21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98"/>
      <c r="N722" s="28"/>
      <c r="O722" s="82"/>
      <c r="Q722" s="76"/>
      <c r="R722" s="28"/>
      <c r="S722" s="39"/>
      <c r="U722" s="76"/>
    </row>
    <row r="723" spans="1:21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98"/>
      <c r="N723" s="28"/>
      <c r="O723" s="82"/>
      <c r="Q723" s="76"/>
      <c r="R723" s="28"/>
      <c r="S723" s="39"/>
      <c r="U723" s="76"/>
    </row>
    <row r="724" spans="1:21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98"/>
      <c r="N724" s="28"/>
      <c r="O724" s="82"/>
      <c r="Q724" s="76"/>
      <c r="R724" s="28"/>
      <c r="S724" s="39"/>
      <c r="U724" s="76"/>
    </row>
    <row r="725" spans="1:21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98"/>
      <c r="N725" s="28"/>
      <c r="O725" s="82"/>
      <c r="Q725" s="76"/>
      <c r="R725" s="28"/>
      <c r="S725" s="39"/>
      <c r="U725" s="76"/>
    </row>
    <row r="726" spans="1:21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98"/>
      <c r="N726" s="28"/>
      <c r="O726" s="82"/>
      <c r="Q726" s="76"/>
      <c r="R726" s="28"/>
      <c r="S726" s="39"/>
      <c r="U726" s="76"/>
    </row>
    <row r="727" spans="1:21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98"/>
      <c r="N727" s="28"/>
      <c r="O727" s="82"/>
      <c r="Q727" s="76"/>
      <c r="R727" s="28"/>
      <c r="S727" s="39"/>
      <c r="U727" s="76"/>
    </row>
    <row r="728" spans="1:21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98"/>
      <c r="N728" s="28"/>
      <c r="O728" s="82"/>
      <c r="Q728" s="76"/>
      <c r="R728" s="28"/>
      <c r="S728" s="39"/>
      <c r="U728" s="76"/>
    </row>
    <row r="729" spans="1:21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98"/>
      <c r="N729" s="28"/>
      <c r="O729" s="82"/>
      <c r="Q729" s="76"/>
      <c r="R729" s="28"/>
      <c r="S729" s="39"/>
      <c r="U729" s="76"/>
    </row>
    <row r="730" spans="1:21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98"/>
      <c r="N730" s="28"/>
      <c r="O730" s="82"/>
      <c r="Q730" s="76"/>
      <c r="R730" s="28"/>
      <c r="S730" s="39"/>
      <c r="U730" s="76"/>
    </row>
    <row r="731" spans="1:21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98"/>
      <c r="N731" s="28"/>
      <c r="O731" s="82"/>
      <c r="Q731" s="76"/>
      <c r="R731" s="28"/>
      <c r="S731" s="39"/>
      <c r="U731" s="76"/>
    </row>
    <row r="732" spans="1:21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98"/>
      <c r="N732" s="28"/>
      <c r="O732" s="82"/>
      <c r="Q732" s="76"/>
      <c r="R732" s="28"/>
      <c r="S732" s="39"/>
      <c r="U732" s="76"/>
    </row>
    <row r="733" spans="1:21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98"/>
      <c r="N733" s="28"/>
      <c r="O733" s="82"/>
      <c r="Q733" s="76"/>
      <c r="R733" s="28"/>
      <c r="S733" s="39"/>
      <c r="U733" s="76"/>
    </row>
    <row r="734" spans="1:21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98"/>
      <c r="N734" s="28"/>
      <c r="O734" s="82"/>
      <c r="Q734" s="76"/>
      <c r="R734" s="28"/>
      <c r="S734" s="39"/>
      <c r="U734" s="76"/>
    </row>
    <row r="735" spans="1:21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98"/>
      <c r="N735" s="28"/>
      <c r="O735" s="82"/>
      <c r="Q735" s="76"/>
      <c r="R735" s="28"/>
      <c r="S735" s="39"/>
      <c r="U735" s="76"/>
    </row>
    <row r="736" spans="1:21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98"/>
      <c r="N736" s="28"/>
      <c r="O736" s="82"/>
      <c r="Q736" s="76"/>
      <c r="R736" s="28"/>
      <c r="S736" s="39"/>
      <c r="U736" s="76"/>
    </row>
    <row r="737" spans="1:21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98"/>
      <c r="N737" s="28"/>
      <c r="O737" s="82"/>
      <c r="Q737" s="76"/>
      <c r="R737" s="28"/>
      <c r="S737" s="39"/>
      <c r="U737" s="76"/>
    </row>
    <row r="738" spans="1:21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98"/>
      <c r="N738" s="28"/>
      <c r="O738" s="82"/>
      <c r="Q738" s="76"/>
      <c r="R738" s="28"/>
      <c r="S738" s="39"/>
      <c r="U738" s="76"/>
    </row>
    <row r="739" spans="1:21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98"/>
      <c r="N739" s="28"/>
      <c r="O739" s="82"/>
      <c r="Q739" s="76"/>
      <c r="R739" s="28"/>
      <c r="S739" s="39"/>
      <c r="U739" s="76"/>
    </row>
    <row r="740" spans="1:21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98"/>
      <c r="N740" s="28"/>
      <c r="O740" s="82"/>
      <c r="Q740" s="76"/>
      <c r="R740" s="28"/>
      <c r="S740" s="39"/>
      <c r="U740" s="76"/>
    </row>
    <row r="741" spans="1:21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98"/>
      <c r="N741" s="28"/>
      <c r="O741" s="82"/>
      <c r="Q741" s="76"/>
      <c r="R741" s="28"/>
      <c r="S741" s="39"/>
      <c r="U741" s="76"/>
    </row>
    <row r="742" spans="1:21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98"/>
      <c r="N742" s="28"/>
      <c r="O742" s="82"/>
      <c r="Q742" s="76"/>
      <c r="R742" s="28"/>
      <c r="S742" s="39"/>
      <c r="U742" s="76"/>
    </row>
    <row r="743" spans="1:21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98"/>
      <c r="N743" s="28"/>
      <c r="O743" s="82"/>
      <c r="Q743" s="76"/>
      <c r="R743" s="28"/>
      <c r="S743" s="39"/>
      <c r="U743" s="76"/>
    </row>
    <row r="744" spans="1:21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98"/>
      <c r="N744" s="28"/>
      <c r="O744" s="82"/>
      <c r="Q744" s="76"/>
      <c r="R744" s="28"/>
      <c r="S744" s="39"/>
      <c r="U744" s="76"/>
    </row>
    <row r="745" spans="1:21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98"/>
      <c r="N745" s="28"/>
      <c r="O745" s="82"/>
      <c r="Q745" s="76"/>
      <c r="R745" s="28"/>
      <c r="S745" s="39"/>
      <c r="U745" s="76"/>
    </row>
    <row r="746" spans="1:21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98"/>
      <c r="N746" s="28"/>
      <c r="O746" s="82"/>
      <c r="Q746" s="76"/>
      <c r="R746" s="28"/>
      <c r="S746" s="39"/>
      <c r="U746" s="76"/>
    </row>
    <row r="747" spans="1:21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98"/>
      <c r="N747" s="28"/>
      <c r="O747" s="82"/>
      <c r="Q747" s="76"/>
      <c r="R747" s="28"/>
      <c r="S747" s="39"/>
      <c r="U747" s="76"/>
    </row>
    <row r="748" spans="1:21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98"/>
      <c r="N748" s="28"/>
      <c r="O748" s="82"/>
      <c r="Q748" s="76"/>
      <c r="R748" s="28"/>
      <c r="S748" s="39"/>
      <c r="U748" s="76"/>
    </row>
    <row r="749" spans="1:21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98"/>
      <c r="N749" s="28"/>
      <c r="O749" s="82"/>
      <c r="Q749" s="76"/>
      <c r="R749" s="28"/>
      <c r="S749" s="39"/>
      <c r="U749" s="76"/>
    </row>
    <row r="750" spans="1:21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98"/>
      <c r="N750" s="28"/>
      <c r="O750" s="82"/>
      <c r="Q750" s="76"/>
      <c r="R750" s="28"/>
      <c r="S750" s="39"/>
      <c r="U750" s="76"/>
    </row>
    <row r="751" spans="1:21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98"/>
      <c r="N751" s="28"/>
      <c r="O751" s="82"/>
      <c r="Q751" s="76"/>
      <c r="R751" s="28"/>
      <c r="S751" s="39"/>
      <c r="U751" s="76"/>
    </row>
    <row r="752" spans="1:21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98"/>
      <c r="N752" s="28"/>
      <c r="O752" s="82"/>
      <c r="Q752" s="76"/>
      <c r="R752" s="28"/>
      <c r="S752" s="39"/>
      <c r="U752" s="76"/>
    </row>
    <row r="753" spans="1:21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98"/>
      <c r="N753" s="28"/>
      <c r="O753" s="82"/>
      <c r="Q753" s="76"/>
      <c r="R753" s="28"/>
      <c r="S753" s="39"/>
      <c r="U753" s="76"/>
    </row>
    <row r="754" spans="1:21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98"/>
      <c r="N754" s="28"/>
      <c r="O754" s="82"/>
      <c r="Q754" s="76"/>
      <c r="R754" s="28"/>
      <c r="S754" s="39"/>
      <c r="U754" s="76"/>
    </row>
    <row r="755" spans="1:21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98"/>
      <c r="N755" s="28"/>
      <c r="O755" s="82"/>
      <c r="Q755" s="76"/>
      <c r="R755" s="28"/>
      <c r="S755" s="39"/>
      <c r="U755" s="76"/>
    </row>
    <row r="756" spans="1:21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98"/>
      <c r="N756" s="28"/>
      <c r="O756" s="82"/>
      <c r="Q756" s="76"/>
      <c r="R756" s="28"/>
      <c r="S756" s="39"/>
      <c r="U756" s="76"/>
    </row>
    <row r="757" spans="1:21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98"/>
      <c r="N757" s="28"/>
      <c r="O757" s="82"/>
      <c r="Q757" s="76"/>
      <c r="R757" s="28"/>
      <c r="S757" s="39"/>
      <c r="U757" s="76"/>
    </row>
    <row r="758" spans="1:21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98"/>
      <c r="N758" s="28"/>
      <c r="O758" s="82"/>
      <c r="Q758" s="76"/>
      <c r="R758" s="28"/>
      <c r="S758" s="39"/>
      <c r="U758" s="76"/>
    </row>
    <row r="759" spans="1:21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98"/>
      <c r="N759" s="28"/>
      <c r="O759" s="82"/>
      <c r="Q759" s="76"/>
      <c r="R759" s="28"/>
      <c r="S759" s="39"/>
      <c r="U759" s="76"/>
    </row>
    <row r="760" spans="1:21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98"/>
      <c r="N760" s="28"/>
      <c r="O760" s="82"/>
      <c r="Q760" s="76"/>
      <c r="R760" s="28"/>
      <c r="S760" s="39"/>
      <c r="U760" s="76"/>
    </row>
    <row r="761" spans="1:21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98"/>
      <c r="N761" s="28"/>
      <c r="O761" s="82"/>
      <c r="Q761" s="76"/>
      <c r="R761" s="28"/>
      <c r="S761" s="39"/>
      <c r="U761" s="76"/>
    </row>
    <row r="762" spans="1:21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98"/>
      <c r="N762" s="28"/>
      <c r="O762" s="82"/>
      <c r="Q762" s="76"/>
      <c r="R762" s="28"/>
      <c r="S762" s="39"/>
      <c r="U762" s="76"/>
    </row>
    <row r="763" spans="1:21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98"/>
      <c r="N763" s="28"/>
      <c r="O763" s="82"/>
      <c r="Q763" s="76"/>
      <c r="R763" s="28"/>
      <c r="S763" s="39"/>
      <c r="U763" s="76"/>
    </row>
    <row r="764" spans="1:21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98"/>
      <c r="N764" s="28"/>
      <c r="O764" s="82"/>
      <c r="Q764" s="76"/>
      <c r="R764" s="28"/>
      <c r="S764" s="39"/>
      <c r="U764" s="76"/>
    </row>
    <row r="765" spans="1:21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98"/>
      <c r="N765" s="28"/>
      <c r="O765" s="82"/>
      <c r="Q765" s="76"/>
      <c r="R765" s="28"/>
      <c r="S765" s="39"/>
      <c r="U765" s="76"/>
    </row>
    <row r="766" spans="1:21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98"/>
      <c r="N766" s="28"/>
      <c r="O766" s="82"/>
      <c r="Q766" s="76"/>
      <c r="R766" s="28"/>
      <c r="S766" s="39"/>
      <c r="U766" s="76"/>
    </row>
    <row r="767" spans="1:21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98"/>
      <c r="N767" s="28"/>
      <c r="O767" s="82"/>
      <c r="Q767" s="76"/>
      <c r="R767" s="28"/>
      <c r="S767" s="39"/>
      <c r="U767" s="76"/>
    </row>
    <row r="768" spans="1:21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98"/>
      <c r="N768" s="28"/>
      <c r="O768" s="82"/>
      <c r="Q768" s="76"/>
      <c r="R768" s="28"/>
      <c r="S768" s="39"/>
      <c r="U768" s="76"/>
    </row>
    <row r="769" spans="1:21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98"/>
      <c r="N769" s="28"/>
      <c r="O769" s="82"/>
      <c r="Q769" s="76"/>
      <c r="R769" s="28"/>
      <c r="S769" s="39"/>
      <c r="U769" s="76"/>
    </row>
    <row r="770" spans="1:21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98"/>
      <c r="N770" s="28"/>
      <c r="O770" s="82"/>
      <c r="Q770" s="76"/>
      <c r="R770" s="28"/>
      <c r="S770" s="39"/>
      <c r="U770" s="76"/>
    </row>
    <row r="771" spans="1:21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98"/>
      <c r="N771" s="28"/>
      <c r="O771" s="82"/>
      <c r="Q771" s="76"/>
      <c r="R771" s="28"/>
      <c r="S771" s="39"/>
      <c r="U771" s="76"/>
    </row>
    <row r="772" spans="1:21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98"/>
      <c r="N772" s="28"/>
      <c r="O772" s="82"/>
      <c r="Q772" s="76"/>
      <c r="R772" s="28"/>
      <c r="S772" s="39"/>
      <c r="U772" s="76"/>
    </row>
    <row r="773" spans="1:21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98"/>
      <c r="N773" s="28"/>
      <c r="O773" s="82"/>
      <c r="Q773" s="76"/>
      <c r="R773" s="28"/>
      <c r="S773" s="39"/>
      <c r="U773" s="76"/>
    </row>
    <row r="774" spans="1:21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98"/>
      <c r="N774" s="28"/>
      <c r="O774" s="82"/>
      <c r="Q774" s="76"/>
      <c r="R774" s="28"/>
      <c r="S774" s="39"/>
      <c r="U774" s="76"/>
    </row>
    <row r="775" spans="1:21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98"/>
      <c r="N775" s="28"/>
      <c r="O775" s="82"/>
      <c r="Q775" s="76"/>
      <c r="R775" s="28"/>
      <c r="S775" s="39"/>
      <c r="U775" s="76"/>
    </row>
    <row r="776" spans="1:21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98"/>
      <c r="N776" s="28"/>
      <c r="O776" s="82"/>
      <c r="Q776" s="76"/>
      <c r="R776" s="28"/>
      <c r="S776" s="39"/>
      <c r="U776" s="76"/>
    </row>
    <row r="777" spans="1:21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98"/>
      <c r="N777" s="28"/>
      <c r="O777" s="82"/>
      <c r="Q777" s="76"/>
      <c r="R777" s="28"/>
      <c r="S777" s="39"/>
      <c r="U777" s="76"/>
    </row>
    <row r="778" spans="1:21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98"/>
      <c r="N778" s="28"/>
      <c r="O778" s="82"/>
      <c r="Q778" s="76"/>
      <c r="R778" s="28"/>
      <c r="S778" s="39"/>
      <c r="U778" s="76"/>
    </row>
    <row r="779" spans="1:21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98"/>
      <c r="N779" s="28"/>
      <c r="O779" s="82"/>
      <c r="Q779" s="76"/>
      <c r="R779" s="28"/>
      <c r="S779" s="39"/>
      <c r="U779" s="76"/>
    </row>
    <row r="780" spans="1:21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98"/>
      <c r="N780" s="28"/>
      <c r="O780" s="82"/>
      <c r="Q780" s="76"/>
      <c r="R780" s="28"/>
      <c r="S780" s="39"/>
      <c r="U780" s="76"/>
    </row>
    <row r="781" spans="1:21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98"/>
      <c r="N781" s="28"/>
      <c r="O781" s="82"/>
      <c r="Q781" s="76"/>
      <c r="R781" s="28"/>
      <c r="S781" s="39"/>
      <c r="U781" s="76"/>
    </row>
    <row r="782" spans="1:21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98"/>
      <c r="N782" s="28"/>
      <c r="O782" s="82"/>
      <c r="Q782" s="76"/>
      <c r="R782" s="28"/>
      <c r="S782" s="39"/>
      <c r="U782" s="76"/>
    </row>
    <row r="783" spans="1:21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98"/>
      <c r="N783" s="28"/>
      <c r="O783" s="82"/>
      <c r="Q783" s="76"/>
      <c r="R783" s="28"/>
      <c r="S783" s="39"/>
      <c r="U783" s="76"/>
    </row>
    <row r="784" spans="1:21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98"/>
      <c r="N784" s="28"/>
      <c r="O784" s="82"/>
      <c r="Q784" s="76"/>
      <c r="R784" s="28"/>
      <c r="S784" s="39"/>
      <c r="U784" s="76"/>
    </row>
    <row r="785" spans="1:21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98"/>
      <c r="N785" s="28"/>
      <c r="O785" s="82"/>
      <c r="Q785" s="76"/>
      <c r="R785" s="28"/>
      <c r="S785" s="39"/>
      <c r="U785" s="76"/>
    </row>
    <row r="786" spans="1:21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98"/>
      <c r="N786" s="28"/>
      <c r="O786" s="82"/>
      <c r="Q786" s="76"/>
      <c r="R786" s="28"/>
      <c r="S786" s="39"/>
      <c r="U786" s="76"/>
    </row>
    <row r="787" spans="1:21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98"/>
      <c r="N787" s="28"/>
      <c r="O787" s="82"/>
      <c r="Q787" s="76"/>
      <c r="R787" s="28"/>
      <c r="S787" s="39"/>
      <c r="U787" s="76"/>
    </row>
    <row r="788" spans="1:21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98"/>
      <c r="N788" s="28"/>
      <c r="O788" s="82"/>
      <c r="Q788" s="76"/>
      <c r="R788" s="28"/>
      <c r="S788" s="39"/>
      <c r="U788" s="76"/>
    </row>
    <row r="789" spans="1:21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98"/>
      <c r="N789" s="28"/>
      <c r="O789" s="82"/>
      <c r="Q789" s="76"/>
      <c r="R789" s="28"/>
      <c r="S789" s="39"/>
      <c r="U789" s="76"/>
    </row>
    <row r="790" spans="1:21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98"/>
      <c r="N790" s="28"/>
      <c r="O790" s="82"/>
      <c r="Q790" s="76"/>
      <c r="R790" s="28"/>
      <c r="S790" s="39"/>
      <c r="U790" s="76"/>
    </row>
    <row r="791" spans="1:21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98"/>
      <c r="N791" s="28"/>
      <c r="O791" s="82"/>
      <c r="Q791" s="76"/>
      <c r="R791" s="28"/>
      <c r="S791" s="39"/>
      <c r="U791" s="76"/>
    </row>
    <row r="792" spans="1:21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98"/>
      <c r="N792" s="28"/>
      <c r="O792" s="82"/>
      <c r="Q792" s="76"/>
      <c r="R792" s="28"/>
      <c r="S792" s="39"/>
      <c r="U792" s="76"/>
    </row>
    <row r="793" spans="1:21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98"/>
      <c r="N793" s="28"/>
      <c r="O793" s="82"/>
      <c r="Q793" s="76"/>
      <c r="R793" s="28"/>
      <c r="S793" s="39"/>
      <c r="U793" s="76"/>
    </row>
    <row r="794" spans="1:21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98"/>
      <c r="N794" s="28"/>
      <c r="O794" s="82"/>
      <c r="Q794" s="76"/>
      <c r="R794" s="28"/>
      <c r="S794" s="39"/>
      <c r="U794" s="76"/>
    </row>
    <row r="795" spans="1:21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98"/>
      <c r="N795" s="28"/>
      <c r="O795" s="82"/>
      <c r="Q795" s="76"/>
      <c r="R795" s="28"/>
      <c r="S795" s="39"/>
      <c r="U795" s="76"/>
    </row>
    <row r="796" spans="1:21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98"/>
      <c r="N796" s="28"/>
      <c r="O796" s="82"/>
      <c r="Q796" s="76"/>
      <c r="R796" s="28"/>
      <c r="S796" s="39"/>
      <c r="U796" s="76"/>
    </row>
    <row r="797" spans="1:21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98"/>
      <c r="N797" s="28"/>
      <c r="O797" s="82"/>
      <c r="Q797" s="76"/>
      <c r="R797" s="28"/>
      <c r="S797" s="39"/>
      <c r="U797" s="76"/>
    </row>
    <row r="798" spans="1:21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98"/>
      <c r="N798" s="28"/>
      <c r="O798" s="82"/>
      <c r="Q798" s="76"/>
      <c r="R798" s="28"/>
      <c r="S798" s="39"/>
      <c r="U798" s="76"/>
    </row>
    <row r="799" spans="1:21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98"/>
      <c r="N799" s="28"/>
      <c r="O799" s="82"/>
      <c r="Q799" s="76"/>
      <c r="R799" s="28"/>
      <c r="S799" s="39"/>
      <c r="U799" s="76"/>
    </row>
    <row r="800" spans="1:21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98"/>
      <c r="N800" s="28"/>
      <c r="O800" s="82"/>
      <c r="Q800" s="76"/>
      <c r="R800" s="28"/>
      <c r="S800" s="39"/>
      <c r="U800" s="76"/>
    </row>
    <row r="801" spans="1:21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98"/>
      <c r="N801" s="28"/>
      <c r="O801" s="82"/>
      <c r="Q801" s="76"/>
      <c r="R801" s="28"/>
      <c r="S801" s="39"/>
      <c r="U801" s="76"/>
    </row>
    <row r="802" spans="1:21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98"/>
      <c r="N802" s="28"/>
      <c r="O802" s="82"/>
      <c r="Q802" s="76"/>
      <c r="R802" s="28"/>
      <c r="S802" s="39"/>
      <c r="U802" s="76"/>
    </row>
    <row r="803" spans="1:21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98"/>
      <c r="N803" s="28"/>
      <c r="O803" s="82"/>
      <c r="Q803" s="76"/>
      <c r="R803" s="28"/>
      <c r="S803" s="39"/>
      <c r="U803" s="76"/>
    </row>
    <row r="804" spans="1:21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98"/>
      <c r="N804" s="28"/>
      <c r="O804" s="82"/>
      <c r="Q804" s="76"/>
      <c r="R804" s="28"/>
      <c r="S804" s="39"/>
      <c r="U804" s="76"/>
    </row>
    <row r="805" spans="1:21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98"/>
      <c r="N805" s="28"/>
      <c r="O805" s="82"/>
      <c r="Q805" s="76"/>
      <c r="R805" s="28"/>
      <c r="S805" s="39"/>
      <c r="U805" s="76"/>
    </row>
    <row r="806" spans="1:21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98"/>
      <c r="N806" s="28"/>
      <c r="O806" s="82"/>
      <c r="Q806" s="76"/>
      <c r="R806" s="28"/>
      <c r="S806" s="39"/>
      <c r="U806" s="76"/>
    </row>
    <row r="807" spans="1:21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98"/>
      <c r="N807" s="28"/>
      <c r="O807" s="82"/>
      <c r="Q807" s="76"/>
      <c r="R807" s="28"/>
      <c r="S807" s="39"/>
      <c r="U807" s="76"/>
    </row>
    <row r="808" spans="1:21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98"/>
      <c r="N808" s="28"/>
      <c r="O808" s="82"/>
      <c r="Q808" s="76"/>
      <c r="R808" s="28"/>
      <c r="S808" s="39"/>
      <c r="U808" s="76"/>
    </row>
    <row r="809" spans="1:21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98"/>
      <c r="N809" s="28"/>
      <c r="O809" s="82"/>
      <c r="Q809" s="76"/>
      <c r="R809" s="28"/>
      <c r="S809" s="39"/>
      <c r="U809" s="76"/>
    </row>
    <row r="810" spans="1:21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98"/>
      <c r="N810" s="28"/>
      <c r="O810" s="82"/>
      <c r="Q810" s="76"/>
      <c r="R810" s="28"/>
      <c r="S810" s="39"/>
      <c r="U810" s="76"/>
    </row>
    <row r="811" spans="1:21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98"/>
      <c r="N811" s="28"/>
      <c r="O811" s="82"/>
      <c r="Q811" s="76"/>
      <c r="R811" s="28"/>
      <c r="S811" s="39"/>
      <c r="U811" s="76"/>
    </row>
    <row r="812" spans="1:21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98"/>
      <c r="N812" s="28"/>
      <c r="O812" s="82"/>
      <c r="Q812" s="76"/>
      <c r="R812" s="28"/>
      <c r="S812" s="39"/>
      <c r="U812" s="76"/>
    </row>
    <row r="813" spans="1:21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98"/>
      <c r="N813" s="28"/>
      <c r="O813" s="82"/>
      <c r="Q813" s="76"/>
      <c r="R813" s="28"/>
      <c r="S813" s="39"/>
      <c r="U813" s="76"/>
    </row>
    <row r="814" spans="1:21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98"/>
      <c r="N814" s="28"/>
      <c r="O814" s="82"/>
      <c r="Q814" s="76"/>
      <c r="R814" s="28"/>
      <c r="S814" s="39"/>
      <c r="U814" s="76"/>
    </row>
    <row r="815" spans="1:21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98"/>
      <c r="N815" s="28"/>
      <c r="O815" s="82"/>
      <c r="Q815" s="76"/>
      <c r="R815" s="28"/>
      <c r="S815" s="39"/>
      <c r="U815" s="76"/>
    </row>
    <row r="816" spans="1:21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98"/>
      <c r="N816" s="28"/>
      <c r="O816" s="82"/>
      <c r="Q816" s="76"/>
      <c r="R816" s="28"/>
      <c r="S816" s="39"/>
      <c r="U816" s="76"/>
    </row>
    <row r="817" spans="1:21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98"/>
      <c r="N817" s="28"/>
      <c r="O817" s="82"/>
      <c r="Q817" s="76"/>
      <c r="R817" s="28"/>
      <c r="S817" s="39"/>
      <c r="U817" s="76"/>
    </row>
    <row r="818" spans="1:21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98"/>
      <c r="N818" s="28"/>
      <c r="O818" s="82"/>
      <c r="Q818" s="76"/>
      <c r="R818" s="28"/>
      <c r="S818" s="39"/>
      <c r="U818" s="76"/>
    </row>
    <row r="819" spans="1:21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98"/>
      <c r="N819" s="28"/>
      <c r="O819" s="82"/>
      <c r="Q819" s="76"/>
      <c r="R819" s="28"/>
      <c r="S819" s="39"/>
      <c r="U819" s="76"/>
    </row>
    <row r="820" spans="1:21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98"/>
      <c r="N820" s="28"/>
      <c r="O820" s="82"/>
      <c r="Q820" s="76"/>
      <c r="R820" s="28"/>
      <c r="S820" s="39"/>
      <c r="U820" s="76"/>
    </row>
    <row r="821" spans="1:21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98"/>
      <c r="N821" s="28"/>
      <c r="O821" s="82"/>
      <c r="Q821" s="76"/>
      <c r="R821" s="28"/>
      <c r="S821" s="39"/>
      <c r="U821" s="76"/>
    </row>
    <row r="822" spans="1:21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98"/>
      <c r="N822" s="28"/>
      <c r="O822" s="82"/>
      <c r="Q822" s="76"/>
      <c r="R822" s="28"/>
      <c r="S822" s="39"/>
      <c r="U822" s="76"/>
    </row>
    <row r="823" spans="1:21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98"/>
      <c r="N823" s="28"/>
      <c r="O823" s="82"/>
      <c r="Q823" s="76"/>
      <c r="R823" s="28"/>
      <c r="S823" s="39"/>
      <c r="U823" s="76"/>
    </row>
    <row r="824" spans="1:21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98"/>
      <c r="N824" s="28"/>
      <c r="O824" s="82"/>
      <c r="Q824" s="76"/>
      <c r="R824" s="28"/>
      <c r="S824" s="39"/>
      <c r="U824" s="76"/>
    </row>
    <row r="825" spans="1:21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98"/>
      <c r="N825" s="28"/>
      <c r="O825" s="82"/>
      <c r="Q825" s="76"/>
      <c r="R825" s="28"/>
      <c r="S825" s="39"/>
      <c r="U825" s="76"/>
    </row>
    <row r="826" spans="1:21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98"/>
      <c r="N826" s="28"/>
      <c r="O826" s="82"/>
      <c r="Q826" s="76"/>
      <c r="R826" s="28"/>
      <c r="S826" s="39"/>
      <c r="U826" s="76"/>
    </row>
    <row r="827" spans="1:21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98"/>
      <c r="N827" s="28"/>
      <c r="O827" s="82"/>
      <c r="Q827" s="76"/>
      <c r="R827" s="28"/>
      <c r="S827" s="39"/>
      <c r="U827" s="76"/>
    </row>
    <row r="828" spans="1:21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98"/>
      <c r="N828" s="28"/>
      <c r="O828" s="82"/>
      <c r="Q828" s="76"/>
      <c r="R828" s="28"/>
      <c r="S828" s="39"/>
      <c r="U828" s="76"/>
    </row>
    <row r="829" spans="1:21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98"/>
      <c r="N829" s="28"/>
      <c r="O829" s="82"/>
      <c r="Q829" s="76"/>
      <c r="R829" s="28"/>
      <c r="S829" s="39"/>
      <c r="U829" s="76"/>
    </row>
    <row r="830" spans="1:21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98"/>
      <c r="N830" s="28"/>
      <c r="O830" s="82"/>
      <c r="Q830" s="76"/>
      <c r="R830" s="28"/>
      <c r="S830" s="39"/>
      <c r="U830" s="76"/>
    </row>
    <row r="831" spans="1:21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98"/>
      <c r="N831" s="28"/>
      <c r="O831" s="82"/>
      <c r="Q831" s="76"/>
      <c r="R831" s="28"/>
      <c r="S831" s="39"/>
      <c r="U831" s="76"/>
    </row>
    <row r="832" spans="1:21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98"/>
      <c r="N832" s="28"/>
      <c r="O832" s="82"/>
      <c r="Q832" s="76"/>
      <c r="R832" s="28"/>
      <c r="S832" s="39"/>
      <c r="U832" s="76"/>
    </row>
    <row r="833" spans="1:21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98"/>
      <c r="N833" s="28"/>
      <c r="O833" s="82"/>
      <c r="Q833" s="76"/>
      <c r="R833" s="28"/>
      <c r="S833" s="39"/>
      <c r="U833" s="76"/>
    </row>
    <row r="834" spans="1:21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98"/>
      <c r="N834" s="28"/>
      <c r="O834" s="82"/>
      <c r="Q834" s="76"/>
      <c r="R834" s="28"/>
      <c r="S834" s="39"/>
      <c r="U834" s="76"/>
    </row>
    <row r="835" spans="1:21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98"/>
      <c r="N835" s="28"/>
      <c r="O835" s="82"/>
      <c r="Q835" s="76"/>
      <c r="R835" s="28"/>
      <c r="S835" s="39"/>
      <c r="U835" s="76"/>
    </row>
    <row r="836" spans="1:21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98"/>
      <c r="N836" s="28"/>
      <c r="O836" s="82"/>
      <c r="Q836" s="76"/>
      <c r="R836" s="28"/>
      <c r="S836" s="39"/>
      <c r="U836" s="76"/>
    </row>
    <row r="837" spans="1:21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98"/>
      <c r="N837" s="28"/>
      <c r="O837" s="82"/>
      <c r="Q837" s="76"/>
      <c r="R837" s="28"/>
      <c r="S837" s="39"/>
      <c r="U837" s="76"/>
    </row>
    <row r="838" spans="1:21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98"/>
      <c r="N838" s="28"/>
      <c r="O838" s="82"/>
      <c r="Q838" s="76"/>
      <c r="R838" s="28"/>
      <c r="S838" s="39"/>
      <c r="U838" s="76"/>
    </row>
    <row r="839" spans="1:21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98"/>
      <c r="N839" s="28"/>
      <c r="O839" s="82"/>
      <c r="Q839" s="76"/>
      <c r="R839" s="28"/>
      <c r="S839" s="39"/>
      <c r="U839" s="76"/>
    </row>
    <row r="840" spans="1:21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98"/>
      <c r="N840" s="28"/>
      <c r="O840" s="82"/>
      <c r="Q840" s="76"/>
      <c r="R840" s="28"/>
      <c r="S840" s="39"/>
      <c r="U840" s="76"/>
    </row>
    <row r="841" spans="1:21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98"/>
      <c r="N841" s="28"/>
      <c r="O841" s="82"/>
      <c r="Q841" s="76"/>
      <c r="R841" s="28"/>
      <c r="S841" s="39"/>
      <c r="U841" s="76"/>
    </row>
    <row r="842" spans="1:21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98"/>
      <c r="N842" s="28"/>
      <c r="O842" s="82"/>
      <c r="Q842" s="76"/>
      <c r="R842" s="28"/>
      <c r="S842" s="39"/>
      <c r="U842" s="76"/>
    </row>
    <row r="843" spans="1:21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98"/>
      <c r="N843" s="28"/>
      <c r="O843" s="82"/>
      <c r="Q843" s="76"/>
      <c r="R843" s="28"/>
      <c r="S843" s="39"/>
      <c r="U843" s="76"/>
    </row>
    <row r="844" spans="1:21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98"/>
      <c r="N844" s="28"/>
      <c r="O844" s="82"/>
      <c r="Q844" s="76"/>
      <c r="R844" s="28"/>
      <c r="S844" s="39"/>
      <c r="U844" s="76"/>
    </row>
    <row r="845" spans="1:21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98"/>
      <c r="N845" s="28"/>
      <c r="O845" s="82"/>
      <c r="Q845" s="76"/>
      <c r="R845" s="28"/>
      <c r="S845" s="39"/>
      <c r="U845" s="76"/>
    </row>
    <row r="846" spans="1:21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98"/>
      <c r="N846" s="28"/>
      <c r="O846" s="82"/>
      <c r="Q846" s="76"/>
      <c r="R846" s="28"/>
      <c r="S846" s="39"/>
      <c r="U846" s="76"/>
    </row>
    <row r="847" spans="1:21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98"/>
      <c r="N847" s="28"/>
      <c r="O847" s="82"/>
      <c r="Q847" s="76"/>
      <c r="R847" s="28"/>
      <c r="S847" s="39"/>
      <c r="U847" s="76"/>
    </row>
    <row r="848" spans="1:21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98"/>
      <c r="N848" s="28"/>
      <c r="O848" s="82"/>
      <c r="Q848" s="76"/>
      <c r="R848" s="28"/>
      <c r="S848" s="39"/>
      <c r="U848" s="76"/>
    </row>
    <row r="849" spans="1:21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98"/>
      <c r="N849" s="28"/>
      <c r="O849" s="82"/>
      <c r="Q849" s="76"/>
      <c r="R849" s="28"/>
      <c r="S849" s="39"/>
      <c r="U849" s="76"/>
    </row>
    <row r="850" spans="1:21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98"/>
      <c r="N850" s="28"/>
      <c r="O850" s="82"/>
      <c r="Q850" s="76"/>
      <c r="R850" s="28"/>
      <c r="S850" s="39"/>
      <c r="U850" s="76"/>
    </row>
    <row r="851" spans="1:21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98"/>
      <c r="N851" s="28"/>
      <c r="O851" s="82"/>
      <c r="Q851" s="76"/>
      <c r="R851" s="28"/>
      <c r="S851" s="39"/>
      <c r="U851" s="76"/>
    </row>
    <row r="852" spans="1:21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98"/>
      <c r="N852" s="28"/>
      <c r="O852" s="82"/>
      <c r="Q852" s="76"/>
      <c r="R852" s="28"/>
      <c r="S852" s="39"/>
      <c r="U852" s="76"/>
    </row>
    <row r="853" spans="1:21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98"/>
      <c r="N853" s="28"/>
      <c r="O853" s="82"/>
      <c r="Q853" s="76"/>
      <c r="R853" s="28"/>
      <c r="S853" s="39"/>
      <c r="U853" s="76"/>
    </row>
    <row r="854" spans="1:21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98"/>
      <c r="N854" s="28"/>
      <c r="O854" s="82"/>
      <c r="Q854" s="76"/>
      <c r="R854" s="28"/>
      <c r="S854" s="39"/>
      <c r="U854" s="76"/>
    </row>
    <row r="855" spans="1:21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98"/>
      <c r="N855" s="28"/>
      <c r="O855" s="82"/>
      <c r="Q855" s="76"/>
      <c r="R855" s="28"/>
      <c r="S855" s="39"/>
      <c r="U855" s="76"/>
    </row>
    <row r="856" spans="1:21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98"/>
      <c r="N856" s="28"/>
      <c r="O856" s="82"/>
      <c r="Q856" s="76"/>
      <c r="R856" s="28"/>
      <c r="S856" s="39"/>
      <c r="U856" s="76"/>
    </row>
    <row r="857" spans="1:21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98"/>
      <c r="N857" s="28"/>
      <c r="O857" s="82"/>
      <c r="Q857" s="76"/>
      <c r="R857" s="28"/>
      <c r="S857" s="39"/>
      <c r="U857" s="76"/>
    </row>
    <row r="858" spans="1:21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98"/>
      <c r="N858" s="28"/>
      <c r="O858" s="82"/>
      <c r="Q858" s="76"/>
      <c r="R858" s="28"/>
      <c r="S858" s="39"/>
      <c r="U858" s="76"/>
    </row>
    <row r="859" spans="1:21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98"/>
      <c r="N859" s="28"/>
      <c r="O859" s="82"/>
      <c r="Q859" s="76"/>
      <c r="R859" s="28"/>
      <c r="S859" s="39"/>
      <c r="U859" s="76"/>
    </row>
    <row r="860" spans="1:21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98"/>
      <c r="N860" s="28"/>
      <c r="O860" s="82"/>
      <c r="Q860" s="76"/>
      <c r="R860" s="28"/>
      <c r="S860" s="39"/>
      <c r="U860" s="76"/>
    </row>
    <row r="861" spans="1:21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98"/>
      <c r="N861" s="28"/>
      <c r="O861" s="82"/>
      <c r="Q861" s="76"/>
      <c r="R861" s="28"/>
      <c r="S861" s="39"/>
      <c r="U861" s="76"/>
    </row>
    <row r="862" spans="1:21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98"/>
      <c r="N862" s="28"/>
      <c r="O862" s="82"/>
      <c r="Q862" s="76"/>
      <c r="R862" s="28"/>
      <c r="S862" s="39"/>
      <c r="U862" s="76"/>
    </row>
    <row r="863" spans="1:21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98"/>
      <c r="N863" s="28"/>
      <c r="O863" s="82"/>
      <c r="Q863" s="76"/>
      <c r="R863" s="28"/>
      <c r="S863" s="39"/>
      <c r="U863" s="76"/>
    </row>
    <row r="864" spans="1:21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98"/>
      <c r="N864" s="28"/>
      <c r="O864" s="82"/>
      <c r="Q864" s="76"/>
      <c r="R864" s="28"/>
      <c r="S864" s="39"/>
      <c r="U864" s="76"/>
    </row>
    <row r="865" spans="1:21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98"/>
      <c r="N865" s="28"/>
      <c r="O865" s="82"/>
      <c r="Q865" s="76"/>
      <c r="R865" s="28"/>
      <c r="S865" s="39"/>
      <c r="U865" s="76"/>
    </row>
    <row r="866" spans="1:21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98"/>
      <c r="N866" s="28"/>
      <c r="O866" s="82"/>
      <c r="Q866" s="76"/>
      <c r="R866" s="28"/>
      <c r="S866" s="39"/>
      <c r="U866" s="76"/>
    </row>
    <row r="867" spans="1:21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98"/>
      <c r="N867" s="28"/>
      <c r="O867" s="82"/>
      <c r="Q867" s="76"/>
      <c r="R867" s="28"/>
      <c r="S867" s="39"/>
      <c r="U867" s="76"/>
    </row>
    <row r="868" spans="1:21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98"/>
      <c r="N868" s="28"/>
      <c r="O868" s="82"/>
      <c r="Q868" s="76"/>
      <c r="R868" s="28"/>
      <c r="S868" s="39"/>
      <c r="U868" s="76"/>
    </row>
    <row r="869" spans="1:21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98"/>
      <c r="N869" s="28"/>
      <c r="O869" s="82"/>
      <c r="Q869" s="76"/>
      <c r="R869" s="28"/>
      <c r="S869" s="39"/>
      <c r="U869" s="76"/>
    </row>
    <row r="870" spans="1:21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98"/>
      <c r="N870" s="28"/>
      <c r="O870" s="82"/>
      <c r="Q870" s="76"/>
      <c r="R870" s="28"/>
      <c r="S870" s="39"/>
      <c r="U870" s="76"/>
    </row>
    <row r="871" spans="1:21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98"/>
      <c r="N871" s="28"/>
      <c r="O871" s="82"/>
      <c r="Q871" s="76"/>
      <c r="R871" s="28"/>
      <c r="S871" s="39"/>
      <c r="U871" s="76"/>
    </row>
    <row r="872" spans="1:21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98"/>
      <c r="N872" s="28"/>
      <c r="O872" s="82"/>
      <c r="Q872" s="76"/>
      <c r="R872" s="28"/>
      <c r="S872" s="39"/>
      <c r="U872" s="76"/>
    </row>
    <row r="873" spans="1:21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98"/>
      <c r="N873" s="28"/>
      <c r="O873" s="82"/>
      <c r="Q873" s="76"/>
      <c r="R873" s="28"/>
      <c r="S873" s="39"/>
      <c r="U873" s="76"/>
    </row>
    <row r="874" spans="1:21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98"/>
      <c r="N874" s="28"/>
      <c r="O874" s="82"/>
      <c r="Q874" s="76"/>
      <c r="R874" s="28"/>
      <c r="S874" s="39"/>
      <c r="U874" s="76"/>
    </row>
    <row r="875" spans="1:21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98"/>
      <c r="N875" s="28"/>
      <c r="O875" s="82"/>
      <c r="Q875" s="76"/>
      <c r="R875" s="28"/>
      <c r="S875" s="39"/>
      <c r="U875" s="76"/>
    </row>
    <row r="876" spans="1:21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98"/>
      <c r="N876" s="28"/>
      <c r="O876" s="82"/>
      <c r="Q876" s="76"/>
      <c r="R876" s="28"/>
      <c r="S876" s="39"/>
      <c r="U876" s="76"/>
    </row>
    <row r="877" spans="1:21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98"/>
      <c r="N877" s="28"/>
      <c r="O877" s="82"/>
      <c r="Q877" s="76"/>
      <c r="R877" s="28"/>
      <c r="S877" s="39"/>
      <c r="U877" s="76"/>
    </row>
    <row r="878" spans="1:21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98"/>
      <c r="N878" s="28"/>
      <c r="O878" s="82"/>
      <c r="Q878" s="76"/>
      <c r="R878" s="28"/>
      <c r="S878" s="39"/>
      <c r="U878" s="76"/>
    </row>
    <row r="879" spans="1:21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98"/>
      <c r="N879" s="28"/>
      <c r="O879" s="82"/>
      <c r="Q879" s="76"/>
      <c r="R879" s="28"/>
      <c r="S879" s="39"/>
      <c r="U879" s="76"/>
    </row>
    <row r="880" spans="1:21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98"/>
      <c r="N880" s="28"/>
      <c r="O880" s="82"/>
      <c r="Q880" s="76"/>
      <c r="R880" s="28"/>
      <c r="S880" s="39"/>
      <c r="U880" s="76"/>
    </row>
    <row r="881" spans="1:21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98"/>
      <c r="N881" s="28"/>
      <c r="O881" s="82"/>
      <c r="Q881" s="76"/>
      <c r="R881" s="28"/>
      <c r="S881" s="39"/>
      <c r="U881" s="76"/>
    </row>
    <row r="882" spans="1:21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98"/>
      <c r="N882" s="28"/>
      <c r="O882" s="82"/>
      <c r="Q882" s="76"/>
      <c r="R882" s="28"/>
      <c r="S882" s="39"/>
      <c r="U882" s="76"/>
    </row>
    <row r="883" spans="1:21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98"/>
      <c r="N883" s="28"/>
      <c r="O883" s="82"/>
      <c r="Q883" s="76"/>
      <c r="R883" s="28"/>
      <c r="S883" s="39"/>
      <c r="U883" s="76"/>
    </row>
    <row r="884" spans="1:21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98"/>
      <c r="N884" s="28"/>
      <c r="O884" s="82"/>
      <c r="Q884" s="76"/>
      <c r="R884" s="28"/>
      <c r="S884" s="39"/>
      <c r="U884" s="76"/>
    </row>
    <row r="885" spans="1:21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98"/>
      <c r="N885" s="28"/>
      <c r="O885" s="82"/>
      <c r="Q885" s="76"/>
      <c r="R885" s="28"/>
      <c r="S885" s="39"/>
      <c r="U885" s="76"/>
    </row>
    <row r="886" spans="1:21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98"/>
      <c r="N886" s="28"/>
      <c r="O886" s="82"/>
      <c r="Q886" s="76"/>
      <c r="R886" s="28"/>
      <c r="S886" s="39"/>
      <c r="U886" s="76"/>
    </row>
    <row r="887" spans="1:21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98"/>
      <c r="N887" s="28"/>
      <c r="O887" s="82"/>
      <c r="Q887" s="76"/>
      <c r="R887" s="28"/>
      <c r="S887" s="39"/>
      <c r="U887" s="76"/>
    </row>
    <row r="888" spans="1:21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98"/>
      <c r="N888" s="28"/>
      <c r="O888" s="82"/>
      <c r="Q888" s="76"/>
      <c r="R888" s="28"/>
      <c r="S888" s="39"/>
      <c r="U888" s="76"/>
    </row>
    <row r="889" spans="1:21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98"/>
      <c r="N889" s="28"/>
      <c r="O889" s="82"/>
      <c r="Q889" s="76"/>
      <c r="R889" s="28"/>
      <c r="S889" s="39"/>
      <c r="U889" s="76"/>
    </row>
    <row r="890" spans="1:21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98"/>
      <c r="N890" s="28"/>
      <c r="O890" s="82"/>
      <c r="Q890" s="76"/>
      <c r="R890" s="28"/>
      <c r="S890" s="39"/>
      <c r="U890" s="76"/>
    </row>
    <row r="891" spans="1:21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98"/>
      <c r="N891" s="28"/>
      <c r="O891" s="82"/>
      <c r="Q891" s="76"/>
      <c r="R891" s="28"/>
      <c r="S891" s="39"/>
      <c r="U891" s="76"/>
    </row>
    <row r="892" spans="1:21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98"/>
      <c r="N892" s="28"/>
      <c r="O892" s="82"/>
      <c r="Q892" s="76"/>
      <c r="R892" s="28"/>
      <c r="S892" s="39"/>
      <c r="U892" s="76"/>
    </row>
    <row r="893" spans="1:21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98"/>
      <c r="N893" s="28"/>
      <c r="O893" s="82"/>
      <c r="Q893" s="76"/>
      <c r="R893" s="28"/>
      <c r="S893" s="39"/>
      <c r="U893" s="76"/>
    </row>
    <row r="894" spans="1:21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98"/>
      <c r="N894" s="28"/>
      <c r="O894" s="82"/>
      <c r="Q894" s="76"/>
      <c r="R894" s="28"/>
      <c r="S894" s="39"/>
      <c r="U894" s="76"/>
    </row>
    <row r="895" spans="1:21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98"/>
      <c r="N895" s="28"/>
      <c r="O895" s="82"/>
      <c r="Q895" s="76"/>
      <c r="R895" s="28"/>
      <c r="S895" s="39"/>
      <c r="U895" s="76"/>
    </row>
    <row r="896" spans="1:21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98"/>
      <c r="N896" s="28"/>
      <c r="O896" s="82"/>
      <c r="Q896" s="76"/>
      <c r="R896" s="28"/>
      <c r="S896" s="39"/>
      <c r="U896" s="76"/>
    </row>
    <row r="897" spans="1:21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98"/>
      <c r="N897" s="28"/>
      <c r="O897" s="82"/>
      <c r="Q897" s="76"/>
      <c r="R897" s="28"/>
      <c r="S897" s="39"/>
      <c r="U897" s="76"/>
    </row>
    <row r="898" spans="1:21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98"/>
      <c r="N898" s="28"/>
      <c r="O898" s="82"/>
      <c r="Q898" s="76"/>
      <c r="R898" s="28"/>
      <c r="S898" s="39"/>
      <c r="U898" s="76"/>
    </row>
    <row r="899" spans="1:21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98"/>
      <c r="N899" s="28"/>
      <c r="O899" s="82"/>
      <c r="Q899" s="76"/>
      <c r="R899" s="28"/>
      <c r="S899" s="39"/>
      <c r="U899" s="76"/>
    </row>
    <row r="900" spans="1:21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98"/>
      <c r="N900" s="28"/>
      <c r="O900" s="82"/>
      <c r="Q900" s="76"/>
      <c r="R900" s="28"/>
      <c r="S900" s="39"/>
      <c r="U900" s="76"/>
    </row>
    <row r="901" spans="1:21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98"/>
      <c r="N901" s="28"/>
      <c r="O901" s="82"/>
      <c r="Q901" s="76"/>
      <c r="R901" s="28"/>
      <c r="S901" s="39"/>
      <c r="U901" s="76"/>
    </row>
    <row r="902" spans="1:21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98"/>
      <c r="N902" s="28"/>
      <c r="O902" s="82"/>
      <c r="Q902" s="76"/>
      <c r="R902" s="28"/>
      <c r="S902" s="39"/>
      <c r="U902" s="76"/>
    </row>
    <row r="903" spans="1:21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98"/>
      <c r="N903" s="28"/>
      <c r="O903" s="82"/>
      <c r="Q903" s="76"/>
      <c r="R903" s="28"/>
      <c r="S903" s="39"/>
      <c r="U903" s="76"/>
    </row>
    <row r="904" spans="1:21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98"/>
      <c r="N904" s="28"/>
      <c r="O904" s="82"/>
      <c r="Q904" s="76"/>
      <c r="R904" s="28"/>
      <c r="S904" s="39"/>
      <c r="U904" s="76"/>
    </row>
    <row r="905" spans="1:21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98"/>
      <c r="N905" s="28"/>
      <c r="O905" s="82"/>
      <c r="Q905" s="76"/>
      <c r="R905" s="28"/>
      <c r="S905" s="39"/>
      <c r="U905" s="76"/>
    </row>
    <row r="906" spans="1:21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98"/>
      <c r="N906" s="28"/>
      <c r="O906" s="82"/>
      <c r="Q906" s="76"/>
      <c r="R906" s="28"/>
      <c r="S906" s="39"/>
      <c r="U906" s="76"/>
    </row>
    <row r="907" spans="1:21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98"/>
      <c r="N907" s="28"/>
      <c r="O907" s="82"/>
      <c r="Q907" s="76"/>
      <c r="R907" s="28"/>
      <c r="S907" s="39"/>
      <c r="U907" s="76"/>
    </row>
    <row r="908" spans="1:21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98"/>
      <c r="N908" s="28"/>
      <c r="O908" s="82"/>
      <c r="Q908" s="76"/>
      <c r="R908" s="28"/>
      <c r="S908" s="39"/>
      <c r="U908" s="76"/>
    </row>
    <row r="909" spans="1:21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98"/>
      <c r="N909" s="28"/>
      <c r="O909" s="82"/>
      <c r="Q909" s="76"/>
      <c r="R909" s="28"/>
      <c r="S909" s="39"/>
      <c r="U909" s="76"/>
    </row>
    <row r="910" spans="1:21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98"/>
      <c r="N910" s="28"/>
      <c r="O910" s="82"/>
      <c r="Q910" s="76"/>
      <c r="R910" s="28"/>
      <c r="S910" s="39"/>
      <c r="U910" s="76"/>
    </row>
    <row r="911" spans="1:21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98"/>
      <c r="N911" s="28"/>
      <c r="O911" s="82"/>
      <c r="Q911" s="76"/>
      <c r="R911" s="28"/>
      <c r="S911" s="39"/>
      <c r="U911" s="76"/>
    </row>
    <row r="912" spans="1:21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98"/>
      <c r="N912" s="28"/>
      <c r="O912" s="82"/>
      <c r="Q912" s="76"/>
      <c r="R912" s="28"/>
      <c r="S912" s="39"/>
      <c r="U912" s="76"/>
    </row>
    <row r="913" spans="1:21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98"/>
      <c r="N913" s="28"/>
      <c r="O913" s="82"/>
      <c r="Q913" s="76"/>
      <c r="R913" s="28"/>
      <c r="S913" s="39"/>
      <c r="U913" s="76"/>
    </row>
    <row r="914" spans="1:21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98"/>
      <c r="N914" s="28"/>
      <c r="O914" s="82"/>
      <c r="Q914" s="76"/>
      <c r="R914" s="28"/>
      <c r="S914" s="39"/>
      <c r="U914" s="76"/>
    </row>
    <row r="915" spans="1:21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98"/>
      <c r="N915" s="28"/>
      <c r="O915" s="82"/>
      <c r="Q915" s="76"/>
      <c r="R915" s="28"/>
      <c r="S915" s="39"/>
      <c r="U915" s="76"/>
    </row>
    <row r="916" spans="1:21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98"/>
      <c r="N916" s="28"/>
      <c r="O916" s="82"/>
      <c r="Q916" s="76"/>
      <c r="R916" s="28"/>
      <c r="S916" s="39"/>
      <c r="U916" s="76"/>
    </row>
    <row r="917" spans="1:21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98"/>
      <c r="N917" s="28"/>
      <c r="O917" s="82"/>
      <c r="Q917" s="76"/>
      <c r="R917" s="28"/>
      <c r="S917" s="39"/>
      <c r="U917" s="76"/>
    </row>
    <row r="918" spans="1:21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98"/>
      <c r="N918" s="28"/>
      <c r="O918" s="82"/>
      <c r="Q918" s="76"/>
      <c r="R918" s="28"/>
      <c r="S918" s="39"/>
      <c r="U918" s="76"/>
    </row>
    <row r="919" spans="1:21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98"/>
      <c r="N919" s="28"/>
      <c r="O919" s="82"/>
      <c r="Q919" s="76"/>
      <c r="R919" s="28"/>
      <c r="S919" s="39"/>
      <c r="U919" s="76"/>
    </row>
    <row r="920" spans="1:21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98"/>
      <c r="N920" s="28"/>
      <c r="O920" s="82"/>
      <c r="Q920" s="76"/>
      <c r="R920" s="28"/>
      <c r="S920" s="39"/>
      <c r="U920" s="76"/>
    </row>
    <row r="921" spans="1:21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98"/>
      <c r="N921" s="28"/>
      <c r="O921" s="82"/>
      <c r="Q921" s="76"/>
      <c r="R921" s="28"/>
      <c r="S921" s="39"/>
      <c r="U921" s="76"/>
    </row>
    <row r="922" spans="1:21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98"/>
      <c r="N922" s="28"/>
      <c r="O922" s="82"/>
      <c r="Q922" s="76"/>
      <c r="R922" s="28"/>
      <c r="S922" s="39"/>
      <c r="U922" s="76"/>
    </row>
    <row r="923" spans="1:21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98"/>
      <c r="N923" s="28"/>
      <c r="O923" s="82"/>
      <c r="Q923" s="76"/>
      <c r="R923" s="28"/>
      <c r="S923" s="39"/>
      <c r="U923" s="76"/>
    </row>
    <row r="924" spans="1:21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98"/>
      <c r="N924" s="28"/>
      <c r="O924" s="82"/>
      <c r="Q924" s="76"/>
      <c r="R924" s="28"/>
      <c r="S924" s="39"/>
      <c r="U924" s="76"/>
    </row>
    <row r="925" spans="1:21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98"/>
      <c r="N925" s="28"/>
      <c r="O925" s="82"/>
      <c r="Q925" s="76"/>
      <c r="R925" s="28"/>
      <c r="S925" s="39"/>
      <c r="U925" s="76"/>
    </row>
    <row r="926" spans="1:21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98"/>
      <c r="N926" s="28"/>
      <c r="O926" s="82"/>
      <c r="Q926" s="76"/>
      <c r="R926" s="28"/>
      <c r="S926" s="39"/>
      <c r="U926" s="76"/>
    </row>
    <row r="927" spans="1:21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98"/>
      <c r="N927" s="28"/>
      <c r="O927" s="82"/>
      <c r="Q927" s="76"/>
      <c r="R927" s="28"/>
      <c r="S927" s="39"/>
      <c r="U927" s="76"/>
    </row>
    <row r="928" spans="1:21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98"/>
      <c r="N928" s="28"/>
      <c r="O928" s="82"/>
      <c r="Q928" s="76"/>
      <c r="R928" s="28"/>
      <c r="S928" s="39"/>
      <c r="U928" s="76"/>
    </row>
    <row r="929" spans="1:21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98"/>
      <c r="N929" s="28"/>
      <c r="O929" s="82"/>
      <c r="Q929" s="76"/>
      <c r="R929" s="28"/>
      <c r="S929" s="39"/>
      <c r="U929" s="76"/>
    </row>
    <row r="930" spans="1:21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98"/>
      <c r="N930" s="28"/>
      <c r="O930" s="82"/>
      <c r="Q930" s="76"/>
      <c r="R930" s="28"/>
      <c r="S930" s="39"/>
      <c r="U930" s="76"/>
    </row>
    <row r="931" spans="1:21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98"/>
      <c r="N931" s="28"/>
      <c r="O931" s="82"/>
      <c r="Q931" s="76"/>
      <c r="R931" s="28"/>
      <c r="S931" s="39"/>
      <c r="U931" s="76"/>
    </row>
    <row r="932" spans="1:21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98"/>
      <c r="N932" s="28"/>
      <c r="O932" s="82"/>
      <c r="Q932" s="76"/>
      <c r="R932" s="28"/>
      <c r="S932" s="39"/>
      <c r="U932" s="76"/>
    </row>
    <row r="933" spans="1:21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98"/>
      <c r="N933" s="28"/>
      <c r="O933" s="82"/>
      <c r="Q933" s="76"/>
      <c r="R933" s="28"/>
      <c r="S933" s="39"/>
      <c r="U933" s="76"/>
    </row>
    <row r="934" spans="1:21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98"/>
      <c r="N934" s="28"/>
      <c r="O934" s="82"/>
      <c r="Q934" s="76"/>
      <c r="R934" s="28"/>
      <c r="S934" s="39"/>
      <c r="U934" s="76"/>
    </row>
    <row r="935" spans="1:21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98"/>
      <c r="N935" s="28"/>
      <c r="O935" s="82"/>
      <c r="Q935" s="76"/>
      <c r="R935" s="28"/>
      <c r="S935" s="39"/>
      <c r="U935" s="76"/>
    </row>
    <row r="936" spans="1:21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98"/>
      <c r="N936" s="28"/>
      <c r="O936" s="82"/>
      <c r="Q936" s="76"/>
      <c r="R936" s="28"/>
      <c r="S936" s="39"/>
      <c r="U936" s="76"/>
    </row>
    <row r="937" spans="1:21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98"/>
      <c r="N937" s="28"/>
      <c r="O937" s="82"/>
      <c r="Q937" s="76"/>
      <c r="R937" s="28"/>
      <c r="S937" s="39"/>
      <c r="U937" s="76"/>
    </row>
    <row r="938" spans="1:21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98"/>
      <c r="N938" s="28"/>
      <c r="O938" s="82"/>
      <c r="Q938" s="76"/>
      <c r="R938" s="28"/>
      <c r="S938" s="39"/>
      <c r="U938" s="76"/>
    </row>
    <row r="939" spans="1:21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98"/>
      <c r="N939" s="28"/>
      <c r="O939" s="82"/>
      <c r="Q939" s="76"/>
      <c r="R939" s="28"/>
      <c r="S939" s="39"/>
      <c r="U939" s="76"/>
    </row>
    <row r="940" spans="1:21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98"/>
      <c r="N940" s="28"/>
      <c r="O940" s="82"/>
      <c r="Q940" s="76"/>
      <c r="R940" s="28"/>
      <c r="S940" s="39"/>
      <c r="U940" s="76"/>
    </row>
    <row r="941" spans="1:21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98"/>
      <c r="N941" s="28"/>
      <c r="O941" s="82"/>
      <c r="Q941" s="76"/>
      <c r="R941" s="28"/>
      <c r="S941" s="39"/>
      <c r="U941" s="76"/>
    </row>
    <row r="942" spans="1:21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98"/>
      <c r="N942" s="28"/>
      <c r="O942" s="82"/>
      <c r="Q942" s="76"/>
      <c r="R942" s="28"/>
      <c r="S942" s="39"/>
      <c r="U942" s="76"/>
    </row>
    <row r="943" spans="1:21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98"/>
      <c r="N943" s="28"/>
      <c r="O943" s="82"/>
      <c r="Q943" s="76"/>
      <c r="R943" s="28"/>
      <c r="S943" s="39"/>
      <c r="U943" s="76"/>
    </row>
    <row r="944" spans="1:21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98"/>
      <c r="N944" s="28"/>
      <c r="O944" s="82"/>
      <c r="Q944" s="76"/>
      <c r="R944" s="28"/>
      <c r="S944" s="39"/>
      <c r="U944" s="76"/>
    </row>
    <row r="945" spans="1:21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98"/>
      <c r="N945" s="28"/>
      <c r="O945" s="82"/>
      <c r="Q945" s="76"/>
      <c r="R945" s="28"/>
      <c r="S945" s="39"/>
      <c r="U945" s="76"/>
    </row>
    <row r="946" spans="1:21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98"/>
      <c r="N946" s="28"/>
      <c r="O946" s="82"/>
      <c r="Q946" s="76"/>
      <c r="R946" s="28"/>
      <c r="S946" s="39"/>
      <c r="U946" s="76"/>
    </row>
    <row r="947" spans="1:21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98"/>
      <c r="N947" s="28"/>
      <c r="O947" s="82"/>
      <c r="Q947" s="76"/>
      <c r="R947" s="28"/>
      <c r="S947" s="39"/>
      <c r="U947" s="76"/>
    </row>
    <row r="948" spans="1:21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98"/>
      <c r="N948" s="28"/>
      <c r="O948" s="82"/>
      <c r="Q948" s="76"/>
      <c r="R948" s="28"/>
      <c r="S948" s="39"/>
      <c r="U948" s="76"/>
    </row>
    <row r="949" spans="1:21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98"/>
      <c r="N949" s="28"/>
      <c r="O949" s="82"/>
      <c r="Q949" s="76"/>
      <c r="R949" s="28"/>
      <c r="S949" s="39"/>
      <c r="U949" s="76"/>
    </row>
    <row r="950" spans="1:21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98"/>
      <c r="N950" s="28"/>
      <c r="O950" s="82"/>
      <c r="Q950" s="76"/>
      <c r="R950" s="28"/>
      <c r="S950" s="39"/>
      <c r="U950" s="76"/>
    </row>
    <row r="951" spans="1:21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98"/>
      <c r="N951" s="28"/>
      <c r="O951" s="82"/>
      <c r="Q951" s="76"/>
      <c r="R951" s="28"/>
      <c r="S951" s="39"/>
      <c r="U951" s="76"/>
    </row>
    <row r="952" spans="1:21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98"/>
      <c r="N952" s="28"/>
      <c r="O952" s="82"/>
      <c r="Q952" s="76"/>
      <c r="R952" s="28"/>
      <c r="S952" s="39"/>
      <c r="U952" s="76"/>
    </row>
    <row r="953" spans="1:21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98"/>
      <c r="N953" s="28"/>
      <c r="O953" s="82"/>
      <c r="Q953" s="76"/>
      <c r="R953" s="28"/>
      <c r="S953" s="39"/>
      <c r="U953" s="76"/>
    </row>
    <row r="954" spans="1:21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98"/>
      <c r="N954" s="28"/>
      <c r="O954" s="82"/>
      <c r="Q954" s="76"/>
      <c r="R954" s="28"/>
      <c r="S954" s="39"/>
      <c r="U954" s="76"/>
    </row>
    <row r="955" spans="1:21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98"/>
      <c r="N955" s="28"/>
      <c r="O955" s="82"/>
      <c r="Q955" s="76"/>
      <c r="R955" s="28"/>
      <c r="S955" s="39"/>
      <c r="U955" s="76"/>
    </row>
    <row r="956" spans="1:21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98"/>
      <c r="N956" s="28"/>
      <c r="O956" s="82"/>
      <c r="Q956" s="76"/>
      <c r="R956" s="28"/>
      <c r="S956" s="39"/>
      <c r="U956" s="76"/>
    </row>
    <row r="957" spans="1:21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98"/>
      <c r="N957" s="28"/>
      <c r="O957" s="82"/>
      <c r="Q957" s="76"/>
      <c r="R957" s="28"/>
      <c r="S957" s="39"/>
      <c r="U957" s="76"/>
    </row>
    <row r="958" spans="1:21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98"/>
      <c r="N958" s="28"/>
      <c r="O958" s="82"/>
      <c r="Q958" s="76"/>
      <c r="R958" s="28"/>
      <c r="S958" s="39"/>
      <c r="U958" s="76"/>
    </row>
    <row r="959" spans="1:21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98"/>
      <c r="N959" s="28"/>
      <c r="O959" s="82"/>
      <c r="Q959" s="76"/>
      <c r="R959" s="28"/>
      <c r="S959" s="39"/>
      <c r="U959" s="76"/>
    </row>
    <row r="960" spans="1:21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98"/>
      <c r="N960" s="28"/>
      <c r="O960" s="82"/>
      <c r="Q960" s="76"/>
      <c r="R960" s="28"/>
      <c r="S960" s="39"/>
      <c r="U960" s="76"/>
    </row>
    <row r="961" spans="1:21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98"/>
      <c r="N961" s="28"/>
      <c r="O961" s="82"/>
      <c r="Q961" s="76"/>
      <c r="R961" s="28"/>
      <c r="S961" s="39"/>
      <c r="U961" s="76"/>
    </row>
    <row r="962" spans="1:21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98"/>
      <c r="N962" s="28"/>
      <c r="O962" s="82"/>
      <c r="Q962" s="76"/>
      <c r="R962" s="28"/>
      <c r="S962" s="39"/>
      <c r="U962" s="76"/>
    </row>
    <row r="963" spans="1:21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98"/>
      <c r="N963" s="28"/>
      <c r="O963" s="82"/>
      <c r="Q963" s="76"/>
      <c r="R963" s="28"/>
      <c r="S963" s="39"/>
      <c r="U963" s="76"/>
    </row>
    <row r="964" spans="1:21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98"/>
      <c r="N964" s="28"/>
      <c r="O964" s="82"/>
      <c r="Q964" s="76"/>
      <c r="R964" s="28"/>
      <c r="S964" s="39"/>
      <c r="U964" s="76"/>
    </row>
    <row r="965" spans="1:21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98"/>
      <c r="N965" s="28"/>
      <c r="O965" s="82"/>
      <c r="Q965" s="76"/>
      <c r="R965" s="28"/>
      <c r="S965" s="39"/>
      <c r="U965" s="76"/>
    </row>
    <row r="966" spans="1:21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98"/>
      <c r="N966" s="28"/>
      <c r="O966" s="82"/>
      <c r="Q966" s="76"/>
      <c r="R966" s="28"/>
      <c r="S966" s="39"/>
      <c r="U966" s="76"/>
    </row>
    <row r="967" spans="1:21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98"/>
      <c r="N967" s="28"/>
      <c r="O967" s="82"/>
      <c r="Q967" s="76"/>
      <c r="R967" s="28"/>
      <c r="S967" s="39"/>
      <c r="U967" s="76"/>
    </row>
    <row r="968" spans="1:21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98"/>
      <c r="N968" s="28"/>
      <c r="O968" s="82"/>
      <c r="Q968" s="76"/>
      <c r="R968" s="28"/>
      <c r="S968" s="39"/>
      <c r="U968" s="76"/>
    </row>
    <row r="969" spans="1:21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98"/>
      <c r="N969" s="28"/>
      <c r="O969" s="82"/>
      <c r="Q969" s="76"/>
      <c r="R969" s="28"/>
      <c r="S969" s="39"/>
      <c r="U969" s="76"/>
    </row>
    <row r="970" spans="1:21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98"/>
      <c r="N970" s="28"/>
      <c r="O970" s="82"/>
      <c r="Q970" s="76"/>
      <c r="R970" s="28"/>
      <c r="S970" s="39"/>
      <c r="U970" s="76"/>
    </row>
    <row r="971" spans="1:21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98"/>
      <c r="N971" s="28"/>
      <c r="O971" s="82"/>
      <c r="Q971" s="76"/>
      <c r="R971" s="28"/>
      <c r="S971" s="39"/>
      <c r="U971" s="76"/>
    </row>
    <row r="972" spans="1:21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98"/>
      <c r="N972" s="28"/>
      <c r="O972" s="82"/>
      <c r="Q972" s="76"/>
      <c r="R972" s="28"/>
      <c r="S972" s="39"/>
      <c r="U972" s="76"/>
    </row>
    <row r="973" spans="1:21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98"/>
      <c r="N973" s="28"/>
      <c r="O973" s="82"/>
      <c r="Q973" s="76"/>
      <c r="R973" s="28"/>
      <c r="S973" s="39"/>
      <c r="U973" s="76"/>
    </row>
    <row r="974" spans="1:21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98"/>
      <c r="N974" s="28"/>
      <c r="O974" s="82"/>
      <c r="Q974" s="76"/>
      <c r="R974" s="28"/>
      <c r="S974" s="39"/>
      <c r="U974" s="76"/>
    </row>
    <row r="975" spans="1:21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98"/>
      <c r="N975" s="28"/>
      <c r="O975" s="82"/>
      <c r="Q975" s="76"/>
      <c r="R975" s="28"/>
      <c r="S975" s="39"/>
      <c r="U975" s="76"/>
    </row>
    <row r="976" spans="1:21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98"/>
      <c r="N976" s="28"/>
      <c r="O976" s="82"/>
      <c r="Q976" s="76"/>
      <c r="R976" s="28"/>
      <c r="S976" s="39"/>
      <c r="U976" s="76"/>
    </row>
    <row r="977" spans="1:21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98"/>
      <c r="N977" s="28"/>
      <c r="O977" s="82"/>
      <c r="Q977" s="76"/>
      <c r="R977" s="28"/>
      <c r="S977" s="39"/>
      <c r="U977" s="76"/>
    </row>
    <row r="978" spans="1:21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98"/>
      <c r="N978" s="28"/>
      <c r="O978" s="82"/>
      <c r="Q978" s="76"/>
      <c r="R978" s="28"/>
      <c r="S978" s="39"/>
      <c r="U978" s="76"/>
    </row>
    <row r="979" spans="1:21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98"/>
      <c r="N979" s="28"/>
      <c r="O979" s="82"/>
      <c r="Q979" s="76"/>
      <c r="R979" s="28"/>
      <c r="S979" s="39"/>
      <c r="U979" s="76"/>
    </row>
    <row r="980" spans="1:21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98"/>
      <c r="N980" s="28"/>
      <c r="O980" s="82"/>
      <c r="Q980" s="76"/>
      <c r="R980" s="28"/>
      <c r="S980" s="39"/>
      <c r="U980" s="76"/>
    </row>
    <row r="981" spans="1:21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98"/>
      <c r="N981" s="28"/>
      <c r="O981" s="82"/>
      <c r="Q981" s="76"/>
      <c r="R981" s="28"/>
      <c r="S981" s="39"/>
      <c r="U981" s="76"/>
    </row>
    <row r="982" spans="1:21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98"/>
      <c r="N982" s="28"/>
      <c r="O982" s="82"/>
      <c r="Q982" s="76"/>
      <c r="R982" s="28"/>
      <c r="S982" s="39"/>
      <c r="U982" s="76"/>
    </row>
    <row r="983" spans="1:21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98"/>
      <c r="N983" s="28"/>
      <c r="O983" s="82"/>
      <c r="Q983" s="76"/>
      <c r="R983" s="28"/>
      <c r="S983" s="39"/>
      <c r="U983" s="76"/>
    </row>
    <row r="984" spans="1:21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98"/>
      <c r="N984" s="28"/>
      <c r="O984" s="82"/>
      <c r="Q984" s="76"/>
      <c r="R984" s="28"/>
      <c r="S984" s="39"/>
      <c r="U984" s="76"/>
    </row>
    <row r="985" spans="1:21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98"/>
      <c r="N985" s="28"/>
      <c r="O985" s="82"/>
      <c r="Q985" s="76"/>
      <c r="R985" s="28"/>
      <c r="S985" s="39"/>
      <c r="U985" s="76"/>
    </row>
    <row r="986" spans="1:21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98"/>
      <c r="N986" s="28"/>
      <c r="O986" s="82"/>
      <c r="Q986" s="76"/>
      <c r="R986" s="28"/>
      <c r="S986" s="39"/>
      <c r="U986" s="76"/>
    </row>
    <row r="987" spans="1:21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98"/>
      <c r="N987" s="28"/>
      <c r="O987" s="82"/>
      <c r="Q987" s="76"/>
      <c r="R987" s="28"/>
      <c r="S987" s="39"/>
      <c r="U987" s="76"/>
    </row>
    <row r="988" spans="1:21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98"/>
      <c r="N988" s="28"/>
      <c r="O988" s="82"/>
      <c r="Q988" s="76"/>
      <c r="R988" s="28"/>
      <c r="S988" s="39"/>
      <c r="U988" s="76"/>
    </row>
    <row r="989" spans="1:21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98"/>
      <c r="N989" s="28"/>
      <c r="O989" s="82"/>
      <c r="Q989" s="76"/>
      <c r="R989" s="28"/>
      <c r="S989" s="39"/>
      <c r="U989" s="76"/>
    </row>
    <row r="990" spans="1:21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98"/>
      <c r="N990" s="28"/>
      <c r="O990" s="82"/>
      <c r="Q990" s="76"/>
      <c r="R990" s="28"/>
      <c r="S990" s="39"/>
      <c r="U990" s="76"/>
    </row>
    <row r="991" spans="1:21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98"/>
      <c r="N991" s="28"/>
      <c r="O991" s="82"/>
      <c r="Q991" s="76"/>
      <c r="R991" s="28"/>
      <c r="S991" s="39"/>
      <c r="U991" s="76"/>
    </row>
    <row r="992" spans="1:21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98"/>
      <c r="N992" s="28"/>
      <c r="O992" s="82"/>
      <c r="Q992" s="76"/>
      <c r="R992" s="28"/>
      <c r="S992" s="39"/>
      <c r="U992" s="76"/>
    </row>
    <row r="993" spans="1:21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98"/>
      <c r="N993" s="28"/>
      <c r="O993" s="82"/>
      <c r="Q993" s="76"/>
      <c r="R993" s="28"/>
      <c r="S993" s="39"/>
      <c r="U993" s="76"/>
    </row>
    <row r="994" spans="1:21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98"/>
      <c r="N994" s="28"/>
      <c r="O994" s="82"/>
      <c r="Q994" s="76"/>
      <c r="R994" s="28"/>
      <c r="S994" s="39"/>
      <c r="U994" s="76"/>
    </row>
    <row r="995" spans="1:21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98"/>
      <c r="N995" s="28"/>
      <c r="O995" s="82"/>
      <c r="Q995" s="76"/>
      <c r="R995" s="28"/>
      <c r="S995" s="39"/>
      <c r="U995" s="76"/>
    </row>
    <row r="996" spans="1:21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98"/>
      <c r="N996" s="28"/>
      <c r="O996" s="82"/>
      <c r="Q996" s="76"/>
      <c r="R996" s="28"/>
      <c r="S996" s="39"/>
      <c r="U996" s="76"/>
    </row>
    <row r="997" spans="1:21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98"/>
      <c r="N997" s="28"/>
      <c r="O997" s="82"/>
      <c r="Q997" s="76"/>
      <c r="R997" s="28"/>
      <c r="S997" s="39"/>
      <c r="U997" s="76"/>
    </row>
    <row r="998" spans="1:21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98"/>
      <c r="N998" s="28"/>
      <c r="O998" s="82"/>
      <c r="Q998" s="76"/>
      <c r="R998" s="28"/>
      <c r="S998" s="39"/>
      <c r="U998" s="76"/>
    </row>
    <row r="999" spans="1:21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98"/>
      <c r="N999" s="28"/>
      <c r="O999" s="82"/>
      <c r="Q999" s="76"/>
      <c r="R999" s="28"/>
      <c r="S999" s="39"/>
      <c r="U999" s="76"/>
    </row>
    <row r="1000" spans="1:21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98"/>
      <c r="N1000" s="28"/>
      <c r="O1000" s="82"/>
      <c r="Q1000" s="76"/>
      <c r="R1000" s="28"/>
      <c r="S1000" s="39"/>
      <c r="U1000" s="76"/>
    </row>
    <row r="1001" spans="1:21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98"/>
      <c r="N1001" s="28"/>
      <c r="O1001" s="82"/>
      <c r="Q1001" s="76"/>
      <c r="R1001" s="28"/>
      <c r="S1001" s="39"/>
      <c r="U1001" s="76"/>
    </row>
    <row r="1002" spans="1:21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98"/>
      <c r="N1002" s="28"/>
      <c r="O1002" s="82"/>
      <c r="Q1002" s="76"/>
      <c r="R1002" s="28"/>
      <c r="S1002" s="39"/>
      <c r="U1002" s="76"/>
    </row>
    <row r="1003" spans="1:21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98"/>
      <c r="N1003" s="28"/>
      <c r="O1003" s="82"/>
      <c r="Q1003" s="76"/>
      <c r="R1003" s="28"/>
      <c r="S1003" s="39"/>
      <c r="U1003" s="76"/>
    </row>
    <row r="1004" spans="1:21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98"/>
      <c r="N1004" s="28"/>
      <c r="O1004" s="82"/>
      <c r="Q1004" s="76"/>
      <c r="R1004" s="28"/>
      <c r="S1004" s="39"/>
      <c r="U1004" s="76"/>
    </row>
    <row r="1005" spans="1:21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98"/>
      <c r="N1005" s="28"/>
      <c r="O1005" s="82"/>
      <c r="Q1005" s="76"/>
      <c r="R1005" s="28"/>
      <c r="S1005" s="39"/>
      <c r="U1005" s="76"/>
    </row>
    <row r="1006" spans="1:21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98"/>
      <c r="N1006" s="28"/>
      <c r="O1006" s="82"/>
      <c r="Q1006" s="76"/>
      <c r="R1006" s="28"/>
      <c r="S1006" s="39"/>
      <c r="U1006" s="76"/>
    </row>
    <row r="1007" spans="1:21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98"/>
      <c r="N1007" s="28"/>
      <c r="O1007" s="82"/>
      <c r="Q1007" s="76"/>
      <c r="R1007" s="28"/>
      <c r="S1007" s="39"/>
      <c r="U1007" s="76"/>
    </row>
    <row r="1008" spans="1:21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98"/>
      <c r="N1008" s="28"/>
      <c r="O1008" s="82"/>
      <c r="Q1008" s="76"/>
      <c r="R1008" s="28"/>
      <c r="S1008" s="39"/>
      <c r="U1008" s="76"/>
    </row>
    <row r="1009" spans="1:21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98"/>
      <c r="N1009" s="28"/>
      <c r="O1009" s="82"/>
      <c r="Q1009" s="76"/>
      <c r="R1009" s="28"/>
      <c r="S1009" s="39"/>
      <c r="U1009" s="76"/>
    </row>
    <row r="1010" spans="1:21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98"/>
      <c r="N1010" s="28"/>
      <c r="O1010" s="82"/>
      <c r="Q1010" s="76"/>
      <c r="R1010" s="28"/>
      <c r="S1010" s="39"/>
      <c r="U1010" s="76"/>
    </row>
    <row r="1011" spans="1:21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98"/>
      <c r="N1011" s="28"/>
      <c r="O1011" s="82"/>
      <c r="Q1011" s="76"/>
      <c r="R1011" s="28"/>
      <c r="S1011" s="39"/>
      <c r="U1011" s="76"/>
    </row>
    <row r="1012" spans="1:21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98"/>
      <c r="N1012" s="28"/>
      <c r="O1012" s="82"/>
      <c r="Q1012" s="76"/>
      <c r="R1012" s="28"/>
      <c r="S1012" s="39"/>
      <c r="U1012" s="76"/>
    </row>
    <row r="1013" spans="1:21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98"/>
      <c r="N1013" s="28"/>
      <c r="O1013" s="82"/>
      <c r="Q1013" s="76"/>
      <c r="R1013" s="28"/>
      <c r="S1013" s="39"/>
      <c r="U1013" s="76"/>
    </row>
    <row r="1014" spans="1:21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98"/>
      <c r="N1014" s="28"/>
      <c r="O1014" s="82"/>
      <c r="Q1014" s="76"/>
      <c r="R1014" s="28"/>
      <c r="S1014" s="39"/>
      <c r="U1014" s="76"/>
    </row>
    <row r="1015" spans="1:21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98"/>
      <c r="N1015" s="28"/>
      <c r="O1015" s="82"/>
      <c r="Q1015" s="76"/>
      <c r="R1015" s="28"/>
      <c r="S1015" s="39"/>
      <c r="U1015" s="76"/>
    </row>
    <row r="1016" spans="1:21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98"/>
      <c r="N1016" s="28"/>
      <c r="O1016" s="82"/>
      <c r="Q1016" s="76"/>
      <c r="R1016" s="28"/>
      <c r="S1016" s="39"/>
      <c r="U1016" s="76"/>
    </row>
    <row r="1017" spans="1:21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98"/>
      <c r="N1017" s="28"/>
      <c r="O1017" s="82"/>
      <c r="Q1017" s="76"/>
      <c r="R1017" s="28"/>
      <c r="S1017" s="39"/>
      <c r="U1017" s="76"/>
    </row>
    <row r="1018" spans="1:21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98"/>
      <c r="N1018" s="28"/>
      <c r="O1018" s="82"/>
      <c r="Q1018" s="76"/>
      <c r="R1018" s="28"/>
      <c r="S1018" s="39"/>
      <c r="U1018" s="76"/>
    </row>
    <row r="1019" spans="1:21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98"/>
      <c r="N1019" s="28"/>
      <c r="O1019" s="82"/>
      <c r="Q1019" s="76"/>
      <c r="R1019" s="28"/>
      <c r="S1019" s="39"/>
      <c r="U1019" s="76"/>
    </row>
    <row r="1020" spans="1:21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98"/>
      <c r="N1020" s="28"/>
      <c r="O1020" s="82"/>
      <c r="Q1020" s="76"/>
      <c r="R1020" s="28"/>
      <c r="S1020" s="39"/>
      <c r="U1020" s="76"/>
    </row>
    <row r="1021" spans="1:21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98"/>
      <c r="N1021" s="28"/>
      <c r="O1021" s="82"/>
      <c r="Q1021" s="76"/>
      <c r="R1021" s="28"/>
      <c r="S1021" s="39"/>
      <c r="U1021" s="76"/>
    </row>
    <row r="1022" spans="1:21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98"/>
      <c r="N1022" s="28"/>
      <c r="O1022" s="82"/>
      <c r="Q1022" s="76"/>
      <c r="R1022" s="28"/>
      <c r="S1022" s="39"/>
      <c r="U1022" s="76"/>
    </row>
    <row r="1023" spans="1:21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98"/>
      <c r="N1023" s="28"/>
      <c r="O1023" s="82"/>
      <c r="Q1023" s="76"/>
      <c r="R1023" s="28"/>
      <c r="S1023" s="39"/>
      <c r="U1023" s="76"/>
    </row>
    <row r="1024" spans="1:21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98"/>
      <c r="N1024" s="28"/>
      <c r="O1024" s="82"/>
      <c r="Q1024" s="76"/>
      <c r="R1024" s="28"/>
      <c r="S1024" s="39"/>
      <c r="U1024" s="76"/>
    </row>
    <row r="1025" spans="1:21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98"/>
      <c r="N1025" s="28"/>
      <c r="O1025" s="82"/>
      <c r="Q1025" s="76"/>
      <c r="R1025" s="28"/>
      <c r="S1025" s="39"/>
      <c r="U1025" s="76"/>
    </row>
    <row r="1026" spans="1:21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98"/>
      <c r="N1026" s="28"/>
      <c r="O1026" s="82"/>
      <c r="Q1026" s="76"/>
      <c r="R1026" s="28"/>
      <c r="S1026" s="39"/>
      <c r="U1026" s="76"/>
    </row>
    <row r="1027" spans="1:21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98"/>
      <c r="N1027" s="28"/>
      <c r="O1027" s="82"/>
      <c r="Q1027" s="76"/>
      <c r="R1027" s="28"/>
      <c r="S1027" s="39"/>
      <c r="U1027" s="76"/>
    </row>
    <row r="1028" spans="1:21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98"/>
      <c r="N1028" s="28"/>
      <c r="O1028" s="82"/>
      <c r="Q1028" s="76"/>
      <c r="R1028" s="28"/>
      <c r="S1028" s="39"/>
      <c r="U1028" s="76"/>
    </row>
    <row r="1029" spans="1:21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98"/>
      <c r="N1029" s="28"/>
      <c r="O1029" s="82"/>
      <c r="Q1029" s="76"/>
      <c r="R1029" s="28"/>
      <c r="S1029" s="39"/>
      <c r="U1029" s="76"/>
    </row>
    <row r="1030" spans="1:21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98"/>
      <c r="N1030" s="28"/>
      <c r="O1030" s="82"/>
      <c r="Q1030" s="76"/>
      <c r="R1030" s="28"/>
      <c r="S1030" s="39"/>
      <c r="U1030" s="76"/>
    </row>
    <row r="1031" spans="1:21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98"/>
      <c r="N1031" s="28"/>
      <c r="O1031" s="82"/>
      <c r="Q1031" s="76"/>
      <c r="R1031" s="28"/>
      <c r="S1031" s="39"/>
      <c r="U1031" s="76"/>
    </row>
    <row r="1032" spans="1:21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98"/>
      <c r="N1032" s="28"/>
      <c r="O1032" s="82"/>
      <c r="Q1032" s="76"/>
      <c r="R1032" s="28"/>
      <c r="S1032" s="39"/>
      <c r="U1032" s="76"/>
    </row>
    <row r="1033" spans="1:21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98"/>
      <c r="N1033" s="28"/>
      <c r="O1033" s="82"/>
      <c r="Q1033" s="76"/>
      <c r="R1033" s="28"/>
      <c r="S1033" s="39"/>
      <c r="U1033" s="76"/>
    </row>
    <row r="1034" spans="1:21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98"/>
      <c r="N1034" s="28"/>
      <c r="O1034" s="82"/>
      <c r="Q1034" s="76"/>
      <c r="R1034" s="28"/>
      <c r="S1034" s="39"/>
      <c r="U1034" s="76"/>
    </row>
    <row r="1035" spans="1:21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98"/>
      <c r="N1035" s="28"/>
      <c r="O1035" s="82"/>
      <c r="Q1035" s="76"/>
      <c r="R1035" s="28"/>
      <c r="S1035" s="39"/>
      <c r="U1035" s="76"/>
    </row>
    <row r="1036" spans="1:21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98"/>
      <c r="N1036" s="28"/>
      <c r="O1036" s="82"/>
      <c r="Q1036" s="76"/>
      <c r="R1036" s="28"/>
      <c r="S1036" s="39"/>
      <c r="U1036" s="76"/>
    </row>
    <row r="1037" spans="1:21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98"/>
      <c r="N1037" s="28"/>
      <c r="O1037" s="82"/>
      <c r="Q1037" s="76"/>
      <c r="R1037" s="28"/>
      <c r="S1037" s="39"/>
      <c r="U1037" s="76"/>
    </row>
    <row r="1038" spans="1:21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98"/>
      <c r="N1038" s="28"/>
      <c r="O1038" s="82"/>
      <c r="Q1038" s="76"/>
      <c r="R1038" s="28"/>
      <c r="S1038" s="39"/>
      <c r="U1038" s="76"/>
    </row>
    <row r="1039" spans="1:21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98"/>
      <c r="N1039" s="28"/>
      <c r="O1039" s="82"/>
      <c r="Q1039" s="76"/>
      <c r="R1039" s="28"/>
      <c r="S1039" s="39"/>
      <c r="U1039" s="76"/>
    </row>
    <row r="1040" spans="1:21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98"/>
      <c r="N1040" s="28"/>
      <c r="O1040" s="82"/>
      <c r="Q1040" s="76"/>
      <c r="R1040" s="28"/>
      <c r="S1040" s="39"/>
      <c r="U1040" s="76"/>
    </row>
    <row r="1041" spans="1:21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98"/>
      <c r="N1041" s="28"/>
      <c r="O1041" s="82"/>
      <c r="Q1041" s="76"/>
      <c r="R1041" s="28"/>
      <c r="S1041" s="39"/>
      <c r="U1041" s="76"/>
    </row>
    <row r="1042" spans="1:21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98"/>
      <c r="N1042" s="28"/>
      <c r="O1042" s="82"/>
      <c r="Q1042" s="76"/>
      <c r="R1042" s="28"/>
      <c r="S1042" s="39"/>
      <c r="U1042" s="76"/>
    </row>
    <row r="1043" spans="1:21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98"/>
      <c r="N1043" s="28"/>
      <c r="O1043" s="82"/>
      <c r="Q1043" s="76"/>
      <c r="R1043" s="28"/>
      <c r="S1043" s="39"/>
      <c r="U1043" s="76"/>
    </row>
    <row r="1044" spans="1:21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98"/>
      <c r="N1044" s="28"/>
      <c r="O1044" s="82"/>
      <c r="Q1044" s="76"/>
      <c r="R1044" s="28"/>
      <c r="S1044" s="39"/>
      <c r="U1044" s="76"/>
    </row>
    <row r="1045" spans="1:21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98"/>
      <c r="N1045" s="28"/>
      <c r="O1045" s="82"/>
      <c r="Q1045" s="76"/>
      <c r="R1045" s="28"/>
      <c r="S1045" s="39"/>
      <c r="U1045" s="76"/>
    </row>
    <row r="1046" spans="1:21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98"/>
      <c r="N1046" s="28"/>
      <c r="O1046" s="82"/>
      <c r="Q1046" s="76"/>
      <c r="R1046" s="28"/>
      <c r="S1046" s="39"/>
      <c r="U1046" s="76"/>
    </row>
    <row r="1047" spans="1:21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98"/>
      <c r="N1047" s="28"/>
      <c r="O1047" s="82"/>
      <c r="Q1047" s="76"/>
      <c r="R1047" s="28"/>
      <c r="S1047" s="39"/>
      <c r="U1047" s="76"/>
    </row>
    <row r="1048" spans="1:21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98"/>
      <c r="N1048" s="28"/>
      <c r="O1048" s="82"/>
      <c r="Q1048" s="76"/>
      <c r="R1048" s="28"/>
      <c r="S1048" s="39"/>
      <c r="U1048" s="76"/>
    </row>
    <row r="1049" spans="1:21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98"/>
      <c r="N1049" s="28"/>
      <c r="O1049" s="82"/>
      <c r="Q1049" s="76"/>
      <c r="R1049" s="28"/>
      <c r="S1049" s="39"/>
      <c r="U1049" s="76"/>
    </row>
    <row r="1050" spans="1:21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98"/>
      <c r="N1050" s="28"/>
      <c r="O1050" s="82"/>
      <c r="Q1050" s="76"/>
      <c r="R1050" s="28"/>
      <c r="S1050" s="39"/>
      <c r="U1050" s="76"/>
    </row>
    <row r="1051" spans="1:21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98"/>
      <c r="N1051" s="28"/>
      <c r="O1051" s="82"/>
      <c r="Q1051" s="76"/>
      <c r="R1051" s="28"/>
      <c r="S1051" s="39"/>
      <c r="U1051" s="76"/>
    </row>
    <row r="1052" spans="1:21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98"/>
      <c r="N1052" s="28"/>
      <c r="O1052" s="82"/>
      <c r="Q1052" s="76"/>
      <c r="R1052" s="28"/>
      <c r="S1052" s="39"/>
      <c r="U1052" s="76"/>
    </row>
    <row r="1053" spans="1:21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98"/>
      <c r="N1053" s="28"/>
      <c r="O1053" s="82"/>
      <c r="Q1053" s="76"/>
      <c r="R1053" s="28"/>
      <c r="S1053" s="39"/>
      <c r="U1053" s="76"/>
    </row>
    <row r="1054" spans="1:21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98"/>
      <c r="N1054" s="28"/>
      <c r="O1054" s="82"/>
      <c r="Q1054" s="76"/>
      <c r="R1054" s="28"/>
      <c r="S1054" s="39"/>
      <c r="U1054" s="76"/>
    </row>
    <row r="1055" spans="1:21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98"/>
      <c r="N1055" s="28"/>
      <c r="O1055" s="82"/>
      <c r="Q1055" s="76"/>
      <c r="R1055" s="28"/>
      <c r="S1055" s="39"/>
      <c r="U1055" s="76"/>
    </row>
    <row r="1056" spans="1:21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98"/>
      <c r="N1056" s="28"/>
      <c r="O1056" s="82"/>
      <c r="Q1056" s="76"/>
      <c r="R1056" s="28"/>
      <c r="S1056" s="39"/>
      <c r="U1056" s="76"/>
    </row>
    <row r="1057" spans="1:21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98"/>
      <c r="N1057" s="28"/>
      <c r="O1057" s="82"/>
      <c r="Q1057" s="76"/>
      <c r="R1057" s="28"/>
      <c r="S1057" s="39"/>
      <c r="U1057" s="76"/>
    </row>
    <row r="1058" spans="1:21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98"/>
      <c r="N1058" s="28"/>
      <c r="O1058" s="82"/>
      <c r="Q1058" s="76"/>
      <c r="R1058" s="28"/>
      <c r="S1058" s="39"/>
      <c r="U1058" s="76"/>
    </row>
    <row r="1059" spans="1:21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98"/>
      <c r="N1059" s="28"/>
      <c r="O1059" s="82"/>
      <c r="Q1059" s="76"/>
      <c r="R1059" s="28"/>
      <c r="S1059" s="39"/>
      <c r="U1059" s="76"/>
    </row>
    <row r="1060" spans="1:21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98"/>
      <c r="N1060" s="28"/>
      <c r="O1060" s="82"/>
      <c r="Q1060" s="76"/>
      <c r="R1060" s="28"/>
      <c r="S1060" s="39"/>
      <c r="U1060" s="76"/>
    </row>
    <row r="1061" spans="1:21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98"/>
      <c r="N1061" s="28"/>
      <c r="O1061" s="82"/>
      <c r="Q1061" s="76"/>
      <c r="R1061" s="28"/>
      <c r="S1061" s="39"/>
      <c r="U1061" s="76"/>
    </row>
    <row r="1062" spans="1:21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98"/>
      <c r="N1062" s="28"/>
      <c r="O1062" s="82"/>
      <c r="Q1062" s="76"/>
      <c r="R1062" s="28"/>
      <c r="S1062" s="39"/>
      <c r="U1062" s="76"/>
    </row>
    <row r="1063" spans="1:21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98"/>
      <c r="N1063" s="28"/>
      <c r="O1063" s="82"/>
      <c r="Q1063" s="76"/>
      <c r="R1063" s="28"/>
      <c r="S1063" s="39"/>
      <c r="U1063" s="76"/>
    </row>
    <row r="1064" spans="1:21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98"/>
      <c r="N1064" s="28"/>
      <c r="O1064" s="82"/>
      <c r="Q1064" s="76"/>
      <c r="R1064" s="28"/>
      <c r="S1064" s="39"/>
      <c r="U1064" s="76"/>
    </row>
    <row r="1065" spans="1:21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98"/>
      <c r="N1065" s="28"/>
      <c r="O1065" s="82"/>
      <c r="Q1065" s="76"/>
      <c r="R1065" s="28"/>
      <c r="S1065" s="39"/>
      <c r="U1065" s="76"/>
    </row>
    <row r="1066" spans="1:21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98"/>
      <c r="N1066" s="28"/>
      <c r="O1066" s="82"/>
      <c r="Q1066" s="76"/>
      <c r="R1066" s="28"/>
      <c r="S1066" s="39"/>
      <c r="U1066" s="76"/>
    </row>
    <row r="1067" spans="1:21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98"/>
      <c r="N1067" s="28"/>
      <c r="O1067" s="82"/>
      <c r="Q1067" s="76"/>
      <c r="R1067" s="28"/>
      <c r="S1067" s="39"/>
      <c r="U1067" s="76"/>
    </row>
    <row r="1068" spans="1:21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98"/>
      <c r="N1068" s="28"/>
      <c r="O1068" s="82"/>
      <c r="Q1068" s="76"/>
      <c r="R1068" s="28"/>
      <c r="S1068" s="39"/>
      <c r="U1068" s="76"/>
    </row>
    <row r="1069" spans="1:21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98"/>
      <c r="N1069" s="28"/>
      <c r="O1069" s="82"/>
      <c r="Q1069" s="76"/>
      <c r="R1069" s="28"/>
      <c r="S1069" s="39"/>
      <c r="U1069" s="76"/>
    </row>
    <row r="1070" spans="1:21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98"/>
      <c r="N1070" s="28"/>
      <c r="O1070" s="82"/>
      <c r="Q1070" s="76"/>
      <c r="R1070" s="28"/>
      <c r="S1070" s="39"/>
      <c r="U1070" s="76"/>
    </row>
    <row r="1071" spans="1:21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98"/>
      <c r="N1071" s="28"/>
      <c r="O1071" s="82"/>
      <c r="Q1071" s="76"/>
      <c r="R1071" s="28"/>
      <c r="S1071" s="39"/>
      <c r="U1071" s="76"/>
    </row>
    <row r="1072" spans="1:21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98"/>
      <c r="N1072" s="28"/>
      <c r="O1072" s="82"/>
      <c r="Q1072" s="76"/>
      <c r="R1072" s="28"/>
      <c r="S1072" s="39"/>
      <c r="U1072" s="76"/>
    </row>
    <row r="1073" spans="1:21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98"/>
      <c r="N1073" s="28"/>
      <c r="O1073" s="82"/>
      <c r="Q1073" s="76"/>
      <c r="R1073" s="28"/>
      <c r="S1073" s="39"/>
      <c r="U1073" s="76"/>
    </row>
    <row r="1074" spans="1:21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98"/>
      <c r="N1074" s="28"/>
      <c r="O1074" s="82"/>
      <c r="Q1074" s="76"/>
      <c r="R1074" s="28"/>
      <c r="S1074" s="39"/>
      <c r="U1074" s="76"/>
    </row>
    <row r="1075" spans="1:21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98"/>
      <c r="N1075" s="28"/>
      <c r="O1075" s="82"/>
      <c r="Q1075" s="76"/>
      <c r="R1075" s="28"/>
      <c r="S1075" s="39"/>
      <c r="U1075" s="76"/>
    </row>
    <row r="1076" spans="1:21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98"/>
      <c r="N1076" s="28"/>
      <c r="O1076" s="82"/>
      <c r="Q1076" s="76"/>
      <c r="R1076" s="28"/>
      <c r="S1076" s="39"/>
      <c r="U1076" s="76"/>
    </row>
    <row r="1077" spans="1:21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98"/>
      <c r="N1077" s="28"/>
      <c r="O1077" s="82"/>
      <c r="Q1077" s="76"/>
      <c r="R1077" s="28"/>
      <c r="S1077" s="39"/>
      <c r="U1077" s="76"/>
    </row>
    <row r="1078" spans="1:21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98"/>
      <c r="N1078" s="28"/>
      <c r="O1078" s="82"/>
      <c r="Q1078" s="76"/>
      <c r="R1078" s="28"/>
      <c r="S1078" s="39"/>
      <c r="U1078" s="76"/>
    </row>
    <row r="1079" spans="1:21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98"/>
      <c r="N1079" s="28"/>
      <c r="O1079" s="82"/>
      <c r="Q1079" s="76"/>
      <c r="R1079" s="28"/>
      <c r="S1079" s="39"/>
      <c r="U1079" s="76"/>
    </row>
    <row r="1080" spans="1:21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98"/>
      <c r="N1080" s="28"/>
      <c r="O1080" s="82"/>
      <c r="Q1080" s="76"/>
      <c r="R1080" s="28"/>
      <c r="S1080" s="39"/>
      <c r="U1080" s="76"/>
    </row>
    <row r="1081" spans="1:21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98"/>
      <c r="N1081" s="28"/>
      <c r="O1081" s="82"/>
      <c r="Q1081" s="76"/>
      <c r="R1081" s="28"/>
      <c r="S1081" s="39"/>
      <c r="U1081" s="76"/>
    </row>
    <row r="1082" spans="1:21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98"/>
      <c r="N1082" s="28"/>
      <c r="O1082" s="82"/>
      <c r="Q1082" s="76"/>
      <c r="R1082" s="28"/>
      <c r="S1082" s="39"/>
      <c r="U1082" s="76"/>
    </row>
    <row r="1083" spans="1:21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98"/>
      <c r="N1083" s="28"/>
      <c r="O1083" s="82"/>
      <c r="Q1083" s="76"/>
      <c r="R1083" s="28"/>
      <c r="S1083" s="39"/>
      <c r="U1083" s="76"/>
    </row>
    <row r="1084" spans="1:21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98"/>
      <c r="N1084" s="28"/>
      <c r="O1084" s="82"/>
      <c r="Q1084" s="76"/>
      <c r="R1084" s="28"/>
      <c r="S1084" s="39"/>
      <c r="U1084" s="76"/>
    </row>
    <row r="1085" spans="1:21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98"/>
      <c r="N1085" s="28"/>
      <c r="O1085" s="82"/>
      <c r="Q1085" s="76"/>
      <c r="R1085" s="28"/>
      <c r="S1085" s="39"/>
      <c r="U1085" s="76"/>
    </row>
    <row r="1086" spans="1:21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98"/>
      <c r="N1086" s="28"/>
      <c r="O1086" s="82"/>
      <c r="Q1086" s="76"/>
      <c r="R1086" s="28"/>
      <c r="S1086" s="39"/>
      <c r="U1086" s="76"/>
    </row>
    <row r="1087" spans="1:21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98"/>
      <c r="N1087" s="28"/>
      <c r="O1087" s="82"/>
      <c r="Q1087" s="76"/>
      <c r="R1087" s="28"/>
      <c r="S1087" s="39"/>
      <c r="U1087" s="76"/>
    </row>
    <row r="1088" spans="1:21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98"/>
      <c r="N1088" s="28"/>
      <c r="O1088" s="82"/>
      <c r="Q1088" s="76"/>
      <c r="R1088" s="28"/>
      <c r="S1088" s="39"/>
      <c r="U1088" s="76"/>
    </row>
    <row r="1089" spans="1:21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98"/>
      <c r="N1089" s="28"/>
      <c r="O1089" s="82"/>
      <c r="Q1089" s="76"/>
      <c r="R1089" s="28"/>
      <c r="S1089" s="39"/>
      <c r="U1089" s="76"/>
    </row>
    <row r="1090" spans="1:21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98"/>
      <c r="N1090" s="28"/>
      <c r="O1090" s="82"/>
      <c r="Q1090" s="76"/>
      <c r="R1090" s="28"/>
      <c r="S1090" s="39"/>
      <c r="U1090" s="76"/>
    </row>
    <row r="1091" spans="1:21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98"/>
      <c r="N1091" s="28"/>
      <c r="O1091" s="82"/>
      <c r="Q1091" s="76"/>
      <c r="R1091" s="28"/>
      <c r="S1091" s="39"/>
      <c r="U1091" s="76"/>
    </row>
    <row r="1092" spans="1:21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98"/>
      <c r="N1092" s="28"/>
      <c r="O1092" s="82"/>
      <c r="Q1092" s="76"/>
      <c r="R1092" s="28"/>
      <c r="S1092" s="39"/>
      <c r="U1092" s="76"/>
    </row>
    <row r="1093" spans="1:21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98"/>
      <c r="N1093" s="28"/>
      <c r="O1093" s="82"/>
      <c r="Q1093" s="76"/>
      <c r="R1093" s="28"/>
      <c r="S1093" s="39"/>
      <c r="U1093" s="76"/>
    </row>
    <row r="1094" spans="1:21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98"/>
      <c r="N1094" s="28"/>
      <c r="O1094" s="82"/>
      <c r="Q1094" s="76"/>
      <c r="R1094" s="28"/>
      <c r="S1094" s="39"/>
      <c r="U1094" s="76"/>
    </row>
    <row r="1095" spans="1:21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98"/>
      <c r="N1095" s="28"/>
      <c r="O1095" s="82"/>
      <c r="Q1095" s="76"/>
      <c r="R1095" s="28"/>
      <c r="S1095" s="39"/>
      <c r="U1095" s="76"/>
    </row>
    <row r="1096" spans="1:21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98"/>
      <c r="N1096" s="28"/>
      <c r="O1096" s="82"/>
      <c r="Q1096" s="76"/>
      <c r="R1096" s="28"/>
      <c r="S1096" s="39"/>
      <c r="U1096" s="76"/>
    </row>
    <row r="1097" spans="1:21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98"/>
      <c r="N1097" s="28"/>
      <c r="O1097" s="82"/>
      <c r="Q1097" s="76"/>
      <c r="R1097" s="28"/>
      <c r="S1097" s="39"/>
      <c r="U1097" s="76"/>
    </row>
    <row r="1098" spans="1:21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98"/>
      <c r="N1098" s="28"/>
      <c r="O1098" s="82"/>
      <c r="Q1098" s="76"/>
      <c r="R1098" s="28"/>
      <c r="S1098" s="39"/>
      <c r="U1098" s="76"/>
    </row>
    <row r="1099" spans="1:21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98"/>
      <c r="N1099" s="28"/>
      <c r="O1099" s="82"/>
      <c r="Q1099" s="76"/>
      <c r="R1099" s="28"/>
      <c r="S1099" s="39"/>
      <c r="U1099" s="76"/>
    </row>
    <row r="1100" spans="1:21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98"/>
      <c r="N1100" s="28"/>
      <c r="O1100" s="82"/>
      <c r="Q1100" s="76"/>
      <c r="R1100" s="28"/>
      <c r="S1100" s="39"/>
      <c r="U1100" s="76"/>
    </row>
    <row r="1101" spans="1:21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98"/>
      <c r="N1101" s="28"/>
      <c r="O1101" s="82"/>
      <c r="Q1101" s="76"/>
      <c r="R1101" s="28"/>
      <c r="S1101" s="39"/>
      <c r="U1101" s="76"/>
    </row>
    <row r="1102" spans="1:21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98"/>
      <c r="N1102" s="28"/>
      <c r="O1102" s="82"/>
      <c r="Q1102" s="76"/>
      <c r="R1102" s="28"/>
      <c r="S1102" s="39"/>
      <c r="U1102" s="76"/>
    </row>
    <row r="1103" spans="1:21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98"/>
      <c r="N1103" s="28"/>
      <c r="O1103" s="82"/>
      <c r="Q1103" s="76"/>
      <c r="R1103" s="28"/>
      <c r="S1103" s="39"/>
      <c r="U1103" s="76"/>
    </row>
    <row r="1104" spans="1:21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98"/>
      <c r="N1104" s="28"/>
      <c r="O1104" s="82"/>
      <c r="Q1104" s="76"/>
      <c r="R1104" s="28"/>
      <c r="S1104" s="39"/>
      <c r="U1104" s="76"/>
    </row>
    <row r="1105" spans="1:21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98"/>
      <c r="N1105" s="28"/>
      <c r="O1105" s="82"/>
      <c r="Q1105" s="76"/>
      <c r="R1105" s="28"/>
      <c r="S1105" s="39"/>
      <c r="U1105" s="76"/>
    </row>
    <row r="1106" spans="1:21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98"/>
      <c r="N1106" s="28"/>
      <c r="O1106" s="82"/>
      <c r="Q1106" s="76"/>
      <c r="R1106" s="28"/>
      <c r="S1106" s="39"/>
      <c r="U1106" s="76"/>
    </row>
    <row r="1107" spans="1:21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98"/>
      <c r="N1107" s="28"/>
      <c r="O1107" s="82"/>
      <c r="Q1107" s="76"/>
      <c r="R1107" s="28"/>
      <c r="S1107" s="39"/>
      <c r="U1107" s="76"/>
    </row>
    <row r="1108" spans="1:21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98"/>
      <c r="N1108" s="28"/>
      <c r="O1108" s="82"/>
      <c r="Q1108" s="76"/>
      <c r="R1108" s="28"/>
      <c r="S1108" s="39"/>
      <c r="U1108" s="76"/>
    </row>
    <row r="1109" spans="1:21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98"/>
      <c r="N1109" s="28"/>
      <c r="O1109" s="82"/>
      <c r="Q1109" s="76"/>
      <c r="R1109" s="28"/>
      <c r="S1109" s="39"/>
      <c r="U1109" s="76"/>
    </row>
    <row r="1110" spans="1:21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98"/>
      <c r="N1110" s="28"/>
      <c r="O1110" s="82"/>
      <c r="Q1110" s="76"/>
      <c r="R1110" s="28"/>
      <c r="S1110" s="39"/>
      <c r="U1110" s="76"/>
    </row>
    <row r="1111" spans="1:21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98"/>
      <c r="N1111" s="28"/>
      <c r="O1111" s="82"/>
      <c r="Q1111" s="76"/>
      <c r="R1111" s="28"/>
      <c r="S1111" s="39"/>
      <c r="U1111" s="76"/>
    </row>
    <row r="1112" spans="1:21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98"/>
      <c r="N1112" s="28"/>
      <c r="O1112" s="82"/>
      <c r="Q1112" s="76"/>
      <c r="R1112" s="28"/>
      <c r="S1112" s="39"/>
      <c r="U1112" s="76"/>
    </row>
    <row r="1113" spans="1:21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98"/>
      <c r="N1113" s="28"/>
      <c r="O1113" s="82"/>
      <c r="Q1113" s="76"/>
      <c r="R1113" s="28"/>
      <c r="S1113" s="39"/>
      <c r="U1113" s="76"/>
    </row>
    <row r="1114" spans="1:21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98"/>
      <c r="N1114" s="28"/>
      <c r="O1114" s="82"/>
      <c r="Q1114" s="76"/>
      <c r="R1114" s="28"/>
      <c r="S1114" s="39"/>
      <c r="U1114" s="76"/>
    </row>
    <row r="1115" spans="1:21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98"/>
      <c r="N1115" s="28"/>
      <c r="O1115" s="82"/>
      <c r="Q1115" s="76"/>
      <c r="R1115" s="28"/>
      <c r="S1115" s="39"/>
      <c r="U1115" s="76"/>
    </row>
    <row r="1116" spans="1:21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98"/>
      <c r="N1116" s="28"/>
      <c r="O1116" s="82"/>
      <c r="Q1116" s="76"/>
      <c r="R1116" s="28"/>
      <c r="S1116" s="39"/>
      <c r="U1116" s="76"/>
    </row>
    <row r="1117" spans="1:21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98"/>
      <c r="N1117" s="28"/>
      <c r="O1117" s="82"/>
      <c r="Q1117" s="76"/>
      <c r="R1117" s="28"/>
      <c r="S1117" s="39"/>
      <c r="U1117" s="76"/>
    </row>
    <row r="1118" spans="1:21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98"/>
      <c r="N1118" s="28"/>
      <c r="O1118" s="82"/>
      <c r="Q1118" s="76"/>
      <c r="R1118" s="28"/>
      <c r="S1118" s="39"/>
      <c r="U1118" s="76"/>
    </row>
    <row r="1119" spans="1:21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98"/>
      <c r="N1119" s="28"/>
      <c r="O1119" s="82"/>
      <c r="Q1119" s="76"/>
      <c r="R1119" s="28"/>
      <c r="S1119" s="39"/>
      <c r="U1119" s="76"/>
    </row>
    <row r="1120" spans="1:21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98"/>
      <c r="N1120" s="28"/>
      <c r="O1120" s="82"/>
      <c r="Q1120" s="76"/>
      <c r="R1120" s="28"/>
      <c r="S1120" s="39"/>
      <c r="U1120" s="76"/>
    </row>
    <row r="1121" spans="1:21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98"/>
      <c r="N1121" s="28"/>
      <c r="O1121" s="82"/>
      <c r="Q1121" s="76"/>
      <c r="R1121" s="28"/>
      <c r="S1121" s="39"/>
      <c r="U1121" s="76"/>
    </row>
    <row r="1122" spans="1:21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98"/>
      <c r="N1122" s="28"/>
      <c r="O1122" s="82"/>
      <c r="Q1122" s="76"/>
      <c r="R1122" s="28"/>
      <c r="S1122" s="39"/>
      <c r="U1122" s="76"/>
    </row>
    <row r="1123" spans="1:21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98"/>
      <c r="N1123" s="28"/>
      <c r="O1123" s="82"/>
      <c r="Q1123" s="76"/>
      <c r="R1123" s="28"/>
      <c r="S1123" s="39"/>
      <c r="U1123" s="76"/>
    </row>
    <row r="1124" spans="1:21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98"/>
      <c r="N1124" s="28"/>
      <c r="O1124" s="82"/>
      <c r="Q1124" s="76"/>
      <c r="R1124" s="28"/>
      <c r="S1124" s="39"/>
      <c r="U1124" s="76"/>
    </row>
    <row r="1125" spans="1:21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98"/>
      <c r="N1125" s="28"/>
      <c r="O1125" s="82"/>
      <c r="Q1125" s="76"/>
      <c r="R1125" s="28"/>
      <c r="S1125" s="39"/>
      <c r="U1125" s="76"/>
    </row>
    <row r="1126" spans="1:21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98"/>
      <c r="N1126" s="28"/>
      <c r="O1126" s="82"/>
      <c r="Q1126" s="76"/>
      <c r="R1126" s="28"/>
      <c r="S1126" s="39"/>
      <c r="U1126" s="76"/>
    </row>
    <row r="1127" spans="1:21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98"/>
      <c r="N1127" s="28"/>
      <c r="O1127" s="82"/>
      <c r="Q1127" s="76"/>
      <c r="R1127" s="28"/>
      <c r="S1127" s="39"/>
      <c r="U1127" s="76"/>
    </row>
    <row r="1128" spans="1:21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98"/>
      <c r="N1128" s="28"/>
      <c r="O1128" s="82"/>
      <c r="Q1128" s="76"/>
      <c r="R1128" s="28"/>
      <c r="S1128" s="39"/>
      <c r="U1128" s="76"/>
    </row>
    <row r="1129" spans="1:21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98"/>
      <c r="N1129" s="28"/>
      <c r="O1129" s="82"/>
      <c r="Q1129" s="76"/>
      <c r="R1129" s="28"/>
      <c r="S1129" s="39"/>
      <c r="U1129" s="76"/>
    </row>
    <row r="1130" spans="1:21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98"/>
      <c r="N1130" s="28"/>
      <c r="O1130" s="82"/>
      <c r="Q1130" s="76"/>
      <c r="R1130" s="28"/>
      <c r="S1130" s="39"/>
      <c r="U1130" s="76"/>
    </row>
    <row r="1131" spans="1:21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98"/>
      <c r="N1131" s="28"/>
      <c r="O1131" s="82"/>
      <c r="Q1131" s="76"/>
      <c r="R1131" s="28"/>
      <c r="S1131" s="39"/>
      <c r="U1131" s="76"/>
    </row>
    <row r="1132" spans="1:21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98"/>
      <c r="N1132" s="28"/>
      <c r="O1132" s="82"/>
      <c r="Q1132" s="76"/>
      <c r="R1132" s="28"/>
      <c r="S1132" s="39"/>
      <c r="U1132" s="76"/>
    </row>
    <row r="1133" spans="1:21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98"/>
      <c r="N1133" s="28"/>
      <c r="O1133" s="82"/>
      <c r="Q1133" s="76"/>
      <c r="R1133" s="28"/>
      <c r="S1133" s="39"/>
      <c r="U1133" s="76"/>
    </row>
    <row r="1134" spans="1:21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98"/>
      <c r="N1134" s="28"/>
      <c r="O1134" s="82"/>
      <c r="Q1134" s="76"/>
      <c r="R1134" s="28"/>
      <c r="S1134" s="39"/>
      <c r="U1134" s="76"/>
    </row>
    <row r="1135" spans="1:21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98"/>
      <c r="N1135" s="28"/>
      <c r="O1135" s="82"/>
      <c r="Q1135" s="76"/>
      <c r="R1135" s="28"/>
      <c r="S1135" s="39"/>
      <c r="U1135" s="76"/>
    </row>
    <row r="1136" spans="1:21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98"/>
      <c r="N1136" s="28"/>
      <c r="O1136" s="82"/>
      <c r="Q1136" s="76"/>
      <c r="R1136" s="28"/>
      <c r="S1136" s="39"/>
      <c r="U1136" s="76"/>
    </row>
    <row r="1137" spans="1:21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98"/>
      <c r="N1137" s="28"/>
      <c r="O1137" s="82"/>
      <c r="Q1137" s="76"/>
      <c r="R1137" s="28"/>
      <c r="S1137" s="39"/>
      <c r="U1137" s="76"/>
    </row>
    <row r="1138" spans="1:21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98"/>
      <c r="N1138" s="28"/>
      <c r="O1138" s="82"/>
      <c r="Q1138" s="76"/>
      <c r="R1138" s="28"/>
      <c r="S1138" s="39"/>
      <c r="U1138" s="76"/>
    </row>
    <row r="1139" spans="1:21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98"/>
      <c r="N1139" s="28"/>
      <c r="O1139" s="82"/>
      <c r="Q1139" s="76"/>
      <c r="R1139" s="28"/>
      <c r="S1139" s="39"/>
      <c r="U1139" s="76"/>
    </row>
    <row r="1140" spans="1:21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98"/>
      <c r="N1140" s="28"/>
      <c r="O1140" s="82"/>
      <c r="Q1140" s="76"/>
      <c r="R1140" s="28"/>
      <c r="S1140" s="39"/>
      <c r="U1140" s="76"/>
    </row>
    <row r="1141" spans="1:21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98"/>
      <c r="N1141" s="28"/>
      <c r="O1141" s="82"/>
      <c r="Q1141" s="76"/>
      <c r="R1141" s="28"/>
      <c r="S1141" s="39"/>
      <c r="U1141" s="76"/>
    </row>
    <row r="1142" spans="1:21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98"/>
      <c r="N1142" s="28"/>
      <c r="O1142" s="82"/>
      <c r="Q1142" s="76"/>
      <c r="R1142" s="28"/>
      <c r="S1142" s="39"/>
      <c r="U1142" s="76"/>
    </row>
    <row r="1143" spans="1:21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98"/>
      <c r="N1143" s="28"/>
      <c r="O1143" s="82"/>
      <c r="Q1143" s="76"/>
      <c r="R1143" s="28"/>
      <c r="S1143" s="39"/>
      <c r="U1143" s="76"/>
    </row>
    <row r="1144" spans="1:21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98"/>
      <c r="N1144" s="28"/>
      <c r="O1144" s="82"/>
      <c r="Q1144" s="76"/>
      <c r="R1144" s="28"/>
      <c r="S1144" s="39"/>
      <c r="U1144" s="76"/>
    </row>
    <row r="1145" spans="1:21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98"/>
      <c r="N1145" s="28"/>
      <c r="O1145" s="82"/>
      <c r="Q1145" s="76"/>
      <c r="R1145" s="28"/>
      <c r="S1145" s="39"/>
      <c r="U1145" s="76"/>
    </row>
    <row r="1146" spans="1:21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98"/>
      <c r="N1146" s="28"/>
      <c r="O1146" s="82"/>
      <c r="Q1146" s="76"/>
      <c r="R1146" s="28"/>
      <c r="S1146" s="39"/>
      <c r="U1146" s="76"/>
    </row>
    <row r="1147" spans="1:21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98"/>
      <c r="N1147" s="28"/>
      <c r="O1147" s="82"/>
      <c r="Q1147" s="76"/>
      <c r="R1147" s="28"/>
      <c r="S1147" s="39"/>
      <c r="U1147" s="76"/>
    </row>
    <row r="1148" spans="1:21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98"/>
      <c r="N1148" s="28"/>
      <c r="O1148" s="82"/>
      <c r="Q1148" s="76"/>
      <c r="R1148" s="28"/>
      <c r="S1148" s="39"/>
      <c r="U1148" s="76"/>
    </row>
    <row r="1149" spans="1:21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98"/>
      <c r="N1149" s="28"/>
      <c r="O1149" s="82"/>
      <c r="Q1149" s="76"/>
      <c r="R1149" s="28"/>
      <c r="S1149" s="39"/>
      <c r="U1149" s="76"/>
    </row>
    <row r="1150" spans="1:21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98"/>
      <c r="N1150" s="28"/>
      <c r="O1150" s="82"/>
      <c r="Q1150" s="76"/>
      <c r="R1150" s="28"/>
      <c r="S1150" s="39"/>
      <c r="U1150" s="76"/>
    </row>
    <row r="1151" spans="1:21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98"/>
      <c r="N1151" s="28"/>
      <c r="O1151" s="82"/>
      <c r="Q1151" s="76"/>
      <c r="R1151" s="28"/>
      <c r="S1151" s="39"/>
      <c r="U1151" s="76"/>
    </row>
    <row r="1152" spans="1:21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98"/>
      <c r="N1152" s="28"/>
      <c r="O1152" s="82"/>
      <c r="Q1152" s="76"/>
      <c r="R1152" s="28"/>
      <c r="S1152" s="39"/>
      <c r="U1152" s="76"/>
    </row>
    <row r="1153" spans="1:21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98"/>
      <c r="N1153" s="28"/>
      <c r="O1153" s="82"/>
      <c r="Q1153" s="76"/>
      <c r="R1153" s="28"/>
      <c r="S1153" s="39"/>
      <c r="U1153" s="76"/>
    </row>
    <row r="1154" spans="1:21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98"/>
      <c r="N1154" s="28"/>
      <c r="O1154" s="82"/>
      <c r="Q1154" s="76"/>
      <c r="R1154" s="28"/>
      <c r="S1154" s="39"/>
      <c r="U1154" s="76"/>
    </row>
    <row r="1155" spans="1:21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98"/>
      <c r="N1155" s="28"/>
      <c r="O1155" s="82"/>
      <c r="Q1155" s="76"/>
      <c r="R1155" s="28"/>
      <c r="S1155" s="39"/>
      <c r="U1155" s="76"/>
    </row>
    <row r="1156" spans="1:21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98"/>
      <c r="N1156" s="28"/>
      <c r="O1156" s="82"/>
      <c r="Q1156" s="76"/>
      <c r="R1156" s="28"/>
      <c r="S1156" s="39"/>
      <c r="U1156" s="76"/>
    </row>
    <row r="1157" spans="1:21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98"/>
      <c r="N1157" s="28"/>
      <c r="O1157" s="82"/>
      <c r="Q1157" s="76"/>
      <c r="R1157" s="28"/>
      <c r="S1157" s="39"/>
      <c r="U1157" s="76"/>
    </row>
    <row r="1158" spans="1:21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98"/>
      <c r="N1158" s="28"/>
      <c r="O1158" s="82"/>
      <c r="Q1158" s="76"/>
      <c r="R1158" s="28"/>
      <c r="S1158" s="39"/>
      <c r="U1158" s="76"/>
    </row>
    <row r="1159" spans="1:21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98"/>
      <c r="N1159" s="28"/>
      <c r="O1159" s="82"/>
      <c r="Q1159" s="76"/>
      <c r="R1159" s="28"/>
      <c r="S1159" s="39"/>
      <c r="U1159" s="76"/>
    </row>
    <row r="1160" spans="1:21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98"/>
      <c r="N1160" s="28"/>
      <c r="O1160" s="82"/>
      <c r="Q1160" s="76"/>
      <c r="R1160" s="28"/>
      <c r="S1160" s="39"/>
      <c r="U1160" s="76"/>
    </row>
    <row r="1161" spans="1:21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98"/>
      <c r="N1161" s="28"/>
      <c r="O1161" s="82"/>
      <c r="Q1161" s="76"/>
      <c r="R1161" s="28"/>
      <c r="S1161" s="39"/>
      <c r="U1161" s="76"/>
    </row>
    <row r="1162" spans="1:21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98"/>
      <c r="N1162" s="28"/>
      <c r="O1162" s="82"/>
      <c r="Q1162" s="76"/>
      <c r="R1162" s="28"/>
      <c r="S1162" s="39"/>
      <c r="U1162" s="76"/>
    </row>
    <row r="1163" spans="1:21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98"/>
      <c r="N1163" s="28"/>
      <c r="O1163" s="82"/>
      <c r="Q1163" s="76"/>
      <c r="R1163" s="28"/>
      <c r="S1163" s="39"/>
      <c r="U1163" s="76"/>
    </row>
    <row r="1164" spans="1:21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98"/>
      <c r="N1164" s="28"/>
      <c r="O1164" s="82"/>
      <c r="Q1164" s="76"/>
      <c r="R1164" s="28"/>
      <c r="S1164" s="39"/>
      <c r="U1164" s="76"/>
    </row>
    <row r="1165" spans="1:21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98"/>
      <c r="N1165" s="28"/>
      <c r="O1165" s="82"/>
      <c r="Q1165" s="76"/>
      <c r="R1165" s="28"/>
      <c r="S1165" s="39"/>
      <c r="U1165" s="76"/>
    </row>
    <row r="1166" spans="1:21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98"/>
      <c r="N1166" s="28"/>
      <c r="O1166" s="82"/>
      <c r="Q1166" s="76"/>
      <c r="R1166" s="28"/>
      <c r="S1166" s="39"/>
      <c r="U1166" s="76"/>
    </row>
    <row r="1167" spans="1:21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98"/>
      <c r="N1167" s="28"/>
      <c r="O1167" s="82"/>
      <c r="Q1167" s="76"/>
      <c r="R1167" s="28"/>
      <c r="S1167" s="39"/>
      <c r="U1167" s="76"/>
    </row>
    <row r="1168" spans="1:21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98"/>
      <c r="N1168" s="28"/>
      <c r="O1168" s="82"/>
      <c r="Q1168" s="76"/>
      <c r="R1168" s="28"/>
      <c r="S1168" s="39"/>
      <c r="U1168" s="76"/>
    </row>
    <row r="1169" spans="1:21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98"/>
      <c r="N1169" s="28"/>
      <c r="O1169" s="82"/>
      <c r="Q1169" s="76"/>
      <c r="R1169" s="28"/>
      <c r="S1169" s="39"/>
      <c r="U1169" s="76"/>
    </row>
    <row r="1170" spans="1:21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98"/>
      <c r="N1170" s="28"/>
      <c r="O1170" s="82"/>
      <c r="Q1170" s="76"/>
      <c r="R1170" s="28"/>
      <c r="S1170" s="39"/>
      <c r="U1170" s="76"/>
    </row>
    <row r="1171" spans="1:21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98"/>
      <c r="N1171" s="28"/>
      <c r="O1171" s="82"/>
      <c r="Q1171" s="76"/>
      <c r="R1171" s="28"/>
      <c r="S1171" s="39"/>
      <c r="U1171" s="76"/>
    </row>
    <row r="1172" spans="1:21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98"/>
      <c r="N1172" s="28"/>
      <c r="O1172" s="82"/>
      <c r="Q1172" s="76"/>
      <c r="R1172" s="28"/>
      <c r="S1172" s="39"/>
      <c r="U1172" s="76"/>
    </row>
    <row r="1173" spans="1:21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98"/>
      <c r="N1173" s="28"/>
      <c r="O1173" s="82"/>
      <c r="Q1173" s="76"/>
      <c r="R1173" s="28"/>
      <c r="S1173" s="39"/>
      <c r="U1173" s="76"/>
    </row>
    <row r="1174" spans="1:21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98"/>
      <c r="N1174" s="28"/>
      <c r="O1174" s="82"/>
      <c r="Q1174" s="76"/>
      <c r="R1174" s="28"/>
      <c r="S1174" s="39"/>
      <c r="U1174" s="76"/>
    </row>
    <row r="1175" spans="1:21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98"/>
      <c r="N1175" s="28"/>
      <c r="O1175" s="82"/>
      <c r="Q1175" s="76"/>
      <c r="R1175" s="28"/>
      <c r="S1175" s="39"/>
      <c r="U1175" s="76"/>
    </row>
    <row r="1176" spans="1:21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98"/>
      <c r="N1176" s="28"/>
      <c r="O1176" s="82"/>
      <c r="Q1176" s="76"/>
      <c r="R1176" s="28"/>
      <c r="S1176" s="39"/>
      <c r="U1176" s="76"/>
    </row>
    <row r="1177" spans="1:21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98"/>
      <c r="N1177" s="28"/>
      <c r="O1177" s="82"/>
      <c r="Q1177" s="76"/>
      <c r="R1177" s="28"/>
      <c r="S1177" s="39"/>
      <c r="U1177" s="76"/>
    </row>
    <row r="1178" spans="1:21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98"/>
      <c r="N1178" s="28"/>
      <c r="O1178" s="82"/>
      <c r="Q1178" s="76"/>
      <c r="R1178" s="28"/>
      <c r="S1178" s="39"/>
      <c r="U1178" s="76"/>
    </row>
    <row r="1179" spans="1:21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98"/>
      <c r="N1179" s="28"/>
      <c r="O1179" s="82"/>
      <c r="Q1179" s="76"/>
      <c r="R1179" s="28"/>
      <c r="S1179" s="39"/>
      <c r="U1179" s="76"/>
    </row>
    <row r="1180" spans="1:21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98"/>
      <c r="N1180" s="28"/>
      <c r="O1180" s="82"/>
      <c r="Q1180" s="76"/>
      <c r="R1180" s="28"/>
      <c r="S1180" s="39"/>
      <c r="U1180" s="76"/>
    </row>
    <row r="1181" spans="1:21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98"/>
      <c r="N1181" s="28"/>
      <c r="O1181" s="82"/>
      <c r="Q1181" s="76"/>
      <c r="R1181" s="28"/>
      <c r="S1181" s="39"/>
      <c r="U1181" s="76"/>
    </row>
    <row r="1182" spans="1:21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98"/>
      <c r="N1182" s="28"/>
      <c r="O1182" s="82"/>
      <c r="Q1182" s="76"/>
      <c r="R1182" s="28"/>
      <c r="S1182" s="39"/>
      <c r="U1182" s="76"/>
    </row>
    <row r="1183" spans="1:21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98"/>
      <c r="N1183" s="28"/>
      <c r="O1183" s="82"/>
      <c r="Q1183" s="76"/>
      <c r="R1183" s="28"/>
      <c r="S1183" s="39"/>
      <c r="U1183" s="76"/>
    </row>
    <row r="1184" spans="1:21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98"/>
      <c r="N1184" s="28"/>
      <c r="O1184" s="82"/>
      <c r="Q1184" s="76"/>
      <c r="R1184" s="28"/>
      <c r="S1184" s="39"/>
      <c r="U1184" s="76"/>
    </row>
    <row r="1185" spans="1:21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98"/>
      <c r="N1185" s="28"/>
      <c r="O1185" s="82"/>
      <c r="Q1185" s="76"/>
      <c r="R1185" s="28"/>
      <c r="S1185" s="39"/>
      <c r="U1185" s="76"/>
    </row>
    <row r="1186" spans="1:21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98"/>
      <c r="N1186" s="28"/>
      <c r="O1186" s="82"/>
      <c r="Q1186" s="76"/>
      <c r="R1186" s="28"/>
      <c r="S1186" s="39"/>
      <c r="U1186" s="76"/>
    </row>
    <row r="1187" spans="1:21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98"/>
      <c r="N1187" s="28"/>
      <c r="O1187" s="82"/>
      <c r="Q1187" s="76"/>
      <c r="R1187" s="28"/>
      <c r="S1187" s="39"/>
      <c r="U1187" s="76"/>
    </row>
    <row r="1188" spans="1:21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98"/>
      <c r="N1188" s="28"/>
      <c r="O1188" s="82"/>
      <c r="Q1188" s="76"/>
      <c r="R1188" s="28"/>
      <c r="S1188" s="39"/>
      <c r="U1188" s="76"/>
    </row>
    <row r="1189" spans="1:21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98"/>
      <c r="N1189" s="28"/>
      <c r="O1189" s="82"/>
      <c r="Q1189" s="76"/>
      <c r="R1189" s="28"/>
      <c r="S1189" s="39"/>
      <c r="U1189" s="76"/>
    </row>
    <row r="1190" spans="1:21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98"/>
      <c r="N1190" s="28"/>
      <c r="O1190" s="82"/>
      <c r="Q1190" s="76"/>
      <c r="R1190" s="28"/>
      <c r="S1190" s="39"/>
      <c r="U1190" s="76"/>
    </row>
    <row r="1191" spans="1:21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98"/>
      <c r="N1191" s="28"/>
      <c r="O1191" s="82"/>
      <c r="Q1191" s="76"/>
      <c r="R1191" s="28"/>
      <c r="S1191" s="39"/>
      <c r="U1191" s="76"/>
    </row>
    <row r="1192" spans="1:21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98"/>
      <c r="N1192" s="28"/>
      <c r="O1192" s="82"/>
      <c r="Q1192" s="76"/>
      <c r="R1192" s="28"/>
      <c r="S1192" s="39"/>
      <c r="U1192" s="76"/>
    </row>
    <row r="1193" spans="1:21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98"/>
      <c r="N1193" s="28"/>
      <c r="O1193" s="82"/>
      <c r="Q1193" s="76"/>
      <c r="R1193" s="28"/>
      <c r="S1193" s="39"/>
      <c r="U1193" s="76"/>
    </row>
    <row r="1194" spans="1:21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98"/>
      <c r="N1194" s="28"/>
      <c r="O1194" s="82"/>
      <c r="Q1194" s="76"/>
      <c r="R1194" s="28"/>
      <c r="S1194" s="39"/>
      <c r="U1194" s="76"/>
    </row>
    <row r="1195" spans="1:21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98"/>
      <c r="N1195" s="28"/>
      <c r="O1195" s="82"/>
      <c r="Q1195" s="76"/>
      <c r="R1195" s="28"/>
      <c r="S1195" s="39"/>
      <c r="U1195" s="76"/>
    </row>
    <row r="1196" spans="1:21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98"/>
      <c r="N1196" s="28"/>
      <c r="O1196" s="82"/>
      <c r="Q1196" s="76"/>
      <c r="R1196" s="28"/>
      <c r="S1196" s="39"/>
      <c r="U1196" s="76"/>
    </row>
    <row r="1197" spans="1:21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98"/>
      <c r="N1197" s="28"/>
      <c r="O1197" s="82"/>
      <c r="Q1197" s="76"/>
      <c r="R1197" s="28"/>
      <c r="S1197" s="39"/>
      <c r="U1197" s="76"/>
    </row>
    <row r="1198" spans="1:21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98"/>
      <c r="N1198" s="28"/>
      <c r="O1198" s="82"/>
      <c r="Q1198" s="76"/>
      <c r="R1198" s="28"/>
      <c r="S1198" s="39"/>
      <c r="U1198" s="76"/>
    </row>
    <row r="1199" spans="1:21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98"/>
      <c r="N1199" s="28"/>
      <c r="O1199" s="82"/>
      <c r="Q1199" s="76"/>
      <c r="R1199" s="28"/>
      <c r="S1199" s="39"/>
      <c r="U1199" s="76"/>
    </row>
    <row r="1200" spans="1:21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98"/>
      <c r="N1200" s="28"/>
      <c r="O1200" s="82"/>
      <c r="Q1200" s="76"/>
      <c r="R1200" s="28"/>
      <c r="S1200" s="39"/>
      <c r="U1200" s="76"/>
    </row>
    <row r="1201" spans="1:21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98"/>
      <c r="N1201" s="28"/>
      <c r="O1201" s="82"/>
      <c r="Q1201" s="76"/>
      <c r="R1201" s="28"/>
      <c r="S1201" s="39"/>
      <c r="U1201" s="76"/>
    </row>
    <row r="1202" spans="1:21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98"/>
      <c r="N1202" s="28"/>
      <c r="O1202" s="82"/>
      <c r="Q1202" s="76"/>
      <c r="R1202" s="28"/>
      <c r="S1202" s="39"/>
      <c r="U1202" s="76"/>
    </row>
    <row r="1203" spans="1:21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98"/>
      <c r="N1203" s="28"/>
      <c r="O1203" s="82"/>
      <c r="Q1203" s="76"/>
      <c r="R1203" s="28"/>
      <c r="S1203" s="39"/>
      <c r="U1203" s="76"/>
    </row>
    <row r="1204" spans="1:21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98"/>
      <c r="N1204" s="28"/>
      <c r="O1204" s="82"/>
      <c r="Q1204" s="76"/>
      <c r="R1204" s="28"/>
      <c r="S1204" s="39"/>
      <c r="U1204" s="76"/>
    </row>
    <row r="1205" spans="1:21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98"/>
      <c r="N1205" s="28"/>
      <c r="O1205" s="82"/>
      <c r="Q1205" s="76"/>
      <c r="R1205" s="28"/>
      <c r="S1205" s="39"/>
      <c r="U1205" s="76"/>
    </row>
    <row r="1206" spans="1:21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98"/>
      <c r="N1206" s="28"/>
      <c r="O1206" s="82"/>
      <c r="Q1206" s="76"/>
      <c r="R1206" s="28"/>
      <c r="S1206" s="39"/>
      <c r="U1206" s="76"/>
    </row>
    <row r="1207" spans="1:21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98"/>
      <c r="N1207" s="28"/>
      <c r="O1207" s="82"/>
      <c r="Q1207" s="76"/>
      <c r="R1207" s="28"/>
      <c r="S1207" s="39"/>
      <c r="U1207" s="76"/>
    </row>
    <row r="1208" spans="1:21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98"/>
      <c r="N1208" s="28"/>
      <c r="O1208" s="82"/>
      <c r="Q1208" s="76"/>
      <c r="R1208" s="28"/>
      <c r="S1208" s="39"/>
      <c r="U1208" s="76"/>
    </row>
    <row r="1209" spans="1:21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98"/>
      <c r="N1209" s="28"/>
      <c r="O1209" s="82"/>
      <c r="Q1209" s="76"/>
      <c r="R1209" s="28"/>
      <c r="S1209" s="39"/>
      <c r="U1209" s="76"/>
    </row>
    <row r="1210" spans="1:21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98"/>
      <c r="N1210" s="28"/>
      <c r="O1210" s="82"/>
      <c r="Q1210" s="76"/>
      <c r="R1210" s="28"/>
      <c r="S1210" s="39"/>
      <c r="U1210" s="76"/>
    </row>
    <row r="1211" spans="1:21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98"/>
      <c r="N1211" s="28"/>
      <c r="O1211" s="82"/>
      <c r="Q1211" s="76"/>
      <c r="R1211" s="28"/>
      <c r="S1211" s="39"/>
      <c r="U1211" s="76"/>
    </row>
    <row r="1212" spans="1:21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98"/>
      <c r="N1212" s="28"/>
      <c r="O1212" s="82"/>
      <c r="Q1212" s="76"/>
      <c r="R1212" s="28"/>
      <c r="S1212" s="39"/>
      <c r="U1212" s="76"/>
    </row>
    <row r="1213" spans="1:21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98"/>
      <c r="N1213" s="28"/>
      <c r="O1213" s="82"/>
      <c r="Q1213" s="76"/>
      <c r="R1213" s="28"/>
      <c r="S1213" s="39"/>
      <c r="U1213" s="76"/>
    </row>
    <row r="1214" spans="1:21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98"/>
      <c r="N1214" s="28"/>
      <c r="O1214" s="82"/>
      <c r="Q1214" s="76"/>
      <c r="R1214" s="28"/>
      <c r="S1214" s="39"/>
      <c r="U1214" s="76"/>
    </row>
    <row r="1215" spans="1:21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98"/>
      <c r="N1215" s="28"/>
      <c r="O1215" s="82"/>
      <c r="Q1215" s="76"/>
      <c r="R1215" s="28"/>
      <c r="S1215" s="39"/>
      <c r="U1215" s="76"/>
    </row>
    <row r="1216" spans="1:21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98"/>
      <c r="N1216" s="28"/>
      <c r="O1216" s="82"/>
      <c r="Q1216" s="76"/>
      <c r="R1216" s="28"/>
      <c r="S1216" s="39"/>
      <c r="U1216" s="76"/>
    </row>
    <row r="1217" spans="1:21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98"/>
      <c r="N1217" s="28"/>
      <c r="O1217" s="82"/>
      <c r="Q1217" s="76"/>
      <c r="R1217" s="28"/>
      <c r="S1217" s="39"/>
      <c r="U1217" s="76"/>
    </row>
    <row r="1218" spans="1:21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98"/>
      <c r="N1218" s="28"/>
      <c r="O1218" s="82"/>
      <c r="Q1218" s="76"/>
      <c r="R1218" s="28"/>
      <c r="S1218" s="39"/>
      <c r="U1218" s="76"/>
    </row>
    <row r="1219" spans="1:21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98"/>
      <c r="N1219" s="28"/>
      <c r="O1219" s="82"/>
      <c r="Q1219" s="76"/>
      <c r="R1219" s="28"/>
      <c r="S1219" s="39"/>
      <c r="U1219" s="76"/>
    </row>
    <row r="1220" spans="1:21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98"/>
      <c r="N1220" s="28"/>
      <c r="O1220" s="82"/>
      <c r="Q1220" s="76"/>
      <c r="R1220" s="28"/>
      <c r="S1220" s="39"/>
      <c r="U1220" s="76"/>
    </row>
    <row r="1221" spans="1:21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98"/>
      <c r="N1221" s="28"/>
      <c r="O1221" s="82"/>
      <c r="Q1221" s="76"/>
      <c r="R1221" s="28"/>
      <c r="S1221" s="39"/>
      <c r="U1221" s="76"/>
    </row>
    <row r="1222" spans="1:21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98"/>
      <c r="N1222" s="28"/>
      <c r="O1222" s="82"/>
      <c r="Q1222" s="76"/>
      <c r="R1222" s="28"/>
      <c r="S1222" s="39"/>
      <c r="U1222" s="76"/>
    </row>
    <row r="1223" spans="1:21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98"/>
      <c r="N1223" s="28"/>
      <c r="O1223" s="82"/>
      <c r="Q1223" s="76"/>
      <c r="R1223" s="28"/>
      <c r="S1223" s="39"/>
      <c r="U1223" s="76"/>
    </row>
    <row r="1224" spans="1:21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98"/>
      <c r="N1224" s="28"/>
      <c r="O1224" s="82"/>
      <c r="Q1224" s="76"/>
      <c r="R1224" s="28"/>
      <c r="S1224" s="39"/>
      <c r="U1224" s="76"/>
    </row>
    <row r="1225" spans="1:21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98"/>
      <c r="N1225" s="28"/>
      <c r="O1225" s="82"/>
      <c r="Q1225" s="76"/>
      <c r="R1225" s="28"/>
      <c r="S1225" s="39"/>
      <c r="U1225" s="76"/>
    </row>
    <row r="1226" spans="1:21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98"/>
      <c r="N1226" s="28"/>
      <c r="O1226" s="82"/>
      <c r="Q1226" s="76"/>
      <c r="R1226" s="28"/>
      <c r="S1226" s="39"/>
      <c r="U1226" s="76"/>
    </row>
    <row r="1227" spans="1:21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98"/>
      <c r="N1227" s="28"/>
      <c r="O1227" s="82"/>
      <c r="Q1227" s="76"/>
      <c r="R1227" s="28"/>
      <c r="S1227" s="39"/>
      <c r="U1227" s="76"/>
    </row>
    <row r="1228" spans="1:21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98"/>
      <c r="N1228" s="28"/>
      <c r="O1228" s="82"/>
      <c r="Q1228" s="76"/>
      <c r="R1228" s="28"/>
      <c r="S1228" s="39"/>
      <c r="U1228" s="76"/>
    </row>
    <row r="1229" spans="1:21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98"/>
      <c r="N1229" s="28"/>
      <c r="O1229" s="82"/>
      <c r="Q1229" s="76"/>
      <c r="R1229" s="28"/>
      <c r="S1229" s="39"/>
      <c r="U1229" s="76"/>
    </row>
    <row r="1230" spans="1:21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98"/>
      <c r="N1230" s="28"/>
      <c r="O1230" s="82"/>
      <c r="Q1230" s="76"/>
      <c r="R1230" s="28"/>
      <c r="S1230" s="39"/>
      <c r="U1230" s="76"/>
    </row>
    <row r="1231" spans="1:21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98"/>
      <c r="N1231" s="28"/>
      <c r="O1231" s="82"/>
      <c r="Q1231" s="76"/>
      <c r="R1231" s="28"/>
      <c r="S1231" s="39"/>
      <c r="U1231" s="76"/>
    </row>
    <row r="1232" spans="1:21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98"/>
      <c r="N1232" s="28"/>
      <c r="O1232" s="82"/>
      <c r="Q1232" s="76"/>
      <c r="R1232" s="28"/>
      <c r="S1232" s="39"/>
      <c r="U1232" s="76"/>
    </row>
    <row r="1233" spans="1:21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98"/>
      <c r="N1233" s="28"/>
      <c r="O1233" s="82"/>
      <c r="Q1233" s="76"/>
      <c r="R1233" s="28"/>
      <c r="S1233" s="39"/>
      <c r="U1233" s="76"/>
    </row>
    <row r="1234" spans="1:21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98"/>
      <c r="N1234" s="28"/>
      <c r="O1234" s="82"/>
      <c r="Q1234" s="76"/>
      <c r="R1234" s="28"/>
      <c r="S1234" s="39"/>
      <c r="U1234" s="76"/>
    </row>
    <row r="1235" spans="1:21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98"/>
      <c r="N1235" s="28"/>
      <c r="O1235" s="82"/>
      <c r="Q1235" s="76"/>
      <c r="R1235" s="28"/>
      <c r="S1235" s="39"/>
      <c r="U1235" s="76"/>
    </row>
    <row r="1236" spans="1:21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98"/>
      <c r="N1236" s="28"/>
      <c r="O1236" s="82"/>
      <c r="Q1236" s="76"/>
      <c r="R1236" s="28"/>
      <c r="S1236" s="39"/>
      <c r="U1236" s="76"/>
    </row>
    <row r="1237" spans="1:21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98"/>
      <c r="N1237" s="28"/>
      <c r="O1237" s="82"/>
      <c r="Q1237" s="76"/>
      <c r="R1237" s="28"/>
      <c r="S1237" s="39"/>
      <c r="U1237" s="76"/>
    </row>
    <row r="1238" spans="1:21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98"/>
      <c r="N1238" s="28"/>
      <c r="O1238" s="82"/>
      <c r="Q1238" s="76"/>
      <c r="R1238" s="28"/>
      <c r="S1238" s="39"/>
      <c r="U1238" s="76"/>
    </row>
    <row r="1239" spans="1:21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98"/>
      <c r="N1239" s="28"/>
      <c r="O1239" s="82"/>
      <c r="Q1239" s="76"/>
      <c r="R1239" s="28"/>
      <c r="S1239" s="39"/>
      <c r="U1239" s="76"/>
    </row>
    <row r="1240" spans="1:21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98"/>
      <c r="N1240" s="28"/>
      <c r="O1240" s="82"/>
      <c r="Q1240" s="76"/>
      <c r="R1240" s="28"/>
      <c r="S1240" s="39"/>
      <c r="U1240" s="76"/>
    </row>
    <row r="1241" spans="1:21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98"/>
      <c r="N1241" s="28"/>
      <c r="O1241" s="82"/>
      <c r="Q1241" s="76"/>
      <c r="R1241" s="28"/>
      <c r="S1241" s="39"/>
      <c r="U1241" s="76"/>
    </row>
    <row r="1242" spans="1:21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98"/>
      <c r="N1242" s="28"/>
      <c r="O1242" s="82"/>
      <c r="Q1242" s="76"/>
      <c r="R1242" s="28"/>
      <c r="S1242" s="39"/>
      <c r="U1242" s="76"/>
    </row>
    <row r="1243" spans="1:21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98"/>
      <c r="N1243" s="28"/>
      <c r="O1243" s="82"/>
      <c r="Q1243" s="76"/>
      <c r="R1243" s="28"/>
      <c r="S1243" s="39"/>
      <c r="U1243" s="76"/>
    </row>
    <row r="1244" spans="1:21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98"/>
      <c r="N1244" s="28"/>
      <c r="O1244" s="82"/>
      <c r="Q1244" s="76"/>
      <c r="R1244" s="28"/>
      <c r="S1244" s="39"/>
      <c r="U1244" s="76"/>
    </row>
    <row r="1245" spans="1:21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98"/>
      <c r="N1245" s="28"/>
      <c r="O1245" s="82"/>
      <c r="Q1245" s="76"/>
      <c r="R1245" s="28"/>
      <c r="S1245" s="39"/>
      <c r="U1245" s="76"/>
    </row>
    <row r="1246" spans="1:21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98"/>
      <c r="N1246" s="28"/>
      <c r="O1246" s="82"/>
      <c r="Q1246" s="76"/>
      <c r="R1246" s="28"/>
      <c r="S1246" s="39"/>
      <c r="U1246" s="76"/>
    </row>
    <row r="1247" spans="1:21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98"/>
      <c r="N1247" s="28"/>
      <c r="O1247" s="82"/>
      <c r="Q1247" s="76"/>
      <c r="R1247" s="28"/>
      <c r="S1247" s="39"/>
      <c r="U1247" s="76"/>
    </row>
    <row r="1248" spans="1:21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98"/>
      <c r="N1248" s="28"/>
      <c r="O1248" s="82"/>
      <c r="Q1248" s="76"/>
      <c r="R1248" s="28"/>
      <c r="S1248" s="39"/>
      <c r="U1248" s="76"/>
    </row>
    <row r="1249" spans="1:21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98"/>
      <c r="N1249" s="28"/>
      <c r="O1249" s="82"/>
      <c r="Q1249" s="76"/>
      <c r="R1249" s="28"/>
      <c r="S1249" s="39"/>
      <c r="U1249" s="76"/>
    </row>
    <row r="1250" spans="1:21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98"/>
      <c r="N1250" s="28"/>
      <c r="O1250" s="82"/>
      <c r="Q1250" s="76"/>
      <c r="R1250" s="28"/>
      <c r="S1250" s="39"/>
      <c r="U1250" s="76"/>
    </row>
    <row r="1251" spans="1:21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98"/>
      <c r="N1251" s="28"/>
      <c r="O1251" s="82"/>
      <c r="Q1251" s="76"/>
      <c r="R1251" s="28"/>
      <c r="S1251" s="39"/>
      <c r="U1251" s="76"/>
    </row>
    <row r="1252" spans="1:21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98"/>
      <c r="N1252" s="28"/>
      <c r="O1252" s="82"/>
      <c r="Q1252" s="76"/>
      <c r="R1252" s="28"/>
      <c r="S1252" s="39"/>
      <c r="U1252" s="76"/>
    </row>
    <row r="1253" spans="1:21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98"/>
      <c r="N1253" s="28"/>
      <c r="O1253" s="82"/>
      <c r="Q1253" s="76"/>
      <c r="R1253" s="28"/>
      <c r="S1253" s="39"/>
      <c r="U1253" s="76"/>
    </row>
    <row r="1254" spans="1:21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98"/>
      <c r="N1254" s="28"/>
      <c r="O1254" s="82"/>
      <c r="Q1254" s="76"/>
      <c r="R1254" s="28"/>
      <c r="S1254" s="39"/>
      <c r="U1254" s="76"/>
    </row>
    <row r="1255" spans="1:21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98"/>
      <c r="N1255" s="28"/>
      <c r="O1255" s="82"/>
      <c r="Q1255" s="76"/>
      <c r="R1255" s="28"/>
      <c r="S1255" s="39"/>
      <c r="U1255" s="76"/>
    </row>
    <row r="1256" spans="1:21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98"/>
      <c r="N1256" s="28"/>
      <c r="O1256" s="82"/>
      <c r="Q1256" s="76"/>
      <c r="R1256" s="28"/>
      <c r="S1256" s="39"/>
      <c r="U1256" s="76"/>
    </row>
    <row r="1257" spans="1:21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98"/>
      <c r="N1257" s="28"/>
      <c r="O1257" s="82"/>
      <c r="Q1257" s="76"/>
      <c r="R1257" s="28"/>
      <c r="S1257" s="39"/>
      <c r="U1257" s="76"/>
    </row>
    <row r="1258" spans="1:21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98"/>
      <c r="N1258" s="28"/>
      <c r="O1258" s="82"/>
      <c r="Q1258" s="76"/>
      <c r="R1258" s="28"/>
      <c r="S1258" s="39"/>
      <c r="U1258" s="76"/>
    </row>
    <row r="1259" spans="1:21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98"/>
      <c r="N1259" s="28"/>
      <c r="O1259" s="82"/>
      <c r="Q1259" s="76"/>
      <c r="R1259" s="28"/>
      <c r="S1259" s="39"/>
      <c r="U1259" s="76"/>
    </row>
    <row r="1260" spans="1:21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98"/>
      <c r="N1260" s="28"/>
      <c r="O1260" s="82"/>
      <c r="Q1260" s="76"/>
      <c r="R1260" s="28"/>
      <c r="S1260" s="39"/>
      <c r="U1260" s="76"/>
    </row>
    <row r="1261" spans="1:21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98"/>
      <c r="N1261" s="28"/>
      <c r="O1261" s="82"/>
      <c r="Q1261" s="76"/>
      <c r="R1261" s="28"/>
      <c r="S1261" s="39"/>
      <c r="U1261" s="76"/>
    </row>
    <row r="1262" spans="1:21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98"/>
      <c r="N1262" s="28"/>
      <c r="O1262" s="82"/>
      <c r="Q1262" s="76"/>
      <c r="R1262" s="28"/>
      <c r="S1262" s="39"/>
      <c r="U1262" s="76"/>
    </row>
    <row r="1263" spans="1:21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98"/>
      <c r="N1263" s="28"/>
      <c r="O1263" s="82"/>
      <c r="Q1263" s="76"/>
      <c r="R1263" s="28"/>
      <c r="S1263" s="39"/>
      <c r="U1263" s="76"/>
    </row>
    <row r="1264" spans="1:21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98"/>
      <c r="N1264" s="28"/>
      <c r="O1264" s="82"/>
      <c r="Q1264" s="76"/>
      <c r="R1264" s="28"/>
      <c r="S1264" s="39"/>
      <c r="U1264" s="76"/>
    </row>
    <row r="1265" spans="1:21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98"/>
      <c r="N1265" s="28"/>
      <c r="O1265" s="82"/>
      <c r="Q1265" s="76"/>
      <c r="R1265" s="28"/>
      <c r="S1265" s="39"/>
      <c r="U1265" s="76"/>
    </row>
    <row r="1266" spans="1:21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98"/>
      <c r="N1266" s="28"/>
      <c r="O1266" s="82"/>
      <c r="Q1266" s="76"/>
      <c r="R1266" s="28"/>
      <c r="S1266" s="39"/>
      <c r="U1266" s="76"/>
    </row>
    <row r="1267" spans="1:21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98"/>
      <c r="N1267" s="28"/>
      <c r="O1267" s="82"/>
      <c r="Q1267" s="76"/>
      <c r="R1267" s="28"/>
      <c r="S1267" s="39"/>
      <c r="U1267" s="76"/>
    </row>
    <row r="1268" spans="1:21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98"/>
      <c r="N1268" s="28"/>
      <c r="O1268" s="82"/>
      <c r="Q1268" s="76"/>
      <c r="R1268" s="28"/>
      <c r="S1268" s="39"/>
      <c r="U1268" s="76"/>
    </row>
    <row r="1269" spans="1:21" s="32" customFormat="1" ht="12" customHeight="1">
      <c r="A1269" s="27"/>
      <c r="B1269" s="27"/>
      <c r="C1269" s="27"/>
      <c r="D1269" s="27"/>
      <c r="E1269" s="27"/>
      <c r="F1269" s="27"/>
      <c r="G1269" s="27"/>
      <c r="H1269" s="27"/>
      <c r="I1269" s="27"/>
      <c r="J1269" s="28"/>
      <c r="K1269" s="28"/>
      <c r="L1269" s="98"/>
      <c r="M1269" s="98"/>
      <c r="N1269" s="28"/>
      <c r="O1269" s="82"/>
      <c r="Q1269" s="76"/>
      <c r="R1269" s="28"/>
      <c r="S1269" s="39"/>
      <c r="U1269" s="76"/>
    </row>
    <row r="1270" spans="1:21" s="32" customFormat="1" ht="12" customHeight="1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98"/>
      <c r="M1270" s="98"/>
      <c r="N1270" s="27"/>
      <c r="O1270" s="82"/>
      <c r="Q1270" s="76"/>
      <c r="R1270" s="27"/>
      <c r="S1270" s="39"/>
      <c r="U1270" s="76"/>
    </row>
    <row r="1271" spans="1:21" s="32" customFormat="1" ht="12" customHeight="1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98"/>
      <c r="M1271" s="98"/>
      <c r="N1271" s="27"/>
      <c r="O1271" s="82"/>
      <c r="Q1271" s="76"/>
      <c r="R1271" s="27"/>
      <c r="S1271" s="39"/>
      <c r="U1271" s="76"/>
    </row>
    <row r="1272" spans="1:21" s="32" customFormat="1" ht="12" customHeight="1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98"/>
      <c r="M1272" s="98"/>
      <c r="N1272" s="27"/>
      <c r="O1272" s="82"/>
      <c r="Q1272" s="76"/>
      <c r="R1272" s="27"/>
      <c r="S1272" s="39"/>
      <c r="U1272" s="76"/>
    </row>
    <row r="1273" spans="1:21" s="32" customFormat="1" ht="12" customHeight="1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98"/>
      <c r="M1273" s="98"/>
      <c r="N1273" s="27"/>
      <c r="O1273" s="82"/>
      <c r="Q1273" s="76"/>
      <c r="R1273" s="27"/>
      <c r="S1273" s="39"/>
      <c r="U1273" s="76"/>
    </row>
    <row r="1274" spans="1:21" s="32" customFormat="1" ht="12" customHeight="1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98"/>
      <c r="M1274" s="98"/>
      <c r="N1274" s="27"/>
      <c r="O1274" s="82"/>
      <c r="Q1274" s="76"/>
      <c r="R1274" s="27"/>
      <c r="S1274" s="39"/>
      <c r="U1274" s="76"/>
    </row>
    <row r="1275" spans="1:21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98"/>
      <c r="M1275" s="98"/>
      <c r="N1275" s="27"/>
      <c r="O1275" s="82"/>
      <c r="Q1275" s="76"/>
      <c r="R1275" s="27"/>
      <c r="S1275" s="39"/>
      <c r="U1275" s="76"/>
    </row>
    <row r="1276" spans="1:21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98"/>
      <c r="N1276" s="27"/>
      <c r="O1276" s="82"/>
      <c r="Q1276" s="76"/>
      <c r="R1276" s="27"/>
      <c r="S1276" s="39"/>
      <c r="U1276" s="76"/>
    </row>
    <row r="1277" spans="1:21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98"/>
      <c r="N1277" s="27"/>
      <c r="O1277" s="82"/>
      <c r="Q1277" s="76"/>
      <c r="R1277" s="27"/>
      <c r="S1277" s="39"/>
      <c r="U1277" s="76"/>
    </row>
    <row r="1278" spans="1:21" ht="12" customHeight="1">
      <c r="Q1278" s="76"/>
      <c r="U1278" s="76"/>
    </row>
    <row r="1279" spans="1:21" ht="12" customHeight="1">
      <c r="Q1279" s="76"/>
      <c r="U1279" s="76"/>
    </row>
    <row r="1280" spans="1:21" ht="12" customHeight="1">
      <c r="Q1280" s="76"/>
      <c r="U1280" s="76"/>
    </row>
    <row r="1281" spans="17:21" ht="12" customHeight="1">
      <c r="Q1281" s="76"/>
      <c r="U1281" s="76"/>
    </row>
    <row r="1282" spans="17:21" ht="12" customHeight="1">
      <c r="Q1282" s="76"/>
      <c r="U1282" s="76"/>
    </row>
    <row r="1283" spans="17:21" ht="12" customHeight="1">
      <c r="Q1283" s="76"/>
      <c r="U1283" s="76"/>
    </row>
    <row r="1284" spans="17:21" ht="12" customHeight="1">
      <c r="Q1284" s="76"/>
      <c r="U1284" s="76"/>
    </row>
    <row r="1285" spans="17:21" ht="12" customHeight="1">
      <c r="Q1285" s="76"/>
      <c r="U1285" s="76"/>
    </row>
    <row r="1286" spans="17:21" ht="12" customHeight="1">
      <c r="Q1286" s="76"/>
      <c r="U1286" s="76"/>
    </row>
    <row r="1287" spans="17:21" ht="12" customHeight="1">
      <c r="Q1287" s="76"/>
      <c r="U1287" s="76"/>
    </row>
    <row r="1288" spans="17:21" ht="12" customHeight="1">
      <c r="Q1288" s="76"/>
      <c r="U1288" s="76"/>
    </row>
    <row r="1289" spans="17:21" ht="12" customHeight="1">
      <c r="Q1289" s="76"/>
      <c r="U1289" s="76"/>
    </row>
    <row r="1290" spans="17:21" ht="12" customHeight="1">
      <c r="Q1290" s="76"/>
      <c r="U1290" s="76"/>
    </row>
    <row r="1291" spans="17:21" ht="12" customHeight="1">
      <c r="Q1291" s="76"/>
      <c r="U1291" s="76"/>
    </row>
    <row r="1292" spans="17:21" ht="12" customHeight="1">
      <c r="Q1292" s="76"/>
      <c r="U1292" s="7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5"/>
  </sheetPr>
  <dimension ref="A1:U1292"/>
  <sheetViews>
    <sheetView zoomScale="85" zoomScaleNormal="85" workbookViewId="0">
      <selection sqref="A1:XFD1048576"/>
    </sheetView>
  </sheetViews>
  <sheetFormatPr defaultColWidth="15.42578125" defaultRowHeight="15" outlineLevelRow="1"/>
  <cols>
    <col min="1" max="1" width="18" style="27" bestFit="1" customWidth="1"/>
    <col min="2" max="2" width="13.7109375" style="27" customWidth="1"/>
    <col min="3" max="3" width="19.140625" style="27" bestFit="1" customWidth="1"/>
    <col min="4" max="4" width="13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" style="27" customWidth="1"/>
    <col min="12" max="12" width="17.42578125" style="98" bestFit="1" customWidth="1"/>
    <col min="13" max="13" width="18" style="98" bestFit="1" customWidth="1"/>
    <col min="14" max="14" width="2.140625" style="27" customWidth="1"/>
    <col min="15" max="15" width="11.140625" style="82" bestFit="1" customWidth="1"/>
    <col min="16" max="16" width="10.7109375" style="32" customWidth="1"/>
    <col min="17" max="17" width="10.7109375" style="98" customWidth="1"/>
    <col min="18" max="18" width="2.140625" style="27" customWidth="1"/>
    <col min="19" max="19" width="10.7109375" style="39" bestFit="1" customWidth="1"/>
    <col min="20" max="20" width="10.7109375" style="32" customWidth="1"/>
    <col min="21" max="21" width="10.7109375" style="98" customWidth="1"/>
    <col min="22" max="16384" width="15.42578125" style="27"/>
  </cols>
  <sheetData>
    <row r="1" spans="1:21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/>
      <c r="L1" s="93"/>
      <c r="M1" s="93"/>
      <c r="N1" s="28"/>
      <c r="Q1" s="76"/>
      <c r="R1" s="28"/>
      <c r="U1" s="76"/>
    </row>
    <row r="2" spans="1:21" s="29" customFormat="1" ht="12" customHeight="1">
      <c r="A2" s="30" t="s">
        <v>100</v>
      </c>
      <c r="B2" s="31">
        <v>42535</v>
      </c>
      <c r="C2" s="31">
        <v>42474</v>
      </c>
      <c r="D2" s="49"/>
      <c r="E2" s="49"/>
      <c r="F2" s="49"/>
      <c r="G2" s="49"/>
      <c r="H2" s="49"/>
      <c r="I2" s="49"/>
      <c r="J2" s="28"/>
      <c r="K2" s="28"/>
      <c r="L2" s="99" t="s">
        <v>116</v>
      </c>
      <c r="M2" s="99" t="s">
        <v>117</v>
      </c>
      <c r="N2" s="28"/>
      <c r="O2" s="41" t="s">
        <v>109</v>
      </c>
      <c r="P2" s="103" t="s">
        <v>116</v>
      </c>
      <c r="Q2" s="104"/>
      <c r="R2" s="28"/>
      <c r="S2" s="41" t="s">
        <v>109</v>
      </c>
      <c r="T2" s="103" t="s">
        <v>117</v>
      </c>
      <c r="U2" s="104"/>
    </row>
    <row r="3" spans="1:21" s="37" customFormat="1">
      <c r="A3" s="30" t="s">
        <v>101</v>
      </c>
      <c r="B3" s="31">
        <v>44361</v>
      </c>
      <c r="D3" s="49"/>
      <c r="E3" s="49"/>
      <c r="F3" s="49"/>
      <c r="G3" s="49"/>
      <c r="H3" s="49"/>
      <c r="I3" s="49"/>
      <c r="J3" s="38"/>
      <c r="K3" s="84"/>
      <c r="L3" s="84"/>
      <c r="M3" s="84"/>
      <c r="N3" s="38"/>
      <c r="O3" s="41" t="s">
        <v>184</v>
      </c>
      <c r="P3" s="78" t="s">
        <v>0</v>
      </c>
      <c r="Q3" s="90"/>
      <c r="R3" s="38"/>
      <c r="S3" s="41" t="s">
        <v>184</v>
      </c>
      <c r="T3" s="79" t="s">
        <v>0</v>
      </c>
      <c r="U3" s="90"/>
    </row>
    <row r="4" spans="1:21" s="37" customFormat="1"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85" t="s">
        <v>108</v>
      </c>
      <c r="N4" s="38"/>
      <c r="O4" s="41" t="s">
        <v>106</v>
      </c>
      <c r="P4" s="78" t="s">
        <v>187</v>
      </c>
      <c r="Q4" s="91" t="s">
        <v>108</v>
      </c>
      <c r="R4" s="38"/>
      <c r="S4" s="41" t="s">
        <v>106</v>
      </c>
      <c r="T4" s="79" t="s">
        <v>187</v>
      </c>
      <c r="U4" s="91" t="s">
        <v>108</v>
      </c>
    </row>
    <row r="5" spans="1:21" ht="12" customHeight="1">
      <c r="B5" s="28"/>
      <c r="C5" s="28"/>
      <c r="D5" s="28"/>
      <c r="E5" s="28"/>
      <c r="F5" s="28"/>
      <c r="G5" s="28"/>
      <c r="H5" s="28"/>
      <c r="I5" s="28"/>
      <c r="J5" s="28"/>
      <c r="K5" s="86"/>
      <c r="L5" s="86"/>
      <c r="M5" s="86"/>
      <c r="N5" s="28"/>
      <c r="O5" s="41" t="s">
        <v>185</v>
      </c>
      <c r="P5" s="78" t="s">
        <v>140</v>
      </c>
      <c r="Q5" s="92"/>
      <c r="R5" s="28"/>
      <c r="S5" s="41" t="s">
        <v>185</v>
      </c>
      <c r="T5" s="79" t="s">
        <v>140</v>
      </c>
      <c r="U5" s="92"/>
    </row>
    <row r="6" spans="1:21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44347</v>
      </c>
      <c r="L6" s="93">
        <v>5.9729237022204895E-2</v>
      </c>
      <c r="M6" s="93">
        <v>5.9202451952738988E-2</v>
      </c>
      <c r="N6" s="28"/>
      <c r="O6" s="80">
        <v>44347</v>
      </c>
      <c r="P6" s="47">
        <v>1772.98</v>
      </c>
      <c r="Q6" s="76">
        <v>5.9729237022204895E-2</v>
      </c>
      <c r="R6" s="28"/>
      <c r="S6" s="39">
        <v>44347</v>
      </c>
      <c r="T6" s="32">
        <v>1596.61</v>
      </c>
      <c r="U6" s="76">
        <v>5.9202451952738988E-2</v>
      </c>
    </row>
    <row r="7" spans="1:21" ht="12" customHeight="1">
      <c r="A7" s="33" t="s">
        <v>116</v>
      </c>
      <c r="B7" s="42" t="s">
        <v>165</v>
      </c>
      <c r="C7" s="33" t="s">
        <v>130</v>
      </c>
      <c r="D7" s="33" t="s">
        <v>137</v>
      </c>
      <c r="E7" s="43" t="s">
        <v>218</v>
      </c>
      <c r="F7" s="43" t="s">
        <v>133</v>
      </c>
      <c r="G7" s="51">
        <v>4.2337719541804389E-2</v>
      </c>
      <c r="H7" s="51">
        <v>0.14666216264601384</v>
      </c>
      <c r="I7" s="52">
        <v>5</v>
      </c>
      <c r="J7" s="28"/>
      <c r="K7" s="101">
        <v>44316</v>
      </c>
      <c r="L7" s="93">
        <v>2.762780470127213E-2</v>
      </c>
      <c r="M7" s="93">
        <v>2.7140657154149039E-2</v>
      </c>
      <c r="N7" s="28"/>
      <c r="O7" s="81">
        <v>44316</v>
      </c>
      <c r="P7" s="32">
        <v>1673.05</v>
      </c>
      <c r="Q7" s="76">
        <v>2.762780470127213E-2</v>
      </c>
      <c r="R7" s="28"/>
      <c r="S7" s="39">
        <v>44316</v>
      </c>
      <c r="T7" s="32">
        <v>1507.37</v>
      </c>
      <c r="U7" s="76">
        <v>2.7140657154149039E-2</v>
      </c>
    </row>
    <row r="8" spans="1:21" ht="12" customHeight="1">
      <c r="A8" s="33" t="s">
        <v>117</v>
      </c>
      <c r="B8" s="42" t="s">
        <v>166</v>
      </c>
      <c r="C8" s="33" t="s">
        <v>130</v>
      </c>
      <c r="D8" s="33" t="s">
        <v>137</v>
      </c>
      <c r="E8" s="43" t="s">
        <v>218</v>
      </c>
      <c r="F8" s="43" t="s">
        <v>134</v>
      </c>
      <c r="G8" s="51">
        <v>4.2426081431940356E-2</v>
      </c>
      <c r="H8" s="51">
        <v>0.14696825721235049</v>
      </c>
      <c r="I8" s="52">
        <v>5</v>
      </c>
      <c r="J8" s="28"/>
      <c r="K8" s="101">
        <v>44286</v>
      </c>
      <c r="L8" s="93">
        <v>2.2740550421830985E-2</v>
      </c>
      <c r="M8" s="93">
        <v>2.2227175525727283E-2</v>
      </c>
      <c r="N8" s="28"/>
      <c r="O8" s="81">
        <v>44286</v>
      </c>
      <c r="P8" s="32">
        <v>1628.07</v>
      </c>
      <c r="Q8" s="76">
        <v>2.2740550421830985E-2</v>
      </c>
      <c r="R8" s="28"/>
      <c r="S8" s="39">
        <v>44286</v>
      </c>
      <c r="T8" s="32">
        <v>1467.54</v>
      </c>
      <c r="U8" s="76">
        <v>2.2227175525727283E-2</v>
      </c>
    </row>
    <row r="9" spans="1:21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v>44253</v>
      </c>
      <c r="L9" s="93">
        <v>2.1332974041138986E-2</v>
      </c>
      <c r="M9" s="93">
        <v>2.0928744133124733E-2</v>
      </c>
      <c r="N9" s="28"/>
      <c r="O9" s="81">
        <v>44253</v>
      </c>
      <c r="P9" s="32">
        <v>1591.87</v>
      </c>
      <c r="Q9" s="76">
        <v>2.1332974041138986E-2</v>
      </c>
      <c r="R9" s="28"/>
      <c r="S9" s="39">
        <v>44253</v>
      </c>
      <c r="T9" s="32">
        <v>1435.63</v>
      </c>
      <c r="U9" s="76">
        <v>2.0928744133124733E-2</v>
      </c>
    </row>
    <row r="10" spans="1:21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v>44225</v>
      </c>
      <c r="L10" s="93">
        <v>-1.1360392761317617E-2</v>
      </c>
      <c r="M10" s="93">
        <v>-1.1896313056432017E-2</v>
      </c>
      <c r="N10" s="28"/>
      <c r="O10" s="81">
        <v>44225</v>
      </c>
      <c r="P10" s="32">
        <v>1558.62</v>
      </c>
      <c r="Q10" s="76">
        <v>-1.1360392761317617E-2</v>
      </c>
      <c r="R10" s="28"/>
      <c r="S10" s="39">
        <v>44225</v>
      </c>
      <c r="T10" s="32">
        <v>1406.2</v>
      </c>
      <c r="U10" s="76">
        <v>-1.1896313056432017E-2</v>
      </c>
    </row>
    <row r="11" spans="1:21" s="32" customFormat="1" ht="12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101">
        <v>44196</v>
      </c>
      <c r="L11" s="93">
        <v>5.2753534152905068E-2</v>
      </c>
      <c r="M11" s="93">
        <v>5.2782257467931304E-2</v>
      </c>
      <c r="N11" s="28"/>
      <c r="O11" s="81">
        <v>44196</v>
      </c>
      <c r="P11" s="32">
        <v>1576.53</v>
      </c>
      <c r="Q11" s="76">
        <v>5.2753534152905068E-2</v>
      </c>
      <c r="R11" s="28"/>
      <c r="S11" s="39">
        <v>44196</v>
      </c>
      <c r="T11" s="32">
        <v>1423.13</v>
      </c>
      <c r="U11" s="76">
        <v>5.2782257467931304E-2</v>
      </c>
    </row>
    <row r="12" spans="1:21" s="32" customFormat="1" ht="12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101">
        <v>44165</v>
      </c>
      <c r="L12" s="93">
        <v>3.9049436253252301E-2</v>
      </c>
      <c r="M12" s="93">
        <v>3.8472766382422918E-2</v>
      </c>
      <c r="N12" s="28"/>
      <c r="O12" s="81">
        <v>44165</v>
      </c>
      <c r="P12" s="32">
        <v>1497.53</v>
      </c>
      <c r="Q12" s="76">
        <v>3.9049436253252301E-2</v>
      </c>
      <c r="R12" s="28"/>
      <c r="S12" s="39">
        <v>44165</v>
      </c>
      <c r="T12" s="32">
        <v>1351.78</v>
      </c>
      <c r="U12" s="76">
        <v>3.8472766382422918E-2</v>
      </c>
    </row>
    <row r="13" spans="1:21" s="32" customFormat="1" ht="12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101">
        <v>44134</v>
      </c>
      <c r="L13" s="93">
        <v>-1.9571162297111644E-2</v>
      </c>
      <c r="M13" s="93">
        <v>-2.0099367660343259E-2</v>
      </c>
      <c r="N13" s="28"/>
      <c r="O13" s="81">
        <v>44134</v>
      </c>
      <c r="P13" s="32">
        <v>1441.25</v>
      </c>
      <c r="Q13" s="76">
        <v>-1.9571162297111644E-2</v>
      </c>
      <c r="R13" s="28"/>
      <c r="S13" s="39">
        <v>44134</v>
      </c>
      <c r="T13" s="32">
        <v>1301.7</v>
      </c>
      <c r="U13" s="76">
        <v>-2.0099367660343259E-2</v>
      </c>
    </row>
    <row r="14" spans="1:21" s="32" customFormat="1" ht="12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101">
        <v>44104</v>
      </c>
      <c r="L14" s="93">
        <v>-3.9503946474308771E-2</v>
      </c>
      <c r="M14" s="93">
        <v>-4.0006937619240235E-2</v>
      </c>
      <c r="N14" s="28"/>
      <c r="O14" s="81">
        <v>44104</v>
      </c>
      <c r="P14" s="32">
        <v>1470.02</v>
      </c>
      <c r="Q14" s="76">
        <v>-3.9503946474308771E-2</v>
      </c>
      <c r="R14" s="28"/>
      <c r="S14" s="39">
        <v>44104</v>
      </c>
      <c r="T14" s="32">
        <v>1328.4</v>
      </c>
      <c r="U14" s="76">
        <v>-4.0006937619240235E-2</v>
      </c>
    </row>
    <row r="15" spans="1:21" s="32" customFormat="1" ht="12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101">
        <v>44074</v>
      </c>
      <c r="L15" s="93">
        <v>2.3513361688468182E-2</v>
      </c>
      <c r="M15" s="93">
        <v>2.2953922126693893E-2</v>
      </c>
      <c r="N15" s="28"/>
      <c r="O15" s="81">
        <v>44074</v>
      </c>
      <c r="P15" s="32">
        <v>1530.48</v>
      </c>
      <c r="Q15" s="76">
        <v>2.3513361688468182E-2</v>
      </c>
      <c r="R15" s="28"/>
      <c r="S15" s="39">
        <v>44074</v>
      </c>
      <c r="T15" s="32">
        <v>1383.76</v>
      </c>
      <c r="U15" s="76">
        <v>2.2953922126693893E-2</v>
      </c>
    </row>
    <row r="16" spans="1:21" s="32" customFormat="1" ht="12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101">
        <v>44043</v>
      </c>
      <c r="L16" s="93">
        <v>7.431675144408989E-2</v>
      </c>
      <c r="M16" s="93">
        <v>7.3775371694833281E-2</v>
      </c>
      <c r="N16" s="28"/>
      <c r="O16" s="81">
        <v>44043</v>
      </c>
      <c r="P16" s="32">
        <v>1495.32</v>
      </c>
      <c r="Q16" s="76">
        <v>7.431675144408989E-2</v>
      </c>
      <c r="R16" s="28"/>
      <c r="S16" s="39">
        <v>44043</v>
      </c>
      <c r="T16" s="32">
        <v>1352.71</v>
      </c>
      <c r="U16" s="76">
        <v>7.3775371694833281E-2</v>
      </c>
    </row>
    <row r="17" spans="1:21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v>44012</v>
      </c>
      <c r="L17" s="93">
        <v>2.2178485400387693E-2</v>
      </c>
      <c r="M17" s="93">
        <v>2.16284161868463E-2</v>
      </c>
      <c r="N17" s="28"/>
      <c r="O17" s="81">
        <v>44012</v>
      </c>
      <c r="P17" s="32">
        <v>1391.88</v>
      </c>
      <c r="Q17" s="76">
        <v>2.2178485400387693E-2</v>
      </c>
      <c r="R17" s="28"/>
      <c r="S17" s="39">
        <v>44012</v>
      </c>
      <c r="T17" s="32">
        <v>1259.77</v>
      </c>
      <c r="U17" s="76">
        <v>2.16284161868463E-2</v>
      </c>
    </row>
    <row r="18" spans="1:21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v>43980</v>
      </c>
      <c r="L18" s="93">
        <v>4.0006110135186734E-2</v>
      </c>
      <c r="M18" s="93">
        <v>3.9494204425711166E-2</v>
      </c>
      <c r="N18" s="28"/>
      <c r="O18" s="81">
        <v>43980</v>
      </c>
      <c r="P18" s="32">
        <v>1361.68</v>
      </c>
      <c r="Q18" s="76">
        <v>4.0006110135186734E-2</v>
      </c>
      <c r="R18" s="28"/>
      <c r="S18" s="39">
        <v>43980</v>
      </c>
      <c r="T18" s="32">
        <v>1233.0999999999999</v>
      </c>
      <c r="U18" s="76">
        <v>3.9494204425711166E-2</v>
      </c>
    </row>
    <row r="19" spans="1:21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v>43951</v>
      </c>
      <c r="L19" s="93">
        <v>0.13322023922865189</v>
      </c>
      <c r="M19" s="93">
        <v>0.13263123722955306</v>
      </c>
      <c r="N19" s="28"/>
      <c r="O19" s="81">
        <v>43951</v>
      </c>
      <c r="P19" s="32">
        <v>1309.3</v>
      </c>
      <c r="Q19" s="76">
        <v>0.13322023922865189</v>
      </c>
      <c r="R19" s="28"/>
      <c r="S19" s="39">
        <v>43951</v>
      </c>
      <c r="T19" s="32">
        <v>1186.25</v>
      </c>
      <c r="U19" s="76">
        <v>0.13263123722955306</v>
      </c>
    </row>
    <row r="20" spans="1:21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v>43921</v>
      </c>
      <c r="L20" s="93">
        <v>-0.21135009317342535</v>
      </c>
      <c r="M20" s="93">
        <v>-0.21177364852152059</v>
      </c>
      <c r="N20" s="28"/>
      <c r="O20" s="81">
        <v>43921</v>
      </c>
      <c r="P20" s="32">
        <v>1155.3800000000001</v>
      </c>
      <c r="Q20" s="76">
        <v>-0.21135009317342535</v>
      </c>
      <c r="R20" s="28"/>
      <c r="S20" s="39">
        <v>43921</v>
      </c>
      <c r="T20" s="32">
        <v>1047.3399999999999</v>
      </c>
      <c r="U20" s="76">
        <v>-0.21177364852152059</v>
      </c>
    </row>
    <row r="21" spans="1:21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v>43889</v>
      </c>
      <c r="L21" s="93">
        <v>-6.0632097308873534E-2</v>
      </c>
      <c r="M21" s="93">
        <v>-6.1114173061432187E-2</v>
      </c>
      <c r="N21" s="28"/>
      <c r="O21" s="81">
        <v>43889</v>
      </c>
      <c r="P21" s="32">
        <v>1465.01</v>
      </c>
      <c r="Q21" s="76">
        <v>-6.0632097308873534E-2</v>
      </c>
      <c r="R21" s="28"/>
      <c r="S21" s="39">
        <v>43889</v>
      </c>
      <c r="T21" s="32">
        <v>1328.73</v>
      </c>
      <c r="U21" s="76">
        <v>-6.1114173061432187E-2</v>
      </c>
    </row>
    <row r="22" spans="1:21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v>43861</v>
      </c>
      <c r="L22" s="93">
        <v>1.9788112997833895E-3</v>
      </c>
      <c r="M22" s="93">
        <v>1.4860733695654105E-3</v>
      </c>
      <c r="N22" s="28"/>
      <c r="O22" s="81">
        <v>43861</v>
      </c>
      <c r="P22" s="32">
        <v>1559.57</v>
      </c>
      <c r="Q22" s="76">
        <v>1.9788112997833895E-3</v>
      </c>
      <c r="R22" s="28"/>
      <c r="S22" s="39">
        <v>43861</v>
      </c>
      <c r="T22" s="32">
        <v>1415.22</v>
      </c>
      <c r="U22" s="76">
        <v>1.4860733695654105E-3</v>
      </c>
    </row>
    <row r="23" spans="1:21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v>43830</v>
      </c>
      <c r="L23" s="93">
        <v>3.4941553519422186E-2</v>
      </c>
      <c r="M23" s="93">
        <v>3.460091078148575E-2</v>
      </c>
      <c r="N23" s="28"/>
      <c r="O23" s="81">
        <v>43830</v>
      </c>
      <c r="P23" s="32">
        <v>1556.49</v>
      </c>
      <c r="Q23" s="76">
        <v>3.4941553519422186E-2</v>
      </c>
      <c r="R23" s="28"/>
      <c r="S23" s="39">
        <v>43830</v>
      </c>
      <c r="T23" s="32">
        <v>1413.12</v>
      </c>
      <c r="U23" s="76">
        <v>3.460091078148575E-2</v>
      </c>
    </row>
    <row r="24" spans="1:21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v>43798</v>
      </c>
      <c r="L24" s="93">
        <v>-3.0625232009332537E-3</v>
      </c>
      <c r="M24" s="93">
        <v>-3.5891973912662856E-3</v>
      </c>
      <c r="N24" s="28"/>
      <c r="O24" s="81">
        <v>43798</v>
      </c>
      <c r="P24" s="32">
        <v>1503.94</v>
      </c>
      <c r="Q24" s="76">
        <v>-3.0625232009332537E-3</v>
      </c>
      <c r="R24" s="28"/>
      <c r="S24" s="39">
        <v>43798</v>
      </c>
      <c r="T24" s="32">
        <v>1365.86</v>
      </c>
      <c r="U24" s="76">
        <v>-3.5891973912662856E-3</v>
      </c>
    </row>
    <row r="25" spans="1:21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v>43769</v>
      </c>
      <c r="L25" s="93">
        <v>2.2189447389748818E-3</v>
      </c>
      <c r="M25" s="93">
        <v>1.6733772259935886E-3</v>
      </c>
      <c r="N25" s="28"/>
      <c r="O25" s="81">
        <v>43769</v>
      </c>
      <c r="P25" s="32">
        <v>1508.56</v>
      </c>
      <c r="Q25" s="76">
        <v>2.2189447389748818E-3</v>
      </c>
      <c r="R25" s="28"/>
      <c r="S25" s="39">
        <v>43769</v>
      </c>
      <c r="T25" s="32">
        <v>1370.78</v>
      </c>
      <c r="U25" s="76">
        <v>1.6733772259935886E-3</v>
      </c>
    </row>
    <row r="26" spans="1:21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v>43738</v>
      </c>
      <c r="L26" s="93">
        <v>-8.2556415746993794E-3</v>
      </c>
      <c r="M26" s="93">
        <v>-8.7787282433126057E-3</v>
      </c>
      <c r="N26" s="28"/>
      <c r="O26" s="81">
        <v>43738</v>
      </c>
      <c r="P26" s="32">
        <v>1505.22</v>
      </c>
      <c r="Q26" s="76">
        <v>-8.2556415746993794E-3</v>
      </c>
      <c r="R26" s="28"/>
      <c r="S26" s="39">
        <v>43738</v>
      </c>
      <c r="T26" s="32">
        <v>1368.49</v>
      </c>
      <c r="U26" s="76">
        <v>-8.7787282433126057E-3</v>
      </c>
    </row>
    <row r="27" spans="1:21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v>43707</v>
      </c>
      <c r="L27" s="93">
        <v>2.3252834971616565E-2</v>
      </c>
      <c r="M27" s="93">
        <v>2.37888663952599E-2</v>
      </c>
      <c r="N27" s="28"/>
      <c r="O27" s="81">
        <v>43707</v>
      </c>
      <c r="P27" s="32">
        <v>1517.75</v>
      </c>
      <c r="Q27" s="76">
        <v>2.3252834971616565E-2</v>
      </c>
      <c r="R27" s="28"/>
      <c r="S27" s="39">
        <v>43707</v>
      </c>
      <c r="T27" s="32">
        <v>1380.61</v>
      </c>
      <c r="U27" s="76">
        <v>2.37888663952599E-2</v>
      </c>
    </row>
    <row r="28" spans="1:21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v>43677</v>
      </c>
      <c r="L28" s="93">
        <v>5.5528276509895225E-2</v>
      </c>
      <c r="M28" s="93">
        <v>5.8949633282552982E-2</v>
      </c>
      <c r="N28" s="28"/>
      <c r="O28" s="81">
        <v>43677</v>
      </c>
      <c r="P28" s="32">
        <v>1483.26</v>
      </c>
      <c r="Q28" s="76">
        <v>5.5528276509895225E-2</v>
      </c>
      <c r="R28" s="28"/>
      <c r="S28" s="39">
        <v>43677</v>
      </c>
      <c r="T28" s="32">
        <v>1348.53</v>
      </c>
      <c r="U28" s="76">
        <v>5.8949633282552982E-2</v>
      </c>
    </row>
    <row r="29" spans="1:21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v>43644</v>
      </c>
      <c r="L29" s="93">
        <v>4.6056157694140065E-2</v>
      </c>
      <c r="M29" s="93">
        <v>4.5499326787297623E-2</v>
      </c>
      <c r="N29" s="28"/>
      <c r="O29" s="81">
        <v>43644</v>
      </c>
      <c r="P29" s="32">
        <v>1405.23</v>
      </c>
      <c r="Q29" s="76">
        <v>4.6056157694140065E-2</v>
      </c>
      <c r="R29" s="28"/>
      <c r="S29" s="39">
        <v>43644</v>
      </c>
      <c r="T29" s="32">
        <v>1273.46</v>
      </c>
      <c r="U29" s="76">
        <v>4.5499326787297623E-2</v>
      </c>
    </row>
    <row r="30" spans="1:21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v>43616</v>
      </c>
      <c r="L30" s="93">
        <v>-1.0459942838622283E-2</v>
      </c>
      <c r="M30" s="93">
        <v>-1.1010068203962331E-2</v>
      </c>
      <c r="N30" s="28"/>
      <c r="O30" s="81">
        <v>43616</v>
      </c>
      <c r="P30" s="32">
        <v>1343.36</v>
      </c>
      <c r="Q30" s="76">
        <v>-1.0459942838622283E-2</v>
      </c>
      <c r="R30" s="28"/>
      <c r="S30" s="39">
        <v>43616</v>
      </c>
      <c r="T30" s="32">
        <v>1218.04</v>
      </c>
      <c r="U30" s="76">
        <v>-1.1010068203962331E-2</v>
      </c>
    </row>
    <row r="31" spans="1:21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v>43585</v>
      </c>
      <c r="L31" s="93">
        <v>-3.3916222525658402E-3</v>
      </c>
      <c r="M31" s="93">
        <v>-3.93057599922364E-3</v>
      </c>
      <c r="N31" s="28"/>
      <c r="O31" s="81">
        <v>43585</v>
      </c>
      <c r="P31" s="32">
        <v>1357.56</v>
      </c>
      <c r="Q31" s="76">
        <v>-3.3916222525658402E-3</v>
      </c>
      <c r="R31" s="28"/>
      <c r="S31" s="39">
        <v>43585</v>
      </c>
      <c r="T31" s="32">
        <v>1231.5999999999999</v>
      </c>
      <c r="U31" s="76">
        <v>-3.93057599922364E-3</v>
      </c>
    </row>
    <row r="32" spans="1:21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v>43553</v>
      </c>
      <c r="L32" s="93">
        <v>-1.7587829222177609E-3</v>
      </c>
      <c r="M32" s="93">
        <v>-2.3157673904447007E-3</v>
      </c>
      <c r="N32" s="28"/>
      <c r="O32" s="81">
        <v>43553</v>
      </c>
      <c r="P32" s="32">
        <v>1362.18</v>
      </c>
      <c r="Q32" s="76">
        <v>-1.7587829222177609E-3</v>
      </c>
      <c r="R32" s="28"/>
      <c r="S32" s="39">
        <v>43553</v>
      </c>
      <c r="T32" s="32">
        <v>1236.46</v>
      </c>
      <c r="U32" s="76">
        <v>-2.3157673904447007E-3</v>
      </c>
    </row>
    <row r="33" spans="1:21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v>43524</v>
      </c>
      <c r="L33" s="93">
        <v>1.6727142676193685E-2</v>
      </c>
      <c r="M33" s="93">
        <v>1.6219097207986533E-2</v>
      </c>
      <c r="N33" s="28"/>
      <c r="O33" s="81">
        <v>43524</v>
      </c>
      <c r="P33" s="32">
        <v>1364.58</v>
      </c>
      <c r="Q33" s="76">
        <v>1.6727142676193685E-2</v>
      </c>
      <c r="R33" s="28"/>
      <c r="S33" s="39">
        <v>43524</v>
      </c>
      <c r="T33" s="32">
        <v>1239.33</v>
      </c>
      <c r="U33" s="76">
        <v>1.6219097207986533E-2</v>
      </c>
    </row>
    <row r="34" spans="1:21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v>43496</v>
      </c>
      <c r="L34" s="93">
        <v>3.9081794603801345E-2</v>
      </c>
      <c r="M34" s="93">
        <v>3.8498220276921513E-2</v>
      </c>
      <c r="N34" s="28"/>
      <c r="O34" s="81">
        <v>43496</v>
      </c>
      <c r="P34" s="32">
        <v>1342.13</v>
      </c>
      <c r="Q34" s="76">
        <v>3.9081794603801345E-2</v>
      </c>
      <c r="R34" s="28"/>
      <c r="S34" s="39">
        <v>43496</v>
      </c>
      <c r="T34" s="32">
        <v>1219.55</v>
      </c>
      <c r="U34" s="76">
        <v>3.8498220276921513E-2</v>
      </c>
    </row>
    <row r="35" spans="1:21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v>43465</v>
      </c>
      <c r="L35" s="93">
        <v>1.3384696255266615E-2</v>
      </c>
      <c r="M35" s="93">
        <v>1.282482513562222E-2</v>
      </c>
      <c r="N35" s="28"/>
      <c r="O35" s="81">
        <v>43465</v>
      </c>
      <c r="P35" s="32">
        <v>1291.6500000000001</v>
      </c>
      <c r="Q35" s="76">
        <v>1.3384696255266615E-2</v>
      </c>
      <c r="R35" s="28"/>
      <c r="S35" s="39">
        <v>43465</v>
      </c>
      <c r="T35" s="32">
        <v>1174.3399999999999</v>
      </c>
      <c r="U35" s="76">
        <v>1.282482513562222E-2</v>
      </c>
    </row>
    <row r="36" spans="1:21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v>43434</v>
      </c>
      <c r="L36" s="93">
        <v>-1.2198429859028304E-2</v>
      </c>
      <c r="M36" s="93">
        <v>-1.2738094224432284E-2</v>
      </c>
      <c r="N36" s="28"/>
      <c r="O36" s="81">
        <v>43434</v>
      </c>
      <c r="P36" s="32">
        <v>1274.5899999999999</v>
      </c>
      <c r="Q36" s="76">
        <v>-1.2198429859028304E-2</v>
      </c>
      <c r="R36" s="28"/>
      <c r="S36" s="39">
        <v>43434</v>
      </c>
      <c r="T36" s="32">
        <v>1159.47</v>
      </c>
      <c r="U36" s="76">
        <v>-1.2738094224432284E-2</v>
      </c>
    </row>
    <row r="37" spans="1:21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v>43404</v>
      </c>
      <c r="L37" s="93">
        <v>-1.7572578250508286E-2</v>
      </c>
      <c r="M37" s="93">
        <v>-1.8125423247025596E-2</v>
      </c>
      <c r="N37" s="28"/>
      <c r="O37" s="81">
        <v>43404</v>
      </c>
      <c r="P37" s="32">
        <v>1290.33</v>
      </c>
      <c r="Q37" s="76">
        <v>-1.7572578250508286E-2</v>
      </c>
      <c r="R37" s="28"/>
      <c r="S37" s="39">
        <v>43404</v>
      </c>
      <c r="T37" s="32">
        <v>1174.43</v>
      </c>
      <c r="U37" s="76">
        <v>-1.8125423247025596E-2</v>
      </c>
    </row>
    <row r="38" spans="1:21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v>43371</v>
      </c>
      <c r="L38" s="93">
        <v>-8.3355355053040814E-3</v>
      </c>
      <c r="M38" s="93">
        <v>-8.8827755359081051E-3</v>
      </c>
      <c r="N38" s="28"/>
      <c r="O38" s="81">
        <v>43371</v>
      </c>
      <c r="P38" s="32">
        <v>1313.41</v>
      </c>
      <c r="Q38" s="76">
        <v>-8.3355355053040814E-3</v>
      </c>
      <c r="R38" s="28"/>
      <c r="S38" s="39">
        <v>43371</v>
      </c>
      <c r="T38" s="32">
        <v>1196.1099999999999</v>
      </c>
      <c r="U38" s="76">
        <v>-8.8827755359081051E-3</v>
      </c>
    </row>
    <row r="39" spans="1:21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v>43343</v>
      </c>
      <c r="L39" s="93">
        <v>-4.7185692498057596E-2</v>
      </c>
      <c r="M39" s="93">
        <v>-4.7715615876272377E-2</v>
      </c>
      <c r="N39" s="28"/>
      <c r="O39" s="81">
        <v>43343</v>
      </c>
      <c r="P39" s="32">
        <v>1324.45</v>
      </c>
      <c r="Q39" s="76">
        <v>-4.7185692498057596E-2</v>
      </c>
      <c r="R39" s="28"/>
      <c r="S39" s="39">
        <v>43343</v>
      </c>
      <c r="T39" s="32">
        <v>1206.83</v>
      </c>
      <c r="U39" s="76">
        <v>-4.7715615876272377E-2</v>
      </c>
    </row>
    <row r="40" spans="1:21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v>43312</v>
      </c>
      <c r="L40" s="93">
        <v>-3.236269228833466E-4</v>
      </c>
      <c r="M40" s="93">
        <v>-8.8298828463762025E-4</v>
      </c>
      <c r="N40" s="28"/>
      <c r="O40" s="81">
        <v>43312</v>
      </c>
      <c r="P40" s="32">
        <v>1390.04</v>
      </c>
      <c r="Q40" s="76">
        <v>-3.236269228833466E-4</v>
      </c>
      <c r="R40" s="28"/>
      <c r="S40" s="39">
        <v>43312</v>
      </c>
      <c r="T40" s="32">
        <v>1267.3</v>
      </c>
      <c r="U40" s="76">
        <v>-8.8298828463762025E-4</v>
      </c>
    </row>
    <row r="41" spans="1:21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v>43280</v>
      </c>
      <c r="L41" s="93">
        <v>-9.1072993793068768E-3</v>
      </c>
      <c r="M41" s="93">
        <v>-9.6503693062039986E-3</v>
      </c>
      <c r="N41" s="28"/>
      <c r="O41" s="81">
        <v>43280</v>
      </c>
      <c r="P41" s="32">
        <v>1390.49</v>
      </c>
      <c r="Q41" s="76">
        <v>-9.1072993793068768E-3</v>
      </c>
      <c r="R41" s="28"/>
      <c r="S41" s="39">
        <v>43280</v>
      </c>
      <c r="T41" s="32">
        <v>1268.42</v>
      </c>
      <c r="U41" s="76">
        <v>-9.6503693062039986E-3</v>
      </c>
    </row>
    <row r="42" spans="1:21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v>43251</v>
      </c>
      <c r="L42" s="93">
        <v>-1.2581360166062816E-2</v>
      </c>
      <c r="M42" s="93">
        <v>-1.3129709821084523E-2</v>
      </c>
      <c r="N42" s="28"/>
      <c r="O42" s="81">
        <v>43251</v>
      </c>
      <c r="P42" s="32">
        <v>1403.27</v>
      </c>
      <c r="Q42" s="76">
        <v>-1.2581360166062816E-2</v>
      </c>
      <c r="R42" s="28"/>
      <c r="S42" s="39">
        <v>43251</v>
      </c>
      <c r="T42" s="32">
        <v>1280.78</v>
      </c>
      <c r="U42" s="76">
        <v>-1.3129709821084523E-2</v>
      </c>
    </row>
    <row r="43" spans="1:21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v>43220</v>
      </c>
      <c r="L43" s="93">
        <v>1.4933154316402852E-2</v>
      </c>
      <c r="M43" s="93">
        <v>1.4381516624720536E-2</v>
      </c>
      <c r="N43" s="28"/>
      <c r="O43" s="81">
        <v>43220</v>
      </c>
      <c r="P43" s="32">
        <v>1421.15</v>
      </c>
      <c r="Q43" s="76">
        <v>1.4933154316402852E-2</v>
      </c>
      <c r="R43" s="28"/>
      <c r="S43" s="39">
        <v>43220</v>
      </c>
      <c r="T43" s="32">
        <v>1297.82</v>
      </c>
      <c r="U43" s="76">
        <v>1.4381516624720536E-2</v>
      </c>
    </row>
    <row r="44" spans="1:21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v>43189</v>
      </c>
      <c r="L44" s="93">
        <v>-1.1716213545636678E-2</v>
      </c>
      <c r="M44" s="93">
        <v>-1.227495908346965E-2</v>
      </c>
      <c r="N44" s="28"/>
      <c r="O44" s="81">
        <v>43189</v>
      </c>
      <c r="P44" s="32">
        <v>1400.24</v>
      </c>
      <c r="Q44" s="76">
        <v>-1.1716213545636678E-2</v>
      </c>
      <c r="R44" s="28"/>
      <c r="S44" s="39">
        <v>43189</v>
      </c>
      <c r="T44" s="32">
        <v>1279.42</v>
      </c>
      <c r="U44" s="76">
        <v>-1.227495908346965E-2</v>
      </c>
    </row>
    <row r="45" spans="1:21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v>43159</v>
      </c>
      <c r="L45" s="93">
        <v>-1.106310506808883E-2</v>
      </c>
      <c r="M45" s="93">
        <v>-1.1560737750578087E-2</v>
      </c>
      <c r="N45" s="28"/>
      <c r="O45" s="81">
        <v>43159</v>
      </c>
      <c r="P45" s="32">
        <v>1416.84</v>
      </c>
      <c r="Q45" s="76">
        <v>-1.106310506808883E-2</v>
      </c>
      <c r="R45" s="28"/>
      <c r="S45" s="39">
        <v>43159</v>
      </c>
      <c r="T45" s="32">
        <v>1295.32</v>
      </c>
      <c r="U45" s="76">
        <v>-1.1560737750578087E-2</v>
      </c>
    </row>
    <row r="46" spans="1:21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v>43131</v>
      </c>
      <c r="L46" s="93">
        <v>1.0944269605836832E-2</v>
      </c>
      <c r="M46" s="93">
        <v>1.1508536848930273E-2</v>
      </c>
      <c r="N46" s="28"/>
      <c r="O46" s="81">
        <v>43131</v>
      </c>
      <c r="P46" s="32">
        <v>1432.69</v>
      </c>
      <c r="Q46" s="76">
        <v>1.0944269605836832E-2</v>
      </c>
      <c r="R46" s="28"/>
      <c r="S46" s="39">
        <v>43131</v>
      </c>
      <c r="T46" s="32">
        <v>1310.47</v>
      </c>
      <c r="U46" s="76">
        <v>1.1508536848930273E-2</v>
      </c>
    </row>
    <row r="47" spans="1:21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v>43098</v>
      </c>
      <c r="L47" s="93">
        <v>1.0539075869937298E-2</v>
      </c>
      <c r="M47" s="93">
        <v>9.9784838941032739E-3</v>
      </c>
      <c r="N47" s="28"/>
      <c r="O47" s="81">
        <v>43098</v>
      </c>
      <c r="P47" s="32">
        <v>1417.18</v>
      </c>
      <c r="Q47" s="76">
        <v>1.0539075869937298E-2</v>
      </c>
      <c r="R47" s="28"/>
      <c r="S47" s="39">
        <v>43098</v>
      </c>
      <c r="T47" s="32">
        <v>1295.56</v>
      </c>
      <c r="U47" s="76">
        <v>9.9784838941032739E-3</v>
      </c>
    </row>
    <row r="48" spans="1:21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v>43069</v>
      </c>
      <c r="L48" s="93">
        <v>-1.1203632543414832E-2</v>
      </c>
      <c r="M48" s="93">
        <v>-1.1741140215716483E-2</v>
      </c>
      <c r="N48" s="28"/>
      <c r="O48" s="81">
        <v>43069</v>
      </c>
      <c r="P48" s="32">
        <v>1402.4</v>
      </c>
      <c r="Q48" s="76">
        <v>-1.1203632543414832E-2</v>
      </c>
      <c r="R48" s="28"/>
      <c r="S48" s="39">
        <v>43069</v>
      </c>
      <c r="T48" s="32">
        <v>1282.76</v>
      </c>
      <c r="U48" s="76">
        <v>-1.1741140215716483E-2</v>
      </c>
    </row>
    <row r="49" spans="1:21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v>43039</v>
      </c>
      <c r="L49" s="93">
        <v>1.2905114910513937E-2</v>
      </c>
      <c r="M49" s="93">
        <v>1.2385736124543856E-2</v>
      </c>
      <c r="N49" s="28"/>
      <c r="O49" s="81">
        <v>43039</v>
      </c>
      <c r="P49" s="32">
        <v>1418.29</v>
      </c>
      <c r="Q49" s="76">
        <v>1.2905114910513937E-2</v>
      </c>
      <c r="R49" s="28"/>
      <c r="S49" s="39">
        <v>43039</v>
      </c>
      <c r="T49" s="32">
        <v>1298</v>
      </c>
      <c r="U49" s="76">
        <v>1.2385736124543856E-2</v>
      </c>
    </row>
    <row r="50" spans="1:21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v>43007</v>
      </c>
      <c r="L50" s="93">
        <v>1.8459689190348794E-3</v>
      </c>
      <c r="M50" s="93">
        <v>1.3276893519311717E-3</v>
      </c>
      <c r="N50" s="28"/>
      <c r="O50" s="81">
        <v>43007</v>
      </c>
      <c r="P50" s="32">
        <v>1400.22</v>
      </c>
      <c r="Q50" s="76">
        <v>1.8459689190348794E-3</v>
      </c>
      <c r="R50" s="28"/>
      <c r="S50" s="39">
        <v>43007</v>
      </c>
      <c r="T50" s="32">
        <v>1282.1199999999999</v>
      </c>
      <c r="U50" s="76">
        <v>1.3276893519311717E-3</v>
      </c>
    </row>
    <row r="51" spans="1:21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v>42978</v>
      </c>
      <c r="L51" s="93">
        <v>1.5940859628846171E-2</v>
      </c>
      <c r="M51" s="93">
        <v>1.5368267461777663E-2</v>
      </c>
      <c r="N51" s="28"/>
      <c r="O51" s="81">
        <v>42978</v>
      </c>
      <c r="P51" s="32">
        <v>1397.64</v>
      </c>
      <c r="Q51" s="76">
        <v>1.5940859628846171E-2</v>
      </c>
      <c r="R51" s="28"/>
      <c r="S51" s="39">
        <v>42978</v>
      </c>
      <c r="T51" s="32">
        <v>1280.42</v>
      </c>
      <c r="U51" s="76">
        <v>1.5368267461777663E-2</v>
      </c>
    </row>
    <row r="52" spans="1:21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v>42947</v>
      </c>
      <c r="L52" s="93">
        <v>-7.7177746842564954E-3</v>
      </c>
      <c r="M52" s="93">
        <v>-8.2655027328850661E-3</v>
      </c>
      <c r="N52" s="28"/>
      <c r="O52" s="81">
        <v>42947</v>
      </c>
      <c r="P52" s="32">
        <v>1375.71</v>
      </c>
      <c r="Q52" s="76">
        <v>-7.7177746842564954E-3</v>
      </c>
      <c r="R52" s="28"/>
      <c r="S52" s="39">
        <v>42947</v>
      </c>
      <c r="T52" s="32">
        <v>1261.04</v>
      </c>
      <c r="U52" s="76">
        <v>-8.2655027328850661E-3</v>
      </c>
    </row>
    <row r="53" spans="1:21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v>42916</v>
      </c>
      <c r="L53" s="93">
        <v>-1.4409816020701238E-2</v>
      </c>
      <c r="M53" s="93">
        <v>-1.4936126368305658E-2</v>
      </c>
      <c r="N53" s="28"/>
      <c r="O53" s="81">
        <v>42916</v>
      </c>
      <c r="P53" s="32">
        <v>1386.41</v>
      </c>
      <c r="Q53" s="76">
        <v>-1.4409816020701238E-2</v>
      </c>
      <c r="R53" s="28"/>
      <c r="S53" s="39">
        <v>42916</v>
      </c>
      <c r="T53" s="32">
        <v>1271.55</v>
      </c>
      <c r="U53" s="76">
        <v>-1.4936126368305658E-2</v>
      </c>
    </row>
    <row r="54" spans="1:21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v>42886</v>
      </c>
      <c r="L54" s="93">
        <v>-5.669046440941572E-3</v>
      </c>
      <c r="M54" s="93">
        <v>-6.2588532364353799E-3</v>
      </c>
      <c r="N54" s="28"/>
      <c r="O54" s="81">
        <v>42886</v>
      </c>
      <c r="P54" s="32">
        <v>1406.68</v>
      </c>
      <c r="Q54" s="76">
        <v>-5.669046440941572E-3</v>
      </c>
      <c r="R54" s="28"/>
      <c r="S54" s="39">
        <v>42886</v>
      </c>
      <c r="T54" s="32">
        <v>1290.83</v>
      </c>
      <c r="U54" s="76">
        <v>-6.2588532364353799E-3</v>
      </c>
    </row>
    <row r="55" spans="1:21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v>42853</v>
      </c>
      <c r="L55" s="93">
        <v>-3.8862391803562435E-4</v>
      </c>
      <c r="M55" s="93">
        <v>-8.8454053887732087E-4</v>
      </c>
      <c r="N55" s="28"/>
      <c r="O55" s="81">
        <v>42853</v>
      </c>
      <c r="P55" s="32">
        <v>1414.7</v>
      </c>
      <c r="Q55" s="76">
        <v>-3.8862391803562435E-4</v>
      </c>
      <c r="R55" s="28"/>
      <c r="S55" s="39">
        <v>42853</v>
      </c>
      <c r="T55" s="32">
        <v>1298.96</v>
      </c>
      <c r="U55" s="76">
        <v>-8.8454053887732087E-4</v>
      </c>
    </row>
    <row r="56" spans="1:21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v>42825</v>
      </c>
      <c r="L56" s="93">
        <v>-3.9553329895958278E-4</v>
      </c>
      <c r="M56" s="93">
        <v>-9.5285664886468613E-4</v>
      </c>
      <c r="N56" s="28"/>
      <c r="O56" s="81">
        <v>42825</v>
      </c>
      <c r="P56" s="32">
        <v>1415.25</v>
      </c>
      <c r="Q56" s="76">
        <v>-3.9553329895958278E-4</v>
      </c>
      <c r="R56" s="28"/>
      <c r="S56" s="39">
        <v>42825</v>
      </c>
      <c r="T56" s="32">
        <v>1300.1099999999999</v>
      </c>
      <c r="U56" s="76">
        <v>-9.5285664886468613E-4</v>
      </c>
    </row>
    <row r="57" spans="1:21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v>42794</v>
      </c>
      <c r="L57" s="93">
        <v>2.1073280493873581E-2</v>
      </c>
      <c r="M57" s="93">
        <v>2.0570612961917423E-2</v>
      </c>
      <c r="N57" s="28"/>
      <c r="O57" s="81">
        <v>42794</v>
      </c>
      <c r="P57" s="32">
        <v>1415.81</v>
      </c>
      <c r="Q57" s="76">
        <v>2.1073280493873581E-2</v>
      </c>
      <c r="R57" s="28"/>
      <c r="S57" s="39">
        <v>42794</v>
      </c>
      <c r="T57" s="32">
        <v>1301.3499999999999</v>
      </c>
      <c r="U57" s="76">
        <v>2.0570612961917423E-2</v>
      </c>
    </row>
    <row r="58" spans="1:21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v>42766</v>
      </c>
      <c r="L58" s="93">
        <v>3.5487315823668597E-2</v>
      </c>
      <c r="M58" s="93">
        <v>3.4924396756730314E-2</v>
      </c>
      <c r="N58" s="28"/>
      <c r="O58" s="81">
        <v>42766</v>
      </c>
      <c r="P58" s="32">
        <v>1386.59</v>
      </c>
      <c r="Q58" s="76">
        <v>3.5487315823668597E-2</v>
      </c>
      <c r="R58" s="28"/>
      <c r="S58" s="39">
        <v>42766</v>
      </c>
      <c r="T58" s="32">
        <v>1275.1199999999999</v>
      </c>
      <c r="U58" s="76">
        <v>3.4924396756730314E-2</v>
      </c>
    </row>
    <row r="59" spans="1:21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v>42734</v>
      </c>
      <c r="L59" s="93">
        <v>6.4033670286722799E-3</v>
      </c>
      <c r="M59" s="93">
        <v>5.8452319724391355E-3</v>
      </c>
      <c r="N59" s="28"/>
      <c r="O59" s="81">
        <v>42734</v>
      </c>
      <c r="P59" s="32">
        <v>1339.07</v>
      </c>
      <c r="Q59" s="76">
        <v>6.4033670286722799E-3</v>
      </c>
      <c r="R59" s="28"/>
      <c r="S59" s="39">
        <v>42734</v>
      </c>
      <c r="T59" s="32">
        <v>1232.0899999999999</v>
      </c>
      <c r="U59" s="76">
        <v>5.8452319724391355E-3</v>
      </c>
    </row>
    <row r="60" spans="1:21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v>42704</v>
      </c>
      <c r="L60" s="93">
        <v>-2.0891282911681186E-2</v>
      </c>
      <c r="M60" s="93">
        <v>-2.1418185885247687E-2</v>
      </c>
      <c r="N60" s="28"/>
      <c r="O60" s="81">
        <v>42704</v>
      </c>
      <c r="P60" s="32">
        <v>1330.55</v>
      </c>
      <c r="Q60" s="76">
        <v>-2.0891282911681186E-2</v>
      </c>
      <c r="R60" s="28"/>
      <c r="S60" s="39">
        <v>42704</v>
      </c>
      <c r="T60" s="32">
        <v>1224.93</v>
      </c>
      <c r="U60" s="76">
        <v>-2.1418185885247687E-2</v>
      </c>
    </row>
    <row r="61" spans="1:21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v>42674</v>
      </c>
      <c r="L61" s="93">
        <v>-2.5762413299570408E-3</v>
      </c>
      <c r="M61" s="93">
        <v>-3.1218641989073648E-3</v>
      </c>
      <c r="N61" s="28"/>
      <c r="O61" s="81">
        <v>42674</v>
      </c>
      <c r="P61" s="32">
        <v>1358.94</v>
      </c>
      <c r="Q61" s="76">
        <v>-2.5762413299570408E-3</v>
      </c>
      <c r="R61" s="28"/>
      <c r="S61" s="39">
        <v>42674</v>
      </c>
      <c r="T61" s="32">
        <v>1251.74</v>
      </c>
      <c r="U61" s="76">
        <v>-3.1218641989073648E-3</v>
      </c>
    </row>
    <row r="62" spans="1:21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v>42643</v>
      </c>
      <c r="L62" s="93">
        <v>1.0382290778301106E-2</v>
      </c>
      <c r="M62" s="93">
        <v>9.8438178572002322E-3</v>
      </c>
      <c r="N62" s="28"/>
      <c r="O62" s="81">
        <v>42643</v>
      </c>
      <c r="P62" s="32">
        <v>1362.45</v>
      </c>
      <c r="Q62" s="76">
        <v>1.0382290778301106E-2</v>
      </c>
      <c r="R62" s="28"/>
      <c r="S62" s="39">
        <v>42643</v>
      </c>
      <c r="T62" s="32">
        <v>1255.6600000000001</v>
      </c>
      <c r="U62" s="76">
        <v>9.8438178572002322E-3</v>
      </c>
    </row>
    <row r="63" spans="1:21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v>42613</v>
      </c>
      <c r="L63" s="93">
        <v>-3.1042287931592027E-2</v>
      </c>
      <c r="M63" s="93">
        <v>-3.1596819289869793E-2</v>
      </c>
      <c r="N63" s="28"/>
      <c r="O63" s="81">
        <v>42613</v>
      </c>
      <c r="P63" s="32">
        <v>1348.45</v>
      </c>
      <c r="Q63" s="76">
        <v>-3.1042287931592027E-2</v>
      </c>
      <c r="R63" s="28"/>
      <c r="S63" s="39">
        <v>42613</v>
      </c>
      <c r="T63" s="32">
        <v>1243.42</v>
      </c>
      <c r="U63" s="76">
        <v>-3.1596819289869793E-2</v>
      </c>
    </row>
    <row r="64" spans="1:21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v>42580</v>
      </c>
      <c r="L64" s="93">
        <v>5.3809282214767773E-2</v>
      </c>
      <c r="M64" s="93">
        <v>5.3270989705098248E-2</v>
      </c>
      <c r="N64" s="28"/>
      <c r="O64" s="81">
        <v>42580</v>
      </c>
      <c r="P64" s="32">
        <v>1391.65</v>
      </c>
      <c r="Q64" s="76">
        <v>5.3809282214767773E-2</v>
      </c>
      <c r="R64" s="28"/>
      <c r="S64" s="39">
        <v>42580</v>
      </c>
      <c r="T64" s="32">
        <v>1283.99</v>
      </c>
      <c r="U64" s="76">
        <v>5.3270989705098248E-2</v>
      </c>
    </row>
    <row r="65" spans="1:21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>
        <v>42551</v>
      </c>
      <c r="L65" s="93">
        <v>5.1207552576695958E-2</v>
      </c>
      <c r="M65" s="93">
        <v>5.0687788733365435E-2</v>
      </c>
      <c r="N65" s="28"/>
      <c r="O65" s="81">
        <v>42551</v>
      </c>
      <c r="P65" s="32">
        <v>1320.59</v>
      </c>
      <c r="Q65" s="76">
        <v>5.1207552576695958E-2</v>
      </c>
      <c r="R65" s="28"/>
      <c r="S65" s="39">
        <v>42551</v>
      </c>
      <c r="T65" s="32">
        <v>1219.05</v>
      </c>
      <c r="U65" s="76">
        <v>5.0687788733365435E-2</v>
      </c>
    </row>
    <row r="66" spans="1:21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 t="s">
        <v>179</v>
      </c>
      <c r="L66" s="93" t="s">
        <v>179</v>
      </c>
      <c r="M66" s="93" t="s">
        <v>179</v>
      </c>
      <c r="N66" s="28"/>
      <c r="O66" s="81">
        <v>42521</v>
      </c>
      <c r="P66" s="32">
        <v>1256.26</v>
      </c>
      <c r="Q66" s="76">
        <v>5.691870471920879E-3</v>
      </c>
      <c r="R66" s="28"/>
      <c r="S66" s="39">
        <v>42521</v>
      </c>
      <c r="T66" s="32">
        <v>1160.24</v>
      </c>
      <c r="U66" s="76">
        <v>5.1459759161396335E-3</v>
      </c>
    </row>
    <row r="67" spans="1:21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 t="s">
        <v>179</v>
      </c>
      <c r="L67" s="93" t="s">
        <v>179</v>
      </c>
      <c r="M67" s="93" t="s">
        <v>179</v>
      </c>
      <c r="N67" s="28"/>
      <c r="O67" s="81">
        <v>42489</v>
      </c>
      <c r="P67" s="32">
        <v>1249.1500000000001</v>
      </c>
      <c r="Q67" s="76" t="s">
        <v>179</v>
      </c>
      <c r="R67" s="28"/>
      <c r="S67" s="39">
        <v>42489</v>
      </c>
      <c r="T67" s="32">
        <v>1154.3</v>
      </c>
      <c r="U67" s="76" t="s">
        <v>179</v>
      </c>
    </row>
    <row r="68" spans="1:21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8"/>
      <c r="M68" s="98"/>
      <c r="N68" s="28"/>
      <c r="O68" s="82"/>
      <c r="Q68" s="76"/>
      <c r="R68" s="28"/>
      <c r="S68" s="39"/>
      <c r="U68" s="76"/>
    </row>
    <row r="69" spans="1:21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8"/>
      <c r="M69" s="98"/>
      <c r="N69" s="28"/>
      <c r="O69" s="82"/>
      <c r="Q69" s="76"/>
      <c r="R69" s="28"/>
      <c r="S69" s="39"/>
      <c r="U69" s="76"/>
    </row>
    <row r="70" spans="1:21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8"/>
      <c r="M70" s="98"/>
      <c r="N70" s="28"/>
      <c r="O70" s="82"/>
      <c r="Q70" s="76"/>
      <c r="R70" s="28"/>
      <c r="S70" s="39"/>
      <c r="U70" s="76"/>
    </row>
    <row r="71" spans="1:21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8"/>
      <c r="M71" s="98"/>
      <c r="N71" s="28"/>
      <c r="O71" s="82"/>
      <c r="Q71" s="76"/>
      <c r="R71" s="28"/>
      <c r="S71" s="39"/>
      <c r="U71" s="76"/>
    </row>
    <row r="72" spans="1:21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8"/>
      <c r="M72" s="98"/>
      <c r="N72" s="28"/>
      <c r="O72" s="82"/>
      <c r="Q72" s="76"/>
      <c r="R72" s="28"/>
      <c r="S72" s="39"/>
      <c r="U72" s="76"/>
    </row>
    <row r="73" spans="1:21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8"/>
      <c r="M73" s="98"/>
      <c r="N73" s="28"/>
      <c r="O73" s="82"/>
      <c r="Q73" s="76"/>
      <c r="R73" s="28"/>
      <c r="S73" s="39"/>
      <c r="U73" s="76"/>
    </row>
    <row r="74" spans="1:21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8"/>
      <c r="M74" s="98"/>
      <c r="N74" s="28"/>
      <c r="O74" s="82"/>
      <c r="Q74" s="76"/>
      <c r="R74" s="28"/>
      <c r="S74" s="39"/>
      <c r="U74" s="76"/>
    </row>
    <row r="75" spans="1:21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8"/>
      <c r="M75" s="98"/>
      <c r="N75" s="28"/>
      <c r="O75" s="82"/>
      <c r="Q75" s="76"/>
      <c r="R75" s="28"/>
      <c r="S75" s="39"/>
      <c r="U75" s="76"/>
    </row>
    <row r="76" spans="1:21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8"/>
      <c r="M76" s="98"/>
      <c r="N76" s="28"/>
      <c r="O76" s="82"/>
      <c r="Q76" s="76"/>
      <c r="R76" s="28"/>
      <c r="S76" s="39"/>
      <c r="U76" s="76"/>
    </row>
    <row r="77" spans="1:21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8"/>
      <c r="M77" s="98"/>
      <c r="N77" s="28"/>
      <c r="O77" s="82"/>
      <c r="Q77" s="76"/>
      <c r="R77" s="28"/>
      <c r="S77" s="39"/>
      <c r="U77" s="76"/>
    </row>
    <row r="78" spans="1:21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8"/>
      <c r="M78" s="98"/>
      <c r="N78" s="28"/>
      <c r="O78" s="82"/>
      <c r="Q78" s="76"/>
      <c r="R78" s="28"/>
      <c r="S78" s="39"/>
      <c r="U78" s="76"/>
    </row>
    <row r="79" spans="1:21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8"/>
      <c r="M79" s="98"/>
      <c r="N79" s="28"/>
      <c r="O79" s="82"/>
      <c r="Q79" s="76"/>
      <c r="R79" s="28"/>
      <c r="S79" s="39"/>
      <c r="U79" s="76"/>
    </row>
    <row r="80" spans="1:21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8"/>
      <c r="M80" s="98"/>
      <c r="N80" s="28"/>
      <c r="O80" s="82"/>
      <c r="Q80" s="76"/>
      <c r="R80" s="28"/>
      <c r="S80" s="39"/>
      <c r="U80" s="76"/>
    </row>
    <row r="81" spans="1:21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8"/>
      <c r="M81" s="98"/>
      <c r="N81" s="28"/>
      <c r="O81" s="82"/>
      <c r="Q81" s="76"/>
      <c r="R81" s="28"/>
      <c r="S81" s="39"/>
      <c r="U81" s="76"/>
    </row>
    <row r="82" spans="1:21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8"/>
      <c r="M82" s="98"/>
      <c r="N82" s="28"/>
      <c r="O82" s="82"/>
      <c r="Q82" s="76"/>
      <c r="R82" s="28"/>
      <c r="S82" s="39"/>
      <c r="U82" s="76"/>
    </row>
    <row r="83" spans="1:21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8"/>
      <c r="M83" s="98"/>
      <c r="N83" s="28"/>
      <c r="O83" s="82"/>
      <c r="Q83" s="76"/>
      <c r="R83" s="28"/>
      <c r="S83" s="39"/>
      <c r="U83" s="76"/>
    </row>
    <row r="84" spans="1:21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8"/>
      <c r="M84" s="98"/>
      <c r="N84" s="28"/>
      <c r="O84" s="82"/>
      <c r="Q84" s="76"/>
      <c r="R84" s="28"/>
      <c r="S84" s="39"/>
      <c r="U84" s="76"/>
    </row>
    <row r="85" spans="1:21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8"/>
      <c r="M85" s="98"/>
      <c r="N85" s="28"/>
      <c r="O85" s="82"/>
      <c r="Q85" s="76"/>
      <c r="R85" s="28"/>
      <c r="S85" s="39"/>
      <c r="U85" s="76"/>
    </row>
    <row r="86" spans="1:21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8"/>
      <c r="M86" s="98"/>
      <c r="N86" s="28"/>
      <c r="O86" s="82"/>
      <c r="Q86" s="76"/>
      <c r="R86" s="28"/>
      <c r="S86" s="39"/>
      <c r="U86" s="76"/>
    </row>
    <row r="87" spans="1:21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8"/>
      <c r="M87" s="98"/>
      <c r="N87" s="28"/>
      <c r="O87" s="82"/>
      <c r="Q87" s="76"/>
      <c r="R87" s="28"/>
      <c r="S87" s="39"/>
      <c r="U87" s="76"/>
    </row>
    <row r="88" spans="1:21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8"/>
      <c r="M88" s="98"/>
      <c r="N88" s="28"/>
      <c r="O88" s="82"/>
      <c r="Q88" s="76"/>
      <c r="R88" s="28"/>
      <c r="S88" s="39"/>
      <c r="U88" s="76"/>
    </row>
    <row r="89" spans="1:21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8"/>
      <c r="M89" s="98"/>
      <c r="N89" s="28"/>
      <c r="O89" s="82"/>
      <c r="Q89" s="76"/>
      <c r="R89" s="28"/>
      <c r="S89" s="39"/>
      <c r="U89" s="76"/>
    </row>
    <row r="90" spans="1:21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8"/>
      <c r="M90" s="98"/>
      <c r="N90" s="28"/>
      <c r="O90" s="82"/>
      <c r="Q90" s="76"/>
      <c r="R90" s="28"/>
      <c r="S90" s="39"/>
      <c r="U90" s="76"/>
    </row>
    <row r="91" spans="1:21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8"/>
      <c r="M91" s="98"/>
      <c r="N91" s="28"/>
      <c r="O91" s="82"/>
      <c r="Q91" s="76"/>
      <c r="R91" s="28"/>
      <c r="S91" s="39"/>
      <c r="U91" s="76"/>
    </row>
    <row r="92" spans="1:21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8"/>
      <c r="M92" s="98"/>
      <c r="N92" s="28"/>
      <c r="O92" s="82"/>
      <c r="Q92" s="76"/>
      <c r="R92" s="28"/>
      <c r="S92" s="39"/>
      <c r="U92" s="76"/>
    </row>
    <row r="93" spans="1:21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8"/>
      <c r="M93" s="98"/>
      <c r="N93" s="28"/>
      <c r="O93" s="82"/>
      <c r="Q93" s="76"/>
      <c r="R93" s="28"/>
      <c r="S93" s="39"/>
      <c r="U93" s="76"/>
    </row>
    <row r="94" spans="1:21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8"/>
      <c r="M94" s="98"/>
      <c r="N94" s="28"/>
      <c r="O94" s="82"/>
      <c r="Q94" s="76"/>
      <c r="R94" s="28"/>
      <c r="S94" s="39"/>
      <c r="U94" s="76"/>
    </row>
    <row r="95" spans="1:21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8"/>
      <c r="M95" s="98"/>
      <c r="N95" s="28"/>
      <c r="O95" s="82"/>
      <c r="Q95" s="76"/>
      <c r="R95" s="28"/>
      <c r="S95" s="39"/>
      <c r="U95" s="76"/>
    </row>
    <row r="96" spans="1:21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8"/>
      <c r="M96" s="98"/>
      <c r="N96" s="28"/>
      <c r="O96" s="82"/>
      <c r="Q96" s="76"/>
      <c r="R96" s="28"/>
      <c r="S96" s="39"/>
      <c r="U96" s="76"/>
    </row>
    <row r="97" spans="1:21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8"/>
      <c r="M97" s="98"/>
      <c r="N97" s="28"/>
      <c r="O97" s="82"/>
      <c r="Q97" s="76"/>
      <c r="R97" s="28"/>
      <c r="S97" s="39"/>
      <c r="U97" s="76"/>
    </row>
    <row r="98" spans="1:21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8"/>
      <c r="M98" s="98"/>
      <c r="N98" s="28"/>
      <c r="O98" s="82"/>
      <c r="Q98" s="76"/>
      <c r="R98" s="28"/>
      <c r="S98" s="39"/>
      <c r="U98" s="76"/>
    </row>
    <row r="99" spans="1:21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8"/>
      <c r="M99" s="98"/>
      <c r="N99" s="28"/>
      <c r="O99" s="82"/>
      <c r="Q99" s="76"/>
      <c r="R99" s="28"/>
      <c r="S99" s="39"/>
      <c r="U99" s="76"/>
    </row>
    <row r="100" spans="1:21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8"/>
      <c r="M100" s="98"/>
      <c r="N100" s="28"/>
      <c r="O100" s="82"/>
      <c r="Q100" s="76"/>
      <c r="R100" s="28"/>
      <c r="S100" s="39"/>
      <c r="U100" s="76"/>
    </row>
    <row r="101" spans="1:21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98"/>
      <c r="M101" s="98"/>
      <c r="N101" s="28"/>
      <c r="O101" s="82"/>
      <c r="Q101" s="76"/>
      <c r="R101" s="28"/>
      <c r="S101" s="39"/>
      <c r="U101" s="76"/>
    </row>
    <row r="102" spans="1:21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98"/>
      <c r="M102" s="98"/>
      <c r="N102" s="28"/>
      <c r="O102" s="82"/>
      <c r="Q102" s="76"/>
      <c r="R102" s="28"/>
      <c r="S102" s="39"/>
      <c r="U102" s="76"/>
    </row>
    <row r="103" spans="1:21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98"/>
      <c r="M103" s="98"/>
      <c r="N103" s="28"/>
      <c r="O103" s="82"/>
      <c r="Q103" s="76"/>
      <c r="R103" s="28"/>
      <c r="S103" s="39"/>
      <c r="U103" s="76"/>
    </row>
    <row r="104" spans="1:21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98"/>
      <c r="M104" s="98"/>
      <c r="N104" s="28"/>
      <c r="O104" s="82"/>
      <c r="Q104" s="76"/>
      <c r="R104" s="28"/>
      <c r="S104" s="39"/>
      <c r="U104" s="76"/>
    </row>
    <row r="105" spans="1:21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98"/>
      <c r="M105" s="98"/>
      <c r="N105" s="28"/>
      <c r="O105" s="82"/>
      <c r="Q105" s="76"/>
      <c r="R105" s="28"/>
      <c r="S105" s="39"/>
      <c r="U105" s="76"/>
    </row>
    <row r="106" spans="1:21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98"/>
      <c r="M106" s="98"/>
      <c r="N106" s="28"/>
      <c r="O106" s="82"/>
      <c r="Q106" s="76"/>
      <c r="R106" s="28"/>
      <c r="S106" s="39"/>
      <c r="U106" s="76"/>
    </row>
    <row r="107" spans="1:21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98"/>
      <c r="M107" s="98"/>
      <c r="N107" s="28"/>
      <c r="O107" s="82"/>
      <c r="Q107" s="76"/>
      <c r="R107" s="28"/>
      <c r="S107" s="39"/>
      <c r="U107" s="76"/>
    </row>
    <row r="108" spans="1:21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98"/>
      <c r="M108" s="98"/>
      <c r="N108" s="28"/>
      <c r="O108" s="82"/>
      <c r="Q108" s="76"/>
      <c r="R108" s="28"/>
      <c r="S108" s="39"/>
      <c r="U108" s="76"/>
    </row>
    <row r="109" spans="1:21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98"/>
      <c r="M109" s="98"/>
      <c r="N109" s="28"/>
      <c r="O109" s="82"/>
      <c r="Q109" s="76"/>
      <c r="R109" s="28"/>
      <c r="S109" s="39"/>
      <c r="U109" s="76"/>
    </row>
    <row r="110" spans="1:21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98"/>
      <c r="M110" s="98"/>
      <c r="N110" s="28"/>
      <c r="O110" s="82"/>
      <c r="Q110" s="76"/>
      <c r="R110" s="28"/>
      <c r="S110" s="39"/>
      <c r="U110" s="76"/>
    </row>
    <row r="111" spans="1:21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98"/>
      <c r="M111" s="98"/>
      <c r="N111" s="28"/>
      <c r="O111" s="82"/>
      <c r="Q111" s="76"/>
      <c r="R111" s="28"/>
      <c r="S111" s="39"/>
      <c r="U111" s="76"/>
    </row>
    <row r="112" spans="1:21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98"/>
      <c r="M112" s="98"/>
      <c r="N112" s="28"/>
      <c r="O112" s="82"/>
      <c r="Q112" s="76"/>
      <c r="R112" s="28"/>
      <c r="S112" s="39"/>
      <c r="U112" s="76"/>
    </row>
    <row r="113" spans="1:21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98"/>
      <c r="M113" s="98"/>
      <c r="N113" s="28"/>
      <c r="O113" s="82"/>
      <c r="Q113" s="76"/>
      <c r="R113" s="28"/>
      <c r="S113" s="39"/>
      <c r="U113" s="76"/>
    </row>
    <row r="114" spans="1:21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98"/>
      <c r="M114" s="98"/>
      <c r="N114" s="28"/>
      <c r="O114" s="82"/>
      <c r="Q114" s="76"/>
      <c r="R114" s="28"/>
      <c r="S114" s="39"/>
      <c r="U114" s="76"/>
    </row>
    <row r="115" spans="1:21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98"/>
      <c r="M115" s="98"/>
      <c r="N115" s="28"/>
      <c r="O115" s="82"/>
      <c r="Q115" s="76"/>
      <c r="R115" s="28"/>
      <c r="S115" s="39"/>
      <c r="U115" s="76"/>
    </row>
    <row r="116" spans="1:21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98"/>
      <c r="M116" s="98"/>
      <c r="N116" s="28"/>
      <c r="O116" s="82"/>
      <c r="Q116" s="76"/>
      <c r="R116" s="28"/>
      <c r="S116" s="39"/>
      <c r="U116" s="76"/>
    </row>
    <row r="117" spans="1:21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98"/>
      <c r="M117" s="98"/>
      <c r="N117" s="28"/>
      <c r="O117" s="82"/>
      <c r="Q117" s="76"/>
      <c r="R117" s="28"/>
      <c r="S117" s="39"/>
      <c r="U117" s="76"/>
    </row>
    <row r="118" spans="1:21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98"/>
      <c r="M118" s="98"/>
      <c r="N118" s="28"/>
      <c r="O118" s="82"/>
      <c r="Q118" s="76"/>
      <c r="R118" s="28"/>
      <c r="S118" s="39"/>
      <c r="U118" s="76"/>
    </row>
    <row r="119" spans="1:21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98"/>
      <c r="M119" s="98"/>
      <c r="N119" s="28"/>
      <c r="O119" s="82"/>
      <c r="Q119" s="76"/>
      <c r="R119" s="28"/>
      <c r="S119" s="39"/>
      <c r="U119" s="76"/>
    </row>
    <row r="120" spans="1:21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98"/>
      <c r="M120" s="98"/>
      <c r="N120" s="28"/>
      <c r="O120" s="82"/>
      <c r="Q120" s="76"/>
      <c r="R120" s="28"/>
      <c r="S120" s="39"/>
      <c r="U120" s="76"/>
    </row>
    <row r="121" spans="1:21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98"/>
      <c r="M121" s="98"/>
      <c r="N121" s="28"/>
      <c r="O121" s="82"/>
      <c r="Q121" s="76"/>
      <c r="R121" s="28"/>
      <c r="S121" s="39"/>
      <c r="U121" s="76"/>
    </row>
    <row r="122" spans="1:21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98"/>
      <c r="M122" s="98"/>
      <c r="N122" s="28"/>
      <c r="O122" s="82"/>
      <c r="Q122" s="76"/>
      <c r="R122" s="28"/>
      <c r="S122" s="39"/>
      <c r="U122" s="76"/>
    </row>
    <row r="123" spans="1:21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98"/>
      <c r="M123" s="98"/>
      <c r="N123" s="28"/>
      <c r="O123" s="82"/>
      <c r="Q123" s="76"/>
      <c r="R123" s="28"/>
      <c r="S123" s="39"/>
      <c r="U123" s="76"/>
    </row>
    <row r="124" spans="1:21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98"/>
      <c r="M124" s="98"/>
      <c r="N124" s="28"/>
      <c r="O124" s="82"/>
      <c r="Q124" s="76"/>
      <c r="R124" s="28"/>
      <c r="S124" s="39"/>
      <c r="U124" s="76"/>
    </row>
    <row r="125" spans="1:21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98"/>
      <c r="M125" s="98"/>
      <c r="N125" s="28"/>
      <c r="O125" s="82"/>
      <c r="Q125" s="76"/>
      <c r="R125" s="28"/>
      <c r="S125" s="39"/>
      <c r="U125" s="76"/>
    </row>
    <row r="126" spans="1:21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98"/>
      <c r="M126" s="98"/>
      <c r="N126" s="28"/>
      <c r="O126" s="82"/>
      <c r="Q126" s="76"/>
      <c r="R126" s="28"/>
      <c r="S126" s="39"/>
      <c r="U126" s="76"/>
    </row>
    <row r="127" spans="1:21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98"/>
      <c r="M127" s="98"/>
      <c r="N127" s="28"/>
      <c r="O127" s="82"/>
      <c r="Q127" s="76"/>
      <c r="R127" s="28"/>
      <c r="S127" s="39"/>
      <c r="U127" s="76"/>
    </row>
    <row r="128" spans="1:21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98"/>
      <c r="M128" s="98"/>
      <c r="N128" s="28"/>
      <c r="O128" s="82"/>
      <c r="Q128" s="76"/>
      <c r="R128" s="28"/>
      <c r="S128" s="39"/>
      <c r="U128" s="76"/>
    </row>
    <row r="129" spans="1:21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98"/>
      <c r="M129" s="98"/>
      <c r="N129" s="28"/>
      <c r="O129" s="82"/>
      <c r="Q129" s="76"/>
      <c r="R129" s="28"/>
      <c r="S129" s="39"/>
      <c r="U129" s="76"/>
    </row>
    <row r="130" spans="1:21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98"/>
      <c r="M130" s="98"/>
      <c r="N130" s="28"/>
      <c r="O130" s="82"/>
      <c r="Q130" s="76"/>
      <c r="R130" s="28"/>
      <c r="S130" s="39"/>
      <c r="U130" s="76"/>
    </row>
    <row r="131" spans="1:21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98"/>
      <c r="M131" s="98"/>
      <c r="N131" s="28"/>
      <c r="O131" s="82"/>
      <c r="Q131" s="76"/>
      <c r="R131" s="28"/>
      <c r="S131" s="39"/>
      <c r="U131" s="76"/>
    </row>
    <row r="132" spans="1:21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98"/>
      <c r="M132" s="98"/>
      <c r="N132" s="28"/>
      <c r="O132" s="82"/>
      <c r="Q132" s="76"/>
      <c r="R132" s="28"/>
      <c r="S132" s="39"/>
      <c r="U132" s="76"/>
    </row>
    <row r="133" spans="1:21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98"/>
      <c r="M133" s="98"/>
      <c r="N133" s="28"/>
      <c r="O133" s="82"/>
      <c r="Q133" s="76"/>
      <c r="R133" s="28"/>
      <c r="S133" s="39"/>
      <c r="U133" s="76"/>
    </row>
    <row r="134" spans="1:21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98"/>
      <c r="M134" s="98"/>
      <c r="N134" s="28"/>
      <c r="O134" s="82"/>
      <c r="Q134" s="76"/>
      <c r="R134" s="28"/>
      <c r="S134" s="39"/>
      <c r="U134" s="76"/>
    </row>
    <row r="135" spans="1:21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98"/>
      <c r="M135" s="98"/>
      <c r="N135" s="28"/>
      <c r="O135" s="82"/>
      <c r="Q135" s="76"/>
      <c r="R135" s="28"/>
      <c r="S135" s="39"/>
      <c r="U135" s="76"/>
    </row>
    <row r="136" spans="1:21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98"/>
      <c r="M136" s="98"/>
      <c r="N136" s="28"/>
      <c r="O136" s="82"/>
      <c r="Q136" s="76"/>
      <c r="R136" s="28"/>
      <c r="S136" s="39"/>
      <c r="U136" s="76"/>
    </row>
    <row r="137" spans="1:21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98"/>
      <c r="M137" s="98"/>
      <c r="N137" s="28"/>
      <c r="O137" s="82"/>
      <c r="Q137" s="76"/>
      <c r="R137" s="28"/>
      <c r="S137" s="39"/>
      <c r="U137" s="76"/>
    </row>
    <row r="138" spans="1:21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98"/>
      <c r="M138" s="98"/>
      <c r="N138" s="28"/>
      <c r="O138" s="82"/>
      <c r="Q138" s="76"/>
      <c r="R138" s="28"/>
      <c r="S138" s="39"/>
      <c r="U138" s="76"/>
    </row>
    <row r="139" spans="1:21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98"/>
      <c r="M139" s="98"/>
      <c r="N139" s="28"/>
      <c r="O139" s="82"/>
      <c r="Q139" s="76"/>
      <c r="R139" s="28"/>
      <c r="S139" s="39"/>
      <c r="U139" s="76"/>
    </row>
    <row r="140" spans="1:21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98"/>
      <c r="M140" s="98"/>
      <c r="N140" s="28"/>
      <c r="O140" s="82"/>
      <c r="Q140" s="76"/>
      <c r="R140" s="28"/>
      <c r="S140" s="39"/>
      <c r="U140" s="76"/>
    </row>
    <row r="141" spans="1:21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98"/>
      <c r="M141" s="98"/>
      <c r="N141" s="28"/>
      <c r="O141" s="82"/>
      <c r="Q141" s="76"/>
      <c r="R141" s="28"/>
      <c r="S141" s="39"/>
      <c r="U141" s="76"/>
    </row>
    <row r="142" spans="1:21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98"/>
      <c r="M142" s="98"/>
      <c r="N142" s="28"/>
      <c r="O142" s="82"/>
      <c r="Q142" s="76"/>
      <c r="R142" s="28"/>
      <c r="S142" s="39"/>
      <c r="U142" s="76"/>
    </row>
    <row r="143" spans="1:21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98"/>
      <c r="M143" s="98"/>
      <c r="N143" s="28"/>
      <c r="O143" s="82"/>
      <c r="Q143" s="76"/>
      <c r="R143" s="28"/>
      <c r="S143" s="39"/>
      <c r="U143" s="76"/>
    </row>
    <row r="144" spans="1:21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98"/>
      <c r="M144" s="98"/>
      <c r="N144" s="28"/>
      <c r="O144" s="82"/>
      <c r="Q144" s="76"/>
      <c r="R144" s="28"/>
      <c r="S144" s="39"/>
      <c r="U144" s="76"/>
    </row>
    <row r="145" spans="1:21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98"/>
      <c r="M145" s="98"/>
      <c r="N145" s="28"/>
      <c r="O145" s="82"/>
      <c r="Q145" s="76"/>
      <c r="R145" s="28"/>
      <c r="S145" s="39"/>
      <c r="U145" s="76"/>
    </row>
    <row r="146" spans="1:21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98"/>
      <c r="M146" s="98"/>
      <c r="N146" s="28"/>
      <c r="O146" s="82"/>
      <c r="Q146" s="76"/>
      <c r="R146" s="28"/>
      <c r="S146" s="39"/>
      <c r="U146" s="76"/>
    </row>
    <row r="147" spans="1:21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98"/>
      <c r="M147" s="98"/>
      <c r="N147" s="28"/>
      <c r="O147" s="82"/>
      <c r="Q147" s="76"/>
      <c r="R147" s="28"/>
      <c r="S147" s="39"/>
      <c r="U147" s="76"/>
    </row>
    <row r="148" spans="1:21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98"/>
      <c r="M148" s="98"/>
      <c r="N148" s="28"/>
      <c r="O148" s="82"/>
      <c r="Q148" s="76"/>
      <c r="R148" s="28"/>
      <c r="S148" s="39"/>
      <c r="U148" s="76"/>
    </row>
    <row r="149" spans="1:21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98"/>
      <c r="M149" s="98"/>
      <c r="N149" s="28"/>
      <c r="O149" s="82"/>
      <c r="Q149" s="76"/>
      <c r="R149" s="28"/>
      <c r="S149" s="39"/>
      <c r="U149" s="76"/>
    </row>
    <row r="150" spans="1:21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98"/>
      <c r="M150" s="98"/>
      <c r="N150" s="28"/>
      <c r="O150" s="82"/>
      <c r="Q150" s="76"/>
      <c r="R150" s="28"/>
      <c r="S150" s="39"/>
      <c r="U150" s="76"/>
    </row>
    <row r="151" spans="1:21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98"/>
      <c r="M151" s="98"/>
      <c r="N151" s="28"/>
      <c r="O151" s="82"/>
      <c r="Q151" s="76"/>
      <c r="R151" s="28"/>
      <c r="S151" s="39"/>
      <c r="U151" s="76"/>
    </row>
    <row r="152" spans="1:21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98"/>
      <c r="M152" s="98"/>
      <c r="N152" s="28"/>
      <c r="O152" s="82"/>
      <c r="Q152" s="76"/>
      <c r="R152" s="28"/>
      <c r="S152" s="39"/>
      <c r="U152" s="76"/>
    </row>
    <row r="153" spans="1:21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98"/>
      <c r="M153" s="98"/>
      <c r="N153" s="28"/>
      <c r="O153" s="82"/>
      <c r="Q153" s="76"/>
      <c r="R153" s="28"/>
      <c r="S153" s="39"/>
      <c r="U153" s="76"/>
    </row>
    <row r="154" spans="1:21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98"/>
      <c r="M154" s="98"/>
      <c r="N154" s="28"/>
      <c r="O154" s="82"/>
      <c r="Q154" s="76"/>
      <c r="R154" s="28"/>
      <c r="S154" s="39"/>
      <c r="U154" s="76"/>
    </row>
    <row r="155" spans="1:21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98"/>
      <c r="M155" s="98"/>
      <c r="N155" s="28"/>
      <c r="O155" s="82"/>
      <c r="Q155" s="76"/>
      <c r="R155" s="28"/>
      <c r="S155" s="39"/>
      <c r="U155" s="76"/>
    </row>
    <row r="156" spans="1:21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98"/>
      <c r="M156" s="98"/>
      <c r="N156" s="28"/>
      <c r="O156" s="82"/>
      <c r="Q156" s="76"/>
      <c r="R156" s="28"/>
      <c r="S156" s="39"/>
      <c r="U156" s="76"/>
    </row>
    <row r="157" spans="1:21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98"/>
      <c r="M157" s="98"/>
      <c r="N157" s="28"/>
      <c r="O157" s="82"/>
      <c r="Q157" s="76"/>
      <c r="R157" s="28"/>
      <c r="S157" s="39"/>
      <c r="U157" s="76"/>
    </row>
    <row r="158" spans="1:21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98"/>
      <c r="M158" s="98"/>
      <c r="N158" s="28"/>
      <c r="O158" s="82"/>
      <c r="Q158" s="76"/>
      <c r="R158" s="28"/>
      <c r="S158" s="39"/>
      <c r="U158" s="76"/>
    </row>
    <row r="159" spans="1:21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98"/>
      <c r="M159" s="98"/>
      <c r="N159" s="28"/>
      <c r="O159" s="82"/>
      <c r="Q159" s="76"/>
      <c r="R159" s="28"/>
      <c r="S159" s="39"/>
      <c r="U159" s="76"/>
    </row>
    <row r="160" spans="1:21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98"/>
      <c r="M160" s="98"/>
      <c r="N160" s="28"/>
      <c r="O160" s="82"/>
      <c r="Q160" s="76"/>
      <c r="R160" s="28"/>
      <c r="S160" s="39"/>
      <c r="U160" s="76"/>
    </row>
    <row r="161" spans="1:21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98"/>
      <c r="M161" s="98"/>
      <c r="N161" s="28"/>
      <c r="O161" s="82"/>
      <c r="Q161" s="76"/>
      <c r="R161" s="28"/>
      <c r="S161" s="39"/>
      <c r="U161" s="76"/>
    </row>
    <row r="162" spans="1:21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98"/>
      <c r="M162" s="98"/>
      <c r="N162" s="28"/>
      <c r="O162" s="82"/>
      <c r="Q162" s="76"/>
      <c r="R162" s="28"/>
      <c r="S162" s="39"/>
      <c r="U162" s="76"/>
    </row>
    <row r="163" spans="1:21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98"/>
      <c r="M163" s="98"/>
      <c r="N163" s="28"/>
      <c r="O163" s="82"/>
      <c r="Q163" s="76"/>
      <c r="R163" s="28"/>
      <c r="S163" s="39"/>
      <c r="U163" s="76"/>
    </row>
    <row r="164" spans="1:21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98"/>
      <c r="M164" s="98"/>
      <c r="N164" s="28"/>
      <c r="O164" s="82"/>
      <c r="Q164" s="76"/>
      <c r="R164" s="28"/>
      <c r="S164" s="39"/>
      <c r="U164" s="76"/>
    </row>
    <row r="165" spans="1:21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98"/>
      <c r="M165" s="98"/>
      <c r="N165" s="28"/>
      <c r="O165" s="82"/>
      <c r="Q165" s="76"/>
      <c r="R165" s="28"/>
      <c r="S165" s="39"/>
      <c r="U165" s="76"/>
    </row>
    <row r="166" spans="1:21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98"/>
      <c r="M166" s="98"/>
      <c r="N166" s="28"/>
      <c r="O166" s="82"/>
      <c r="Q166" s="76"/>
      <c r="R166" s="28"/>
      <c r="S166" s="39"/>
      <c r="U166" s="76"/>
    </row>
    <row r="167" spans="1:21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98"/>
      <c r="M167" s="98"/>
      <c r="N167" s="28"/>
      <c r="O167" s="82"/>
      <c r="Q167" s="76"/>
      <c r="R167" s="28"/>
      <c r="S167" s="39"/>
      <c r="U167" s="76"/>
    </row>
    <row r="168" spans="1:21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98"/>
      <c r="M168" s="98"/>
      <c r="N168" s="28"/>
      <c r="O168" s="82"/>
      <c r="Q168" s="76"/>
      <c r="R168" s="28"/>
      <c r="S168" s="39"/>
      <c r="U168" s="76"/>
    </row>
    <row r="169" spans="1:21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98"/>
      <c r="M169" s="98"/>
      <c r="N169" s="28"/>
      <c r="O169" s="82"/>
      <c r="Q169" s="76"/>
      <c r="R169" s="28"/>
      <c r="S169" s="39"/>
      <c r="U169" s="76"/>
    </row>
    <row r="170" spans="1:21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98"/>
      <c r="M170" s="98"/>
      <c r="N170" s="28"/>
      <c r="O170" s="82"/>
      <c r="Q170" s="76"/>
      <c r="R170" s="28"/>
      <c r="S170" s="39"/>
      <c r="U170" s="76"/>
    </row>
    <row r="171" spans="1:21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98"/>
      <c r="M171" s="98"/>
      <c r="N171" s="28"/>
      <c r="O171" s="82"/>
      <c r="Q171" s="76"/>
      <c r="R171" s="28"/>
      <c r="S171" s="39"/>
      <c r="U171" s="76"/>
    </row>
    <row r="172" spans="1:21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98"/>
      <c r="M172" s="98"/>
      <c r="N172" s="28"/>
      <c r="O172" s="82"/>
      <c r="Q172" s="76"/>
      <c r="R172" s="28"/>
      <c r="S172" s="39"/>
      <c r="U172" s="76"/>
    </row>
    <row r="173" spans="1:21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98"/>
      <c r="M173" s="98"/>
      <c r="N173" s="28"/>
      <c r="O173" s="82"/>
      <c r="Q173" s="76"/>
      <c r="R173" s="28"/>
      <c r="S173" s="39"/>
      <c r="U173" s="76"/>
    </row>
    <row r="174" spans="1:21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98"/>
      <c r="M174" s="98"/>
      <c r="N174" s="28"/>
      <c r="O174" s="82"/>
      <c r="Q174" s="76"/>
      <c r="R174" s="28"/>
      <c r="S174" s="39"/>
      <c r="U174" s="76"/>
    </row>
    <row r="175" spans="1:21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98"/>
      <c r="M175" s="98"/>
      <c r="N175" s="28"/>
      <c r="O175" s="82"/>
      <c r="Q175" s="76"/>
      <c r="R175" s="28"/>
      <c r="S175" s="39"/>
      <c r="U175" s="76"/>
    </row>
    <row r="176" spans="1:21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98"/>
      <c r="M176" s="98"/>
      <c r="N176" s="28"/>
      <c r="O176" s="82"/>
      <c r="Q176" s="76"/>
      <c r="R176" s="28"/>
      <c r="S176" s="39"/>
      <c r="U176" s="76"/>
    </row>
    <row r="177" spans="1:21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98"/>
      <c r="M177" s="98"/>
      <c r="N177" s="28"/>
      <c r="O177" s="82"/>
      <c r="Q177" s="76"/>
      <c r="R177" s="28"/>
      <c r="S177" s="39"/>
      <c r="U177" s="76"/>
    </row>
    <row r="178" spans="1:21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98"/>
      <c r="M178" s="98"/>
      <c r="N178" s="28"/>
      <c r="O178" s="82"/>
      <c r="Q178" s="76"/>
      <c r="R178" s="28"/>
      <c r="S178" s="39"/>
      <c r="U178" s="76"/>
    </row>
    <row r="179" spans="1:21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98"/>
      <c r="M179" s="98"/>
      <c r="N179" s="28"/>
      <c r="O179" s="82"/>
      <c r="Q179" s="76"/>
      <c r="R179" s="28"/>
      <c r="S179" s="39"/>
      <c r="U179" s="76"/>
    </row>
    <row r="180" spans="1:21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98"/>
      <c r="M180" s="98"/>
      <c r="N180" s="28"/>
      <c r="O180" s="82"/>
      <c r="Q180" s="76"/>
      <c r="R180" s="28"/>
      <c r="S180" s="39"/>
      <c r="U180" s="76"/>
    </row>
    <row r="181" spans="1:21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98"/>
      <c r="M181" s="98"/>
      <c r="N181" s="28"/>
      <c r="O181" s="82"/>
      <c r="Q181" s="76"/>
      <c r="R181" s="28"/>
      <c r="S181" s="39"/>
      <c r="U181" s="76"/>
    </row>
    <row r="182" spans="1:21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98"/>
      <c r="M182" s="98"/>
      <c r="N182" s="28"/>
      <c r="O182" s="82"/>
      <c r="Q182" s="76"/>
      <c r="R182" s="28"/>
      <c r="S182" s="39"/>
      <c r="U182" s="76"/>
    </row>
    <row r="183" spans="1:21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98"/>
      <c r="M183" s="98"/>
      <c r="N183" s="28"/>
      <c r="O183" s="82"/>
      <c r="Q183" s="76"/>
      <c r="R183" s="28"/>
      <c r="S183" s="39"/>
      <c r="U183" s="76"/>
    </row>
    <row r="184" spans="1:21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98"/>
      <c r="M184" s="98"/>
      <c r="N184" s="28"/>
      <c r="O184" s="82"/>
      <c r="Q184" s="76"/>
      <c r="R184" s="28"/>
      <c r="S184" s="39"/>
      <c r="U184" s="76"/>
    </row>
    <row r="185" spans="1:21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98"/>
      <c r="M185" s="98"/>
      <c r="N185" s="28"/>
      <c r="O185" s="82"/>
      <c r="Q185" s="76"/>
      <c r="R185" s="28"/>
      <c r="S185" s="39"/>
      <c r="U185" s="76"/>
    </row>
    <row r="186" spans="1:21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98"/>
      <c r="M186" s="98"/>
      <c r="N186" s="28"/>
      <c r="O186" s="82"/>
      <c r="Q186" s="76"/>
      <c r="R186" s="28"/>
      <c r="S186" s="39"/>
      <c r="U186" s="76"/>
    </row>
    <row r="187" spans="1:21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98"/>
      <c r="M187" s="98"/>
      <c r="N187" s="28"/>
      <c r="O187" s="82"/>
      <c r="Q187" s="76"/>
      <c r="R187" s="28"/>
      <c r="S187" s="39"/>
      <c r="U187" s="76"/>
    </row>
    <row r="188" spans="1:21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98"/>
      <c r="M188" s="98"/>
      <c r="N188" s="28"/>
      <c r="O188" s="82"/>
      <c r="Q188" s="76"/>
      <c r="R188" s="28"/>
      <c r="S188" s="39"/>
      <c r="U188" s="76"/>
    </row>
    <row r="189" spans="1:21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98"/>
      <c r="M189" s="98"/>
      <c r="N189" s="28"/>
      <c r="O189" s="82"/>
      <c r="Q189" s="76"/>
      <c r="R189" s="28"/>
      <c r="S189" s="39"/>
      <c r="U189" s="76"/>
    </row>
    <row r="190" spans="1:21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98"/>
      <c r="M190" s="98"/>
      <c r="N190" s="28"/>
      <c r="O190" s="82"/>
      <c r="Q190" s="76"/>
      <c r="R190" s="28"/>
      <c r="S190" s="39"/>
      <c r="U190" s="76"/>
    </row>
    <row r="191" spans="1:21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98"/>
      <c r="M191" s="98"/>
      <c r="N191" s="28"/>
      <c r="O191" s="82"/>
      <c r="Q191" s="76"/>
      <c r="R191" s="28"/>
      <c r="S191" s="39"/>
      <c r="U191" s="76"/>
    </row>
    <row r="192" spans="1:21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98"/>
      <c r="M192" s="98"/>
      <c r="N192" s="28"/>
      <c r="O192" s="82"/>
      <c r="Q192" s="76"/>
      <c r="R192" s="28"/>
      <c r="S192" s="39"/>
      <c r="U192" s="76"/>
    </row>
    <row r="193" spans="1:21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98"/>
      <c r="M193" s="98"/>
      <c r="N193" s="28"/>
      <c r="O193" s="82"/>
      <c r="Q193" s="76"/>
      <c r="R193" s="28"/>
      <c r="S193" s="39"/>
      <c r="U193" s="76"/>
    </row>
    <row r="194" spans="1:21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98"/>
      <c r="M194" s="98"/>
      <c r="N194" s="28"/>
      <c r="O194" s="82"/>
      <c r="Q194" s="76"/>
      <c r="R194" s="28"/>
      <c r="S194" s="39"/>
      <c r="U194" s="76"/>
    </row>
    <row r="195" spans="1:21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98"/>
      <c r="M195" s="98"/>
      <c r="N195" s="28"/>
      <c r="O195" s="82"/>
      <c r="Q195" s="76"/>
      <c r="R195" s="28"/>
      <c r="S195" s="39"/>
      <c r="U195" s="76"/>
    </row>
    <row r="196" spans="1:21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98"/>
      <c r="M196" s="98"/>
      <c r="N196" s="28"/>
      <c r="O196" s="82"/>
      <c r="Q196" s="76"/>
      <c r="R196" s="28"/>
      <c r="S196" s="39"/>
      <c r="U196" s="76"/>
    </row>
    <row r="197" spans="1:21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98"/>
      <c r="M197" s="98"/>
      <c r="N197" s="28"/>
      <c r="O197" s="82"/>
      <c r="Q197" s="76"/>
      <c r="R197" s="28"/>
      <c r="S197" s="39"/>
      <c r="U197" s="76"/>
    </row>
    <row r="198" spans="1:21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98"/>
      <c r="M198" s="98"/>
      <c r="N198" s="28"/>
      <c r="O198" s="82"/>
      <c r="Q198" s="76"/>
      <c r="R198" s="28"/>
      <c r="S198" s="39"/>
      <c r="U198" s="76"/>
    </row>
    <row r="199" spans="1:21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98"/>
      <c r="M199" s="98"/>
      <c r="N199" s="28"/>
      <c r="O199" s="82"/>
      <c r="Q199" s="76"/>
      <c r="R199" s="28"/>
      <c r="S199" s="39"/>
      <c r="U199" s="76"/>
    </row>
    <row r="200" spans="1:21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98"/>
      <c r="M200" s="98"/>
      <c r="N200" s="28"/>
      <c r="O200" s="82"/>
      <c r="Q200" s="76"/>
      <c r="R200" s="28"/>
      <c r="S200" s="39"/>
      <c r="U200" s="76"/>
    </row>
    <row r="201" spans="1:21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98"/>
      <c r="M201" s="98"/>
      <c r="N201" s="28"/>
      <c r="O201" s="82"/>
      <c r="Q201" s="76"/>
      <c r="R201" s="28"/>
      <c r="S201" s="39"/>
      <c r="U201" s="76"/>
    </row>
    <row r="202" spans="1:21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98"/>
      <c r="M202" s="98"/>
      <c r="N202" s="28"/>
      <c r="O202" s="82"/>
      <c r="Q202" s="76"/>
      <c r="R202" s="28"/>
      <c r="S202" s="39"/>
      <c r="U202" s="76"/>
    </row>
    <row r="203" spans="1:21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98"/>
      <c r="M203" s="98"/>
      <c r="N203" s="28"/>
      <c r="O203" s="82"/>
      <c r="Q203" s="76"/>
      <c r="R203" s="28"/>
      <c r="S203" s="39"/>
      <c r="U203" s="76"/>
    </row>
    <row r="204" spans="1:21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98"/>
      <c r="M204" s="98"/>
      <c r="N204" s="28"/>
      <c r="O204" s="82"/>
      <c r="Q204" s="76"/>
      <c r="R204" s="28"/>
      <c r="S204" s="39"/>
      <c r="U204" s="76"/>
    </row>
    <row r="205" spans="1:21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98"/>
      <c r="M205" s="98"/>
      <c r="N205" s="28"/>
      <c r="O205" s="82"/>
      <c r="Q205" s="76"/>
      <c r="R205" s="28"/>
      <c r="S205" s="39"/>
      <c r="U205" s="76"/>
    </row>
    <row r="206" spans="1:21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98"/>
      <c r="M206" s="98"/>
      <c r="N206" s="28"/>
      <c r="O206" s="82"/>
      <c r="Q206" s="76"/>
      <c r="R206" s="28"/>
      <c r="S206" s="39"/>
      <c r="U206" s="76"/>
    </row>
    <row r="207" spans="1:21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98"/>
      <c r="M207" s="98"/>
      <c r="N207" s="28"/>
      <c r="O207" s="82"/>
      <c r="Q207" s="76"/>
      <c r="R207" s="28"/>
      <c r="S207" s="39"/>
      <c r="U207" s="76"/>
    </row>
    <row r="208" spans="1:21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98"/>
      <c r="M208" s="98"/>
      <c r="N208" s="28"/>
      <c r="O208" s="82"/>
      <c r="Q208" s="76"/>
      <c r="R208" s="28"/>
      <c r="S208" s="39"/>
      <c r="U208" s="76"/>
    </row>
    <row r="209" spans="1:21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98"/>
      <c r="M209" s="98"/>
      <c r="N209" s="28"/>
      <c r="O209" s="82"/>
      <c r="Q209" s="76"/>
      <c r="R209" s="28"/>
      <c r="S209" s="39"/>
      <c r="U209" s="76"/>
    </row>
    <row r="210" spans="1:21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98"/>
      <c r="M210" s="98"/>
      <c r="N210" s="28"/>
      <c r="O210" s="82"/>
      <c r="Q210" s="76"/>
      <c r="R210" s="28"/>
      <c r="S210" s="39"/>
      <c r="U210" s="76"/>
    </row>
    <row r="211" spans="1:21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98"/>
      <c r="M211" s="98"/>
      <c r="N211" s="28"/>
      <c r="O211" s="82"/>
      <c r="Q211" s="76"/>
      <c r="R211" s="28"/>
      <c r="S211" s="39"/>
      <c r="U211" s="76"/>
    </row>
    <row r="212" spans="1:21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98"/>
      <c r="M212" s="98"/>
      <c r="N212" s="28"/>
      <c r="O212" s="82"/>
      <c r="Q212" s="76"/>
      <c r="R212" s="28"/>
      <c r="S212" s="39"/>
      <c r="U212" s="76"/>
    </row>
    <row r="213" spans="1:21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98"/>
      <c r="M213" s="98"/>
      <c r="N213" s="28"/>
      <c r="O213" s="82"/>
      <c r="Q213" s="76"/>
      <c r="R213" s="28"/>
      <c r="S213" s="39"/>
      <c r="U213" s="76"/>
    </row>
    <row r="214" spans="1:21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98"/>
      <c r="M214" s="98"/>
      <c r="N214" s="28"/>
      <c r="O214" s="82"/>
      <c r="Q214" s="76"/>
      <c r="R214" s="28"/>
      <c r="S214" s="39"/>
      <c r="U214" s="76"/>
    </row>
    <row r="215" spans="1:21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98"/>
      <c r="M215" s="98"/>
      <c r="N215" s="28"/>
      <c r="O215" s="82"/>
      <c r="Q215" s="76"/>
      <c r="R215" s="28"/>
      <c r="S215" s="39"/>
      <c r="U215" s="76"/>
    </row>
    <row r="216" spans="1:21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98"/>
      <c r="M216" s="98"/>
      <c r="N216" s="28"/>
      <c r="O216" s="82"/>
      <c r="Q216" s="76"/>
      <c r="R216" s="28"/>
      <c r="S216" s="39"/>
      <c r="U216" s="76"/>
    </row>
    <row r="217" spans="1:21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98"/>
      <c r="M217" s="98"/>
      <c r="N217" s="28"/>
      <c r="O217" s="82"/>
      <c r="Q217" s="76"/>
      <c r="R217" s="28"/>
      <c r="S217" s="39"/>
      <c r="U217" s="76"/>
    </row>
    <row r="218" spans="1:21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98"/>
      <c r="M218" s="98"/>
      <c r="N218" s="28"/>
      <c r="O218" s="82"/>
      <c r="Q218" s="76"/>
      <c r="R218" s="28"/>
      <c r="S218" s="39"/>
      <c r="U218" s="76"/>
    </row>
    <row r="219" spans="1:21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98"/>
      <c r="M219" s="98"/>
      <c r="N219" s="28"/>
      <c r="O219" s="82"/>
      <c r="Q219" s="76"/>
      <c r="R219" s="28"/>
      <c r="S219" s="39"/>
      <c r="U219" s="76"/>
    </row>
    <row r="220" spans="1:21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98"/>
      <c r="M220" s="98"/>
      <c r="N220" s="28"/>
      <c r="O220" s="82"/>
      <c r="Q220" s="76"/>
      <c r="R220" s="28"/>
      <c r="S220" s="39"/>
      <c r="U220" s="76"/>
    </row>
    <row r="221" spans="1:21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98"/>
      <c r="M221" s="98"/>
      <c r="N221" s="28"/>
      <c r="O221" s="82"/>
      <c r="Q221" s="76"/>
      <c r="R221" s="28"/>
      <c r="S221" s="39"/>
      <c r="U221" s="76"/>
    </row>
    <row r="222" spans="1:21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98"/>
      <c r="M222" s="98"/>
      <c r="N222" s="28"/>
      <c r="O222" s="82"/>
      <c r="Q222" s="76"/>
      <c r="R222" s="28"/>
      <c r="S222" s="39"/>
      <c r="U222" s="76"/>
    </row>
    <row r="223" spans="1:21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98"/>
      <c r="M223" s="98"/>
      <c r="N223" s="28"/>
      <c r="O223" s="82"/>
      <c r="Q223" s="76"/>
      <c r="R223" s="28"/>
      <c r="S223" s="39"/>
      <c r="U223" s="76"/>
    </row>
    <row r="224" spans="1:21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98"/>
      <c r="M224" s="98"/>
      <c r="N224" s="28"/>
      <c r="O224" s="82"/>
      <c r="Q224" s="76"/>
      <c r="R224" s="28"/>
      <c r="S224" s="39"/>
      <c r="U224" s="76"/>
    </row>
    <row r="225" spans="1:21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98"/>
      <c r="M225" s="98"/>
      <c r="N225" s="28"/>
      <c r="O225" s="82"/>
      <c r="Q225" s="76"/>
      <c r="R225" s="28"/>
      <c r="S225" s="39"/>
      <c r="U225" s="76"/>
    </row>
    <row r="226" spans="1:21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98"/>
      <c r="M226" s="98"/>
      <c r="N226" s="28"/>
      <c r="O226" s="82"/>
      <c r="Q226" s="76"/>
      <c r="R226" s="28"/>
      <c r="S226" s="39"/>
      <c r="U226" s="76"/>
    </row>
    <row r="227" spans="1:21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98"/>
      <c r="M227" s="98"/>
      <c r="N227" s="28"/>
      <c r="O227" s="82"/>
      <c r="Q227" s="76"/>
      <c r="R227" s="28"/>
      <c r="S227" s="39"/>
      <c r="U227" s="76"/>
    </row>
    <row r="228" spans="1:21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98"/>
      <c r="M228" s="98"/>
      <c r="N228" s="28"/>
      <c r="O228" s="82"/>
      <c r="Q228" s="76"/>
      <c r="R228" s="28"/>
      <c r="S228" s="39"/>
      <c r="U228" s="76"/>
    </row>
    <row r="229" spans="1:21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98"/>
      <c r="M229" s="98"/>
      <c r="N229" s="28"/>
      <c r="O229" s="82"/>
      <c r="Q229" s="76"/>
      <c r="R229" s="28"/>
      <c r="S229" s="39"/>
      <c r="U229" s="76"/>
    </row>
    <row r="230" spans="1:21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98"/>
      <c r="M230" s="98"/>
      <c r="N230" s="28"/>
      <c r="O230" s="82"/>
      <c r="Q230" s="76"/>
      <c r="R230" s="28"/>
      <c r="S230" s="39"/>
      <c r="U230" s="76"/>
    </row>
    <row r="231" spans="1:21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98"/>
      <c r="M231" s="98"/>
      <c r="N231" s="28"/>
      <c r="O231" s="82"/>
      <c r="Q231" s="76"/>
      <c r="R231" s="28"/>
      <c r="S231" s="39"/>
      <c r="U231" s="76"/>
    </row>
    <row r="232" spans="1:21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98"/>
      <c r="M232" s="98"/>
      <c r="N232" s="28"/>
      <c r="O232" s="82"/>
      <c r="Q232" s="76"/>
      <c r="R232" s="28"/>
      <c r="S232" s="39"/>
      <c r="U232" s="76"/>
    </row>
    <row r="233" spans="1:21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98"/>
      <c r="M233" s="98"/>
      <c r="N233" s="28"/>
      <c r="O233" s="82"/>
      <c r="Q233" s="76"/>
      <c r="R233" s="28"/>
      <c r="S233" s="39"/>
      <c r="U233" s="76"/>
    </row>
    <row r="234" spans="1:21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98"/>
      <c r="M234" s="98"/>
      <c r="N234" s="28"/>
      <c r="O234" s="82"/>
      <c r="Q234" s="76"/>
      <c r="R234" s="28"/>
      <c r="S234" s="39"/>
      <c r="U234" s="76"/>
    </row>
    <row r="235" spans="1:21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98"/>
      <c r="M235" s="98"/>
      <c r="N235" s="28"/>
      <c r="O235" s="82"/>
      <c r="Q235" s="76"/>
      <c r="R235" s="28"/>
      <c r="S235" s="39"/>
      <c r="U235" s="76"/>
    </row>
    <row r="236" spans="1:21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98"/>
      <c r="M236" s="98"/>
      <c r="N236" s="28"/>
      <c r="O236" s="82"/>
      <c r="Q236" s="76"/>
      <c r="R236" s="28"/>
      <c r="S236" s="39"/>
      <c r="U236" s="76"/>
    </row>
    <row r="237" spans="1:21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98"/>
      <c r="M237" s="98"/>
      <c r="N237" s="28"/>
      <c r="O237" s="82"/>
      <c r="Q237" s="76"/>
      <c r="R237" s="28"/>
      <c r="S237" s="39"/>
      <c r="U237" s="76"/>
    </row>
    <row r="238" spans="1:21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98"/>
      <c r="M238" s="98"/>
      <c r="N238" s="28"/>
      <c r="O238" s="82"/>
      <c r="Q238" s="76"/>
      <c r="R238" s="28"/>
      <c r="S238" s="39"/>
      <c r="U238" s="76"/>
    </row>
    <row r="239" spans="1:21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98"/>
      <c r="M239" s="98"/>
      <c r="N239" s="28"/>
      <c r="O239" s="82"/>
      <c r="Q239" s="76"/>
      <c r="R239" s="28"/>
      <c r="S239" s="39"/>
      <c r="U239" s="76"/>
    </row>
    <row r="240" spans="1:21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98"/>
      <c r="M240" s="98"/>
      <c r="N240" s="28"/>
      <c r="O240" s="82"/>
      <c r="Q240" s="76"/>
      <c r="R240" s="28"/>
      <c r="S240" s="39"/>
      <c r="U240" s="76"/>
    </row>
    <row r="241" spans="1:21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98"/>
      <c r="M241" s="98"/>
      <c r="N241" s="28"/>
      <c r="O241" s="82"/>
      <c r="Q241" s="76"/>
      <c r="R241" s="28"/>
      <c r="S241" s="39"/>
      <c r="U241" s="76"/>
    </row>
    <row r="242" spans="1:21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98"/>
      <c r="M242" s="98"/>
      <c r="N242" s="28"/>
      <c r="O242" s="82"/>
      <c r="Q242" s="76"/>
      <c r="R242" s="28"/>
      <c r="S242" s="39"/>
      <c r="U242" s="76"/>
    </row>
    <row r="243" spans="1:21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98"/>
      <c r="M243" s="98"/>
      <c r="N243" s="28"/>
      <c r="O243" s="82"/>
      <c r="Q243" s="76"/>
      <c r="R243" s="28"/>
      <c r="S243" s="39"/>
      <c r="U243" s="76"/>
    </row>
    <row r="244" spans="1:21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98"/>
      <c r="M244" s="98"/>
      <c r="N244" s="28"/>
      <c r="O244" s="82"/>
      <c r="Q244" s="76"/>
      <c r="R244" s="28"/>
      <c r="S244" s="39"/>
      <c r="U244" s="76"/>
    </row>
    <row r="245" spans="1:21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98"/>
      <c r="M245" s="98"/>
      <c r="N245" s="28"/>
      <c r="O245" s="82"/>
      <c r="Q245" s="76"/>
      <c r="R245" s="28"/>
      <c r="S245" s="39"/>
      <c r="U245" s="76"/>
    </row>
    <row r="246" spans="1:21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98"/>
      <c r="M246" s="98"/>
      <c r="N246" s="28"/>
      <c r="O246" s="82"/>
      <c r="Q246" s="76"/>
      <c r="R246" s="28"/>
      <c r="S246" s="39"/>
      <c r="U246" s="76"/>
    </row>
    <row r="247" spans="1:21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98"/>
      <c r="M247" s="98"/>
      <c r="N247" s="28"/>
      <c r="O247" s="82"/>
      <c r="Q247" s="76"/>
      <c r="R247" s="28"/>
      <c r="S247" s="39"/>
      <c r="U247" s="76"/>
    </row>
    <row r="248" spans="1:21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98"/>
      <c r="M248" s="98"/>
      <c r="N248" s="28"/>
      <c r="O248" s="82"/>
      <c r="Q248" s="76"/>
      <c r="R248" s="28"/>
      <c r="S248" s="39"/>
      <c r="U248" s="76"/>
    </row>
    <row r="249" spans="1:21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98"/>
      <c r="M249" s="98"/>
      <c r="N249" s="28"/>
      <c r="O249" s="82"/>
      <c r="Q249" s="76"/>
      <c r="R249" s="28"/>
      <c r="S249" s="39"/>
      <c r="U249" s="76"/>
    </row>
    <row r="250" spans="1:21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98"/>
      <c r="M250" s="98"/>
      <c r="N250" s="28"/>
      <c r="O250" s="82"/>
      <c r="Q250" s="76"/>
      <c r="R250" s="28"/>
      <c r="S250" s="39"/>
      <c r="U250" s="76"/>
    </row>
    <row r="251" spans="1:21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98"/>
      <c r="M251" s="98"/>
      <c r="N251" s="28"/>
      <c r="O251" s="82"/>
      <c r="Q251" s="76"/>
      <c r="R251" s="28"/>
      <c r="S251" s="39"/>
      <c r="U251" s="76"/>
    </row>
    <row r="252" spans="1:21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98"/>
      <c r="M252" s="98"/>
      <c r="N252" s="28"/>
      <c r="O252" s="82"/>
      <c r="Q252" s="76"/>
      <c r="R252" s="28"/>
      <c r="S252" s="39"/>
      <c r="U252" s="76"/>
    </row>
    <row r="253" spans="1:21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98"/>
      <c r="M253" s="98"/>
      <c r="N253" s="28"/>
      <c r="O253" s="82"/>
      <c r="Q253" s="76"/>
      <c r="R253" s="28"/>
      <c r="S253" s="39"/>
      <c r="U253" s="76"/>
    </row>
    <row r="254" spans="1:21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98"/>
      <c r="M254" s="98"/>
      <c r="N254" s="28"/>
      <c r="O254" s="82"/>
      <c r="Q254" s="76"/>
      <c r="R254" s="28"/>
      <c r="S254" s="39"/>
      <c r="U254" s="76"/>
    </row>
    <row r="255" spans="1:21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98"/>
      <c r="M255" s="98"/>
      <c r="N255" s="28"/>
      <c r="O255" s="82"/>
      <c r="Q255" s="76"/>
      <c r="R255" s="28"/>
      <c r="S255" s="39"/>
      <c r="U255" s="76"/>
    </row>
    <row r="256" spans="1:21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98"/>
      <c r="M256" s="98"/>
      <c r="N256" s="28"/>
      <c r="O256" s="82"/>
      <c r="Q256" s="76"/>
      <c r="R256" s="28"/>
      <c r="S256" s="39"/>
      <c r="U256" s="76"/>
    </row>
    <row r="257" spans="1:21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98"/>
      <c r="M257" s="98"/>
      <c r="N257" s="28"/>
      <c r="O257" s="82"/>
      <c r="Q257" s="76"/>
      <c r="R257" s="28"/>
      <c r="S257" s="39"/>
      <c r="U257" s="76"/>
    </row>
    <row r="258" spans="1:21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98"/>
      <c r="M258" s="98"/>
      <c r="N258" s="28"/>
      <c r="O258" s="82"/>
      <c r="Q258" s="76"/>
      <c r="R258" s="28"/>
      <c r="S258" s="39"/>
      <c r="U258" s="76"/>
    </row>
    <row r="259" spans="1:21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98"/>
      <c r="M259" s="98"/>
      <c r="N259" s="28"/>
      <c r="O259" s="82"/>
      <c r="Q259" s="76"/>
      <c r="R259" s="28"/>
      <c r="S259" s="39"/>
      <c r="U259" s="76"/>
    </row>
    <row r="260" spans="1:21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98"/>
      <c r="M260" s="98"/>
      <c r="N260" s="28"/>
      <c r="O260" s="82"/>
      <c r="Q260" s="76"/>
      <c r="R260" s="28"/>
      <c r="S260" s="39"/>
      <c r="U260" s="76"/>
    </row>
    <row r="261" spans="1:21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98"/>
      <c r="M261" s="98"/>
      <c r="N261" s="28"/>
      <c r="O261" s="82"/>
      <c r="Q261" s="76"/>
      <c r="R261" s="28"/>
      <c r="S261" s="39"/>
      <c r="U261" s="76"/>
    </row>
    <row r="262" spans="1:21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98"/>
      <c r="M262" s="98"/>
      <c r="N262" s="28"/>
      <c r="O262" s="82"/>
      <c r="Q262" s="76"/>
      <c r="R262" s="28"/>
      <c r="S262" s="39"/>
      <c r="U262" s="76"/>
    </row>
    <row r="263" spans="1:21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98"/>
      <c r="M263" s="98"/>
      <c r="N263" s="28"/>
      <c r="O263" s="82"/>
      <c r="Q263" s="76"/>
      <c r="R263" s="28"/>
      <c r="S263" s="39"/>
      <c r="U263" s="76"/>
    </row>
    <row r="264" spans="1:21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98"/>
      <c r="M264" s="98"/>
      <c r="N264" s="28"/>
      <c r="O264" s="82"/>
      <c r="Q264" s="76"/>
      <c r="R264" s="28"/>
      <c r="S264" s="39"/>
      <c r="U264" s="76"/>
    </row>
    <row r="265" spans="1:21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98"/>
      <c r="M265" s="98"/>
      <c r="N265" s="28"/>
      <c r="O265" s="82"/>
      <c r="Q265" s="76"/>
      <c r="R265" s="28"/>
      <c r="S265" s="39"/>
      <c r="U265" s="76"/>
    </row>
    <row r="266" spans="1:21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98"/>
      <c r="M266" s="98"/>
      <c r="N266" s="28"/>
      <c r="O266" s="82"/>
      <c r="Q266" s="76"/>
      <c r="R266" s="28"/>
      <c r="S266" s="39"/>
      <c r="U266" s="76"/>
    </row>
    <row r="267" spans="1:21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98"/>
      <c r="M267" s="98"/>
      <c r="N267" s="28"/>
      <c r="O267" s="82"/>
      <c r="Q267" s="76"/>
      <c r="R267" s="28"/>
      <c r="S267" s="39"/>
      <c r="U267" s="76"/>
    </row>
    <row r="268" spans="1:21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98"/>
      <c r="M268" s="98"/>
      <c r="N268" s="28"/>
      <c r="O268" s="82"/>
      <c r="Q268" s="76"/>
      <c r="R268" s="28"/>
      <c r="S268" s="39"/>
      <c r="U268" s="76"/>
    </row>
    <row r="269" spans="1:21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98"/>
      <c r="M269" s="98"/>
      <c r="N269" s="28"/>
      <c r="O269" s="82"/>
      <c r="Q269" s="76"/>
      <c r="R269" s="28"/>
      <c r="S269" s="39"/>
      <c r="U269" s="76"/>
    </row>
    <row r="270" spans="1:21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98"/>
      <c r="M270" s="98"/>
      <c r="N270" s="28"/>
      <c r="O270" s="82"/>
      <c r="Q270" s="76"/>
      <c r="R270" s="28"/>
      <c r="S270" s="39"/>
      <c r="U270" s="76"/>
    </row>
    <row r="271" spans="1:21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98"/>
      <c r="N271" s="28"/>
      <c r="O271" s="82"/>
      <c r="Q271" s="76"/>
      <c r="R271" s="28"/>
      <c r="S271" s="39"/>
      <c r="U271" s="76"/>
    </row>
    <row r="272" spans="1:21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98"/>
      <c r="N272" s="28"/>
      <c r="O272" s="82"/>
      <c r="Q272" s="76"/>
      <c r="R272" s="28"/>
      <c r="S272" s="39"/>
      <c r="U272" s="76"/>
    </row>
    <row r="273" spans="1:21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98"/>
      <c r="N273" s="28"/>
      <c r="O273" s="82"/>
      <c r="Q273" s="76"/>
      <c r="R273" s="28"/>
      <c r="S273" s="39"/>
      <c r="U273" s="76"/>
    </row>
    <row r="274" spans="1:21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98"/>
      <c r="N274" s="28"/>
      <c r="O274" s="82"/>
      <c r="Q274" s="76"/>
      <c r="R274" s="28"/>
      <c r="S274" s="39"/>
      <c r="U274" s="76"/>
    </row>
    <row r="275" spans="1:21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98"/>
      <c r="N275" s="28"/>
      <c r="O275" s="82"/>
      <c r="Q275" s="76"/>
      <c r="R275" s="28"/>
      <c r="S275" s="39"/>
      <c r="U275" s="76"/>
    </row>
    <row r="276" spans="1:21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98"/>
      <c r="N276" s="28"/>
      <c r="O276" s="82"/>
      <c r="Q276" s="76"/>
      <c r="R276" s="28"/>
      <c r="S276" s="39"/>
      <c r="U276" s="76"/>
    </row>
    <row r="277" spans="1:21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98"/>
      <c r="N277" s="28"/>
      <c r="O277" s="82"/>
      <c r="Q277" s="76"/>
      <c r="R277" s="28"/>
      <c r="S277" s="39"/>
      <c r="U277" s="76"/>
    </row>
    <row r="278" spans="1:21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98"/>
      <c r="N278" s="28"/>
      <c r="O278" s="82"/>
      <c r="Q278" s="76"/>
      <c r="R278" s="28"/>
      <c r="S278" s="39"/>
      <c r="U278" s="76"/>
    </row>
    <row r="279" spans="1:21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98"/>
      <c r="N279" s="28"/>
      <c r="O279" s="82"/>
      <c r="Q279" s="76"/>
      <c r="R279" s="28"/>
      <c r="S279" s="39"/>
      <c r="U279" s="76"/>
    </row>
    <row r="280" spans="1:21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98"/>
      <c r="N280" s="28"/>
      <c r="O280" s="82"/>
      <c r="Q280" s="76"/>
      <c r="R280" s="28"/>
      <c r="S280" s="39"/>
      <c r="U280" s="76"/>
    </row>
    <row r="281" spans="1:21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98"/>
      <c r="N281" s="28"/>
      <c r="O281" s="82"/>
      <c r="Q281" s="76"/>
      <c r="R281" s="28"/>
      <c r="S281" s="39"/>
      <c r="U281" s="76"/>
    </row>
    <row r="282" spans="1:21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98"/>
      <c r="N282" s="28"/>
      <c r="O282" s="82"/>
      <c r="Q282" s="76"/>
      <c r="R282" s="28"/>
      <c r="S282" s="39"/>
      <c r="U282" s="76"/>
    </row>
    <row r="283" spans="1:21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98"/>
      <c r="N283" s="28"/>
      <c r="O283" s="82"/>
      <c r="Q283" s="76"/>
      <c r="R283" s="28"/>
      <c r="S283" s="39"/>
      <c r="U283" s="76"/>
    </row>
    <row r="284" spans="1:21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98"/>
      <c r="N284" s="28"/>
      <c r="O284" s="82"/>
      <c r="Q284" s="76"/>
      <c r="R284" s="28"/>
      <c r="S284" s="39"/>
      <c r="U284" s="76"/>
    </row>
    <row r="285" spans="1:21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98"/>
      <c r="N285" s="28"/>
      <c r="O285" s="82"/>
      <c r="Q285" s="76"/>
      <c r="R285" s="28"/>
      <c r="S285" s="39"/>
      <c r="U285" s="76"/>
    </row>
    <row r="286" spans="1:21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98"/>
      <c r="N286" s="28"/>
      <c r="O286" s="82"/>
      <c r="Q286" s="76"/>
      <c r="R286" s="28"/>
      <c r="S286" s="39"/>
      <c r="U286" s="76"/>
    </row>
    <row r="287" spans="1:21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98"/>
      <c r="N287" s="28"/>
      <c r="O287" s="82"/>
      <c r="Q287" s="76"/>
      <c r="R287" s="28"/>
      <c r="S287" s="39"/>
      <c r="U287" s="76"/>
    </row>
    <row r="288" spans="1:21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98"/>
      <c r="N288" s="28"/>
      <c r="O288" s="82"/>
      <c r="Q288" s="76"/>
      <c r="R288" s="28"/>
      <c r="S288" s="39"/>
      <c r="U288" s="76"/>
    </row>
    <row r="289" spans="1:21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98"/>
      <c r="N289" s="28"/>
      <c r="O289" s="82"/>
      <c r="Q289" s="76"/>
      <c r="R289" s="28"/>
      <c r="S289" s="39"/>
      <c r="U289" s="76"/>
    </row>
    <row r="290" spans="1:21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98"/>
      <c r="N290" s="28"/>
      <c r="O290" s="82"/>
      <c r="Q290" s="76"/>
      <c r="R290" s="28"/>
      <c r="S290" s="39"/>
      <c r="U290" s="76"/>
    </row>
    <row r="291" spans="1:21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98"/>
      <c r="N291" s="28"/>
      <c r="O291" s="82"/>
      <c r="Q291" s="76"/>
      <c r="R291" s="28"/>
      <c r="S291" s="39"/>
      <c r="U291" s="76"/>
    </row>
    <row r="292" spans="1:21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98"/>
      <c r="N292" s="28"/>
      <c r="O292" s="82"/>
      <c r="Q292" s="76"/>
      <c r="R292" s="28"/>
      <c r="S292" s="39"/>
      <c r="U292" s="76"/>
    </row>
    <row r="293" spans="1:21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98"/>
      <c r="N293" s="28"/>
      <c r="O293" s="82"/>
      <c r="Q293" s="76"/>
      <c r="R293" s="28"/>
      <c r="S293" s="39"/>
      <c r="U293" s="76"/>
    </row>
    <row r="294" spans="1:21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98"/>
      <c r="N294" s="28"/>
      <c r="O294" s="82"/>
      <c r="Q294" s="76"/>
      <c r="R294" s="28"/>
      <c r="S294" s="39"/>
      <c r="U294" s="76"/>
    </row>
    <row r="295" spans="1:21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98"/>
      <c r="N295" s="28"/>
      <c r="O295" s="82"/>
      <c r="Q295" s="76"/>
      <c r="R295" s="28"/>
      <c r="S295" s="39"/>
      <c r="U295" s="76"/>
    </row>
    <row r="296" spans="1:21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98"/>
      <c r="N296" s="28"/>
      <c r="O296" s="82"/>
      <c r="Q296" s="76"/>
      <c r="R296" s="28"/>
      <c r="S296" s="39"/>
      <c r="U296" s="76"/>
    </row>
    <row r="297" spans="1:21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98"/>
      <c r="N297" s="28"/>
      <c r="O297" s="82"/>
      <c r="Q297" s="76"/>
      <c r="R297" s="28"/>
      <c r="S297" s="39"/>
      <c r="U297" s="76"/>
    </row>
    <row r="298" spans="1:21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98"/>
      <c r="N298" s="28"/>
      <c r="O298" s="82"/>
      <c r="Q298" s="76"/>
      <c r="R298" s="28"/>
      <c r="S298" s="39"/>
      <c r="U298" s="76"/>
    </row>
    <row r="299" spans="1:21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98"/>
      <c r="N299" s="28"/>
      <c r="O299" s="82"/>
      <c r="Q299" s="76"/>
      <c r="R299" s="28"/>
      <c r="S299" s="39"/>
      <c r="U299" s="76"/>
    </row>
    <row r="300" spans="1:21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98"/>
      <c r="N300" s="28"/>
      <c r="O300" s="82"/>
      <c r="Q300" s="76"/>
      <c r="R300" s="28"/>
      <c r="S300" s="39"/>
      <c r="U300" s="76"/>
    </row>
    <row r="301" spans="1:21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98"/>
      <c r="N301" s="28"/>
      <c r="O301" s="82"/>
      <c r="Q301" s="76"/>
      <c r="R301" s="28"/>
      <c r="S301" s="39"/>
      <c r="U301" s="76"/>
    </row>
    <row r="302" spans="1:21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98"/>
      <c r="N302" s="28"/>
      <c r="O302" s="82"/>
      <c r="Q302" s="76"/>
      <c r="R302" s="28"/>
      <c r="S302" s="39"/>
      <c r="U302" s="76"/>
    </row>
    <row r="303" spans="1:21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98"/>
      <c r="N303" s="28"/>
      <c r="O303" s="82"/>
      <c r="Q303" s="76"/>
      <c r="R303" s="28"/>
      <c r="S303" s="39"/>
      <c r="U303" s="76"/>
    </row>
    <row r="304" spans="1:21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98"/>
      <c r="N304" s="28"/>
      <c r="O304" s="82"/>
      <c r="Q304" s="76"/>
      <c r="R304" s="28"/>
      <c r="S304" s="39"/>
      <c r="U304" s="76"/>
    </row>
    <row r="305" spans="1:21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98"/>
      <c r="N305" s="28"/>
      <c r="O305" s="82"/>
      <c r="Q305" s="76"/>
      <c r="R305" s="28"/>
      <c r="S305" s="39"/>
      <c r="U305" s="76"/>
    </row>
    <row r="306" spans="1:21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98"/>
      <c r="N306" s="28"/>
      <c r="O306" s="82"/>
      <c r="Q306" s="76"/>
      <c r="R306" s="28"/>
      <c r="S306" s="39"/>
      <c r="U306" s="76"/>
    </row>
    <row r="307" spans="1:21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98"/>
      <c r="N307" s="28"/>
      <c r="O307" s="82"/>
      <c r="Q307" s="76"/>
      <c r="R307" s="28"/>
      <c r="S307" s="39"/>
      <c r="U307" s="76"/>
    </row>
    <row r="308" spans="1:21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98"/>
      <c r="N308" s="28"/>
      <c r="O308" s="82"/>
      <c r="Q308" s="76"/>
      <c r="R308" s="28"/>
      <c r="S308" s="39"/>
      <c r="U308" s="76"/>
    </row>
    <row r="309" spans="1:21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98"/>
      <c r="N309" s="28"/>
      <c r="O309" s="82"/>
      <c r="Q309" s="76"/>
      <c r="R309" s="28"/>
      <c r="S309" s="39"/>
      <c r="U309" s="76"/>
    </row>
    <row r="310" spans="1:21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98"/>
      <c r="N310" s="28"/>
      <c r="O310" s="82"/>
      <c r="Q310" s="76"/>
      <c r="R310" s="28"/>
      <c r="S310" s="39"/>
      <c r="U310" s="76"/>
    </row>
    <row r="311" spans="1:21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98"/>
      <c r="N311" s="28"/>
      <c r="O311" s="82"/>
      <c r="Q311" s="76"/>
      <c r="R311" s="28"/>
      <c r="S311" s="39"/>
      <c r="U311" s="76"/>
    </row>
    <row r="312" spans="1:21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98"/>
      <c r="N312" s="28"/>
      <c r="O312" s="82"/>
      <c r="Q312" s="76"/>
      <c r="R312" s="28"/>
      <c r="S312" s="39"/>
      <c r="U312" s="76"/>
    </row>
    <row r="313" spans="1:21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98"/>
      <c r="N313" s="28"/>
      <c r="O313" s="82"/>
      <c r="Q313" s="76"/>
      <c r="R313" s="28"/>
      <c r="S313" s="39"/>
      <c r="U313" s="76"/>
    </row>
    <row r="314" spans="1:21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98"/>
      <c r="N314" s="28"/>
      <c r="O314" s="82"/>
      <c r="Q314" s="76"/>
      <c r="R314" s="28"/>
      <c r="S314" s="39"/>
      <c r="U314" s="76"/>
    </row>
    <row r="315" spans="1:21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98"/>
      <c r="N315" s="28"/>
      <c r="O315" s="82"/>
      <c r="Q315" s="76"/>
      <c r="R315" s="28"/>
      <c r="S315" s="39"/>
      <c r="U315" s="76"/>
    </row>
    <row r="316" spans="1:21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98"/>
      <c r="N316" s="28"/>
      <c r="O316" s="82"/>
      <c r="Q316" s="76"/>
      <c r="R316" s="28"/>
      <c r="S316" s="39"/>
      <c r="U316" s="76"/>
    </row>
    <row r="317" spans="1:21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98"/>
      <c r="N317" s="28"/>
      <c r="O317" s="82"/>
      <c r="Q317" s="76"/>
      <c r="R317" s="28"/>
      <c r="S317" s="39"/>
      <c r="U317" s="76"/>
    </row>
    <row r="318" spans="1:21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98"/>
      <c r="N318" s="28"/>
      <c r="O318" s="82"/>
      <c r="Q318" s="76"/>
      <c r="R318" s="28"/>
      <c r="S318" s="39"/>
      <c r="U318" s="76"/>
    </row>
    <row r="319" spans="1:21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98"/>
      <c r="N319" s="28"/>
      <c r="O319" s="82"/>
      <c r="Q319" s="76"/>
      <c r="R319" s="28"/>
      <c r="S319" s="39"/>
      <c r="U319" s="76"/>
    </row>
    <row r="320" spans="1:21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98"/>
      <c r="N320" s="28"/>
      <c r="O320" s="82"/>
      <c r="Q320" s="76"/>
      <c r="R320" s="28"/>
      <c r="S320" s="39"/>
      <c r="U320" s="76"/>
    </row>
    <row r="321" spans="1:21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98"/>
      <c r="N321" s="28"/>
      <c r="O321" s="82"/>
      <c r="Q321" s="76"/>
      <c r="R321" s="28"/>
      <c r="S321" s="39"/>
      <c r="U321" s="76"/>
    </row>
    <row r="322" spans="1:21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98"/>
      <c r="N322" s="28"/>
      <c r="O322" s="82"/>
      <c r="Q322" s="76"/>
      <c r="R322" s="28"/>
      <c r="S322" s="39"/>
      <c r="U322" s="76"/>
    </row>
    <row r="323" spans="1:21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98"/>
      <c r="N323" s="28"/>
      <c r="O323" s="82"/>
      <c r="Q323" s="76"/>
      <c r="R323" s="28"/>
      <c r="S323" s="39"/>
      <c r="U323" s="76"/>
    </row>
    <row r="324" spans="1:21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98"/>
      <c r="N324" s="28"/>
      <c r="O324" s="82"/>
      <c r="Q324" s="76"/>
      <c r="R324" s="28"/>
      <c r="S324" s="39"/>
      <c r="U324" s="76"/>
    </row>
    <row r="325" spans="1:21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98"/>
      <c r="N325" s="28"/>
      <c r="O325" s="82"/>
      <c r="Q325" s="76"/>
      <c r="R325" s="28"/>
      <c r="S325" s="39"/>
      <c r="U325" s="76"/>
    </row>
    <row r="326" spans="1:21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98"/>
      <c r="N326" s="28"/>
      <c r="O326" s="82"/>
      <c r="Q326" s="76"/>
      <c r="R326" s="28"/>
      <c r="S326" s="39"/>
      <c r="U326" s="76"/>
    </row>
    <row r="327" spans="1:21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98"/>
      <c r="N327" s="28"/>
      <c r="O327" s="82"/>
      <c r="Q327" s="76"/>
      <c r="R327" s="28"/>
      <c r="S327" s="39"/>
      <c r="U327" s="76"/>
    </row>
    <row r="328" spans="1:21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98"/>
      <c r="N328" s="28"/>
      <c r="O328" s="82"/>
      <c r="Q328" s="76"/>
      <c r="R328" s="28"/>
      <c r="S328" s="39"/>
      <c r="U328" s="76"/>
    </row>
    <row r="329" spans="1:21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98"/>
      <c r="N329" s="28"/>
      <c r="O329" s="82"/>
      <c r="Q329" s="76"/>
      <c r="R329" s="28"/>
      <c r="S329" s="39"/>
      <c r="U329" s="76"/>
    </row>
    <row r="330" spans="1:21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98"/>
      <c r="N330" s="28"/>
      <c r="O330" s="82"/>
      <c r="Q330" s="76"/>
      <c r="R330" s="28"/>
      <c r="S330" s="39"/>
      <c r="U330" s="76"/>
    </row>
    <row r="331" spans="1:21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98"/>
      <c r="N331" s="28"/>
      <c r="O331" s="82"/>
      <c r="Q331" s="76"/>
      <c r="R331" s="28"/>
      <c r="S331" s="39"/>
      <c r="U331" s="76"/>
    </row>
    <row r="332" spans="1:21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98"/>
      <c r="N332" s="28"/>
      <c r="O332" s="82"/>
      <c r="Q332" s="76"/>
      <c r="R332" s="28"/>
      <c r="S332" s="39"/>
      <c r="U332" s="76"/>
    </row>
    <row r="333" spans="1:21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98"/>
      <c r="N333" s="28"/>
      <c r="O333" s="82"/>
      <c r="Q333" s="76"/>
      <c r="R333" s="28"/>
      <c r="S333" s="39"/>
      <c r="U333" s="76"/>
    </row>
    <row r="334" spans="1:21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98"/>
      <c r="N334" s="28"/>
      <c r="O334" s="82"/>
      <c r="Q334" s="76"/>
      <c r="R334" s="28"/>
      <c r="S334" s="39"/>
      <c r="U334" s="76"/>
    </row>
    <row r="335" spans="1:21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98"/>
      <c r="N335" s="28"/>
      <c r="O335" s="82"/>
      <c r="Q335" s="76"/>
      <c r="R335" s="28"/>
      <c r="S335" s="39"/>
      <c r="U335" s="76"/>
    </row>
    <row r="336" spans="1:21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98"/>
      <c r="N336" s="28"/>
      <c r="O336" s="82"/>
      <c r="Q336" s="76"/>
      <c r="R336" s="28"/>
      <c r="S336" s="39"/>
      <c r="U336" s="76"/>
    </row>
    <row r="337" spans="1:21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98"/>
      <c r="N337" s="28"/>
      <c r="O337" s="82"/>
      <c r="Q337" s="76"/>
      <c r="R337" s="28"/>
      <c r="S337" s="39"/>
      <c r="U337" s="76"/>
    </row>
    <row r="338" spans="1:21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98"/>
      <c r="N338" s="28"/>
      <c r="O338" s="82"/>
      <c r="Q338" s="76"/>
      <c r="R338" s="28"/>
      <c r="S338" s="39"/>
      <c r="U338" s="76"/>
    </row>
    <row r="339" spans="1:21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98"/>
      <c r="N339" s="28"/>
      <c r="O339" s="82"/>
      <c r="Q339" s="76"/>
      <c r="R339" s="28"/>
      <c r="S339" s="39"/>
      <c r="U339" s="76"/>
    </row>
    <row r="340" spans="1:21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98"/>
      <c r="N340" s="28"/>
      <c r="O340" s="82"/>
      <c r="Q340" s="76"/>
      <c r="R340" s="28"/>
      <c r="S340" s="39"/>
      <c r="U340" s="76"/>
    </row>
    <row r="341" spans="1:21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98"/>
      <c r="N341" s="28"/>
      <c r="O341" s="82"/>
      <c r="Q341" s="76"/>
      <c r="R341" s="28"/>
      <c r="S341" s="39"/>
      <c r="U341" s="76"/>
    </row>
    <row r="342" spans="1:21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98"/>
      <c r="N342" s="28"/>
      <c r="O342" s="82"/>
      <c r="Q342" s="76"/>
      <c r="R342" s="28"/>
      <c r="S342" s="39"/>
      <c r="U342" s="76"/>
    </row>
    <row r="343" spans="1:21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98"/>
      <c r="N343" s="28"/>
      <c r="O343" s="82"/>
      <c r="Q343" s="76"/>
      <c r="R343" s="28"/>
      <c r="S343" s="39"/>
      <c r="U343" s="76"/>
    </row>
    <row r="344" spans="1:21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98"/>
      <c r="N344" s="28"/>
      <c r="O344" s="82"/>
      <c r="Q344" s="76"/>
      <c r="R344" s="28"/>
      <c r="S344" s="39"/>
      <c r="U344" s="76"/>
    </row>
    <row r="345" spans="1:21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98"/>
      <c r="N345" s="28"/>
      <c r="O345" s="82"/>
      <c r="Q345" s="76"/>
      <c r="R345" s="28"/>
      <c r="S345" s="39"/>
      <c r="U345" s="76"/>
    </row>
    <row r="346" spans="1:21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98"/>
      <c r="N346" s="28"/>
      <c r="O346" s="82"/>
      <c r="Q346" s="76"/>
      <c r="R346" s="28"/>
      <c r="S346" s="39"/>
      <c r="U346" s="76"/>
    </row>
    <row r="347" spans="1:21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98"/>
      <c r="N347" s="28"/>
      <c r="O347" s="82"/>
      <c r="Q347" s="76"/>
      <c r="R347" s="28"/>
      <c r="S347" s="39"/>
      <c r="U347" s="76"/>
    </row>
    <row r="348" spans="1:21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98"/>
      <c r="N348" s="28"/>
      <c r="O348" s="82"/>
      <c r="Q348" s="76"/>
      <c r="R348" s="28"/>
      <c r="S348" s="39"/>
      <c r="U348" s="76"/>
    </row>
    <row r="349" spans="1:21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98"/>
      <c r="N349" s="28"/>
      <c r="O349" s="82"/>
      <c r="Q349" s="76"/>
      <c r="R349" s="28"/>
      <c r="S349" s="39"/>
      <c r="U349" s="76"/>
    </row>
    <row r="350" spans="1:21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98"/>
      <c r="N350" s="28"/>
      <c r="O350" s="82"/>
      <c r="Q350" s="76"/>
      <c r="R350" s="28"/>
      <c r="S350" s="39"/>
      <c r="U350" s="76"/>
    </row>
    <row r="351" spans="1:21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98"/>
      <c r="N351" s="28"/>
      <c r="O351" s="82"/>
      <c r="Q351" s="76"/>
      <c r="R351" s="28"/>
      <c r="S351" s="39"/>
      <c r="U351" s="76"/>
    </row>
    <row r="352" spans="1:21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98"/>
      <c r="N352" s="28"/>
      <c r="O352" s="82"/>
      <c r="Q352" s="76"/>
      <c r="R352" s="28"/>
      <c r="S352" s="39"/>
      <c r="U352" s="76"/>
    </row>
    <row r="353" spans="1:21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98"/>
      <c r="N353" s="28"/>
      <c r="O353" s="82"/>
      <c r="Q353" s="76"/>
      <c r="R353" s="28"/>
      <c r="S353" s="39"/>
      <c r="U353" s="76"/>
    </row>
    <row r="354" spans="1:21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98"/>
      <c r="N354" s="28"/>
      <c r="O354" s="82"/>
      <c r="Q354" s="76"/>
      <c r="R354" s="28"/>
      <c r="S354" s="39"/>
      <c r="U354" s="76"/>
    </row>
    <row r="355" spans="1:21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98"/>
      <c r="N355" s="28"/>
      <c r="O355" s="82"/>
      <c r="Q355" s="76"/>
      <c r="R355" s="28"/>
      <c r="S355" s="39"/>
      <c r="U355" s="76"/>
    </row>
    <row r="356" spans="1:21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98"/>
      <c r="N356" s="28"/>
      <c r="O356" s="82"/>
      <c r="Q356" s="76"/>
      <c r="R356" s="28"/>
      <c r="S356" s="39"/>
      <c r="U356" s="76"/>
    </row>
    <row r="357" spans="1:21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98"/>
      <c r="N357" s="28"/>
      <c r="O357" s="82"/>
      <c r="Q357" s="76"/>
      <c r="R357" s="28"/>
      <c r="S357" s="39"/>
      <c r="U357" s="76"/>
    </row>
    <row r="358" spans="1:21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98"/>
      <c r="N358" s="28"/>
      <c r="O358" s="82"/>
      <c r="Q358" s="76"/>
      <c r="R358" s="28"/>
      <c r="S358" s="39"/>
      <c r="U358" s="76"/>
    </row>
    <row r="359" spans="1:21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98"/>
      <c r="N359" s="28"/>
      <c r="O359" s="82"/>
      <c r="Q359" s="76"/>
      <c r="R359" s="28"/>
      <c r="S359" s="39"/>
      <c r="U359" s="76"/>
    </row>
    <row r="360" spans="1:21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98"/>
      <c r="N360" s="28"/>
      <c r="O360" s="82"/>
      <c r="Q360" s="76"/>
      <c r="R360" s="28"/>
      <c r="S360" s="39"/>
      <c r="U360" s="76"/>
    </row>
    <row r="361" spans="1:21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98"/>
      <c r="N361" s="28"/>
      <c r="O361" s="82"/>
      <c r="Q361" s="76"/>
      <c r="R361" s="28"/>
      <c r="S361" s="39"/>
      <c r="U361" s="76"/>
    </row>
    <row r="362" spans="1:21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98"/>
      <c r="N362" s="28"/>
      <c r="O362" s="82"/>
      <c r="Q362" s="76"/>
      <c r="R362" s="28"/>
      <c r="S362" s="39"/>
      <c r="U362" s="76"/>
    </row>
    <row r="363" spans="1:21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98"/>
      <c r="N363" s="28"/>
      <c r="O363" s="82"/>
      <c r="Q363" s="76"/>
      <c r="R363" s="28"/>
      <c r="S363" s="39"/>
      <c r="U363" s="76"/>
    </row>
    <row r="364" spans="1:21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98"/>
      <c r="N364" s="28"/>
      <c r="O364" s="82"/>
      <c r="Q364" s="76"/>
      <c r="R364" s="28"/>
      <c r="S364" s="39"/>
      <c r="U364" s="76"/>
    </row>
    <row r="365" spans="1:21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98"/>
      <c r="N365" s="28"/>
      <c r="O365" s="82"/>
      <c r="Q365" s="76"/>
      <c r="R365" s="28"/>
      <c r="S365" s="39"/>
      <c r="U365" s="76"/>
    </row>
    <row r="366" spans="1:21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98"/>
      <c r="N366" s="28"/>
      <c r="O366" s="82"/>
      <c r="Q366" s="76"/>
      <c r="R366" s="28"/>
      <c r="S366" s="39"/>
      <c r="U366" s="76"/>
    </row>
    <row r="367" spans="1:21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98"/>
      <c r="N367" s="28"/>
      <c r="O367" s="82"/>
      <c r="Q367" s="76"/>
      <c r="R367" s="28"/>
      <c r="S367" s="39"/>
      <c r="U367" s="76"/>
    </row>
    <row r="368" spans="1:21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98"/>
      <c r="N368" s="28"/>
      <c r="O368" s="82"/>
      <c r="Q368" s="76"/>
      <c r="R368" s="28"/>
      <c r="S368" s="39"/>
      <c r="U368" s="76"/>
    </row>
    <row r="369" spans="1:21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98"/>
      <c r="N369" s="28"/>
      <c r="O369" s="82"/>
      <c r="Q369" s="76"/>
      <c r="R369" s="28"/>
      <c r="S369" s="39"/>
      <c r="U369" s="76"/>
    </row>
    <row r="370" spans="1:21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98"/>
      <c r="N370" s="28"/>
      <c r="O370" s="82"/>
      <c r="Q370" s="76"/>
      <c r="R370" s="28"/>
      <c r="S370" s="39"/>
      <c r="U370" s="76"/>
    </row>
    <row r="371" spans="1:21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98"/>
      <c r="N371" s="28"/>
      <c r="O371" s="82"/>
      <c r="Q371" s="76"/>
      <c r="R371" s="28"/>
      <c r="S371" s="39"/>
      <c r="U371" s="76"/>
    </row>
    <row r="372" spans="1:21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98"/>
      <c r="N372" s="28"/>
      <c r="O372" s="82"/>
      <c r="Q372" s="76"/>
      <c r="R372" s="28"/>
      <c r="S372" s="39"/>
      <c r="U372" s="76"/>
    </row>
    <row r="373" spans="1:21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98"/>
      <c r="N373" s="28"/>
      <c r="O373" s="82"/>
      <c r="Q373" s="76"/>
      <c r="R373" s="28"/>
      <c r="S373" s="39"/>
      <c r="U373" s="76"/>
    </row>
    <row r="374" spans="1:21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98"/>
      <c r="N374" s="28"/>
      <c r="O374" s="82"/>
      <c r="Q374" s="76"/>
      <c r="R374" s="28"/>
      <c r="S374" s="39"/>
      <c r="U374" s="76"/>
    </row>
    <row r="375" spans="1:21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98"/>
      <c r="N375" s="28"/>
      <c r="O375" s="82"/>
      <c r="Q375" s="76"/>
      <c r="R375" s="28"/>
      <c r="S375" s="39"/>
      <c r="U375" s="76"/>
    </row>
    <row r="376" spans="1:21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98"/>
      <c r="N376" s="28"/>
      <c r="O376" s="82"/>
      <c r="Q376" s="76"/>
      <c r="R376" s="28"/>
      <c r="S376" s="39"/>
      <c r="U376" s="76"/>
    </row>
    <row r="377" spans="1:21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98"/>
      <c r="N377" s="28"/>
      <c r="O377" s="82"/>
      <c r="Q377" s="76"/>
      <c r="R377" s="28"/>
      <c r="S377" s="39"/>
      <c r="U377" s="76"/>
    </row>
    <row r="378" spans="1:21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98"/>
      <c r="N378" s="28"/>
      <c r="O378" s="82"/>
      <c r="Q378" s="76"/>
      <c r="R378" s="28"/>
      <c r="S378" s="39"/>
      <c r="U378" s="76"/>
    </row>
    <row r="379" spans="1:21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98"/>
      <c r="N379" s="28"/>
      <c r="O379" s="82"/>
      <c r="Q379" s="76"/>
      <c r="R379" s="28"/>
      <c r="S379" s="39"/>
      <c r="U379" s="76"/>
    </row>
    <row r="380" spans="1:21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98"/>
      <c r="N380" s="28"/>
      <c r="O380" s="82"/>
      <c r="Q380" s="76"/>
      <c r="R380" s="28"/>
      <c r="S380" s="39"/>
      <c r="U380" s="76"/>
    </row>
    <row r="381" spans="1:21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98"/>
      <c r="N381" s="28"/>
      <c r="O381" s="82"/>
      <c r="Q381" s="76"/>
      <c r="R381" s="28"/>
      <c r="S381" s="39"/>
      <c r="U381" s="76"/>
    </row>
    <row r="382" spans="1:21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98"/>
      <c r="N382" s="28"/>
      <c r="O382" s="82"/>
      <c r="Q382" s="76"/>
      <c r="R382" s="28"/>
      <c r="S382" s="39"/>
      <c r="U382" s="76"/>
    </row>
    <row r="383" spans="1:21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98"/>
      <c r="N383" s="28"/>
      <c r="O383" s="82"/>
      <c r="Q383" s="76"/>
      <c r="R383" s="28"/>
      <c r="S383" s="39"/>
      <c r="U383" s="76"/>
    </row>
    <row r="384" spans="1:21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98"/>
      <c r="N384" s="28"/>
      <c r="O384" s="82"/>
      <c r="Q384" s="76"/>
      <c r="R384" s="28"/>
      <c r="S384" s="39"/>
      <c r="U384" s="76"/>
    </row>
    <row r="385" spans="1:21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98"/>
      <c r="N385" s="28"/>
      <c r="O385" s="82"/>
      <c r="Q385" s="76"/>
      <c r="R385" s="28"/>
      <c r="S385" s="39"/>
      <c r="U385" s="76"/>
    </row>
    <row r="386" spans="1:21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98"/>
      <c r="N386" s="28"/>
      <c r="O386" s="82"/>
      <c r="Q386" s="76"/>
      <c r="R386" s="28"/>
      <c r="S386" s="39"/>
      <c r="U386" s="76"/>
    </row>
    <row r="387" spans="1:21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98"/>
      <c r="N387" s="28"/>
      <c r="O387" s="82"/>
      <c r="Q387" s="76"/>
      <c r="R387" s="28"/>
      <c r="S387" s="39"/>
      <c r="U387" s="76"/>
    </row>
    <row r="388" spans="1:21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98"/>
      <c r="N388" s="28"/>
      <c r="O388" s="82"/>
      <c r="Q388" s="76"/>
      <c r="R388" s="28"/>
      <c r="S388" s="39"/>
      <c r="U388" s="76"/>
    </row>
    <row r="389" spans="1:21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98"/>
      <c r="N389" s="28"/>
      <c r="O389" s="82"/>
      <c r="Q389" s="76"/>
      <c r="R389" s="28"/>
      <c r="S389" s="39"/>
      <c r="U389" s="76"/>
    </row>
    <row r="390" spans="1:21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98"/>
      <c r="N390" s="28"/>
      <c r="O390" s="82"/>
      <c r="Q390" s="76"/>
      <c r="R390" s="28"/>
      <c r="S390" s="39"/>
      <c r="U390" s="76"/>
    </row>
    <row r="391" spans="1:21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98"/>
      <c r="N391" s="28"/>
      <c r="O391" s="82"/>
      <c r="Q391" s="76"/>
      <c r="R391" s="28"/>
      <c r="S391" s="39"/>
      <c r="U391" s="76"/>
    </row>
    <row r="392" spans="1:21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98"/>
      <c r="N392" s="28"/>
      <c r="O392" s="82"/>
      <c r="Q392" s="76"/>
      <c r="R392" s="28"/>
      <c r="S392" s="39"/>
      <c r="U392" s="76"/>
    </row>
    <row r="393" spans="1:21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98"/>
      <c r="N393" s="28"/>
      <c r="O393" s="82"/>
      <c r="Q393" s="76"/>
      <c r="R393" s="28"/>
      <c r="S393" s="39"/>
      <c r="U393" s="76"/>
    </row>
    <row r="394" spans="1:21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98"/>
      <c r="N394" s="28"/>
      <c r="O394" s="82"/>
      <c r="Q394" s="76"/>
      <c r="R394" s="28"/>
      <c r="S394" s="39"/>
      <c r="U394" s="76"/>
    </row>
    <row r="395" spans="1:21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98"/>
      <c r="N395" s="28"/>
      <c r="O395" s="82"/>
      <c r="Q395" s="76"/>
      <c r="R395" s="28"/>
      <c r="S395" s="39"/>
      <c r="U395" s="76"/>
    </row>
    <row r="396" spans="1:21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98"/>
      <c r="N396" s="28"/>
      <c r="O396" s="82"/>
      <c r="Q396" s="76"/>
      <c r="R396" s="28"/>
      <c r="S396" s="39"/>
      <c r="U396" s="76"/>
    </row>
    <row r="397" spans="1:21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98"/>
      <c r="N397" s="28"/>
      <c r="O397" s="82"/>
      <c r="Q397" s="76"/>
      <c r="R397" s="28"/>
      <c r="S397" s="39"/>
      <c r="U397" s="76"/>
    </row>
    <row r="398" spans="1:21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98"/>
      <c r="N398" s="28"/>
      <c r="O398" s="82"/>
      <c r="Q398" s="76"/>
      <c r="R398" s="28"/>
      <c r="S398" s="39"/>
      <c r="U398" s="76"/>
    </row>
    <row r="399" spans="1:21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98"/>
      <c r="N399" s="28"/>
      <c r="O399" s="82"/>
      <c r="Q399" s="76"/>
      <c r="R399" s="28"/>
      <c r="S399" s="39"/>
      <c r="U399" s="76"/>
    </row>
    <row r="400" spans="1:21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98"/>
      <c r="N400" s="28"/>
      <c r="O400" s="82"/>
      <c r="Q400" s="76"/>
      <c r="R400" s="28"/>
      <c r="S400" s="39"/>
      <c r="U400" s="76"/>
    </row>
    <row r="401" spans="1:21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98"/>
      <c r="N401" s="28"/>
      <c r="O401" s="82"/>
      <c r="Q401" s="76"/>
      <c r="R401" s="28"/>
      <c r="S401" s="39"/>
      <c r="U401" s="76"/>
    </row>
    <row r="402" spans="1:21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98"/>
      <c r="N402" s="28"/>
      <c r="O402" s="82"/>
      <c r="Q402" s="76"/>
      <c r="R402" s="28"/>
      <c r="S402" s="39"/>
      <c r="U402" s="76"/>
    </row>
    <row r="403" spans="1:21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98"/>
      <c r="N403" s="28"/>
      <c r="O403" s="82"/>
      <c r="Q403" s="76"/>
      <c r="R403" s="28"/>
      <c r="S403" s="39"/>
      <c r="U403" s="76"/>
    </row>
    <row r="404" spans="1:21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98"/>
      <c r="N404" s="28"/>
      <c r="O404" s="82"/>
      <c r="Q404" s="76"/>
      <c r="R404" s="28"/>
      <c r="S404" s="39"/>
      <c r="U404" s="76"/>
    </row>
    <row r="405" spans="1:21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98"/>
      <c r="N405" s="28"/>
      <c r="O405" s="82"/>
      <c r="Q405" s="76"/>
      <c r="R405" s="28"/>
      <c r="S405" s="39"/>
      <c r="U405" s="76"/>
    </row>
    <row r="406" spans="1:21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98"/>
      <c r="N406" s="28"/>
      <c r="O406" s="82"/>
      <c r="Q406" s="76"/>
      <c r="R406" s="28"/>
      <c r="S406" s="39"/>
      <c r="U406" s="76"/>
    </row>
    <row r="407" spans="1:21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98"/>
      <c r="N407" s="28"/>
      <c r="O407" s="82"/>
      <c r="Q407" s="76"/>
      <c r="R407" s="28"/>
      <c r="S407" s="39"/>
      <c r="U407" s="76"/>
    </row>
    <row r="408" spans="1:21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98"/>
      <c r="N408" s="28"/>
      <c r="O408" s="82"/>
      <c r="Q408" s="76"/>
      <c r="R408" s="28"/>
      <c r="S408" s="39"/>
      <c r="U408" s="76"/>
    </row>
    <row r="409" spans="1:21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98"/>
      <c r="N409" s="28"/>
      <c r="O409" s="82"/>
      <c r="Q409" s="76"/>
      <c r="R409" s="28"/>
      <c r="S409" s="39"/>
      <c r="U409" s="76"/>
    </row>
    <row r="410" spans="1:21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98"/>
      <c r="N410" s="28"/>
      <c r="O410" s="82"/>
      <c r="Q410" s="76"/>
      <c r="R410" s="28"/>
      <c r="S410" s="39"/>
      <c r="U410" s="76"/>
    </row>
    <row r="411" spans="1:21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98"/>
      <c r="N411" s="28"/>
      <c r="O411" s="82"/>
      <c r="Q411" s="76"/>
      <c r="R411" s="28"/>
      <c r="S411" s="39"/>
      <c r="U411" s="76"/>
    </row>
    <row r="412" spans="1:21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98"/>
      <c r="N412" s="28"/>
      <c r="O412" s="82"/>
      <c r="Q412" s="76"/>
      <c r="R412" s="28"/>
      <c r="S412" s="39"/>
      <c r="U412" s="76"/>
    </row>
    <row r="413" spans="1:21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98"/>
      <c r="N413" s="28"/>
      <c r="O413" s="82"/>
      <c r="Q413" s="76"/>
      <c r="R413" s="28"/>
      <c r="S413" s="39"/>
      <c r="U413" s="76"/>
    </row>
    <row r="414" spans="1:21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98"/>
      <c r="N414" s="28"/>
      <c r="O414" s="82"/>
      <c r="Q414" s="76"/>
      <c r="R414" s="28"/>
      <c r="S414" s="39"/>
      <c r="U414" s="76"/>
    </row>
    <row r="415" spans="1:21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98"/>
      <c r="N415" s="28"/>
      <c r="O415" s="82"/>
      <c r="Q415" s="76"/>
      <c r="R415" s="28"/>
      <c r="S415" s="39"/>
      <c r="U415" s="76"/>
    </row>
    <row r="416" spans="1:21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98"/>
      <c r="N416" s="28"/>
      <c r="O416" s="82"/>
      <c r="Q416" s="76"/>
      <c r="R416" s="28"/>
      <c r="S416" s="39"/>
      <c r="U416" s="76"/>
    </row>
    <row r="417" spans="1:21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98"/>
      <c r="N417" s="28"/>
      <c r="O417" s="82"/>
      <c r="Q417" s="76"/>
      <c r="R417" s="28"/>
      <c r="S417" s="39"/>
      <c r="U417" s="76"/>
    </row>
    <row r="418" spans="1:21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98"/>
      <c r="N418" s="28"/>
      <c r="O418" s="82"/>
      <c r="Q418" s="76"/>
      <c r="R418" s="28"/>
      <c r="S418" s="39"/>
      <c r="U418" s="76"/>
    </row>
    <row r="419" spans="1:21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98"/>
      <c r="N419" s="28"/>
      <c r="O419" s="82"/>
      <c r="Q419" s="76"/>
      <c r="R419" s="28"/>
      <c r="S419" s="39"/>
      <c r="U419" s="76"/>
    </row>
    <row r="420" spans="1:21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98"/>
      <c r="N420" s="28"/>
      <c r="O420" s="82"/>
      <c r="Q420" s="76"/>
      <c r="R420" s="28"/>
      <c r="S420" s="39"/>
      <c r="U420" s="76"/>
    </row>
    <row r="421" spans="1:21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98"/>
      <c r="N421" s="28"/>
      <c r="O421" s="82"/>
      <c r="Q421" s="76"/>
      <c r="R421" s="28"/>
      <c r="S421" s="39"/>
      <c r="U421" s="76"/>
    </row>
    <row r="422" spans="1:21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98"/>
      <c r="N422" s="28"/>
      <c r="O422" s="82"/>
      <c r="Q422" s="76"/>
      <c r="R422" s="28"/>
      <c r="S422" s="39"/>
      <c r="U422" s="76"/>
    </row>
    <row r="423" spans="1:21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98"/>
      <c r="N423" s="28"/>
      <c r="O423" s="82"/>
      <c r="Q423" s="76"/>
      <c r="R423" s="28"/>
      <c r="S423" s="39"/>
      <c r="U423" s="76"/>
    </row>
    <row r="424" spans="1:21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98"/>
      <c r="N424" s="28"/>
      <c r="O424" s="82"/>
      <c r="Q424" s="76"/>
      <c r="R424" s="28"/>
      <c r="S424" s="39"/>
      <c r="U424" s="76"/>
    </row>
    <row r="425" spans="1:21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98"/>
      <c r="N425" s="28"/>
      <c r="O425" s="82"/>
      <c r="Q425" s="76"/>
      <c r="R425" s="28"/>
      <c r="S425" s="39"/>
      <c r="U425" s="76"/>
    </row>
    <row r="426" spans="1:21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98"/>
      <c r="N426" s="28"/>
      <c r="O426" s="82"/>
      <c r="Q426" s="76"/>
      <c r="R426" s="28"/>
      <c r="S426" s="39"/>
      <c r="U426" s="76"/>
    </row>
    <row r="427" spans="1:21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98"/>
      <c r="N427" s="28"/>
      <c r="O427" s="82"/>
      <c r="Q427" s="76"/>
      <c r="R427" s="28"/>
      <c r="S427" s="39"/>
      <c r="U427" s="76"/>
    </row>
    <row r="428" spans="1:21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98"/>
      <c r="N428" s="28"/>
      <c r="O428" s="82"/>
      <c r="Q428" s="76"/>
      <c r="R428" s="28"/>
      <c r="S428" s="39"/>
      <c r="U428" s="76"/>
    </row>
    <row r="429" spans="1:21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98"/>
      <c r="N429" s="28"/>
      <c r="O429" s="82"/>
      <c r="Q429" s="76"/>
      <c r="R429" s="28"/>
      <c r="S429" s="39"/>
      <c r="U429" s="76"/>
    </row>
    <row r="430" spans="1:21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98"/>
      <c r="N430" s="28"/>
      <c r="O430" s="82"/>
      <c r="Q430" s="76"/>
      <c r="R430" s="28"/>
      <c r="S430" s="39"/>
      <c r="U430" s="76"/>
    </row>
    <row r="431" spans="1:21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98"/>
      <c r="N431" s="28"/>
      <c r="O431" s="82"/>
      <c r="Q431" s="76"/>
      <c r="R431" s="28"/>
      <c r="S431" s="39"/>
      <c r="U431" s="76"/>
    </row>
    <row r="432" spans="1:21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98"/>
      <c r="N432" s="28"/>
      <c r="O432" s="82"/>
      <c r="Q432" s="76"/>
      <c r="R432" s="28"/>
      <c r="S432" s="39"/>
      <c r="U432" s="76"/>
    </row>
    <row r="433" spans="1:21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98"/>
      <c r="N433" s="28"/>
      <c r="O433" s="82"/>
      <c r="Q433" s="76"/>
      <c r="R433" s="28"/>
      <c r="S433" s="39"/>
      <c r="U433" s="76"/>
    </row>
    <row r="434" spans="1:21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98"/>
      <c r="N434" s="28"/>
      <c r="O434" s="82"/>
      <c r="Q434" s="76"/>
      <c r="R434" s="28"/>
      <c r="S434" s="39"/>
      <c r="U434" s="76"/>
    </row>
    <row r="435" spans="1:21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98"/>
      <c r="N435" s="28"/>
      <c r="O435" s="82"/>
      <c r="Q435" s="76"/>
      <c r="R435" s="28"/>
      <c r="S435" s="39"/>
      <c r="U435" s="76"/>
    </row>
    <row r="436" spans="1:21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98"/>
      <c r="N436" s="28"/>
      <c r="O436" s="82"/>
      <c r="Q436" s="76"/>
      <c r="R436" s="28"/>
      <c r="S436" s="39"/>
      <c r="U436" s="76"/>
    </row>
    <row r="437" spans="1:21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98"/>
      <c r="N437" s="28"/>
      <c r="O437" s="82"/>
      <c r="Q437" s="76"/>
      <c r="R437" s="28"/>
      <c r="S437" s="39"/>
      <c r="U437" s="76"/>
    </row>
    <row r="438" spans="1:21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98"/>
      <c r="N438" s="28"/>
      <c r="O438" s="82"/>
      <c r="Q438" s="76"/>
      <c r="R438" s="28"/>
      <c r="S438" s="39"/>
      <c r="U438" s="76"/>
    </row>
    <row r="439" spans="1:21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98"/>
      <c r="N439" s="28"/>
      <c r="O439" s="82"/>
      <c r="Q439" s="76"/>
      <c r="R439" s="28"/>
      <c r="S439" s="39"/>
      <c r="U439" s="76"/>
    </row>
    <row r="440" spans="1:21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98"/>
      <c r="N440" s="28"/>
      <c r="O440" s="82"/>
      <c r="Q440" s="76"/>
      <c r="R440" s="28"/>
      <c r="S440" s="39"/>
      <c r="U440" s="76"/>
    </row>
    <row r="441" spans="1:21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98"/>
      <c r="N441" s="28"/>
      <c r="O441" s="82"/>
      <c r="Q441" s="76"/>
      <c r="R441" s="28"/>
      <c r="S441" s="39"/>
      <c r="U441" s="76"/>
    </row>
    <row r="442" spans="1:21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98"/>
      <c r="N442" s="28"/>
      <c r="O442" s="82"/>
      <c r="Q442" s="76"/>
      <c r="R442" s="28"/>
      <c r="S442" s="39"/>
      <c r="U442" s="76"/>
    </row>
    <row r="443" spans="1:21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98"/>
      <c r="N443" s="28"/>
      <c r="O443" s="82"/>
      <c r="Q443" s="76"/>
      <c r="R443" s="28"/>
      <c r="S443" s="39"/>
      <c r="U443" s="76"/>
    </row>
    <row r="444" spans="1:21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98"/>
      <c r="N444" s="28"/>
      <c r="O444" s="82"/>
      <c r="Q444" s="76"/>
      <c r="R444" s="28"/>
      <c r="S444" s="39"/>
      <c r="U444" s="76"/>
    </row>
    <row r="445" spans="1:21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98"/>
      <c r="N445" s="28"/>
      <c r="O445" s="82"/>
      <c r="Q445" s="76"/>
      <c r="R445" s="28"/>
      <c r="S445" s="39"/>
      <c r="U445" s="76"/>
    </row>
    <row r="446" spans="1:21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98"/>
      <c r="N446" s="28"/>
      <c r="O446" s="82"/>
      <c r="Q446" s="76"/>
      <c r="R446" s="28"/>
      <c r="S446" s="39"/>
      <c r="U446" s="76"/>
    </row>
    <row r="447" spans="1:21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98"/>
      <c r="N447" s="28"/>
      <c r="O447" s="82"/>
      <c r="Q447" s="76"/>
      <c r="R447" s="28"/>
      <c r="S447" s="39"/>
      <c r="U447" s="76"/>
    </row>
    <row r="448" spans="1:21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98"/>
      <c r="N448" s="28"/>
      <c r="O448" s="82"/>
      <c r="Q448" s="76"/>
      <c r="R448" s="28"/>
      <c r="S448" s="39"/>
      <c r="U448" s="76"/>
    </row>
    <row r="449" spans="1:21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98"/>
      <c r="N449" s="28"/>
      <c r="O449" s="82"/>
      <c r="Q449" s="76"/>
      <c r="R449" s="28"/>
      <c r="S449" s="39"/>
      <c r="U449" s="76"/>
    </row>
    <row r="450" spans="1:21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98"/>
      <c r="N450" s="28"/>
      <c r="O450" s="82"/>
      <c r="Q450" s="76"/>
      <c r="R450" s="28"/>
      <c r="S450" s="39"/>
      <c r="U450" s="76"/>
    </row>
    <row r="451" spans="1:21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98"/>
      <c r="N451" s="28"/>
      <c r="O451" s="82"/>
      <c r="Q451" s="76"/>
      <c r="R451" s="28"/>
      <c r="S451" s="39"/>
      <c r="U451" s="76"/>
    </row>
    <row r="452" spans="1:21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98"/>
      <c r="N452" s="28"/>
      <c r="O452" s="82"/>
      <c r="Q452" s="76"/>
      <c r="R452" s="28"/>
      <c r="S452" s="39"/>
      <c r="U452" s="76"/>
    </row>
    <row r="453" spans="1:21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98"/>
      <c r="N453" s="28"/>
      <c r="O453" s="82"/>
      <c r="Q453" s="76"/>
      <c r="R453" s="28"/>
      <c r="S453" s="39"/>
      <c r="U453" s="76"/>
    </row>
    <row r="454" spans="1:21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98"/>
      <c r="N454" s="28"/>
      <c r="O454" s="82"/>
      <c r="Q454" s="76"/>
      <c r="R454" s="28"/>
      <c r="S454" s="39"/>
      <c r="U454" s="76"/>
    </row>
    <row r="455" spans="1:21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98"/>
      <c r="N455" s="28"/>
      <c r="O455" s="82"/>
      <c r="Q455" s="76"/>
      <c r="R455" s="28"/>
      <c r="S455" s="39"/>
      <c r="U455" s="76"/>
    </row>
    <row r="456" spans="1:21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98"/>
      <c r="N456" s="28"/>
      <c r="O456" s="82"/>
      <c r="Q456" s="76"/>
      <c r="R456" s="28"/>
      <c r="S456" s="39"/>
      <c r="U456" s="76"/>
    </row>
    <row r="457" spans="1:21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98"/>
      <c r="N457" s="28"/>
      <c r="O457" s="82"/>
      <c r="Q457" s="76"/>
      <c r="R457" s="28"/>
      <c r="S457" s="39"/>
      <c r="U457" s="76"/>
    </row>
    <row r="458" spans="1:21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98"/>
      <c r="N458" s="28"/>
      <c r="O458" s="82"/>
      <c r="Q458" s="76"/>
      <c r="R458" s="28"/>
      <c r="S458" s="39"/>
      <c r="U458" s="76"/>
    </row>
    <row r="459" spans="1:21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98"/>
      <c r="N459" s="28"/>
      <c r="O459" s="82"/>
      <c r="Q459" s="76"/>
      <c r="R459" s="28"/>
      <c r="S459" s="39"/>
      <c r="U459" s="76"/>
    </row>
    <row r="460" spans="1:21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98"/>
      <c r="N460" s="28"/>
      <c r="O460" s="82"/>
      <c r="Q460" s="76"/>
      <c r="R460" s="28"/>
      <c r="S460" s="39"/>
      <c r="U460" s="76"/>
    </row>
    <row r="461" spans="1:21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98"/>
      <c r="N461" s="28"/>
      <c r="O461" s="82"/>
      <c r="Q461" s="76"/>
      <c r="R461" s="28"/>
      <c r="S461" s="39"/>
      <c r="U461" s="76"/>
    </row>
    <row r="462" spans="1:21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98"/>
      <c r="N462" s="28"/>
      <c r="O462" s="82"/>
      <c r="Q462" s="76"/>
      <c r="R462" s="28"/>
      <c r="S462" s="39"/>
      <c r="U462" s="76"/>
    </row>
    <row r="463" spans="1:21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98"/>
      <c r="N463" s="28"/>
      <c r="O463" s="82"/>
      <c r="Q463" s="76"/>
      <c r="R463" s="28"/>
      <c r="S463" s="39"/>
      <c r="U463" s="76"/>
    </row>
    <row r="464" spans="1:21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98"/>
      <c r="N464" s="28"/>
      <c r="O464" s="82"/>
      <c r="Q464" s="76"/>
      <c r="R464" s="28"/>
      <c r="S464" s="39"/>
      <c r="U464" s="76"/>
    </row>
    <row r="465" spans="1:21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98"/>
      <c r="N465" s="28"/>
      <c r="O465" s="82"/>
      <c r="Q465" s="76"/>
      <c r="R465" s="28"/>
      <c r="S465" s="39"/>
      <c r="U465" s="76"/>
    </row>
    <row r="466" spans="1:21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98"/>
      <c r="N466" s="28"/>
      <c r="O466" s="82"/>
      <c r="Q466" s="76"/>
      <c r="R466" s="28"/>
      <c r="S466" s="39"/>
      <c r="U466" s="76"/>
    </row>
    <row r="467" spans="1:21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98"/>
      <c r="N467" s="28"/>
      <c r="O467" s="82"/>
      <c r="Q467" s="76"/>
      <c r="R467" s="28"/>
      <c r="S467" s="39"/>
      <c r="U467" s="76"/>
    </row>
    <row r="468" spans="1:21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98"/>
      <c r="N468" s="28"/>
      <c r="O468" s="82"/>
      <c r="Q468" s="76"/>
      <c r="R468" s="28"/>
      <c r="S468" s="39"/>
      <c r="U468" s="76"/>
    </row>
    <row r="469" spans="1:21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98"/>
      <c r="N469" s="28"/>
      <c r="O469" s="82"/>
      <c r="Q469" s="76"/>
      <c r="R469" s="28"/>
      <c r="S469" s="39"/>
      <c r="U469" s="76"/>
    </row>
    <row r="470" spans="1:21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98"/>
      <c r="N470" s="28"/>
      <c r="O470" s="82"/>
      <c r="Q470" s="76"/>
      <c r="R470" s="28"/>
      <c r="S470" s="39"/>
      <c r="U470" s="76"/>
    </row>
    <row r="471" spans="1:21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98"/>
      <c r="N471" s="28"/>
      <c r="O471" s="82"/>
      <c r="Q471" s="76"/>
      <c r="R471" s="28"/>
      <c r="S471" s="39"/>
      <c r="U471" s="76"/>
    </row>
    <row r="472" spans="1:21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98"/>
      <c r="N472" s="28"/>
      <c r="O472" s="82"/>
      <c r="Q472" s="76"/>
      <c r="R472" s="28"/>
      <c r="S472" s="39"/>
      <c r="U472" s="76"/>
    </row>
    <row r="473" spans="1:21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98"/>
      <c r="N473" s="28"/>
      <c r="O473" s="82"/>
      <c r="Q473" s="76"/>
      <c r="R473" s="28"/>
      <c r="S473" s="39"/>
      <c r="U473" s="76"/>
    </row>
    <row r="474" spans="1:21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98"/>
      <c r="N474" s="28"/>
      <c r="O474" s="82"/>
      <c r="Q474" s="76"/>
      <c r="R474" s="28"/>
      <c r="S474" s="39"/>
      <c r="U474" s="76"/>
    </row>
    <row r="475" spans="1:21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98"/>
      <c r="N475" s="28"/>
      <c r="O475" s="82"/>
      <c r="Q475" s="76"/>
      <c r="R475" s="28"/>
      <c r="S475" s="39"/>
      <c r="U475" s="76"/>
    </row>
    <row r="476" spans="1:21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98"/>
      <c r="N476" s="28"/>
      <c r="O476" s="82"/>
      <c r="Q476" s="76"/>
      <c r="R476" s="28"/>
      <c r="S476" s="39"/>
      <c r="U476" s="76"/>
    </row>
    <row r="477" spans="1:21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98"/>
      <c r="N477" s="28"/>
      <c r="O477" s="82"/>
      <c r="Q477" s="76"/>
      <c r="R477" s="28"/>
      <c r="S477" s="39"/>
      <c r="U477" s="76"/>
    </row>
    <row r="478" spans="1:21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98"/>
      <c r="N478" s="28"/>
      <c r="O478" s="82"/>
      <c r="Q478" s="76"/>
      <c r="R478" s="28"/>
      <c r="S478" s="39"/>
      <c r="U478" s="76"/>
    </row>
    <row r="479" spans="1:21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98"/>
      <c r="N479" s="28"/>
      <c r="O479" s="82"/>
      <c r="Q479" s="76"/>
      <c r="R479" s="28"/>
      <c r="S479" s="39"/>
      <c r="U479" s="76"/>
    </row>
    <row r="480" spans="1:21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98"/>
      <c r="N480" s="28"/>
      <c r="O480" s="82"/>
      <c r="Q480" s="76"/>
      <c r="R480" s="28"/>
      <c r="S480" s="39"/>
      <c r="U480" s="76"/>
    </row>
    <row r="481" spans="1:21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98"/>
      <c r="N481" s="28"/>
      <c r="O481" s="82"/>
      <c r="Q481" s="76"/>
      <c r="R481" s="28"/>
      <c r="S481" s="39"/>
      <c r="U481" s="76"/>
    </row>
    <row r="482" spans="1:21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98"/>
      <c r="N482" s="28"/>
      <c r="O482" s="82"/>
      <c r="Q482" s="76"/>
      <c r="R482" s="28"/>
      <c r="S482" s="39"/>
      <c r="U482" s="76"/>
    </row>
    <row r="483" spans="1:21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98"/>
      <c r="N483" s="28"/>
      <c r="O483" s="82"/>
      <c r="Q483" s="76"/>
      <c r="R483" s="28"/>
      <c r="S483" s="39"/>
      <c r="U483" s="76"/>
    </row>
    <row r="484" spans="1:21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98"/>
      <c r="N484" s="28"/>
      <c r="O484" s="82"/>
      <c r="Q484" s="76"/>
      <c r="R484" s="28"/>
      <c r="S484" s="39"/>
      <c r="U484" s="76"/>
    </row>
    <row r="485" spans="1:21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98"/>
      <c r="N485" s="28"/>
      <c r="O485" s="82"/>
      <c r="Q485" s="76"/>
      <c r="R485" s="28"/>
      <c r="S485" s="39"/>
      <c r="U485" s="76"/>
    </row>
    <row r="486" spans="1:21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98"/>
      <c r="N486" s="28"/>
      <c r="O486" s="82"/>
      <c r="Q486" s="76"/>
      <c r="R486" s="28"/>
      <c r="S486" s="39"/>
      <c r="U486" s="76"/>
    </row>
    <row r="487" spans="1:21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98"/>
      <c r="N487" s="28"/>
      <c r="O487" s="82"/>
      <c r="Q487" s="76"/>
      <c r="R487" s="28"/>
      <c r="S487" s="39"/>
      <c r="U487" s="76"/>
    </row>
    <row r="488" spans="1:21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98"/>
      <c r="N488" s="28"/>
      <c r="O488" s="82"/>
      <c r="Q488" s="76"/>
      <c r="R488" s="28"/>
      <c r="S488" s="39"/>
      <c r="U488" s="76"/>
    </row>
    <row r="489" spans="1:21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98"/>
      <c r="N489" s="28"/>
      <c r="O489" s="82"/>
      <c r="Q489" s="76"/>
      <c r="R489" s="28"/>
      <c r="S489" s="39"/>
      <c r="U489" s="76"/>
    </row>
    <row r="490" spans="1:21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98"/>
      <c r="N490" s="28"/>
      <c r="O490" s="82"/>
      <c r="Q490" s="76"/>
      <c r="R490" s="28"/>
      <c r="S490" s="39"/>
      <c r="U490" s="76"/>
    </row>
    <row r="491" spans="1:21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98"/>
      <c r="N491" s="28"/>
      <c r="O491" s="82"/>
      <c r="Q491" s="76"/>
      <c r="R491" s="28"/>
      <c r="S491" s="39"/>
      <c r="U491" s="76"/>
    </row>
    <row r="492" spans="1:21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98"/>
      <c r="N492" s="28"/>
      <c r="O492" s="82"/>
      <c r="Q492" s="76"/>
      <c r="R492" s="28"/>
      <c r="S492" s="39"/>
      <c r="U492" s="76"/>
    </row>
    <row r="493" spans="1:21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98"/>
      <c r="N493" s="28"/>
      <c r="O493" s="82"/>
      <c r="Q493" s="76"/>
      <c r="R493" s="28"/>
      <c r="S493" s="39"/>
      <c r="U493" s="76"/>
    </row>
    <row r="494" spans="1:21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98"/>
      <c r="N494" s="28"/>
      <c r="O494" s="82"/>
      <c r="Q494" s="76"/>
      <c r="R494" s="28"/>
      <c r="S494" s="39"/>
      <c r="U494" s="76"/>
    </row>
    <row r="495" spans="1:21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98"/>
      <c r="N495" s="28"/>
      <c r="O495" s="82"/>
      <c r="Q495" s="76"/>
      <c r="R495" s="28"/>
      <c r="S495" s="39"/>
      <c r="U495" s="76"/>
    </row>
    <row r="496" spans="1:21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98"/>
      <c r="N496" s="28"/>
      <c r="O496" s="82"/>
      <c r="Q496" s="76"/>
      <c r="R496" s="28"/>
      <c r="S496" s="39"/>
      <c r="U496" s="76"/>
    </row>
    <row r="497" spans="1:21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98"/>
      <c r="N497" s="28"/>
      <c r="O497" s="82"/>
      <c r="Q497" s="76"/>
      <c r="R497" s="28"/>
      <c r="S497" s="39"/>
      <c r="U497" s="76"/>
    </row>
    <row r="498" spans="1:21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98"/>
      <c r="N498" s="28"/>
      <c r="O498" s="82"/>
      <c r="Q498" s="76"/>
      <c r="R498" s="28"/>
      <c r="S498" s="39"/>
      <c r="U498" s="76"/>
    </row>
    <row r="499" spans="1:21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98"/>
      <c r="N499" s="28"/>
      <c r="O499" s="82"/>
      <c r="Q499" s="76"/>
      <c r="R499" s="28"/>
      <c r="S499" s="39"/>
      <c r="U499" s="76"/>
    </row>
    <row r="500" spans="1:21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98"/>
      <c r="N500" s="28"/>
      <c r="O500" s="82"/>
      <c r="Q500" s="76"/>
      <c r="R500" s="28"/>
      <c r="S500" s="39"/>
      <c r="U500" s="76"/>
    </row>
    <row r="501" spans="1:21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98"/>
      <c r="N501" s="28"/>
      <c r="O501" s="82"/>
      <c r="Q501" s="76"/>
      <c r="R501" s="28"/>
      <c r="S501" s="39"/>
      <c r="U501" s="76"/>
    </row>
    <row r="502" spans="1:21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98"/>
      <c r="N502" s="28"/>
      <c r="O502" s="82"/>
      <c r="Q502" s="76"/>
      <c r="R502" s="28"/>
      <c r="S502" s="39"/>
      <c r="U502" s="76"/>
    </row>
    <row r="503" spans="1:21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98"/>
      <c r="N503" s="28"/>
      <c r="O503" s="82"/>
      <c r="Q503" s="76"/>
      <c r="R503" s="28"/>
      <c r="S503" s="39"/>
      <c r="U503" s="76"/>
    </row>
    <row r="504" spans="1:21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98"/>
      <c r="N504" s="28"/>
      <c r="O504" s="82"/>
      <c r="Q504" s="76"/>
      <c r="R504" s="28"/>
      <c r="S504" s="39"/>
      <c r="U504" s="76"/>
    </row>
    <row r="505" spans="1:21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98"/>
      <c r="N505" s="28"/>
      <c r="O505" s="82"/>
      <c r="Q505" s="76"/>
      <c r="R505" s="28"/>
      <c r="S505" s="39"/>
      <c r="U505" s="76"/>
    </row>
    <row r="506" spans="1:21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98"/>
      <c r="N506" s="28"/>
      <c r="O506" s="82"/>
      <c r="Q506" s="76"/>
      <c r="R506" s="28"/>
      <c r="S506" s="39"/>
      <c r="U506" s="76"/>
    </row>
    <row r="507" spans="1:21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98"/>
      <c r="N507" s="28"/>
      <c r="O507" s="82"/>
      <c r="Q507" s="76"/>
      <c r="R507" s="28"/>
      <c r="S507" s="39"/>
      <c r="U507" s="76"/>
    </row>
    <row r="508" spans="1:21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98"/>
      <c r="N508" s="28"/>
      <c r="O508" s="82"/>
      <c r="Q508" s="76"/>
      <c r="R508" s="28"/>
      <c r="S508" s="39"/>
      <c r="U508" s="76"/>
    </row>
    <row r="509" spans="1:21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98"/>
      <c r="N509" s="28"/>
      <c r="O509" s="82"/>
      <c r="Q509" s="76"/>
      <c r="R509" s="28"/>
      <c r="S509" s="39"/>
      <c r="U509" s="76"/>
    </row>
    <row r="510" spans="1:21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98"/>
      <c r="N510" s="28"/>
      <c r="O510" s="82"/>
      <c r="Q510" s="76"/>
      <c r="R510" s="28"/>
      <c r="S510" s="39"/>
      <c r="U510" s="76"/>
    </row>
    <row r="511" spans="1:21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98"/>
      <c r="N511" s="28"/>
      <c r="O511" s="82"/>
      <c r="Q511" s="76"/>
      <c r="R511" s="28"/>
      <c r="S511" s="39"/>
      <c r="U511" s="76"/>
    </row>
    <row r="512" spans="1:21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98"/>
      <c r="N512" s="28"/>
      <c r="O512" s="82"/>
      <c r="Q512" s="76"/>
      <c r="R512" s="28"/>
      <c r="S512" s="39"/>
      <c r="U512" s="76"/>
    </row>
    <row r="513" spans="1:21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98"/>
      <c r="N513" s="28"/>
      <c r="O513" s="82"/>
      <c r="Q513" s="76"/>
      <c r="R513" s="28"/>
      <c r="S513" s="39"/>
      <c r="U513" s="76"/>
    </row>
    <row r="514" spans="1:21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98"/>
      <c r="N514" s="28"/>
      <c r="O514" s="82"/>
      <c r="Q514" s="76"/>
      <c r="R514" s="28"/>
      <c r="S514" s="39"/>
      <c r="U514" s="76"/>
    </row>
    <row r="515" spans="1:21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98"/>
      <c r="N515" s="28"/>
      <c r="O515" s="82"/>
      <c r="Q515" s="76"/>
      <c r="R515" s="28"/>
      <c r="S515" s="39"/>
      <c r="U515" s="76"/>
    </row>
    <row r="516" spans="1:21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98"/>
      <c r="N516" s="28"/>
      <c r="O516" s="82"/>
      <c r="Q516" s="76"/>
      <c r="R516" s="28"/>
      <c r="S516" s="39"/>
      <c r="U516" s="76"/>
    </row>
    <row r="517" spans="1:21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98"/>
      <c r="N517" s="28"/>
      <c r="O517" s="82"/>
      <c r="Q517" s="76"/>
      <c r="R517" s="28"/>
      <c r="S517" s="39"/>
      <c r="U517" s="76"/>
    </row>
    <row r="518" spans="1:21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98"/>
      <c r="N518" s="28"/>
      <c r="O518" s="82"/>
      <c r="Q518" s="76"/>
      <c r="R518" s="28"/>
      <c r="S518" s="39"/>
      <c r="U518" s="76"/>
    </row>
    <row r="519" spans="1:21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98"/>
      <c r="N519" s="28"/>
      <c r="O519" s="82"/>
      <c r="Q519" s="76"/>
      <c r="R519" s="28"/>
      <c r="S519" s="39"/>
      <c r="U519" s="76"/>
    </row>
    <row r="520" spans="1:21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98"/>
      <c r="N520" s="28"/>
      <c r="O520" s="82"/>
      <c r="Q520" s="76"/>
      <c r="R520" s="28"/>
      <c r="S520" s="39"/>
      <c r="U520" s="76"/>
    </row>
    <row r="521" spans="1:21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98"/>
      <c r="N521" s="28"/>
      <c r="O521" s="82"/>
      <c r="Q521" s="76"/>
      <c r="R521" s="28"/>
      <c r="S521" s="39"/>
      <c r="U521" s="76"/>
    </row>
    <row r="522" spans="1:21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98"/>
      <c r="N522" s="28"/>
      <c r="O522" s="82"/>
      <c r="Q522" s="76"/>
      <c r="R522" s="28"/>
      <c r="S522" s="39"/>
      <c r="U522" s="76"/>
    </row>
    <row r="523" spans="1:21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98"/>
      <c r="N523" s="28"/>
      <c r="O523" s="82"/>
      <c r="Q523" s="76"/>
      <c r="R523" s="28"/>
      <c r="S523" s="39"/>
      <c r="U523" s="76"/>
    </row>
    <row r="524" spans="1:21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98"/>
      <c r="N524" s="28"/>
      <c r="O524" s="82"/>
      <c r="Q524" s="76"/>
      <c r="R524" s="28"/>
      <c r="S524" s="39"/>
      <c r="U524" s="76"/>
    </row>
    <row r="525" spans="1:21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98"/>
      <c r="N525" s="28"/>
      <c r="O525" s="82"/>
      <c r="Q525" s="76"/>
      <c r="R525" s="28"/>
      <c r="S525" s="39"/>
      <c r="U525" s="76"/>
    </row>
    <row r="526" spans="1:21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98"/>
      <c r="N526" s="28"/>
      <c r="O526" s="82"/>
      <c r="Q526" s="76"/>
      <c r="R526" s="28"/>
      <c r="S526" s="39"/>
      <c r="U526" s="76"/>
    </row>
    <row r="527" spans="1:21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98"/>
      <c r="N527" s="28"/>
      <c r="O527" s="82"/>
      <c r="Q527" s="76"/>
      <c r="R527" s="28"/>
      <c r="S527" s="39"/>
      <c r="U527" s="76"/>
    </row>
    <row r="528" spans="1:21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98"/>
      <c r="N528" s="28"/>
      <c r="O528" s="82"/>
      <c r="Q528" s="76"/>
      <c r="R528" s="28"/>
      <c r="S528" s="39"/>
      <c r="U528" s="76"/>
    </row>
    <row r="529" spans="1:21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98"/>
      <c r="N529" s="28"/>
      <c r="O529" s="82"/>
      <c r="Q529" s="76"/>
      <c r="R529" s="28"/>
      <c r="S529" s="39"/>
      <c r="U529" s="76"/>
    </row>
    <row r="530" spans="1:21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98"/>
      <c r="N530" s="28"/>
      <c r="O530" s="82"/>
      <c r="Q530" s="76"/>
      <c r="R530" s="28"/>
      <c r="S530" s="39"/>
      <c r="U530" s="76"/>
    </row>
    <row r="531" spans="1:21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98"/>
      <c r="N531" s="28"/>
      <c r="O531" s="82"/>
      <c r="Q531" s="76"/>
      <c r="R531" s="28"/>
      <c r="S531" s="39"/>
      <c r="U531" s="76"/>
    </row>
    <row r="532" spans="1:21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98"/>
      <c r="N532" s="28"/>
      <c r="O532" s="82"/>
      <c r="Q532" s="76"/>
      <c r="R532" s="28"/>
      <c r="S532" s="39"/>
      <c r="U532" s="76"/>
    </row>
    <row r="533" spans="1:21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98"/>
      <c r="N533" s="28"/>
      <c r="O533" s="82"/>
      <c r="Q533" s="76"/>
      <c r="R533" s="28"/>
      <c r="S533" s="39"/>
      <c r="U533" s="76"/>
    </row>
    <row r="534" spans="1:21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98"/>
      <c r="N534" s="28"/>
      <c r="O534" s="82"/>
      <c r="Q534" s="76"/>
      <c r="R534" s="28"/>
      <c r="S534" s="39"/>
      <c r="U534" s="76"/>
    </row>
    <row r="535" spans="1:21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98"/>
      <c r="N535" s="28"/>
      <c r="O535" s="82"/>
      <c r="Q535" s="76"/>
      <c r="R535" s="28"/>
      <c r="S535" s="39"/>
      <c r="U535" s="76"/>
    </row>
    <row r="536" spans="1:21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98"/>
      <c r="N536" s="28"/>
      <c r="O536" s="82"/>
      <c r="Q536" s="76"/>
      <c r="R536" s="28"/>
      <c r="S536" s="39"/>
      <c r="U536" s="76"/>
    </row>
    <row r="537" spans="1:21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98"/>
      <c r="N537" s="28"/>
      <c r="O537" s="82"/>
      <c r="Q537" s="76"/>
      <c r="R537" s="28"/>
      <c r="S537" s="39"/>
      <c r="U537" s="76"/>
    </row>
    <row r="538" spans="1:21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98"/>
      <c r="N538" s="28"/>
      <c r="O538" s="82"/>
      <c r="Q538" s="76"/>
      <c r="R538" s="28"/>
      <c r="S538" s="39"/>
      <c r="U538" s="76"/>
    </row>
    <row r="539" spans="1:21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98"/>
      <c r="N539" s="28"/>
      <c r="O539" s="82"/>
      <c r="Q539" s="76"/>
      <c r="R539" s="28"/>
      <c r="S539" s="39"/>
      <c r="U539" s="76"/>
    </row>
    <row r="540" spans="1:21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98"/>
      <c r="N540" s="28"/>
      <c r="O540" s="82"/>
      <c r="Q540" s="76"/>
      <c r="R540" s="28"/>
      <c r="S540" s="39"/>
      <c r="U540" s="76"/>
    </row>
    <row r="541" spans="1:21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98"/>
      <c r="N541" s="28"/>
      <c r="O541" s="82"/>
      <c r="Q541" s="76"/>
      <c r="R541" s="28"/>
      <c r="S541" s="39"/>
      <c r="U541" s="76"/>
    </row>
    <row r="542" spans="1:21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98"/>
      <c r="N542" s="28"/>
      <c r="O542" s="82"/>
      <c r="Q542" s="76"/>
      <c r="R542" s="28"/>
      <c r="S542" s="39"/>
      <c r="U542" s="76"/>
    </row>
    <row r="543" spans="1:21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98"/>
      <c r="N543" s="28"/>
      <c r="O543" s="82"/>
      <c r="Q543" s="76"/>
      <c r="R543" s="28"/>
      <c r="S543" s="39"/>
      <c r="U543" s="76"/>
    </row>
    <row r="544" spans="1:21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98"/>
      <c r="N544" s="28"/>
      <c r="O544" s="82"/>
      <c r="Q544" s="76"/>
      <c r="R544" s="28"/>
      <c r="S544" s="39"/>
      <c r="U544" s="76"/>
    </row>
    <row r="545" spans="1:21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98"/>
      <c r="N545" s="28"/>
      <c r="O545" s="82"/>
      <c r="Q545" s="76"/>
      <c r="R545" s="28"/>
      <c r="S545" s="39"/>
      <c r="U545" s="76"/>
    </row>
    <row r="546" spans="1:21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98"/>
      <c r="N546" s="28"/>
      <c r="O546" s="82"/>
      <c r="Q546" s="76"/>
      <c r="R546" s="28"/>
      <c r="S546" s="39"/>
      <c r="U546" s="76"/>
    </row>
    <row r="547" spans="1:21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98"/>
      <c r="N547" s="28"/>
      <c r="O547" s="82"/>
      <c r="Q547" s="76"/>
      <c r="R547" s="28"/>
      <c r="S547" s="39"/>
      <c r="U547" s="76"/>
    </row>
    <row r="548" spans="1:21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98"/>
      <c r="N548" s="28"/>
      <c r="O548" s="82"/>
      <c r="Q548" s="76"/>
      <c r="R548" s="28"/>
      <c r="S548" s="39"/>
      <c r="U548" s="76"/>
    </row>
    <row r="549" spans="1:21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98"/>
      <c r="N549" s="28"/>
      <c r="O549" s="82"/>
      <c r="Q549" s="76"/>
      <c r="R549" s="28"/>
      <c r="S549" s="39"/>
      <c r="U549" s="76"/>
    </row>
    <row r="550" spans="1:21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98"/>
      <c r="N550" s="28"/>
      <c r="O550" s="82"/>
      <c r="Q550" s="76"/>
      <c r="R550" s="28"/>
      <c r="S550" s="39"/>
      <c r="U550" s="76"/>
    </row>
    <row r="551" spans="1:21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98"/>
      <c r="N551" s="28"/>
      <c r="O551" s="82"/>
      <c r="Q551" s="76"/>
      <c r="R551" s="28"/>
      <c r="S551" s="39"/>
      <c r="U551" s="76"/>
    </row>
    <row r="552" spans="1:21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98"/>
      <c r="N552" s="28"/>
      <c r="O552" s="82"/>
      <c r="Q552" s="76"/>
      <c r="R552" s="28"/>
      <c r="S552" s="39"/>
      <c r="U552" s="76"/>
    </row>
    <row r="553" spans="1:21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98"/>
      <c r="N553" s="28"/>
      <c r="O553" s="82"/>
      <c r="Q553" s="76"/>
      <c r="R553" s="28"/>
      <c r="S553" s="39"/>
      <c r="U553" s="76"/>
    </row>
    <row r="554" spans="1:21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98"/>
      <c r="N554" s="28"/>
      <c r="O554" s="82"/>
      <c r="Q554" s="76"/>
      <c r="R554" s="28"/>
      <c r="S554" s="39"/>
      <c r="U554" s="76"/>
    </row>
    <row r="555" spans="1:21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98"/>
      <c r="N555" s="28"/>
      <c r="O555" s="82"/>
      <c r="Q555" s="76"/>
      <c r="R555" s="28"/>
      <c r="S555" s="39"/>
      <c r="U555" s="76"/>
    </row>
    <row r="556" spans="1:21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98"/>
      <c r="N556" s="28"/>
      <c r="O556" s="82"/>
      <c r="Q556" s="76"/>
      <c r="R556" s="28"/>
      <c r="S556" s="39"/>
      <c r="U556" s="76"/>
    </row>
    <row r="557" spans="1:21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98"/>
      <c r="N557" s="28"/>
      <c r="O557" s="82"/>
      <c r="Q557" s="76"/>
      <c r="R557" s="28"/>
      <c r="S557" s="39"/>
      <c r="U557" s="76"/>
    </row>
    <row r="558" spans="1:21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98"/>
      <c r="N558" s="28"/>
      <c r="O558" s="82"/>
      <c r="Q558" s="76"/>
      <c r="R558" s="28"/>
      <c r="S558" s="39"/>
      <c r="U558" s="76"/>
    </row>
    <row r="559" spans="1:21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98"/>
      <c r="N559" s="28"/>
      <c r="O559" s="82"/>
      <c r="Q559" s="76"/>
      <c r="R559" s="28"/>
      <c r="S559" s="39"/>
      <c r="U559" s="76"/>
    </row>
    <row r="560" spans="1:21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98"/>
      <c r="N560" s="28"/>
      <c r="O560" s="82"/>
      <c r="Q560" s="76"/>
      <c r="R560" s="28"/>
      <c r="S560" s="39"/>
      <c r="U560" s="76"/>
    </row>
    <row r="561" spans="1:21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98"/>
      <c r="N561" s="28"/>
      <c r="O561" s="82"/>
      <c r="Q561" s="76"/>
      <c r="R561" s="28"/>
      <c r="S561" s="39"/>
      <c r="U561" s="76"/>
    </row>
    <row r="562" spans="1:21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98"/>
      <c r="N562" s="28"/>
      <c r="O562" s="82"/>
      <c r="Q562" s="76"/>
      <c r="R562" s="28"/>
      <c r="S562" s="39"/>
      <c r="U562" s="76"/>
    </row>
    <row r="563" spans="1:21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98"/>
      <c r="N563" s="28"/>
      <c r="O563" s="82"/>
      <c r="Q563" s="76"/>
      <c r="R563" s="28"/>
      <c r="S563" s="39"/>
      <c r="U563" s="76"/>
    </row>
    <row r="564" spans="1:21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98"/>
      <c r="N564" s="28"/>
      <c r="O564" s="82"/>
      <c r="Q564" s="76"/>
      <c r="R564" s="28"/>
      <c r="S564" s="39"/>
      <c r="U564" s="76"/>
    </row>
    <row r="565" spans="1:21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98"/>
      <c r="N565" s="28"/>
      <c r="O565" s="82"/>
      <c r="Q565" s="76"/>
      <c r="R565" s="28"/>
      <c r="S565" s="39"/>
      <c r="U565" s="76"/>
    </row>
    <row r="566" spans="1:21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98"/>
      <c r="N566" s="28"/>
      <c r="O566" s="82"/>
      <c r="Q566" s="76"/>
      <c r="R566" s="28"/>
      <c r="S566" s="39"/>
      <c r="U566" s="76"/>
    </row>
    <row r="567" spans="1:21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98"/>
      <c r="N567" s="28"/>
      <c r="O567" s="82"/>
      <c r="Q567" s="76"/>
      <c r="R567" s="28"/>
      <c r="S567" s="39"/>
      <c r="U567" s="76"/>
    </row>
    <row r="568" spans="1:21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98"/>
      <c r="N568" s="28"/>
      <c r="O568" s="82"/>
      <c r="Q568" s="76"/>
      <c r="R568" s="28"/>
      <c r="S568" s="39"/>
      <c r="U568" s="76"/>
    </row>
    <row r="569" spans="1:21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98"/>
      <c r="N569" s="28"/>
      <c r="O569" s="82"/>
      <c r="Q569" s="76"/>
      <c r="R569" s="28"/>
      <c r="S569" s="39"/>
      <c r="U569" s="76"/>
    </row>
    <row r="570" spans="1:21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98"/>
      <c r="N570" s="28"/>
      <c r="O570" s="82"/>
      <c r="Q570" s="76"/>
      <c r="R570" s="28"/>
      <c r="S570" s="39"/>
      <c r="U570" s="76"/>
    </row>
    <row r="571" spans="1:21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98"/>
      <c r="N571" s="28"/>
      <c r="O571" s="82"/>
      <c r="Q571" s="76"/>
      <c r="R571" s="28"/>
      <c r="S571" s="39"/>
      <c r="U571" s="76"/>
    </row>
    <row r="572" spans="1:21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98"/>
      <c r="N572" s="28"/>
      <c r="O572" s="82"/>
      <c r="Q572" s="76"/>
      <c r="R572" s="28"/>
      <c r="S572" s="39"/>
      <c r="U572" s="76"/>
    </row>
    <row r="573" spans="1:21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98"/>
      <c r="N573" s="28"/>
      <c r="O573" s="82"/>
      <c r="Q573" s="76"/>
      <c r="R573" s="28"/>
      <c r="S573" s="39"/>
      <c r="U573" s="76"/>
    </row>
    <row r="574" spans="1:21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98"/>
      <c r="N574" s="28"/>
      <c r="O574" s="82"/>
      <c r="Q574" s="76"/>
      <c r="R574" s="28"/>
      <c r="S574" s="39"/>
      <c r="U574" s="76"/>
    </row>
    <row r="575" spans="1:21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98"/>
      <c r="N575" s="28"/>
      <c r="O575" s="82"/>
      <c r="Q575" s="76"/>
      <c r="R575" s="28"/>
      <c r="S575" s="39"/>
      <c r="U575" s="76"/>
    </row>
    <row r="576" spans="1:21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98"/>
      <c r="N576" s="28"/>
      <c r="O576" s="82"/>
      <c r="Q576" s="76"/>
      <c r="R576" s="28"/>
      <c r="S576" s="39"/>
      <c r="U576" s="76"/>
    </row>
    <row r="577" spans="1:21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98"/>
      <c r="N577" s="28"/>
      <c r="O577" s="82"/>
      <c r="Q577" s="76"/>
      <c r="R577" s="28"/>
      <c r="S577" s="39"/>
      <c r="U577" s="76"/>
    </row>
    <row r="578" spans="1:21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98"/>
      <c r="N578" s="28"/>
      <c r="O578" s="82"/>
      <c r="Q578" s="76"/>
      <c r="R578" s="28"/>
      <c r="S578" s="39"/>
      <c r="U578" s="76"/>
    </row>
    <row r="579" spans="1:21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98"/>
      <c r="N579" s="28"/>
      <c r="O579" s="82"/>
      <c r="Q579" s="76"/>
      <c r="R579" s="28"/>
      <c r="S579" s="39"/>
      <c r="U579" s="76"/>
    </row>
    <row r="580" spans="1:21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98"/>
      <c r="N580" s="28"/>
      <c r="O580" s="82"/>
      <c r="Q580" s="76"/>
      <c r="R580" s="28"/>
      <c r="S580" s="39"/>
      <c r="U580" s="76"/>
    </row>
    <row r="581" spans="1:21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98"/>
      <c r="N581" s="28"/>
      <c r="O581" s="82"/>
      <c r="Q581" s="76"/>
      <c r="R581" s="28"/>
      <c r="S581" s="39"/>
      <c r="U581" s="76"/>
    </row>
    <row r="582" spans="1:21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98"/>
      <c r="N582" s="28"/>
      <c r="O582" s="82"/>
      <c r="Q582" s="76"/>
      <c r="R582" s="28"/>
      <c r="S582" s="39"/>
      <c r="U582" s="76"/>
    </row>
    <row r="583" spans="1:21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98"/>
      <c r="N583" s="28"/>
      <c r="O583" s="82"/>
      <c r="Q583" s="76"/>
      <c r="R583" s="28"/>
      <c r="S583" s="39"/>
      <c r="U583" s="76"/>
    </row>
    <row r="584" spans="1:21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98"/>
      <c r="N584" s="28"/>
      <c r="O584" s="82"/>
      <c r="Q584" s="76"/>
      <c r="R584" s="28"/>
      <c r="S584" s="39"/>
      <c r="U584" s="76"/>
    </row>
    <row r="585" spans="1:21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98"/>
      <c r="N585" s="28"/>
      <c r="O585" s="82"/>
      <c r="Q585" s="76"/>
      <c r="R585" s="28"/>
      <c r="S585" s="39"/>
      <c r="U585" s="76"/>
    </row>
    <row r="586" spans="1:21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98"/>
      <c r="N586" s="28"/>
      <c r="O586" s="82"/>
      <c r="Q586" s="76"/>
      <c r="R586" s="28"/>
      <c r="S586" s="39"/>
      <c r="U586" s="76"/>
    </row>
    <row r="587" spans="1:21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98"/>
      <c r="N587" s="28"/>
      <c r="O587" s="82"/>
      <c r="Q587" s="76"/>
      <c r="R587" s="28"/>
      <c r="S587" s="39"/>
      <c r="U587" s="76"/>
    </row>
    <row r="588" spans="1:21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98"/>
      <c r="N588" s="28"/>
      <c r="O588" s="82"/>
      <c r="Q588" s="76"/>
      <c r="R588" s="28"/>
      <c r="S588" s="39"/>
      <c r="U588" s="76"/>
    </row>
    <row r="589" spans="1:21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98"/>
      <c r="N589" s="28"/>
      <c r="O589" s="82"/>
      <c r="Q589" s="76"/>
      <c r="R589" s="28"/>
      <c r="S589" s="39"/>
      <c r="U589" s="76"/>
    </row>
    <row r="590" spans="1:21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98"/>
      <c r="N590" s="28"/>
      <c r="O590" s="82"/>
      <c r="Q590" s="76"/>
      <c r="R590" s="28"/>
      <c r="S590" s="39"/>
      <c r="U590" s="76"/>
    </row>
    <row r="591" spans="1:21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98"/>
      <c r="N591" s="28"/>
      <c r="O591" s="82"/>
      <c r="Q591" s="76"/>
      <c r="R591" s="28"/>
      <c r="S591" s="39"/>
      <c r="U591" s="76"/>
    </row>
    <row r="592" spans="1:21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98"/>
      <c r="N592" s="28"/>
      <c r="O592" s="82"/>
      <c r="Q592" s="76"/>
      <c r="R592" s="28"/>
      <c r="S592" s="39"/>
      <c r="U592" s="76"/>
    </row>
    <row r="593" spans="1:21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98"/>
      <c r="N593" s="28"/>
      <c r="O593" s="82"/>
      <c r="Q593" s="76"/>
      <c r="R593" s="28"/>
      <c r="S593" s="39"/>
      <c r="U593" s="76"/>
    </row>
    <row r="594" spans="1:21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98"/>
      <c r="N594" s="28"/>
      <c r="O594" s="82"/>
      <c r="Q594" s="76"/>
      <c r="R594" s="28"/>
      <c r="S594" s="39"/>
      <c r="U594" s="76"/>
    </row>
    <row r="595" spans="1:21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98"/>
      <c r="N595" s="28"/>
      <c r="O595" s="82"/>
      <c r="Q595" s="76"/>
      <c r="R595" s="28"/>
      <c r="S595" s="39"/>
      <c r="U595" s="76"/>
    </row>
    <row r="596" spans="1:21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98"/>
      <c r="N596" s="28"/>
      <c r="O596" s="82"/>
      <c r="Q596" s="76"/>
      <c r="R596" s="28"/>
      <c r="S596" s="39"/>
      <c r="U596" s="76"/>
    </row>
    <row r="597" spans="1:21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98"/>
      <c r="N597" s="28"/>
      <c r="O597" s="82"/>
      <c r="Q597" s="76"/>
      <c r="R597" s="28"/>
      <c r="S597" s="39"/>
      <c r="U597" s="76"/>
    </row>
    <row r="598" spans="1:21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98"/>
      <c r="N598" s="28"/>
      <c r="O598" s="82"/>
      <c r="Q598" s="76"/>
      <c r="R598" s="28"/>
      <c r="S598" s="39"/>
      <c r="U598" s="76"/>
    </row>
    <row r="599" spans="1:21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98"/>
      <c r="N599" s="28"/>
      <c r="O599" s="82"/>
      <c r="Q599" s="76"/>
      <c r="R599" s="28"/>
      <c r="S599" s="39"/>
      <c r="U599" s="76"/>
    </row>
    <row r="600" spans="1:21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98"/>
      <c r="N600" s="28"/>
      <c r="O600" s="82"/>
      <c r="Q600" s="76"/>
      <c r="R600" s="28"/>
      <c r="S600" s="39"/>
      <c r="U600" s="76"/>
    </row>
    <row r="601" spans="1:21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98"/>
      <c r="N601" s="28"/>
      <c r="O601" s="82"/>
      <c r="Q601" s="76"/>
      <c r="R601" s="28"/>
      <c r="S601" s="39"/>
      <c r="U601" s="76"/>
    </row>
    <row r="602" spans="1:21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98"/>
      <c r="N602" s="28"/>
      <c r="O602" s="82"/>
      <c r="Q602" s="76"/>
      <c r="R602" s="28"/>
      <c r="S602" s="39"/>
      <c r="U602" s="76"/>
    </row>
    <row r="603" spans="1:21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98"/>
      <c r="N603" s="28"/>
      <c r="O603" s="82"/>
      <c r="Q603" s="76"/>
      <c r="R603" s="28"/>
      <c r="S603" s="39"/>
      <c r="U603" s="76"/>
    </row>
    <row r="604" spans="1:21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98"/>
      <c r="N604" s="28"/>
      <c r="O604" s="82"/>
      <c r="Q604" s="76"/>
      <c r="R604" s="28"/>
      <c r="S604" s="39"/>
      <c r="U604" s="76"/>
    </row>
    <row r="605" spans="1:21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98"/>
      <c r="N605" s="28"/>
      <c r="O605" s="82"/>
      <c r="Q605" s="76"/>
      <c r="R605" s="28"/>
      <c r="S605" s="39"/>
      <c r="U605" s="76"/>
    </row>
    <row r="606" spans="1:21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98"/>
      <c r="N606" s="28"/>
      <c r="O606" s="82"/>
      <c r="Q606" s="76"/>
      <c r="R606" s="28"/>
      <c r="S606" s="39"/>
      <c r="U606" s="76"/>
    </row>
    <row r="607" spans="1:21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98"/>
      <c r="N607" s="28"/>
      <c r="O607" s="82"/>
      <c r="Q607" s="76"/>
      <c r="R607" s="28"/>
      <c r="S607" s="39"/>
      <c r="U607" s="76"/>
    </row>
    <row r="608" spans="1:21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98"/>
      <c r="N608" s="28"/>
      <c r="O608" s="82"/>
      <c r="Q608" s="76"/>
      <c r="R608" s="28"/>
      <c r="S608" s="39"/>
      <c r="U608" s="76"/>
    </row>
    <row r="609" spans="1:21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98"/>
      <c r="N609" s="28"/>
      <c r="O609" s="82"/>
      <c r="Q609" s="76"/>
      <c r="R609" s="28"/>
      <c r="S609" s="39"/>
      <c r="U609" s="76"/>
    </row>
    <row r="610" spans="1:21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98"/>
      <c r="N610" s="28"/>
      <c r="O610" s="82"/>
      <c r="Q610" s="76"/>
      <c r="R610" s="28"/>
      <c r="S610" s="39"/>
      <c r="U610" s="76"/>
    </row>
    <row r="611" spans="1:21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98"/>
      <c r="N611" s="28"/>
      <c r="O611" s="82"/>
      <c r="Q611" s="76"/>
      <c r="R611" s="28"/>
      <c r="S611" s="39"/>
      <c r="U611" s="76"/>
    </row>
    <row r="612" spans="1:21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98"/>
      <c r="N612" s="28"/>
      <c r="O612" s="82"/>
      <c r="Q612" s="76"/>
      <c r="R612" s="28"/>
      <c r="S612" s="39"/>
      <c r="U612" s="76"/>
    </row>
    <row r="613" spans="1:21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98"/>
      <c r="N613" s="28"/>
      <c r="O613" s="82"/>
      <c r="Q613" s="76"/>
      <c r="R613" s="28"/>
      <c r="S613" s="39"/>
      <c r="U613" s="76"/>
    </row>
    <row r="614" spans="1:21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98"/>
      <c r="N614" s="28"/>
      <c r="O614" s="82"/>
      <c r="Q614" s="76"/>
      <c r="R614" s="28"/>
      <c r="S614" s="39"/>
      <c r="U614" s="76"/>
    </row>
    <row r="615" spans="1:21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98"/>
      <c r="N615" s="28"/>
      <c r="O615" s="82"/>
      <c r="Q615" s="76"/>
      <c r="R615" s="28"/>
      <c r="S615" s="39"/>
      <c r="U615" s="76"/>
    </row>
    <row r="616" spans="1:21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98"/>
      <c r="N616" s="28"/>
      <c r="O616" s="82"/>
      <c r="Q616" s="76"/>
      <c r="R616" s="28"/>
      <c r="S616" s="39"/>
      <c r="U616" s="76"/>
    </row>
    <row r="617" spans="1:21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98"/>
      <c r="N617" s="28"/>
      <c r="O617" s="82"/>
      <c r="Q617" s="76"/>
      <c r="R617" s="28"/>
      <c r="S617" s="39"/>
      <c r="U617" s="76"/>
    </row>
    <row r="618" spans="1:21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98"/>
      <c r="N618" s="28"/>
      <c r="O618" s="82"/>
      <c r="Q618" s="76"/>
      <c r="R618" s="28"/>
      <c r="S618" s="39"/>
      <c r="U618" s="76"/>
    </row>
    <row r="619" spans="1:21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98"/>
      <c r="N619" s="28"/>
      <c r="O619" s="82"/>
      <c r="Q619" s="76"/>
      <c r="R619" s="28"/>
      <c r="S619" s="39"/>
      <c r="U619" s="76"/>
    </row>
    <row r="620" spans="1:21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98"/>
      <c r="N620" s="28"/>
      <c r="O620" s="82"/>
      <c r="Q620" s="76"/>
      <c r="R620" s="28"/>
      <c r="S620" s="39"/>
      <c r="U620" s="76"/>
    </row>
    <row r="621" spans="1:21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98"/>
      <c r="N621" s="28"/>
      <c r="O621" s="82"/>
      <c r="Q621" s="76"/>
      <c r="R621" s="28"/>
      <c r="S621" s="39"/>
      <c r="U621" s="76"/>
    </row>
    <row r="622" spans="1:21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98"/>
      <c r="N622" s="28"/>
      <c r="O622" s="82"/>
      <c r="Q622" s="76"/>
      <c r="R622" s="28"/>
      <c r="S622" s="39"/>
      <c r="U622" s="76"/>
    </row>
    <row r="623" spans="1:21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98"/>
      <c r="N623" s="28"/>
      <c r="O623" s="82"/>
      <c r="Q623" s="76"/>
      <c r="R623" s="28"/>
      <c r="S623" s="39"/>
      <c r="U623" s="76"/>
    </row>
    <row r="624" spans="1:21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98"/>
      <c r="N624" s="28"/>
      <c r="O624" s="82"/>
      <c r="Q624" s="76"/>
      <c r="R624" s="28"/>
      <c r="S624" s="39"/>
      <c r="U624" s="76"/>
    </row>
    <row r="625" spans="1:21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98"/>
      <c r="N625" s="28"/>
      <c r="O625" s="82"/>
      <c r="Q625" s="76"/>
      <c r="R625" s="28"/>
      <c r="S625" s="39"/>
      <c r="U625" s="76"/>
    </row>
    <row r="626" spans="1:21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98"/>
      <c r="N626" s="28"/>
      <c r="O626" s="82"/>
      <c r="Q626" s="76"/>
      <c r="R626" s="28"/>
      <c r="S626" s="39"/>
      <c r="U626" s="76"/>
    </row>
    <row r="627" spans="1:21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98"/>
      <c r="N627" s="28"/>
      <c r="O627" s="82"/>
      <c r="Q627" s="76"/>
      <c r="R627" s="28"/>
      <c r="S627" s="39"/>
      <c r="U627" s="76"/>
    </row>
    <row r="628" spans="1:21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98"/>
      <c r="N628" s="28"/>
      <c r="O628" s="82"/>
      <c r="Q628" s="76"/>
      <c r="R628" s="28"/>
      <c r="S628" s="39"/>
      <c r="U628" s="76"/>
    </row>
    <row r="629" spans="1:21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98"/>
      <c r="N629" s="28"/>
      <c r="O629" s="82"/>
      <c r="Q629" s="76"/>
      <c r="R629" s="28"/>
      <c r="S629" s="39"/>
      <c r="U629" s="76"/>
    </row>
    <row r="630" spans="1:21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98"/>
      <c r="N630" s="28"/>
      <c r="O630" s="82"/>
      <c r="Q630" s="76"/>
      <c r="R630" s="28"/>
      <c r="S630" s="39"/>
      <c r="U630" s="76"/>
    </row>
    <row r="631" spans="1:21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98"/>
      <c r="N631" s="28"/>
      <c r="O631" s="82"/>
      <c r="Q631" s="76"/>
      <c r="R631" s="28"/>
      <c r="S631" s="39"/>
      <c r="U631" s="76"/>
    </row>
    <row r="632" spans="1:21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98"/>
      <c r="N632" s="28"/>
      <c r="O632" s="82"/>
      <c r="Q632" s="76"/>
      <c r="R632" s="28"/>
      <c r="S632" s="39"/>
      <c r="U632" s="76"/>
    </row>
    <row r="633" spans="1:21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98"/>
      <c r="N633" s="28"/>
      <c r="O633" s="82"/>
      <c r="Q633" s="76"/>
      <c r="R633" s="28"/>
      <c r="S633" s="39"/>
      <c r="U633" s="76"/>
    </row>
    <row r="634" spans="1:21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98"/>
      <c r="N634" s="28"/>
      <c r="O634" s="82"/>
      <c r="Q634" s="76"/>
      <c r="R634" s="28"/>
      <c r="S634" s="39"/>
      <c r="U634" s="76"/>
    </row>
    <row r="635" spans="1:21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98"/>
      <c r="N635" s="28"/>
      <c r="O635" s="82"/>
      <c r="Q635" s="76"/>
      <c r="R635" s="28"/>
      <c r="S635" s="39"/>
      <c r="U635" s="76"/>
    </row>
    <row r="636" spans="1:21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98"/>
      <c r="N636" s="28"/>
      <c r="O636" s="82"/>
      <c r="Q636" s="76"/>
      <c r="R636" s="28"/>
      <c r="S636" s="39"/>
      <c r="U636" s="76"/>
    </row>
    <row r="637" spans="1:21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98"/>
      <c r="N637" s="28"/>
      <c r="O637" s="82"/>
      <c r="Q637" s="76"/>
      <c r="R637" s="28"/>
      <c r="S637" s="39"/>
      <c r="U637" s="76"/>
    </row>
    <row r="638" spans="1:21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98"/>
      <c r="N638" s="28"/>
      <c r="O638" s="82"/>
      <c r="Q638" s="76"/>
      <c r="R638" s="28"/>
      <c r="S638" s="39"/>
      <c r="U638" s="76"/>
    </row>
    <row r="639" spans="1:21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98"/>
      <c r="N639" s="28"/>
      <c r="O639" s="82"/>
      <c r="Q639" s="76"/>
      <c r="R639" s="28"/>
      <c r="S639" s="39"/>
      <c r="U639" s="76"/>
    </row>
    <row r="640" spans="1:21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98"/>
      <c r="N640" s="28"/>
      <c r="O640" s="82"/>
      <c r="Q640" s="76"/>
      <c r="R640" s="28"/>
      <c r="S640" s="39"/>
      <c r="U640" s="76"/>
    </row>
    <row r="641" spans="1:21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98"/>
      <c r="N641" s="28"/>
      <c r="O641" s="82"/>
      <c r="Q641" s="76"/>
      <c r="R641" s="28"/>
      <c r="S641" s="39"/>
      <c r="U641" s="76"/>
    </row>
    <row r="642" spans="1:21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98"/>
      <c r="N642" s="28"/>
      <c r="O642" s="82"/>
      <c r="Q642" s="76"/>
      <c r="R642" s="28"/>
      <c r="S642" s="39"/>
      <c r="U642" s="76"/>
    </row>
    <row r="643" spans="1:21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98"/>
      <c r="N643" s="28"/>
      <c r="O643" s="82"/>
      <c r="Q643" s="76"/>
      <c r="R643" s="28"/>
      <c r="S643" s="39"/>
      <c r="U643" s="76"/>
    </row>
    <row r="644" spans="1:21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98"/>
      <c r="N644" s="28"/>
      <c r="O644" s="82"/>
      <c r="Q644" s="76"/>
      <c r="R644" s="28"/>
      <c r="S644" s="39"/>
      <c r="U644" s="76"/>
    </row>
    <row r="645" spans="1:21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98"/>
      <c r="N645" s="28"/>
      <c r="O645" s="82"/>
      <c r="Q645" s="76"/>
      <c r="R645" s="28"/>
      <c r="S645" s="39"/>
      <c r="U645" s="76"/>
    </row>
    <row r="646" spans="1:21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98"/>
      <c r="N646" s="28"/>
      <c r="O646" s="82"/>
      <c r="Q646" s="76"/>
      <c r="R646" s="28"/>
      <c r="S646" s="39"/>
      <c r="U646" s="76"/>
    </row>
    <row r="647" spans="1:21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98"/>
      <c r="N647" s="28"/>
      <c r="O647" s="82"/>
      <c r="Q647" s="76"/>
      <c r="R647" s="28"/>
      <c r="S647" s="39"/>
      <c r="U647" s="76"/>
    </row>
    <row r="648" spans="1:21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98"/>
      <c r="N648" s="28"/>
      <c r="O648" s="82"/>
      <c r="Q648" s="76"/>
      <c r="R648" s="28"/>
      <c r="S648" s="39"/>
      <c r="U648" s="76"/>
    </row>
    <row r="649" spans="1:21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98"/>
      <c r="N649" s="28"/>
      <c r="O649" s="82"/>
      <c r="Q649" s="76"/>
      <c r="R649" s="28"/>
      <c r="S649" s="39"/>
      <c r="U649" s="76"/>
    </row>
    <row r="650" spans="1:21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98"/>
      <c r="N650" s="28"/>
      <c r="O650" s="82"/>
      <c r="Q650" s="76"/>
      <c r="R650" s="28"/>
      <c r="S650" s="39"/>
      <c r="U650" s="76"/>
    </row>
    <row r="651" spans="1:21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98"/>
      <c r="N651" s="28"/>
      <c r="O651" s="82"/>
      <c r="Q651" s="76"/>
      <c r="R651" s="28"/>
      <c r="S651" s="39"/>
      <c r="U651" s="76"/>
    </row>
    <row r="652" spans="1:21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98"/>
      <c r="N652" s="28"/>
      <c r="O652" s="82"/>
      <c r="Q652" s="76"/>
      <c r="R652" s="28"/>
      <c r="S652" s="39"/>
      <c r="U652" s="76"/>
    </row>
    <row r="653" spans="1:21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98"/>
      <c r="N653" s="28"/>
      <c r="O653" s="82"/>
      <c r="Q653" s="76"/>
      <c r="R653" s="28"/>
      <c r="S653" s="39"/>
      <c r="U653" s="76"/>
    </row>
    <row r="654" spans="1:21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98"/>
      <c r="N654" s="28"/>
      <c r="O654" s="82"/>
      <c r="Q654" s="76"/>
      <c r="R654" s="28"/>
      <c r="S654" s="39"/>
      <c r="U654" s="76"/>
    </row>
    <row r="655" spans="1:21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98"/>
      <c r="N655" s="28"/>
      <c r="O655" s="82"/>
      <c r="Q655" s="76"/>
      <c r="R655" s="28"/>
      <c r="S655" s="39"/>
      <c r="U655" s="76"/>
    </row>
    <row r="656" spans="1:21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98"/>
      <c r="N656" s="28"/>
      <c r="O656" s="82"/>
      <c r="Q656" s="76"/>
      <c r="R656" s="28"/>
      <c r="S656" s="39"/>
      <c r="U656" s="76"/>
    </row>
    <row r="657" spans="1:21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98"/>
      <c r="N657" s="28"/>
      <c r="O657" s="82"/>
      <c r="Q657" s="76"/>
      <c r="R657" s="28"/>
      <c r="S657" s="39"/>
      <c r="U657" s="76"/>
    </row>
    <row r="658" spans="1:21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98"/>
      <c r="N658" s="28"/>
      <c r="O658" s="82"/>
      <c r="Q658" s="76"/>
      <c r="R658" s="28"/>
      <c r="S658" s="39"/>
      <c r="U658" s="76"/>
    </row>
    <row r="659" spans="1:21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98"/>
      <c r="N659" s="28"/>
      <c r="O659" s="82"/>
      <c r="Q659" s="76"/>
      <c r="R659" s="28"/>
      <c r="S659" s="39"/>
      <c r="U659" s="76"/>
    </row>
    <row r="660" spans="1:21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98"/>
      <c r="N660" s="28"/>
      <c r="O660" s="82"/>
      <c r="Q660" s="76"/>
      <c r="R660" s="28"/>
      <c r="S660" s="39"/>
      <c r="U660" s="76"/>
    </row>
    <row r="661" spans="1:21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98"/>
      <c r="N661" s="28"/>
      <c r="O661" s="82"/>
      <c r="Q661" s="76"/>
      <c r="R661" s="28"/>
      <c r="S661" s="39"/>
      <c r="U661" s="76"/>
    </row>
    <row r="662" spans="1:21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98"/>
      <c r="N662" s="28"/>
      <c r="O662" s="82"/>
      <c r="Q662" s="76"/>
      <c r="R662" s="28"/>
      <c r="S662" s="39"/>
      <c r="U662" s="76"/>
    </row>
    <row r="663" spans="1:21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98"/>
      <c r="N663" s="28"/>
      <c r="O663" s="82"/>
      <c r="Q663" s="76"/>
      <c r="R663" s="28"/>
      <c r="S663" s="39"/>
      <c r="U663" s="76"/>
    </row>
    <row r="664" spans="1:21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98"/>
      <c r="N664" s="28"/>
      <c r="O664" s="82"/>
      <c r="Q664" s="76"/>
      <c r="R664" s="28"/>
      <c r="S664" s="39"/>
      <c r="U664" s="76"/>
    </row>
    <row r="665" spans="1:21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98"/>
      <c r="N665" s="28"/>
      <c r="O665" s="82"/>
      <c r="Q665" s="76"/>
      <c r="R665" s="28"/>
      <c r="S665" s="39"/>
      <c r="U665" s="76"/>
    </row>
    <row r="666" spans="1:21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98"/>
      <c r="N666" s="28"/>
      <c r="O666" s="82"/>
      <c r="Q666" s="76"/>
      <c r="R666" s="28"/>
      <c r="S666" s="39"/>
      <c r="U666" s="76"/>
    </row>
    <row r="667" spans="1:21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98"/>
      <c r="N667" s="28"/>
      <c r="O667" s="82"/>
      <c r="Q667" s="76"/>
      <c r="R667" s="28"/>
      <c r="S667" s="39"/>
      <c r="U667" s="76"/>
    </row>
    <row r="668" spans="1:21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98"/>
      <c r="N668" s="28"/>
      <c r="O668" s="82"/>
      <c r="Q668" s="76"/>
      <c r="R668" s="28"/>
      <c r="S668" s="39"/>
      <c r="U668" s="76"/>
    </row>
    <row r="669" spans="1:21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98"/>
      <c r="N669" s="28"/>
      <c r="O669" s="82"/>
      <c r="Q669" s="76"/>
      <c r="R669" s="28"/>
      <c r="S669" s="39"/>
      <c r="U669" s="76"/>
    </row>
    <row r="670" spans="1:21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98"/>
      <c r="N670" s="28"/>
      <c r="O670" s="82"/>
      <c r="Q670" s="76"/>
      <c r="R670" s="28"/>
      <c r="S670" s="39"/>
      <c r="U670" s="76"/>
    </row>
    <row r="671" spans="1:21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98"/>
      <c r="N671" s="28"/>
      <c r="O671" s="82"/>
      <c r="Q671" s="76"/>
      <c r="R671" s="28"/>
      <c r="S671" s="39"/>
      <c r="U671" s="76"/>
    </row>
    <row r="672" spans="1:21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98"/>
      <c r="N672" s="28"/>
      <c r="O672" s="82"/>
      <c r="Q672" s="76"/>
      <c r="R672" s="28"/>
      <c r="S672" s="39"/>
      <c r="U672" s="76"/>
    </row>
    <row r="673" spans="1:21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98"/>
      <c r="N673" s="28"/>
      <c r="O673" s="82"/>
      <c r="Q673" s="76"/>
      <c r="R673" s="28"/>
      <c r="S673" s="39"/>
      <c r="U673" s="76"/>
    </row>
    <row r="674" spans="1:21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98"/>
      <c r="N674" s="28"/>
      <c r="O674" s="82"/>
      <c r="Q674" s="76"/>
      <c r="R674" s="28"/>
      <c r="S674" s="39"/>
      <c r="U674" s="76"/>
    </row>
    <row r="675" spans="1:21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98"/>
      <c r="N675" s="28"/>
      <c r="O675" s="82"/>
      <c r="Q675" s="76"/>
      <c r="R675" s="28"/>
      <c r="S675" s="39"/>
      <c r="U675" s="76"/>
    </row>
    <row r="676" spans="1:21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98"/>
      <c r="N676" s="28"/>
      <c r="O676" s="82"/>
      <c r="Q676" s="76"/>
      <c r="R676" s="28"/>
      <c r="S676" s="39"/>
      <c r="U676" s="76"/>
    </row>
    <row r="677" spans="1:21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98"/>
      <c r="N677" s="28"/>
      <c r="O677" s="82"/>
      <c r="Q677" s="76"/>
      <c r="R677" s="28"/>
      <c r="S677" s="39"/>
      <c r="U677" s="76"/>
    </row>
    <row r="678" spans="1:21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98"/>
      <c r="N678" s="28"/>
      <c r="O678" s="82"/>
      <c r="Q678" s="76"/>
      <c r="R678" s="28"/>
      <c r="S678" s="39"/>
      <c r="U678" s="76"/>
    </row>
    <row r="679" spans="1:21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98"/>
      <c r="N679" s="28"/>
      <c r="O679" s="82"/>
      <c r="Q679" s="76"/>
      <c r="R679" s="28"/>
      <c r="S679" s="39"/>
      <c r="U679" s="76"/>
    </row>
    <row r="680" spans="1:21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98"/>
      <c r="N680" s="28"/>
      <c r="O680" s="82"/>
      <c r="Q680" s="76"/>
      <c r="R680" s="28"/>
      <c r="S680" s="39"/>
      <c r="U680" s="76"/>
    </row>
    <row r="681" spans="1:21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98"/>
      <c r="N681" s="28"/>
      <c r="O681" s="82"/>
      <c r="Q681" s="76"/>
      <c r="R681" s="28"/>
      <c r="S681" s="39"/>
      <c r="U681" s="76"/>
    </row>
    <row r="682" spans="1:21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98"/>
      <c r="N682" s="28"/>
      <c r="O682" s="82"/>
      <c r="Q682" s="76"/>
      <c r="R682" s="28"/>
      <c r="S682" s="39"/>
      <c r="U682" s="76"/>
    </row>
    <row r="683" spans="1:21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98"/>
      <c r="N683" s="28"/>
      <c r="O683" s="82"/>
      <c r="Q683" s="76"/>
      <c r="R683" s="28"/>
      <c r="S683" s="39"/>
      <c r="U683" s="76"/>
    </row>
    <row r="684" spans="1:21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98"/>
      <c r="N684" s="28"/>
      <c r="O684" s="82"/>
      <c r="Q684" s="76"/>
      <c r="R684" s="28"/>
      <c r="S684" s="39"/>
      <c r="U684" s="76"/>
    </row>
    <row r="685" spans="1:21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98"/>
      <c r="N685" s="28"/>
      <c r="O685" s="82"/>
      <c r="Q685" s="76"/>
      <c r="R685" s="28"/>
      <c r="S685" s="39"/>
      <c r="U685" s="76"/>
    </row>
    <row r="686" spans="1:21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98"/>
      <c r="N686" s="28"/>
      <c r="O686" s="82"/>
      <c r="Q686" s="76"/>
      <c r="R686" s="28"/>
      <c r="S686" s="39"/>
      <c r="U686" s="76"/>
    </row>
    <row r="687" spans="1:21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98"/>
      <c r="N687" s="28"/>
      <c r="O687" s="82"/>
      <c r="Q687" s="76"/>
      <c r="R687" s="28"/>
      <c r="S687" s="39"/>
      <c r="U687" s="76"/>
    </row>
    <row r="688" spans="1:21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98"/>
      <c r="N688" s="28"/>
      <c r="O688" s="82"/>
      <c r="Q688" s="76"/>
      <c r="R688" s="28"/>
      <c r="S688" s="39"/>
      <c r="U688" s="76"/>
    </row>
    <row r="689" spans="1:21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98"/>
      <c r="N689" s="28"/>
      <c r="O689" s="82"/>
      <c r="Q689" s="76"/>
      <c r="R689" s="28"/>
      <c r="S689" s="39"/>
      <c r="U689" s="76"/>
    </row>
    <row r="690" spans="1:21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98"/>
      <c r="N690" s="28"/>
      <c r="O690" s="82"/>
      <c r="Q690" s="76"/>
      <c r="R690" s="28"/>
      <c r="S690" s="39"/>
      <c r="U690" s="76"/>
    </row>
    <row r="691" spans="1:21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98"/>
      <c r="N691" s="28"/>
      <c r="O691" s="82"/>
      <c r="Q691" s="76"/>
      <c r="R691" s="28"/>
      <c r="S691" s="39"/>
      <c r="U691" s="76"/>
    </row>
    <row r="692" spans="1:21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98"/>
      <c r="N692" s="28"/>
      <c r="O692" s="82"/>
      <c r="Q692" s="76"/>
      <c r="R692" s="28"/>
      <c r="S692" s="39"/>
      <c r="U692" s="76"/>
    </row>
    <row r="693" spans="1:21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98"/>
      <c r="N693" s="28"/>
      <c r="O693" s="82"/>
      <c r="Q693" s="76"/>
      <c r="R693" s="28"/>
      <c r="S693" s="39"/>
      <c r="U693" s="76"/>
    </row>
    <row r="694" spans="1:21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98"/>
      <c r="N694" s="28"/>
      <c r="O694" s="82"/>
      <c r="Q694" s="76"/>
      <c r="R694" s="28"/>
      <c r="S694" s="39"/>
      <c r="U694" s="76"/>
    </row>
    <row r="695" spans="1:21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98"/>
      <c r="N695" s="28"/>
      <c r="O695" s="82"/>
      <c r="Q695" s="76"/>
      <c r="R695" s="28"/>
      <c r="S695" s="39"/>
      <c r="U695" s="76"/>
    </row>
    <row r="696" spans="1:21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98"/>
      <c r="N696" s="28"/>
      <c r="O696" s="82"/>
      <c r="Q696" s="76"/>
      <c r="R696" s="28"/>
      <c r="S696" s="39"/>
      <c r="U696" s="76"/>
    </row>
    <row r="697" spans="1:21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98"/>
      <c r="N697" s="28"/>
      <c r="O697" s="82"/>
      <c r="Q697" s="76"/>
      <c r="R697" s="28"/>
      <c r="S697" s="39"/>
      <c r="U697" s="76"/>
    </row>
    <row r="698" spans="1:21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98"/>
      <c r="N698" s="28"/>
      <c r="O698" s="82"/>
      <c r="Q698" s="76"/>
      <c r="R698" s="28"/>
      <c r="S698" s="39"/>
      <c r="U698" s="76"/>
    </row>
    <row r="699" spans="1:21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98"/>
      <c r="N699" s="28"/>
      <c r="O699" s="82"/>
      <c r="Q699" s="76"/>
      <c r="R699" s="28"/>
      <c r="S699" s="39"/>
      <c r="U699" s="76"/>
    </row>
    <row r="700" spans="1:21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98"/>
      <c r="N700" s="28"/>
      <c r="O700" s="82"/>
      <c r="Q700" s="76"/>
      <c r="R700" s="28"/>
      <c r="S700" s="39"/>
      <c r="U700" s="76"/>
    </row>
    <row r="701" spans="1:21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98"/>
      <c r="N701" s="28"/>
      <c r="O701" s="82"/>
      <c r="Q701" s="76"/>
      <c r="R701" s="28"/>
      <c r="S701" s="39"/>
      <c r="U701" s="76"/>
    </row>
    <row r="702" spans="1:21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98"/>
      <c r="N702" s="28"/>
      <c r="O702" s="82"/>
      <c r="Q702" s="76"/>
      <c r="R702" s="28"/>
      <c r="S702" s="39"/>
      <c r="U702" s="76"/>
    </row>
    <row r="703" spans="1:21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98"/>
      <c r="N703" s="28"/>
      <c r="O703" s="82"/>
      <c r="Q703" s="76"/>
      <c r="R703" s="28"/>
      <c r="S703" s="39"/>
      <c r="U703" s="76"/>
    </row>
    <row r="704" spans="1:21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98"/>
      <c r="N704" s="28"/>
      <c r="O704" s="82"/>
      <c r="Q704" s="76"/>
      <c r="R704" s="28"/>
      <c r="S704" s="39"/>
      <c r="U704" s="76"/>
    </row>
    <row r="705" spans="1:21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98"/>
      <c r="N705" s="28"/>
      <c r="O705" s="82"/>
      <c r="Q705" s="76"/>
      <c r="R705" s="28"/>
      <c r="S705" s="39"/>
      <c r="U705" s="76"/>
    </row>
    <row r="706" spans="1:21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98"/>
      <c r="N706" s="28"/>
      <c r="O706" s="82"/>
      <c r="Q706" s="76"/>
      <c r="R706" s="28"/>
      <c r="S706" s="39"/>
      <c r="U706" s="76"/>
    </row>
    <row r="707" spans="1:21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98"/>
      <c r="N707" s="28"/>
      <c r="O707" s="82"/>
      <c r="Q707" s="76"/>
      <c r="R707" s="28"/>
      <c r="S707" s="39"/>
      <c r="U707" s="76"/>
    </row>
    <row r="708" spans="1:21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98"/>
      <c r="N708" s="28"/>
      <c r="O708" s="82"/>
      <c r="Q708" s="76"/>
      <c r="R708" s="28"/>
      <c r="S708" s="39"/>
      <c r="U708" s="76"/>
    </row>
    <row r="709" spans="1:21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98"/>
      <c r="N709" s="28"/>
      <c r="O709" s="82"/>
      <c r="Q709" s="76"/>
      <c r="R709" s="28"/>
      <c r="S709" s="39"/>
      <c r="U709" s="76"/>
    </row>
    <row r="710" spans="1:21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98"/>
      <c r="N710" s="28"/>
      <c r="O710" s="82"/>
      <c r="Q710" s="76"/>
      <c r="R710" s="28"/>
      <c r="S710" s="39"/>
      <c r="U710" s="76"/>
    </row>
    <row r="711" spans="1:21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98"/>
      <c r="N711" s="28"/>
      <c r="O711" s="82"/>
      <c r="Q711" s="76"/>
      <c r="R711" s="28"/>
      <c r="S711" s="39"/>
      <c r="U711" s="76"/>
    </row>
    <row r="712" spans="1:21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98"/>
      <c r="N712" s="28"/>
      <c r="O712" s="82"/>
      <c r="Q712" s="76"/>
      <c r="R712" s="28"/>
      <c r="S712" s="39"/>
      <c r="U712" s="76"/>
    </row>
    <row r="713" spans="1:21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98"/>
      <c r="N713" s="28"/>
      <c r="O713" s="82"/>
      <c r="Q713" s="76"/>
      <c r="R713" s="28"/>
      <c r="S713" s="39"/>
      <c r="U713" s="76"/>
    </row>
    <row r="714" spans="1:21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98"/>
      <c r="N714" s="28"/>
      <c r="O714" s="82"/>
      <c r="Q714" s="76"/>
      <c r="R714" s="28"/>
      <c r="S714" s="39"/>
      <c r="U714" s="76"/>
    </row>
    <row r="715" spans="1:21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98"/>
      <c r="N715" s="28"/>
      <c r="O715" s="82"/>
      <c r="Q715" s="76"/>
      <c r="R715" s="28"/>
      <c r="S715" s="39"/>
      <c r="U715" s="76"/>
    </row>
    <row r="716" spans="1:21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98"/>
      <c r="N716" s="28"/>
      <c r="O716" s="82"/>
      <c r="Q716" s="76"/>
      <c r="R716" s="28"/>
      <c r="S716" s="39"/>
      <c r="U716" s="76"/>
    </row>
    <row r="717" spans="1:21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98"/>
      <c r="N717" s="28"/>
      <c r="O717" s="82"/>
      <c r="Q717" s="76"/>
      <c r="R717" s="28"/>
      <c r="S717" s="39"/>
      <c r="U717" s="76"/>
    </row>
    <row r="718" spans="1:21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98"/>
      <c r="N718" s="28"/>
      <c r="O718" s="82"/>
      <c r="Q718" s="76"/>
      <c r="R718" s="28"/>
      <c r="S718" s="39"/>
      <c r="U718" s="76"/>
    </row>
    <row r="719" spans="1:21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98"/>
      <c r="N719" s="28"/>
      <c r="O719" s="82"/>
      <c r="Q719" s="76"/>
      <c r="R719" s="28"/>
      <c r="S719" s="39"/>
      <c r="U719" s="76"/>
    </row>
    <row r="720" spans="1:21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98"/>
      <c r="N720" s="28"/>
      <c r="O720" s="82"/>
      <c r="Q720" s="76"/>
      <c r="R720" s="28"/>
      <c r="S720" s="39"/>
      <c r="U720" s="76"/>
    </row>
    <row r="721" spans="1:21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98"/>
      <c r="N721" s="28"/>
      <c r="O721" s="82"/>
      <c r="Q721" s="76"/>
      <c r="R721" s="28"/>
      <c r="S721" s="39"/>
      <c r="U721" s="76"/>
    </row>
    <row r="722" spans="1:21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98"/>
      <c r="N722" s="28"/>
      <c r="O722" s="82"/>
      <c r="Q722" s="76"/>
      <c r="R722" s="28"/>
      <c r="S722" s="39"/>
      <c r="U722" s="76"/>
    </row>
    <row r="723" spans="1:21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98"/>
      <c r="N723" s="28"/>
      <c r="O723" s="82"/>
      <c r="Q723" s="76"/>
      <c r="R723" s="28"/>
      <c r="S723" s="39"/>
      <c r="U723" s="76"/>
    </row>
    <row r="724" spans="1:21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98"/>
      <c r="N724" s="28"/>
      <c r="O724" s="82"/>
      <c r="Q724" s="76"/>
      <c r="R724" s="28"/>
      <c r="S724" s="39"/>
      <c r="U724" s="76"/>
    </row>
    <row r="725" spans="1:21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98"/>
      <c r="N725" s="28"/>
      <c r="O725" s="82"/>
      <c r="Q725" s="76"/>
      <c r="R725" s="28"/>
      <c r="S725" s="39"/>
      <c r="U725" s="76"/>
    </row>
    <row r="726" spans="1:21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98"/>
      <c r="N726" s="28"/>
      <c r="O726" s="82"/>
      <c r="Q726" s="76"/>
      <c r="R726" s="28"/>
      <c r="S726" s="39"/>
      <c r="U726" s="76"/>
    </row>
    <row r="727" spans="1:21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98"/>
      <c r="N727" s="28"/>
      <c r="O727" s="82"/>
      <c r="Q727" s="76"/>
      <c r="R727" s="28"/>
      <c r="S727" s="39"/>
      <c r="U727" s="76"/>
    </row>
    <row r="728" spans="1:21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98"/>
      <c r="N728" s="28"/>
      <c r="O728" s="82"/>
      <c r="Q728" s="76"/>
      <c r="R728" s="28"/>
      <c r="S728" s="39"/>
      <c r="U728" s="76"/>
    </row>
    <row r="729" spans="1:21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98"/>
      <c r="N729" s="28"/>
      <c r="O729" s="82"/>
      <c r="Q729" s="76"/>
      <c r="R729" s="28"/>
      <c r="S729" s="39"/>
      <c r="U729" s="76"/>
    </row>
    <row r="730" spans="1:21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98"/>
      <c r="N730" s="28"/>
      <c r="O730" s="82"/>
      <c r="Q730" s="76"/>
      <c r="R730" s="28"/>
      <c r="S730" s="39"/>
      <c r="U730" s="76"/>
    </row>
    <row r="731" spans="1:21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98"/>
      <c r="N731" s="28"/>
      <c r="O731" s="82"/>
      <c r="Q731" s="76"/>
      <c r="R731" s="28"/>
      <c r="S731" s="39"/>
      <c r="U731" s="76"/>
    </row>
    <row r="732" spans="1:21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98"/>
      <c r="N732" s="28"/>
      <c r="O732" s="82"/>
      <c r="Q732" s="76"/>
      <c r="R732" s="28"/>
      <c r="S732" s="39"/>
      <c r="U732" s="76"/>
    </row>
    <row r="733" spans="1:21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98"/>
      <c r="N733" s="28"/>
      <c r="O733" s="82"/>
      <c r="Q733" s="76"/>
      <c r="R733" s="28"/>
      <c r="S733" s="39"/>
      <c r="U733" s="76"/>
    </row>
    <row r="734" spans="1:21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98"/>
      <c r="N734" s="28"/>
      <c r="O734" s="82"/>
      <c r="Q734" s="76"/>
      <c r="R734" s="28"/>
      <c r="S734" s="39"/>
      <c r="U734" s="76"/>
    </row>
    <row r="735" spans="1:21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98"/>
      <c r="N735" s="28"/>
      <c r="O735" s="82"/>
      <c r="Q735" s="76"/>
      <c r="R735" s="28"/>
      <c r="S735" s="39"/>
      <c r="U735" s="76"/>
    </row>
    <row r="736" spans="1:21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98"/>
      <c r="N736" s="28"/>
      <c r="O736" s="82"/>
      <c r="Q736" s="76"/>
      <c r="R736" s="28"/>
      <c r="S736" s="39"/>
      <c r="U736" s="76"/>
    </row>
    <row r="737" spans="1:21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98"/>
      <c r="N737" s="28"/>
      <c r="O737" s="82"/>
      <c r="Q737" s="76"/>
      <c r="R737" s="28"/>
      <c r="S737" s="39"/>
      <c r="U737" s="76"/>
    </row>
    <row r="738" spans="1:21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98"/>
      <c r="N738" s="28"/>
      <c r="O738" s="82"/>
      <c r="Q738" s="76"/>
      <c r="R738" s="28"/>
      <c r="S738" s="39"/>
      <c r="U738" s="76"/>
    </row>
    <row r="739" spans="1:21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98"/>
      <c r="N739" s="28"/>
      <c r="O739" s="82"/>
      <c r="Q739" s="76"/>
      <c r="R739" s="28"/>
      <c r="S739" s="39"/>
      <c r="U739" s="76"/>
    </row>
    <row r="740" spans="1:21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98"/>
      <c r="N740" s="28"/>
      <c r="O740" s="82"/>
      <c r="Q740" s="76"/>
      <c r="R740" s="28"/>
      <c r="S740" s="39"/>
      <c r="U740" s="76"/>
    </row>
    <row r="741" spans="1:21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98"/>
      <c r="N741" s="28"/>
      <c r="O741" s="82"/>
      <c r="Q741" s="76"/>
      <c r="R741" s="28"/>
      <c r="S741" s="39"/>
      <c r="U741" s="76"/>
    </row>
    <row r="742" spans="1:21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98"/>
      <c r="N742" s="28"/>
      <c r="O742" s="82"/>
      <c r="Q742" s="76"/>
      <c r="R742" s="28"/>
      <c r="S742" s="39"/>
      <c r="U742" s="76"/>
    </row>
    <row r="743" spans="1:21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98"/>
      <c r="N743" s="28"/>
      <c r="O743" s="82"/>
      <c r="Q743" s="76"/>
      <c r="R743" s="28"/>
      <c r="S743" s="39"/>
      <c r="U743" s="76"/>
    </row>
    <row r="744" spans="1:21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98"/>
      <c r="N744" s="28"/>
      <c r="O744" s="82"/>
      <c r="Q744" s="76"/>
      <c r="R744" s="28"/>
      <c r="S744" s="39"/>
      <c r="U744" s="76"/>
    </row>
    <row r="745" spans="1:21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98"/>
      <c r="N745" s="28"/>
      <c r="O745" s="82"/>
      <c r="Q745" s="76"/>
      <c r="R745" s="28"/>
      <c r="S745" s="39"/>
      <c r="U745" s="76"/>
    </row>
    <row r="746" spans="1:21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98"/>
      <c r="N746" s="28"/>
      <c r="O746" s="82"/>
      <c r="Q746" s="76"/>
      <c r="R746" s="28"/>
      <c r="S746" s="39"/>
      <c r="U746" s="76"/>
    </row>
    <row r="747" spans="1:21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98"/>
      <c r="N747" s="28"/>
      <c r="O747" s="82"/>
      <c r="Q747" s="76"/>
      <c r="R747" s="28"/>
      <c r="S747" s="39"/>
      <c r="U747" s="76"/>
    </row>
    <row r="748" spans="1:21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98"/>
      <c r="N748" s="28"/>
      <c r="O748" s="82"/>
      <c r="Q748" s="76"/>
      <c r="R748" s="28"/>
      <c r="S748" s="39"/>
      <c r="U748" s="76"/>
    </row>
    <row r="749" spans="1:21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98"/>
      <c r="N749" s="28"/>
      <c r="O749" s="82"/>
      <c r="Q749" s="76"/>
      <c r="R749" s="28"/>
      <c r="S749" s="39"/>
      <c r="U749" s="76"/>
    </row>
    <row r="750" spans="1:21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98"/>
      <c r="N750" s="28"/>
      <c r="O750" s="82"/>
      <c r="Q750" s="76"/>
      <c r="R750" s="28"/>
      <c r="S750" s="39"/>
      <c r="U750" s="76"/>
    </row>
    <row r="751" spans="1:21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98"/>
      <c r="N751" s="28"/>
      <c r="O751" s="82"/>
      <c r="Q751" s="76"/>
      <c r="R751" s="28"/>
      <c r="S751" s="39"/>
      <c r="U751" s="76"/>
    </row>
    <row r="752" spans="1:21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98"/>
      <c r="N752" s="28"/>
      <c r="O752" s="82"/>
      <c r="Q752" s="76"/>
      <c r="R752" s="28"/>
      <c r="S752" s="39"/>
      <c r="U752" s="76"/>
    </row>
    <row r="753" spans="1:21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98"/>
      <c r="N753" s="28"/>
      <c r="O753" s="82"/>
      <c r="Q753" s="76"/>
      <c r="R753" s="28"/>
      <c r="S753" s="39"/>
      <c r="U753" s="76"/>
    </row>
    <row r="754" spans="1:21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98"/>
      <c r="N754" s="28"/>
      <c r="O754" s="82"/>
      <c r="Q754" s="76"/>
      <c r="R754" s="28"/>
      <c r="S754" s="39"/>
      <c r="U754" s="76"/>
    </row>
    <row r="755" spans="1:21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98"/>
      <c r="N755" s="28"/>
      <c r="O755" s="82"/>
      <c r="Q755" s="76"/>
      <c r="R755" s="28"/>
      <c r="S755" s="39"/>
      <c r="U755" s="76"/>
    </row>
    <row r="756" spans="1:21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98"/>
      <c r="N756" s="28"/>
      <c r="O756" s="82"/>
      <c r="Q756" s="76"/>
      <c r="R756" s="28"/>
      <c r="S756" s="39"/>
      <c r="U756" s="76"/>
    </row>
    <row r="757" spans="1:21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98"/>
      <c r="N757" s="28"/>
      <c r="O757" s="82"/>
      <c r="Q757" s="76"/>
      <c r="R757" s="28"/>
      <c r="S757" s="39"/>
      <c r="U757" s="76"/>
    </row>
    <row r="758" spans="1:21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98"/>
      <c r="N758" s="28"/>
      <c r="O758" s="82"/>
      <c r="Q758" s="76"/>
      <c r="R758" s="28"/>
      <c r="S758" s="39"/>
      <c r="U758" s="76"/>
    </row>
    <row r="759" spans="1:21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98"/>
      <c r="N759" s="28"/>
      <c r="O759" s="82"/>
      <c r="Q759" s="76"/>
      <c r="R759" s="28"/>
      <c r="S759" s="39"/>
      <c r="U759" s="76"/>
    </row>
    <row r="760" spans="1:21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98"/>
      <c r="N760" s="28"/>
      <c r="O760" s="82"/>
      <c r="Q760" s="76"/>
      <c r="R760" s="28"/>
      <c r="S760" s="39"/>
      <c r="U760" s="76"/>
    </row>
    <row r="761" spans="1:21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98"/>
      <c r="N761" s="28"/>
      <c r="O761" s="82"/>
      <c r="Q761" s="76"/>
      <c r="R761" s="28"/>
      <c r="S761" s="39"/>
      <c r="U761" s="76"/>
    </row>
    <row r="762" spans="1:21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98"/>
      <c r="N762" s="28"/>
      <c r="O762" s="82"/>
      <c r="Q762" s="76"/>
      <c r="R762" s="28"/>
      <c r="S762" s="39"/>
      <c r="U762" s="76"/>
    </row>
    <row r="763" spans="1:21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98"/>
      <c r="N763" s="28"/>
      <c r="O763" s="82"/>
      <c r="Q763" s="76"/>
      <c r="R763" s="28"/>
      <c r="S763" s="39"/>
      <c r="U763" s="76"/>
    </row>
    <row r="764" spans="1:21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98"/>
      <c r="N764" s="28"/>
      <c r="O764" s="82"/>
      <c r="Q764" s="76"/>
      <c r="R764" s="28"/>
      <c r="S764" s="39"/>
      <c r="U764" s="76"/>
    </row>
    <row r="765" spans="1:21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98"/>
      <c r="N765" s="28"/>
      <c r="O765" s="82"/>
      <c r="Q765" s="76"/>
      <c r="R765" s="28"/>
      <c r="S765" s="39"/>
      <c r="U765" s="76"/>
    </row>
    <row r="766" spans="1:21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98"/>
      <c r="N766" s="28"/>
      <c r="O766" s="82"/>
      <c r="Q766" s="76"/>
      <c r="R766" s="28"/>
      <c r="S766" s="39"/>
      <c r="U766" s="76"/>
    </row>
    <row r="767" spans="1:21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98"/>
      <c r="N767" s="28"/>
      <c r="O767" s="82"/>
      <c r="Q767" s="76"/>
      <c r="R767" s="28"/>
      <c r="S767" s="39"/>
      <c r="U767" s="76"/>
    </row>
    <row r="768" spans="1:21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98"/>
      <c r="N768" s="28"/>
      <c r="O768" s="82"/>
      <c r="Q768" s="76"/>
      <c r="R768" s="28"/>
      <c r="S768" s="39"/>
      <c r="U768" s="76"/>
    </row>
    <row r="769" spans="1:21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98"/>
      <c r="N769" s="28"/>
      <c r="O769" s="82"/>
      <c r="Q769" s="76"/>
      <c r="R769" s="28"/>
      <c r="S769" s="39"/>
      <c r="U769" s="76"/>
    </row>
    <row r="770" spans="1:21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98"/>
      <c r="N770" s="28"/>
      <c r="O770" s="82"/>
      <c r="Q770" s="76"/>
      <c r="R770" s="28"/>
      <c r="S770" s="39"/>
      <c r="U770" s="76"/>
    </row>
    <row r="771" spans="1:21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98"/>
      <c r="N771" s="28"/>
      <c r="O771" s="82"/>
      <c r="Q771" s="76"/>
      <c r="R771" s="28"/>
      <c r="S771" s="39"/>
      <c r="U771" s="76"/>
    </row>
    <row r="772" spans="1:21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98"/>
      <c r="N772" s="28"/>
      <c r="O772" s="82"/>
      <c r="Q772" s="76"/>
      <c r="R772" s="28"/>
      <c r="S772" s="39"/>
      <c r="U772" s="76"/>
    </row>
    <row r="773" spans="1:21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98"/>
      <c r="N773" s="28"/>
      <c r="O773" s="82"/>
      <c r="Q773" s="76"/>
      <c r="R773" s="28"/>
      <c r="S773" s="39"/>
      <c r="U773" s="76"/>
    </row>
    <row r="774" spans="1:21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98"/>
      <c r="N774" s="28"/>
      <c r="O774" s="82"/>
      <c r="Q774" s="76"/>
      <c r="R774" s="28"/>
      <c r="S774" s="39"/>
      <c r="U774" s="76"/>
    </row>
    <row r="775" spans="1:21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98"/>
      <c r="N775" s="28"/>
      <c r="O775" s="82"/>
      <c r="Q775" s="76"/>
      <c r="R775" s="28"/>
      <c r="S775" s="39"/>
      <c r="U775" s="76"/>
    </row>
    <row r="776" spans="1:21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98"/>
      <c r="N776" s="28"/>
      <c r="O776" s="82"/>
      <c r="Q776" s="76"/>
      <c r="R776" s="28"/>
      <c r="S776" s="39"/>
      <c r="U776" s="76"/>
    </row>
    <row r="777" spans="1:21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98"/>
      <c r="N777" s="28"/>
      <c r="O777" s="82"/>
      <c r="Q777" s="76"/>
      <c r="R777" s="28"/>
      <c r="S777" s="39"/>
      <c r="U777" s="76"/>
    </row>
    <row r="778" spans="1:21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98"/>
      <c r="N778" s="28"/>
      <c r="O778" s="82"/>
      <c r="Q778" s="76"/>
      <c r="R778" s="28"/>
      <c r="S778" s="39"/>
      <c r="U778" s="76"/>
    </row>
    <row r="779" spans="1:21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98"/>
      <c r="N779" s="28"/>
      <c r="O779" s="82"/>
      <c r="Q779" s="76"/>
      <c r="R779" s="28"/>
      <c r="S779" s="39"/>
      <c r="U779" s="76"/>
    </row>
    <row r="780" spans="1:21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98"/>
      <c r="N780" s="28"/>
      <c r="O780" s="82"/>
      <c r="Q780" s="76"/>
      <c r="R780" s="28"/>
      <c r="S780" s="39"/>
      <c r="U780" s="76"/>
    </row>
    <row r="781" spans="1:21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98"/>
      <c r="N781" s="28"/>
      <c r="O781" s="82"/>
      <c r="Q781" s="76"/>
      <c r="R781" s="28"/>
      <c r="S781" s="39"/>
      <c r="U781" s="76"/>
    </row>
    <row r="782" spans="1:21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98"/>
      <c r="N782" s="28"/>
      <c r="O782" s="82"/>
      <c r="Q782" s="76"/>
      <c r="R782" s="28"/>
      <c r="S782" s="39"/>
      <c r="U782" s="76"/>
    </row>
    <row r="783" spans="1:21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98"/>
      <c r="N783" s="28"/>
      <c r="O783" s="82"/>
      <c r="Q783" s="76"/>
      <c r="R783" s="28"/>
      <c r="S783" s="39"/>
      <c r="U783" s="76"/>
    </row>
    <row r="784" spans="1:21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98"/>
      <c r="N784" s="28"/>
      <c r="O784" s="82"/>
      <c r="Q784" s="76"/>
      <c r="R784" s="28"/>
      <c r="S784" s="39"/>
      <c r="U784" s="76"/>
    </row>
    <row r="785" spans="1:21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98"/>
      <c r="N785" s="28"/>
      <c r="O785" s="82"/>
      <c r="Q785" s="76"/>
      <c r="R785" s="28"/>
      <c r="S785" s="39"/>
      <c r="U785" s="76"/>
    </row>
    <row r="786" spans="1:21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98"/>
      <c r="N786" s="28"/>
      <c r="O786" s="82"/>
      <c r="Q786" s="76"/>
      <c r="R786" s="28"/>
      <c r="S786" s="39"/>
      <c r="U786" s="76"/>
    </row>
    <row r="787" spans="1:21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98"/>
      <c r="N787" s="28"/>
      <c r="O787" s="82"/>
      <c r="Q787" s="76"/>
      <c r="R787" s="28"/>
      <c r="S787" s="39"/>
      <c r="U787" s="76"/>
    </row>
    <row r="788" spans="1:21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98"/>
      <c r="N788" s="28"/>
      <c r="O788" s="82"/>
      <c r="Q788" s="76"/>
      <c r="R788" s="28"/>
      <c r="S788" s="39"/>
      <c r="U788" s="76"/>
    </row>
    <row r="789" spans="1:21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98"/>
      <c r="N789" s="28"/>
      <c r="O789" s="82"/>
      <c r="Q789" s="76"/>
      <c r="R789" s="28"/>
      <c r="S789" s="39"/>
      <c r="U789" s="76"/>
    </row>
    <row r="790" spans="1:21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98"/>
      <c r="N790" s="28"/>
      <c r="O790" s="82"/>
      <c r="Q790" s="76"/>
      <c r="R790" s="28"/>
      <c r="S790" s="39"/>
      <c r="U790" s="76"/>
    </row>
    <row r="791" spans="1:21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98"/>
      <c r="N791" s="28"/>
      <c r="O791" s="82"/>
      <c r="Q791" s="76"/>
      <c r="R791" s="28"/>
      <c r="S791" s="39"/>
      <c r="U791" s="76"/>
    </row>
    <row r="792" spans="1:21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98"/>
      <c r="N792" s="28"/>
      <c r="O792" s="82"/>
      <c r="Q792" s="76"/>
      <c r="R792" s="28"/>
      <c r="S792" s="39"/>
      <c r="U792" s="76"/>
    </row>
    <row r="793" spans="1:21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98"/>
      <c r="N793" s="28"/>
      <c r="O793" s="82"/>
      <c r="Q793" s="76"/>
      <c r="R793" s="28"/>
      <c r="S793" s="39"/>
      <c r="U793" s="76"/>
    </row>
    <row r="794" spans="1:21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98"/>
      <c r="N794" s="28"/>
      <c r="O794" s="82"/>
      <c r="Q794" s="76"/>
      <c r="R794" s="28"/>
      <c r="S794" s="39"/>
      <c r="U794" s="76"/>
    </row>
    <row r="795" spans="1:21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98"/>
      <c r="N795" s="28"/>
      <c r="O795" s="82"/>
      <c r="Q795" s="76"/>
      <c r="R795" s="28"/>
      <c r="S795" s="39"/>
      <c r="U795" s="76"/>
    </row>
    <row r="796" spans="1:21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98"/>
      <c r="N796" s="28"/>
      <c r="O796" s="82"/>
      <c r="Q796" s="76"/>
      <c r="R796" s="28"/>
      <c r="S796" s="39"/>
      <c r="U796" s="76"/>
    </row>
    <row r="797" spans="1:21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98"/>
      <c r="N797" s="28"/>
      <c r="O797" s="82"/>
      <c r="Q797" s="76"/>
      <c r="R797" s="28"/>
      <c r="S797" s="39"/>
      <c r="U797" s="76"/>
    </row>
    <row r="798" spans="1:21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98"/>
      <c r="N798" s="28"/>
      <c r="O798" s="82"/>
      <c r="Q798" s="76"/>
      <c r="R798" s="28"/>
      <c r="S798" s="39"/>
      <c r="U798" s="76"/>
    </row>
    <row r="799" spans="1:21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98"/>
      <c r="N799" s="28"/>
      <c r="O799" s="82"/>
      <c r="Q799" s="76"/>
      <c r="R799" s="28"/>
      <c r="S799" s="39"/>
      <c r="U799" s="76"/>
    </row>
    <row r="800" spans="1:21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98"/>
      <c r="N800" s="28"/>
      <c r="O800" s="82"/>
      <c r="Q800" s="76"/>
      <c r="R800" s="28"/>
      <c r="S800" s="39"/>
      <c r="U800" s="76"/>
    </row>
    <row r="801" spans="1:21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98"/>
      <c r="N801" s="28"/>
      <c r="O801" s="82"/>
      <c r="Q801" s="76"/>
      <c r="R801" s="28"/>
      <c r="S801" s="39"/>
      <c r="U801" s="76"/>
    </row>
    <row r="802" spans="1:21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98"/>
      <c r="N802" s="28"/>
      <c r="O802" s="82"/>
      <c r="Q802" s="76"/>
      <c r="R802" s="28"/>
      <c r="S802" s="39"/>
      <c r="U802" s="76"/>
    </row>
    <row r="803" spans="1:21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98"/>
      <c r="N803" s="28"/>
      <c r="O803" s="82"/>
      <c r="Q803" s="76"/>
      <c r="R803" s="28"/>
      <c r="S803" s="39"/>
      <c r="U803" s="76"/>
    </row>
    <row r="804" spans="1:21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98"/>
      <c r="N804" s="28"/>
      <c r="O804" s="82"/>
      <c r="Q804" s="76"/>
      <c r="R804" s="28"/>
      <c r="S804" s="39"/>
      <c r="U804" s="76"/>
    </row>
    <row r="805" spans="1:21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98"/>
      <c r="N805" s="28"/>
      <c r="O805" s="82"/>
      <c r="Q805" s="76"/>
      <c r="R805" s="28"/>
      <c r="S805" s="39"/>
      <c r="U805" s="76"/>
    </row>
    <row r="806" spans="1:21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98"/>
      <c r="N806" s="28"/>
      <c r="O806" s="82"/>
      <c r="Q806" s="76"/>
      <c r="R806" s="28"/>
      <c r="S806" s="39"/>
      <c r="U806" s="76"/>
    </row>
    <row r="807" spans="1:21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98"/>
      <c r="N807" s="28"/>
      <c r="O807" s="82"/>
      <c r="Q807" s="76"/>
      <c r="R807" s="28"/>
      <c r="S807" s="39"/>
      <c r="U807" s="76"/>
    </row>
    <row r="808" spans="1:21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98"/>
      <c r="N808" s="28"/>
      <c r="O808" s="82"/>
      <c r="Q808" s="76"/>
      <c r="R808" s="28"/>
      <c r="S808" s="39"/>
      <c r="U808" s="76"/>
    </row>
    <row r="809" spans="1:21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98"/>
      <c r="N809" s="28"/>
      <c r="O809" s="82"/>
      <c r="Q809" s="76"/>
      <c r="R809" s="28"/>
      <c r="S809" s="39"/>
      <c r="U809" s="76"/>
    </row>
    <row r="810" spans="1:21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98"/>
      <c r="N810" s="28"/>
      <c r="O810" s="82"/>
      <c r="Q810" s="76"/>
      <c r="R810" s="28"/>
      <c r="S810" s="39"/>
      <c r="U810" s="76"/>
    </row>
    <row r="811" spans="1:21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98"/>
      <c r="N811" s="28"/>
      <c r="O811" s="82"/>
      <c r="Q811" s="76"/>
      <c r="R811" s="28"/>
      <c r="S811" s="39"/>
      <c r="U811" s="76"/>
    </row>
    <row r="812" spans="1:21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98"/>
      <c r="N812" s="28"/>
      <c r="O812" s="82"/>
      <c r="Q812" s="76"/>
      <c r="R812" s="28"/>
      <c r="S812" s="39"/>
      <c r="U812" s="76"/>
    </row>
    <row r="813" spans="1:21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98"/>
      <c r="N813" s="28"/>
      <c r="O813" s="82"/>
      <c r="Q813" s="76"/>
      <c r="R813" s="28"/>
      <c r="S813" s="39"/>
      <c r="U813" s="76"/>
    </row>
    <row r="814" spans="1:21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98"/>
      <c r="N814" s="28"/>
      <c r="O814" s="82"/>
      <c r="Q814" s="76"/>
      <c r="R814" s="28"/>
      <c r="S814" s="39"/>
      <c r="U814" s="76"/>
    </row>
    <row r="815" spans="1:21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98"/>
      <c r="N815" s="28"/>
      <c r="O815" s="82"/>
      <c r="Q815" s="76"/>
      <c r="R815" s="28"/>
      <c r="S815" s="39"/>
      <c r="U815" s="76"/>
    </row>
    <row r="816" spans="1:21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98"/>
      <c r="N816" s="28"/>
      <c r="O816" s="82"/>
      <c r="Q816" s="76"/>
      <c r="R816" s="28"/>
      <c r="S816" s="39"/>
      <c r="U816" s="76"/>
    </row>
    <row r="817" spans="1:21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98"/>
      <c r="N817" s="28"/>
      <c r="O817" s="82"/>
      <c r="Q817" s="76"/>
      <c r="R817" s="28"/>
      <c r="S817" s="39"/>
      <c r="U817" s="76"/>
    </row>
    <row r="818" spans="1:21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98"/>
      <c r="N818" s="28"/>
      <c r="O818" s="82"/>
      <c r="Q818" s="76"/>
      <c r="R818" s="28"/>
      <c r="S818" s="39"/>
      <c r="U818" s="76"/>
    </row>
    <row r="819" spans="1:21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98"/>
      <c r="N819" s="28"/>
      <c r="O819" s="82"/>
      <c r="Q819" s="76"/>
      <c r="R819" s="28"/>
      <c r="S819" s="39"/>
      <c r="U819" s="76"/>
    </row>
    <row r="820" spans="1:21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98"/>
      <c r="N820" s="28"/>
      <c r="O820" s="82"/>
      <c r="Q820" s="76"/>
      <c r="R820" s="28"/>
      <c r="S820" s="39"/>
      <c r="U820" s="76"/>
    </row>
    <row r="821" spans="1:21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98"/>
      <c r="N821" s="28"/>
      <c r="O821" s="82"/>
      <c r="Q821" s="76"/>
      <c r="R821" s="28"/>
      <c r="S821" s="39"/>
      <c r="U821" s="76"/>
    </row>
    <row r="822" spans="1:21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98"/>
      <c r="N822" s="28"/>
      <c r="O822" s="82"/>
      <c r="Q822" s="76"/>
      <c r="R822" s="28"/>
      <c r="S822" s="39"/>
      <c r="U822" s="76"/>
    </row>
    <row r="823" spans="1:21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98"/>
      <c r="N823" s="28"/>
      <c r="O823" s="82"/>
      <c r="Q823" s="76"/>
      <c r="R823" s="28"/>
      <c r="S823" s="39"/>
      <c r="U823" s="76"/>
    </row>
    <row r="824" spans="1:21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98"/>
      <c r="N824" s="28"/>
      <c r="O824" s="82"/>
      <c r="Q824" s="76"/>
      <c r="R824" s="28"/>
      <c r="S824" s="39"/>
      <c r="U824" s="76"/>
    </row>
    <row r="825" spans="1:21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98"/>
      <c r="N825" s="28"/>
      <c r="O825" s="82"/>
      <c r="Q825" s="76"/>
      <c r="R825" s="28"/>
      <c r="S825" s="39"/>
      <c r="U825" s="76"/>
    </row>
    <row r="826" spans="1:21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98"/>
      <c r="N826" s="28"/>
      <c r="O826" s="82"/>
      <c r="Q826" s="76"/>
      <c r="R826" s="28"/>
      <c r="S826" s="39"/>
      <c r="U826" s="76"/>
    </row>
    <row r="827" spans="1:21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98"/>
      <c r="N827" s="28"/>
      <c r="O827" s="82"/>
      <c r="Q827" s="76"/>
      <c r="R827" s="28"/>
      <c r="S827" s="39"/>
      <c r="U827" s="76"/>
    </row>
    <row r="828" spans="1:21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98"/>
      <c r="N828" s="28"/>
      <c r="O828" s="82"/>
      <c r="Q828" s="76"/>
      <c r="R828" s="28"/>
      <c r="S828" s="39"/>
      <c r="U828" s="76"/>
    </row>
    <row r="829" spans="1:21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98"/>
      <c r="N829" s="28"/>
      <c r="O829" s="82"/>
      <c r="Q829" s="76"/>
      <c r="R829" s="28"/>
      <c r="S829" s="39"/>
      <c r="U829" s="76"/>
    </row>
    <row r="830" spans="1:21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98"/>
      <c r="N830" s="28"/>
      <c r="O830" s="82"/>
      <c r="Q830" s="76"/>
      <c r="R830" s="28"/>
      <c r="S830" s="39"/>
      <c r="U830" s="76"/>
    </row>
    <row r="831" spans="1:21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98"/>
      <c r="N831" s="28"/>
      <c r="O831" s="82"/>
      <c r="Q831" s="76"/>
      <c r="R831" s="28"/>
      <c r="S831" s="39"/>
      <c r="U831" s="76"/>
    </row>
    <row r="832" spans="1:21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98"/>
      <c r="N832" s="28"/>
      <c r="O832" s="82"/>
      <c r="Q832" s="76"/>
      <c r="R832" s="28"/>
      <c r="S832" s="39"/>
      <c r="U832" s="76"/>
    </row>
    <row r="833" spans="1:21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98"/>
      <c r="N833" s="28"/>
      <c r="O833" s="82"/>
      <c r="Q833" s="76"/>
      <c r="R833" s="28"/>
      <c r="S833" s="39"/>
      <c r="U833" s="76"/>
    </row>
    <row r="834" spans="1:21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98"/>
      <c r="N834" s="28"/>
      <c r="O834" s="82"/>
      <c r="Q834" s="76"/>
      <c r="R834" s="28"/>
      <c r="S834" s="39"/>
      <c r="U834" s="76"/>
    </row>
    <row r="835" spans="1:21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98"/>
      <c r="N835" s="28"/>
      <c r="O835" s="82"/>
      <c r="Q835" s="76"/>
      <c r="R835" s="28"/>
      <c r="S835" s="39"/>
      <c r="U835" s="76"/>
    </row>
    <row r="836" spans="1:21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98"/>
      <c r="N836" s="28"/>
      <c r="O836" s="82"/>
      <c r="Q836" s="76"/>
      <c r="R836" s="28"/>
      <c r="S836" s="39"/>
      <c r="U836" s="76"/>
    </row>
    <row r="837" spans="1:21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98"/>
      <c r="N837" s="28"/>
      <c r="O837" s="82"/>
      <c r="Q837" s="76"/>
      <c r="R837" s="28"/>
      <c r="S837" s="39"/>
      <c r="U837" s="76"/>
    </row>
    <row r="838" spans="1:21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98"/>
      <c r="N838" s="28"/>
      <c r="O838" s="82"/>
      <c r="Q838" s="76"/>
      <c r="R838" s="28"/>
      <c r="S838" s="39"/>
      <c r="U838" s="76"/>
    </row>
    <row r="839" spans="1:21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98"/>
      <c r="N839" s="28"/>
      <c r="O839" s="82"/>
      <c r="Q839" s="76"/>
      <c r="R839" s="28"/>
      <c r="S839" s="39"/>
      <c r="U839" s="76"/>
    </row>
    <row r="840" spans="1:21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98"/>
      <c r="N840" s="28"/>
      <c r="O840" s="82"/>
      <c r="Q840" s="76"/>
      <c r="R840" s="28"/>
      <c r="S840" s="39"/>
      <c r="U840" s="76"/>
    </row>
    <row r="841" spans="1:21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98"/>
      <c r="N841" s="28"/>
      <c r="O841" s="82"/>
      <c r="Q841" s="76"/>
      <c r="R841" s="28"/>
      <c r="S841" s="39"/>
      <c r="U841" s="76"/>
    </row>
    <row r="842" spans="1:21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98"/>
      <c r="N842" s="28"/>
      <c r="O842" s="82"/>
      <c r="Q842" s="76"/>
      <c r="R842" s="28"/>
      <c r="S842" s="39"/>
      <c r="U842" s="76"/>
    </row>
    <row r="843" spans="1:21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98"/>
      <c r="N843" s="28"/>
      <c r="O843" s="82"/>
      <c r="Q843" s="76"/>
      <c r="R843" s="28"/>
      <c r="S843" s="39"/>
      <c r="U843" s="76"/>
    </row>
    <row r="844" spans="1:21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98"/>
      <c r="N844" s="28"/>
      <c r="O844" s="82"/>
      <c r="Q844" s="76"/>
      <c r="R844" s="28"/>
      <c r="S844" s="39"/>
      <c r="U844" s="76"/>
    </row>
    <row r="845" spans="1:21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98"/>
      <c r="N845" s="28"/>
      <c r="O845" s="82"/>
      <c r="Q845" s="76"/>
      <c r="R845" s="28"/>
      <c r="S845" s="39"/>
      <c r="U845" s="76"/>
    </row>
    <row r="846" spans="1:21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98"/>
      <c r="N846" s="28"/>
      <c r="O846" s="82"/>
      <c r="Q846" s="76"/>
      <c r="R846" s="28"/>
      <c r="S846" s="39"/>
      <c r="U846" s="76"/>
    </row>
    <row r="847" spans="1:21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98"/>
      <c r="N847" s="28"/>
      <c r="O847" s="82"/>
      <c r="Q847" s="76"/>
      <c r="R847" s="28"/>
      <c r="S847" s="39"/>
      <c r="U847" s="76"/>
    </row>
    <row r="848" spans="1:21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98"/>
      <c r="N848" s="28"/>
      <c r="O848" s="82"/>
      <c r="Q848" s="76"/>
      <c r="R848" s="28"/>
      <c r="S848" s="39"/>
      <c r="U848" s="76"/>
    </row>
    <row r="849" spans="1:21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98"/>
      <c r="N849" s="28"/>
      <c r="O849" s="82"/>
      <c r="Q849" s="76"/>
      <c r="R849" s="28"/>
      <c r="S849" s="39"/>
      <c r="U849" s="76"/>
    </row>
    <row r="850" spans="1:21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98"/>
      <c r="N850" s="28"/>
      <c r="O850" s="82"/>
      <c r="Q850" s="76"/>
      <c r="R850" s="28"/>
      <c r="S850" s="39"/>
      <c r="U850" s="76"/>
    </row>
    <row r="851" spans="1:21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98"/>
      <c r="N851" s="28"/>
      <c r="O851" s="82"/>
      <c r="Q851" s="76"/>
      <c r="R851" s="28"/>
      <c r="S851" s="39"/>
      <c r="U851" s="76"/>
    </row>
    <row r="852" spans="1:21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98"/>
      <c r="N852" s="28"/>
      <c r="O852" s="82"/>
      <c r="Q852" s="76"/>
      <c r="R852" s="28"/>
      <c r="S852" s="39"/>
      <c r="U852" s="76"/>
    </row>
    <row r="853" spans="1:21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98"/>
      <c r="N853" s="28"/>
      <c r="O853" s="82"/>
      <c r="Q853" s="76"/>
      <c r="R853" s="28"/>
      <c r="S853" s="39"/>
      <c r="U853" s="76"/>
    </row>
    <row r="854" spans="1:21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98"/>
      <c r="N854" s="28"/>
      <c r="O854" s="82"/>
      <c r="Q854" s="76"/>
      <c r="R854" s="28"/>
      <c r="S854" s="39"/>
      <c r="U854" s="76"/>
    </row>
    <row r="855" spans="1:21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98"/>
      <c r="N855" s="28"/>
      <c r="O855" s="82"/>
      <c r="Q855" s="76"/>
      <c r="R855" s="28"/>
      <c r="S855" s="39"/>
      <c r="U855" s="76"/>
    </row>
    <row r="856" spans="1:21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98"/>
      <c r="N856" s="28"/>
      <c r="O856" s="82"/>
      <c r="Q856" s="76"/>
      <c r="R856" s="28"/>
      <c r="S856" s="39"/>
      <c r="U856" s="76"/>
    </row>
    <row r="857" spans="1:21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98"/>
      <c r="N857" s="28"/>
      <c r="O857" s="82"/>
      <c r="Q857" s="76"/>
      <c r="R857" s="28"/>
      <c r="S857" s="39"/>
      <c r="U857" s="76"/>
    </row>
    <row r="858" spans="1:21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98"/>
      <c r="N858" s="28"/>
      <c r="O858" s="82"/>
      <c r="Q858" s="76"/>
      <c r="R858" s="28"/>
      <c r="S858" s="39"/>
      <c r="U858" s="76"/>
    </row>
    <row r="859" spans="1:21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98"/>
      <c r="N859" s="28"/>
      <c r="O859" s="82"/>
      <c r="Q859" s="76"/>
      <c r="R859" s="28"/>
      <c r="S859" s="39"/>
      <c r="U859" s="76"/>
    </row>
    <row r="860" spans="1:21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98"/>
      <c r="N860" s="28"/>
      <c r="O860" s="82"/>
      <c r="Q860" s="76"/>
      <c r="R860" s="28"/>
      <c r="S860" s="39"/>
      <c r="U860" s="76"/>
    </row>
    <row r="861" spans="1:21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98"/>
      <c r="N861" s="28"/>
      <c r="O861" s="82"/>
      <c r="Q861" s="76"/>
      <c r="R861" s="28"/>
      <c r="S861" s="39"/>
      <c r="U861" s="76"/>
    </row>
    <row r="862" spans="1:21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98"/>
      <c r="N862" s="28"/>
      <c r="O862" s="82"/>
      <c r="Q862" s="76"/>
      <c r="R862" s="28"/>
      <c r="S862" s="39"/>
      <c r="U862" s="76"/>
    </row>
    <row r="863" spans="1:21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98"/>
      <c r="N863" s="28"/>
      <c r="O863" s="82"/>
      <c r="Q863" s="76"/>
      <c r="R863" s="28"/>
      <c r="S863" s="39"/>
      <c r="U863" s="76"/>
    </row>
    <row r="864" spans="1:21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98"/>
      <c r="N864" s="28"/>
      <c r="O864" s="82"/>
      <c r="Q864" s="76"/>
      <c r="R864" s="28"/>
      <c r="S864" s="39"/>
      <c r="U864" s="76"/>
    </row>
    <row r="865" spans="1:21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98"/>
      <c r="N865" s="28"/>
      <c r="O865" s="82"/>
      <c r="Q865" s="76"/>
      <c r="R865" s="28"/>
      <c r="S865" s="39"/>
      <c r="U865" s="76"/>
    </row>
    <row r="866" spans="1:21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98"/>
      <c r="N866" s="28"/>
      <c r="O866" s="82"/>
      <c r="Q866" s="76"/>
      <c r="R866" s="28"/>
      <c r="S866" s="39"/>
      <c r="U866" s="76"/>
    </row>
    <row r="867" spans="1:21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98"/>
      <c r="N867" s="28"/>
      <c r="O867" s="82"/>
      <c r="Q867" s="76"/>
      <c r="R867" s="28"/>
      <c r="S867" s="39"/>
      <c r="U867" s="76"/>
    </row>
    <row r="868" spans="1:21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98"/>
      <c r="N868" s="28"/>
      <c r="O868" s="82"/>
      <c r="Q868" s="76"/>
      <c r="R868" s="28"/>
      <c r="S868" s="39"/>
      <c r="U868" s="76"/>
    </row>
    <row r="869" spans="1:21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98"/>
      <c r="N869" s="28"/>
      <c r="O869" s="82"/>
      <c r="Q869" s="76"/>
      <c r="R869" s="28"/>
      <c r="S869" s="39"/>
      <c r="U869" s="76"/>
    </row>
    <row r="870" spans="1:21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98"/>
      <c r="N870" s="28"/>
      <c r="O870" s="82"/>
      <c r="Q870" s="76"/>
      <c r="R870" s="28"/>
      <c r="S870" s="39"/>
      <c r="U870" s="76"/>
    </row>
    <row r="871" spans="1:21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98"/>
      <c r="N871" s="28"/>
      <c r="O871" s="82"/>
      <c r="Q871" s="76"/>
      <c r="R871" s="28"/>
      <c r="S871" s="39"/>
      <c r="U871" s="76"/>
    </row>
    <row r="872" spans="1:21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98"/>
      <c r="N872" s="28"/>
      <c r="O872" s="82"/>
      <c r="Q872" s="76"/>
      <c r="R872" s="28"/>
      <c r="S872" s="39"/>
      <c r="U872" s="76"/>
    </row>
    <row r="873" spans="1:21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98"/>
      <c r="N873" s="28"/>
      <c r="O873" s="82"/>
      <c r="Q873" s="76"/>
      <c r="R873" s="28"/>
      <c r="S873" s="39"/>
      <c r="U873" s="76"/>
    </row>
    <row r="874" spans="1:21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98"/>
      <c r="N874" s="28"/>
      <c r="O874" s="82"/>
      <c r="Q874" s="76"/>
      <c r="R874" s="28"/>
      <c r="S874" s="39"/>
      <c r="U874" s="76"/>
    </row>
    <row r="875" spans="1:21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98"/>
      <c r="N875" s="28"/>
      <c r="O875" s="82"/>
      <c r="Q875" s="76"/>
      <c r="R875" s="28"/>
      <c r="S875" s="39"/>
      <c r="U875" s="76"/>
    </row>
    <row r="876" spans="1:21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98"/>
      <c r="N876" s="28"/>
      <c r="O876" s="82"/>
      <c r="Q876" s="76"/>
      <c r="R876" s="28"/>
      <c r="S876" s="39"/>
      <c r="U876" s="76"/>
    </row>
    <row r="877" spans="1:21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98"/>
      <c r="N877" s="28"/>
      <c r="O877" s="82"/>
      <c r="Q877" s="76"/>
      <c r="R877" s="28"/>
      <c r="S877" s="39"/>
      <c r="U877" s="76"/>
    </row>
    <row r="878" spans="1:21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98"/>
      <c r="N878" s="28"/>
      <c r="O878" s="82"/>
      <c r="Q878" s="76"/>
      <c r="R878" s="28"/>
      <c r="S878" s="39"/>
      <c r="U878" s="76"/>
    </row>
    <row r="879" spans="1:21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98"/>
      <c r="N879" s="28"/>
      <c r="O879" s="82"/>
      <c r="Q879" s="76"/>
      <c r="R879" s="28"/>
      <c r="S879" s="39"/>
      <c r="U879" s="76"/>
    </row>
    <row r="880" spans="1:21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98"/>
      <c r="N880" s="28"/>
      <c r="O880" s="82"/>
      <c r="Q880" s="76"/>
      <c r="R880" s="28"/>
      <c r="S880" s="39"/>
      <c r="U880" s="76"/>
    </row>
    <row r="881" spans="1:21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98"/>
      <c r="N881" s="28"/>
      <c r="O881" s="82"/>
      <c r="Q881" s="76"/>
      <c r="R881" s="28"/>
      <c r="S881" s="39"/>
      <c r="U881" s="76"/>
    </row>
    <row r="882" spans="1:21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98"/>
      <c r="N882" s="28"/>
      <c r="O882" s="82"/>
      <c r="Q882" s="76"/>
      <c r="R882" s="28"/>
      <c r="S882" s="39"/>
      <c r="U882" s="76"/>
    </row>
    <row r="883" spans="1:21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98"/>
      <c r="N883" s="28"/>
      <c r="O883" s="82"/>
      <c r="Q883" s="76"/>
      <c r="R883" s="28"/>
      <c r="S883" s="39"/>
      <c r="U883" s="76"/>
    </row>
    <row r="884" spans="1:21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98"/>
      <c r="N884" s="28"/>
      <c r="O884" s="82"/>
      <c r="Q884" s="76"/>
      <c r="R884" s="28"/>
      <c r="S884" s="39"/>
      <c r="U884" s="76"/>
    </row>
    <row r="885" spans="1:21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98"/>
      <c r="N885" s="28"/>
      <c r="O885" s="82"/>
      <c r="Q885" s="76"/>
      <c r="R885" s="28"/>
      <c r="S885" s="39"/>
      <c r="U885" s="76"/>
    </row>
    <row r="886" spans="1:21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98"/>
      <c r="N886" s="28"/>
      <c r="O886" s="82"/>
      <c r="Q886" s="76"/>
      <c r="R886" s="28"/>
      <c r="S886" s="39"/>
      <c r="U886" s="76"/>
    </row>
    <row r="887" spans="1:21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98"/>
      <c r="N887" s="28"/>
      <c r="O887" s="82"/>
      <c r="Q887" s="76"/>
      <c r="R887" s="28"/>
      <c r="S887" s="39"/>
      <c r="U887" s="76"/>
    </row>
    <row r="888" spans="1:21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98"/>
      <c r="N888" s="28"/>
      <c r="O888" s="82"/>
      <c r="Q888" s="76"/>
      <c r="R888" s="28"/>
      <c r="S888" s="39"/>
      <c r="U888" s="76"/>
    </row>
    <row r="889" spans="1:21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98"/>
      <c r="N889" s="28"/>
      <c r="O889" s="82"/>
      <c r="Q889" s="76"/>
      <c r="R889" s="28"/>
      <c r="S889" s="39"/>
      <c r="U889" s="76"/>
    </row>
    <row r="890" spans="1:21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98"/>
      <c r="N890" s="28"/>
      <c r="O890" s="82"/>
      <c r="Q890" s="76"/>
      <c r="R890" s="28"/>
      <c r="S890" s="39"/>
      <c r="U890" s="76"/>
    </row>
    <row r="891" spans="1:21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98"/>
      <c r="N891" s="28"/>
      <c r="O891" s="82"/>
      <c r="Q891" s="76"/>
      <c r="R891" s="28"/>
      <c r="S891" s="39"/>
      <c r="U891" s="76"/>
    </row>
    <row r="892" spans="1:21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98"/>
      <c r="N892" s="28"/>
      <c r="O892" s="82"/>
      <c r="Q892" s="76"/>
      <c r="R892" s="28"/>
      <c r="S892" s="39"/>
      <c r="U892" s="76"/>
    </row>
    <row r="893" spans="1:21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98"/>
      <c r="N893" s="28"/>
      <c r="O893" s="82"/>
      <c r="Q893" s="76"/>
      <c r="R893" s="28"/>
      <c r="S893" s="39"/>
      <c r="U893" s="76"/>
    </row>
    <row r="894" spans="1:21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98"/>
      <c r="N894" s="28"/>
      <c r="O894" s="82"/>
      <c r="Q894" s="76"/>
      <c r="R894" s="28"/>
      <c r="S894" s="39"/>
      <c r="U894" s="76"/>
    </row>
    <row r="895" spans="1:21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98"/>
      <c r="N895" s="28"/>
      <c r="O895" s="82"/>
      <c r="Q895" s="76"/>
      <c r="R895" s="28"/>
      <c r="S895" s="39"/>
      <c r="U895" s="76"/>
    </row>
    <row r="896" spans="1:21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98"/>
      <c r="N896" s="28"/>
      <c r="O896" s="82"/>
      <c r="Q896" s="76"/>
      <c r="R896" s="28"/>
      <c r="S896" s="39"/>
      <c r="U896" s="76"/>
    </row>
    <row r="897" spans="1:21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98"/>
      <c r="N897" s="28"/>
      <c r="O897" s="82"/>
      <c r="Q897" s="76"/>
      <c r="R897" s="28"/>
      <c r="S897" s="39"/>
      <c r="U897" s="76"/>
    </row>
    <row r="898" spans="1:21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98"/>
      <c r="N898" s="28"/>
      <c r="O898" s="82"/>
      <c r="Q898" s="76"/>
      <c r="R898" s="28"/>
      <c r="S898" s="39"/>
      <c r="U898" s="76"/>
    </row>
    <row r="899" spans="1:21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98"/>
      <c r="N899" s="28"/>
      <c r="O899" s="82"/>
      <c r="Q899" s="76"/>
      <c r="R899" s="28"/>
      <c r="S899" s="39"/>
      <c r="U899" s="76"/>
    </row>
    <row r="900" spans="1:21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98"/>
      <c r="N900" s="28"/>
      <c r="O900" s="82"/>
      <c r="Q900" s="76"/>
      <c r="R900" s="28"/>
      <c r="S900" s="39"/>
      <c r="U900" s="76"/>
    </row>
    <row r="901" spans="1:21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98"/>
      <c r="N901" s="28"/>
      <c r="O901" s="82"/>
      <c r="Q901" s="76"/>
      <c r="R901" s="28"/>
      <c r="S901" s="39"/>
      <c r="U901" s="76"/>
    </row>
    <row r="902" spans="1:21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98"/>
      <c r="N902" s="28"/>
      <c r="O902" s="82"/>
      <c r="Q902" s="76"/>
      <c r="R902" s="28"/>
      <c r="S902" s="39"/>
      <c r="U902" s="76"/>
    </row>
    <row r="903" spans="1:21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98"/>
      <c r="N903" s="28"/>
      <c r="O903" s="82"/>
      <c r="Q903" s="76"/>
      <c r="R903" s="28"/>
      <c r="S903" s="39"/>
      <c r="U903" s="76"/>
    </row>
    <row r="904" spans="1:21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98"/>
      <c r="N904" s="28"/>
      <c r="O904" s="82"/>
      <c r="Q904" s="76"/>
      <c r="R904" s="28"/>
      <c r="S904" s="39"/>
      <c r="U904" s="76"/>
    </row>
    <row r="905" spans="1:21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98"/>
      <c r="N905" s="28"/>
      <c r="O905" s="82"/>
      <c r="Q905" s="76"/>
      <c r="R905" s="28"/>
      <c r="S905" s="39"/>
      <c r="U905" s="76"/>
    </row>
    <row r="906" spans="1:21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98"/>
      <c r="N906" s="28"/>
      <c r="O906" s="82"/>
      <c r="Q906" s="76"/>
      <c r="R906" s="28"/>
      <c r="S906" s="39"/>
      <c r="U906" s="76"/>
    </row>
    <row r="907" spans="1:21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98"/>
      <c r="N907" s="28"/>
      <c r="O907" s="82"/>
      <c r="Q907" s="76"/>
      <c r="R907" s="28"/>
      <c r="S907" s="39"/>
      <c r="U907" s="76"/>
    </row>
    <row r="908" spans="1:21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98"/>
      <c r="N908" s="28"/>
      <c r="O908" s="82"/>
      <c r="Q908" s="76"/>
      <c r="R908" s="28"/>
      <c r="S908" s="39"/>
      <c r="U908" s="76"/>
    </row>
    <row r="909" spans="1:21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98"/>
      <c r="N909" s="28"/>
      <c r="O909" s="82"/>
      <c r="Q909" s="76"/>
      <c r="R909" s="28"/>
      <c r="S909" s="39"/>
      <c r="U909" s="76"/>
    </row>
    <row r="910" spans="1:21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98"/>
      <c r="N910" s="28"/>
      <c r="O910" s="82"/>
      <c r="Q910" s="76"/>
      <c r="R910" s="28"/>
      <c r="S910" s="39"/>
      <c r="U910" s="76"/>
    </row>
    <row r="911" spans="1:21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98"/>
      <c r="N911" s="28"/>
      <c r="O911" s="82"/>
      <c r="Q911" s="76"/>
      <c r="R911" s="28"/>
      <c r="S911" s="39"/>
      <c r="U911" s="76"/>
    </row>
    <row r="912" spans="1:21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98"/>
      <c r="N912" s="28"/>
      <c r="O912" s="82"/>
      <c r="Q912" s="76"/>
      <c r="R912" s="28"/>
      <c r="S912" s="39"/>
      <c r="U912" s="76"/>
    </row>
    <row r="913" spans="1:21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98"/>
      <c r="N913" s="28"/>
      <c r="O913" s="82"/>
      <c r="Q913" s="76"/>
      <c r="R913" s="28"/>
      <c r="S913" s="39"/>
      <c r="U913" s="76"/>
    </row>
    <row r="914" spans="1:21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98"/>
      <c r="N914" s="28"/>
      <c r="O914" s="82"/>
      <c r="Q914" s="76"/>
      <c r="R914" s="28"/>
      <c r="S914" s="39"/>
      <c r="U914" s="76"/>
    </row>
    <row r="915" spans="1:21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98"/>
      <c r="N915" s="28"/>
      <c r="O915" s="82"/>
      <c r="Q915" s="76"/>
      <c r="R915" s="28"/>
      <c r="S915" s="39"/>
      <c r="U915" s="76"/>
    </row>
    <row r="916" spans="1:21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98"/>
      <c r="N916" s="28"/>
      <c r="O916" s="82"/>
      <c r="Q916" s="76"/>
      <c r="R916" s="28"/>
      <c r="S916" s="39"/>
      <c r="U916" s="76"/>
    </row>
    <row r="917" spans="1:21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98"/>
      <c r="N917" s="28"/>
      <c r="O917" s="82"/>
      <c r="Q917" s="76"/>
      <c r="R917" s="28"/>
      <c r="S917" s="39"/>
      <c r="U917" s="76"/>
    </row>
    <row r="918" spans="1:21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98"/>
      <c r="N918" s="28"/>
      <c r="O918" s="82"/>
      <c r="Q918" s="76"/>
      <c r="R918" s="28"/>
      <c r="S918" s="39"/>
      <c r="U918" s="76"/>
    </row>
    <row r="919" spans="1:21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98"/>
      <c r="N919" s="28"/>
      <c r="O919" s="82"/>
      <c r="Q919" s="76"/>
      <c r="R919" s="28"/>
      <c r="S919" s="39"/>
      <c r="U919" s="76"/>
    </row>
    <row r="920" spans="1:21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98"/>
      <c r="N920" s="28"/>
      <c r="O920" s="82"/>
      <c r="Q920" s="76"/>
      <c r="R920" s="28"/>
      <c r="S920" s="39"/>
      <c r="U920" s="76"/>
    </row>
    <row r="921" spans="1:21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98"/>
      <c r="N921" s="28"/>
      <c r="O921" s="82"/>
      <c r="Q921" s="76"/>
      <c r="R921" s="28"/>
      <c r="S921" s="39"/>
      <c r="U921" s="76"/>
    </row>
    <row r="922" spans="1:21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98"/>
      <c r="N922" s="28"/>
      <c r="O922" s="82"/>
      <c r="Q922" s="76"/>
      <c r="R922" s="28"/>
      <c r="S922" s="39"/>
      <c r="U922" s="76"/>
    </row>
    <row r="923" spans="1:21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98"/>
      <c r="N923" s="28"/>
      <c r="O923" s="82"/>
      <c r="Q923" s="76"/>
      <c r="R923" s="28"/>
      <c r="S923" s="39"/>
      <c r="U923" s="76"/>
    </row>
    <row r="924" spans="1:21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98"/>
      <c r="N924" s="28"/>
      <c r="O924" s="82"/>
      <c r="Q924" s="76"/>
      <c r="R924" s="28"/>
      <c r="S924" s="39"/>
      <c r="U924" s="76"/>
    </row>
    <row r="925" spans="1:21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98"/>
      <c r="N925" s="28"/>
      <c r="O925" s="82"/>
      <c r="Q925" s="76"/>
      <c r="R925" s="28"/>
      <c r="S925" s="39"/>
      <c r="U925" s="76"/>
    </row>
    <row r="926" spans="1:21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98"/>
      <c r="N926" s="28"/>
      <c r="O926" s="82"/>
      <c r="Q926" s="76"/>
      <c r="R926" s="28"/>
      <c r="S926" s="39"/>
      <c r="U926" s="76"/>
    </row>
    <row r="927" spans="1:21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98"/>
      <c r="N927" s="28"/>
      <c r="O927" s="82"/>
      <c r="Q927" s="76"/>
      <c r="R927" s="28"/>
      <c r="S927" s="39"/>
      <c r="U927" s="76"/>
    </row>
    <row r="928" spans="1:21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98"/>
      <c r="N928" s="28"/>
      <c r="O928" s="82"/>
      <c r="Q928" s="76"/>
      <c r="R928" s="28"/>
      <c r="S928" s="39"/>
      <c r="U928" s="76"/>
    </row>
    <row r="929" spans="1:21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98"/>
      <c r="N929" s="28"/>
      <c r="O929" s="82"/>
      <c r="Q929" s="76"/>
      <c r="R929" s="28"/>
      <c r="S929" s="39"/>
      <c r="U929" s="76"/>
    </row>
    <row r="930" spans="1:21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98"/>
      <c r="N930" s="28"/>
      <c r="O930" s="82"/>
      <c r="Q930" s="76"/>
      <c r="R930" s="28"/>
      <c r="S930" s="39"/>
      <c r="U930" s="76"/>
    </row>
    <row r="931" spans="1:21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98"/>
      <c r="N931" s="28"/>
      <c r="O931" s="82"/>
      <c r="Q931" s="76"/>
      <c r="R931" s="28"/>
      <c r="S931" s="39"/>
      <c r="U931" s="76"/>
    </row>
    <row r="932" spans="1:21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98"/>
      <c r="N932" s="28"/>
      <c r="O932" s="82"/>
      <c r="Q932" s="76"/>
      <c r="R932" s="28"/>
      <c r="S932" s="39"/>
      <c r="U932" s="76"/>
    </row>
    <row r="933" spans="1:21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98"/>
      <c r="N933" s="28"/>
      <c r="O933" s="82"/>
      <c r="Q933" s="76"/>
      <c r="R933" s="28"/>
      <c r="S933" s="39"/>
      <c r="U933" s="76"/>
    </row>
    <row r="934" spans="1:21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98"/>
      <c r="N934" s="28"/>
      <c r="O934" s="82"/>
      <c r="Q934" s="76"/>
      <c r="R934" s="28"/>
      <c r="S934" s="39"/>
      <c r="U934" s="76"/>
    </row>
    <row r="935" spans="1:21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98"/>
      <c r="N935" s="28"/>
      <c r="O935" s="82"/>
      <c r="Q935" s="76"/>
      <c r="R935" s="28"/>
      <c r="S935" s="39"/>
      <c r="U935" s="76"/>
    </row>
    <row r="936" spans="1:21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98"/>
      <c r="N936" s="28"/>
      <c r="O936" s="82"/>
      <c r="Q936" s="76"/>
      <c r="R936" s="28"/>
      <c r="S936" s="39"/>
      <c r="U936" s="76"/>
    </row>
    <row r="937" spans="1:21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98"/>
      <c r="N937" s="28"/>
      <c r="O937" s="82"/>
      <c r="Q937" s="76"/>
      <c r="R937" s="28"/>
      <c r="S937" s="39"/>
      <c r="U937" s="76"/>
    </row>
    <row r="938" spans="1:21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98"/>
      <c r="N938" s="28"/>
      <c r="O938" s="82"/>
      <c r="Q938" s="76"/>
      <c r="R938" s="28"/>
      <c r="S938" s="39"/>
      <c r="U938" s="76"/>
    </row>
    <row r="939" spans="1:21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98"/>
      <c r="N939" s="28"/>
      <c r="O939" s="82"/>
      <c r="Q939" s="76"/>
      <c r="R939" s="28"/>
      <c r="S939" s="39"/>
      <c r="U939" s="76"/>
    </row>
    <row r="940" spans="1:21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98"/>
      <c r="N940" s="28"/>
      <c r="O940" s="82"/>
      <c r="Q940" s="76"/>
      <c r="R940" s="28"/>
      <c r="S940" s="39"/>
      <c r="U940" s="76"/>
    </row>
    <row r="941" spans="1:21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98"/>
      <c r="N941" s="28"/>
      <c r="O941" s="82"/>
      <c r="Q941" s="76"/>
      <c r="R941" s="28"/>
      <c r="S941" s="39"/>
      <c r="U941" s="76"/>
    </row>
    <row r="942" spans="1:21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98"/>
      <c r="N942" s="28"/>
      <c r="O942" s="82"/>
      <c r="Q942" s="76"/>
      <c r="R942" s="28"/>
      <c r="S942" s="39"/>
      <c r="U942" s="76"/>
    </row>
    <row r="943" spans="1:21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98"/>
      <c r="N943" s="28"/>
      <c r="O943" s="82"/>
      <c r="Q943" s="76"/>
      <c r="R943" s="28"/>
      <c r="S943" s="39"/>
      <c r="U943" s="76"/>
    </row>
    <row r="944" spans="1:21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98"/>
      <c r="N944" s="28"/>
      <c r="O944" s="82"/>
      <c r="Q944" s="76"/>
      <c r="R944" s="28"/>
      <c r="S944" s="39"/>
      <c r="U944" s="76"/>
    </row>
    <row r="945" spans="1:21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98"/>
      <c r="N945" s="28"/>
      <c r="O945" s="82"/>
      <c r="Q945" s="76"/>
      <c r="R945" s="28"/>
      <c r="S945" s="39"/>
      <c r="U945" s="76"/>
    </row>
    <row r="946" spans="1:21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98"/>
      <c r="N946" s="28"/>
      <c r="O946" s="82"/>
      <c r="Q946" s="76"/>
      <c r="R946" s="28"/>
      <c r="S946" s="39"/>
      <c r="U946" s="76"/>
    </row>
    <row r="947" spans="1:21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98"/>
      <c r="N947" s="28"/>
      <c r="O947" s="82"/>
      <c r="Q947" s="76"/>
      <c r="R947" s="28"/>
      <c r="S947" s="39"/>
      <c r="U947" s="76"/>
    </row>
    <row r="948" spans="1:21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98"/>
      <c r="N948" s="28"/>
      <c r="O948" s="82"/>
      <c r="Q948" s="76"/>
      <c r="R948" s="28"/>
      <c r="S948" s="39"/>
      <c r="U948" s="76"/>
    </row>
    <row r="949" spans="1:21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98"/>
      <c r="N949" s="28"/>
      <c r="O949" s="82"/>
      <c r="Q949" s="76"/>
      <c r="R949" s="28"/>
      <c r="S949" s="39"/>
      <c r="U949" s="76"/>
    </row>
    <row r="950" spans="1:21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98"/>
      <c r="N950" s="28"/>
      <c r="O950" s="82"/>
      <c r="Q950" s="76"/>
      <c r="R950" s="28"/>
      <c r="S950" s="39"/>
      <c r="U950" s="76"/>
    </row>
    <row r="951" spans="1:21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98"/>
      <c r="N951" s="28"/>
      <c r="O951" s="82"/>
      <c r="Q951" s="76"/>
      <c r="R951" s="28"/>
      <c r="S951" s="39"/>
      <c r="U951" s="76"/>
    </row>
    <row r="952" spans="1:21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98"/>
      <c r="N952" s="28"/>
      <c r="O952" s="82"/>
      <c r="Q952" s="76"/>
      <c r="R952" s="28"/>
      <c r="S952" s="39"/>
      <c r="U952" s="76"/>
    </row>
    <row r="953" spans="1:21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98"/>
      <c r="N953" s="28"/>
      <c r="O953" s="82"/>
      <c r="Q953" s="76"/>
      <c r="R953" s="28"/>
      <c r="S953" s="39"/>
      <c r="U953" s="76"/>
    </row>
    <row r="954" spans="1:21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98"/>
      <c r="N954" s="28"/>
      <c r="O954" s="82"/>
      <c r="Q954" s="76"/>
      <c r="R954" s="28"/>
      <c r="S954" s="39"/>
      <c r="U954" s="76"/>
    </row>
    <row r="955" spans="1:21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98"/>
      <c r="N955" s="28"/>
      <c r="O955" s="82"/>
      <c r="Q955" s="76"/>
      <c r="R955" s="28"/>
      <c r="S955" s="39"/>
      <c r="U955" s="76"/>
    </row>
    <row r="956" spans="1:21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98"/>
      <c r="N956" s="28"/>
      <c r="O956" s="82"/>
      <c r="Q956" s="76"/>
      <c r="R956" s="28"/>
      <c r="S956" s="39"/>
      <c r="U956" s="76"/>
    </row>
    <row r="957" spans="1:21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98"/>
      <c r="N957" s="28"/>
      <c r="O957" s="82"/>
      <c r="Q957" s="76"/>
      <c r="R957" s="28"/>
      <c r="S957" s="39"/>
      <c r="U957" s="76"/>
    </row>
    <row r="958" spans="1:21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98"/>
      <c r="N958" s="28"/>
      <c r="O958" s="82"/>
      <c r="Q958" s="76"/>
      <c r="R958" s="28"/>
      <c r="S958" s="39"/>
      <c r="U958" s="76"/>
    </row>
    <row r="959" spans="1:21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98"/>
      <c r="N959" s="28"/>
      <c r="O959" s="82"/>
      <c r="Q959" s="76"/>
      <c r="R959" s="28"/>
      <c r="S959" s="39"/>
      <c r="U959" s="76"/>
    </row>
    <row r="960" spans="1:21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98"/>
      <c r="N960" s="28"/>
      <c r="O960" s="82"/>
      <c r="Q960" s="76"/>
      <c r="R960" s="28"/>
      <c r="S960" s="39"/>
      <c r="U960" s="76"/>
    </row>
    <row r="961" spans="1:21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98"/>
      <c r="N961" s="28"/>
      <c r="O961" s="82"/>
      <c r="Q961" s="76"/>
      <c r="R961" s="28"/>
      <c r="S961" s="39"/>
      <c r="U961" s="76"/>
    </row>
    <row r="962" spans="1:21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98"/>
      <c r="N962" s="28"/>
      <c r="O962" s="82"/>
      <c r="Q962" s="76"/>
      <c r="R962" s="28"/>
      <c r="S962" s="39"/>
      <c r="U962" s="76"/>
    </row>
    <row r="963" spans="1:21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98"/>
      <c r="N963" s="28"/>
      <c r="O963" s="82"/>
      <c r="Q963" s="76"/>
      <c r="R963" s="28"/>
      <c r="S963" s="39"/>
      <c r="U963" s="76"/>
    </row>
    <row r="964" spans="1:21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98"/>
      <c r="N964" s="28"/>
      <c r="O964" s="82"/>
      <c r="Q964" s="76"/>
      <c r="R964" s="28"/>
      <c r="S964" s="39"/>
      <c r="U964" s="76"/>
    </row>
    <row r="965" spans="1:21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98"/>
      <c r="N965" s="28"/>
      <c r="O965" s="82"/>
      <c r="Q965" s="76"/>
      <c r="R965" s="28"/>
      <c r="S965" s="39"/>
      <c r="U965" s="76"/>
    </row>
    <row r="966" spans="1:21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98"/>
      <c r="N966" s="28"/>
      <c r="O966" s="82"/>
      <c r="Q966" s="76"/>
      <c r="R966" s="28"/>
      <c r="S966" s="39"/>
      <c r="U966" s="76"/>
    </row>
    <row r="967" spans="1:21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98"/>
      <c r="N967" s="28"/>
      <c r="O967" s="82"/>
      <c r="Q967" s="76"/>
      <c r="R967" s="28"/>
      <c r="S967" s="39"/>
      <c r="U967" s="76"/>
    </row>
    <row r="968" spans="1:21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98"/>
      <c r="N968" s="28"/>
      <c r="O968" s="82"/>
      <c r="Q968" s="76"/>
      <c r="R968" s="28"/>
      <c r="S968" s="39"/>
      <c r="U968" s="76"/>
    </row>
    <row r="969" spans="1:21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98"/>
      <c r="N969" s="28"/>
      <c r="O969" s="82"/>
      <c r="Q969" s="76"/>
      <c r="R969" s="28"/>
      <c r="S969" s="39"/>
      <c r="U969" s="76"/>
    </row>
    <row r="970" spans="1:21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98"/>
      <c r="N970" s="28"/>
      <c r="O970" s="82"/>
      <c r="Q970" s="76"/>
      <c r="R970" s="28"/>
      <c r="S970" s="39"/>
      <c r="U970" s="76"/>
    </row>
    <row r="971" spans="1:21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98"/>
      <c r="N971" s="28"/>
      <c r="O971" s="82"/>
      <c r="Q971" s="76"/>
      <c r="R971" s="28"/>
      <c r="S971" s="39"/>
      <c r="U971" s="76"/>
    </row>
    <row r="972" spans="1:21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98"/>
      <c r="N972" s="28"/>
      <c r="O972" s="82"/>
      <c r="Q972" s="76"/>
      <c r="R972" s="28"/>
      <c r="S972" s="39"/>
      <c r="U972" s="76"/>
    </row>
    <row r="973" spans="1:21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98"/>
      <c r="N973" s="28"/>
      <c r="O973" s="82"/>
      <c r="Q973" s="76"/>
      <c r="R973" s="28"/>
      <c r="S973" s="39"/>
      <c r="U973" s="76"/>
    </row>
    <row r="974" spans="1:21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98"/>
      <c r="N974" s="28"/>
      <c r="O974" s="82"/>
      <c r="Q974" s="76"/>
      <c r="R974" s="28"/>
      <c r="S974" s="39"/>
      <c r="U974" s="76"/>
    </row>
    <row r="975" spans="1:21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98"/>
      <c r="N975" s="28"/>
      <c r="O975" s="82"/>
      <c r="Q975" s="76"/>
      <c r="R975" s="28"/>
      <c r="S975" s="39"/>
      <c r="U975" s="76"/>
    </row>
    <row r="976" spans="1:21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98"/>
      <c r="N976" s="28"/>
      <c r="O976" s="82"/>
      <c r="Q976" s="76"/>
      <c r="R976" s="28"/>
      <c r="S976" s="39"/>
      <c r="U976" s="76"/>
    </row>
    <row r="977" spans="1:21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98"/>
      <c r="N977" s="28"/>
      <c r="O977" s="82"/>
      <c r="Q977" s="76"/>
      <c r="R977" s="28"/>
      <c r="S977" s="39"/>
      <c r="U977" s="76"/>
    </row>
    <row r="978" spans="1:21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98"/>
      <c r="N978" s="28"/>
      <c r="O978" s="82"/>
      <c r="Q978" s="76"/>
      <c r="R978" s="28"/>
      <c r="S978" s="39"/>
      <c r="U978" s="76"/>
    </row>
    <row r="979" spans="1:21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98"/>
      <c r="N979" s="28"/>
      <c r="O979" s="82"/>
      <c r="Q979" s="76"/>
      <c r="R979" s="28"/>
      <c r="S979" s="39"/>
      <c r="U979" s="76"/>
    </row>
    <row r="980" spans="1:21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98"/>
      <c r="N980" s="28"/>
      <c r="O980" s="82"/>
      <c r="Q980" s="76"/>
      <c r="R980" s="28"/>
      <c r="S980" s="39"/>
      <c r="U980" s="76"/>
    </row>
    <row r="981" spans="1:21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98"/>
      <c r="N981" s="28"/>
      <c r="O981" s="82"/>
      <c r="Q981" s="76"/>
      <c r="R981" s="28"/>
      <c r="S981" s="39"/>
      <c r="U981" s="76"/>
    </row>
    <row r="982" spans="1:21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98"/>
      <c r="N982" s="28"/>
      <c r="O982" s="82"/>
      <c r="Q982" s="76"/>
      <c r="R982" s="28"/>
      <c r="S982" s="39"/>
      <c r="U982" s="76"/>
    </row>
    <row r="983" spans="1:21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98"/>
      <c r="N983" s="28"/>
      <c r="O983" s="82"/>
      <c r="Q983" s="76"/>
      <c r="R983" s="28"/>
      <c r="S983" s="39"/>
      <c r="U983" s="76"/>
    </row>
    <row r="984" spans="1:21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98"/>
      <c r="N984" s="28"/>
      <c r="O984" s="82"/>
      <c r="Q984" s="76"/>
      <c r="R984" s="28"/>
      <c r="S984" s="39"/>
      <c r="U984" s="76"/>
    </row>
    <row r="985" spans="1:21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98"/>
      <c r="N985" s="28"/>
      <c r="O985" s="82"/>
      <c r="Q985" s="76"/>
      <c r="R985" s="28"/>
      <c r="S985" s="39"/>
      <c r="U985" s="76"/>
    </row>
    <row r="986" spans="1:21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98"/>
      <c r="N986" s="28"/>
      <c r="O986" s="82"/>
      <c r="Q986" s="76"/>
      <c r="R986" s="28"/>
      <c r="S986" s="39"/>
      <c r="U986" s="76"/>
    </row>
    <row r="987" spans="1:21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98"/>
      <c r="N987" s="28"/>
      <c r="O987" s="82"/>
      <c r="Q987" s="76"/>
      <c r="R987" s="28"/>
      <c r="S987" s="39"/>
      <c r="U987" s="76"/>
    </row>
    <row r="988" spans="1:21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98"/>
      <c r="N988" s="28"/>
      <c r="O988" s="82"/>
      <c r="Q988" s="76"/>
      <c r="R988" s="28"/>
      <c r="S988" s="39"/>
      <c r="U988" s="76"/>
    </row>
    <row r="989" spans="1:21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98"/>
      <c r="N989" s="28"/>
      <c r="O989" s="82"/>
      <c r="Q989" s="76"/>
      <c r="R989" s="28"/>
      <c r="S989" s="39"/>
      <c r="U989" s="76"/>
    </row>
    <row r="990" spans="1:21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98"/>
      <c r="N990" s="28"/>
      <c r="O990" s="82"/>
      <c r="Q990" s="76"/>
      <c r="R990" s="28"/>
      <c r="S990" s="39"/>
      <c r="U990" s="76"/>
    </row>
    <row r="991" spans="1:21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98"/>
      <c r="N991" s="28"/>
      <c r="O991" s="82"/>
      <c r="Q991" s="76"/>
      <c r="R991" s="28"/>
      <c r="S991" s="39"/>
      <c r="U991" s="76"/>
    </row>
    <row r="992" spans="1:21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98"/>
      <c r="N992" s="28"/>
      <c r="O992" s="82"/>
      <c r="Q992" s="76"/>
      <c r="R992" s="28"/>
      <c r="S992" s="39"/>
      <c r="U992" s="76"/>
    </row>
    <row r="993" spans="1:21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98"/>
      <c r="N993" s="28"/>
      <c r="O993" s="82"/>
      <c r="Q993" s="76"/>
      <c r="R993" s="28"/>
      <c r="S993" s="39"/>
      <c r="U993" s="76"/>
    </row>
    <row r="994" spans="1:21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98"/>
      <c r="N994" s="28"/>
      <c r="O994" s="82"/>
      <c r="Q994" s="76"/>
      <c r="R994" s="28"/>
      <c r="S994" s="39"/>
      <c r="U994" s="76"/>
    </row>
    <row r="995" spans="1:21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98"/>
      <c r="N995" s="28"/>
      <c r="O995" s="82"/>
      <c r="Q995" s="76"/>
      <c r="R995" s="28"/>
      <c r="S995" s="39"/>
      <c r="U995" s="76"/>
    </row>
    <row r="996" spans="1:21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98"/>
      <c r="N996" s="28"/>
      <c r="O996" s="82"/>
      <c r="Q996" s="76"/>
      <c r="R996" s="28"/>
      <c r="S996" s="39"/>
      <c r="U996" s="76"/>
    </row>
    <row r="997" spans="1:21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98"/>
      <c r="N997" s="28"/>
      <c r="O997" s="82"/>
      <c r="Q997" s="76"/>
      <c r="R997" s="28"/>
      <c r="S997" s="39"/>
      <c r="U997" s="76"/>
    </row>
    <row r="998" spans="1:21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98"/>
      <c r="N998" s="28"/>
      <c r="O998" s="82"/>
      <c r="Q998" s="76"/>
      <c r="R998" s="28"/>
      <c r="S998" s="39"/>
      <c r="U998" s="76"/>
    </row>
    <row r="999" spans="1:21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98"/>
      <c r="N999" s="28"/>
      <c r="O999" s="82"/>
      <c r="Q999" s="76"/>
      <c r="R999" s="28"/>
      <c r="S999" s="39"/>
      <c r="U999" s="76"/>
    </row>
    <row r="1000" spans="1:21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98"/>
      <c r="N1000" s="28"/>
      <c r="O1000" s="82"/>
      <c r="Q1000" s="76"/>
      <c r="R1000" s="28"/>
      <c r="S1000" s="39"/>
      <c r="U1000" s="76"/>
    </row>
    <row r="1001" spans="1:21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98"/>
      <c r="N1001" s="28"/>
      <c r="O1001" s="82"/>
      <c r="Q1001" s="76"/>
      <c r="R1001" s="28"/>
      <c r="S1001" s="39"/>
      <c r="U1001" s="76"/>
    </row>
    <row r="1002" spans="1:21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98"/>
      <c r="N1002" s="28"/>
      <c r="O1002" s="82"/>
      <c r="Q1002" s="76"/>
      <c r="R1002" s="28"/>
      <c r="S1002" s="39"/>
      <c r="U1002" s="76"/>
    </row>
    <row r="1003" spans="1:21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98"/>
      <c r="N1003" s="28"/>
      <c r="O1003" s="82"/>
      <c r="Q1003" s="76"/>
      <c r="R1003" s="28"/>
      <c r="S1003" s="39"/>
      <c r="U1003" s="76"/>
    </row>
    <row r="1004" spans="1:21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98"/>
      <c r="N1004" s="28"/>
      <c r="O1004" s="82"/>
      <c r="Q1004" s="76"/>
      <c r="R1004" s="28"/>
      <c r="S1004" s="39"/>
      <c r="U1004" s="76"/>
    </row>
    <row r="1005" spans="1:21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98"/>
      <c r="N1005" s="28"/>
      <c r="O1005" s="82"/>
      <c r="Q1005" s="76"/>
      <c r="R1005" s="28"/>
      <c r="S1005" s="39"/>
      <c r="U1005" s="76"/>
    </row>
    <row r="1006" spans="1:21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98"/>
      <c r="N1006" s="28"/>
      <c r="O1006" s="82"/>
      <c r="Q1006" s="76"/>
      <c r="R1006" s="28"/>
      <c r="S1006" s="39"/>
      <c r="U1006" s="76"/>
    </row>
    <row r="1007" spans="1:21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98"/>
      <c r="N1007" s="28"/>
      <c r="O1007" s="82"/>
      <c r="Q1007" s="76"/>
      <c r="R1007" s="28"/>
      <c r="S1007" s="39"/>
      <c r="U1007" s="76"/>
    </row>
    <row r="1008" spans="1:21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98"/>
      <c r="N1008" s="28"/>
      <c r="O1008" s="82"/>
      <c r="Q1008" s="76"/>
      <c r="R1008" s="28"/>
      <c r="S1008" s="39"/>
      <c r="U1008" s="76"/>
    </row>
    <row r="1009" spans="1:21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98"/>
      <c r="N1009" s="28"/>
      <c r="O1009" s="82"/>
      <c r="Q1009" s="76"/>
      <c r="R1009" s="28"/>
      <c r="S1009" s="39"/>
      <c r="U1009" s="76"/>
    </row>
    <row r="1010" spans="1:21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98"/>
      <c r="N1010" s="28"/>
      <c r="O1010" s="82"/>
      <c r="Q1010" s="76"/>
      <c r="R1010" s="28"/>
      <c r="S1010" s="39"/>
      <c r="U1010" s="76"/>
    </row>
    <row r="1011" spans="1:21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98"/>
      <c r="N1011" s="28"/>
      <c r="O1011" s="82"/>
      <c r="Q1011" s="76"/>
      <c r="R1011" s="28"/>
      <c r="S1011" s="39"/>
      <c r="U1011" s="76"/>
    </row>
    <row r="1012" spans="1:21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98"/>
      <c r="N1012" s="28"/>
      <c r="O1012" s="82"/>
      <c r="Q1012" s="76"/>
      <c r="R1012" s="28"/>
      <c r="S1012" s="39"/>
      <c r="U1012" s="76"/>
    </row>
    <row r="1013" spans="1:21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98"/>
      <c r="N1013" s="28"/>
      <c r="O1013" s="82"/>
      <c r="Q1013" s="76"/>
      <c r="R1013" s="28"/>
      <c r="S1013" s="39"/>
      <c r="U1013" s="76"/>
    </row>
    <row r="1014" spans="1:21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98"/>
      <c r="N1014" s="28"/>
      <c r="O1014" s="82"/>
      <c r="Q1014" s="76"/>
      <c r="R1014" s="28"/>
      <c r="S1014" s="39"/>
      <c r="U1014" s="76"/>
    </row>
    <row r="1015" spans="1:21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98"/>
      <c r="N1015" s="28"/>
      <c r="O1015" s="82"/>
      <c r="Q1015" s="76"/>
      <c r="R1015" s="28"/>
      <c r="S1015" s="39"/>
      <c r="U1015" s="76"/>
    </row>
    <row r="1016" spans="1:21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98"/>
      <c r="N1016" s="28"/>
      <c r="O1016" s="82"/>
      <c r="Q1016" s="76"/>
      <c r="R1016" s="28"/>
      <c r="S1016" s="39"/>
      <c r="U1016" s="76"/>
    </row>
    <row r="1017" spans="1:21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98"/>
      <c r="N1017" s="28"/>
      <c r="O1017" s="82"/>
      <c r="Q1017" s="76"/>
      <c r="R1017" s="28"/>
      <c r="S1017" s="39"/>
      <c r="U1017" s="76"/>
    </row>
    <row r="1018" spans="1:21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98"/>
      <c r="N1018" s="28"/>
      <c r="O1018" s="82"/>
      <c r="Q1018" s="76"/>
      <c r="R1018" s="28"/>
      <c r="S1018" s="39"/>
      <c r="U1018" s="76"/>
    </row>
    <row r="1019" spans="1:21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98"/>
      <c r="N1019" s="28"/>
      <c r="O1019" s="82"/>
      <c r="Q1019" s="76"/>
      <c r="R1019" s="28"/>
      <c r="S1019" s="39"/>
      <c r="U1019" s="76"/>
    </row>
    <row r="1020" spans="1:21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98"/>
      <c r="N1020" s="28"/>
      <c r="O1020" s="82"/>
      <c r="Q1020" s="76"/>
      <c r="R1020" s="28"/>
      <c r="S1020" s="39"/>
      <c r="U1020" s="76"/>
    </row>
    <row r="1021" spans="1:21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98"/>
      <c r="N1021" s="28"/>
      <c r="O1021" s="82"/>
      <c r="Q1021" s="76"/>
      <c r="R1021" s="28"/>
      <c r="S1021" s="39"/>
      <c r="U1021" s="76"/>
    </row>
    <row r="1022" spans="1:21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98"/>
      <c r="N1022" s="28"/>
      <c r="O1022" s="82"/>
      <c r="Q1022" s="76"/>
      <c r="R1022" s="28"/>
      <c r="S1022" s="39"/>
      <c r="U1022" s="76"/>
    </row>
    <row r="1023" spans="1:21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98"/>
      <c r="N1023" s="28"/>
      <c r="O1023" s="82"/>
      <c r="Q1023" s="76"/>
      <c r="R1023" s="28"/>
      <c r="S1023" s="39"/>
      <c r="U1023" s="76"/>
    </row>
    <row r="1024" spans="1:21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98"/>
      <c r="N1024" s="28"/>
      <c r="O1024" s="82"/>
      <c r="Q1024" s="76"/>
      <c r="R1024" s="28"/>
      <c r="S1024" s="39"/>
      <c r="U1024" s="76"/>
    </row>
    <row r="1025" spans="1:21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98"/>
      <c r="N1025" s="28"/>
      <c r="O1025" s="82"/>
      <c r="Q1025" s="76"/>
      <c r="R1025" s="28"/>
      <c r="S1025" s="39"/>
      <c r="U1025" s="76"/>
    </row>
    <row r="1026" spans="1:21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98"/>
      <c r="N1026" s="28"/>
      <c r="O1026" s="82"/>
      <c r="Q1026" s="76"/>
      <c r="R1026" s="28"/>
      <c r="S1026" s="39"/>
      <c r="U1026" s="76"/>
    </row>
    <row r="1027" spans="1:21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98"/>
      <c r="N1027" s="28"/>
      <c r="O1027" s="82"/>
      <c r="Q1027" s="76"/>
      <c r="R1027" s="28"/>
      <c r="S1027" s="39"/>
      <c r="U1027" s="76"/>
    </row>
    <row r="1028" spans="1:21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98"/>
      <c r="N1028" s="28"/>
      <c r="O1028" s="82"/>
      <c r="Q1028" s="76"/>
      <c r="R1028" s="28"/>
      <c r="S1028" s="39"/>
      <c r="U1028" s="76"/>
    </row>
    <row r="1029" spans="1:21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98"/>
      <c r="N1029" s="28"/>
      <c r="O1029" s="82"/>
      <c r="Q1029" s="76"/>
      <c r="R1029" s="28"/>
      <c r="S1029" s="39"/>
      <c r="U1029" s="76"/>
    </row>
    <row r="1030" spans="1:21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98"/>
      <c r="N1030" s="28"/>
      <c r="O1030" s="82"/>
      <c r="Q1030" s="76"/>
      <c r="R1030" s="28"/>
      <c r="S1030" s="39"/>
      <c r="U1030" s="76"/>
    </row>
    <row r="1031" spans="1:21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98"/>
      <c r="N1031" s="28"/>
      <c r="O1031" s="82"/>
      <c r="Q1031" s="76"/>
      <c r="R1031" s="28"/>
      <c r="S1031" s="39"/>
      <c r="U1031" s="76"/>
    </row>
    <row r="1032" spans="1:21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98"/>
      <c r="N1032" s="28"/>
      <c r="O1032" s="82"/>
      <c r="Q1032" s="76"/>
      <c r="R1032" s="28"/>
      <c r="S1032" s="39"/>
      <c r="U1032" s="76"/>
    </row>
    <row r="1033" spans="1:21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98"/>
      <c r="N1033" s="28"/>
      <c r="O1033" s="82"/>
      <c r="Q1033" s="76"/>
      <c r="R1033" s="28"/>
      <c r="S1033" s="39"/>
      <c r="U1033" s="76"/>
    </row>
    <row r="1034" spans="1:21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98"/>
      <c r="N1034" s="28"/>
      <c r="O1034" s="82"/>
      <c r="Q1034" s="76"/>
      <c r="R1034" s="28"/>
      <c r="S1034" s="39"/>
      <c r="U1034" s="76"/>
    </row>
    <row r="1035" spans="1:21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98"/>
      <c r="N1035" s="28"/>
      <c r="O1035" s="82"/>
      <c r="Q1035" s="76"/>
      <c r="R1035" s="28"/>
      <c r="S1035" s="39"/>
      <c r="U1035" s="76"/>
    </row>
    <row r="1036" spans="1:21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98"/>
      <c r="N1036" s="28"/>
      <c r="O1036" s="82"/>
      <c r="Q1036" s="76"/>
      <c r="R1036" s="28"/>
      <c r="S1036" s="39"/>
      <c r="U1036" s="76"/>
    </row>
    <row r="1037" spans="1:21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98"/>
      <c r="N1037" s="28"/>
      <c r="O1037" s="82"/>
      <c r="Q1037" s="76"/>
      <c r="R1037" s="28"/>
      <c r="S1037" s="39"/>
      <c r="U1037" s="76"/>
    </row>
    <row r="1038" spans="1:21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98"/>
      <c r="N1038" s="28"/>
      <c r="O1038" s="82"/>
      <c r="Q1038" s="76"/>
      <c r="R1038" s="28"/>
      <c r="S1038" s="39"/>
      <c r="U1038" s="76"/>
    </row>
    <row r="1039" spans="1:21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98"/>
      <c r="N1039" s="28"/>
      <c r="O1039" s="82"/>
      <c r="Q1039" s="76"/>
      <c r="R1039" s="28"/>
      <c r="S1039" s="39"/>
      <c r="U1039" s="76"/>
    </row>
    <row r="1040" spans="1:21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98"/>
      <c r="N1040" s="28"/>
      <c r="O1040" s="82"/>
      <c r="Q1040" s="76"/>
      <c r="R1040" s="28"/>
      <c r="S1040" s="39"/>
      <c r="U1040" s="76"/>
    </row>
    <row r="1041" spans="1:21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98"/>
      <c r="N1041" s="28"/>
      <c r="O1041" s="82"/>
      <c r="Q1041" s="76"/>
      <c r="R1041" s="28"/>
      <c r="S1041" s="39"/>
      <c r="U1041" s="76"/>
    </row>
    <row r="1042" spans="1:21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98"/>
      <c r="N1042" s="28"/>
      <c r="O1042" s="82"/>
      <c r="Q1042" s="76"/>
      <c r="R1042" s="28"/>
      <c r="S1042" s="39"/>
      <c r="U1042" s="76"/>
    </row>
    <row r="1043" spans="1:21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98"/>
      <c r="N1043" s="28"/>
      <c r="O1043" s="82"/>
      <c r="Q1043" s="76"/>
      <c r="R1043" s="28"/>
      <c r="S1043" s="39"/>
      <c r="U1043" s="76"/>
    </row>
    <row r="1044" spans="1:21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98"/>
      <c r="N1044" s="28"/>
      <c r="O1044" s="82"/>
      <c r="Q1044" s="76"/>
      <c r="R1044" s="28"/>
      <c r="S1044" s="39"/>
      <c r="U1044" s="76"/>
    </row>
    <row r="1045" spans="1:21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98"/>
      <c r="N1045" s="28"/>
      <c r="O1045" s="82"/>
      <c r="Q1045" s="76"/>
      <c r="R1045" s="28"/>
      <c r="S1045" s="39"/>
      <c r="U1045" s="76"/>
    </row>
    <row r="1046" spans="1:21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98"/>
      <c r="N1046" s="28"/>
      <c r="O1046" s="82"/>
      <c r="Q1046" s="76"/>
      <c r="R1046" s="28"/>
      <c r="S1046" s="39"/>
      <c r="U1046" s="76"/>
    </row>
    <row r="1047" spans="1:21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98"/>
      <c r="N1047" s="28"/>
      <c r="O1047" s="82"/>
      <c r="Q1047" s="76"/>
      <c r="R1047" s="28"/>
      <c r="S1047" s="39"/>
      <c r="U1047" s="76"/>
    </row>
    <row r="1048" spans="1:21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98"/>
      <c r="N1048" s="28"/>
      <c r="O1048" s="82"/>
      <c r="Q1048" s="76"/>
      <c r="R1048" s="28"/>
      <c r="S1048" s="39"/>
      <c r="U1048" s="76"/>
    </row>
    <row r="1049" spans="1:21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98"/>
      <c r="N1049" s="28"/>
      <c r="O1049" s="82"/>
      <c r="Q1049" s="76"/>
      <c r="R1049" s="28"/>
      <c r="S1049" s="39"/>
      <c r="U1049" s="76"/>
    </row>
    <row r="1050" spans="1:21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98"/>
      <c r="N1050" s="28"/>
      <c r="O1050" s="82"/>
      <c r="Q1050" s="76"/>
      <c r="R1050" s="28"/>
      <c r="S1050" s="39"/>
      <c r="U1050" s="76"/>
    </row>
    <row r="1051" spans="1:21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98"/>
      <c r="N1051" s="28"/>
      <c r="O1051" s="82"/>
      <c r="Q1051" s="76"/>
      <c r="R1051" s="28"/>
      <c r="S1051" s="39"/>
      <c r="U1051" s="76"/>
    </row>
    <row r="1052" spans="1:21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98"/>
      <c r="N1052" s="28"/>
      <c r="O1052" s="82"/>
      <c r="Q1052" s="76"/>
      <c r="R1052" s="28"/>
      <c r="S1052" s="39"/>
      <c r="U1052" s="76"/>
    </row>
    <row r="1053" spans="1:21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98"/>
      <c r="N1053" s="28"/>
      <c r="O1053" s="82"/>
      <c r="Q1053" s="76"/>
      <c r="R1053" s="28"/>
      <c r="S1053" s="39"/>
      <c r="U1053" s="76"/>
    </row>
    <row r="1054" spans="1:21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98"/>
      <c r="N1054" s="28"/>
      <c r="O1054" s="82"/>
      <c r="Q1054" s="76"/>
      <c r="R1054" s="28"/>
      <c r="S1054" s="39"/>
      <c r="U1054" s="76"/>
    </row>
    <row r="1055" spans="1:21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98"/>
      <c r="N1055" s="28"/>
      <c r="O1055" s="82"/>
      <c r="Q1055" s="76"/>
      <c r="R1055" s="28"/>
      <c r="S1055" s="39"/>
      <c r="U1055" s="76"/>
    </row>
    <row r="1056" spans="1:21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98"/>
      <c r="N1056" s="28"/>
      <c r="O1056" s="82"/>
      <c r="Q1056" s="76"/>
      <c r="R1056" s="28"/>
      <c r="S1056" s="39"/>
      <c r="U1056" s="76"/>
    </row>
    <row r="1057" spans="1:21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98"/>
      <c r="N1057" s="28"/>
      <c r="O1057" s="82"/>
      <c r="Q1057" s="76"/>
      <c r="R1057" s="28"/>
      <c r="S1057" s="39"/>
      <c r="U1057" s="76"/>
    </row>
    <row r="1058" spans="1:21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98"/>
      <c r="N1058" s="28"/>
      <c r="O1058" s="82"/>
      <c r="Q1058" s="76"/>
      <c r="R1058" s="28"/>
      <c r="S1058" s="39"/>
      <c r="U1058" s="76"/>
    </row>
    <row r="1059" spans="1:21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98"/>
      <c r="N1059" s="28"/>
      <c r="O1059" s="82"/>
      <c r="Q1059" s="76"/>
      <c r="R1059" s="28"/>
      <c r="S1059" s="39"/>
      <c r="U1059" s="76"/>
    </row>
    <row r="1060" spans="1:21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98"/>
      <c r="N1060" s="28"/>
      <c r="O1060" s="82"/>
      <c r="Q1060" s="76"/>
      <c r="R1060" s="28"/>
      <c r="S1060" s="39"/>
      <c r="U1060" s="76"/>
    </row>
    <row r="1061" spans="1:21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98"/>
      <c r="N1061" s="28"/>
      <c r="O1061" s="82"/>
      <c r="Q1061" s="76"/>
      <c r="R1061" s="28"/>
      <c r="S1061" s="39"/>
      <c r="U1061" s="76"/>
    </row>
    <row r="1062" spans="1:21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98"/>
      <c r="N1062" s="28"/>
      <c r="O1062" s="82"/>
      <c r="Q1062" s="76"/>
      <c r="R1062" s="28"/>
      <c r="S1062" s="39"/>
      <c r="U1062" s="76"/>
    </row>
    <row r="1063" spans="1:21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98"/>
      <c r="N1063" s="28"/>
      <c r="O1063" s="82"/>
      <c r="Q1063" s="76"/>
      <c r="R1063" s="28"/>
      <c r="S1063" s="39"/>
      <c r="U1063" s="76"/>
    </row>
    <row r="1064" spans="1:21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98"/>
      <c r="N1064" s="28"/>
      <c r="O1064" s="82"/>
      <c r="Q1064" s="76"/>
      <c r="R1064" s="28"/>
      <c r="S1064" s="39"/>
      <c r="U1064" s="76"/>
    </row>
    <row r="1065" spans="1:21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98"/>
      <c r="N1065" s="28"/>
      <c r="O1065" s="82"/>
      <c r="Q1065" s="76"/>
      <c r="R1065" s="28"/>
      <c r="S1065" s="39"/>
      <c r="U1065" s="76"/>
    </row>
    <row r="1066" spans="1:21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98"/>
      <c r="N1066" s="28"/>
      <c r="O1066" s="82"/>
      <c r="Q1066" s="76"/>
      <c r="R1066" s="28"/>
      <c r="S1066" s="39"/>
      <c r="U1066" s="76"/>
    </row>
    <row r="1067" spans="1:21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98"/>
      <c r="N1067" s="28"/>
      <c r="O1067" s="82"/>
      <c r="Q1067" s="76"/>
      <c r="R1067" s="28"/>
      <c r="S1067" s="39"/>
      <c r="U1067" s="76"/>
    </row>
    <row r="1068" spans="1:21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98"/>
      <c r="N1068" s="28"/>
      <c r="O1068" s="82"/>
      <c r="Q1068" s="76"/>
      <c r="R1068" s="28"/>
      <c r="S1068" s="39"/>
      <c r="U1068" s="76"/>
    </row>
    <row r="1069" spans="1:21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98"/>
      <c r="N1069" s="28"/>
      <c r="O1069" s="82"/>
      <c r="Q1069" s="76"/>
      <c r="R1069" s="28"/>
      <c r="S1069" s="39"/>
      <c r="U1069" s="76"/>
    </row>
    <row r="1070" spans="1:21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98"/>
      <c r="N1070" s="28"/>
      <c r="O1070" s="82"/>
      <c r="Q1070" s="76"/>
      <c r="R1070" s="28"/>
      <c r="S1070" s="39"/>
      <c r="U1070" s="76"/>
    </row>
    <row r="1071" spans="1:21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98"/>
      <c r="N1071" s="28"/>
      <c r="O1071" s="82"/>
      <c r="Q1071" s="76"/>
      <c r="R1071" s="28"/>
      <c r="S1071" s="39"/>
      <c r="U1071" s="76"/>
    </row>
    <row r="1072" spans="1:21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98"/>
      <c r="N1072" s="28"/>
      <c r="O1072" s="82"/>
      <c r="Q1072" s="76"/>
      <c r="R1072" s="28"/>
      <c r="S1072" s="39"/>
      <c r="U1072" s="76"/>
    </row>
    <row r="1073" spans="1:21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98"/>
      <c r="N1073" s="28"/>
      <c r="O1073" s="82"/>
      <c r="Q1073" s="76"/>
      <c r="R1073" s="28"/>
      <c r="S1073" s="39"/>
      <c r="U1073" s="76"/>
    </row>
    <row r="1074" spans="1:21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98"/>
      <c r="N1074" s="28"/>
      <c r="O1074" s="82"/>
      <c r="Q1074" s="76"/>
      <c r="R1074" s="28"/>
      <c r="S1074" s="39"/>
      <c r="U1074" s="76"/>
    </row>
    <row r="1075" spans="1:21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98"/>
      <c r="N1075" s="28"/>
      <c r="O1075" s="82"/>
      <c r="Q1075" s="76"/>
      <c r="R1075" s="28"/>
      <c r="S1075" s="39"/>
      <c r="U1075" s="76"/>
    </row>
    <row r="1076" spans="1:21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98"/>
      <c r="N1076" s="28"/>
      <c r="O1076" s="82"/>
      <c r="Q1076" s="76"/>
      <c r="R1076" s="28"/>
      <c r="S1076" s="39"/>
      <c r="U1076" s="76"/>
    </row>
    <row r="1077" spans="1:21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98"/>
      <c r="N1077" s="28"/>
      <c r="O1077" s="82"/>
      <c r="Q1077" s="76"/>
      <c r="R1077" s="28"/>
      <c r="S1077" s="39"/>
      <c r="U1077" s="76"/>
    </row>
    <row r="1078" spans="1:21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98"/>
      <c r="N1078" s="28"/>
      <c r="O1078" s="82"/>
      <c r="Q1078" s="76"/>
      <c r="R1078" s="28"/>
      <c r="S1078" s="39"/>
      <c r="U1078" s="76"/>
    </row>
    <row r="1079" spans="1:21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98"/>
      <c r="N1079" s="28"/>
      <c r="O1079" s="82"/>
      <c r="Q1079" s="76"/>
      <c r="R1079" s="28"/>
      <c r="S1079" s="39"/>
      <c r="U1079" s="76"/>
    </row>
    <row r="1080" spans="1:21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98"/>
      <c r="N1080" s="28"/>
      <c r="O1080" s="82"/>
      <c r="Q1080" s="76"/>
      <c r="R1080" s="28"/>
      <c r="S1080" s="39"/>
      <c r="U1080" s="76"/>
    </row>
    <row r="1081" spans="1:21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98"/>
      <c r="N1081" s="28"/>
      <c r="O1081" s="82"/>
      <c r="Q1081" s="76"/>
      <c r="R1081" s="28"/>
      <c r="S1081" s="39"/>
      <c r="U1081" s="76"/>
    </row>
    <row r="1082" spans="1:21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98"/>
      <c r="N1082" s="28"/>
      <c r="O1082" s="82"/>
      <c r="Q1082" s="76"/>
      <c r="R1082" s="28"/>
      <c r="S1082" s="39"/>
      <c r="U1082" s="76"/>
    </row>
    <row r="1083" spans="1:21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98"/>
      <c r="N1083" s="28"/>
      <c r="O1083" s="82"/>
      <c r="Q1083" s="76"/>
      <c r="R1083" s="28"/>
      <c r="S1083" s="39"/>
      <c r="U1083" s="76"/>
    </row>
    <row r="1084" spans="1:21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98"/>
      <c r="N1084" s="28"/>
      <c r="O1084" s="82"/>
      <c r="Q1084" s="76"/>
      <c r="R1084" s="28"/>
      <c r="S1084" s="39"/>
      <c r="U1084" s="76"/>
    </row>
    <row r="1085" spans="1:21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98"/>
      <c r="N1085" s="28"/>
      <c r="O1085" s="82"/>
      <c r="Q1085" s="76"/>
      <c r="R1085" s="28"/>
      <c r="S1085" s="39"/>
      <c r="U1085" s="76"/>
    </row>
    <row r="1086" spans="1:21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98"/>
      <c r="N1086" s="28"/>
      <c r="O1086" s="82"/>
      <c r="Q1086" s="76"/>
      <c r="R1086" s="28"/>
      <c r="S1086" s="39"/>
      <c r="U1086" s="76"/>
    </row>
    <row r="1087" spans="1:21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98"/>
      <c r="N1087" s="28"/>
      <c r="O1087" s="82"/>
      <c r="Q1087" s="76"/>
      <c r="R1087" s="28"/>
      <c r="S1087" s="39"/>
      <c r="U1087" s="76"/>
    </row>
    <row r="1088" spans="1:21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98"/>
      <c r="N1088" s="28"/>
      <c r="O1088" s="82"/>
      <c r="Q1088" s="76"/>
      <c r="R1088" s="28"/>
      <c r="S1088" s="39"/>
      <c r="U1088" s="76"/>
    </row>
    <row r="1089" spans="1:21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98"/>
      <c r="N1089" s="28"/>
      <c r="O1089" s="82"/>
      <c r="Q1089" s="76"/>
      <c r="R1089" s="28"/>
      <c r="S1089" s="39"/>
      <c r="U1089" s="76"/>
    </row>
    <row r="1090" spans="1:21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98"/>
      <c r="N1090" s="28"/>
      <c r="O1090" s="82"/>
      <c r="Q1090" s="76"/>
      <c r="R1090" s="28"/>
      <c r="S1090" s="39"/>
      <c r="U1090" s="76"/>
    </row>
    <row r="1091" spans="1:21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98"/>
      <c r="N1091" s="28"/>
      <c r="O1091" s="82"/>
      <c r="Q1091" s="76"/>
      <c r="R1091" s="28"/>
      <c r="S1091" s="39"/>
      <c r="U1091" s="76"/>
    </row>
    <row r="1092" spans="1:21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98"/>
      <c r="N1092" s="28"/>
      <c r="O1092" s="82"/>
      <c r="Q1092" s="76"/>
      <c r="R1092" s="28"/>
      <c r="S1092" s="39"/>
      <c r="U1092" s="76"/>
    </row>
    <row r="1093" spans="1:21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98"/>
      <c r="N1093" s="28"/>
      <c r="O1093" s="82"/>
      <c r="Q1093" s="76"/>
      <c r="R1093" s="28"/>
      <c r="S1093" s="39"/>
      <c r="U1093" s="76"/>
    </row>
    <row r="1094" spans="1:21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98"/>
      <c r="N1094" s="28"/>
      <c r="O1094" s="82"/>
      <c r="Q1094" s="76"/>
      <c r="R1094" s="28"/>
      <c r="S1094" s="39"/>
      <c r="U1094" s="76"/>
    </row>
    <row r="1095" spans="1:21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98"/>
      <c r="N1095" s="28"/>
      <c r="O1095" s="82"/>
      <c r="Q1095" s="76"/>
      <c r="R1095" s="28"/>
      <c r="S1095" s="39"/>
      <c r="U1095" s="76"/>
    </row>
    <row r="1096" spans="1:21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98"/>
      <c r="N1096" s="28"/>
      <c r="O1096" s="82"/>
      <c r="Q1096" s="76"/>
      <c r="R1096" s="28"/>
      <c r="S1096" s="39"/>
      <c r="U1096" s="76"/>
    </row>
    <row r="1097" spans="1:21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98"/>
      <c r="N1097" s="28"/>
      <c r="O1097" s="82"/>
      <c r="Q1097" s="76"/>
      <c r="R1097" s="28"/>
      <c r="S1097" s="39"/>
      <c r="U1097" s="76"/>
    </row>
    <row r="1098" spans="1:21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98"/>
      <c r="N1098" s="28"/>
      <c r="O1098" s="82"/>
      <c r="Q1098" s="76"/>
      <c r="R1098" s="28"/>
      <c r="S1098" s="39"/>
      <c r="U1098" s="76"/>
    </row>
    <row r="1099" spans="1:21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98"/>
      <c r="N1099" s="28"/>
      <c r="O1099" s="82"/>
      <c r="Q1099" s="76"/>
      <c r="R1099" s="28"/>
      <c r="S1099" s="39"/>
      <c r="U1099" s="76"/>
    </row>
    <row r="1100" spans="1:21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98"/>
      <c r="N1100" s="28"/>
      <c r="O1100" s="82"/>
      <c r="Q1100" s="76"/>
      <c r="R1100" s="28"/>
      <c r="S1100" s="39"/>
      <c r="U1100" s="76"/>
    </row>
    <row r="1101" spans="1:21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98"/>
      <c r="N1101" s="28"/>
      <c r="O1101" s="82"/>
      <c r="Q1101" s="76"/>
      <c r="R1101" s="28"/>
      <c r="S1101" s="39"/>
      <c r="U1101" s="76"/>
    </row>
    <row r="1102" spans="1:21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98"/>
      <c r="N1102" s="28"/>
      <c r="O1102" s="82"/>
      <c r="Q1102" s="76"/>
      <c r="R1102" s="28"/>
      <c r="S1102" s="39"/>
      <c r="U1102" s="76"/>
    </row>
    <row r="1103" spans="1:21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98"/>
      <c r="N1103" s="28"/>
      <c r="O1103" s="82"/>
      <c r="Q1103" s="76"/>
      <c r="R1103" s="28"/>
      <c r="S1103" s="39"/>
      <c r="U1103" s="76"/>
    </row>
    <row r="1104" spans="1:21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98"/>
      <c r="N1104" s="28"/>
      <c r="O1104" s="82"/>
      <c r="Q1104" s="76"/>
      <c r="R1104" s="28"/>
      <c r="S1104" s="39"/>
      <c r="U1104" s="76"/>
    </row>
    <row r="1105" spans="1:21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98"/>
      <c r="N1105" s="28"/>
      <c r="O1105" s="82"/>
      <c r="Q1105" s="76"/>
      <c r="R1105" s="28"/>
      <c r="S1105" s="39"/>
      <c r="U1105" s="76"/>
    </row>
    <row r="1106" spans="1:21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98"/>
      <c r="N1106" s="28"/>
      <c r="O1106" s="82"/>
      <c r="Q1106" s="76"/>
      <c r="R1106" s="28"/>
      <c r="S1106" s="39"/>
      <c r="U1106" s="76"/>
    </row>
    <row r="1107" spans="1:21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98"/>
      <c r="N1107" s="28"/>
      <c r="O1107" s="82"/>
      <c r="Q1107" s="76"/>
      <c r="R1107" s="28"/>
      <c r="S1107" s="39"/>
      <c r="U1107" s="76"/>
    </row>
    <row r="1108" spans="1:21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98"/>
      <c r="N1108" s="28"/>
      <c r="O1108" s="82"/>
      <c r="Q1108" s="76"/>
      <c r="R1108" s="28"/>
      <c r="S1108" s="39"/>
      <c r="U1108" s="76"/>
    </row>
    <row r="1109" spans="1:21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98"/>
      <c r="N1109" s="28"/>
      <c r="O1109" s="82"/>
      <c r="Q1109" s="76"/>
      <c r="R1109" s="28"/>
      <c r="S1109" s="39"/>
      <c r="U1109" s="76"/>
    </row>
    <row r="1110" spans="1:21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98"/>
      <c r="N1110" s="28"/>
      <c r="O1110" s="82"/>
      <c r="Q1110" s="76"/>
      <c r="R1110" s="28"/>
      <c r="S1110" s="39"/>
      <c r="U1110" s="76"/>
    </row>
    <row r="1111" spans="1:21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98"/>
      <c r="N1111" s="28"/>
      <c r="O1111" s="82"/>
      <c r="Q1111" s="76"/>
      <c r="R1111" s="28"/>
      <c r="S1111" s="39"/>
      <c r="U1111" s="76"/>
    </row>
    <row r="1112" spans="1:21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98"/>
      <c r="N1112" s="28"/>
      <c r="O1112" s="82"/>
      <c r="Q1112" s="76"/>
      <c r="R1112" s="28"/>
      <c r="S1112" s="39"/>
      <c r="U1112" s="76"/>
    </row>
    <row r="1113" spans="1:21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98"/>
      <c r="N1113" s="28"/>
      <c r="O1113" s="82"/>
      <c r="Q1113" s="76"/>
      <c r="R1113" s="28"/>
      <c r="S1113" s="39"/>
      <c r="U1113" s="76"/>
    </row>
    <row r="1114" spans="1:21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98"/>
      <c r="N1114" s="28"/>
      <c r="O1114" s="82"/>
      <c r="Q1114" s="76"/>
      <c r="R1114" s="28"/>
      <c r="S1114" s="39"/>
      <c r="U1114" s="76"/>
    </row>
    <row r="1115" spans="1:21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98"/>
      <c r="N1115" s="28"/>
      <c r="O1115" s="82"/>
      <c r="Q1115" s="76"/>
      <c r="R1115" s="28"/>
      <c r="S1115" s="39"/>
      <c r="U1115" s="76"/>
    </row>
    <row r="1116" spans="1:21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98"/>
      <c r="N1116" s="28"/>
      <c r="O1116" s="82"/>
      <c r="Q1116" s="76"/>
      <c r="R1116" s="28"/>
      <c r="S1116" s="39"/>
      <c r="U1116" s="76"/>
    </row>
    <row r="1117" spans="1:21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98"/>
      <c r="N1117" s="28"/>
      <c r="O1117" s="82"/>
      <c r="Q1117" s="76"/>
      <c r="R1117" s="28"/>
      <c r="S1117" s="39"/>
      <c r="U1117" s="76"/>
    </row>
    <row r="1118" spans="1:21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98"/>
      <c r="N1118" s="28"/>
      <c r="O1118" s="82"/>
      <c r="Q1118" s="76"/>
      <c r="R1118" s="28"/>
      <c r="S1118" s="39"/>
      <c r="U1118" s="76"/>
    </row>
    <row r="1119" spans="1:21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98"/>
      <c r="N1119" s="28"/>
      <c r="O1119" s="82"/>
      <c r="Q1119" s="76"/>
      <c r="R1119" s="28"/>
      <c r="S1119" s="39"/>
      <c r="U1119" s="76"/>
    </row>
    <row r="1120" spans="1:21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98"/>
      <c r="N1120" s="28"/>
      <c r="O1120" s="82"/>
      <c r="Q1120" s="76"/>
      <c r="R1120" s="28"/>
      <c r="S1120" s="39"/>
      <c r="U1120" s="76"/>
    </row>
    <row r="1121" spans="1:21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98"/>
      <c r="N1121" s="28"/>
      <c r="O1121" s="82"/>
      <c r="Q1121" s="76"/>
      <c r="R1121" s="28"/>
      <c r="S1121" s="39"/>
      <c r="U1121" s="76"/>
    </row>
    <row r="1122" spans="1:21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98"/>
      <c r="N1122" s="28"/>
      <c r="O1122" s="82"/>
      <c r="Q1122" s="76"/>
      <c r="R1122" s="28"/>
      <c r="S1122" s="39"/>
      <c r="U1122" s="76"/>
    </row>
    <row r="1123" spans="1:21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98"/>
      <c r="N1123" s="28"/>
      <c r="O1123" s="82"/>
      <c r="Q1123" s="76"/>
      <c r="R1123" s="28"/>
      <c r="S1123" s="39"/>
      <c r="U1123" s="76"/>
    </row>
    <row r="1124" spans="1:21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98"/>
      <c r="N1124" s="28"/>
      <c r="O1124" s="82"/>
      <c r="Q1124" s="76"/>
      <c r="R1124" s="28"/>
      <c r="S1124" s="39"/>
      <c r="U1124" s="76"/>
    </row>
    <row r="1125" spans="1:21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98"/>
      <c r="N1125" s="28"/>
      <c r="O1125" s="82"/>
      <c r="Q1125" s="76"/>
      <c r="R1125" s="28"/>
      <c r="S1125" s="39"/>
      <c r="U1125" s="76"/>
    </row>
    <row r="1126" spans="1:21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98"/>
      <c r="N1126" s="28"/>
      <c r="O1126" s="82"/>
      <c r="Q1126" s="76"/>
      <c r="R1126" s="28"/>
      <c r="S1126" s="39"/>
      <c r="U1126" s="76"/>
    </row>
    <row r="1127" spans="1:21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98"/>
      <c r="N1127" s="28"/>
      <c r="O1127" s="82"/>
      <c r="Q1127" s="76"/>
      <c r="R1127" s="28"/>
      <c r="S1127" s="39"/>
      <c r="U1127" s="76"/>
    </row>
    <row r="1128" spans="1:21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98"/>
      <c r="N1128" s="28"/>
      <c r="O1128" s="82"/>
      <c r="Q1128" s="76"/>
      <c r="R1128" s="28"/>
      <c r="S1128" s="39"/>
      <c r="U1128" s="76"/>
    </row>
    <row r="1129" spans="1:21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98"/>
      <c r="N1129" s="28"/>
      <c r="O1129" s="82"/>
      <c r="Q1129" s="76"/>
      <c r="R1129" s="28"/>
      <c r="S1129" s="39"/>
      <c r="U1129" s="76"/>
    </row>
    <row r="1130" spans="1:21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98"/>
      <c r="N1130" s="28"/>
      <c r="O1130" s="82"/>
      <c r="Q1130" s="76"/>
      <c r="R1130" s="28"/>
      <c r="S1130" s="39"/>
      <c r="U1130" s="76"/>
    </row>
    <row r="1131" spans="1:21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98"/>
      <c r="N1131" s="28"/>
      <c r="O1131" s="82"/>
      <c r="Q1131" s="76"/>
      <c r="R1131" s="28"/>
      <c r="S1131" s="39"/>
      <c r="U1131" s="76"/>
    </row>
    <row r="1132" spans="1:21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98"/>
      <c r="N1132" s="28"/>
      <c r="O1132" s="82"/>
      <c r="Q1132" s="76"/>
      <c r="R1132" s="28"/>
      <c r="S1132" s="39"/>
      <c r="U1132" s="76"/>
    </row>
    <row r="1133" spans="1:21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98"/>
      <c r="N1133" s="28"/>
      <c r="O1133" s="82"/>
      <c r="Q1133" s="76"/>
      <c r="R1133" s="28"/>
      <c r="S1133" s="39"/>
      <c r="U1133" s="76"/>
    </row>
    <row r="1134" spans="1:21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98"/>
      <c r="N1134" s="28"/>
      <c r="O1134" s="82"/>
      <c r="Q1134" s="76"/>
      <c r="R1134" s="28"/>
      <c r="S1134" s="39"/>
      <c r="U1134" s="76"/>
    </row>
    <row r="1135" spans="1:21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98"/>
      <c r="N1135" s="28"/>
      <c r="O1135" s="82"/>
      <c r="Q1135" s="76"/>
      <c r="R1135" s="28"/>
      <c r="S1135" s="39"/>
      <c r="U1135" s="76"/>
    </row>
    <row r="1136" spans="1:21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98"/>
      <c r="N1136" s="28"/>
      <c r="O1136" s="82"/>
      <c r="Q1136" s="76"/>
      <c r="R1136" s="28"/>
      <c r="S1136" s="39"/>
      <c r="U1136" s="76"/>
    </row>
    <row r="1137" spans="1:21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98"/>
      <c r="N1137" s="28"/>
      <c r="O1137" s="82"/>
      <c r="Q1137" s="76"/>
      <c r="R1137" s="28"/>
      <c r="S1137" s="39"/>
      <c r="U1137" s="76"/>
    </row>
    <row r="1138" spans="1:21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98"/>
      <c r="N1138" s="28"/>
      <c r="O1138" s="82"/>
      <c r="Q1138" s="76"/>
      <c r="R1138" s="28"/>
      <c r="S1138" s="39"/>
      <c r="U1138" s="76"/>
    </row>
    <row r="1139" spans="1:21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98"/>
      <c r="N1139" s="28"/>
      <c r="O1139" s="82"/>
      <c r="Q1139" s="76"/>
      <c r="R1139" s="28"/>
      <c r="S1139" s="39"/>
      <c r="U1139" s="76"/>
    </row>
    <row r="1140" spans="1:21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98"/>
      <c r="N1140" s="28"/>
      <c r="O1140" s="82"/>
      <c r="Q1140" s="76"/>
      <c r="R1140" s="28"/>
      <c r="S1140" s="39"/>
      <c r="U1140" s="76"/>
    </row>
    <row r="1141" spans="1:21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98"/>
      <c r="N1141" s="28"/>
      <c r="O1141" s="82"/>
      <c r="Q1141" s="76"/>
      <c r="R1141" s="28"/>
      <c r="S1141" s="39"/>
      <c r="U1141" s="76"/>
    </row>
    <row r="1142" spans="1:21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98"/>
      <c r="N1142" s="28"/>
      <c r="O1142" s="82"/>
      <c r="Q1142" s="76"/>
      <c r="R1142" s="28"/>
      <c r="S1142" s="39"/>
      <c r="U1142" s="76"/>
    </row>
    <row r="1143" spans="1:21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98"/>
      <c r="N1143" s="28"/>
      <c r="O1143" s="82"/>
      <c r="Q1143" s="76"/>
      <c r="R1143" s="28"/>
      <c r="S1143" s="39"/>
      <c r="U1143" s="76"/>
    </row>
    <row r="1144" spans="1:21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98"/>
      <c r="N1144" s="28"/>
      <c r="O1144" s="82"/>
      <c r="Q1144" s="76"/>
      <c r="R1144" s="28"/>
      <c r="S1144" s="39"/>
      <c r="U1144" s="76"/>
    </row>
    <row r="1145" spans="1:21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98"/>
      <c r="N1145" s="28"/>
      <c r="O1145" s="82"/>
      <c r="Q1145" s="76"/>
      <c r="R1145" s="28"/>
      <c r="S1145" s="39"/>
      <c r="U1145" s="76"/>
    </row>
    <row r="1146" spans="1:21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98"/>
      <c r="N1146" s="28"/>
      <c r="O1146" s="82"/>
      <c r="Q1146" s="76"/>
      <c r="R1146" s="28"/>
      <c r="S1146" s="39"/>
      <c r="U1146" s="76"/>
    </row>
    <row r="1147" spans="1:21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98"/>
      <c r="N1147" s="28"/>
      <c r="O1147" s="82"/>
      <c r="Q1147" s="76"/>
      <c r="R1147" s="28"/>
      <c r="S1147" s="39"/>
      <c r="U1147" s="76"/>
    </row>
    <row r="1148" spans="1:21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98"/>
      <c r="N1148" s="28"/>
      <c r="O1148" s="82"/>
      <c r="Q1148" s="76"/>
      <c r="R1148" s="28"/>
      <c r="S1148" s="39"/>
      <c r="U1148" s="76"/>
    </row>
    <row r="1149" spans="1:21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98"/>
      <c r="N1149" s="28"/>
      <c r="O1149" s="82"/>
      <c r="Q1149" s="76"/>
      <c r="R1149" s="28"/>
      <c r="S1149" s="39"/>
      <c r="U1149" s="76"/>
    </row>
    <row r="1150" spans="1:21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98"/>
      <c r="N1150" s="28"/>
      <c r="O1150" s="82"/>
      <c r="Q1150" s="76"/>
      <c r="R1150" s="28"/>
      <c r="S1150" s="39"/>
      <c r="U1150" s="76"/>
    </row>
    <row r="1151" spans="1:21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98"/>
      <c r="N1151" s="28"/>
      <c r="O1151" s="82"/>
      <c r="Q1151" s="76"/>
      <c r="R1151" s="28"/>
      <c r="S1151" s="39"/>
      <c r="U1151" s="76"/>
    </row>
    <row r="1152" spans="1:21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98"/>
      <c r="N1152" s="28"/>
      <c r="O1152" s="82"/>
      <c r="Q1152" s="76"/>
      <c r="R1152" s="28"/>
      <c r="S1152" s="39"/>
      <c r="U1152" s="76"/>
    </row>
    <row r="1153" spans="1:21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98"/>
      <c r="N1153" s="28"/>
      <c r="O1153" s="82"/>
      <c r="Q1153" s="76"/>
      <c r="R1153" s="28"/>
      <c r="S1153" s="39"/>
      <c r="U1153" s="76"/>
    </row>
    <row r="1154" spans="1:21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98"/>
      <c r="N1154" s="28"/>
      <c r="O1154" s="82"/>
      <c r="Q1154" s="76"/>
      <c r="R1154" s="28"/>
      <c r="S1154" s="39"/>
      <c r="U1154" s="76"/>
    </row>
    <row r="1155" spans="1:21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98"/>
      <c r="N1155" s="28"/>
      <c r="O1155" s="82"/>
      <c r="Q1155" s="76"/>
      <c r="R1155" s="28"/>
      <c r="S1155" s="39"/>
      <c r="U1155" s="76"/>
    </row>
    <row r="1156" spans="1:21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98"/>
      <c r="N1156" s="28"/>
      <c r="O1156" s="82"/>
      <c r="Q1156" s="76"/>
      <c r="R1156" s="28"/>
      <c r="S1156" s="39"/>
      <c r="U1156" s="76"/>
    </row>
    <row r="1157" spans="1:21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98"/>
      <c r="N1157" s="28"/>
      <c r="O1157" s="82"/>
      <c r="Q1157" s="76"/>
      <c r="R1157" s="28"/>
      <c r="S1157" s="39"/>
      <c r="U1157" s="76"/>
    </row>
    <row r="1158" spans="1:21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98"/>
      <c r="N1158" s="28"/>
      <c r="O1158" s="82"/>
      <c r="Q1158" s="76"/>
      <c r="R1158" s="28"/>
      <c r="S1158" s="39"/>
      <c r="U1158" s="76"/>
    </row>
    <row r="1159" spans="1:21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98"/>
      <c r="N1159" s="28"/>
      <c r="O1159" s="82"/>
      <c r="Q1159" s="76"/>
      <c r="R1159" s="28"/>
      <c r="S1159" s="39"/>
      <c r="U1159" s="76"/>
    </row>
    <row r="1160" spans="1:21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98"/>
      <c r="N1160" s="28"/>
      <c r="O1160" s="82"/>
      <c r="Q1160" s="76"/>
      <c r="R1160" s="28"/>
      <c r="S1160" s="39"/>
      <c r="U1160" s="76"/>
    </row>
    <row r="1161" spans="1:21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98"/>
      <c r="N1161" s="28"/>
      <c r="O1161" s="82"/>
      <c r="Q1161" s="76"/>
      <c r="R1161" s="28"/>
      <c r="S1161" s="39"/>
      <c r="U1161" s="76"/>
    </row>
    <row r="1162" spans="1:21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98"/>
      <c r="N1162" s="28"/>
      <c r="O1162" s="82"/>
      <c r="Q1162" s="76"/>
      <c r="R1162" s="28"/>
      <c r="S1162" s="39"/>
      <c r="U1162" s="76"/>
    </row>
    <row r="1163" spans="1:21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98"/>
      <c r="N1163" s="28"/>
      <c r="O1163" s="82"/>
      <c r="Q1163" s="76"/>
      <c r="R1163" s="28"/>
      <c r="S1163" s="39"/>
      <c r="U1163" s="76"/>
    </row>
    <row r="1164" spans="1:21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98"/>
      <c r="N1164" s="28"/>
      <c r="O1164" s="82"/>
      <c r="Q1164" s="76"/>
      <c r="R1164" s="28"/>
      <c r="S1164" s="39"/>
      <c r="U1164" s="76"/>
    </row>
    <row r="1165" spans="1:21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98"/>
      <c r="N1165" s="28"/>
      <c r="O1165" s="82"/>
      <c r="Q1165" s="76"/>
      <c r="R1165" s="28"/>
      <c r="S1165" s="39"/>
      <c r="U1165" s="76"/>
    </row>
    <row r="1166" spans="1:21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98"/>
      <c r="N1166" s="28"/>
      <c r="O1166" s="82"/>
      <c r="Q1166" s="76"/>
      <c r="R1166" s="28"/>
      <c r="S1166" s="39"/>
      <c r="U1166" s="76"/>
    </row>
    <row r="1167" spans="1:21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98"/>
      <c r="N1167" s="28"/>
      <c r="O1167" s="82"/>
      <c r="Q1167" s="76"/>
      <c r="R1167" s="28"/>
      <c r="S1167" s="39"/>
      <c r="U1167" s="76"/>
    </row>
    <row r="1168" spans="1:21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98"/>
      <c r="N1168" s="28"/>
      <c r="O1168" s="82"/>
      <c r="Q1168" s="76"/>
      <c r="R1168" s="28"/>
      <c r="S1168" s="39"/>
      <c r="U1168" s="76"/>
    </row>
    <row r="1169" spans="1:21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98"/>
      <c r="N1169" s="28"/>
      <c r="O1169" s="82"/>
      <c r="Q1169" s="76"/>
      <c r="R1169" s="28"/>
      <c r="S1169" s="39"/>
      <c r="U1169" s="76"/>
    </row>
    <row r="1170" spans="1:21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98"/>
      <c r="N1170" s="28"/>
      <c r="O1170" s="82"/>
      <c r="Q1170" s="76"/>
      <c r="R1170" s="28"/>
      <c r="S1170" s="39"/>
      <c r="U1170" s="76"/>
    </row>
    <row r="1171" spans="1:21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98"/>
      <c r="N1171" s="28"/>
      <c r="O1171" s="82"/>
      <c r="Q1171" s="76"/>
      <c r="R1171" s="28"/>
      <c r="S1171" s="39"/>
      <c r="U1171" s="76"/>
    </row>
    <row r="1172" spans="1:21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98"/>
      <c r="N1172" s="28"/>
      <c r="O1172" s="82"/>
      <c r="Q1172" s="76"/>
      <c r="R1172" s="28"/>
      <c r="S1172" s="39"/>
      <c r="U1172" s="76"/>
    </row>
    <row r="1173" spans="1:21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98"/>
      <c r="N1173" s="28"/>
      <c r="O1173" s="82"/>
      <c r="Q1173" s="76"/>
      <c r="R1173" s="28"/>
      <c r="S1173" s="39"/>
      <c r="U1173" s="76"/>
    </row>
    <row r="1174" spans="1:21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98"/>
      <c r="N1174" s="28"/>
      <c r="O1174" s="82"/>
      <c r="Q1174" s="76"/>
      <c r="R1174" s="28"/>
      <c r="S1174" s="39"/>
      <c r="U1174" s="76"/>
    </row>
    <row r="1175" spans="1:21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98"/>
      <c r="N1175" s="28"/>
      <c r="O1175" s="82"/>
      <c r="Q1175" s="76"/>
      <c r="R1175" s="28"/>
      <c r="S1175" s="39"/>
      <c r="U1175" s="76"/>
    </row>
    <row r="1176" spans="1:21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98"/>
      <c r="N1176" s="28"/>
      <c r="O1176" s="82"/>
      <c r="Q1176" s="76"/>
      <c r="R1176" s="28"/>
      <c r="S1176" s="39"/>
      <c r="U1176" s="76"/>
    </row>
    <row r="1177" spans="1:21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98"/>
      <c r="N1177" s="28"/>
      <c r="O1177" s="82"/>
      <c r="Q1177" s="76"/>
      <c r="R1177" s="28"/>
      <c r="S1177" s="39"/>
      <c r="U1177" s="76"/>
    </row>
    <row r="1178" spans="1:21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98"/>
      <c r="N1178" s="28"/>
      <c r="O1178" s="82"/>
      <c r="Q1178" s="76"/>
      <c r="R1178" s="28"/>
      <c r="S1178" s="39"/>
      <c r="U1178" s="76"/>
    </row>
    <row r="1179" spans="1:21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98"/>
      <c r="N1179" s="28"/>
      <c r="O1179" s="82"/>
      <c r="Q1179" s="76"/>
      <c r="R1179" s="28"/>
      <c r="S1179" s="39"/>
      <c r="U1179" s="76"/>
    </row>
    <row r="1180" spans="1:21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98"/>
      <c r="N1180" s="28"/>
      <c r="O1180" s="82"/>
      <c r="Q1180" s="76"/>
      <c r="R1180" s="28"/>
      <c r="S1180" s="39"/>
      <c r="U1180" s="76"/>
    </row>
    <row r="1181" spans="1:21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98"/>
      <c r="N1181" s="28"/>
      <c r="O1181" s="82"/>
      <c r="Q1181" s="76"/>
      <c r="R1181" s="28"/>
      <c r="S1181" s="39"/>
      <c r="U1181" s="76"/>
    </row>
    <row r="1182" spans="1:21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98"/>
      <c r="N1182" s="28"/>
      <c r="O1182" s="82"/>
      <c r="Q1182" s="76"/>
      <c r="R1182" s="28"/>
      <c r="S1182" s="39"/>
      <c r="U1182" s="76"/>
    </row>
    <row r="1183" spans="1:21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98"/>
      <c r="N1183" s="28"/>
      <c r="O1183" s="82"/>
      <c r="Q1183" s="76"/>
      <c r="R1183" s="28"/>
      <c r="S1183" s="39"/>
      <c r="U1183" s="76"/>
    </row>
    <row r="1184" spans="1:21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98"/>
      <c r="N1184" s="28"/>
      <c r="O1184" s="82"/>
      <c r="Q1184" s="76"/>
      <c r="R1184" s="28"/>
      <c r="S1184" s="39"/>
      <c r="U1184" s="76"/>
    </row>
    <row r="1185" spans="1:21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98"/>
      <c r="N1185" s="28"/>
      <c r="O1185" s="82"/>
      <c r="Q1185" s="76"/>
      <c r="R1185" s="28"/>
      <c r="S1185" s="39"/>
      <c r="U1185" s="76"/>
    </row>
    <row r="1186" spans="1:21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98"/>
      <c r="N1186" s="28"/>
      <c r="O1186" s="82"/>
      <c r="Q1186" s="76"/>
      <c r="R1186" s="28"/>
      <c r="S1186" s="39"/>
      <c r="U1186" s="76"/>
    </row>
    <row r="1187" spans="1:21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98"/>
      <c r="N1187" s="28"/>
      <c r="O1187" s="82"/>
      <c r="Q1187" s="76"/>
      <c r="R1187" s="28"/>
      <c r="S1187" s="39"/>
      <c r="U1187" s="76"/>
    </row>
    <row r="1188" spans="1:21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98"/>
      <c r="N1188" s="28"/>
      <c r="O1188" s="82"/>
      <c r="Q1188" s="76"/>
      <c r="R1188" s="28"/>
      <c r="S1188" s="39"/>
      <c r="U1188" s="76"/>
    </row>
    <row r="1189" spans="1:21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98"/>
      <c r="N1189" s="28"/>
      <c r="O1189" s="82"/>
      <c r="Q1189" s="76"/>
      <c r="R1189" s="28"/>
      <c r="S1189" s="39"/>
      <c r="U1189" s="76"/>
    </row>
    <row r="1190" spans="1:21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98"/>
      <c r="N1190" s="28"/>
      <c r="O1190" s="82"/>
      <c r="Q1190" s="76"/>
      <c r="R1190" s="28"/>
      <c r="S1190" s="39"/>
      <c r="U1190" s="76"/>
    </row>
    <row r="1191" spans="1:21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98"/>
      <c r="N1191" s="28"/>
      <c r="O1191" s="82"/>
      <c r="Q1191" s="76"/>
      <c r="R1191" s="28"/>
      <c r="S1191" s="39"/>
      <c r="U1191" s="76"/>
    </row>
    <row r="1192" spans="1:21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98"/>
      <c r="N1192" s="28"/>
      <c r="O1192" s="82"/>
      <c r="Q1192" s="76"/>
      <c r="R1192" s="28"/>
      <c r="S1192" s="39"/>
      <c r="U1192" s="76"/>
    </row>
    <row r="1193" spans="1:21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98"/>
      <c r="N1193" s="28"/>
      <c r="O1193" s="82"/>
      <c r="Q1193" s="76"/>
      <c r="R1193" s="28"/>
      <c r="S1193" s="39"/>
      <c r="U1193" s="76"/>
    </row>
    <row r="1194" spans="1:21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98"/>
      <c r="N1194" s="28"/>
      <c r="O1194" s="82"/>
      <c r="Q1194" s="76"/>
      <c r="R1194" s="28"/>
      <c r="S1194" s="39"/>
      <c r="U1194" s="76"/>
    </row>
    <row r="1195" spans="1:21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98"/>
      <c r="N1195" s="28"/>
      <c r="O1195" s="82"/>
      <c r="Q1195" s="76"/>
      <c r="R1195" s="28"/>
      <c r="S1195" s="39"/>
      <c r="U1195" s="76"/>
    </row>
    <row r="1196" spans="1:21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98"/>
      <c r="N1196" s="28"/>
      <c r="O1196" s="82"/>
      <c r="Q1196" s="76"/>
      <c r="R1196" s="28"/>
      <c r="S1196" s="39"/>
      <c r="U1196" s="76"/>
    </row>
    <row r="1197" spans="1:21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98"/>
      <c r="N1197" s="28"/>
      <c r="O1197" s="82"/>
      <c r="Q1197" s="76"/>
      <c r="R1197" s="28"/>
      <c r="S1197" s="39"/>
      <c r="U1197" s="76"/>
    </row>
    <row r="1198" spans="1:21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98"/>
      <c r="N1198" s="28"/>
      <c r="O1198" s="82"/>
      <c r="Q1198" s="76"/>
      <c r="R1198" s="28"/>
      <c r="S1198" s="39"/>
      <c r="U1198" s="76"/>
    </row>
    <row r="1199" spans="1:21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98"/>
      <c r="N1199" s="28"/>
      <c r="O1199" s="82"/>
      <c r="Q1199" s="76"/>
      <c r="R1199" s="28"/>
      <c r="S1199" s="39"/>
      <c r="U1199" s="76"/>
    </row>
    <row r="1200" spans="1:21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98"/>
      <c r="N1200" s="28"/>
      <c r="O1200" s="82"/>
      <c r="Q1200" s="76"/>
      <c r="R1200" s="28"/>
      <c r="S1200" s="39"/>
      <c r="U1200" s="76"/>
    </row>
    <row r="1201" spans="1:21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98"/>
      <c r="N1201" s="28"/>
      <c r="O1201" s="82"/>
      <c r="Q1201" s="76"/>
      <c r="R1201" s="28"/>
      <c r="S1201" s="39"/>
      <c r="U1201" s="76"/>
    </row>
    <row r="1202" spans="1:21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98"/>
      <c r="N1202" s="28"/>
      <c r="O1202" s="82"/>
      <c r="Q1202" s="76"/>
      <c r="R1202" s="28"/>
      <c r="S1202" s="39"/>
      <c r="U1202" s="76"/>
    </row>
    <row r="1203" spans="1:21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98"/>
      <c r="N1203" s="28"/>
      <c r="O1203" s="82"/>
      <c r="Q1203" s="76"/>
      <c r="R1203" s="28"/>
      <c r="S1203" s="39"/>
      <c r="U1203" s="76"/>
    </row>
    <row r="1204" spans="1:21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98"/>
      <c r="N1204" s="28"/>
      <c r="O1204" s="82"/>
      <c r="Q1204" s="76"/>
      <c r="R1204" s="28"/>
      <c r="S1204" s="39"/>
      <c r="U1204" s="76"/>
    </row>
    <row r="1205" spans="1:21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98"/>
      <c r="N1205" s="28"/>
      <c r="O1205" s="82"/>
      <c r="Q1205" s="76"/>
      <c r="R1205" s="28"/>
      <c r="S1205" s="39"/>
      <c r="U1205" s="76"/>
    </row>
    <row r="1206" spans="1:21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98"/>
      <c r="N1206" s="28"/>
      <c r="O1206" s="82"/>
      <c r="Q1206" s="76"/>
      <c r="R1206" s="28"/>
      <c r="S1206" s="39"/>
      <c r="U1206" s="76"/>
    </row>
    <row r="1207" spans="1:21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98"/>
      <c r="N1207" s="28"/>
      <c r="O1207" s="82"/>
      <c r="Q1207" s="76"/>
      <c r="R1207" s="28"/>
      <c r="S1207" s="39"/>
      <c r="U1207" s="76"/>
    </row>
    <row r="1208" spans="1:21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98"/>
      <c r="N1208" s="28"/>
      <c r="O1208" s="82"/>
      <c r="Q1208" s="76"/>
      <c r="R1208" s="28"/>
      <c r="S1208" s="39"/>
      <c r="U1208" s="76"/>
    </row>
    <row r="1209" spans="1:21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98"/>
      <c r="N1209" s="28"/>
      <c r="O1209" s="82"/>
      <c r="Q1209" s="76"/>
      <c r="R1209" s="28"/>
      <c r="S1209" s="39"/>
      <c r="U1209" s="76"/>
    </row>
    <row r="1210" spans="1:21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98"/>
      <c r="N1210" s="28"/>
      <c r="O1210" s="82"/>
      <c r="Q1210" s="76"/>
      <c r="R1210" s="28"/>
      <c r="S1210" s="39"/>
      <c r="U1210" s="76"/>
    </row>
    <row r="1211" spans="1:21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98"/>
      <c r="N1211" s="28"/>
      <c r="O1211" s="82"/>
      <c r="Q1211" s="76"/>
      <c r="R1211" s="28"/>
      <c r="S1211" s="39"/>
      <c r="U1211" s="76"/>
    </row>
    <row r="1212" spans="1:21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98"/>
      <c r="N1212" s="28"/>
      <c r="O1212" s="82"/>
      <c r="Q1212" s="76"/>
      <c r="R1212" s="28"/>
      <c r="S1212" s="39"/>
      <c r="U1212" s="76"/>
    </row>
    <row r="1213" spans="1:21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98"/>
      <c r="N1213" s="28"/>
      <c r="O1213" s="82"/>
      <c r="Q1213" s="76"/>
      <c r="R1213" s="28"/>
      <c r="S1213" s="39"/>
      <c r="U1213" s="76"/>
    </row>
    <row r="1214" spans="1:21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98"/>
      <c r="N1214" s="28"/>
      <c r="O1214" s="82"/>
      <c r="Q1214" s="76"/>
      <c r="R1214" s="28"/>
      <c r="S1214" s="39"/>
      <c r="U1214" s="76"/>
    </row>
    <row r="1215" spans="1:21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98"/>
      <c r="N1215" s="28"/>
      <c r="O1215" s="82"/>
      <c r="Q1215" s="76"/>
      <c r="R1215" s="28"/>
      <c r="S1215" s="39"/>
      <c r="U1215" s="76"/>
    </row>
    <row r="1216" spans="1:21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98"/>
      <c r="N1216" s="28"/>
      <c r="O1216" s="82"/>
      <c r="Q1216" s="76"/>
      <c r="R1216" s="28"/>
      <c r="S1216" s="39"/>
      <c r="U1216" s="76"/>
    </row>
    <row r="1217" spans="1:21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98"/>
      <c r="N1217" s="28"/>
      <c r="O1217" s="82"/>
      <c r="Q1217" s="76"/>
      <c r="R1217" s="28"/>
      <c r="S1217" s="39"/>
      <c r="U1217" s="76"/>
    </row>
    <row r="1218" spans="1:21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98"/>
      <c r="N1218" s="28"/>
      <c r="O1218" s="82"/>
      <c r="Q1218" s="76"/>
      <c r="R1218" s="28"/>
      <c r="S1218" s="39"/>
      <c r="U1218" s="76"/>
    </row>
    <row r="1219" spans="1:21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98"/>
      <c r="N1219" s="28"/>
      <c r="O1219" s="82"/>
      <c r="Q1219" s="76"/>
      <c r="R1219" s="28"/>
      <c r="S1219" s="39"/>
      <c r="U1219" s="76"/>
    </row>
    <row r="1220" spans="1:21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98"/>
      <c r="N1220" s="28"/>
      <c r="O1220" s="82"/>
      <c r="Q1220" s="76"/>
      <c r="R1220" s="28"/>
      <c r="S1220" s="39"/>
      <c r="U1220" s="76"/>
    </row>
    <row r="1221" spans="1:21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98"/>
      <c r="N1221" s="28"/>
      <c r="O1221" s="82"/>
      <c r="Q1221" s="76"/>
      <c r="R1221" s="28"/>
      <c r="S1221" s="39"/>
      <c r="U1221" s="76"/>
    </row>
    <row r="1222" spans="1:21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98"/>
      <c r="N1222" s="28"/>
      <c r="O1222" s="82"/>
      <c r="Q1222" s="76"/>
      <c r="R1222" s="28"/>
      <c r="S1222" s="39"/>
      <c r="U1222" s="76"/>
    </row>
    <row r="1223" spans="1:21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98"/>
      <c r="N1223" s="28"/>
      <c r="O1223" s="82"/>
      <c r="Q1223" s="76"/>
      <c r="R1223" s="28"/>
      <c r="S1223" s="39"/>
      <c r="U1223" s="76"/>
    </row>
    <row r="1224" spans="1:21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98"/>
      <c r="N1224" s="28"/>
      <c r="O1224" s="82"/>
      <c r="Q1224" s="76"/>
      <c r="R1224" s="28"/>
      <c r="S1224" s="39"/>
      <c r="U1224" s="76"/>
    </row>
    <row r="1225" spans="1:21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98"/>
      <c r="N1225" s="28"/>
      <c r="O1225" s="82"/>
      <c r="Q1225" s="76"/>
      <c r="R1225" s="28"/>
      <c r="S1225" s="39"/>
      <c r="U1225" s="76"/>
    </row>
    <row r="1226" spans="1:21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98"/>
      <c r="N1226" s="28"/>
      <c r="O1226" s="82"/>
      <c r="Q1226" s="76"/>
      <c r="R1226" s="28"/>
      <c r="S1226" s="39"/>
      <c r="U1226" s="76"/>
    </row>
    <row r="1227" spans="1:21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98"/>
      <c r="N1227" s="28"/>
      <c r="O1227" s="82"/>
      <c r="Q1227" s="76"/>
      <c r="R1227" s="28"/>
      <c r="S1227" s="39"/>
      <c r="U1227" s="76"/>
    </row>
    <row r="1228" spans="1:21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98"/>
      <c r="N1228" s="28"/>
      <c r="O1228" s="82"/>
      <c r="Q1228" s="76"/>
      <c r="R1228" s="28"/>
      <c r="S1228" s="39"/>
      <c r="U1228" s="76"/>
    </row>
    <row r="1229" spans="1:21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98"/>
      <c r="N1229" s="28"/>
      <c r="O1229" s="82"/>
      <c r="Q1229" s="76"/>
      <c r="R1229" s="28"/>
      <c r="S1229" s="39"/>
      <c r="U1229" s="76"/>
    </row>
    <row r="1230" spans="1:21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98"/>
      <c r="N1230" s="28"/>
      <c r="O1230" s="82"/>
      <c r="Q1230" s="76"/>
      <c r="R1230" s="28"/>
      <c r="S1230" s="39"/>
      <c r="U1230" s="76"/>
    </row>
    <row r="1231" spans="1:21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98"/>
      <c r="N1231" s="28"/>
      <c r="O1231" s="82"/>
      <c r="Q1231" s="76"/>
      <c r="R1231" s="28"/>
      <c r="S1231" s="39"/>
      <c r="U1231" s="76"/>
    </row>
    <row r="1232" spans="1:21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98"/>
      <c r="N1232" s="28"/>
      <c r="O1232" s="82"/>
      <c r="Q1232" s="76"/>
      <c r="R1232" s="28"/>
      <c r="S1232" s="39"/>
      <c r="U1232" s="76"/>
    </row>
    <row r="1233" spans="1:21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98"/>
      <c r="N1233" s="28"/>
      <c r="O1233" s="82"/>
      <c r="Q1233" s="76"/>
      <c r="R1233" s="28"/>
      <c r="S1233" s="39"/>
      <c r="U1233" s="76"/>
    </row>
    <row r="1234" spans="1:21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98"/>
      <c r="N1234" s="28"/>
      <c r="O1234" s="82"/>
      <c r="Q1234" s="76"/>
      <c r="R1234" s="28"/>
      <c r="S1234" s="39"/>
      <c r="U1234" s="76"/>
    </row>
    <row r="1235" spans="1:21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98"/>
      <c r="N1235" s="28"/>
      <c r="O1235" s="82"/>
      <c r="Q1235" s="76"/>
      <c r="R1235" s="28"/>
      <c r="S1235" s="39"/>
      <c r="U1235" s="76"/>
    </row>
    <row r="1236" spans="1:21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98"/>
      <c r="N1236" s="28"/>
      <c r="O1236" s="82"/>
      <c r="Q1236" s="76"/>
      <c r="R1236" s="28"/>
      <c r="S1236" s="39"/>
      <c r="U1236" s="76"/>
    </row>
    <row r="1237" spans="1:21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98"/>
      <c r="N1237" s="28"/>
      <c r="O1237" s="82"/>
      <c r="Q1237" s="76"/>
      <c r="R1237" s="28"/>
      <c r="S1237" s="39"/>
      <c r="U1237" s="76"/>
    </row>
    <row r="1238" spans="1:21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98"/>
      <c r="N1238" s="28"/>
      <c r="O1238" s="82"/>
      <c r="Q1238" s="76"/>
      <c r="R1238" s="28"/>
      <c r="S1238" s="39"/>
      <c r="U1238" s="76"/>
    </row>
    <row r="1239" spans="1:21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98"/>
      <c r="N1239" s="28"/>
      <c r="O1239" s="82"/>
      <c r="Q1239" s="76"/>
      <c r="R1239" s="28"/>
      <c r="S1239" s="39"/>
      <c r="U1239" s="76"/>
    </row>
    <row r="1240" spans="1:21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98"/>
      <c r="N1240" s="28"/>
      <c r="O1240" s="82"/>
      <c r="Q1240" s="76"/>
      <c r="R1240" s="28"/>
      <c r="S1240" s="39"/>
      <c r="U1240" s="76"/>
    </row>
    <row r="1241" spans="1:21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98"/>
      <c r="N1241" s="28"/>
      <c r="O1241" s="82"/>
      <c r="Q1241" s="76"/>
      <c r="R1241" s="28"/>
      <c r="S1241" s="39"/>
      <c r="U1241" s="76"/>
    </row>
    <row r="1242" spans="1:21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98"/>
      <c r="N1242" s="28"/>
      <c r="O1242" s="82"/>
      <c r="Q1242" s="76"/>
      <c r="R1242" s="28"/>
      <c r="S1242" s="39"/>
      <c r="U1242" s="76"/>
    </row>
    <row r="1243" spans="1:21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98"/>
      <c r="N1243" s="28"/>
      <c r="O1243" s="82"/>
      <c r="Q1243" s="76"/>
      <c r="R1243" s="28"/>
      <c r="S1243" s="39"/>
      <c r="U1243" s="76"/>
    </row>
    <row r="1244" spans="1:21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98"/>
      <c r="N1244" s="28"/>
      <c r="O1244" s="82"/>
      <c r="Q1244" s="76"/>
      <c r="R1244" s="28"/>
      <c r="S1244" s="39"/>
      <c r="U1244" s="76"/>
    </row>
    <row r="1245" spans="1:21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98"/>
      <c r="N1245" s="28"/>
      <c r="O1245" s="82"/>
      <c r="Q1245" s="76"/>
      <c r="R1245" s="28"/>
      <c r="S1245" s="39"/>
      <c r="U1245" s="76"/>
    </row>
    <row r="1246" spans="1:21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98"/>
      <c r="N1246" s="28"/>
      <c r="O1246" s="82"/>
      <c r="Q1246" s="76"/>
      <c r="R1246" s="28"/>
      <c r="S1246" s="39"/>
      <c r="U1246" s="76"/>
    </row>
    <row r="1247" spans="1:21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98"/>
      <c r="N1247" s="28"/>
      <c r="O1247" s="82"/>
      <c r="Q1247" s="76"/>
      <c r="R1247" s="28"/>
      <c r="S1247" s="39"/>
      <c r="U1247" s="76"/>
    </row>
    <row r="1248" spans="1:21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98"/>
      <c r="N1248" s="28"/>
      <c r="O1248" s="82"/>
      <c r="Q1248" s="76"/>
      <c r="R1248" s="28"/>
      <c r="S1248" s="39"/>
      <c r="U1248" s="76"/>
    </row>
    <row r="1249" spans="1:21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98"/>
      <c r="N1249" s="28"/>
      <c r="O1249" s="82"/>
      <c r="Q1249" s="76"/>
      <c r="R1249" s="28"/>
      <c r="S1249" s="39"/>
      <c r="U1249" s="76"/>
    </row>
    <row r="1250" spans="1:21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98"/>
      <c r="N1250" s="28"/>
      <c r="O1250" s="82"/>
      <c r="Q1250" s="76"/>
      <c r="R1250" s="28"/>
      <c r="S1250" s="39"/>
      <c r="U1250" s="76"/>
    </row>
    <row r="1251" spans="1:21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98"/>
      <c r="N1251" s="28"/>
      <c r="O1251" s="82"/>
      <c r="Q1251" s="76"/>
      <c r="R1251" s="28"/>
      <c r="S1251" s="39"/>
      <c r="U1251" s="76"/>
    </row>
    <row r="1252" spans="1:21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98"/>
      <c r="N1252" s="28"/>
      <c r="O1252" s="82"/>
      <c r="Q1252" s="76"/>
      <c r="R1252" s="28"/>
      <c r="S1252" s="39"/>
      <c r="U1252" s="76"/>
    </row>
    <row r="1253" spans="1:21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98"/>
      <c r="N1253" s="28"/>
      <c r="O1253" s="82"/>
      <c r="Q1253" s="76"/>
      <c r="R1253" s="28"/>
      <c r="S1253" s="39"/>
      <c r="U1253" s="76"/>
    </row>
    <row r="1254" spans="1:21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98"/>
      <c r="N1254" s="28"/>
      <c r="O1254" s="82"/>
      <c r="Q1254" s="76"/>
      <c r="R1254" s="28"/>
      <c r="S1254" s="39"/>
      <c r="U1254" s="76"/>
    </row>
    <row r="1255" spans="1:21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98"/>
      <c r="N1255" s="28"/>
      <c r="O1255" s="82"/>
      <c r="Q1255" s="76"/>
      <c r="R1255" s="28"/>
      <c r="S1255" s="39"/>
      <c r="U1255" s="76"/>
    </row>
    <row r="1256" spans="1:21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98"/>
      <c r="N1256" s="28"/>
      <c r="O1256" s="82"/>
      <c r="Q1256" s="76"/>
      <c r="R1256" s="28"/>
      <c r="S1256" s="39"/>
      <c r="U1256" s="76"/>
    </row>
    <row r="1257" spans="1:21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98"/>
      <c r="N1257" s="28"/>
      <c r="O1257" s="82"/>
      <c r="Q1257" s="76"/>
      <c r="R1257" s="28"/>
      <c r="S1257" s="39"/>
      <c r="U1257" s="76"/>
    </row>
    <row r="1258" spans="1:21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98"/>
      <c r="N1258" s="28"/>
      <c r="O1258" s="82"/>
      <c r="Q1258" s="76"/>
      <c r="R1258" s="28"/>
      <c r="S1258" s="39"/>
      <c r="U1258" s="76"/>
    </row>
    <row r="1259" spans="1:21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98"/>
      <c r="N1259" s="28"/>
      <c r="O1259" s="82"/>
      <c r="Q1259" s="76"/>
      <c r="R1259" s="28"/>
      <c r="S1259" s="39"/>
      <c r="U1259" s="76"/>
    </row>
    <row r="1260" spans="1:21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98"/>
      <c r="N1260" s="28"/>
      <c r="O1260" s="82"/>
      <c r="Q1260" s="76"/>
      <c r="R1260" s="28"/>
      <c r="S1260" s="39"/>
      <c r="U1260" s="76"/>
    </row>
    <row r="1261" spans="1:21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98"/>
      <c r="N1261" s="28"/>
      <c r="O1261" s="82"/>
      <c r="Q1261" s="76"/>
      <c r="R1261" s="28"/>
      <c r="S1261" s="39"/>
      <c r="U1261" s="76"/>
    </row>
    <row r="1262" spans="1:21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98"/>
      <c r="N1262" s="28"/>
      <c r="O1262" s="82"/>
      <c r="Q1262" s="76"/>
      <c r="R1262" s="28"/>
      <c r="S1262" s="39"/>
      <c r="U1262" s="76"/>
    </row>
    <row r="1263" spans="1:21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98"/>
      <c r="N1263" s="28"/>
      <c r="O1263" s="82"/>
      <c r="Q1263" s="76"/>
      <c r="R1263" s="28"/>
      <c r="S1263" s="39"/>
      <c r="U1263" s="76"/>
    </row>
    <row r="1264" spans="1:21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98"/>
      <c r="N1264" s="28"/>
      <c r="O1264" s="82"/>
      <c r="Q1264" s="76"/>
      <c r="R1264" s="28"/>
      <c r="S1264" s="39"/>
      <c r="U1264" s="76"/>
    </row>
    <row r="1265" spans="1:21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98"/>
      <c r="N1265" s="28"/>
      <c r="O1265" s="82"/>
      <c r="Q1265" s="76"/>
      <c r="R1265" s="28"/>
      <c r="S1265" s="39"/>
      <c r="U1265" s="76"/>
    </row>
    <row r="1266" spans="1:21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98"/>
      <c r="N1266" s="28"/>
      <c r="O1266" s="82"/>
      <c r="Q1266" s="76"/>
      <c r="R1266" s="28"/>
      <c r="S1266" s="39"/>
      <c r="U1266" s="76"/>
    </row>
    <row r="1267" spans="1:21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98"/>
      <c r="N1267" s="28"/>
      <c r="O1267" s="82"/>
      <c r="Q1267" s="76"/>
      <c r="R1267" s="28"/>
      <c r="S1267" s="39"/>
      <c r="U1267" s="76"/>
    </row>
    <row r="1268" spans="1:21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98"/>
      <c r="N1268" s="28"/>
      <c r="O1268" s="82"/>
      <c r="Q1268" s="76"/>
      <c r="R1268" s="28"/>
      <c r="S1268" s="39"/>
      <c r="U1268" s="76"/>
    </row>
    <row r="1269" spans="1:21" s="32" customFormat="1" ht="12" customHeight="1">
      <c r="A1269" s="27"/>
      <c r="B1269" s="27"/>
      <c r="C1269" s="27"/>
      <c r="D1269" s="27"/>
      <c r="E1269" s="27"/>
      <c r="F1269" s="27"/>
      <c r="G1269" s="27"/>
      <c r="H1269" s="27"/>
      <c r="I1269" s="27"/>
      <c r="J1269" s="28"/>
      <c r="K1269" s="28"/>
      <c r="L1269" s="98"/>
      <c r="M1269" s="98"/>
      <c r="N1269" s="28"/>
      <c r="O1269" s="82"/>
      <c r="Q1269" s="76"/>
      <c r="R1269" s="28"/>
      <c r="S1269" s="39"/>
      <c r="U1269" s="76"/>
    </row>
    <row r="1270" spans="1:21" s="32" customFormat="1" ht="12" customHeight="1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98"/>
      <c r="M1270" s="98"/>
      <c r="N1270" s="27"/>
      <c r="O1270" s="82"/>
      <c r="Q1270" s="76"/>
      <c r="R1270" s="27"/>
      <c r="S1270" s="39"/>
      <c r="U1270" s="76"/>
    </row>
    <row r="1271" spans="1:21" s="32" customFormat="1" ht="12" customHeight="1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98"/>
      <c r="M1271" s="98"/>
      <c r="N1271" s="27"/>
      <c r="O1271" s="82"/>
      <c r="Q1271" s="76"/>
      <c r="R1271" s="27"/>
      <c r="S1271" s="39"/>
      <c r="U1271" s="76"/>
    </row>
    <row r="1272" spans="1:21" s="32" customFormat="1" ht="12" customHeight="1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98"/>
      <c r="M1272" s="98"/>
      <c r="N1272" s="27"/>
      <c r="O1272" s="82"/>
      <c r="Q1272" s="76"/>
      <c r="R1272" s="27"/>
      <c r="S1272" s="39"/>
      <c r="U1272" s="76"/>
    </row>
    <row r="1273" spans="1:21" s="32" customFormat="1" ht="12" customHeight="1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98"/>
      <c r="M1273" s="98"/>
      <c r="N1273" s="27"/>
      <c r="O1273" s="82"/>
      <c r="Q1273" s="76"/>
      <c r="R1273" s="27"/>
      <c r="S1273" s="39"/>
      <c r="U1273" s="76"/>
    </row>
    <row r="1274" spans="1:21" s="32" customFormat="1" ht="12" customHeight="1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98"/>
      <c r="M1274" s="98"/>
      <c r="N1274" s="27"/>
      <c r="O1274" s="82"/>
      <c r="Q1274" s="76"/>
      <c r="R1274" s="27"/>
      <c r="S1274" s="39"/>
      <c r="U1274" s="76"/>
    </row>
    <row r="1275" spans="1:21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98"/>
      <c r="M1275" s="98"/>
      <c r="N1275" s="27"/>
      <c r="O1275" s="82"/>
      <c r="Q1275" s="76"/>
      <c r="R1275" s="27"/>
      <c r="S1275" s="39"/>
      <c r="U1275" s="76"/>
    </row>
    <row r="1276" spans="1:21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98"/>
      <c r="N1276" s="27"/>
      <c r="O1276" s="82"/>
      <c r="Q1276" s="76"/>
      <c r="R1276" s="27"/>
      <c r="S1276" s="39"/>
      <c r="U1276" s="76"/>
    </row>
    <row r="1277" spans="1:21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98"/>
      <c r="N1277" s="27"/>
      <c r="O1277" s="82"/>
      <c r="Q1277" s="76"/>
      <c r="R1277" s="27"/>
      <c r="S1277" s="39"/>
      <c r="U1277" s="76"/>
    </row>
    <row r="1278" spans="1:21" ht="12" customHeight="1">
      <c r="Q1278" s="76"/>
      <c r="U1278" s="76"/>
    </row>
    <row r="1279" spans="1:21" ht="12" customHeight="1">
      <c r="Q1279" s="76"/>
      <c r="U1279" s="76"/>
    </row>
    <row r="1280" spans="1:21" ht="12" customHeight="1">
      <c r="Q1280" s="76"/>
      <c r="U1280" s="76"/>
    </row>
    <row r="1281" spans="17:21" ht="12" customHeight="1">
      <c r="Q1281" s="76"/>
      <c r="U1281" s="76"/>
    </row>
    <row r="1282" spans="17:21" ht="12" customHeight="1">
      <c r="Q1282" s="76"/>
      <c r="U1282" s="76"/>
    </row>
    <row r="1283" spans="17:21" ht="12" customHeight="1">
      <c r="Q1283" s="76"/>
      <c r="U1283" s="76"/>
    </row>
    <row r="1284" spans="17:21" ht="12" customHeight="1">
      <c r="Q1284" s="76"/>
      <c r="U1284" s="76"/>
    </row>
    <row r="1285" spans="17:21" ht="12" customHeight="1">
      <c r="Q1285" s="76"/>
      <c r="U1285" s="76"/>
    </row>
    <row r="1286" spans="17:21" ht="12" customHeight="1">
      <c r="Q1286" s="76"/>
      <c r="U1286" s="76"/>
    </row>
    <row r="1287" spans="17:21" ht="12" customHeight="1">
      <c r="Q1287" s="76"/>
      <c r="U1287" s="76"/>
    </row>
    <row r="1288" spans="17:21" ht="12" customHeight="1">
      <c r="Q1288" s="76"/>
      <c r="U1288" s="76"/>
    </row>
    <row r="1289" spans="17:21" ht="12" customHeight="1">
      <c r="Q1289" s="76"/>
      <c r="U1289" s="76"/>
    </row>
    <row r="1290" spans="17:21" ht="12" customHeight="1">
      <c r="Q1290" s="76"/>
      <c r="U1290" s="76"/>
    </row>
    <row r="1291" spans="17:21" ht="12" customHeight="1">
      <c r="Q1291" s="76"/>
      <c r="U1291" s="76"/>
    </row>
    <row r="1292" spans="17:21" ht="12" customHeight="1">
      <c r="Q1292" s="76"/>
      <c r="U1292" s="7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8F27D-77B2-4754-920E-6FCDC1E025AB}">
  <sheetPr codeName="Sheet23">
    <tabColor theme="4"/>
  </sheetPr>
  <dimension ref="A1:Q1303"/>
  <sheetViews>
    <sheetView zoomScale="85" zoomScaleNormal="85" workbookViewId="0">
      <pane xSplit="9" topLeftCell="M1" activePane="topRight" state="frozen"/>
      <selection activeCell="E8" sqref="E8"/>
      <selection pane="topRight" activeCell="P6" sqref="P6:P271"/>
    </sheetView>
  </sheetViews>
  <sheetFormatPr defaultColWidth="15.42578125" defaultRowHeight="12" customHeight="1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P1" s="118" t="str">
        <f>IFERROR(O1/O2-1,"")</f>
        <v/>
      </c>
      <c r="Q1" s="28"/>
    </row>
    <row r="2" spans="1:17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27"/>
      <c r="E2" s="27"/>
      <c r="F2" s="27"/>
      <c r="G2" s="27"/>
      <c r="H2" s="27"/>
      <c r="I2" s="27"/>
      <c r="J2" s="28"/>
      <c r="K2" s="87"/>
      <c r="L2" s="105" t="str">
        <f>A7</f>
        <v>PMMS1EC LX Equity</v>
      </c>
      <c r="M2" s="28"/>
      <c r="N2" s="39"/>
      <c r="O2" s="105" t="str">
        <f>A7</f>
        <v>PMMS1EC LX Equity</v>
      </c>
      <c r="P2" s="106"/>
      <c r="Q2" s="28"/>
    </row>
    <row r="3" spans="1:17" s="88" customFormat="1" ht="15">
      <c r="A3" s="89" t="s">
        <v>101</v>
      </c>
      <c r="B3" s="31">
        <f ca="1">TODAY()</f>
        <v>44776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186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69" ca="1" si="0">IFERROR(IF(AND($B$2&lt;=IF($N6&lt;&gt;"",$N6,$K5-7),IF($N6&lt;&gt;"",$N6,$K5-7)&lt;=EndDate),IF($N6&lt;&gt;"",$N6,$K5-7),""),"")</f>
        <v>44771</v>
      </c>
      <c r="L6" s="118">
        <f t="shared" ref="L6:L69" ca="1" si="1">IFERROR(0+VLOOKUP($K6,$N:$P,3,FALSE),"")</f>
        <v>7.4044115638534302E-2</v>
      </c>
      <c r="M6" s="28"/>
      <c r="N6" s="122">
        <f ca="1">_xll.BDH(O$2,O$3,StartDate,EndDate,"Per="&amp;O$5,"Fill=E","Sort=R","Dir=V","Dts=S",IF(O$4="","","Curr=" &amp;O$4),"cols=2;rows=243")</f>
        <v>44771</v>
      </c>
      <c r="O6" s="32">
        <v>158.06370000000001</v>
      </c>
      <c r="P6" s="118">
        <f t="shared" ref="P6:P69" si="2">IFERROR(O6/O7-1,"")</f>
        <v>7.4044115638534302E-2</v>
      </c>
      <c r="Q6" s="28"/>
    </row>
    <row r="7" spans="1:17" ht="12" customHeight="1">
      <c r="A7" s="33" t="s">
        <v>286</v>
      </c>
      <c r="B7" s="125" t="str">
        <f>_xll.BDP($A7,"ID_ISIN")</f>
        <v>LU1726319756</v>
      </c>
      <c r="C7" s="33" t="s">
        <v>287</v>
      </c>
      <c r="D7" s="149" t="s">
        <v>288</v>
      </c>
      <c r="E7" s="126" t="s">
        <v>290</v>
      </c>
      <c r="F7" s="43" t="s">
        <v>289</v>
      </c>
      <c r="G7" s="51">
        <f ca="1">_xlfn.STDEV.S($L:$L)</f>
        <v>4.978163276684798E-2</v>
      </c>
      <c r="H7" s="51">
        <f ca="1">$G7*SQRT(52)</f>
        <v>0.35898045903437731</v>
      </c>
      <c r="I7" s="52">
        <f t="shared" ref="I7" ca="1" si="3">IF($H7&lt;0.5%,1,IF($H7&lt;2%,2,IF($H7&lt;5%,3,IF($H7&lt;10%,4,IF($H7&lt;15%,5,IF($H7&lt;25%,6,7))))))</f>
        <v>7</v>
      </c>
      <c r="J7" s="28"/>
      <c r="K7" s="101">
        <f t="shared" ca="1" si="0"/>
        <v>44764</v>
      </c>
      <c r="L7" s="118">
        <f t="shared" ca="1" si="1"/>
        <v>2.0655733111660801E-2</v>
      </c>
      <c r="M7" s="28"/>
      <c r="N7" s="122">
        <v>44764</v>
      </c>
      <c r="O7" s="32">
        <v>147.16686000000001</v>
      </c>
      <c r="P7" s="118">
        <f t="shared" si="2"/>
        <v>2.0655733111660801E-2</v>
      </c>
      <c r="Q7" s="28"/>
    </row>
    <row r="8" spans="1:17" ht="12" customHeight="1">
      <c r="F8" s="29"/>
      <c r="G8" s="29"/>
      <c r="H8" s="29"/>
      <c r="I8" s="29"/>
      <c r="J8" s="28"/>
      <c r="K8" s="101">
        <f t="shared" ca="1" si="0"/>
        <v>44757</v>
      </c>
      <c r="L8" s="118">
        <f t="shared" ca="1" si="1"/>
        <v>-4.4016526435773251E-2</v>
      </c>
      <c r="M8" s="28"/>
      <c r="N8" s="122">
        <v>44757</v>
      </c>
      <c r="O8" s="32">
        <v>144.18853999999999</v>
      </c>
      <c r="P8" s="118">
        <f t="shared" si="2"/>
        <v>-4.4016526435773251E-2</v>
      </c>
      <c r="Q8" s="28"/>
    </row>
    <row r="9" spans="1:17" ht="12" customHeight="1">
      <c r="F9" s="29"/>
      <c r="G9" s="29"/>
      <c r="H9" s="29"/>
      <c r="I9" s="29"/>
      <c r="J9" s="28"/>
      <c r="K9" s="101">
        <f t="shared" ca="1" si="0"/>
        <v>44750</v>
      </c>
      <c r="L9" s="118">
        <f t="shared" ca="1" si="1"/>
        <v>-2.6202147156440203E-2</v>
      </c>
      <c r="M9" s="28"/>
      <c r="N9" s="122">
        <v>44750</v>
      </c>
      <c r="O9" s="32">
        <v>150.82744</v>
      </c>
      <c r="P9" s="118">
        <f t="shared" si="2"/>
        <v>-2.6202147156440203E-2</v>
      </c>
      <c r="Q9" s="28"/>
    </row>
    <row r="10" spans="1:17" ht="12" customHeight="1">
      <c r="F10" s="29"/>
      <c r="G10" s="29"/>
      <c r="H10" s="29"/>
      <c r="I10" s="29"/>
      <c r="J10" s="28"/>
      <c r="K10" s="101">
        <f t="shared" ca="1" si="0"/>
        <v>44743</v>
      </c>
      <c r="L10" s="118">
        <f t="shared" ca="1" si="1"/>
        <v>-7.5524579038564577E-2</v>
      </c>
      <c r="M10" s="28"/>
      <c r="N10" s="122">
        <v>44743</v>
      </c>
      <c r="O10" s="32">
        <v>154.88578000000001</v>
      </c>
      <c r="P10" s="118">
        <f t="shared" si="2"/>
        <v>-7.5524579038564577E-2</v>
      </c>
      <c r="Q10" s="28"/>
    </row>
    <row r="11" spans="1:17" ht="12" customHeight="1">
      <c r="F11" s="29"/>
      <c r="G11" s="29"/>
      <c r="H11" s="29"/>
      <c r="I11" s="29"/>
      <c r="J11" s="28"/>
      <c r="K11" s="101">
        <f t="shared" ca="1" si="0"/>
        <v>44736</v>
      </c>
      <c r="L11" s="118">
        <f t="shared" ca="1" si="1"/>
        <v>-4.035964081741128E-2</v>
      </c>
      <c r="M11" s="28"/>
      <c r="N11" s="122">
        <v>44736</v>
      </c>
      <c r="O11" s="32">
        <v>167.53909999999999</v>
      </c>
      <c r="P11" s="118">
        <f t="shared" si="2"/>
        <v>-4.035964081741128E-2</v>
      </c>
      <c r="Q11" s="28"/>
    </row>
    <row r="12" spans="1:17" ht="12" customHeight="1">
      <c r="F12" s="29"/>
      <c r="G12" s="29"/>
      <c r="H12" s="29"/>
      <c r="I12" s="29"/>
      <c r="J12" s="28"/>
      <c r="K12" s="101">
        <f t="shared" ca="1" si="0"/>
        <v>44729</v>
      </c>
      <c r="L12" s="118">
        <f t="shared" ca="1" si="1"/>
        <v>-6.5140808020889174E-2</v>
      </c>
      <c r="M12" s="28"/>
      <c r="N12" s="122">
        <v>44729</v>
      </c>
      <c r="O12" s="32">
        <v>174.58529999999999</v>
      </c>
      <c r="P12" s="118">
        <f t="shared" si="2"/>
        <v>-6.5140808020889174E-2</v>
      </c>
      <c r="Q12" s="28"/>
    </row>
    <row r="13" spans="1:17" ht="12" customHeight="1">
      <c r="F13" s="29"/>
      <c r="G13" s="29"/>
      <c r="H13" s="29"/>
      <c r="I13" s="29"/>
      <c r="J13" s="28"/>
      <c r="K13" s="101">
        <f t="shared" ca="1" si="0"/>
        <v>44722</v>
      </c>
      <c r="L13" s="118">
        <f t="shared" ca="1" si="1"/>
        <v>-2.2347239375827832E-2</v>
      </c>
      <c r="M13" s="28"/>
      <c r="N13" s="122">
        <v>44722</v>
      </c>
      <c r="O13" s="32">
        <v>186.75037</v>
      </c>
      <c r="P13" s="118">
        <f t="shared" si="2"/>
        <v>-2.2347239375827832E-2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f t="shared" ca="1" si="0"/>
        <v>44715</v>
      </c>
      <c r="L14" s="118">
        <f t="shared" ca="1" si="1"/>
        <v>1.8419770123546453E-2</v>
      </c>
      <c r="M14" s="28"/>
      <c r="N14" s="122">
        <v>44715</v>
      </c>
      <c r="O14" s="32">
        <v>191.01911999999999</v>
      </c>
      <c r="P14" s="118">
        <f t="shared" si="2"/>
        <v>1.8419770123546453E-2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f t="shared" ca="1" si="0"/>
        <v>44708</v>
      </c>
      <c r="L15" s="118">
        <f t="shared" ca="1" si="1"/>
        <v>1.3468134451271485E-2</v>
      </c>
      <c r="M15" s="28"/>
      <c r="N15" s="122">
        <v>44708</v>
      </c>
      <c r="O15" s="32">
        <v>187.56423000000001</v>
      </c>
      <c r="P15" s="118">
        <f t="shared" si="2"/>
        <v>1.3468134451271485E-2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f t="shared" ca="1" si="0"/>
        <v>44701</v>
      </c>
      <c r="L16" s="118">
        <f t="shared" ca="1" si="1"/>
        <v>5.1384620278980497E-2</v>
      </c>
      <c r="M16" s="28"/>
      <c r="N16" s="122">
        <v>44701</v>
      </c>
      <c r="O16" s="32">
        <v>185.07166000000001</v>
      </c>
      <c r="P16" s="118">
        <f t="shared" si="2"/>
        <v>5.1384620278980497E-2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f t="shared" ca="1" si="0"/>
        <v>44694</v>
      </c>
      <c r="L17" s="118">
        <f t="shared" ca="1" si="1"/>
        <v>-9.821911869772193E-2</v>
      </c>
      <c r="M17" s="28"/>
      <c r="N17" s="122">
        <v>44694</v>
      </c>
      <c r="O17" s="32">
        <v>176.0266</v>
      </c>
      <c r="P17" s="118">
        <f t="shared" si="2"/>
        <v>-9.821911869772193E-2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f t="shared" ca="1" si="0"/>
        <v>44687</v>
      </c>
      <c r="L18" s="118">
        <f t="shared" ca="1" si="1"/>
        <v>-3.7502466044520788E-2</v>
      </c>
      <c r="M18" s="28"/>
      <c r="N18" s="122">
        <v>44687</v>
      </c>
      <c r="O18" s="32">
        <v>195.19886</v>
      </c>
      <c r="P18" s="118">
        <f t="shared" si="2"/>
        <v>-3.7502466044520788E-2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f t="shared" ca="1" si="0"/>
        <v>44680</v>
      </c>
      <c r="L19" s="118">
        <f t="shared" ca="1" si="1"/>
        <v>-5.5956772723457782E-2</v>
      </c>
      <c r="M19" s="28"/>
      <c r="N19" s="122">
        <v>44680</v>
      </c>
      <c r="O19" s="32">
        <v>202.80453</v>
      </c>
      <c r="P19" s="118">
        <f t="shared" si="2"/>
        <v>-5.5956772723457782E-2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f t="shared" ca="1" si="0"/>
        <v>44673</v>
      </c>
      <c r="L20" s="118">
        <f t="shared" ca="1" si="1"/>
        <v>-9.6245053127801405E-2</v>
      </c>
      <c r="M20" s="28"/>
      <c r="N20" s="122">
        <v>44673</v>
      </c>
      <c r="O20" s="32">
        <v>214.82547</v>
      </c>
      <c r="P20" s="118">
        <f t="shared" si="2"/>
        <v>-9.6245053127801405E-2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f t="shared" ca="1" si="0"/>
        <v>44666</v>
      </c>
      <c r="L21" s="118">
        <f t="shared" ca="1" si="1"/>
        <v>5.6171192848951668E-2</v>
      </c>
      <c r="M21" s="28"/>
      <c r="N21" s="122">
        <v>44666</v>
      </c>
      <c r="O21" s="32">
        <v>237.70322999999999</v>
      </c>
      <c r="P21" s="118">
        <f t="shared" si="2"/>
        <v>5.6171192848951668E-2</v>
      </c>
      <c r="Q21" s="28"/>
    </row>
    <row r="22" spans="1:17" ht="12" customHeight="1">
      <c r="C22" s="29"/>
      <c r="D22" s="29"/>
      <c r="E22" s="29"/>
      <c r="J22" s="28"/>
      <c r="K22" s="101">
        <f t="shared" ca="1" si="0"/>
        <v>44659</v>
      </c>
      <c r="L22" s="118">
        <f t="shared" ca="1" si="1"/>
        <v>-8.3396552226266962E-4</v>
      </c>
      <c r="M22" s="28"/>
      <c r="N22" s="122">
        <v>44659</v>
      </c>
      <c r="O22" s="32">
        <v>225.06127000000001</v>
      </c>
      <c r="P22" s="118">
        <f t="shared" si="2"/>
        <v>-8.3396552226266962E-4</v>
      </c>
      <c r="Q22" s="28"/>
    </row>
    <row r="23" spans="1:17" ht="12" customHeight="1">
      <c r="C23" s="29"/>
      <c r="D23" s="29"/>
      <c r="E23" s="29"/>
      <c r="J23" s="28"/>
      <c r="K23" s="101">
        <f t="shared" ca="1" si="0"/>
        <v>44652</v>
      </c>
      <c r="L23" s="118">
        <f t="shared" ca="1" si="1"/>
        <v>7.02474594711755E-3</v>
      </c>
      <c r="M23" s="28"/>
      <c r="N23" s="122">
        <v>44652</v>
      </c>
      <c r="O23" s="32">
        <v>225.24912</v>
      </c>
      <c r="P23" s="118">
        <f t="shared" si="2"/>
        <v>7.02474594711755E-3</v>
      </c>
      <c r="Q23" s="28"/>
    </row>
    <row r="24" spans="1:17" ht="12" customHeight="1">
      <c r="J24" s="28"/>
      <c r="K24" s="101">
        <f t="shared" ca="1" si="0"/>
        <v>44645</v>
      </c>
      <c r="L24" s="118">
        <f t="shared" ca="1" si="1"/>
        <v>2.1301986316393684E-2</v>
      </c>
      <c r="M24" s="28"/>
      <c r="N24" s="122">
        <v>44645</v>
      </c>
      <c r="O24" s="32">
        <v>223.67784</v>
      </c>
      <c r="P24" s="118">
        <f t="shared" si="2"/>
        <v>2.1301986316393684E-2</v>
      </c>
      <c r="Q24" s="28"/>
    </row>
    <row r="25" spans="1:17" ht="12" customHeight="1">
      <c r="J25" s="28"/>
      <c r="K25" s="101">
        <f t="shared" ca="1" si="0"/>
        <v>44638</v>
      </c>
      <c r="L25" s="118">
        <f t="shared" ca="1" si="1"/>
        <v>-1.3403170210540383E-2</v>
      </c>
      <c r="M25" s="28"/>
      <c r="N25" s="122">
        <v>44638</v>
      </c>
      <c r="O25" s="32">
        <v>219.01244</v>
      </c>
      <c r="P25" s="118">
        <f t="shared" si="2"/>
        <v>-1.3403170210540383E-2</v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44631</v>
      </c>
      <c r="L26" s="118">
        <f t="shared" ca="1" si="1"/>
        <v>3.427958973554257E-2</v>
      </c>
      <c r="M26" s="28"/>
      <c r="N26" s="122">
        <v>44631</v>
      </c>
      <c r="O26" s="32">
        <v>221.98777999999999</v>
      </c>
      <c r="P26" s="118">
        <f t="shared" si="2"/>
        <v>3.427958973554257E-2</v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44624</v>
      </c>
      <c r="L27" s="118">
        <f t="shared" ca="1" si="1"/>
        <v>5.8516857629782093E-2</v>
      </c>
      <c r="M27" s="28"/>
      <c r="N27" s="122">
        <v>44624</v>
      </c>
      <c r="O27" s="32">
        <v>214.63033999999999</v>
      </c>
      <c r="P27" s="118">
        <f t="shared" si="2"/>
        <v>5.8516857629782093E-2</v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44617</v>
      </c>
      <c r="L28" s="118">
        <f t="shared" ca="1" si="1"/>
        <v>-3.1752945574980984E-3</v>
      </c>
      <c r="M28" s="28"/>
      <c r="N28" s="122">
        <v>44617</v>
      </c>
      <c r="O28" s="32">
        <v>202.76516000000001</v>
      </c>
      <c r="P28" s="118">
        <f t="shared" si="2"/>
        <v>-3.1752945574980984E-3</v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44610</v>
      </c>
      <c r="L29" s="118">
        <f t="shared" ca="1" si="1"/>
        <v>4.7834875551899136E-2</v>
      </c>
      <c r="M29" s="28"/>
      <c r="N29" s="122">
        <v>44610</v>
      </c>
      <c r="O29" s="32">
        <v>203.41104999999999</v>
      </c>
      <c r="P29" s="118">
        <f t="shared" si="2"/>
        <v>4.7834875551899136E-2</v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44603</v>
      </c>
      <c r="L30" s="118">
        <f t="shared" ca="1" si="1"/>
        <v>6.1121727940937509E-2</v>
      </c>
      <c r="M30" s="28"/>
      <c r="N30" s="122">
        <v>44603</v>
      </c>
      <c r="O30" s="32">
        <v>194.1251</v>
      </c>
      <c r="P30" s="118">
        <f t="shared" si="2"/>
        <v>6.1121727940937509E-2</v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44596</v>
      </c>
      <c r="L31" s="118">
        <f t="shared" ca="1" si="1"/>
        <v>3.7500717401773853E-2</v>
      </c>
      <c r="M31" s="28"/>
      <c r="N31" s="122">
        <v>44596</v>
      </c>
      <c r="O31" s="32">
        <v>182.94328999999999</v>
      </c>
      <c r="P31" s="118">
        <f t="shared" si="2"/>
        <v>3.7500717401773853E-2</v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44589</v>
      </c>
      <c r="L32" s="118">
        <f t="shared" ca="1" si="1"/>
        <v>-0.10487115413658354</v>
      </c>
      <c r="M32" s="28"/>
      <c r="N32" s="122">
        <v>44589</v>
      </c>
      <c r="O32" s="32">
        <v>176.33076</v>
      </c>
      <c r="P32" s="118">
        <f t="shared" si="2"/>
        <v>-0.10487115413658354</v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44582</v>
      </c>
      <c r="L33" s="118">
        <f t="shared" ca="1" si="1"/>
        <v>2.429170133372649E-2</v>
      </c>
      <c r="M33" s="28"/>
      <c r="N33" s="101">
        <v>44582</v>
      </c>
      <c r="O33" s="32">
        <v>196.98925</v>
      </c>
      <c r="P33" s="118">
        <f t="shared" si="2"/>
        <v>2.429170133372649E-2</v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44575</v>
      </c>
      <c r="L34" s="118">
        <f t="shared" ca="1" si="1"/>
        <v>2.8599410098791633E-2</v>
      </c>
      <c r="M34" s="28"/>
      <c r="N34" s="101">
        <v>44575</v>
      </c>
      <c r="O34" s="32">
        <v>192.31753</v>
      </c>
      <c r="P34" s="118">
        <f t="shared" si="2"/>
        <v>2.8599410098791633E-2</v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44568</v>
      </c>
      <c r="L35" s="118">
        <f t="shared" ca="1" si="1"/>
        <v>-7.2046308177424745E-2</v>
      </c>
      <c r="M35" s="28"/>
      <c r="N35" s="101">
        <v>44568</v>
      </c>
      <c r="O35" s="32">
        <v>186.97029000000001</v>
      </c>
      <c r="P35" s="118">
        <f t="shared" si="2"/>
        <v>-7.2046308177424745E-2</v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44561</v>
      </c>
      <c r="L36" s="118">
        <f t="shared" ca="1" si="1"/>
        <v>1.4816700385323456E-2</v>
      </c>
      <c r="M36" s="28"/>
      <c r="N36" s="101">
        <v>44561</v>
      </c>
      <c r="O36" s="32">
        <v>201.48666</v>
      </c>
      <c r="P36" s="118">
        <f t="shared" si="2"/>
        <v>1.4816700385323456E-2</v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44554</v>
      </c>
      <c r="L37" s="118">
        <f t="shared" ca="1" si="1"/>
        <v>2.5983555005065995E-2</v>
      </c>
      <c r="M37" s="28"/>
      <c r="N37" s="101">
        <v>44554</v>
      </c>
      <c r="O37" s="32">
        <v>198.54488000000001</v>
      </c>
      <c r="P37" s="118">
        <f t="shared" si="2"/>
        <v>2.5983555005065995E-2</v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ca="1" si="0"/>
        <v>44547</v>
      </c>
      <c r="L38" s="118">
        <f t="shared" ca="1" si="1"/>
        <v>1.9294025464569708E-2</v>
      </c>
      <c r="M38" s="28"/>
      <c r="N38" s="101">
        <v>44547</v>
      </c>
      <c r="O38" s="32">
        <v>193.51662999999999</v>
      </c>
      <c r="P38" s="118">
        <f t="shared" si="2"/>
        <v>1.9294025464569708E-2</v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0"/>
        <v>44540</v>
      </c>
      <c r="L39" s="118">
        <f t="shared" ca="1" si="1"/>
        <v>-1.7222125392838405E-2</v>
      </c>
      <c r="M39" s="28"/>
      <c r="N39" s="101">
        <v>44540</v>
      </c>
      <c r="O39" s="32">
        <v>189.85359</v>
      </c>
      <c r="P39" s="118">
        <f t="shared" si="2"/>
        <v>-1.7222125392838405E-2</v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0"/>
        <v>44533</v>
      </c>
      <c r="L40" s="118">
        <f t="shared" ca="1" si="1"/>
        <v>-3.8561110762728612E-2</v>
      </c>
      <c r="M40" s="28"/>
      <c r="N40" s="101">
        <v>44533</v>
      </c>
      <c r="O40" s="32">
        <v>193.18056999999999</v>
      </c>
      <c r="P40" s="118">
        <f t="shared" si="2"/>
        <v>-3.8561110762728612E-2</v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0"/>
        <v>44526</v>
      </c>
      <c r="L41" s="118">
        <f t="shared" ca="1" si="1"/>
        <v>-6.584514893488036E-2</v>
      </c>
      <c r="M41" s="28"/>
      <c r="N41" s="101">
        <v>44526</v>
      </c>
      <c r="O41" s="32">
        <v>200.92859999999999</v>
      </c>
      <c r="P41" s="118">
        <f t="shared" si="2"/>
        <v>-6.584514893488036E-2</v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0"/>
        <v>44519</v>
      </c>
      <c r="L42" s="118">
        <f t="shared" ca="1" si="1"/>
        <v>-3.0403115240811962E-2</v>
      </c>
      <c r="M42" s="28"/>
      <c r="N42" s="101">
        <v>44519</v>
      </c>
      <c r="O42" s="32">
        <v>215.09132</v>
      </c>
      <c r="P42" s="118">
        <f t="shared" si="2"/>
        <v>-3.0403115240811962E-2</v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0"/>
        <v>44512</v>
      </c>
      <c r="L43" s="118">
        <f t="shared" ca="1" si="1"/>
        <v>8.2685514781908109E-2</v>
      </c>
      <c r="M43" s="28"/>
      <c r="N43" s="101">
        <v>44512</v>
      </c>
      <c r="O43" s="32">
        <v>221.83582000000001</v>
      </c>
      <c r="P43" s="118">
        <f t="shared" si="2"/>
        <v>8.2685514781908109E-2</v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0"/>
        <v>44505</v>
      </c>
      <c r="L44" s="118">
        <f t="shared" ca="1" si="1"/>
        <v>3.2603864116875769E-2</v>
      </c>
      <c r="M44" s="28"/>
      <c r="N44" s="101">
        <v>44505</v>
      </c>
      <c r="O44" s="32">
        <v>204.89404999999999</v>
      </c>
      <c r="P44" s="118">
        <f t="shared" si="2"/>
        <v>3.2603864116875769E-2</v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0"/>
        <v>44498</v>
      </c>
      <c r="L45" s="118">
        <f t="shared" ca="1" si="1"/>
        <v>-3.7981345943262856E-2</v>
      </c>
      <c r="M45" s="28"/>
      <c r="N45" s="101">
        <v>44498</v>
      </c>
      <c r="O45" s="32">
        <v>198.42464000000001</v>
      </c>
      <c r="P45" s="118">
        <f t="shared" si="2"/>
        <v>-3.7981345943262856E-2</v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0"/>
        <v>44491</v>
      </c>
      <c r="L46" s="118">
        <f t="shared" ca="1" si="1"/>
        <v>1.6548521147588646E-2</v>
      </c>
      <c r="M46" s="28"/>
      <c r="N46" s="101">
        <v>44491</v>
      </c>
      <c r="O46" s="32">
        <v>206.25862000000001</v>
      </c>
      <c r="P46" s="118">
        <f t="shared" si="2"/>
        <v>1.6548521147588646E-2</v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0"/>
        <v>44484</v>
      </c>
      <c r="L47" s="118">
        <f t="shared" ca="1" si="1"/>
        <v>6.4743626207709903E-2</v>
      </c>
      <c r="M47" s="28"/>
      <c r="N47" s="101">
        <v>44484</v>
      </c>
      <c r="O47" s="32">
        <v>202.90091000000001</v>
      </c>
      <c r="P47" s="118">
        <f t="shared" si="2"/>
        <v>6.4743626207709903E-2</v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0"/>
        <v>44477</v>
      </c>
      <c r="L48" s="118">
        <f t="shared" ca="1" si="1"/>
        <v>5.2058939498449641E-2</v>
      </c>
      <c r="M48" s="28"/>
      <c r="N48" s="101">
        <v>44477</v>
      </c>
      <c r="O48" s="32">
        <v>190.56316000000001</v>
      </c>
      <c r="P48" s="118">
        <f t="shared" si="2"/>
        <v>5.2058939498449641E-2</v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0"/>
        <v>44470</v>
      </c>
      <c r="L49" s="118">
        <f t="shared" ca="1" si="1"/>
        <v>-6.9781542752884729E-3</v>
      </c>
      <c r="M49" s="28"/>
      <c r="N49" s="101">
        <v>44470</v>
      </c>
      <c r="O49" s="32">
        <v>181.13354000000001</v>
      </c>
      <c r="P49" s="118">
        <f t="shared" si="2"/>
        <v>-6.9781542752884729E-3</v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0"/>
        <v>44463</v>
      </c>
      <c r="L50" s="118">
        <f t="shared" ca="1" si="1"/>
        <v>-2.7949624404173812E-2</v>
      </c>
      <c r="M50" s="28"/>
      <c r="N50" s="101">
        <v>44463</v>
      </c>
      <c r="O50" s="32">
        <v>182.40639999999999</v>
      </c>
      <c r="P50" s="118">
        <f t="shared" si="2"/>
        <v>-2.7949624404173812E-2</v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0"/>
        <v>44456</v>
      </c>
      <c r="L51" s="118">
        <f t="shared" ca="1" si="1"/>
        <v>-2.0235904199357946E-2</v>
      </c>
      <c r="M51" s="28"/>
      <c r="N51" s="101">
        <v>44456</v>
      </c>
      <c r="O51" s="32">
        <v>187.65118000000001</v>
      </c>
      <c r="P51" s="118">
        <f t="shared" si="2"/>
        <v>-2.0235904199357946E-2</v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0"/>
        <v>44449</v>
      </c>
      <c r="L52" s="118">
        <f t="shared" ca="1" si="1"/>
        <v>-6.3038982670759247E-2</v>
      </c>
      <c r="M52" s="28"/>
      <c r="N52" s="101">
        <v>44449</v>
      </c>
      <c r="O52" s="32">
        <v>191.52690000000001</v>
      </c>
      <c r="P52" s="118">
        <f t="shared" si="2"/>
        <v>-6.3038982670759247E-2</v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0"/>
        <v>44442</v>
      </c>
      <c r="L53" s="118">
        <f t="shared" ca="1" si="1"/>
        <v>1.3851744635170027E-2</v>
      </c>
      <c r="M53" s="28"/>
      <c r="N53" s="101">
        <v>44442</v>
      </c>
      <c r="O53" s="32">
        <v>204.41288</v>
      </c>
      <c r="P53" s="118">
        <f t="shared" si="2"/>
        <v>1.3851744635170027E-2</v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0"/>
        <v>44435</v>
      </c>
      <c r="L54" s="118">
        <f t="shared" ca="1" si="1"/>
        <v>6.0776377264566195E-2</v>
      </c>
      <c r="M54" s="28"/>
      <c r="N54" s="101">
        <v>44435</v>
      </c>
      <c r="O54" s="32">
        <v>201.62009</v>
      </c>
      <c r="P54" s="118">
        <f t="shared" si="2"/>
        <v>6.0776377264566195E-2</v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0"/>
        <v>44428</v>
      </c>
      <c r="L55" s="118">
        <f t="shared" ca="1" si="1"/>
        <v>-5.1272633976971127E-2</v>
      </c>
      <c r="M55" s="28"/>
      <c r="N55" s="101">
        <v>44428</v>
      </c>
      <c r="O55" s="32">
        <v>190.06842</v>
      </c>
      <c r="P55" s="118">
        <f t="shared" si="2"/>
        <v>-5.1272633976971127E-2</v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0"/>
        <v>44421</v>
      </c>
      <c r="L56" s="118">
        <f t="shared" ca="1" si="1"/>
        <v>-1.6304255494450803E-2</v>
      </c>
      <c r="M56" s="28"/>
      <c r="N56" s="101">
        <v>44421</v>
      </c>
      <c r="O56" s="32">
        <v>200.34039999999999</v>
      </c>
      <c r="P56" s="118">
        <f t="shared" si="2"/>
        <v>-1.6304255494450803E-2</v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0"/>
        <v>44414</v>
      </c>
      <c r="L57" s="118">
        <f t="shared" ca="1" si="1"/>
        <v>-4.8926495797382175E-2</v>
      </c>
      <c r="M57" s="28"/>
      <c r="N57" s="101">
        <v>44414</v>
      </c>
      <c r="O57" s="32">
        <v>203.66094000000001</v>
      </c>
      <c r="P57" s="118">
        <f t="shared" si="2"/>
        <v>-4.8926495797382175E-2</v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0"/>
        <v>44407</v>
      </c>
      <c r="L58" s="118">
        <f t="shared" ca="1" si="1"/>
        <v>4.8857670264787822E-2</v>
      </c>
      <c r="M58" s="28"/>
      <c r="N58" s="101">
        <v>44407</v>
      </c>
      <c r="O58" s="32">
        <v>214.13795999999999</v>
      </c>
      <c r="P58" s="118">
        <f t="shared" si="2"/>
        <v>4.8857670264787822E-2</v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0"/>
        <v>44400</v>
      </c>
      <c r="L59" s="118">
        <f t="shared" ca="1" si="1"/>
        <v>-3.7804766434061055E-2</v>
      </c>
      <c r="M59" s="28"/>
      <c r="N59" s="101">
        <v>44400</v>
      </c>
      <c r="O59" s="32">
        <v>204.16302999999999</v>
      </c>
      <c r="P59" s="118">
        <f t="shared" si="2"/>
        <v>-3.7804766434061055E-2</v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0"/>
        <v>44393</v>
      </c>
      <c r="L60" s="118">
        <f t="shared" ca="1" si="1"/>
        <v>-1.031178744396688E-2</v>
      </c>
      <c r="M60" s="28"/>
      <c r="N60" s="101">
        <v>44393</v>
      </c>
      <c r="O60" s="32">
        <v>212.18462</v>
      </c>
      <c r="P60" s="118">
        <f t="shared" si="2"/>
        <v>-1.031178744396688E-2</v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0"/>
        <v>44386</v>
      </c>
      <c r="L61" s="118">
        <f t="shared" ca="1" si="1"/>
        <v>-6.3889535527428265E-3</v>
      </c>
      <c r="M61" s="28"/>
      <c r="N61" s="101">
        <v>44386</v>
      </c>
      <c r="O61" s="32">
        <v>214.39542</v>
      </c>
      <c r="P61" s="118">
        <f t="shared" si="2"/>
        <v>-6.3889535527428265E-3</v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0"/>
        <v>44379</v>
      </c>
      <c r="L62" s="118">
        <f t="shared" ca="1" si="1"/>
        <v>-1.9840155735163512E-3</v>
      </c>
      <c r="M62" s="28"/>
      <c r="N62" s="101">
        <v>44379</v>
      </c>
      <c r="O62" s="32">
        <v>215.77399</v>
      </c>
      <c r="P62" s="118">
        <f t="shared" si="2"/>
        <v>-1.9840155735163512E-3</v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0"/>
        <v>44372</v>
      </c>
      <c r="L63" s="118">
        <f t="shared" ca="1" si="1"/>
        <v>-6.3004383571086953E-3</v>
      </c>
      <c r="M63" s="28"/>
      <c r="N63" s="101">
        <v>44372</v>
      </c>
      <c r="O63" s="32">
        <v>216.20294000000001</v>
      </c>
      <c r="P63" s="118">
        <f t="shared" si="2"/>
        <v>-6.3004383571086953E-3</v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0"/>
        <v>44365</v>
      </c>
      <c r="L64" s="118">
        <f t="shared" ca="1" si="1"/>
        <v>-0.10482972185645834</v>
      </c>
      <c r="M64" s="28"/>
      <c r="N64" s="101">
        <v>44365</v>
      </c>
      <c r="O64" s="32">
        <v>217.57374999999999</v>
      </c>
      <c r="P64" s="118">
        <f t="shared" si="2"/>
        <v>-0.10482972185645834</v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>
        <f t="shared" ca="1" si="0"/>
        <v>44358</v>
      </c>
      <c r="L65" s="118">
        <f t="shared" ca="1" si="1"/>
        <v>-5.5597156569130446E-3</v>
      </c>
      <c r="M65" s="28"/>
      <c r="N65" s="101">
        <v>44358</v>
      </c>
      <c r="O65" s="32">
        <v>243.05292</v>
      </c>
      <c r="P65" s="118">
        <f t="shared" si="2"/>
        <v>-5.5597156569130446E-3</v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>
        <f t="shared" ca="1" si="0"/>
        <v>44351</v>
      </c>
      <c r="L66" s="118">
        <f t="shared" ca="1" si="1"/>
        <v>-2.3205074964398054E-2</v>
      </c>
      <c r="M66" s="28"/>
      <c r="N66" s="101">
        <v>44351</v>
      </c>
      <c r="O66" s="32">
        <v>244.41177999999999</v>
      </c>
      <c r="P66" s="118">
        <f t="shared" si="2"/>
        <v>-2.3205074964398054E-2</v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>
        <f t="shared" ca="1" si="0"/>
        <v>44344</v>
      </c>
      <c r="L67" s="118">
        <f t="shared" ca="1" si="1"/>
        <v>5.5915605225449472E-3</v>
      </c>
      <c r="M67" s="28"/>
      <c r="N67" s="101">
        <v>44344</v>
      </c>
      <c r="O67" s="32">
        <v>250.21811</v>
      </c>
      <c r="P67" s="118">
        <f t="shared" si="2"/>
        <v>5.5915605225449472E-3</v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>
        <f t="shared" ca="1" si="0"/>
        <v>44337</v>
      </c>
      <c r="L68" s="118">
        <f t="shared" ca="1" si="1"/>
        <v>5.3574510441205536E-2</v>
      </c>
      <c r="M68" s="28"/>
      <c r="N68" s="101">
        <v>44337</v>
      </c>
      <c r="O68" s="32">
        <v>248.82678000000001</v>
      </c>
      <c r="P68" s="118">
        <f t="shared" si="2"/>
        <v>5.3574510441205536E-2</v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>
        <f t="shared" ca="1" si="0"/>
        <v>44330</v>
      </c>
      <c r="L69" s="118">
        <f t="shared" ca="1" si="1"/>
        <v>2.1438150555874724E-3</v>
      </c>
      <c r="M69" s="28"/>
      <c r="N69" s="101">
        <v>44330</v>
      </c>
      <c r="O69" s="32">
        <v>236.17388</v>
      </c>
      <c r="P69" s="118">
        <f t="shared" si="2"/>
        <v>2.1438150555874724E-3</v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>
        <f t="shared" ref="K70:K133" ca="1" si="4">IFERROR(IF(AND($B$2&lt;=IF($N70&lt;&gt;"",$N70,$K69-7),IF($N70&lt;&gt;"",$N70,$K69-7)&lt;=EndDate),IF($N70&lt;&gt;"",$N70,$K69-7),""),"")</f>
        <v>44323</v>
      </c>
      <c r="L70" s="118">
        <f t="shared" ref="L70:L133" ca="1" si="5">IFERROR(0+VLOOKUP($K70,$N:$P,3,FALSE),"")</f>
        <v>9.5853991440971953E-2</v>
      </c>
      <c r="M70" s="28"/>
      <c r="N70" s="101">
        <v>44323</v>
      </c>
      <c r="O70" s="32">
        <v>235.66865000000001</v>
      </c>
      <c r="P70" s="118">
        <f t="shared" ref="P70:P133" si="6">IFERROR(O70/O71-1,"")</f>
        <v>9.5853991440971953E-2</v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>
        <f t="shared" ca="1" si="4"/>
        <v>44316</v>
      </c>
      <c r="L71" s="118">
        <f t="shared" ca="1" si="5"/>
        <v>-5.8877920389278415E-2</v>
      </c>
      <c r="M71" s="28"/>
      <c r="N71" s="101">
        <v>44316</v>
      </c>
      <c r="O71" s="32">
        <v>215.05479</v>
      </c>
      <c r="P71" s="118">
        <f t="shared" si="6"/>
        <v>-5.8877920389278415E-2</v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>
        <f t="shared" ca="1" si="4"/>
        <v>44309</v>
      </c>
      <c r="L72" s="118">
        <f t="shared" ca="1" si="5"/>
        <v>7.0014940057765429E-3</v>
      </c>
      <c r="M72" s="28"/>
      <c r="N72" s="101">
        <v>44309</v>
      </c>
      <c r="O72" s="32">
        <v>228.50891999999999</v>
      </c>
      <c r="P72" s="118">
        <f t="shared" si="6"/>
        <v>7.0014940057765429E-3</v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>
        <f t="shared" ca="1" si="4"/>
        <v>44302</v>
      </c>
      <c r="L73" s="118">
        <f t="shared" ca="1" si="5"/>
        <v>3.0585274157222786E-2</v>
      </c>
      <c r="M73" s="28"/>
      <c r="N73" s="101">
        <v>44302</v>
      </c>
      <c r="O73" s="32">
        <v>226.92014</v>
      </c>
      <c r="P73" s="118">
        <f t="shared" si="6"/>
        <v>3.0585274157222786E-2</v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>
        <f t="shared" ca="1" si="4"/>
        <v>44295</v>
      </c>
      <c r="L74" s="118">
        <f t="shared" ca="1" si="5"/>
        <v>3.3464068926861268E-2</v>
      </c>
      <c r="M74" s="28"/>
      <c r="N74" s="101">
        <v>44295</v>
      </c>
      <c r="O74" s="32">
        <v>220.1857</v>
      </c>
      <c r="P74" s="118">
        <f t="shared" si="6"/>
        <v>3.3464068926861268E-2</v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>
        <f t="shared" ca="1" si="4"/>
        <v>44288</v>
      </c>
      <c r="L75" s="118">
        <f t="shared" ca="1" si="5"/>
        <v>2.8041065673984678E-2</v>
      </c>
      <c r="M75" s="28"/>
      <c r="N75" s="101">
        <v>44288</v>
      </c>
      <c r="O75" s="32">
        <v>213.05598000000001</v>
      </c>
      <c r="P75" s="118">
        <f t="shared" si="6"/>
        <v>2.8041065673984678E-2</v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>
        <f t="shared" ca="1" si="4"/>
        <v>44281</v>
      </c>
      <c r="L76" s="118">
        <f t="shared" ca="1" si="5"/>
        <v>-5.2520657643167934E-2</v>
      </c>
      <c r="M76" s="28"/>
      <c r="N76" s="101">
        <v>44281</v>
      </c>
      <c r="O76" s="32">
        <v>207.24462</v>
      </c>
      <c r="P76" s="118">
        <f t="shared" si="6"/>
        <v>-5.2520657643167934E-2</v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>
        <f t="shared" ca="1" si="4"/>
        <v>44274</v>
      </c>
      <c r="L77" s="118">
        <f t="shared" ca="1" si="5"/>
        <v>2.9353230506216521E-2</v>
      </c>
      <c r="M77" s="28"/>
      <c r="N77" s="101">
        <v>44274</v>
      </c>
      <c r="O77" s="32">
        <v>218.73259999999999</v>
      </c>
      <c r="P77" s="118">
        <f t="shared" si="6"/>
        <v>2.9353230506216521E-2</v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>
        <f t="shared" ca="1" si="4"/>
        <v>44267</v>
      </c>
      <c r="L78" s="118">
        <f t="shared" ca="1" si="5"/>
        <v>3.8888203071316463E-2</v>
      </c>
      <c r="M78" s="28"/>
      <c r="N78" s="101">
        <v>44267</v>
      </c>
      <c r="O78" s="32">
        <v>212.49518</v>
      </c>
      <c r="P78" s="118">
        <f t="shared" si="6"/>
        <v>3.8888203071316463E-2</v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>
        <f t="shared" ca="1" si="4"/>
        <v>44260</v>
      </c>
      <c r="L79" s="118">
        <f t="shared" ca="1" si="5"/>
        <v>9.1303324204135006E-3</v>
      </c>
      <c r="M79" s="28"/>
      <c r="N79" s="101">
        <v>44260</v>
      </c>
      <c r="O79" s="32">
        <v>204.54095000000001</v>
      </c>
      <c r="P79" s="118">
        <f t="shared" si="6"/>
        <v>9.1303324204135006E-3</v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>
        <f t="shared" ca="1" si="4"/>
        <v>44253</v>
      </c>
      <c r="L80" s="118">
        <f t="shared" ca="1" si="5"/>
        <v>-3.2700346178098583E-2</v>
      </c>
      <c r="M80" s="28"/>
      <c r="N80" s="101">
        <v>44253</v>
      </c>
      <c r="O80" s="32">
        <v>202.69032000000001</v>
      </c>
      <c r="P80" s="118">
        <f t="shared" si="6"/>
        <v>-3.2700346178098583E-2</v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>
        <f t="shared" ca="1" si="4"/>
        <v>44246</v>
      </c>
      <c r="L81" s="118">
        <f t="shared" ca="1" si="5"/>
        <v>-6.402225273125095E-2</v>
      </c>
      <c r="M81" s="28"/>
      <c r="N81" s="101">
        <v>44246</v>
      </c>
      <c r="O81" s="32">
        <v>209.54243</v>
      </c>
      <c r="P81" s="118">
        <f t="shared" si="6"/>
        <v>-6.402225273125095E-2</v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>
        <f t="shared" ca="1" si="4"/>
        <v>44239</v>
      </c>
      <c r="L82" s="118">
        <f t="shared" ca="1" si="5"/>
        <v>-7.9802322254446389E-3</v>
      </c>
      <c r="M82" s="28"/>
      <c r="N82" s="101">
        <v>44239</v>
      </c>
      <c r="O82" s="32">
        <v>223.87544</v>
      </c>
      <c r="P82" s="118">
        <f t="shared" si="6"/>
        <v>-7.9802322254446389E-3</v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>
        <f t="shared" ca="1" si="4"/>
        <v>44232</v>
      </c>
      <c r="L83" s="118">
        <f t="shared" ca="1" si="5"/>
        <v>8.7168150749972195E-3</v>
      </c>
      <c r="M83" s="28"/>
      <c r="N83" s="101">
        <v>44232</v>
      </c>
      <c r="O83" s="32">
        <v>225.67639</v>
      </c>
      <c r="P83" s="118">
        <f t="shared" si="6"/>
        <v>8.7168150749972195E-3</v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>
        <f t="shared" ca="1" si="4"/>
        <v>44225</v>
      </c>
      <c r="L84" s="118">
        <f t="shared" ca="1" si="5"/>
        <v>-7.6122790421709885E-3</v>
      </c>
      <c r="M84" s="28"/>
      <c r="N84" s="101">
        <v>44225</v>
      </c>
      <c r="O84" s="32">
        <v>223.72621000000001</v>
      </c>
      <c r="P84" s="118">
        <f t="shared" si="6"/>
        <v>-7.6122790421709885E-3</v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>
        <f t="shared" ca="1" si="4"/>
        <v>44218</v>
      </c>
      <c r="L85" s="118">
        <f t="shared" ca="1" si="5"/>
        <v>1.9572384636745044E-2</v>
      </c>
      <c r="M85" s="28"/>
      <c r="N85" s="101">
        <v>44218</v>
      </c>
      <c r="O85" s="32">
        <v>225.44234</v>
      </c>
      <c r="P85" s="118">
        <f t="shared" si="6"/>
        <v>1.9572384636745044E-2</v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>
        <f t="shared" ca="1" si="4"/>
        <v>44211</v>
      </c>
      <c r="L86" s="118">
        <f t="shared" ca="1" si="5"/>
        <v>-7.1474991614011829E-2</v>
      </c>
      <c r="M86" s="28"/>
      <c r="N86" s="101">
        <v>44211</v>
      </c>
      <c r="O86" s="32">
        <v>221.1146</v>
      </c>
      <c r="P86" s="118">
        <f t="shared" si="6"/>
        <v>-7.1474991614011829E-2</v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>
        <f t="shared" ca="1" si="4"/>
        <v>44204</v>
      </c>
      <c r="L87" s="118">
        <f t="shared" ca="1" si="5"/>
        <v>3.0056222320351544E-3</v>
      </c>
      <c r="M87" s="28"/>
      <c r="N87" s="101">
        <v>44204</v>
      </c>
      <c r="O87" s="32">
        <v>238.13532000000001</v>
      </c>
      <c r="P87" s="118">
        <f t="shared" si="6"/>
        <v>3.0056222320351544E-3</v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>
        <f t="shared" ca="1" si="4"/>
        <v>44197</v>
      </c>
      <c r="L88" s="118">
        <f t="shared" ca="1" si="5"/>
        <v>1.5775379643404808E-2</v>
      </c>
      <c r="M88" s="28"/>
      <c r="N88" s="101">
        <v>44197</v>
      </c>
      <c r="O88" s="32">
        <v>237.42171999999999</v>
      </c>
      <c r="P88" s="118">
        <f t="shared" si="6"/>
        <v>1.5775379643404808E-2</v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>
        <f t="shared" ca="1" si="4"/>
        <v>44190</v>
      </c>
      <c r="L89" s="118">
        <f t="shared" ca="1" si="5"/>
        <v>-1.5380421622949614E-2</v>
      </c>
      <c r="M89" s="28"/>
      <c r="N89" s="101">
        <v>44190</v>
      </c>
      <c r="O89" s="32">
        <v>233.73446999999999</v>
      </c>
      <c r="P89" s="118">
        <f t="shared" si="6"/>
        <v>-1.5380421622949614E-2</v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>
        <f t="shared" ca="1" si="4"/>
        <v>44183</v>
      </c>
      <c r="L90" s="118">
        <f t="shared" ca="1" si="5"/>
        <v>6.3520783329359398E-2</v>
      </c>
      <c r="M90" s="28"/>
      <c r="N90" s="101">
        <v>44183</v>
      </c>
      <c r="O90" s="32">
        <v>237.38556</v>
      </c>
      <c r="P90" s="118">
        <f t="shared" si="6"/>
        <v>6.3520783329359398E-2</v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>
        <f t="shared" ca="1" si="4"/>
        <v>44176</v>
      </c>
      <c r="L91" s="118">
        <f t="shared" ca="1" si="5"/>
        <v>-2.2232889065948447E-3</v>
      </c>
      <c r="M91" s="28"/>
      <c r="N91" s="101">
        <v>44176</v>
      </c>
      <c r="O91" s="32">
        <v>223.20725999999999</v>
      </c>
      <c r="P91" s="118">
        <f t="shared" si="6"/>
        <v>-2.2232889065948447E-3</v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>
        <f t="shared" ca="1" si="4"/>
        <v>44169</v>
      </c>
      <c r="L92" s="118">
        <f t="shared" ca="1" si="5"/>
        <v>4.2579716785829946E-2</v>
      </c>
      <c r="M92" s="28"/>
      <c r="N92" s="101">
        <v>44169</v>
      </c>
      <c r="O92" s="32">
        <v>223.70462000000001</v>
      </c>
      <c r="P92" s="118">
        <f t="shared" si="6"/>
        <v>4.2579716785829946E-2</v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>
        <f t="shared" ca="1" si="4"/>
        <v>44162</v>
      </c>
      <c r="L93" s="118">
        <f t="shared" ca="1" si="5"/>
        <v>-3.4256802787223539E-2</v>
      </c>
      <c r="M93" s="28"/>
      <c r="N93" s="101">
        <v>44162</v>
      </c>
      <c r="O93" s="32">
        <v>214.56836000000001</v>
      </c>
      <c r="P93" s="118">
        <f t="shared" si="6"/>
        <v>-3.4256802787223539E-2</v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>
        <f t="shared" ca="1" si="4"/>
        <v>44155</v>
      </c>
      <c r="L94" s="118">
        <f t="shared" ca="1" si="5"/>
        <v>-4.4239857168225205E-2</v>
      </c>
      <c r="M94" s="28"/>
      <c r="N94" s="101">
        <v>44155</v>
      </c>
      <c r="O94" s="32">
        <v>222.17952</v>
      </c>
      <c r="P94" s="118">
        <f t="shared" si="6"/>
        <v>-4.4239857168225205E-2</v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>
        <f t="shared" ca="1" si="4"/>
        <v>44148</v>
      </c>
      <c r="L95" s="118">
        <f t="shared" ca="1" si="5"/>
        <v>-8.300123587354713E-2</v>
      </c>
      <c r="M95" s="28"/>
      <c r="N95" s="101">
        <v>44148</v>
      </c>
      <c r="O95" s="32">
        <v>232.46368000000001</v>
      </c>
      <c r="P95" s="118">
        <f t="shared" si="6"/>
        <v>-8.300123587354713E-2</v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>
        <f t="shared" ca="1" si="4"/>
        <v>44141</v>
      </c>
      <c r="L96" s="118">
        <f t="shared" ca="1" si="5"/>
        <v>0.12878819115344609</v>
      </c>
      <c r="M96" s="28"/>
      <c r="N96" s="101">
        <v>44141</v>
      </c>
      <c r="O96" s="32">
        <v>253.50489999999999</v>
      </c>
      <c r="P96" s="118">
        <f t="shared" si="6"/>
        <v>0.12878819115344609</v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>
        <f t="shared" ca="1" si="4"/>
        <v>44134</v>
      </c>
      <c r="L97" s="118">
        <f t="shared" ca="1" si="5"/>
        <v>-5.7447009963347395E-2</v>
      </c>
      <c r="M97" s="28"/>
      <c r="N97" s="101">
        <v>44134</v>
      </c>
      <c r="O97" s="32">
        <v>224.58145999999999</v>
      </c>
      <c r="P97" s="118">
        <f t="shared" si="6"/>
        <v>-5.7447009963347395E-2</v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>
        <f t="shared" ca="1" si="4"/>
        <v>44127</v>
      </c>
      <c r="L98" s="118">
        <f t="shared" ca="1" si="5"/>
        <v>-3.3747676316105313E-2</v>
      </c>
      <c r="M98" s="28"/>
      <c r="N98" s="101">
        <v>44127</v>
      </c>
      <c r="O98" s="32">
        <v>238.26931999999999</v>
      </c>
      <c r="P98" s="118">
        <f t="shared" si="6"/>
        <v>-3.3747676316105313E-2</v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>
        <f t="shared" ca="1" si="4"/>
        <v>44120</v>
      </c>
      <c r="L99" s="118">
        <f t="shared" ca="1" si="5"/>
        <v>-1.9421437206474601E-2</v>
      </c>
      <c r="M99" s="28"/>
      <c r="N99" s="101">
        <v>44120</v>
      </c>
      <c r="O99" s="32">
        <v>246.59119999999999</v>
      </c>
      <c r="P99" s="118">
        <f t="shared" si="6"/>
        <v>-1.9421437206474601E-2</v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f t="shared" ca="1" si="4"/>
        <v>44113</v>
      </c>
      <c r="L100" s="118">
        <f t="shared" ca="1" si="5"/>
        <v>4.3397109783084087E-2</v>
      </c>
      <c r="M100" s="28"/>
      <c r="N100" s="101">
        <v>44113</v>
      </c>
      <c r="O100" s="32">
        <v>251.47521</v>
      </c>
      <c r="P100" s="118">
        <f t="shared" si="6"/>
        <v>4.3397109783084087E-2</v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f t="shared" ca="1" si="4"/>
        <v>44106</v>
      </c>
      <c r="L101" s="118">
        <f t="shared" ca="1" si="5"/>
        <v>1.6776126752357623E-2</v>
      </c>
      <c r="M101" s="28"/>
      <c r="N101" s="101">
        <v>44106</v>
      </c>
      <c r="O101" s="32">
        <v>241.01581999999999</v>
      </c>
      <c r="P101" s="118">
        <f t="shared" si="6"/>
        <v>1.6776126752357623E-2</v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f t="shared" ca="1" si="4"/>
        <v>44099</v>
      </c>
      <c r="L102" s="118">
        <f t="shared" ca="1" si="5"/>
        <v>-0.10081305673507435</v>
      </c>
      <c r="M102" s="28"/>
      <c r="N102" s="101">
        <v>44099</v>
      </c>
      <c r="O102" s="32">
        <v>237.03922</v>
      </c>
      <c r="P102" s="118">
        <f t="shared" si="6"/>
        <v>-0.10081305673507435</v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f t="shared" ca="1" si="4"/>
        <v>44092</v>
      </c>
      <c r="L103" s="118">
        <f t="shared" ca="1" si="5"/>
        <v>1.5014268298533695E-2</v>
      </c>
      <c r="M103" s="28"/>
      <c r="N103" s="101">
        <v>44092</v>
      </c>
      <c r="O103" s="32">
        <v>263.61506000000003</v>
      </c>
      <c r="P103" s="118">
        <f t="shared" si="6"/>
        <v>1.5014268298533695E-2</v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f t="shared" ca="1" si="4"/>
        <v>44085</v>
      </c>
      <c r="L104" s="118">
        <f t="shared" ca="1" si="5"/>
        <v>-1.0148109783292281E-3</v>
      </c>
      <c r="M104" s="28"/>
      <c r="N104" s="101">
        <v>44085</v>
      </c>
      <c r="O104" s="32">
        <v>259.71562</v>
      </c>
      <c r="P104" s="118">
        <f t="shared" si="6"/>
        <v>-1.0148109783292281E-3</v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f t="shared" ca="1" si="4"/>
        <v>44078</v>
      </c>
      <c r="L105" s="118">
        <f t="shared" ca="1" si="5"/>
        <v>-2.920197118944079E-2</v>
      </c>
      <c r="M105" s="28"/>
      <c r="N105" s="101">
        <v>44078</v>
      </c>
      <c r="O105" s="32">
        <v>259.97944999999999</v>
      </c>
      <c r="P105" s="118">
        <f t="shared" si="6"/>
        <v>-2.920197118944079E-2</v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f t="shared" ca="1" si="4"/>
        <v>44071</v>
      </c>
      <c r="L106" s="118">
        <f t="shared" ca="1" si="5"/>
        <v>3.2778207416859217E-2</v>
      </c>
      <c r="M106" s="28"/>
      <c r="N106" s="101">
        <v>44071</v>
      </c>
      <c r="O106" s="32">
        <v>267.79973000000001</v>
      </c>
      <c r="P106" s="118">
        <f t="shared" si="6"/>
        <v>3.2778207416859217E-2</v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f t="shared" ca="1" si="4"/>
        <v>44064</v>
      </c>
      <c r="L107" s="118">
        <f t="shared" ca="1" si="5"/>
        <v>-6.2589891194888558E-3</v>
      </c>
      <c r="M107" s="28"/>
      <c r="N107" s="101">
        <v>44064</v>
      </c>
      <c r="O107" s="32">
        <v>259.30032999999997</v>
      </c>
      <c r="P107" s="118">
        <f t="shared" si="6"/>
        <v>-6.2589891194888558E-3</v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f t="shared" ca="1" si="4"/>
        <v>44057</v>
      </c>
      <c r="L108" s="118">
        <f t="shared" ca="1" si="5"/>
        <v>-4.9382343639379322E-2</v>
      </c>
      <c r="M108" s="28"/>
      <c r="N108" s="101">
        <v>44057</v>
      </c>
      <c r="O108" s="32">
        <v>260.93351000000001</v>
      </c>
      <c r="P108" s="118">
        <f t="shared" si="6"/>
        <v>-4.9382343639379322E-2</v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f t="shared" ca="1" si="4"/>
        <v>44050</v>
      </c>
      <c r="L109" s="118">
        <f t="shared" ca="1" si="5"/>
        <v>2.0627095348673574E-2</v>
      </c>
      <c r="M109" s="28"/>
      <c r="N109" s="101">
        <v>44050</v>
      </c>
      <c r="O109" s="32">
        <v>274.48838999999998</v>
      </c>
      <c r="P109" s="118">
        <f t="shared" si="6"/>
        <v>2.0627095348673574E-2</v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>
        <f t="shared" ca="1" si="4"/>
        <v>44043</v>
      </c>
      <c r="L110" s="118">
        <f t="shared" ca="1" si="5"/>
        <v>2.2779605325706997E-2</v>
      </c>
      <c r="M110" s="28"/>
      <c r="N110" s="101">
        <v>44043</v>
      </c>
      <c r="O110" s="32">
        <v>268.94092000000001</v>
      </c>
      <c r="P110" s="118">
        <f t="shared" si="6"/>
        <v>2.2779605325706997E-2</v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>
        <f t="shared" ca="1" si="4"/>
        <v>44036</v>
      </c>
      <c r="L111" s="118">
        <f t="shared" ca="1" si="5"/>
        <v>8.7658578011461596E-2</v>
      </c>
      <c r="M111" s="28"/>
      <c r="N111" s="101">
        <v>44036</v>
      </c>
      <c r="O111" s="32">
        <v>262.95100000000002</v>
      </c>
      <c r="P111" s="118">
        <f t="shared" si="6"/>
        <v>8.7658578011461596E-2</v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>
        <f t="shared" ca="1" si="4"/>
        <v>44029</v>
      </c>
      <c r="L112" s="118">
        <f t="shared" ca="1" si="5"/>
        <v>2.24900313481744E-2</v>
      </c>
      <c r="M112" s="28"/>
      <c r="N112" s="101">
        <v>44029</v>
      </c>
      <c r="O112" s="32">
        <v>241.75877</v>
      </c>
      <c r="P112" s="118">
        <f t="shared" si="6"/>
        <v>2.24900313481744E-2</v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>
        <f t="shared" ca="1" si="4"/>
        <v>44022</v>
      </c>
      <c r="L113" s="118">
        <f t="shared" ca="1" si="5"/>
        <v>8.1000812209523154E-2</v>
      </c>
      <c r="M113" s="28"/>
      <c r="N113" s="101">
        <v>44022</v>
      </c>
      <c r="O113" s="32">
        <v>236.44120000000001</v>
      </c>
      <c r="P113" s="118">
        <f t="shared" si="6"/>
        <v>8.1000812209523154E-2</v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>
        <f t="shared" ca="1" si="4"/>
        <v>44015</v>
      </c>
      <c r="L114" s="118">
        <f t="shared" ca="1" si="5"/>
        <v>5.0301437048089204E-2</v>
      </c>
      <c r="M114" s="28"/>
      <c r="N114" s="101">
        <v>44015</v>
      </c>
      <c r="O114" s="32">
        <v>218.72434999999999</v>
      </c>
      <c r="P114" s="118">
        <f t="shared" si="6"/>
        <v>5.0301437048089204E-2</v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>
        <f t="shared" ca="1" si="4"/>
        <v>44008</v>
      </c>
      <c r="L115" s="118">
        <f t="shared" ca="1" si="5"/>
        <v>4.8304040767294332E-2</v>
      </c>
      <c r="M115" s="28"/>
      <c r="N115" s="101">
        <v>44008</v>
      </c>
      <c r="O115" s="32">
        <v>208.24912</v>
      </c>
      <c r="P115" s="118">
        <f t="shared" si="6"/>
        <v>4.8304040767294332E-2</v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>
        <f t="shared" ca="1" si="4"/>
        <v>44001</v>
      </c>
      <c r="L116" s="118">
        <f t="shared" ca="1" si="5"/>
        <v>1.9612359843524718E-2</v>
      </c>
      <c r="M116" s="28"/>
      <c r="N116" s="101">
        <v>44001</v>
      </c>
      <c r="O116" s="32">
        <v>198.65335999999999</v>
      </c>
      <c r="P116" s="118">
        <f t="shared" si="6"/>
        <v>1.9612359843524718E-2</v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>
        <f t="shared" ca="1" si="4"/>
        <v>43994</v>
      </c>
      <c r="L117" s="118">
        <f t="shared" ca="1" si="5"/>
        <v>7.8498281944749948E-4</v>
      </c>
      <c r="M117" s="28"/>
      <c r="N117" s="101">
        <v>43994</v>
      </c>
      <c r="O117" s="32">
        <v>194.83224000000001</v>
      </c>
      <c r="P117" s="118">
        <f t="shared" si="6"/>
        <v>7.8498281944749948E-4</v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>
        <f t="shared" ca="1" si="4"/>
        <v>43987</v>
      </c>
      <c r="L118" s="118">
        <f t="shared" ca="1" si="5"/>
        <v>-4.7001312751280833E-2</v>
      </c>
      <c r="M118" s="28"/>
      <c r="N118" s="101">
        <v>43987</v>
      </c>
      <c r="O118" s="32">
        <v>194.67941999999999</v>
      </c>
      <c r="P118" s="118">
        <f t="shared" si="6"/>
        <v>-4.7001312751280833E-2</v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>
        <f t="shared" ca="1" si="4"/>
        <v>43980</v>
      </c>
      <c r="L119" s="118">
        <f t="shared" ca="1" si="5"/>
        <v>-6.3015036799227708E-3</v>
      </c>
      <c r="M119" s="28"/>
      <c r="N119" s="101">
        <v>43980</v>
      </c>
      <c r="O119" s="32">
        <v>204.28089</v>
      </c>
      <c r="P119" s="118">
        <f t="shared" si="6"/>
        <v>-6.3015036799227708E-3</v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>
        <f t="shared" ca="1" si="4"/>
        <v>43973</v>
      </c>
      <c r="L120" s="118">
        <f t="shared" ca="1" si="5"/>
        <v>1.0170234265597822E-2</v>
      </c>
      <c r="M120" s="28"/>
      <c r="N120" s="101">
        <v>43973</v>
      </c>
      <c r="O120" s="32">
        <v>205.57633000000001</v>
      </c>
      <c r="P120" s="118">
        <f t="shared" si="6"/>
        <v>1.0170234265597822E-2</v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>
        <f t="shared" ca="1" si="4"/>
        <v>43966</v>
      </c>
      <c r="L121" s="118">
        <f t="shared" ca="1" si="5"/>
        <v>5.8957946427317109E-2</v>
      </c>
      <c r="M121" s="28"/>
      <c r="N121" s="101">
        <v>43966</v>
      </c>
      <c r="O121" s="32">
        <v>203.50662</v>
      </c>
      <c r="P121" s="118">
        <f t="shared" si="6"/>
        <v>5.8957946427317109E-2</v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>
        <f t="shared" ca="1" si="4"/>
        <v>43959</v>
      </c>
      <c r="L122" s="118">
        <f t="shared" ca="1" si="5"/>
        <v>5.6215918477335647E-2</v>
      </c>
      <c r="M122" s="28"/>
      <c r="N122" s="101">
        <v>43959</v>
      </c>
      <c r="O122" s="32">
        <v>192.1763</v>
      </c>
      <c r="P122" s="118">
        <f t="shared" si="6"/>
        <v>5.6215918477335647E-2</v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>
        <f t="shared" ca="1" si="4"/>
        <v>43952</v>
      </c>
      <c r="L123" s="118">
        <f t="shared" ca="1" si="5"/>
        <v>-2.6394350786266951E-2</v>
      </c>
      <c r="M123" s="28"/>
      <c r="N123" s="101">
        <v>43952</v>
      </c>
      <c r="O123" s="32">
        <v>181.94793000000001</v>
      </c>
      <c r="P123" s="118">
        <f t="shared" si="6"/>
        <v>-2.6394350786266951E-2</v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>
        <f t="shared" ca="1" si="4"/>
        <v>43945</v>
      </c>
      <c r="L124" s="118">
        <f t="shared" ca="1" si="5"/>
        <v>0.12878679796669146</v>
      </c>
      <c r="M124" s="28"/>
      <c r="N124" s="101">
        <v>43945</v>
      </c>
      <c r="O124" s="32">
        <v>186.88051999999999</v>
      </c>
      <c r="P124" s="118">
        <f t="shared" si="6"/>
        <v>0.12878679796669146</v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>
        <f t="shared" ca="1" si="4"/>
        <v>43938</v>
      </c>
      <c r="L125" s="118">
        <f t="shared" ca="1" si="5"/>
        <v>4.0186591643988523E-2</v>
      </c>
      <c r="M125" s="28"/>
      <c r="N125" s="101">
        <v>43938</v>
      </c>
      <c r="O125" s="32">
        <v>165.55874</v>
      </c>
      <c r="P125" s="118">
        <f t="shared" si="6"/>
        <v>4.0186591643988523E-2</v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>
        <f t="shared" ca="1" si="4"/>
        <v>43931</v>
      </c>
      <c r="L126" s="118">
        <f t="shared" ca="1" si="5"/>
        <v>0.15472159037362387</v>
      </c>
      <c r="M126" s="28"/>
      <c r="N126" s="101">
        <v>43931</v>
      </c>
      <c r="O126" s="32">
        <v>159.16254000000001</v>
      </c>
      <c r="P126" s="118">
        <f t="shared" si="6"/>
        <v>0.15472159037362387</v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>
        <f t="shared" ca="1" si="4"/>
        <v>43924</v>
      </c>
      <c r="L127" s="118">
        <f t="shared" ca="1" si="5"/>
        <v>-5.4514761405112244E-3</v>
      </c>
      <c r="M127" s="28"/>
      <c r="N127" s="101">
        <v>43924</v>
      </c>
      <c r="O127" s="32">
        <v>137.83628999999999</v>
      </c>
      <c r="P127" s="118">
        <f t="shared" si="6"/>
        <v>-5.4514761405112244E-3</v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>
        <f t="shared" ca="1" si="4"/>
        <v>43917</v>
      </c>
      <c r="L128" s="118">
        <f t="shared" ca="1" si="5"/>
        <v>0.20647947314301773</v>
      </c>
      <c r="M128" s="28"/>
      <c r="N128" s="101">
        <v>43917</v>
      </c>
      <c r="O128" s="32">
        <v>138.59182000000001</v>
      </c>
      <c r="P128" s="118">
        <f t="shared" si="6"/>
        <v>0.20647947314301773</v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>
        <f t="shared" ca="1" si="4"/>
        <v>43910</v>
      </c>
      <c r="L129" s="118">
        <f t="shared" ca="1" si="5"/>
        <v>-4.2694953129746249E-2</v>
      </c>
      <c r="M129" s="28"/>
      <c r="N129" s="101">
        <v>43910</v>
      </c>
      <c r="O129" s="32">
        <v>114.87291999999999</v>
      </c>
      <c r="P129" s="118">
        <f t="shared" si="6"/>
        <v>-4.2694953129746249E-2</v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>
        <f t="shared" ca="1" si="4"/>
        <v>43903</v>
      </c>
      <c r="L130" s="118">
        <f t="shared" ca="1" si="5"/>
        <v>-0.29960862041351499</v>
      </c>
      <c r="M130" s="28"/>
      <c r="N130" s="101">
        <v>43903</v>
      </c>
      <c r="O130" s="32">
        <v>119.99615</v>
      </c>
      <c r="P130" s="118">
        <f t="shared" si="6"/>
        <v>-0.29960862041351499</v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>
        <f t="shared" ca="1" si="4"/>
        <v>43896</v>
      </c>
      <c r="L131" s="118">
        <f t="shared" ca="1" si="5"/>
        <v>0.10837602834351334</v>
      </c>
      <c r="M131" s="28"/>
      <c r="N131" s="101">
        <v>43896</v>
      </c>
      <c r="O131" s="32">
        <v>171.32728</v>
      </c>
      <c r="P131" s="118">
        <f t="shared" si="6"/>
        <v>0.10837602834351334</v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>
        <f t="shared" ca="1" si="4"/>
        <v>43889</v>
      </c>
      <c r="L132" s="118">
        <f t="shared" ca="1" si="5"/>
        <v>-0.16243740362885695</v>
      </c>
      <c r="M132" s="28"/>
      <c r="N132" s="101">
        <v>43889</v>
      </c>
      <c r="O132" s="32">
        <v>154.57505</v>
      </c>
      <c r="P132" s="118">
        <f t="shared" si="6"/>
        <v>-0.16243740362885695</v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>
        <f t="shared" ca="1" si="4"/>
        <v>43882</v>
      </c>
      <c r="L133" s="118">
        <f t="shared" ca="1" si="5"/>
        <v>9.2318912367702621E-2</v>
      </c>
      <c r="M133" s="28"/>
      <c r="N133" s="101">
        <v>43882</v>
      </c>
      <c r="O133" s="32">
        <v>184.55342999999999</v>
      </c>
      <c r="P133" s="118">
        <f t="shared" si="6"/>
        <v>9.2318912367702621E-2</v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>
        <f t="shared" ref="K134:K197" ca="1" si="7">IFERROR(IF(AND($B$2&lt;=IF($N134&lt;&gt;"",$N134,$K133-7),IF($N134&lt;&gt;"",$N134,$K133-7)&lt;=EndDate),IF($N134&lt;&gt;"",$N134,$K133-7),""),"")</f>
        <v>43875</v>
      </c>
      <c r="L134" s="118">
        <f t="shared" ref="L134:L197" ca="1" si="8">IFERROR(0+VLOOKUP($K134,$N:$P,3,FALSE),"")</f>
        <v>1.5964207501865557E-2</v>
      </c>
      <c r="M134" s="28"/>
      <c r="N134" s="101">
        <v>43875</v>
      </c>
      <c r="O134" s="32">
        <v>168.95563000000001</v>
      </c>
      <c r="P134" s="118">
        <f t="shared" ref="P134:P197" si="9">IFERROR(O134/O135-1,"")</f>
        <v>1.5964207501865557E-2</v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>
        <f t="shared" ca="1" si="7"/>
        <v>43868</v>
      </c>
      <c r="L135" s="118">
        <f t="shared" ca="1" si="8"/>
        <v>-3.7583715505739357E-2</v>
      </c>
      <c r="M135" s="28"/>
      <c r="N135" s="101">
        <v>43868</v>
      </c>
      <c r="O135" s="32">
        <v>166.30077</v>
      </c>
      <c r="P135" s="118">
        <f t="shared" si="9"/>
        <v>-3.7583715505739357E-2</v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>
        <f t="shared" ca="1" si="7"/>
        <v>43861</v>
      </c>
      <c r="L136" s="118">
        <f t="shared" ca="1" si="8"/>
        <v>2.3140311974538808E-3</v>
      </c>
      <c r="M136" s="28"/>
      <c r="N136" s="101">
        <v>43861</v>
      </c>
      <c r="O136" s="32">
        <v>172.79505</v>
      </c>
      <c r="P136" s="118">
        <f t="shared" si="9"/>
        <v>2.3140311974538808E-3</v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>
        <f t="shared" ca="1" si="7"/>
        <v>43854</v>
      </c>
      <c r="L137" s="118">
        <f t="shared" ca="1" si="8"/>
        <v>1.8463191888218988E-2</v>
      </c>
      <c r="M137" s="28"/>
      <c r="N137" s="101">
        <v>43854</v>
      </c>
      <c r="O137" s="32">
        <v>172.39612</v>
      </c>
      <c r="P137" s="118">
        <f t="shared" si="9"/>
        <v>1.8463191888218988E-2</v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>
        <f t="shared" ca="1" si="7"/>
        <v>43847</v>
      </c>
      <c r="L138" s="118">
        <f t="shared" ca="1" si="8"/>
        <v>3.0248298356072567E-5</v>
      </c>
      <c r="M138" s="28"/>
      <c r="N138" s="101">
        <v>43847</v>
      </c>
      <c r="O138" s="32">
        <v>169.27083999999999</v>
      </c>
      <c r="P138" s="118">
        <f t="shared" si="9"/>
        <v>3.0248298356072567E-5</v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>
        <f t="shared" ca="1" si="7"/>
        <v>43840</v>
      </c>
      <c r="L139" s="118">
        <f t="shared" ca="1" si="8"/>
        <v>-2.8103934817295784E-2</v>
      </c>
      <c r="M139" s="28"/>
      <c r="N139" s="101">
        <v>43840</v>
      </c>
      <c r="O139" s="32">
        <v>169.26571999999999</v>
      </c>
      <c r="P139" s="118">
        <f t="shared" si="9"/>
        <v>-2.8103934817295784E-2</v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>
        <f t="shared" ca="1" si="7"/>
        <v>43833</v>
      </c>
      <c r="L140" s="118">
        <f t="shared" ca="1" si="8"/>
        <v>1.7463167852147077E-2</v>
      </c>
      <c r="M140" s="28"/>
      <c r="N140" s="101">
        <v>43833</v>
      </c>
      <c r="O140" s="32">
        <v>174.16031000000001</v>
      </c>
      <c r="P140" s="118">
        <f t="shared" si="9"/>
        <v>1.7463167852147077E-2</v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>
        <f t="shared" ca="1" si="7"/>
        <v>43826</v>
      </c>
      <c r="L141" s="118">
        <f t="shared" ca="1" si="8"/>
        <v>8.6489784384253587E-2</v>
      </c>
      <c r="M141" s="28"/>
      <c r="N141" s="101">
        <v>43826</v>
      </c>
      <c r="O141" s="32">
        <v>171.17112</v>
      </c>
      <c r="P141" s="118">
        <f t="shared" si="9"/>
        <v>8.6489784384253587E-2</v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>
        <f t="shared" ca="1" si="7"/>
        <v>43819</v>
      </c>
      <c r="L142" s="118">
        <f t="shared" ca="1" si="8"/>
        <v>-2.4649314725871729E-2</v>
      </c>
      <c r="M142" s="28"/>
      <c r="N142" s="101">
        <v>43819</v>
      </c>
      <c r="O142" s="32">
        <v>157.54508000000001</v>
      </c>
      <c r="P142" s="118">
        <f t="shared" si="9"/>
        <v>-2.4649314725871729E-2</v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>
        <f t="shared" ca="1" si="7"/>
        <v>43812</v>
      </c>
      <c r="L143" s="118">
        <f t="shared" ca="1" si="8"/>
        <v>2.4267788157711134E-2</v>
      </c>
      <c r="M143" s="28"/>
      <c r="N143" s="101">
        <v>43812</v>
      </c>
      <c r="O143" s="32">
        <v>161.5266</v>
      </c>
      <c r="P143" s="118">
        <f t="shared" si="9"/>
        <v>2.4267788157711134E-2</v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>
        <f t="shared" ca="1" si="7"/>
        <v>43805</v>
      </c>
      <c r="L144" s="118">
        <f t="shared" ca="1" si="8"/>
        <v>5.090410895693509E-3</v>
      </c>
      <c r="M144" s="28"/>
      <c r="N144" s="101">
        <v>43805</v>
      </c>
      <c r="O144" s="32">
        <v>157.69958</v>
      </c>
      <c r="P144" s="118">
        <f t="shared" si="9"/>
        <v>5.090410895693509E-3</v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>
        <f t="shared" ca="1" si="7"/>
        <v>43798</v>
      </c>
      <c r="L145" s="118">
        <f t="shared" ca="1" si="8"/>
        <v>2.7035962877409947E-2</v>
      </c>
      <c r="M145" s="28"/>
      <c r="N145" s="101">
        <v>43798</v>
      </c>
      <c r="O145" s="32">
        <v>156.90089</v>
      </c>
      <c r="P145" s="118">
        <f t="shared" si="9"/>
        <v>2.7035962877409947E-2</v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>
        <f t="shared" ca="1" si="7"/>
        <v>43791</v>
      </c>
      <c r="L146" s="118">
        <f t="shared" ca="1" si="8"/>
        <v>-1.7670797594604881E-2</v>
      </c>
      <c r="M146" s="28"/>
      <c r="N146" s="101">
        <v>43791</v>
      </c>
      <c r="O146" s="32">
        <v>152.77059</v>
      </c>
      <c r="P146" s="118">
        <f t="shared" si="9"/>
        <v>-1.7670797594604881E-2</v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>
        <f t="shared" ca="1" si="7"/>
        <v>43784</v>
      </c>
      <c r="L147" s="118">
        <f t="shared" ca="1" si="8"/>
        <v>1.0845028365900289E-2</v>
      </c>
      <c r="M147" s="28"/>
      <c r="N147" s="101">
        <v>43784</v>
      </c>
      <c r="O147" s="32">
        <v>155.51873000000001</v>
      </c>
      <c r="P147" s="118">
        <f t="shared" si="9"/>
        <v>1.0845028365900289E-2</v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>
        <f t="shared" ca="1" si="7"/>
        <v>43777</v>
      </c>
      <c r="L148" s="118">
        <f t="shared" ca="1" si="8"/>
        <v>-6.982106006752653E-2</v>
      </c>
      <c r="M148" s="28"/>
      <c r="N148" s="101">
        <v>43777</v>
      </c>
      <c r="O148" s="32">
        <v>153.85022000000001</v>
      </c>
      <c r="P148" s="118">
        <f t="shared" si="9"/>
        <v>-6.982106006752653E-2</v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>
        <f t="shared" ca="1" si="7"/>
        <v>43770</v>
      </c>
      <c r="L149" s="118">
        <f t="shared" ca="1" si="8"/>
        <v>6.520105723286429E-3</v>
      </c>
      <c r="M149" s="28"/>
      <c r="N149" s="101">
        <v>43770</v>
      </c>
      <c r="O149" s="32">
        <v>165.39851999999999</v>
      </c>
      <c r="P149" s="118">
        <f t="shared" si="9"/>
        <v>6.520105723286429E-3</v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>
        <f t="shared" ca="1" si="7"/>
        <v>43763</v>
      </c>
      <c r="L150" s="118">
        <f t="shared" ca="1" si="8"/>
        <v>3.3639058900668539E-2</v>
      </c>
      <c r="M150" s="28"/>
      <c r="N150" s="101">
        <v>43763</v>
      </c>
      <c r="O150" s="32">
        <v>164.32709</v>
      </c>
      <c r="P150" s="118">
        <f t="shared" si="9"/>
        <v>3.3639058900668539E-2</v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>
        <f t="shared" ca="1" si="7"/>
        <v>43756</v>
      </c>
      <c r="L151" s="118">
        <f t="shared" ca="1" si="8"/>
        <v>1.0320536615284315E-2</v>
      </c>
      <c r="M151" s="28"/>
      <c r="N151" s="101">
        <v>43756</v>
      </c>
      <c r="O151" s="32">
        <v>158.97918000000001</v>
      </c>
      <c r="P151" s="118">
        <f t="shared" si="9"/>
        <v>1.0320536615284315E-2</v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>
        <f t="shared" ca="1" si="7"/>
        <v>43749</v>
      </c>
      <c r="L152" s="118">
        <f t="shared" ca="1" si="8"/>
        <v>-2.5452048991483012E-2</v>
      </c>
      <c r="M152" s="28"/>
      <c r="N152" s="101">
        <v>43749</v>
      </c>
      <c r="O152" s="32">
        <v>157.35518999999999</v>
      </c>
      <c r="P152" s="118">
        <f t="shared" si="9"/>
        <v>-2.5452048991483012E-2</v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>
        <f t="shared" ca="1" si="7"/>
        <v>43742</v>
      </c>
      <c r="L153" s="118">
        <f t="shared" ca="1" si="8"/>
        <v>5.1593033020052026E-3</v>
      </c>
      <c r="M153" s="28"/>
      <c r="N153" s="101">
        <v>43742</v>
      </c>
      <c r="O153" s="32">
        <v>161.4648</v>
      </c>
      <c r="P153" s="118">
        <f t="shared" si="9"/>
        <v>5.1593033020052026E-3</v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>
        <f t="shared" ca="1" si="7"/>
        <v>43735</v>
      </c>
      <c r="L154" s="118">
        <f t="shared" ca="1" si="8"/>
        <v>-3.3254600775256882E-2</v>
      </c>
      <c r="M154" s="28"/>
      <c r="N154" s="101">
        <v>43735</v>
      </c>
      <c r="O154" s="32">
        <v>160.63603000000001</v>
      </c>
      <c r="P154" s="118">
        <f t="shared" si="9"/>
        <v>-3.3254600775256882E-2</v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>
        <f t="shared" ca="1" si="7"/>
        <v>43728</v>
      </c>
      <c r="L155" s="118">
        <f t="shared" ca="1" si="8"/>
        <v>5.9235775698496473E-2</v>
      </c>
      <c r="M155" s="28"/>
      <c r="N155" s="101">
        <v>43728</v>
      </c>
      <c r="O155" s="32">
        <v>166.16166999999999</v>
      </c>
      <c r="P155" s="118">
        <f t="shared" si="9"/>
        <v>5.9235775698496473E-2</v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>
        <f t="shared" ca="1" si="7"/>
        <v>43721</v>
      </c>
      <c r="L156" s="118">
        <f t="shared" ca="1" si="8"/>
        <v>-5.9999832217077387E-2</v>
      </c>
      <c r="M156" s="28"/>
      <c r="N156" s="101">
        <v>43721</v>
      </c>
      <c r="O156" s="32">
        <v>156.86939000000001</v>
      </c>
      <c r="P156" s="118">
        <f t="shared" si="9"/>
        <v>-5.9999832217077387E-2</v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>
        <f t="shared" ca="1" si="7"/>
        <v>43714</v>
      </c>
      <c r="L157" s="118">
        <f t="shared" ca="1" si="8"/>
        <v>-3.4353578414813457E-2</v>
      </c>
      <c r="M157" s="28"/>
      <c r="N157" s="101">
        <v>43714</v>
      </c>
      <c r="O157" s="32">
        <v>166.88229999999999</v>
      </c>
      <c r="P157" s="118">
        <f t="shared" si="9"/>
        <v>-3.4353578414813457E-2</v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>
        <f t="shared" ca="1" si="7"/>
        <v>43707</v>
      </c>
      <c r="L158" s="118">
        <f t="shared" ca="1" si="8"/>
        <v>8.1085947954844251E-3</v>
      </c>
      <c r="M158" s="28"/>
      <c r="N158" s="101">
        <v>43707</v>
      </c>
      <c r="O158" s="32">
        <v>172.81926000000001</v>
      </c>
      <c r="P158" s="118">
        <f t="shared" si="9"/>
        <v>8.1085947954844251E-3</v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>
        <f t="shared" ca="1" si="7"/>
        <v>43700</v>
      </c>
      <c r="L159" s="118">
        <f t="shared" ca="1" si="8"/>
        <v>3.3009266334071086E-2</v>
      </c>
      <c r="M159" s="28"/>
      <c r="N159" s="101">
        <v>43700</v>
      </c>
      <c r="O159" s="32">
        <v>171.42921000000001</v>
      </c>
      <c r="P159" s="118">
        <f t="shared" si="9"/>
        <v>3.3009266334071086E-2</v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>
        <f t="shared" ca="1" si="7"/>
        <v>43693</v>
      </c>
      <c r="L160" s="118">
        <f t="shared" ca="1" si="8"/>
        <v>-3.7858957878549648E-2</v>
      </c>
      <c r="M160" s="28"/>
      <c r="N160" s="101">
        <v>43693</v>
      </c>
      <c r="O160" s="32">
        <v>165.95128</v>
      </c>
      <c r="P160" s="118">
        <f t="shared" si="9"/>
        <v>-3.7858957878549648E-2</v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>
        <f t="shared" ca="1" si="7"/>
        <v>43686</v>
      </c>
      <c r="L161" s="118">
        <f t="shared" ca="1" si="8"/>
        <v>6.9483631245339961E-2</v>
      </c>
      <c r="M161" s="28"/>
      <c r="N161" s="101">
        <v>43686</v>
      </c>
      <c r="O161" s="32">
        <v>172.48124000000001</v>
      </c>
      <c r="P161" s="118">
        <f t="shared" si="9"/>
        <v>6.9483631245339961E-2</v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>
        <f t="shared" ca="1" si="7"/>
        <v>43679</v>
      </c>
      <c r="L162" s="118">
        <f t="shared" ca="1" si="8"/>
        <v>1.794046678060357E-2</v>
      </c>
      <c r="M162" s="28"/>
      <c r="N162" s="101">
        <v>43679</v>
      </c>
      <c r="O162" s="32">
        <v>161.27525</v>
      </c>
      <c r="P162" s="118">
        <f t="shared" si="9"/>
        <v>1.794046678060357E-2</v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>
        <f t="shared" ca="1" si="7"/>
        <v>43672</v>
      </c>
      <c r="L163" s="118">
        <f t="shared" ca="1" si="8"/>
        <v>-2.4727925415054086E-2</v>
      </c>
      <c r="M163" s="28"/>
      <c r="N163" s="101">
        <v>43672</v>
      </c>
      <c r="O163" s="32">
        <v>158.43288999999999</v>
      </c>
      <c r="P163" s="118">
        <f t="shared" si="9"/>
        <v>-2.4727925415054086E-2</v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>
        <f t="shared" ca="1" si="7"/>
        <v>43665</v>
      </c>
      <c r="L164" s="118">
        <f t="shared" ca="1" si="8"/>
        <v>9.2771012692696386E-2</v>
      </c>
      <c r="M164" s="28"/>
      <c r="N164" s="101">
        <v>43665</v>
      </c>
      <c r="O164" s="32">
        <v>162.44994</v>
      </c>
      <c r="P164" s="118">
        <f t="shared" si="9"/>
        <v>9.2771012692696386E-2</v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>
        <f t="shared" ca="1" si="7"/>
        <v>43658</v>
      </c>
      <c r="L165" s="118">
        <f t="shared" ca="1" si="8"/>
        <v>3.0855834755978639E-2</v>
      </c>
      <c r="M165" s="28"/>
      <c r="N165" s="101">
        <v>43658</v>
      </c>
      <c r="O165" s="32">
        <v>148.65871999999999</v>
      </c>
      <c r="P165" s="118">
        <f t="shared" si="9"/>
        <v>3.0855834755978639E-2</v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>
        <f t="shared" ca="1" si="7"/>
        <v>43651</v>
      </c>
      <c r="L166" s="118">
        <f t="shared" ca="1" si="8"/>
        <v>4.1583618732272676E-3</v>
      </c>
      <c r="M166" s="28"/>
      <c r="N166" s="101">
        <v>43651</v>
      </c>
      <c r="O166" s="32">
        <v>144.20903000000001</v>
      </c>
      <c r="P166" s="118">
        <f t="shared" si="9"/>
        <v>4.1583618732272676E-3</v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>
        <f t="shared" ca="1" si="7"/>
        <v>43644</v>
      </c>
      <c r="L167" s="118">
        <f t="shared" ca="1" si="8"/>
        <v>1.7604235605559237E-2</v>
      </c>
      <c r="M167" s="28"/>
      <c r="N167" s="101">
        <v>43644</v>
      </c>
      <c r="O167" s="32">
        <v>143.61184</v>
      </c>
      <c r="P167" s="118">
        <f t="shared" si="9"/>
        <v>1.7604235605559237E-2</v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>
        <f t="shared" ca="1" si="7"/>
        <v>43637</v>
      </c>
      <c r="L168" s="118">
        <f t="shared" ca="1" si="8"/>
        <v>8.4923983580929896E-2</v>
      </c>
      <c r="M168" s="28"/>
      <c r="N168" s="101">
        <v>43637</v>
      </c>
      <c r="O168" s="32">
        <v>141.12739999999999</v>
      </c>
      <c r="P168" s="118">
        <f t="shared" si="9"/>
        <v>8.4923983580929896E-2</v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>
        <f t="shared" ca="1" si="7"/>
        <v>43630</v>
      </c>
      <c r="L169" s="118">
        <f t="shared" ca="1" si="8"/>
        <v>1.971313141860298E-2</v>
      </c>
      <c r="M169" s="28"/>
      <c r="N169" s="101">
        <v>43630</v>
      </c>
      <c r="O169" s="32">
        <v>130.08045000000001</v>
      </c>
      <c r="P169" s="118">
        <f t="shared" si="9"/>
        <v>1.971313141860298E-2</v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>
        <f t="shared" ca="1" si="7"/>
        <v>43623</v>
      </c>
      <c r="L170" s="118">
        <f t="shared" ca="1" si="8"/>
        <v>5.2548577935097374E-2</v>
      </c>
      <c r="M170" s="28"/>
      <c r="N170" s="101">
        <v>43623</v>
      </c>
      <c r="O170" s="32">
        <v>127.56573</v>
      </c>
      <c r="P170" s="118">
        <f t="shared" si="9"/>
        <v>5.2548577935097374E-2</v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>
        <f t="shared" ca="1" si="7"/>
        <v>43616</v>
      </c>
      <c r="L171" s="118">
        <f t="shared" ca="1" si="8"/>
        <v>3.3967262523534769E-2</v>
      </c>
      <c r="M171" s="28"/>
      <c r="N171" s="101">
        <v>43616</v>
      </c>
      <c r="O171" s="32">
        <v>121.197</v>
      </c>
      <c r="P171" s="118">
        <f t="shared" si="9"/>
        <v>3.3967262523534769E-2</v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>
        <f t="shared" ca="1" si="7"/>
        <v>43609</v>
      </c>
      <c r="L172" s="118">
        <f t="shared" ca="1" si="8"/>
        <v>-1.060888711857455E-2</v>
      </c>
      <c r="M172" s="28"/>
      <c r="N172" s="101">
        <v>43609</v>
      </c>
      <c r="O172" s="32">
        <v>117.21550999999999</v>
      </c>
      <c r="P172" s="118">
        <f t="shared" si="9"/>
        <v>-1.060888711857455E-2</v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>
        <f t="shared" ca="1" si="7"/>
        <v>43602</v>
      </c>
      <c r="L173" s="118">
        <f t="shared" ca="1" si="8"/>
        <v>1.7768191630396446E-2</v>
      </c>
      <c r="M173" s="28"/>
      <c r="N173" s="101">
        <v>43602</v>
      </c>
      <c r="O173" s="32">
        <v>118.47237</v>
      </c>
      <c r="P173" s="118">
        <f t="shared" si="9"/>
        <v>1.7768191630396446E-2</v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>
        <f t="shared" ca="1" si="7"/>
        <v>43595</v>
      </c>
      <c r="L174" s="118">
        <f t="shared" ca="1" si="8"/>
        <v>-6.4091194105857507E-3</v>
      </c>
      <c r="M174" s="28"/>
      <c r="N174" s="101">
        <v>43595</v>
      </c>
      <c r="O174" s="32">
        <v>116.40407999999999</v>
      </c>
      <c r="P174" s="118">
        <f t="shared" si="9"/>
        <v>-6.4091194105857507E-3</v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>
        <f t="shared" ca="1" si="7"/>
        <v>43588</v>
      </c>
      <c r="L175" s="118">
        <f t="shared" ca="1" si="8"/>
        <v>-3.0043136629573919E-2</v>
      </c>
      <c r="M175" s="28"/>
      <c r="N175" s="101">
        <v>43588</v>
      </c>
      <c r="O175" s="32">
        <v>117.15494</v>
      </c>
      <c r="P175" s="118">
        <f t="shared" si="9"/>
        <v>-3.0043136629573919E-2</v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>
        <f t="shared" ca="1" si="7"/>
        <v>43581</v>
      </c>
      <c r="L176" s="118">
        <f t="shared" ca="1" si="8"/>
        <v>-6.6327746641299257E-3</v>
      </c>
      <c r="M176" s="28"/>
      <c r="N176" s="101">
        <v>43581</v>
      </c>
      <c r="O176" s="32">
        <v>120.78366</v>
      </c>
      <c r="P176" s="118">
        <f t="shared" si="9"/>
        <v>-6.6327746641299257E-3</v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>
        <f t="shared" ca="1" si="7"/>
        <v>43574</v>
      </c>
      <c r="L177" s="118">
        <f t="shared" ca="1" si="8"/>
        <v>-2.3844217309255678E-2</v>
      </c>
      <c r="M177" s="28"/>
      <c r="N177" s="101">
        <v>43574</v>
      </c>
      <c r="O177" s="32">
        <v>121.59014000000001</v>
      </c>
      <c r="P177" s="118">
        <f t="shared" si="9"/>
        <v>-2.3844217309255678E-2</v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>
        <f t="shared" ca="1" si="7"/>
        <v>43567</v>
      </c>
      <c r="L178" s="118">
        <f t="shared" ca="1" si="8"/>
        <v>-1.3626130317411445E-2</v>
      </c>
      <c r="M178" s="28"/>
      <c r="N178" s="101">
        <v>43567</v>
      </c>
      <c r="O178" s="32">
        <v>124.56018</v>
      </c>
      <c r="P178" s="118">
        <f t="shared" si="9"/>
        <v>-1.3626130317411445E-2</v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>
        <f t="shared" ca="1" si="7"/>
        <v>43560</v>
      </c>
      <c r="L179" s="118">
        <f t="shared" ca="1" si="8"/>
        <v>3.4755861883075667E-3</v>
      </c>
      <c r="M179" s="28"/>
      <c r="N179" s="101">
        <v>43560</v>
      </c>
      <c r="O179" s="32">
        <v>126.2809</v>
      </c>
      <c r="P179" s="118">
        <f t="shared" si="9"/>
        <v>3.4755861883075667E-3</v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>
        <f t="shared" ca="1" si="7"/>
        <v>43553</v>
      </c>
      <c r="L180" s="118">
        <f t="shared" ca="1" si="8"/>
        <v>-2.8047130672102405E-2</v>
      </c>
      <c r="M180" s="28"/>
      <c r="N180" s="101">
        <v>43553</v>
      </c>
      <c r="O180" s="32">
        <v>125.84352</v>
      </c>
      <c r="P180" s="118">
        <f t="shared" si="9"/>
        <v>-2.8047130672102405E-2</v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>
        <f t="shared" ca="1" si="7"/>
        <v>43546</v>
      </c>
      <c r="L181" s="118">
        <f t="shared" ca="1" si="8"/>
        <v>1.039874389741402E-2</v>
      </c>
      <c r="M181" s="28"/>
      <c r="N181" s="101">
        <v>43546</v>
      </c>
      <c r="O181" s="32">
        <v>129.47492</v>
      </c>
      <c r="P181" s="118">
        <f t="shared" si="9"/>
        <v>1.039874389741402E-2</v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>
        <f t="shared" ca="1" si="7"/>
        <v>43539</v>
      </c>
      <c r="L182" s="118">
        <f t="shared" ca="1" si="8"/>
        <v>1.0240974303747929E-2</v>
      </c>
      <c r="M182" s="28"/>
      <c r="N182" s="101">
        <v>43539</v>
      </c>
      <c r="O182" s="32">
        <v>128.14240000000001</v>
      </c>
      <c r="P182" s="118">
        <f t="shared" si="9"/>
        <v>1.0240974303747929E-2</v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>
        <f t="shared" ca="1" si="7"/>
        <v>43532</v>
      </c>
      <c r="L183" s="118">
        <f t="shared" ca="1" si="8"/>
        <v>1.8700245930327819E-2</v>
      </c>
      <c r="M183" s="28"/>
      <c r="N183" s="101">
        <v>43532</v>
      </c>
      <c r="O183" s="32">
        <v>126.8434</v>
      </c>
      <c r="P183" s="118">
        <f t="shared" si="9"/>
        <v>1.8700245930327819E-2</v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>
        <f t="shared" ca="1" si="7"/>
        <v>43525</v>
      </c>
      <c r="L184" s="118">
        <f t="shared" ca="1" si="8"/>
        <v>-5.8400093831082689E-2</v>
      </c>
      <c r="M184" s="28"/>
      <c r="N184" s="101">
        <v>43525</v>
      </c>
      <c r="O184" s="32">
        <v>124.51494</v>
      </c>
      <c r="P184" s="118">
        <f t="shared" si="9"/>
        <v>-5.8400093831082689E-2</v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>
        <f t="shared" ca="1" si="7"/>
        <v>43518</v>
      </c>
      <c r="L185" s="118">
        <f t="shared" ca="1" si="8"/>
        <v>4.4751876462986839E-2</v>
      </c>
      <c r="M185" s="28"/>
      <c r="N185" s="101">
        <v>43518</v>
      </c>
      <c r="O185" s="32">
        <v>132.23763</v>
      </c>
      <c r="P185" s="118">
        <f t="shared" si="9"/>
        <v>4.4751876462986839E-2</v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>
        <f t="shared" ca="1" si="7"/>
        <v>43511</v>
      </c>
      <c r="L186" s="118">
        <f t="shared" ca="1" si="8"/>
        <v>1.6701201117740316E-2</v>
      </c>
      <c r="M186" s="28"/>
      <c r="N186" s="101">
        <v>43511</v>
      </c>
      <c r="O186" s="32">
        <v>126.57324</v>
      </c>
      <c r="P186" s="118">
        <f t="shared" si="9"/>
        <v>1.6701201117740316E-2</v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>
        <f t="shared" ca="1" si="7"/>
        <v>43504</v>
      </c>
      <c r="L187" s="118">
        <f t="shared" ca="1" si="8"/>
        <v>-1.1489895791754745E-2</v>
      </c>
      <c r="M187" s="28"/>
      <c r="N187" s="101">
        <v>43504</v>
      </c>
      <c r="O187" s="32">
        <v>124.49404</v>
      </c>
      <c r="P187" s="118">
        <f t="shared" si="9"/>
        <v>-1.1489895791754745E-2</v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>
        <f t="shared" ca="1" si="7"/>
        <v>43497</v>
      </c>
      <c r="L188" s="118">
        <f t="shared" ca="1" si="8"/>
        <v>5.3592809061254743E-2</v>
      </c>
      <c r="M188" s="28"/>
      <c r="N188" s="101">
        <v>43497</v>
      </c>
      <c r="O188" s="32">
        <v>125.94109</v>
      </c>
      <c r="P188" s="118">
        <f t="shared" si="9"/>
        <v>5.3592809061254743E-2</v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>
        <f t="shared" ca="1" si="7"/>
        <v>43490</v>
      </c>
      <c r="L189" s="118">
        <f t="shared" ca="1" si="8"/>
        <v>5.5383986753542613E-2</v>
      </c>
      <c r="M189" s="28"/>
      <c r="N189" s="101">
        <v>43490</v>
      </c>
      <c r="O189" s="32">
        <v>119.53488</v>
      </c>
      <c r="P189" s="118">
        <f t="shared" si="9"/>
        <v>5.5383986753542613E-2</v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>
        <f t="shared" ca="1" si="7"/>
        <v>43483</v>
      </c>
      <c r="L190" s="118">
        <f t="shared" ca="1" si="8"/>
        <v>-3.3374290031972564E-2</v>
      </c>
      <c r="M190" s="28"/>
      <c r="N190" s="101">
        <v>43483</v>
      </c>
      <c r="O190" s="32">
        <v>113.26197999999999</v>
      </c>
      <c r="P190" s="118">
        <f t="shared" si="9"/>
        <v>-3.3374290031972564E-2</v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>
        <f t="shared" ca="1" si="7"/>
        <v>43476</v>
      </c>
      <c r="L191" s="118">
        <f t="shared" ca="1" si="8"/>
        <v>-2.0697299951006665E-2</v>
      </c>
      <c r="M191" s="28"/>
      <c r="N191" s="101">
        <v>43476</v>
      </c>
      <c r="O191" s="32">
        <v>117.17252999999999</v>
      </c>
      <c r="P191" s="118">
        <f t="shared" si="9"/>
        <v>-2.0697299951006665E-2</v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>
        <f t="shared" ca="1" si="7"/>
        <v>43469</v>
      </c>
      <c r="L192" s="118">
        <f t="shared" ca="1" si="8"/>
        <v>5.1046158157275201E-2</v>
      </c>
      <c r="M192" s="28"/>
      <c r="N192" s="101">
        <v>43469</v>
      </c>
      <c r="O192" s="32">
        <v>119.64894</v>
      </c>
      <c r="P192" s="118">
        <f t="shared" si="9"/>
        <v>5.1046158157275201E-2</v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>
        <f t="shared" ca="1" si="7"/>
        <v>43462</v>
      </c>
      <c r="L193" s="118">
        <f t="shared" ca="1" si="8"/>
        <v>1.2471482592141037E-2</v>
      </c>
      <c r="M193" s="28"/>
      <c r="N193" s="101">
        <v>43462</v>
      </c>
      <c r="O193" s="32">
        <v>113.83795000000001</v>
      </c>
      <c r="P193" s="118">
        <f t="shared" si="9"/>
        <v>1.2471482592141037E-2</v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>
        <f t="shared" ca="1" si="7"/>
        <v>43455</v>
      </c>
      <c r="L194" s="118">
        <f t="shared" ca="1" si="8"/>
        <v>4.4204679727400498E-2</v>
      </c>
      <c r="M194" s="28"/>
      <c r="N194" s="101">
        <v>43455</v>
      </c>
      <c r="O194" s="32">
        <v>112.43571</v>
      </c>
      <c r="P194" s="118">
        <f t="shared" si="9"/>
        <v>4.4204679727400498E-2</v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>
        <f t="shared" ca="1" si="7"/>
        <v>43448</v>
      </c>
      <c r="L195" s="118">
        <f t="shared" ca="1" si="8"/>
        <v>5.6834282548323678E-3</v>
      </c>
      <c r="M195" s="28"/>
      <c r="N195" s="101">
        <v>43448</v>
      </c>
      <c r="O195" s="32">
        <v>107.67592999999999</v>
      </c>
      <c r="P195" s="118">
        <f t="shared" si="9"/>
        <v>5.6834282548323678E-3</v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>
        <f t="shared" ca="1" si="7"/>
        <v>43441</v>
      </c>
      <c r="L196" s="118">
        <f t="shared" ca="1" si="8"/>
        <v>5.1030956930448346E-2</v>
      </c>
      <c r="M196" s="28"/>
      <c r="N196" s="101">
        <v>43441</v>
      </c>
      <c r="O196" s="32">
        <v>107.06742</v>
      </c>
      <c r="P196" s="118">
        <f t="shared" si="9"/>
        <v>5.1030956930448346E-2</v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>
        <f t="shared" ca="1" si="7"/>
        <v>43434</v>
      </c>
      <c r="L197" s="118">
        <f t="shared" ca="1" si="8"/>
        <v>-1.9516132432039868E-2</v>
      </c>
      <c r="M197" s="28"/>
      <c r="N197" s="101">
        <v>43434</v>
      </c>
      <c r="O197" s="32">
        <v>101.86895</v>
      </c>
      <c r="P197" s="118">
        <f t="shared" si="9"/>
        <v>-1.9516132432039868E-2</v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>
        <f t="shared" ref="K198:K261" ca="1" si="10">IFERROR(IF(AND($B$2&lt;=IF($N198&lt;&gt;"",$N198,$K197-7),IF($N198&lt;&gt;"",$N198,$K197-7)&lt;=EndDate),IF($N198&lt;&gt;"",$N198,$K197-7),""),"")</f>
        <v>43427</v>
      </c>
      <c r="L198" s="118">
        <f t="shared" ref="L198:L261" ca="1" si="11">IFERROR(0+VLOOKUP($K198,$N:$P,3,FALSE),"")</f>
        <v>2.5497824666174118E-3</v>
      </c>
      <c r="M198" s="28"/>
      <c r="N198" s="101">
        <v>43427</v>
      </c>
      <c r="O198" s="32">
        <v>103.89661</v>
      </c>
      <c r="P198" s="118">
        <f t="shared" ref="P198:P261" si="12">IFERROR(O198/O199-1,"")</f>
        <v>2.5497824666174118E-3</v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>
        <f t="shared" ca="1" si="10"/>
        <v>43420</v>
      </c>
      <c r="L199" s="118">
        <f t="shared" ca="1" si="11"/>
        <v>-3.257924557882097E-3</v>
      </c>
      <c r="M199" s="28"/>
      <c r="N199" s="101">
        <v>43420</v>
      </c>
      <c r="O199" s="32">
        <v>103.63236999999999</v>
      </c>
      <c r="P199" s="118">
        <f t="shared" si="12"/>
        <v>-3.257924557882097E-3</v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>
        <f t="shared" ca="1" si="10"/>
        <v>43413</v>
      </c>
      <c r="L200" s="118">
        <f t="shared" ca="1" si="11"/>
        <v>-4.5470540770976564E-2</v>
      </c>
      <c r="M200" s="28"/>
      <c r="N200" s="101">
        <v>43413</v>
      </c>
      <c r="O200" s="32">
        <v>103.97110000000001</v>
      </c>
      <c r="P200" s="118">
        <f t="shared" si="12"/>
        <v>-4.5470540770976564E-2</v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>
        <f t="shared" ca="1" si="10"/>
        <v>43406</v>
      </c>
      <c r="L201" s="118">
        <f t="shared" ca="1" si="11"/>
        <v>-5.1952288721893725E-3</v>
      </c>
      <c r="M201" s="28"/>
      <c r="N201" s="101">
        <v>43406</v>
      </c>
      <c r="O201" s="32">
        <v>108.92393</v>
      </c>
      <c r="P201" s="118">
        <f t="shared" si="12"/>
        <v>-5.1952288721893725E-3</v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>
        <f t="shared" ca="1" si="10"/>
        <v>43399</v>
      </c>
      <c r="L202" s="118">
        <f t="shared" ca="1" si="11"/>
        <v>-4.081332837151419E-2</v>
      </c>
      <c r="M202" s="28"/>
      <c r="N202" s="101">
        <v>43399</v>
      </c>
      <c r="O202" s="32">
        <v>109.49276999999999</v>
      </c>
      <c r="P202" s="118">
        <f t="shared" si="12"/>
        <v>-4.081332837151419E-2</v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>
        <f t="shared" ca="1" si="10"/>
        <v>43392</v>
      </c>
      <c r="L203" s="118">
        <f t="shared" ca="1" si="11"/>
        <v>2.0377300742643323E-2</v>
      </c>
      <c r="M203" s="28"/>
      <c r="N203" s="101">
        <v>43392</v>
      </c>
      <c r="O203" s="32">
        <v>114.15168</v>
      </c>
      <c r="P203" s="118">
        <f t="shared" si="12"/>
        <v>2.0377300742643323E-2</v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>
        <f t="shared" ca="1" si="10"/>
        <v>43385</v>
      </c>
      <c r="L204" s="118">
        <f t="shared" ca="1" si="11"/>
        <v>5.3335251592096622E-2</v>
      </c>
      <c r="M204" s="28"/>
      <c r="N204" s="101">
        <v>43385</v>
      </c>
      <c r="O204" s="32">
        <v>111.87203</v>
      </c>
      <c r="P204" s="118">
        <f t="shared" si="12"/>
        <v>5.3335251592096622E-2</v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>
        <f t="shared" ca="1" si="10"/>
        <v>43378</v>
      </c>
      <c r="L205" s="118">
        <f t="shared" ca="1" si="11"/>
        <v>1.0360897164347627E-2</v>
      </c>
      <c r="M205" s="28"/>
      <c r="N205" s="101">
        <v>43378</v>
      </c>
      <c r="O205" s="32">
        <v>106.20743</v>
      </c>
      <c r="P205" s="118">
        <f t="shared" si="12"/>
        <v>1.0360897164347627E-2</v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>
        <f t="shared" ca="1" si="10"/>
        <v>43371</v>
      </c>
      <c r="L206" s="118">
        <f t="shared" ca="1" si="11"/>
        <v>-2.4481346014661121E-2</v>
      </c>
      <c r="M206" s="28"/>
      <c r="N206" s="101">
        <v>43371</v>
      </c>
      <c r="O206" s="32">
        <v>105.11830999999999</v>
      </c>
      <c r="P206" s="118">
        <f t="shared" si="12"/>
        <v>-2.4481346014661121E-2</v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>
        <f t="shared" ca="1" si="10"/>
        <v>43364</v>
      </c>
      <c r="L207" s="118">
        <f t="shared" ca="1" si="11"/>
        <v>3.626273770975641E-2</v>
      </c>
      <c r="M207" s="28"/>
      <c r="N207" s="101">
        <v>43364</v>
      </c>
      <c r="O207" s="32">
        <v>107.75633000000001</v>
      </c>
      <c r="P207" s="118">
        <f t="shared" si="12"/>
        <v>3.626273770975641E-2</v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>
        <f t="shared" ca="1" si="10"/>
        <v>43357</v>
      </c>
      <c r="L208" s="118">
        <f t="shared" ca="1" si="11"/>
        <v>-5.911823771822089E-3</v>
      </c>
      <c r="M208" s="28"/>
      <c r="N208" s="101">
        <v>43357</v>
      </c>
      <c r="O208" s="32">
        <v>103.98553</v>
      </c>
      <c r="P208" s="118">
        <f t="shared" si="12"/>
        <v>-5.911823771822089E-3</v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>
        <f t="shared" ca="1" si="10"/>
        <v>43350</v>
      </c>
      <c r="L209" s="118">
        <f t="shared" ca="1" si="11"/>
        <v>-3.2031251445883591E-2</v>
      </c>
      <c r="M209" s="28"/>
      <c r="N209" s="101">
        <v>43350</v>
      </c>
      <c r="O209" s="32">
        <v>104.60393000000001</v>
      </c>
      <c r="P209" s="118">
        <f t="shared" si="12"/>
        <v>-3.2031251445883591E-2</v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>
        <f t="shared" ca="1" si="10"/>
        <v>43343</v>
      </c>
      <c r="L210" s="118">
        <f t="shared" ca="1" si="11"/>
        <v>-1.5070688798123677E-2</v>
      </c>
      <c r="M210" s="28"/>
      <c r="N210" s="101">
        <v>43343</v>
      </c>
      <c r="O210" s="32">
        <v>108.0654</v>
      </c>
      <c r="P210" s="118">
        <f t="shared" si="12"/>
        <v>-1.5070688798123677E-2</v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>
        <f t="shared" ca="1" si="10"/>
        <v>43336</v>
      </c>
      <c r="L211" s="118">
        <f t="shared" ca="1" si="11"/>
        <v>3.2296748854790502E-2</v>
      </c>
      <c r="M211" s="28"/>
      <c r="N211" s="101">
        <v>43336</v>
      </c>
      <c r="O211" s="32">
        <v>109.71894</v>
      </c>
      <c r="P211" s="118">
        <f t="shared" si="12"/>
        <v>3.2296748854790502E-2</v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>
        <f t="shared" ca="1" si="10"/>
        <v>43329</v>
      </c>
      <c r="L212" s="118">
        <f t="shared" ca="1" si="11"/>
        <v>-7.7148880453167257E-2</v>
      </c>
      <c r="M212" s="28"/>
      <c r="N212" s="101">
        <v>43329</v>
      </c>
      <c r="O212" s="32">
        <v>106.28624000000001</v>
      </c>
      <c r="P212" s="118">
        <f t="shared" si="12"/>
        <v>-7.7148880453167257E-2</v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>
        <f t="shared" ca="1" si="10"/>
        <v>43322</v>
      </c>
      <c r="L213" s="118">
        <f t="shared" ca="1" si="11"/>
        <v>-1.8588361609843784E-2</v>
      </c>
      <c r="M213" s="28"/>
      <c r="N213" s="101">
        <v>43322</v>
      </c>
      <c r="O213" s="32">
        <v>115.1716</v>
      </c>
      <c r="P213" s="118">
        <f t="shared" si="12"/>
        <v>-1.8588361609843784E-2</v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>
        <f t="shared" ca="1" si="10"/>
        <v>43315</v>
      </c>
      <c r="L214" s="118">
        <f t="shared" ca="1" si="11"/>
        <v>-1.8400156115135458E-2</v>
      </c>
      <c r="M214" s="28"/>
      <c r="N214" s="101">
        <v>43315</v>
      </c>
      <c r="O214" s="32">
        <v>117.35299999999999</v>
      </c>
      <c r="P214" s="118">
        <f t="shared" si="12"/>
        <v>-1.8400156115135458E-2</v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>
        <f t="shared" ca="1" si="10"/>
        <v>43308</v>
      </c>
      <c r="L215" s="118">
        <f t="shared" ca="1" si="11"/>
        <v>6.4398863822812125E-3</v>
      </c>
      <c r="M215" s="28"/>
      <c r="N215" s="101">
        <v>43308</v>
      </c>
      <c r="O215" s="32">
        <v>119.55279</v>
      </c>
      <c r="P215" s="118">
        <f t="shared" si="12"/>
        <v>6.4398863822812125E-3</v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>
        <f t="shared" ca="1" si="10"/>
        <v>43301</v>
      </c>
      <c r="L216" s="118">
        <f t="shared" ca="1" si="11"/>
        <v>-1.5059854106108772E-2</v>
      </c>
      <c r="M216" s="28"/>
      <c r="N216" s="101">
        <v>43301</v>
      </c>
      <c r="O216" s="32">
        <v>118.78780999999999</v>
      </c>
      <c r="P216" s="118">
        <f t="shared" si="12"/>
        <v>-1.5059854106108772E-2</v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>
        <f t="shared" ca="1" si="10"/>
        <v>43294</v>
      </c>
      <c r="L217" s="118">
        <f t="shared" ca="1" si="11"/>
        <v>-2.3799858884775316E-2</v>
      </c>
      <c r="M217" s="28"/>
      <c r="N217" s="101">
        <v>43294</v>
      </c>
      <c r="O217" s="32">
        <v>120.60409</v>
      </c>
      <c r="P217" s="118">
        <f t="shared" si="12"/>
        <v>-2.3799858884775316E-2</v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>
        <f t="shared" ca="1" si="10"/>
        <v>43287</v>
      </c>
      <c r="L218" s="118">
        <f t="shared" ca="1" si="11"/>
        <v>3.0199764365055115E-2</v>
      </c>
      <c r="M218" s="28"/>
      <c r="N218" s="101">
        <v>43287</v>
      </c>
      <c r="O218" s="32">
        <v>123.54443000000001</v>
      </c>
      <c r="P218" s="118">
        <f t="shared" si="12"/>
        <v>3.0199764365055115E-2</v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>
        <f t="shared" ca="1" si="10"/>
        <v>43280</v>
      </c>
      <c r="L219" s="118">
        <f t="shared" ca="1" si="11"/>
        <v>6.901632902549748E-3</v>
      </c>
      <c r="M219" s="28"/>
      <c r="N219" s="101">
        <v>43280</v>
      </c>
      <c r="O219" s="32">
        <v>119.92279000000001</v>
      </c>
      <c r="P219" s="118">
        <f t="shared" si="12"/>
        <v>6.901632902549748E-3</v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>
        <f t="shared" ca="1" si="10"/>
        <v>43273</v>
      </c>
      <c r="L220" s="118">
        <f t="shared" ca="1" si="11"/>
        <v>-9.8449758119922848E-4</v>
      </c>
      <c r="M220" s="28"/>
      <c r="N220" s="101">
        <v>43273</v>
      </c>
      <c r="O220" s="32">
        <v>119.10080000000001</v>
      </c>
      <c r="P220" s="118">
        <f t="shared" si="12"/>
        <v>-9.8449758119922848E-4</v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>
        <f t="shared" ca="1" si="10"/>
        <v>43266</v>
      </c>
      <c r="L221" s="118">
        <f t="shared" ca="1" si="11"/>
        <v>-3.6007822881929386E-3</v>
      </c>
      <c r="M221" s="28"/>
      <c r="N221" s="101">
        <v>43266</v>
      </c>
      <c r="O221" s="32">
        <v>119.21817</v>
      </c>
      <c r="P221" s="118">
        <f t="shared" si="12"/>
        <v>-3.6007822881929386E-3</v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>
        <f t="shared" ca="1" si="10"/>
        <v>43259</v>
      </c>
      <c r="L222" s="118">
        <f t="shared" ca="1" si="11"/>
        <v>1.7671101829117575E-3</v>
      </c>
      <c r="M222" s="28"/>
      <c r="N222" s="101">
        <v>43259</v>
      </c>
      <c r="O222" s="32">
        <v>119.649</v>
      </c>
      <c r="P222" s="118">
        <f t="shared" si="12"/>
        <v>1.7671101829117575E-3</v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>
        <f t="shared" ca="1" si="10"/>
        <v>43252</v>
      </c>
      <c r="L223" s="118">
        <f t="shared" ca="1" si="11"/>
        <v>3.4305725320682434E-4</v>
      </c>
      <c r="M223" s="28"/>
      <c r="N223" s="101">
        <v>43252</v>
      </c>
      <c r="O223" s="32">
        <v>119.43794</v>
      </c>
      <c r="P223" s="118">
        <f t="shared" si="12"/>
        <v>3.4305725320682434E-4</v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>
        <f t="shared" ca="1" si="10"/>
        <v>43245</v>
      </c>
      <c r="L224" s="118">
        <f t="shared" ca="1" si="11"/>
        <v>-9.004262302456767E-3</v>
      </c>
      <c r="M224" s="28"/>
      <c r="N224" s="101">
        <v>43245</v>
      </c>
      <c r="O224" s="32">
        <v>119.39698</v>
      </c>
      <c r="P224" s="118">
        <f t="shared" si="12"/>
        <v>-9.004262302456767E-3</v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>
        <f t="shared" ca="1" si="10"/>
        <v>43238</v>
      </c>
      <c r="L225" s="118">
        <f t="shared" ca="1" si="11"/>
        <v>-3.0837216669185818E-2</v>
      </c>
      <c r="M225" s="28"/>
      <c r="N225" s="101">
        <v>43238</v>
      </c>
      <c r="O225" s="32">
        <v>120.48183</v>
      </c>
      <c r="P225" s="118">
        <f t="shared" si="12"/>
        <v>-3.0837216669185818E-2</v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>
        <f t="shared" ca="1" si="10"/>
        <v>43231</v>
      </c>
      <c r="L226" s="118">
        <f t="shared" ca="1" si="11"/>
        <v>8.898553712133328E-3</v>
      </c>
      <c r="M226" s="28"/>
      <c r="N226" s="101">
        <v>43231</v>
      </c>
      <c r="O226" s="32">
        <v>124.31537</v>
      </c>
      <c r="P226" s="118">
        <f t="shared" si="12"/>
        <v>8.898553712133328E-3</v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>
        <f t="shared" ca="1" si="10"/>
        <v>43224</v>
      </c>
      <c r="L227" s="118">
        <f t="shared" ca="1" si="11"/>
        <v>1.3864527828410633E-2</v>
      </c>
      <c r="M227" s="28"/>
      <c r="N227" s="101">
        <v>43224</v>
      </c>
      <c r="O227" s="32">
        <v>123.2189</v>
      </c>
      <c r="P227" s="118">
        <f t="shared" si="12"/>
        <v>1.3864527828410633E-2</v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>
        <f t="shared" ca="1" si="10"/>
        <v>43217</v>
      </c>
      <c r="L228" s="118">
        <f t="shared" ca="1" si="11"/>
        <v>-2.3783638244254779E-2</v>
      </c>
      <c r="M228" s="28"/>
      <c r="N228" s="101">
        <v>43217</v>
      </c>
      <c r="O228" s="32">
        <v>121.53389</v>
      </c>
      <c r="P228" s="118">
        <f t="shared" si="12"/>
        <v>-2.3783638244254779E-2</v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>
        <f t="shared" ca="1" si="10"/>
        <v>43210</v>
      </c>
      <c r="L229" s="118">
        <f t="shared" ca="1" si="11"/>
        <v>-9.0517653351995797E-5</v>
      </c>
      <c r="M229" s="28"/>
      <c r="N229" s="101">
        <v>43210</v>
      </c>
      <c r="O229" s="32">
        <v>124.49482999999999</v>
      </c>
      <c r="P229" s="118">
        <f t="shared" si="12"/>
        <v>-9.0517653351995797E-5</v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>
        <f t="shared" ca="1" si="10"/>
        <v>43203</v>
      </c>
      <c r="L230" s="118">
        <f t="shared" ca="1" si="11"/>
        <v>2.116764512152236E-2</v>
      </c>
      <c r="M230" s="28"/>
      <c r="N230" s="101">
        <v>43203</v>
      </c>
      <c r="O230" s="32">
        <v>124.5061</v>
      </c>
      <c r="P230" s="118">
        <f t="shared" si="12"/>
        <v>2.116764512152236E-2</v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>
        <f t="shared" ca="1" si="10"/>
        <v>43196</v>
      </c>
      <c r="L231" s="118">
        <f t="shared" ca="1" si="11"/>
        <v>5.2613179802303289E-3</v>
      </c>
      <c r="M231" s="28"/>
      <c r="N231" s="101">
        <v>43196</v>
      </c>
      <c r="O231" s="32">
        <v>121.92523</v>
      </c>
      <c r="P231" s="118">
        <f t="shared" si="12"/>
        <v>5.2613179802303289E-3</v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>
        <f t="shared" ca="1" si="10"/>
        <v>43189</v>
      </c>
      <c r="L232" s="118">
        <f t="shared" ca="1" si="11"/>
        <v>-1.8675308636381671E-2</v>
      </c>
      <c r="M232" s="28"/>
      <c r="N232" s="101">
        <v>43189</v>
      </c>
      <c r="O232" s="32">
        <v>121.2871</v>
      </c>
      <c r="P232" s="118">
        <f t="shared" si="12"/>
        <v>-1.8675308636381671E-2</v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>
        <f t="shared" ca="1" si="10"/>
        <v>43182</v>
      </c>
      <c r="L233" s="118">
        <f t="shared" ca="1" si="11"/>
        <v>3.3222809381586726E-2</v>
      </c>
      <c r="M233" s="28"/>
      <c r="N233" s="101">
        <v>43182</v>
      </c>
      <c r="O233" s="32">
        <v>123.59528</v>
      </c>
      <c r="P233" s="118">
        <f t="shared" si="12"/>
        <v>3.3222809381586726E-2</v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>
        <f t="shared" ca="1" si="10"/>
        <v>43175</v>
      </c>
      <c r="L234" s="118">
        <f t="shared" ca="1" si="11"/>
        <v>-3.0711818120298107E-3</v>
      </c>
      <c r="M234" s="28"/>
      <c r="N234" s="101">
        <v>43175</v>
      </c>
      <c r="O234" s="32">
        <v>119.62112999999999</v>
      </c>
      <c r="P234" s="118">
        <f t="shared" si="12"/>
        <v>-3.0711818120298107E-3</v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>
        <f t="shared" ca="1" si="10"/>
        <v>43168</v>
      </c>
      <c r="L235" s="118">
        <f t="shared" ca="1" si="11"/>
        <v>2.5457670325299553E-3</v>
      </c>
      <c r="M235" s="28"/>
      <c r="N235" s="101">
        <v>43168</v>
      </c>
      <c r="O235" s="32">
        <v>119.98963999999999</v>
      </c>
      <c r="P235" s="118">
        <f t="shared" si="12"/>
        <v>2.5457670325299553E-3</v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>
        <f t="shared" ca="1" si="10"/>
        <v>43161</v>
      </c>
      <c r="L236" s="118">
        <f t="shared" ca="1" si="11"/>
        <v>-9.5126074185492016E-4</v>
      </c>
      <c r="M236" s="28"/>
      <c r="N236" s="101">
        <v>43161</v>
      </c>
      <c r="O236" s="32">
        <v>119.68495</v>
      </c>
      <c r="P236" s="118">
        <f t="shared" si="12"/>
        <v>-9.5126074185492016E-4</v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>
        <f t="shared" ca="1" si="10"/>
        <v>43154</v>
      </c>
      <c r="L237" s="118">
        <f t="shared" ca="1" si="11"/>
        <v>-1.891360153542232E-2</v>
      </c>
      <c r="M237" s="28"/>
      <c r="N237" s="101">
        <v>43154</v>
      </c>
      <c r="O237" s="32">
        <v>119.79891000000001</v>
      </c>
      <c r="P237" s="118">
        <f t="shared" si="12"/>
        <v>-1.891360153542232E-2</v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>
        <f t="shared" ca="1" si="10"/>
        <v>43147</v>
      </c>
      <c r="L238" s="118">
        <f t="shared" ca="1" si="11"/>
        <v>5.5470256504805304E-2</v>
      </c>
      <c r="M238" s="28"/>
      <c r="N238" s="101">
        <v>43147</v>
      </c>
      <c r="O238" s="32">
        <v>122.10842</v>
      </c>
      <c r="P238" s="118">
        <f t="shared" si="12"/>
        <v>5.5470256504805304E-2</v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>
        <f t="shared" ca="1" si="10"/>
        <v>43140</v>
      </c>
      <c r="L239" s="118">
        <f t="shared" ca="1" si="11"/>
        <v>-5.4393517130906677E-2</v>
      </c>
      <c r="M239" s="28"/>
      <c r="N239" s="101">
        <v>43140</v>
      </c>
      <c r="O239" s="32">
        <v>115.69101000000001</v>
      </c>
      <c r="P239" s="118">
        <f t="shared" si="12"/>
        <v>-5.4393517130906677E-2</v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>
        <f t="shared" ca="1" si="10"/>
        <v>43133</v>
      </c>
      <c r="L240" s="118">
        <f t="shared" ca="1" si="11"/>
        <v>-5.6983274930076711E-2</v>
      </c>
      <c r="M240" s="28"/>
      <c r="N240" s="101">
        <v>43133</v>
      </c>
      <c r="O240" s="32">
        <v>122.34583000000001</v>
      </c>
      <c r="P240" s="118">
        <f t="shared" si="12"/>
        <v>-5.6983274930076711E-2</v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>
        <f t="shared" ca="1" si="10"/>
        <v>43126</v>
      </c>
      <c r="L241" s="118">
        <f t="shared" ca="1" si="11"/>
        <v>1.1409294576256501E-2</v>
      </c>
      <c r="M241" s="28"/>
      <c r="N241" s="101">
        <v>43126</v>
      </c>
      <c r="O241" s="32">
        <v>129.73876999999999</v>
      </c>
      <c r="P241" s="118">
        <f t="shared" si="12"/>
        <v>1.1409294576256501E-2</v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>
        <f t="shared" ca="1" si="10"/>
        <v>43119</v>
      </c>
      <c r="L242" s="118">
        <f t="shared" ca="1" si="11"/>
        <v>4.245026403120189E-3</v>
      </c>
      <c r="M242" s="28"/>
      <c r="N242" s="101">
        <v>43119</v>
      </c>
      <c r="O242" s="32">
        <v>128.27524</v>
      </c>
      <c r="P242" s="118">
        <f t="shared" si="12"/>
        <v>4.245026403120189E-3</v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>
        <f t="shared" ca="1" si="10"/>
        <v>43112</v>
      </c>
      <c r="L243" s="118">
        <f t="shared" ca="1" si="11"/>
        <v>3.8714116057940728E-3</v>
      </c>
      <c r="M243" s="28"/>
      <c r="N243" s="101">
        <v>43112</v>
      </c>
      <c r="O243" s="32">
        <v>127.73300999999999</v>
      </c>
      <c r="P243" s="118">
        <f t="shared" si="12"/>
        <v>3.8714116057940728E-3</v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>
        <f t="shared" ca="1" si="10"/>
        <v>43105</v>
      </c>
      <c r="L244" s="118">
        <f t="shared" ca="1" si="11"/>
        <v>6.2714614930792223E-3</v>
      </c>
      <c r="M244" s="28"/>
      <c r="N244" s="101">
        <v>43105</v>
      </c>
      <c r="O244" s="32">
        <v>127.24041</v>
      </c>
      <c r="P244" s="118">
        <f t="shared" si="12"/>
        <v>6.2714614930792223E-3</v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>
        <f t="shared" ca="1" si="10"/>
        <v>43098</v>
      </c>
      <c r="L245" s="118">
        <f t="shared" ca="1" si="11"/>
        <v>3.0015740137121494E-2</v>
      </c>
      <c r="M245" s="28"/>
      <c r="N245" s="101">
        <v>43098</v>
      </c>
      <c r="O245" s="32">
        <v>126.4474</v>
      </c>
      <c r="P245" s="118">
        <f t="shared" si="12"/>
        <v>3.0015740137121494E-2</v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>
        <f t="shared" ca="1" si="10"/>
        <v>43091</v>
      </c>
      <c r="L246" s="118">
        <f t="shared" ca="1" si="11"/>
        <v>4.3351549105542064E-2</v>
      </c>
      <c r="M246" s="28"/>
      <c r="N246" s="101">
        <v>43091</v>
      </c>
      <c r="O246" s="32">
        <v>122.76259</v>
      </c>
      <c r="P246" s="118">
        <f t="shared" si="12"/>
        <v>4.3351549105542064E-2</v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>
        <f t="shared" ca="1" si="10"/>
        <v>43084</v>
      </c>
      <c r="L247" s="118">
        <f t="shared" ca="1" si="11"/>
        <v>2.6213132522102889E-2</v>
      </c>
      <c r="M247" s="28"/>
      <c r="N247" s="101">
        <v>43084</v>
      </c>
      <c r="O247" s="32">
        <v>117.66177</v>
      </c>
      <c r="P247" s="118">
        <f t="shared" si="12"/>
        <v>2.6213132522102889E-2</v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>
        <f t="shared" ca="1" si="10"/>
        <v>43077</v>
      </c>
      <c r="L248" s="118" t="str">
        <f t="shared" ca="1" si="11"/>
        <v/>
      </c>
      <c r="M248" s="28"/>
      <c r="N248" s="101">
        <v>43077</v>
      </c>
      <c r="O248" s="32">
        <v>114.65627000000001</v>
      </c>
      <c r="P248" s="118" t="str">
        <f t="shared" si="12"/>
        <v/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>
        <f t="shared" ca="1" si="10"/>
        <v>43070</v>
      </c>
      <c r="L249" s="118" t="str">
        <f t="shared" ca="1" si="11"/>
        <v/>
      </c>
      <c r="M249" s="28"/>
      <c r="N249" s="101"/>
      <c r="P249" s="118" t="str">
        <f t="shared" si="12"/>
        <v/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>
        <f t="shared" ca="1" si="10"/>
        <v>43063</v>
      </c>
      <c r="L250" s="118" t="str">
        <f t="shared" ca="1" si="11"/>
        <v/>
      </c>
      <c r="M250" s="28"/>
      <c r="N250" s="101"/>
      <c r="P250" s="118" t="str">
        <f t="shared" si="12"/>
        <v/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>
        <f t="shared" ca="1" si="10"/>
        <v>43056</v>
      </c>
      <c r="L251" s="118" t="str">
        <f t="shared" ca="1" si="11"/>
        <v/>
      </c>
      <c r="M251" s="28"/>
      <c r="N251" s="101"/>
      <c r="P251" s="118" t="str">
        <f t="shared" si="12"/>
        <v/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>
        <f t="shared" ca="1" si="10"/>
        <v>43049</v>
      </c>
      <c r="L252" s="118" t="str">
        <f t="shared" ca="1" si="11"/>
        <v/>
      </c>
      <c r="M252" s="28"/>
      <c r="N252" s="101"/>
      <c r="P252" s="118" t="str">
        <f t="shared" si="12"/>
        <v/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>
        <f t="shared" ca="1" si="10"/>
        <v>43042</v>
      </c>
      <c r="L253" s="118" t="str">
        <f t="shared" ca="1" si="11"/>
        <v/>
      </c>
      <c r="M253" s="28"/>
      <c r="N253" s="101"/>
      <c r="P253" s="118" t="str">
        <f t="shared" si="12"/>
        <v/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>
        <f t="shared" ca="1" si="10"/>
        <v>43035</v>
      </c>
      <c r="L254" s="118" t="str">
        <f t="shared" ca="1" si="11"/>
        <v/>
      </c>
      <c r="M254" s="28"/>
      <c r="N254" s="101"/>
      <c r="P254" s="118" t="str">
        <f t="shared" si="12"/>
        <v/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>
        <f t="shared" ca="1" si="10"/>
        <v>43028</v>
      </c>
      <c r="L255" s="118" t="str">
        <f t="shared" ca="1" si="11"/>
        <v/>
      </c>
      <c r="M255" s="28"/>
      <c r="N255" s="101"/>
      <c r="P255" s="118" t="str">
        <f t="shared" si="12"/>
        <v/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>
        <f t="shared" ca="1" si="10"/>
        <v>43021</v>
      </c>
      <c r="L256" s="118" t="str">
        <f t="shared" ca="1" si="11"/>
        <v/>
      </c>
      <c r="M256" s="28"/>
      <c r="N256" s="101"/>
      <c r="P256" s="118" t="str">
        <f t="shared" si="12"/>
        <v/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>
        <f t="shared" ca="1" si="10"/>
        <v>43014</v>
      </c>
      <c r="L257" s="118" t="str">
        <f t="shared" ca="1" si="11"/>
        <v/>
      </c>
      <c r="M257" s="28"/>
      <c r="N257" s="101"/>
      <c r="P257" s="118" t="str">
        <f t="shared" si="12"/>
        <v/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>
        <f t="shared" ca="1" si="10"/>
        <v>43007</v>
      </c>
      <c r="L258" s="118" t="str">
        <f t="shared" ca="1" si="11"/>
        <v/>
      </c>
      <c r="M258" s="28"/>
      <c r="N258" s="101"/>
      <c r="P258" s="118" t="str">
        <f t="shared" si="12"/>
        <v/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>
        <f t="shared" ca="1" si="10"/>
        <v>43000</v>
      </c>
      <c r="L259" s="118" t="str">
        <f t="shared" ca="1" si="11"/>
        <v/>
      </c>
      <c r="M259" s="28"/>
      <c r="N259" s="101"/>
      <c r="P259" s="118" t="str">
        <f t="shared" si="12"/>
        <v/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>
        <f t="shared" ca="1" si="10"/>
        <v>42993</v>
      </c>
      <c r="L260" s="118" t="str">
        <f t="shared" ca="1" si="11"/>
        <v/>
      </c>
      <c r="M260" s="28"/>
      <c r="N260" s="101"/>
      <c r="P260" s="118" t="str">
        <f t="shared" si="12"/>
        <v/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>
        <f t="shared" ca="1" si="10"/>
        <v>42986</v>
      </c>
      <c r="L261" s="118" t="str">
        <f t="shared" ca="1" si="11"/>
        <v/>
      </c>
      <c r="M261" s="28"/>
      <c r="N261" s="101"/>
      <c r="P261" s="118" t="str">
        <f t="shared" si="12"/>
        <v/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>
        <f t="shared" ref="K262:K271" ca="1" si="13">IFERROR(IF(AND($B$2&lt;=IF($N262&lt;&gt;"",$N262,$K261-7),IF($N262&lt;&gt;"",$N262,$K261-7)&lt;=EndDate),IF($N262&lt;&gt;"",$N262,$K261-7),""),"")</f>
        <v>42979</v>
      </c>
      <c r="L262" s="118" t="str">
        <f t="shared" ref="L262:L271" ca="1" si="14">IFERROR(0+VLOOKUP($K262,$N:$P,3,FALSE),"")</f>
        <v/>
      </c>
      <c r="M262" s="28"/>
      <c r="N262" s="101"/>
      <c r="P262" s="118" t="str">
        <f t="shared" ref="P262:P271" si="15">IFERROR(O262/O263-1,"")</f>
        <v/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>
        <f t="shared" ca="1" si="13"/>
        <v>42972</v>
      </c>
      <c r="L263" s="118" t="str">
        <f t="shared" ca="1" si="14"/>
        <v/>
      </c>
      <c r="M263" s="28"/>
      <c r="N263" s="101"/>
      <c r="P263" s="118" t="str">
        <f t="shared" si="15"/>
        <v/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>
        <f t="shared" ca="1" si="13"/>
        <v>42965</v>
      </c>
      <c r="L264" s="118" t="str">
        <f t="shared" ca="1" si="14"/>
        <v/>
      </c>
      <c r="M264" s="28"/>
      <c r="N264" s="101"/>
      <c r="P264" s="118" t="str">
        <f t="shared" si="15"/>
        <v/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>
        <f t="shared" ca="1" si="13"/>
        <v>42958</v>
      </c>
      <c r="L265" s="118" t="str">
        <f t="shared" ca="1" si="14"/>
        <v/>
      </c>
      <c r="M265" s="28"/>
      <c r="N265" s="101"/>
      <c r="P265" s="118" t="str">
        <f t="shared" si="15"/>
        <v/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>
        <f t="shared" ca="1" si="13"/>
        <v>42951</v>
      </c>
      <c r="L266" s="118" t="str">
        <f t="shared" ca="1" si="14"/>
        <v/>
      </c>
      <c r="M266" s="28"/>
      <c r="N266" s="101"/>
      <c r="P266" s="118" t="str">
        <f t="shared" si="15"/>
        <v/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tr">
        <f t="shared" ca="1" si="13"/>
        <v/>
      </c>
      <c r="L267" s="118" t="str">
        <f t="shared" ca="1" si="14"/>
        <v/>
      </c>
      <c r="M267" s="28"/>
      <c r="N267" s="101"/>
      <c r="P267" s="118" t="str">
        <f t="shared" si="15"/>
        <v/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tr">
        <f t="shared" ca="1" si="13"/>
        <v/>
      </c>
      <c r="L268" s="118" t="str">
        <f t="shared" ca="1" si="14"/>
        <v/>
      </c>
      <c r="M268" s="28"/>
      <c r="N268" s="101"/>
      <c r="P268" s="118" t="str">
        <f t="shared" si="15"/>
        <v/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tr">
        <f t="shared" ca="1" si="13"/>
        <v/>
      </c>
      <c r="L269" s="118" t="str">
        <f t="shared" ca="1" si="14"/>
        <v/>
      </c>
      <c r="M269" s="28"/>
      <c r="N269" s="101"/>
      <c r="P269" s="118" t="str">
        <f t="shared" si="15"/>
        <v/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tr">
        <f t="shared" ca="1" si="13"/>
        <v/>
      </c>
      <c r="L270" s="118" t="str">
        <f t="shared" ca="1" si="14"/>
        <v/>
      </c>
      <c r="M270" s="28"/>
      <c r="N270" s="101"/>
      <c r="P270" s="118" t="str">
        <f t="shared" si="15"/>
        <v/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tr">
        <f t="shared" ca="1" si="13"/>
        <v/>
      </c>
      <c r="L271" s="118" t="str">
        <f t="shared" ca="1" si="14"/>
        <v/>
      </c>
      <c r="M271" s="28"/>
      <c r="P271" s="118" t="str">
        <f t="shared" si="15"/>
        <v/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0A477-8A8D-48C2-9A0F-F2A156A2DCEA}">
  <sheetPr codeName="Sheet12">
    <tabColor theme="5"/>
  </sheetPr>
  <dimension ref="A1:Q1303"/>
  <sheetViews>
    <sheetView workbookViewId="0">
      <selection sqref="A1:XFD1048576"/>
    </sheetView>
  </sheetViews>
  <sheetFormatPr defaultColWidth="15.42578125" defaultRowHeight="15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Q1" s="28"/>
    </row>
    <row r="2" spans="1:17" s="29" customFormat="1" ht="12" customHeight="1">
      <c r="A2" s="30" t="s">
        <v>100</v>
      </c>
      <c r="B2" s="31">
        <v>42535</v>
      </c>
      <c r="C2" s="31">
        <v>42504</v>
      </c>
      <c r="D2" s="27"/>
      <c r="E2" s="27"/>
      <c r="F2" s="27"/>
      <c r="G2" s="27"/>
      <c r="H2" s="27"/>
      <c r="I2" s="27"/>
      <c r="J2" s="28"/>
      <c r="K2" s="87"/>
      <c r="L2" s="105" t="s">
        <v>286</v>
      </c>
      <c r="M2" s="28"/>
      <c r="N2" s="39"/>
      <c r="O2" s="105" t="s">
        <v>286</v>
      </c>
      <c r="P2" s="106"/>
      <c r="Q2" s="28"/>
    </row>
    <row r="3" spans="1:17" s="88" customFormat="1">
      <c r="A3" s="89" t="s">
        <v>101</v>
      </c>
      <c r="B3" s="31">
        <v>44361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186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44358</v>
      </c>
      <c r="L6" s="118">
        <v>7.0451596072824696E-3</v>
      </c>
      <c r="M6" s="28"/>
      <c r="N6" s="122">
        <v>44358</v>
      </c>
      <c r="O6" s="32">
        <v>246.1337</v>
      </c>
      <c r="P6" s="118">
        <v>7.0451596072824696E-3</v>
      </c>
      <c r="Q6" s="28"/>
    </row>
    <row r="7" spans="1:17" ht="12" customHeight="1">
      <c r="A7" s="33" t="s">
        <v>286</v>
      </c>
      <c r="B7" s="125" t="s">
        <v>298</v>
      </c>
      <c r="C7" s="33" t="s">
        <v>287</v>
      </c>
      <c r="D7" s="149" t="s">
        <v>288</v>
      </c>
      <c r="E7" s="126" t="s">
        <v>290</v>
      </c>
      <c r="F7" s="43" t="s">
        <v>289</v>
      </c>
      <c r="G7" s="51">
        <v>5.0191950798729713E-2</v>
      </c>
      <c r="H7" s="51">
        <v>0.36193930444077144</v>
      </c>
      <c r="I7" s="52">
        <v>7</v>
      </c>
      <c r="J7" s="28"/>
      <c r="K7" s="101">
        <v>44351</v>
      </c>
      <c r="L7" s="118">
        <v>-2.3205074964398054E-2</v>
      </c>
      <c r="M7" s="28"/>
      <c r="N7" s="122">
        <v>44351</v>
      </c>
      <c r="O7" s="32">
        <v>244.41177999999999</v>
      </c>
      <c r="P7" s="118">
        <v>-2.3205074964398054E-2</v>
      </c>
      <c r="Q7" s="28"/>
    </row>
    <row r="8" spans="1:17" ht="12" customHeight="1">
      <c r="F8" s="29"/>
      <c r="G8" s="29"/>
      <c r="H8" s="29"/>
      <c r="I8" s="29"/>
      <c r="J8" s="28"/>
      <c r="K8" s="101">
        <v>44344</v>
      </c>
      <c r="L8" s="118">
        <v>5.5915605225449472E-3</v>
      </c>
      <c r="M8" s="28"/>
      <c r="N8" s="122">
        <v>44344</v>
      </c>
      <c r="O8" s="32">
        <v>250.21811</v>
      </c>
      <c r="P8" s="118">
        <v>5.5915605225449472E-3</v>
      </c>
      <c r="Q8" s="28"/>
    </row>
    <row r="9" spans="1:17" ht="12" customHeight="1">
      <c r="F9" s="29"/>
      <c r="G9" s="29"/>
      <c r="H9" s="29"/>
      <c r="I9" s="29"/>
      <c r="J9" s="28"/>
      <c r="K9" s="101">
        <v>44337</v>
      </c>
      <c r="L9" s="118">
        <v>5.3574510441205536E-2</v>
      </c>
      <c r="M9" s="28"/>
      <c r="N9" s="122">
        <v>44337</v>
      </c>
      <c r="O9" s="32">
        <v>248.82678000000001</v>
      </c>
      <c r="P9" s="118">
        <v>5.3574510441205536E-2</v>
      </c>
      <c r="Q9" s="28"/>
    </row>
    <row r="10" spans="1:17" ht="12" customHeight="1">
      <c r="F10" s="29"/>
      <c r="G10" s="29"/>
      <c r="H10" s="29"/>
      <c r="I10" s="29"/>
      <c r="J10" s="28"/>
      <c r="K10" s="101">
        <v>44330</v>
      </c>
      <c r="L10" s="118">
        <v>2.1438150555874724E-3</v>
      </c>
      <c r="M10" s="28"/>
      <c r="N10" s="122">
        <v>44330</v>
      </c>
      <c r="O10" s="32">
        <v>236.17388</v>
      </c>
      <c r="P10" s="118">
        <v>2.1438150555874724E-3</v>
      </c>
      <c r="Q10" s="28"/>
    </row>
    <row r="11" spans="1:17" ht="12" customHeight="1">
      <c r="F11" s="29"/>
      <c r="G11" s="29"/>
      <c r="H11" s="29"/>
      <c r="I11" s="29"/>
      <c r="J11" s="28"/>
      <c r="K11" s="101">
        <v>44323</v>
      </c>
      <c r="L11" s="118">
        <v>9.5853991440971953E-2</v>
      </c>
      <c r="M11" s="28"/>
      <c r="N11" s="122">
        <v>44323</v>
      </c>
      <c r="O11" s="32">
        <v>235.66865000000001</v>
      </c>
      <c r="P11" s="118">
        <v>9.5853991440971953E-2</v>
      </c>
      <c r="Q11" s="28"/>
    </row>
    <row r="12" spans="1:17" ht="12" customHeight="1">
      <c r="F12" s="29"/>
      <c r="G12" s="29"/>
      <c r="H12" s="29"/>
      <c r="I12" s="29"/>
      <c r="J12" s="28"/>
      <c r="K12" s="101">
        <v>44316</v>
      </c>
      <c r="L12" s="118">
        <v>-5.8877920389278415E-2</v>
      </c>
      <c r="M12" s="28"/>
      <c r="N12" s="122">
        <v>44316</v>
      </c>
      <c r="O12" s="32">
        <v>215.05479</v>
      </c>
      <c r="P12" s="118">
        <v>-5.8877920389278415E-2</v>
      </c>
      <c r="Q12" s="28"/>
    </row>
    <row r="13" spans="1:17" ht="12" customHeight="1">
      <c r="F13" s="29"/>
      <c r="G13" s="29"/>
      <c r="H13" s="29"/>
      <c r="I13" s="29"/>
      <c r="J13" s="28"/>
      <c r="K13" s="101">
        <v>44309</v>
      </c>
      <c r="L13" s="118">
        <v>7.0014940057765429E-3</v>
      </c>
      <c r="M13" s="28"/>
      <c r="N13" s="122">
        <v>44309</v>
      </c>
      <c r="O13" s="32">
        <v>228.50891999999999</v>
      </c>
      <c r="P13" s="118">
        <v>7.0014940057765429E-3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v>44302</v>
      </c>
      <c r="L14" s="118">
        <v>3.0585274157222786E-2</v>
      </c>
      <c r="M14" s="28"/>
      <c r="N14" s="122">
        <v>44302</v>
      </c>
      <c r="O14" s="32">
        <v>226.92014</v>
      </c>
      <c r="P14" s="118">
        <v>3.0585274157222786E-2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v>44295</v>
      </c>
      <c r="L15" s="118">
        <v>3.3464068926861268E-2</v>
      </c>
      <c r="M15" s="28"/>
      <c r="N15" s="122">
        <v>44295</v>
      </c>
      <c r="O15" s="32">
        <v>220.1857</v>
      </c>
      <c r="P15" s="118">
        <v>3.3464068926861268E-2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v>44288</v>
      </c>
      <c r="L16" s="118">
        <v>2.8041065673984678E-2</v>
      </c>
      <c r="M16" s="28"/>
      <c r="N16" s="122">
        <v>44288</v>
      </c>
      <c r="O16" s="32">
        <v>213.05598000000001</v>
      </c>
      <c r="P16" s="118">
        <v>2.8041065673984678E-2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v>44281</v>
      </c>
      <c r="L17" s="118">
        <v>-5.2520657643167934E-2</v>
      </c>
      <c r="M17" s="28"/>
      <c r="N17" s="122">
        <v>44281</v>
      </c>
      <c r="O17" s="32">
        <v>207.24462</v>
      </c>
      <c r="P17" s="118">
        <v>-5.2520657643167934E-2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v>44274</v>
      </c>
      <c r="L18" s="118">
        <v>2.9353230506216521E-2</v>
      </c>
      <c r="M18" s="28"/>
      <c r="N18" s="122">
        <v>44274</v>
      </c>
      <c r="O18" s="32">
        <v>218.73259999999999</v>
      </c>
      <c r="P18" s="118">
        <v>2.9353230506216521E-2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v>44267</v>
      </c>
      <c r="L19" s="118">
        <v>3.8888203071316463E-2</v>
      </c>
      <c r="M19" s="28"/>
      <c r="N19" s="122">
        <v>44267</v>
      </c>
      <c r="O19" s="32">
        <v>212.49518</v>
      </c>
      <c r="P19" s="118">
        <v>3.8888203071316463E-2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v>44260</v>
      </c>
      <c r="L20" s="118">
        <v>9.1303324204135006E-3</v>
      </c>
      <c r="M20" s="28"/>
      <c r="N20" s="122">
        <v>44260</v>
      </c>
      <c r="O20" s="32">
        <v>204.54095000000001</v>
      </c>
      <c r="P20" s="118">
        <v>9.1303324204135006E-3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v>44253</v>
      </c>
      <c r="L21" s="118">
        <v>-3.2700346178098583E-2</v>
      </c>
      <c r="M21" s="28"/>
      <c r="N21" s="122">
        <v>44253</v>
      </c>
      <c r="O21" s="32">
        <v>202.69032000000001</v>
      </c>
      <c r="P21" s="118">
        <v>-3.2700346178098583E-2</v>
      </c>
      <c r="Q21" s="28"/>
    </row>
    <row r="22" spans="1:17" ht="12" customHeight="1">
      <c r="C22" s="29"/>
      <c r="D22" s="29"/>
      <c r="E22" s="29"/>
      <c r="J22" s="28"/>
      <c r="K22" s="101">
        <v>44246</v>
      </c>
      <c r="L22" s="118">
        <v>-6.402225273125095E-2</v>
      </c>
      <c r="M22" s="28"/>
      <c r="N22" s="122">
        <v>44246</v>
      </c>
      <c r="O22" s="32">
        <v>209.54243</v>
      </c>
      <c r="P22" s="118">
        <v>-6.402225273125095E-2</v>
      </c>
      <c r="Q22" s="28"/>
    </row>
    <row r="23" spans="1:17" ht="12" customHeight="1">
      <c r="C23" s="29"/>
      <c r="D23" s="29"/>
      <c r="E23" s="29"/>
      <c r="J23" s="28"/>
      <c r="K23" s="101">
        <v>44239</v>
      </c>
      <c r="L23" s="118">
        <v>-7.9802322254446389E-3</v>
      </c>
      <c r="M23" s="28"/>
      <c r="N23" s="122">
        <v>44239</v>
      </c>
      <c r="O23" s="32">
        <v>223.87544</v>
      </c>
      <c r="P23" s="118">
        <v>-7.9802322254446389E-3</v>
      </c>
      <c r="Q23" s="28"/>
    </row>
    <row r="24" spans="1:17" ht="12" customHeight="1">
      <c r="J24" s="28"/>
      <c r="K24" s="101">
        <v>44232</v>
      </c>
      <c r="L24" s="118">
        <v>8.7168150749972195E-3</v>
      </c>
      <c r="M24" s="28"/>
      <c r="N24" s="122">
        <v>44232</v>
      </c>
      <c r="O24" s="32">
        <v>225.67639</v>
      </c>
      <c r="P24" s="118">
        <v>8.7168150749972195E-3</v>
      </c>
      <c r="Q24" s="28"/>
    </row>
    <row r="25" spans="1:17" ht="12" customHeight="1">
      <c r="J25" s="28"/>
      <c r="K25" s="101">
        <v>44225</v>
      </c>
      <c r="L25" s="118">
        <v>-7.6122790421709885E-3</v>
      </c>
      <c r="M25" s="28"/>
      <c r="N25" s="122">
        <v>44225</v>
      </c>
      <c r="O25" s="32">
        <v>223.72621000000001</v>
      </c>
      <c r="P25" s="118">
        <v>-7.6122790421709885E-3</v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v>44218</v>
      </c>
      <c r="L26" s="118">
        <v>1.9572384636745044E-2</v>
      </c>
      <c r="M26" s="28"/>
      <c r="N26" s="122">
        <v>44218</v>
      </c>
      <c r="O26" s="32">
        <v>225.44234</v>
      </c>
      <c r="P26" s="118">
        <v>1.9572384636745044E-2</v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v>44211</v>
      </c>
      <c r="L27" s="118">
        <v>-7.1474991614011829E-2</v>
      </c>
      <c r="M27" s="28"/>
      <c r="N27" s="122">
        <v>44211</v>
      </c>
      <c r="O27" s="32">
        <v>221.1146</v>
      </c>
      <c r="P27" s="118">
        <v>-7.1474991614011829E-2</v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v>44204</v>
      </c>
      <c r="L28" s="118">
        <v>3.0056222320351544E-3</v>
      </c>
      <c r="M28" s="28"/>
      <c r="N28" s="122">
        <v>44204</v>
      </c>
      <c r="O28" s="32">
        <v>238.13532000000001</v>
      </c>
      <c r="P28" s="118">
        <v>3.0056222320351544E-3</v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v>44197</v>
      </c>
      <c r="L29" s="118">
        <v>1.5775379643404808E-2</v>
      </c>
      <c r="M29" s="28"/>
      <c r="N29" s="122">
        <v>44197</v>
      </c>
      <c r="O29" s="32">
        <v>237.42171999999999</v>
      </c>
      <c r="P29" s="118">
        <v>1.5775379643404808E-2</v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v>44190</v>
      </c>
      <c r="L30" s="118">
        <v>-1.5380421622949614E-2</v>
      </c>
      <c r="M30" s="28"/>
      <c r="N30" s="122">
        <v>44190</v>
      </c>
      <c r="O30" s="32">
        <v>233.73446999999999</v>
      </c>
      <c r="P30" s="118">
        <v>-1.5380421622949614E-2</v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v>44183</v>
      </c>
      <c r="L31" s="118">
        <v>6.3520783329359398E-2</v>
      </c>
      <c r="M31" s="28"/>
      <c r="N31" s="122">
        <v>44183</v>
      </c>
      <c r="O31" s="32">
        <v>237.38556</v>
      </c>
      <c r="P31" s="118">
        <v>6.3520783329359398E-2</v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v>44176</v>
      </c>
      <c r="L32" s="118">
        <v>-2.2232889065948447E-3</v>
      </c>
      <c r="M32" s="28"/>
      <c r="N32" s="122">
        <v>44176</v>
      </c>
      <c r="O32" s="32">
        <v>223.20725999999999</v>
      </c>
      <c r="P32" s="118">
        <v>-2.2232889065948447E-3</v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v>44169</v>
      </c>
      <c r="L33" s="118">
        <v>4.2579716785829946E-2</v>
      </c>
      <c r="M33" s="28"/>
      <c r="N33" s="101">
        <v>44169</v>
      </c>
      <c r="O33" s="32">
        <v>223.70462000000001</v>
      </c>
      <c r="P33" s="118">
        <v>4.2579716785829946E-2</v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>
        <v>44162</v>
      </c>
      <c r="L34" s="118">
        <v>-3.4256802787223539E-2</v>
      </c>
      <c r="M34" s="28"/>
      <c r="N34" s="101">
        <v>44162</v>
      </c>
      <c r="O34" s="32">
        <v>214.56836000000001</v>
      </c>
      <c r="P34" s="118">
        <v>-3.4256802787223539E-2</v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>
        <v>44155</v>
      </c>
      <c r="L35" s="118">
        <v>-4.4239857168225205E-2</v>
      </c>
      <c r="M35" s="28"/>
      <c r="N35" s="101">
        <v>44155</v>
      </c>
      <c r="O35" s="32">
        <v>222.17952</v>
      </c>
      <c r="P35" s="118">
        <v>-4.4239857168225205E-2</v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>
        <v>44148</v>
      </c>
      <c r="L36" s="118">
        <v>-8.300123587354713E-2</v>
      </c>
      <c r="M36" s="28"/>
      <c r="N36" s="101">
        <v>44148</v>
      </c>
      <c r="O36" s="32">
        <v>232.46368000000001</v>
      </c>
      <c r="P36" s="118">
        <v>-8.300123587354713E-2</v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>
        <v>44141</v>
      </c>
      <c r="L37" s="118">
        <v>0.12878819115344609</v>
      </c>
      <c r="M37" s="28"/>
      <c r="N37" s="101">
        <v>44141</v>
      </c>
      <c r="O37" s="32">
        <v>253.50489999999999</v>
      </c>
      <c r="P37" s="118">
        <v>0.12878819115344609</v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>
        <v>44134</v>
      </c>
      <c r="L38" s="118">
        <v>-5.7447009963347395E-2</v>
      </c>
      <c r="M38" s="28"/>
      <c r="N38" s="101">
        <v>44134</v>
      </c>
      <c r="O38" s="32">
        <v>224.58145999999999</v>
      </c>
      <c r="P38" s="118">
        <v>-5.7447009963347395E-2</v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>
        <v>44127</v>
      </c>
      <c r="L39" s="118">
        <v>-3.3747676316105313E-2</v>
      </c>
      <c r="M39" s="28"/>
      <c r="N39" s="101">
        <v>44127</v>
      </c>
      <c r="O39" s="32">
        <v>238.26931999999999</v>
      </c>
      <c r="P39" s="118">
        <v>-3.3747676316105313E-2</v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>
        <v>44120</v>
      </c>
      <c r="L40" s="118">
        <v>-1.9421437206474601E-2</v>
      </c>
      <c r="M40" s="28"/>
      <c r="N40" s="101">
        <v>44120</v>
      </c>
      <c r="O40" s="32">
        <v>246.59119999999999</v>
      </c>
      <c r="P40" s="118">
        <v>-1.9421437206474601E-2</v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>
        <v>44113</v>
      </c>
      <c r="L41" s="118">
        <v>4.3397109783084087E-2</v>
      </c>
      <c r="M41" s="28"/>
      <c r="N41" s="101">
        <v>44113</v>
      </c>
      <c r="O41" s="32">
        <v>251.47521</v>
      </c>
      <c r="P41" s="118">
        <v>4.3397109783084087E-2</v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>
        <v>44106</v>
      </c>
      <c r="L42" s="118">
        <v>1.6776126752357623E-2</v>
      </c>
      <c r="M42" s="28"/>
      <c r="N42" s="101">
        <v>44106</v>
      </c>
      <c r="O42" s="32">
        <v>241.01581999999999</v>
      </c>
      <c r="P42" s="118">
        <v>1.6776126752357623E-2</v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>
        <v>44099</v>
      </c>
      <c r="L43" s="118">
        <v>-0.10081305673507435</v>
      </c>
      <c r="M43" s="28"/>
      <c r="N43" s="101">
        <v>44099</v>
      </c>
      <c r="O43" s="32">
        <v>237.03922</v>
      </c>
      <c r="P43" s="118">
        <v>-0.10081305673507435</v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>
        <v>44092</v>
      </c>
      <c r="L44" s="118">
        <v>1.5014268298533695E-2</v>
      </c>
      <c r="M44" s="28"/>
      <c r="N44" s="101">
        <v>44092</v>
      </c>
      <c r="O44" s="32">
        <v>263.61506000000003</v>
      </c>
      <c r="P44" s="118">
        <v>1.5014268298533695E-2</v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>
        <v>44085</v>
      </c>
      <c r="L45" s="118">
        <v>-1.0148109783292281E-3</v>
      </c>
      <c r="M45" s="28"/>
      <c r="N45" s="101">
        <v>44085</v>
      </c>
      <c r="O45" s="32">
        <v>259.71562</v>
      </c>
      <c r="P45" s="118">
        <v>-1.0148109783292281E-3</v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>
        <v>44078</v>
      </c>
      <c r="L46" s="118">
        <v>-2.920197118944079E-2</v>
      </c>
      <c r="M46" s="28"/>
      <c r="N46" s="101">
        <v>44078</v>
      </c>
      <c r="O46" s="32">
        <v>259.97944999999999</v>
      </c>
      <c r="P46" s="118">
        <v>-2.920197118944079E-2</v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>
        <v>44071</v>
      </c>
      <c r="L47" s="118">
        <v>3.2778247246281866E-2</v>
      </c>
      <c r="M47" s="28"/>
      <c r="N47" s="101">
        <v>44071</v>
      </c>
      <c r="O47" s="32">
        <v>267.79973000000001</v>
      </c>
      <c r="P47" s="118">
        <v>3.2778247246281866E-2</v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>
        <v>44064</v>
      </c>
      <c r="L48" s="118">
        <v>-6.2590274434281001E-3</v>
      </c>
      <c r="M48" s="28"/>
      <c r="N48" s="101">
        <v>44064</v>
      </c>
      <c r="O48" s="32">
        <v>259.30032</v>
      </c>
      <c r="P48" s="118">
        <v>-6.2590274434281001E-3</v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>
        <v>44057</v>
      </c>
      <c r="L49" s="118">
        <v>-4.9382343639379322E-2</v>
      </c>
      <c r="M49" s="28"/>
      <c r="N49" s="101">
        <v>44057</v>
      </c>
      <c r="O49" s="32">
        <v>260.93351000000001</v>
      </c>
      <c r="P49" s="118">
        <v>-4.9382343639379322E-2</v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>
        <v>44050</v>
      </c>
      <c r="L50" s="118">
        <v>2.0627095348673574E-2</v>
      </c>
      <c r="M50" s="28"/>
      <c r="N50" s="101">
        <v>44050</v>
      </c>
      <c r="O50" s="32">
        <v>274.48838999999998</v>
      </c>
      <c r="P50" s="118">
        <v>2.0627095348673574E-2</v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>
        <v>44043</v>
      </c>
      <c r="L51" s="118">
        <v>2.2779605325706997E-2</v>
      </c>
      <c r="M51" s="28"/>
      <c r="N51" s="101">
        <v>44043</v>
      </c>
      <c r="O51" s="32">
        <v>268.94092000000001</v>
      </c>
      <c r="P51" s="118">
        <v>2.2779605325706997E-2</v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>
        <v>44036</v>
      </c>
      <c r="L52" s="118">
        <v>8.7658578011461596E-2</v>
      </c>
      <c r="M52" s="28"/>
      <c r="N52" s="101">
        <v>44036</v>
      </c>
      <c r="O52" s="32">
        <v>262.95100000000002</v>
      </c>
      <c r="P52" s="118">
        <v>8.7658578011461596E-2</v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>
        <v>44029</v>
      </c>
      <c r="L53" s="118">
        <v>2.24900313481744E-2</v>
      </c>
      <c r="M53" s="28"/>
      <c r="N53" s="101">
        <v>44029</v>
      </c>
      <c r="O53" s="32">
        <v>241.75877</v>
      </c>
      <c r="P53" s="118">
        <v>2.24900313481744E-2</v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>
        <v>44022</v>
      </c>
      <c r="L54" s="118">
        <v>8.1000812209523154E-2</v>
      </c>
      <c r="M54" s="28"/>
      <c r="N54" s="101">
        <v>44022</v>
      </c>
      <c r="O54" s="32">
        <v>236.44120000000001</v>
      </c>
      <c r="P54" s="118">
        <v>8.1000812209523154E-2</v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>
        <v>44015</v>
      </c>
      <c r="L55" s="118">
        <v>5.0301437048089204E-2</v>
      </c>
      <c r="M55" s="28"/>
      <c r="N55" s="101">
        <v>44015</v>
      </c>
      <c r="O55" s="32">
        <v>218.72434999999999</v>
      </c>
      <c r="P55" s="118">
        <v>5.0301437048089204E-2</v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>
        <v>44008</v>
      </c>
      <c r="L56" s="118">
        <v>4.8304040767294332E-2</v>
      </c>
      <c r="M56" s="28"/>
      <c r="N56" s="101">
        <v>44008</v>
      </c>
      <c r="O56" s="32">
        <v>208.24912</v>
      </c>
      <c r="P56" s="118">
        <v>4.8304040767294332E-2</v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>
        <v>44001</v>
      </c>
      <c r="L57" s="118">
        <v>1.9612359843524718E-2</v>
      </c>
      <c r="M57" s="28"/>
      <c r="N57" s="101">
        <v>44001</v>
      </c>
      <c r="O57" s="32">
        <v>198.65335999999999</v>
      </c>
      <c r="P57" s="118">
        <v>1.9612359843524718E-2</v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>
        <v>43994</v>
      </c>
      <c r="L58" s="118">
        <v>7.8498281944749948E-4</v>
      </c>
      <c r="M58" s="28"/>
      <c r="N58" s="101">
        <v>43994</v>
      </c>
      <c r="O58" s="32">
        <v>194.83224000000001</v>
      </c>
      <c r="P58" s="118">
        <v>7.8498281944749948E-4</v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>
        <v>43987</v>
      </c>
      <c r="L59" s="118">
        <v>-4.7001312751280833E-2</v>
      </c>
      <c r="M59" s="28"/>
      <c r="N59" s="101">
        <v>43987</v>
      </c>
      <c r="O59" s="32">
        <v>194.67941999999999</v>
      </c>
      <c r="P59" s="118">
        <v>-4.7001312751280833E-2</v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>
        <v>43980</v>
      </c>
      <c r="L60" s="118">
        <v>-6.3015036799227708E-3</v>
      </c>
      <c r="M60" s="28"/>
      <c r="N60" s="101">
        <v>43980</v>
      </c>
      <c r="O60" s="32">
        <v>204.28089</v>
      </c>
      <c r="P60" s="118">
        <v>-6.3015036799227708E-3</v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>
        <v>43973</v>
      </c>
      <c r="L61" s="118">
        <v>1.0170234265597822E-2</v>
      </c>
      <c r="M61" s="28"/>
      <c r="N61" s="101">
        <v>43973</v>
      </c>
      <c r="O61" s="32">
        <v>205.57633000000001</v>
      </c>
      <c r="P61" s="118">
        <v>1.0170234265597822E-2</v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>
        <v>43966</v>
      </c>
      <c r="L62" s="118">
        <v>5.8957946427317109E-2</v>
      </c>
      <c r="M62" s="28"/>
      <c r="N62" s="101">
        <v>43966</v>
      </c>
      <c r="O62" s="32">
        <v>203.50662</v>
      </c>
      <c r="P62" s="118">
        <v>5.8957946427317109E-2</v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>
        <v>43959</v>
      </c>
      <c r="L63" s="118">
        <v>5.6215918477335647E-2</v>
      </c>
      <c r="M63" s="28"/>
      <c r="N63" s="101">
        <v>43959</v>
      </c>
      <c r="O63" s="32">
        <v>192.1763</v>
      </c>
      <c r="P63" s="118">
        <v>5.6215918477335647E-2</v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>
        <v>43952</v>
      </c>
      <c r="L64" s="118">
        <v>-2.6394350786266951E-2</v>
      </c>
      <c r="M64" s="28"/>
      <c r="N64" s="101">
        <v>43952</v>
      </c>
      <c r="O64" s="32">
        <v>181.94793000000001</v>
      </c>
      <c r="P64" s="118">
        <v>-2.6394350786266951E-2</v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>
        <v>43945</v>
      </c>
      <c r="L65" s="118">
        <v>0.12878679796669146</v>
      </c>
      <c r="M65" s="28"/>
      <c r="N65" s="101">
        <v>43945</v>
      </c>
      <c r="O65" s="32">
        <v>186.88051999999999</v>
      </c>
      <c r="P65" s="118">
        <v>0.12878679796669146</v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>
        <v>43938</v>
      </c>
      <c r="L66" s="118">
        <v>4.0186591643988523E-2</v>
      </c>
      <c r="M66" s="28"/>
      <c r="N66" s="101">
        <v>43938</v>
      </c>
      <c r="O66" s="32">
        <v>165.55874</v>
      </c>
      <c r="P66" s="118">
        <v>4.0186591643988523E-2</v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>
        <v>43931</v>
      </c>
      <c r="L67" s="118">
        <v>0.15472159037362387</v>
      </c>
      <c r="M67" s="28"/>
      <c r="N67" s="101">
        <v>43931</v>
      </c>
      <c r="O67" s="32">
        <v>159.16254000000001</v>
      </c>
      <c r="P67" s="118">
        <v>0.15472159037362387</v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>
        <v>43924</v>
      </c>
      <c r="L68" s="118">
        <v>-5.4514761405112244E-3</v>
      </c>
      <c r="M68" s="28"/>
      <c r="N68" s="101">
        <v>43924</v>
      </c>
      <c r="O68" s="32">
        <v>137.83628999999999</v>
      </c>
      <c r="P68" s="118">
        <v>-5.4514761405112244E-3</v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>
        <v>43917</v>
      </c>
      <c r="L69" s="118">
        <v>0.20647947314301773</v>
      </c>
      <c r="M69" s="28"/>
      <c r="N69" s="101">
        <v>43917</v>
      </c>
      <c r="O69" s="32">
        <v>138.59182000000001</v>
      </c>
      <c r="P69" s="118">
        <v>0.20647947314301773</v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>
        <v>43910</v>
      </c>
      <c r="L70" s="118">
        <v>-4.2694953129746249E-2</v>
      </c>
      <c r="M70" s="28"/>
      <c r="N70" s="101">
        <v>43910</v>
      </c>
      <c r="O70" s="32">
        <v>114.87291999999999</v>
      </c>
      <c r="P70" s="118">
        <v>-4.2694953129746249E-2</v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>
        <v>43903</v>
      </c>
      <c r="L71" s="118">
        <v>-0.29960862041351499</v>
      </c>
      <c r="M71" s="28"/>
      <c r="N71" s="101">
        <v>43903</v>
      </c>
      <c r="O71" s="32">
        <v>119.99615</v>
      </c>
      <c r="P71" s="118">
        <v>-0.29960862041351499</v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>
        <v>43896</v>
      </c>
      <c r="L72" s="118">
        <v>0.10837602834351334</v>
      </c>
      <c r="M72" s="28"/>
      <c r="N72" s="101">
        <v>43896</v>
      </c>
      <c r="O72" s="32">
        <v>171.32728</v>
      </c>
      <c r="P72" s="118">
        <v>0.10837602834351334</v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>
        <v>43889</v>
      </c>
      <c r="L73" s="118">
        <v>-0.16243740362885695</v>
      </c>
      <c r="M73" s="28"/>
      <c r="N73" s="101">
        <v>43889</v>
      </c>
      <c r="O73" s="32">
        <v>154.57505</v>
      </c>
      <c r="P73" s="118">
        <v>-0.16243740362885695</v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>
        <v>43882</v>
      </c>
      <c r="L74" s="118">
        <v>9.2318912367702621E-2</v>
      </c>
      <c r="M74" s="28"/>
      <c r="N74" s="101">
        <v>43882</v>
      </c>
      <c r="O74" s="32">
        <v>184.55342999999999</v>
      </c>
      <c r="P74" s="118">
        <v>9.2318912367702621E-2</v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>
        <v>43875</v>
      </c>
      <c r="L75" s="118">
        <v>1.5964207501865557E-2</v>
      </c>
      <c r="M75" s="28"/>
      <c r="N75" s="101">
        <v>43875</v>
      </c>
      <c r="O75" s="32">
        <v>168.95563000000001</v>
      </c>
      <c r="P75" s="118">
        <v>1.5964207501865557E-2</v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>
        <v>43868</v>
      </c>
      <c r="L76" s="118">
        <v>-3.7583715505739357E-2</v>
      </c>
      <c r="M76" s="28"/>
      <c r="N76" s="101">
        <v>43868</v>
      </c>
      <c r="O76" s="32">
        <v>166.30077</v>
      </c>
      <c r="P76" s="118">
        <v>-3.7583715505739357E-2</v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>
        <v>43861</v>
      </c>
      <c r="L77" s="118">
        <v>2.3140311974538808E-3</v>
      </c>
      <c r="M77" s="28"/>
      <c r="N77" s="101">
        <v>43861</v>
      </c>
      <c r="O77" s="32">
        <v>172.79505</v>
      </c>
      <c r="P77" s="118">
        <v>2.3140311974538808E-3</v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>
        <v>43854</v>
      </c>
      <c r="L78" s="118">
        <v>1.8463191888218988E-2</v>
      </c>
      <c r="M78" s="28"/>
      <c r="N78" s="101">
        <v>43854</v>
      </c>
      <c r="O78" s="32">
        <v>172.39612</v>
      </c>
      <c r="P78" s="118">
        <v>1.8463191888218988E-2</v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>
        <v>43847</v>
      </c>
      <c r="L79" s="118">
        <v>3.0248298356072567E-5</v>
      </c>
      <c r="M79" s="28"/>
      <c r="N79" s="101">
        <v>43847</v>
      </c>
      <c r="O79" s="32">
        <v>169.27083999999999</v>
      </c>
      <c r="P79" s="118">
        <v>3.0248298356072567E-5</v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>
        <v>43840</v>
      </c>
      <c r="L80" s="118">
        <v>-2.8103934817295784E-2</v>
      </c>
      <c r="M80" s="28"/>
      <c r="N80" s="101">
        <v>43840</v>
      </c>
      <c r="O80" s="32">
        <v>169.26571999999999</v>
      </c>
      <c r="P80" s="118">
        <v>-2.8103934817295784E-2</v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>
        <v>43833</v>
      </c>
      <c r="L81" s="118">
        <v>1.7463167852147077E-2</v>
      </c>
      <c r="M81" s="28"/>
      <c r="N81" s="101">
        <v>43833</v>
      </c>
      <c r="O81" s="32">
        <v>174.16031000000001</v>
      </c>
      <c r="P81" s="118">
        <v>1.7463167852147077E-2</v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>
        <v>43826</v>
      </c>
      <c r="L82" s="118">
        <v>8.6489784384253587E-2</v>
      </c>
      <c r="M82" s="28"/>
      <c r="N82" s="101">
        <v>43826</v>
      </c>
      <c r="O82" s="32">
        <v>171.17112</v>
      </c>
      <c r="P82" s="118">
        <v>8.6489784384253587E-2</v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>
        <v>43819</v>
      </c>
      <c r="L83" s="118">
        <v>-2.4649314725871729E-2</v>
      </c>
      <c r="M83" s="28"/>
      <c r="N83" s="101">
        <v>43819</v>
      </c>
      <c r="O83" s="32">
        <v>157.54508000000001</v>
      </c>
      <c r="P83" s="118">
        <v>-2.4649314725871729E-2</v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>
        <v>43812</v>
      </c>
      <c r="L84" s="118">
        <v>2.4267788157711134E-2</v>
      </c>
      <c r="M84" s="28"/>
      <c r="N84" s="101">
        <v>43812</v>
      </c>
      <c r="O84" s="32">
        <v>161.5266</v>
      </c>
      <c r="P84" s="118">
        <v>2.4267788157711134E-2</v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>
        <v>43805</v>
      </c>
      <c r="L85" s="118">
        <v>5.090410895693509E-3</v>
      </c>
      <c r="M85" s="28"/>
      <c r="N85" s="101">
        <v>43805</v>
      </c>
      <c r="O85" s="32">
        <v>157.69958</v>
      </c>
      <c r="P85" s="118">
        <v>5.090410895693509E-3</v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>
        <v>43798</v>
      </c>
      <c r="L86" s="118">
        <v>2.7035962877409947E-2</v>
      </c>
      <c r="M86" s="28"/>
      <c r="N86" s="101">
        <v>43798</v>
      </c>
      <c r="O86" s="32">
        <v>156.90089</v>
      </c>
      <c r="P86" s="118">
        <v>2.7035962877409947E-2</v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>
        <v>43791</v>
      </c>
      <c r="L87" s="118">
        <v>-1.7670797594604881E-2</v>
      </c>
      <c r="M87" s="28"/>
      <c r="N87" s="101">
        <v>43791</v>
      </c>
      <c r="O87" s="32">
        <v>152.77059</v>
      </c>
      <c r="P87" s="118">
        <v>-1.7670797594604881E-2</v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>
        <v>43784</v>
      </c>
      <c r="L88" s="118">
        <v>1.0845028365900289E-2</v>
      </c>
      <c r="M88" s="28"/>
      <c r="N88" s="101">
        <v>43784</v>
      </c>
      <c r="O88" s="32">
        <v>155.51873000000001</v>
      </c>
      <c r="P88" s="118">
        <v>1.0845028365900289E-2</v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>
        <v>43777</v>
      </c>
      <c r="L89" s="118">
        <v>-6.982106006752653E-2</v>
      </c>
      <c r="M89" s="28"/>
      <c r="N89" s="101">
        <v>43777</v>
      </c>
      <c r="O89" s="32">
        <v>153.85022000000001</v>
      </c>
      <c r="P89" s="118">
        <v>-6.982106006752653E-2</v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>
        <v>43770</v>
      </c>
      <c r="L90" s="118">
        <v>6.520105723286429E-3</v>
      </c>
      <c r="M90" s="28"/>
      <c r="N90" s="101">
        <v>43770</v>
      </c>
      <c r="O90" s="32">
        <v>165.39851999999999</v>
      </c>
      <c r="P90" s="118">
        <v>6.520105723286429E-3</v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>
        <v>43763</v>
      </c>
      <c r="L91" s="118">
        <v>3.3639058900668539E-2</v>
      </c>
      <c r="M91" s="28"/>
      <c r="N91" s="101">
        <v>43763</v>
      </c>
      <c r="O91" s="32">
        <v>164.32709</v>
      </c>
      <c r="P91" s="118">
        <v>3.3639058900668539E-2</v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>
        <v>43756</v>
      </c>
      <c r="L92" s="118">
        <v>1.0320536615284315E-2</v>
      </c>
      <c r="M92" s="28"/>
      <c r="N92" s="101">
        <v>43756</v>
      </c>
      <c r="O92" s="32">
        <v>158.97918000000001</v>
      </c>
      <c r="P92" s="118">
        <v>1.0320536615284315E-2</v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>
        <v>43749</v>
      </c>
      <c r="L93" s="118">
        <v>-2.5452048991483012E-2</v>
      </c>
      <c r="M93" s="28"/>
      <c r="N93" s="101">
        <v>43749</v>
      </c>
      <c r="O93" s="32">
        <v>157.35518999999999</v>
      </c>
      <c r="P93" s="118">
        <v>-2.5452048991483012E-2</v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>
        <v>43742</v>
      </c>
      <c r="L94" s="118">
        <v>5.1593033020052026E-3</v>
      </c>
      <c r="M94" s="28"/>
      <c r="N94" s="101">
        <v>43742</v>
      </c>
      <c r="O94" s="32">
        <v>161.4648</v>
      </c>
      <c r="P94" s="118">
        <v>5.1593033020052026E-3</v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>
        <v>43735</v>
      </c>
      <c r="L95" s="118">
        <v>-3.3254600775256882E-2</v>
      </c>
      <c r="M95" s="28"/>
      <c r="N95" s="101">
        <v>43735</v>
      </c>
      <c r="O95" s="32">
        <v>160.63603000000001</v>
      </c>
      <c r="P95" s="118">
        <v>-3.3254600775256882E-2</v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>
        <v>43728</v>
      </c>
      <c r="L96" s="118">
        <v>5.9235775698496473E-2</v>
      </c>
      <c r="M96" s="28"/>
      <c r="N96" s="101">
        <v>43728</v>
      </c>
      <c r="O96" s="32">
        <v>166.16166999999999</v>
      </c>
      <c r="P96" s="118">
        <v>5.9235775698496473E-2</v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>
        <v>43721</v>
      </c>
      <c r="L97" s="118">
        <v>-5.9999832217077387E-2</v>
      </c>
      <c r="M97" s="28"/>
      <c r="N97" s="101">
        <v>43721</v>
      </c>
      <c r="O97" s="32">
        <v>156.86939000000001</v>
      </c>
      <c r="P97" s="118">
        <v>-5.9999832217077387E-2</v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>
        <v>43714</v>
      </c>
      <c r="L98" s="118">
        <v>-3.4353578414813457E-2</v>
      </c>
      <c r="M98" s="28"/>
      <c r="N98" s="101">
        <v>43714</v>
      </c>
      <c r="O98" s="32">
        <v>166.88229999999999</v>
      </c>
      <c r="P98" s="118">
        <v>-3.4353578414813457E-2</v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>
        <v>43707</v>
      </c>
      <c r="L99" s="118">
        <v>8.1085947954844251E-3</v>
      </c>
      <c r="M99" s="28"/>
      <c r="N99" s="101">
        <v>43707</v>
      </c>
      <c r="O99" s="32">
        <v>172.81926000000001</v>
      </c>
      <c r="P99" s="118">
        <v>8.1085947954844251E-3</v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v>43700</v>
      </c>
      <c r="L100" s="118">
        <v>3.3009266334071086E-2</v>
      </c>
      <c r="M100" s="28"/>
      <c r="N100" s="101">
        <v>43700</v>
      </c>
      <c r="O100" s="32">
        <v>171.42921000000001</v>
      </c>
      <c r="P100" s="118">
        <v>3.3009266334071086E-2</v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v>43693</v>
      </c>
      <c r="L101" s="118">
        <v>-3.7858957878549648E-2</v>
      </c>
      <c r="M101" s="28"/>
      <c r="N101" s="101">
        <v>43693</v>
      </c>
      <c r="O101" s="32">
        <v>165.95128</v>
      </c>
      <c r="P101" s="118">
        <v>-3.7858957878549648E-2</v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v>43686</v>
      </c>
      <c r="L102" s="118">
        <v>6.9483631245339961E-2</v>
      </c>
      <c r="M102" s="28"/>
      <c r="N102" s="101">
        <v>43686</v>
      </c>
      <c r="O102" s="32">
        <v>172.48124000000001</v>
      </c>
      <c r="P102" s="118">
        <v>6.9483631245339961E-2</v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v>43679</v>
      </c>
      <c r="L103" s="118">
        <v>1.794046678060357E-2</v>
      </c>
      <c r="M103" s="28"/>
      <c r="N103" s="101">
        <v>43679</v>
      </c>
      <c r="O103" s="32">
        <v>161.27525</v>
      </c>
      <c r="P103" s="118">
        <v>1.794046678060357E-2</v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v>43672</v>
      </c>
      <c r="L104" s="118">
        <v>-2.4727925415054086E-2</v>
      </c>
      <c r="M104" s="28"/>
      <c r="N104" s="101">
        <v>43672</v>
      </c>
      <c r="O104" s="32">
        <v>158.43288999999999</v>
      </c>
      <c r="P104" s="118">
        <v>-2.4727925415054086E-2</v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v>43665</v>
      </c>
      <c r="L105" s="118">
        <v>9.2771012692696386E-2</v>
      </c>
      <c r="M105" s="28"/>
      <c r="N105" s="101">
        <v>43665</v>
      </c>
      <c r="O105" s="32">
        <v>162.44994</v>
      </c>
      <c r="P105" s="118">
        <v>9.2771012692696386E-2</v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v>43658</v>
      </c>
      <c r="L106" s="118">
        <v>3.0855834755978639E-2</v>
      </c>
      <c r="M106" s="28"/>
      <c r="N106" s="101">
        <v>43658</v>
      </c>
      <c r="O106" s="32">
        <v>148.65871999999999</v>
      </c>
      <c r="P106" s="118">
        <v>3.0855834755978639E-2</v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v>43651</v>
      </c>
      <c r="L107" s="118">
        <v>4.1583618732272676E-3</v>
      </c>
      <c r="M107" s="28"/>
      <c r="N107" s="101">
        <v>43651</v>
      </c>
      <c r="O107" s="32">
        <v>144.20903000000001</v>
      </c>
      <c r="P107" s="118">
        <v>4.1583618732272676E-3</v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v>43644</v>
      </c>
      <c r="L108" s="118">
        <v>1.7604235605559237E-2</v>
      </c>
      <c r="M108" s="28"/>
      <c r="N108" s="101">
        <v>43644</v>
      </c>
      <c r="O108" s="32">
        <v>143.61184</v>
      </c>
      <c r="P108" s="118">
        <v>1.7604235605559237E-2</v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v>43637</v>
      </c>
      <c r="L109" s="118">
        <v>8.4923983580929896E-2</v>
      </c>
      <c r="M109" s="28"/>
      <c r="N109" s="101">
        <v>43637</v>
      </c>
      <c r="O109" s="32">
        <v>141.12739999999999</v>
      </c>
      <c r="P109" s="118">
        <v>8.4923983580929896E-2</v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>
        <v>43630</v>
      </c>
      <c r="L110" s="118">
        <v>1.971313141860298E-2</v>
      </c>
      <c r="M110" s="28"/>
      <c r="N110" s="101">
        <v>43630</v>
      </c>
      <c r="O110" s="32">
        <v>130.08045000000001</v>
      </c>
      <c r="P110" s="118">
        <v>1.971313141860298E-2</v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>
        <v>43623</v>
      </c>
      <c r="L111" s="118">
        <v>5.2548577935097374E-2</v>
      </c>
      <c r="M111" s="28"/>
      <c r="N111" s="101">
        <v>43623</v>
      </c>
      <c r="O111" s="32">
        <v>127.56573</v>
      </c>
      <c r="P111" s="118">
        <v>5.2548577935097374E-2</v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>
        <v>43616</v>
      </c>
      <c r="L112" s="118">
        <v>3.3967262523534769E-2</v>
      </c>
      <c r="M112" s="28"/>
      <c r="N112" s="101">
        <v>43616</v>
      </c>
      <c r="O112" s="32">
        <v>121.197</v>
      </c>
      <c r="P112" s="118">
        <v>3.3967262523534769E-2</v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>
        <v>43609</v>
      </c>
      <c r="L113" s="118">
        <v>-1.060888711857455E-2</v>
      </c>
      <c r="M113" s="28"/>
      <c r="N113" s="101">
        <v>43609</v>
      </c>
      <c r="O113" s="32">
        <v>117.21550999999999</v>
      </c>
      <c r="P113" s="118">
        <v>-1.060888711857455E-2</v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>
        <v>43602</v>
      </c>
      <c r="L114" s="118">
        <v>1.7768191630396446E-2</v>
      </c>
      <c r="M114" s="28"/>
      <c r="N114" s="101">
        <v>43602</v>
      </c>
      <c r="O114" s="32">
        <v>118.47237</v>
      </c>
      <c r="P114" s="118">
        <v>1.7768191630396446E-2</v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>
        <v>43595</v>
      </c>
      <c r="L115" s="118">
        <v>-6.4091194105857507E-3</v>
      </c>
      <c r="M115" s="28"/>
      <c r="N115" s="101">
        <v>43595</v>
      </c>
      <c r="O115" s="32">
        <v>116.40407999999999</v>
      </c>
      <c r="P115" s="118">
        <v>-6.4091194105857507E-3</v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>
        <v>43588</v>
      </c>
      <c r="L116" s="118">
        <v>-3.0043136629573919E-2</v>
      </c>
      <c r="M116" s="28"/>
      <c r="N116" s="101">
        <v>43588</v>
      </c>
      <c r="O116" s="32">
        <v>117.15494</v>
      </c>
      <c r="P116" s="118">
        <v>-3.0043136629573919E-2</v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>
        <v>43581</v>
      </c>
      <c r="L117" s="118">
        <v>-6.6327746641299257E-3</v>
      </c>
      <c r="M117" s="28"/>
      <c r="N117" s="101">
        <v>43581</v>
      </c>
      <c r="O117" s="32">
        <v>120.78366</v>
      </c>
      <c r="P117" s="118">
        <v>-6.6327746641299257E-3</v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>
        <v>43574</v>
      </c>
      <c r="L118" s="118">
        <v>-2.3844217309255678E-2</v>
      </c>
      <c r="M118" s="28"/>
      <c r="N118" s="101">
        <v>43574</v>
      </c>
      <c r="O118" s="32">
        <v>121.59014000000001</v>
      </c>
      <c r="P118" s="118">
        <v>-2.3844217309255678E-2</v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>
        <v>43567</v>
      </c>
      <c r="L119" s="118">
        <v>-1.3626130317411445E-2</v>
      </c>
      <c r="M119" s="28"/>
      <c r="N119" s="101">
        <v>43567</v>
      </c>
      <c r="O119" s="32">
        <v>124.56018</v>
      </c>
      <c r="P119" s="118">
        <v>-1.3626130317411445E-2</v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>
        <v>43560</v>
      </c>
      <c r="L120" s="118">
        <v>3.4755861883075667E-3</v>
      </c>
      <c r="M120" s="28"/>
      <c r="N120" s="101">
        <v>43560</v>
      </c>
      <c r="O120" s="32">
        <v>126.2809</v>
      </c>
      <c r="P120" s="118">
        <v>3.4755861883075667E-3</v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>
        <v>43553</v>
      </c>
      <c r="L121" s="118">
        <v>-2.8047130672102405E-2</v>
      </c>
      <c r="M121" s="28"/>
      <c r="N121" s="101">
        <v>43553</v>
      </c>
      <c r="O121" s="32">
        <v>125.84352</v>
      </c>
      <c r="P121" s="118">
        <v>-2.8047130672102405E-2</v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>
        <v>43546</v>
      </c>
      <c r="L122" s="118">
        <v>1.039874389741402E-2</v>
      </c>
      <c r="M122" s="28"/>
      <c r="N122" s="101">
        <v>43546</v>
      </c>
      <c r="O122" s="32">
        <v>129.47492</v>
      </c>
      <c r="P122" s="118">
        <v>1.039874389741402E-2</v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>
        <v>43539</v>
      </c>
      <c r="L123" s="118">
        <v>1.0240974303747929E-2</v>
      </c>
      <c r="M123" s="28"/>
      <c r="N123" s="101">
        <v>43539</v>
      </c>
      <c r="O123" s="32">
        <v>128.14240000000001</v>
      </c>
      <c r="P123" s="118">
        <v>1.0240974303747929E-2</v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>
        <v>43532</v>
      </c>
      <c r="L124" s="118">
        <v>1.8700245930327819E-2</v>
      </c>
      <c r="M124" s="28"/>
      <c r="N124" s="101">
        <v>43532</v>
      </c>
      <c r="O124" s="32">
        <v>126.8434</v>
      </c>
      <c r="P124" s="118">
        <v>1.8700245930327819E-2</v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>
        <v>43525</v>
      </c>
      <c r="L125" s="118">
        <v>-5.8400093831082689E-2</v>
      </c>
      <c r="M125" s="28"/>
      <c r="N125" s="101">
        <v>43525</v>
      </c>
      <c r="O125" s="32">
        <v>124.51494</v>
      </c>
      <c r="P125" s="118">
        <v>-5.8400093831082689E-2</v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>
        <v>43518</v>
      </c>
      <c r="L126" s="118">
        <v>4.4751876462986839E-2</v>
      </c>
      <c r="M126" s="28"/>
      <c r="N126" s="101">
        <v>43518</v>
      </c>
      <c r="O126" s="32">
        <v>132.23763</v>
      </c>
      <c r="P126" s="118">
        <v>4.4751876462986839E-2</v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>
        <v>43511</v>
      </c>
      <c r="L127" s="118">
        <v>1.6701201117740316E-2</v>
      </c>
      <c r="M127" s="28"/>
      <c r="N127" s="101">
        <v>43511</v>
      </c>
      <c r="O127" s="32">
        <v>126.57324</v>
      </c>
      <c r="P127" s="118">
        <v>1.6701201117740316E-2</v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>
        <v>43504</v>
      </c>
      <c r="L128" s="118">
        <v>-1.1489895791754745E-2</v>
      </c>
      <c r="M128" s="28"/>
      <c r="N128" s="101">
        <v>43504</v>
      </c>
      <c r="O128" s="32">
        <v>124.49404</v>
      </c>
      <c r="P128" s="118">
        <v>-1.1489895791754745E-2</v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>
        <v>43497</v>
      </c>
      <c r="L129" s="118">
        <v>5.3592809061254743E-2</v>
      </c>
      <c r="M129" s="28"/>
      <c r="N129" s="101">
        <v>43497</v>
      </c>
      <c r="O129" s="32">
        <v>125.94109</v>
      </c>
      <c r="P129" s="118">
        <v>5.3592809061254743E-2</v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>
        <v>43490</v>
      </c>
      <c r="L130" s="118">
        <v>5.5383986753542613E-2</v>
      </c>
      <c r="M130" s="28"/>
      <c r="N130" s="101">
        <v>43490</v>
      </c>
      <c r="O130" s="32">
        <v>119.53488</v>
      </c>
      <c r="P130" s="118">
        <v>5.5383986753542613E-2</v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>
        <v>43483</v>
      </c>
      <c r="L131" s="118">
        <v>-3.3374290031972564E-2</v>
      </c>
      <c r="M131" s="28"/>
      <c r="N131" s="101">
        <v>43483</v>
      </c>
      <c r="O131" s="32">
        <v>113.26197999999999</v>
      </c>
      <c r="P131" s="118">
        <v>-3.3374290031972564E-2</v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>
        <v>43476</v>
      </c>
      <c r="L132" s="118">
        <v>-2.0697299951006665E-2</v>
      </c>
      <c r="M132" s="28"/>
      <c r="N132" s="101">
        <v>43476</v>
      </c>
      <c r="O132" s="32">
        <v>117.17252999999999</v>
      </c>
      <c r="P132" s="118">
        <v>-2.0697299951006665E-2</v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>
        <v>43469</v>
      </c>
      <c r="L133" s="118">
        <v>5.1046158157275201E-2</v>
      </c>
      <c r="M133" s="28"/>
      <c r="N133" s="101">
        <v>43469</v>
      </c>
      <c r="O133" s="32">
        <v>119.64894</v>
      </c>
      <c r="P133" s="118">
        <v>5.1046158157275201E-2</v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>
        <v>43462</v>
      </c>
      <c r="L134" s="118">
        <v>1.2471482592141037E-2</v>
      </c>
      <c r="M134" s="28"/>
      <c r="N134" s="101">
        <v>43462</v>
      </c>
      <c r="O134" s="32">
        <v>113.83795000000001</v>
      </c>
      <c r="P134" s="118">
        <v>1.2471482592141037E-2</v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>
        <v>43455</v>
      </c>
      <c r="L135" s="118">
        <v>4.4204679727400498E-2</v>
      </c>
      <c r="M135" s="28"/>
      <c r="N135" s="101">
        <v>43455</v>
      </c>
      <c r="O135" s="32">
        <v>112.43571</v>
      </c>
      <c r="P135" s="118">
        <v>4.4204679727400498E-2</v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>
        <v>43448</v>
      </c>
      <c r="L136" s="118">
        <v>5.6834282548323678E-3</v>
      </c>
      <c r="M136" s="28"/>
      <c r="N136" s="101">
        <v>43448</v>
      </c>
      <c r="O136" s="32">
        <v>107.67592999999999</v>
      </c>
      <c r="P136" s="118">
        <v>5.6834282548323678E-3</v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>
        <v>43441</v>
      </c>
      <c r="L137" s="118">
        <v>5.1030956930448346E-2</v>
      </c>
      <c r="M137" s="28"/>
      <c r="N137" s="101">
        <v>43441</v>
      </c>
      <c r="O137" s="32">
        <v>107.06742</v>
      </c>
      <c r="P137" s="118">
        <v>5.1030956930448346E-2</v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>
        <v>43434</v>
      </c>
      <c r="L138" s="118">
        <v>-1.9516132432039868E-2</v>
      </c>
      <c r="M138" s="28"/>
      <c r="N138" s="101">
        <v>43434</v>
      </c>
      <c r="O138" s="32">
        <v>101.86895</v>
      </c>
      <c r="P138" s="118">
        <v>-1.9516132432039868E-2</v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>
        <v>43427</v>
      </c>
      <c r="L139" s="118">
        <v>2.5497824666174118E-3</v>
      </c>
      <c r="M139" s="28"/>
      <c r="N139" s="101">
        <v>43427</v>
      </c>
      <c r="O139" s="32">
        <v>103.89661</v>
      </c>
      <c r="P139" s="118">
        <v>2.5497824666174118E-3</v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>
        <v>43420</v>
      </c>
      <c r="L140" s="118">
        <v>-3.257924557882097E-3</v>
      </c>
      <c r="M140" s="28"/>
      <c r="N140" s="101">
        <v>43420</v>
      </c>
      <c r="O140" s="32">
        <v>103.63236999999999</v>
      </c>
      <c r="P140" s="118">
        <v>-3.257924557882097E-3</v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>
        <v>43413</v>
      </c>
      <c r="L141" s="118">
        <v>-4.5470540770976564E-2</v>
      </c>
      <c r="M141" s="28"/>
      <c r="N141" s="101">
        <v>43413</v>
      </c>
      <c r="O141" s="32">
        <v>103.97110000000001</v>
      </c>
      <c r="P141" s="118">
        <v>-4.5470540770976564E-2</v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>
        <v>43406</v>
      </c>
      <c r="L142" s="118">
        <v>-5.1952288721893725E-3</v>
      </c>
      <c r="M142" s="28"/>
      <c r="N142" s="101">
        <v>43406</v>
      </c>
      <c r="O142" s="32">
        <v>108.92393</v>
      </c>
      <c r="P142" s="118">
        <v>-5.1952288721893725E-3</v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>
        <v>43399</v>
      </c>
      <c r="L143" s="118">
        <v>-4.081332837151419E-2</v>
      </c>
      <c r="M143" s="28"/>
      <c r="N143" s="101">
        <v>43399</v>
      </c>
      <c r="O143" s="32">
        <v>109.49276999999999</v>
      </c>
      <c r="P143" s="118">
        <v>-4.081332837151419E-2</v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>
        <v>43392</v>
      </c>
      <c r="L144" s="118">
        <v>2.0377300742643323E-2</v>
      </c>
      <c r="M144" s="28"/>
      <c r="N144" s="101">
        <v>43392</v>
      </c>
      <c r="O144" s="32">
        <v>114.15168</v>
      </c>
      <c r="P144" s="118">
        <v>2.0377300742643323E-2</v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>
        <v>43385</v>
      </c>
      <c r="L145" s="118">
        <v>5.3335251592096622E-2</v>
      </c>
      <c r="M145" s="28"/>
      <c r="N145" s="101">
        <v>43385</v>
      </c>
      <c r="O145" s="32">
        <v>111.87203</v>
      </c>
      <c r="P145" s="118">
        <v>5.3335251592096622E-2</v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>
        <v>43378</v>
      </c>
      <c r="L146" s="118">
        <v>1.0360897164347627E-2</v>
      </c>
      <c r="M146" s="28"/>
      <c r="N146" s="101">
        <v>43378</v>
      </c>
      <c r="O146" s="32">
        <v>106.20743</v>
      </c>
      <c r="P146" s="118">
        <v>1.0360897164347627E-2</v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>
        <v>43371</v>
      </c>
      <c r="L147" s="118">
        <v>-2.4481346014661121E-2</v>
      </c>
      <c r="M147" s="28"/>
      <c r="N147" s="101">
        <v>43371</v>
      </c>
      <c r="O147" s="32">
        <v>105.11830999999999</v>
      </c>
      <c r="P147" s="118">
        <v>-2.4481346014661121E-2</v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>
        <v>43364</v>
      </c>
      <c r="L148" s="118">
        <v>3.626273770975641E-2</v>
      </c>
      <c r="M148" s="28"/>
      <c r="N148" s="101">
        <v>43364</v>
      </c>
      <c r="O148" s="32">
        <v>107.75633000000001</v>
      </c>
      <c r="P148" s="118">
        <v>3.626273770975641E-2</v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>
        <v>43357</v>
      </c>
      <c r="L149" s="118">
        <v>-5.911823771822089E-3</v>
      </c>
      <c r="M149" s="28"/>
      <c r="N149" s="101">
        <v>43357</v>
      </c>
      <c r="O149" s="32">
        <v>103.98553</v>
      </c>
      <c r="P149" s="118">
        <v>-5.911823771822089E-3</v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>
        <v>43350</v>
      </c>
      <c r="L150" s="118">
        <v>-3.2031251445883591E-2</v>
      </c>
      <c r="M150" s="28"/>
      <c r="N150" s="101">
        <v>43350</v>
      </c>
      <c r="O150" s="32">
        <v>104.60393000000001</v>
      </c>
      <c r="P150" s="118">
        <v>-3.2031251445883591E-2</v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>
        <v>43343</v>
      </c>
      <c r="L151" s="118">
        <v>-1.5070688798123677E-2</v>
      </c>
      <c r="M151" s="28"/>
      <c r="N151" s="101">
        <v>43343</v>
      </c>
      <c r="O151" s="32">
        <v>108.0654</v>
      </c>
      <c r="P151" s="118">
        <v>-1.5070688798123677E-2</v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>
        <v>43336</v>
      </c>
      <c r="L152" s="118">
        <v>3.2296748854790502E-2</v>
      </c>
      <c r="M152" s="28"/>
      <c r="N152" s="101">
        <v>43336</v>
      </c>
      <c r="O152" s="32">
        <v>109.71894</v>
      </c>
      <c r="P152" s="118">
        <v>3.2296748854790502E-2</v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>
        <v>43329</v>
      </c>
      <c r="L153" s="118">
        <v>-7.7148880453167257E-2</v>
      </c>
      <c r="M153" s="28"/>
      <c r="N153" s="101">
        <v>43329</v>
      </c>
      <c r="O153" s="32">
        <v>106.28624000000001</v>
      </c>
      <c r="P153" s="118">
        <v>-7.7148880453167257E-2</v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>
        <v>43322</v>
      </c>
      <c r="L154" s="118">
        <v>-1.8588277980816748E-2</v>
      </c>
      <c r="M154" s="28"/>
      <c r="N154" s="101">
        <v>43322</v>
      </c>
      <c r="O154" s="32">
        <v>115.1716</v>
      </c>
      <c r="P154" s="118">
        <v>-1.8588277980816748E-2</v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>
        <v>43315</v>
      </c>
      <c r="L155" s="118">
        <v>-1.8400239760192894E-2</v>
      </c>
      <c r="M155" s="28"/>
      <c r="N155" s="101">
        <v>43315</v>
      </c>
      <c r="O155" s="32">
        <v>117.35299000000001</v>
      </c>
      <c r="P155" s="118">
        <v>-1.8400239760192894E-2</v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>
        <v>43308</v>
      </c>
      <c r="L156" s="118">
        <v>6.4398863822812125E-3</v>
      </c>
      <c r="M156" s="28"/>
      <c r="N156" s="101">
        <v>43308</v>
      </c>
      <c r="O156" s="32">
        <v>119.55279</v>
      </c>
      <c r="P156" s="118">
        <v>6.4398863822812125E-3</v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>
        <v>43301</v>
      </c>
      <c r="L157" s="118">
        <v>-1.5059854106108772E-2</v>
      </c>
      <c r="M157" s="28"/>
      <c r="N157" s="101">
        <v>43301</v>
      </c>
      <c r="O157" s="32">
        <v>118.78780999999999</v>
      </c>
      <c r="P157" s="118">
        <v>-1.5059854106108772E-2</v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>
        <v>43294</v>
      </c>
      <c r="L158" s="118">
        <v>-2.3799858884775316E-2</v>
      </c>
      <c r="M158" s="28"/>
      <c r="N158" s="101">
        <v>43294</v>
      </c>
      <c r="O158" s="32">
        <v>120.60409</v>
      </c>
      <c r="P158" s="118">
        <v>-2.3799858884775316E-2</v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>
        <v>43287</v>
      </c>
      <c r="L159" s="118">
        <v>3.0199764365055115E-2</v>
      </c>
      <c r="M159" s="28"/>
      <c r="N159" s="101">
        <v>43287</v>
      </c>
      <c r="O159" s="32">
        <v>123.54443000000001</v>
      </c>
      <c r="P159" s="118">
        <v>3.0199764365055115E-2</v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>
        <v>43280</v>
      </c>
      <c r="L160" s="118">
        <v>6.901632902549748E-3</v>
      </c>
      <c r="M160" s="28"/>
      <c r="N160" s="101">
        <v>43280</v>
      </c>
      <c r="O160" s="32">
        <v>119.92279000000001</v>
      </c>
      <c r="P160" s="118">
        <v>6.901632902549748E-3</v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>
        <v>43273</v>
      </c>
      <c r="L161" s="118">
        <v>-9.8449758119922848E-4</v>
      </c>
      <c r="M161" s="28"/>
      <c r="N161" s="101">
        <v>43273</v>
      </c>
      <c r="O161" s="32">
        <v>119.10080000000001</v>
      </c>
      <c r="P161" s="118">
        <v>-9.8449758119922848E-4</v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>
        <v>43266</v>
      </c>
      <c r="L162" s="118">
        <v>-3.6007822881929386E-3</v>
      </c>
      <c r="M162" s="28"/>
      <c r="N162" s="101">
        <v>43266</v>
      </c>
      <c r="O162" s="32">
        <v>119.21817</v>
      </c>
      <c r="P162" s="118">
        <v>-3.6007822881929386E-3</v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>
        <v>43259</v>
      </c>
      <c r="L163" s="118">
        <v>1.7671101829117575E-3</v>
      </c>
      <c r="M163" s="28"/>
      <c r="N163" s="101">
        <v>43259</v>
      </c>
      <c r="O163" s="32">
        <v>119.649</v>
      </c>
      <c r="P163" s="118">
        <v>1.7671101829117575E-3</v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>
        <v>43252</v>
      </c>
      <c r="L164" s="118">
        <v>3.4305725320682434E-4</v>
      </c>
      <c r="M164" s="28"/>
      <c r="N164" s="101">
        <v>43252</v>
      </c>
      <c r="O164" s="32">
        <v>119.43794</v>
      </c>
      <c r="P164" s="118">
        <v>3.4305725320682434E-4</v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>
        <v>43245</v>
      </c>
      <c r="L165" s="118">
        <v>-9.004262302456767E-3</v>
      </c>
      <c r="M165" s="28"/>
      <c r="N165" s="101">
        <v>43245</v>
      </c>
      <c r="O165" s="32">
        <v>119.39698</v>
      </c>
      <c r="P165" s="118">
        <v>-9.004262302456767E-3</v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>
        <v>43238</v>
      </c>
      <c r="L166" s="118">
        <v>-3.0837216669185818E-2</v>
      </c>
      <c r="M166" s="28"/>
      <c r="N166" s="101">
        <v>43238</v>
      </c>
      <c r="O166" s="32">
        <v>120.48183</v>
      </c>
      <c r="P166" s="118">
        <v>-3.0837216669185818E-2</v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>
        <v>43231</v>
      </c>
      <c r="L167" s="118">
        <v>8.898553712133328E-3</v>
      </c>
      <c r="M167" s="28"/>
      <c r="N167" s="101">
        <v>43231</v>
      </c>
      <c r="O167" s="32">
        <v>124.31537</v>
      </c>
      <c r="P167" s="118">
        <v>8.898553712133328E-3</v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>
        <v>43224</v>
      </c>
      <c r="L168" s="118">
        <v>1.3864527828410633E-2</v>
      </c>
      <c r="M168" s="28"/>
      <c r="N168" s="101">
        <v>43224</v>
      </c>
      <c r="O168" s="32">
        <v>123.2189</v>
      </c>
      <c r="P168" s="118">
        <v>1.3864527828410633E-2</v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>
        <v>43217</v>
      </c>
      <c r="L169" s="118">
        <v>-2.3783638244254779E-2</v>
      </c>
      <c r="M169" s="28"/>
      <c r="N169" s="101">
        <v>43217</v>
      </c>
      <c r="O169" s="32">
        <v>121.53389</v>
      </c>
      <c r="P169" s="118">
        <v>-2.3783638244254779E-2</v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>
        <v>43210</v>
      </c>
      <c r="L170" s="118">
        <v>-9.0517653351995797E-5</v>
      </c>
      <c r="M170" s="28"/>
      <c r="N170" s="101">
        <v>43210</v>
      </c>
      <c r="O170" s="32">
        <v>124.49482999999999</v>
      </c>
      <c r="P170" s="118">
        <v>-9.0517653351995797E-5</v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>
        <v>43203</v>
      </c>
      <c r="L171" s="118">
        <v>2.116764512152236E-2</v>
      </c>
      <c r="M171" s="28"/>
      <c r="N171" s="101">
        <v>43203</v>
      </c>
      <c r="O171" s="32">
        <v>124.5061</v>
      </c>
      <c r="P171" s="118">
        <v>2.116764512152236E-2</v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>
        <v>43196</v>
      </c>
      <c r="L172" s="118">
        <v>5.2613179802303289E-3</v>
      </c>
      <c r="M172" s="28"/>
      <c r="N172" s="101">
        <v>43196</v>
      </c>
      <c r="O172" s="32">
        <v>121.92523</v>
      </c>
      <c r="P172" s="118">
        <v>5.2613179802303289E-3</v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>
        <v>43189</v>
      </c>
      <c r="L173" s="118">
        <v>-1.8675308636381671E-2</v>
      </c>
      <c r="M173" s="28"/>
      <c r="N173" s="101">
        <v>43189</v>
      </c>
      <c r="O173" s="32">
        <v>121.2871</v>
      </c>
      <c r="P173" s="118">
        <v>-1.8675308636381671E-2</v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>
        <v>43182</v>
      </c>
      <c r="L174" s="118">
        <v>3.3222809381586726E-2</v>
      </c>
      <c r="M174" s="28"/>
      <c r="N174" s="101">
        <v>43182</v>
      </c>
      <c r="O174" s="32">
        <v>123.59528</v>
      </c>
      <c r="P174" s="118">
        <v>3.3222809381586726E-2</v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>
        <v>43175</v>
      </c>
      <c r="L175" s="118">
        <v>-3.0711818120298107E-3</v>
      </c>
      <c r="M175" s="28"/>
      <c r="N175" s="101">
        <v>43175</v>
      </c>
      <c r="O175" s="32">
        <v>119.62112999999999</v>
      </c>
      <c r="P175" s="118">
        <v>-3.0711818120298107E-3</v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>
        <v>43168</v>
      </c>
      <c r="L176" s="118">
        <v>2.5457670325299553E-3</v>
      </c>
      <c r="M176" s="28"/>
      <c r="N176" s="101">
        <v>43168</v>
      </c>
      <c r="O176" s="32">
        <v>119.98963999999999</v>
      </c>
      <c r="P176" s="118">
        <v>2.5457670325299553E-3</v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>
        <v>43161</v>
      </c>
      <c r="L177" s="118">
        <v>-9.5126074185492016E-4</v>
      </c>
      <c r="M177" s="28"/>
      <c r="N177" s="101">
        <v>43161</v>
      </c>
      <c r="O177" s="32">
        <v>119.68495</v>
      </c>
      <c r="P177" s="118">
        <v>-9.5126074185492016E-4</v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>
        <v>43154</v>
      </c>
      <c r="L178" s="118">
        <v>-1.891360153542232E-2</v>
      </c>
      <c r="M178" s="28"/>
      <c r="N178" s="101">
        <v>43154</v>
      </c>
      <c r="O178" s="32">
        <v>119.79891000000001</v>
      </c>
      <c r="P178" s="118">
        <v>-1.891360153542232E-2</v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>
        <v>43147</v>
      </c>
      <c r="L179" s="118">
        <v>5.5470256504805304E-2</v>
      </c>
      <c r="M179" s="28"/>
      <c r="N179" s="101">
        <v>43147</v>
      </c>
      <c r="O179" s="32">
        <v>122.10842</v>
      </c>
      <c r="P179" s="118">
        <v>5.5470256504805304E-2</v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>
        <v>43140</v>
      </c>
      <c r="L180" s="118">
        <v>-5.4393517130906677E-2</v>
      </c>
      <c r="M180" s="28"/>
      <c r="N180" s="101">
        <v>43140</v>
      </c>
      <c r="O180" s="32">
        <v>115.69101000000001</v>
      </c>
      <c r="P180" s="118">
        <v>-5.4393517130906677E-2</v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>
        <v>43133</v>
      </c>
      <c r="L181" s="118">
        <v>-5.6983274930076711E-2</v>
      </c>
      <c r="M181" s="28"/>
      <c r="N181" s="101">
        <v>43133</v>
      </c>
      <c r="O181" s="32">
        <v>122.34583000000001</v>
      </c>
      <c r="P181" s="118">
        <v>-5.6983274930076711E-2</v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>
        <v>43126</v>
      </c>
      <c r="L182" s="118">
        <v>1.1409294576256501E-2</v>
      </c>
      <c r="M182" s="28"/>
      <c r="N182" s="101">
        <v>43126</v>
      </c>
      <c r="O182" s="32">
        <v>129.73876999999999</v>
      </c>
      <c r="P182" s="118">
        <v>1.1409294576256501E-2</v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>
        <v>43119</v>
      </c>
      <c r="L183" s="118">
        <v>4.245026403120189E-3</v>
      </c>
      <c r="M183" s="28"/>
      <c r="N183" s="101">
        <v>43119</v>
      </c>
      <c r="O183" s="32">
        <v>128.27524</v>
      </c>
      <c r="P183" s="118">
        <v>4.245026403120189E-3</v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>
        <v>43112</v>
      </c>
      <c r="L184" s="118">
        <v>3.8714116057940728E-3</v>
      </c>
      <c r="M184" s="28"/>
      <c r="N184" s="101">
        <v>43112</v>
      </c>
      <c r="O184" s="32">
        <v>127.73300999999999</v>
      </c>
      <c r="P184" s="118">
        <v>3.8714116057940728E-3</v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>
        <v>43105</v>
      </c>
      <c r="L185" s="118">
        <v>6.2714614930792223E-3</v>
      </c>
      <c r="M185" s="28"/>
      <c r="N185" s="101">
        <v>43105</v>
      </c>
      <c r="O185" s="32">
        <v>127.24041</v>
      </c>
      <c r="P185" s="118">
        <v>6.2714614930792223E-3</v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>
        <v>43098</v>
      </c>
      <c r="L186" s="118">
        <v>3.0015740137121494E-2</v>
      </c>
      <c r="M186" s="28"/>
      <c r="N186" s="101">
        <v>43098</v>
      </c>
      <c r="O186" s="32">
        <v>126.4474</v>
      </c>
      <c r="P186" s="118">
        <v>3.0015740137121494E-2</v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>
        <v>43091</v>
      </c>
      <c r="L187" s="118">
        <v>4.3351549105542064E-2</v>
      </c>
      <c r="M187" s="28"/>
      <c r="N187" s="101">
        <v>43091</v>
      </c>
      <c r="O187" s="32">
        <v>122.76259</v>
      </c>
      <c r="P187" s="118">
        <v>4.3351549105542064E-2</v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>
        <v>43084</v>
      </c>
      <c r="L188" s="118">
        <v>2.6213132522102889E-2</v>
      </c>
      <c r="M188" s="28"/>
      <c r="N188" s="101">
        <v>43084</v>
      </c>
      <c r="O188" s="32">
        <v>117.66177</v>
      </c>
      <c r="P188" s="118">
        <v>2.6213132522102889E-2</v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>
        <v>43077</v>
      </c>
      <c r="L189" s="118" t="s">
        <v>179</v>
      </c>
      <c r="M189" s="28"/>
      <c r="N189" s="101">
        <v>43077</v>
      </c>
      <c r="O189" s="32">
        <v>114.65627000000001</v>
      </c>
      <c r="P189" s="118" t="s">
        <v>179</v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>
        <v>43070</v>
      </c>
      <c r="L190" s="118" t="s">
        <v>179</v>
      </c>
      <c r="M190" s="28"/>
      <c r="N190" s="101"/>
      <c r="P190" s="118" t="s">
        <v>179</v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>
        <v>43063</v>
      </c>
      <c r="L191" s="118" t="s">
        <v>179</v>
      </c>
      <c r="M191" s="28"/>
      <c r="N191" s="101"/>
      <c r="P191" s="118" t="s">
        <v>179</v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>
        <v>43056</v>
      </c>
      <c r="L192" s="118" t="s">
        <v>179</v>
      </c>
      <c r="M192" s="28"/>
      <c r="N192" s="101"/>
      <c r="P192" s="118" t="s">
        <v>179</v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>
        <v>43049</v>
      </c>
      <c r="L193" s="118" t="s">
        <v>179</v>
      </c>
      <c r="M193" s="28"/>
      <c r="N193" s="101"/>
      <c r="P193" s="118" t="s">
        <v>179</v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>
        <v>43042</v>
      </c>
      <c r="L194" s="118" t="s">
        <v>179</v>
      </c>
      <c r="M194" s="28"/>
      <c r="N194" s="101"/>
      <c r="P194" s="118" t="s">
        <v>179</v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>
        <v>43035</v>
      </c>
      <c r="L195" s="118" t="s">
        <v>179</v>
      </c>
      <c r="M195" s="28"/>
      <c r="N195" s="101"/>
      <c r="P195" s="118" t="s">
        <v>179</v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>
        <v>43028</v>
      </c>
      <c r="L196" s="118" t="s">
        <v>179</v>
      </c>
      <c r="M196" s="28"/>
      <c r="N196" s="101"/>
      <c r="P196" s="118" t="s">
        <v>179</v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>
        <v>43021</v>
      </c>
      <c r="L197" s="118" t="s">
        <v>179</v>
      </c>
      <c r="M197" s="28"/>
      <c r="N197" s="101"/>
      <c r="P197" s="118" t="s">
        <v>179</v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>
        <v>43014</v>
      </c>
      <c r="L198" s="118" t="s">
        <v>179</v>
      </c>
      <c r="M198" s="28"/>
      <c r="N198" s="101"/>
      <c r="P198" s="118" t="s">
        <v>179</v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>
        <v>43007</v>
      </c>
      <c r="L199" s="118" t="s">
        <v>179</v>
      </c>
      <c r="M199" s="28"/>
      <c r="N199" s="101"/>
      <c r="P199" s="118" t="s">
        <v>179</v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>
        <v>43000</v>
      </c>
      <c r="L200" s="118" t="s">
        <v>179</v>
      </c>
      <c r="M200" s="28"/>
      <c r="N200" s="101"/>
      <c r="P200" s="118" t="s">
        <v>179</v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>
        <v>42993</v>
      </c>
      <c r="L201" s="118" t="s">
        <v>179</v>
      </c>
      <c r="M201" s="28"/>
      <c r="N201" s="101"/>
      <c r="P201" s="118" t="s">
        <v>179</v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>
        <v>42986</v>
      </c>
      <c r="L202" s="118" t="s">
        <v>179</v>
      </c>
      <c r="M202" s="28"/>
      <c r="N202" s="101"/>
      <c r="P202" s="118" t="s">
        <v>179</v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>
        <v>42979</v>
      </c>
      <c r="L203" s="118" t="s">
        <v>179</v>
      </c>
      <c r="M203" s="28"/>
      <c r="N203" s="101"/>
      <c r="P203" s="118" t="s">
        <v>179</v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>
        <v>42972</v>
      </c>
      <c r="L204" s="118" t="s">
        <v>179</v>
      </c>
      <c r="M204" s="28"/>
      <c r="N204" s="101"/>
      <c r="P204" s="118" t="s">
        <v>179</v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>
        <v>42965</v>
      </c>
      <c r="L205" s="118" t="s">
        <v>179</v>
      </c>
      <c r="M205" s="28"/>
      <c r="N205" s="101"/>
      <c r="P205" s="118" t="s">
        <v>179</v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>
        <v>42958</v>
      </c>
      <c r="L206" s="118" t="s">
        <v>179</v>
      </c>
      <c r="M206" s="28"/>
      <c r="N206" s="101"/>
      <c r="P206" s="118" t="s">
        <v>179</v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>
        <v>42951</v>
      </c>
      <c r="L207" s="118" t="s">
        <v>179</v>
      </c>
      <c r="M207" s="28"/>
      <c r="N207" s="101"/>
      <c r="P207" s="118" t="s">
        <v>179</v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>
        <v>42944</v>
      </c>
      <c r="L208" s="118" t="s">
        <v>179</v>
      </c>
      <c r="M208" s="28"/>
      <c r="N208" s="101"/>
      <c r="P208" s="118" t="s">
        <v>179</v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>
        <v>42937</v>
      </c>
      <c r="L209" s="118" t="s">
        <v>179</v>
      </c>
      <c r="M209" s="28"/>
      <c r="N209" s="101"/>
      <c r="P209" s="118" t="s">
        <v>179</v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>
        <v>42930</v>
      </c>
      <c r="L210" s="118" t="s">
        <v>179</v>
      </c>
      <c r="M210" s="28"/>
      <c r="N210" s="101"/>
      <c r="P210" s="118" t="s">
        <v>179</v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>
        <v>42923</v>
      </c>
      <c r="L211" s="118" t="s">
        <v>179</v>
      </c>
      <c r="M211" s="28"/>
      <c r="N211" s="101"/>
      <c r="P211" s="118" t="s">
        <v>179</v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>
        <v>42916</v>
      </c>
      <c r="L212" s="118" t="s">
        <v>179</v>
      </c>
      <c r="M212" s="28"/>
      <c r="N212" s="101"/>
      <c r="P212" s="118" t="s">
        <v>179</v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>
        <v>42909</v>
      </c>
      <c r="L213" s="118" t="s">
        <v>179</v>
      </c>
      <c r="M213" s="28"/>
      <c r="N213" s="101"/>
      <c r="P213" s="118" t="s">
        <v>179</v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>
        <v>42902</v>
      </c>
      <c r="L214" s="118" t="s">
        <v>179</v>
      </c>
      <c r="M214" s="28"/>
      <c r="N214" s="101"/>
      <c r="P214" s="118" t="s">
        <v>179</v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>
        <v>42895</v>
      </c>
      <c r="L215" s="118" t="s">
        <v>179</v>
      </c>
      <c r="M215" s="28"/>
      <c r="N215" s="101"/>
      <c r="P215" s="118" t="s">
        <v>179</v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>
        <v>42888</v>
      </c>
      <c r="L216" s="118" t="s">
        <v>179</v>
      </c>
      <c r="M216" s="28"/>
      <c r="N216" s="101"/>
      <c r="P216" s="118" t="s">
        <v>179</v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>
        <v>42881</v>
      </c>
      <c r="L217" s="118" t="s">
        <v>179</v>
      </c>
      <c r="M217" s="28"/>
      <c r="N217" s="101"/>
      <c r="P217" s="118" t="s">
        <v>179</v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>
        <v>42874</v>
      </c>
      <c r="L218" s="118" t="s">
        <v>179</v>
      </c>
      <c r="M218" s="28"/>
      <c r="N218" s="101"/>
      <c r="P218" s="118" t="s">
        <v>179</v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>
        <v>42867</v>
      </c>
      <c r="L219" s="118" t="s">
        <v>179</v>
      </c>
      <c r="M219" s="28"/>
      <c r="N219" s="101"/>
      <c r="P219" s="118" t="s">
        <v>179</v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>
        <v>42860</v>
      </c>
      <c r="L220" s="118" t="s">
        <v>179</v>
      </c>
      <c r="M220" s="28"/>
      <c r="N220" s="101"/>
      <c r="P220" s="118" t="s">
        <v>179</v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>
        <v>42853</v>
      </c>
      <c r="L221" s="118" t="s">
        <v>179</v>
      </c>
      <c r="M221" s="28"/>
      <c r="N221" s="101"/>
      <c r="P221" s="118" t="s">
        <v>179</v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>
        <v>42846</v>
      </c>
      <c r="L222" s="118" t="s">
        <v>179</v>
      </c>
      <c r="M222" s="28"/>
      <c r="N222" s="101"/>
      <c r="P222" s="118" t="s">
        <v>179</v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>
        <v>42839</v>
      </c>
      <c r="L223" s="118" t="s">
        <v>179</v>
      </c>
      <c r="M223" s="28"/>
      <c r="N223" s="101"/>
      <c r="P223" s="118" t="s">
        <v>179</v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>
        <v>42832</v>
      </c>
      <c r="L224" s="118" t="s">
        <v>179</v>
      </c>
      <c r="M224" s="28"/>
      <c r="N224" s="101"/>
      <c r="P224" s="118" t="s">
        <v>179</v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>
        <v>42825</v>
      </c>
      <c r="L225" s="118" t="s">
        <v>179</v>
      </c>
      <c r="M225" s="28"/>
      <c r="N225" s="101"/>
      <c r="P225" s="118" t="s">
        <v>179</v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>
        <v>42818</v>
      </c>
      <c r="L226" s="118" t="s">
        <v>179</v>
      </c>
      <c r="M226" s="28"/>
      <c r="N226" s="101"/>
      <c r="P226" s="118" t="s">
        <v>179</v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>
        <v>42811</v>
      </c>
      <c r="L227" s="118" t="s">
        <v>179</v>
      </c>
      <c r="M227" s="28"/>
      <c r="N227" s="101"/>
      <c r="P227" s="118" t="s">
        <v>179</v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>
        <v>42804</v>
      </c>
      <c r="L228" s="118" t="s">
        <v>179</v>
      </c>
      <c r="M228" s="28"/>
      <c r="N228" s="101"/>
      <c r="P228" s="118" t="s">
        <v>179</v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>
        <v>42797</v>
      </c>
      <c r="L229" s="118" t="s">
        <v>179</v>
      </c>
      <c r="M229" s="28"/>
      <c r="N229" s="101"/>
      <c r="P229" s="118" t="s">
        <v>179</v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>
        <v>42790</v>
      </c>
      <c r="L230" s="118" t="s">
        <v>179</v>
      </c>
      <c r="M230" s="28"/>
      <c r="N230" s="101"/>
      <c r="P230" s="118" t="s">
        <v>179</v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>
        <v>42783</v>
      </c>
      <c r="L231" s="118" t="s">
        <v>179</v>
      </c>
      <c r="M231" s="28"/>
      <c r="N231" s="101"/>
      <c r="P231" s="118" t="s">
        <v>179</v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>
        <v>42776</v>
      </c>
      <c r="L232" s="118" t="s">
        <v>179</v>
      </c>
      <c r="M232" s="28"/>
      <c r="N232" s="101"/>
      <c r="P232" s="118" t="s">
        <v>179</v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>
        <v>42769</v>
      </c>
      <c r="L233" s="118" t="s">
        <v>179</v>
      </c>
      <c r="M233" s="28"/>
      <c r="N233" s="101"/>
      <c r="P233" s="118" t="s">
        <v>179</v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>
        <v>42762</v>
      </c>
      <c r="L234" s="118" t="s">
        <v>179</v>
      </c>
      <c r="M234" s="28"/>
      <c r="N234" s="101"/>
      <c r="P234" s="118" t="s">
        <v>179</v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>
        <v>42755</v>
      </c>
      <c r="L235" s="118" t="s">
        <v>179</v>
      </c>
      <c r="M235" s="28"/>
      <c r="N235" s="101"/>
      <c r="P235" s="118" t="s">
        <v>179</v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>
        <v>42748</v>
      </c>
      <c r="L236" s="118" t="s">
        <v>179</v>
      </c>
      <c r="M236" s="28"/>
      <c r="N236" s="101"/>
      <c r="P236" s="118" t="s">
        <v>179</v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>
        <v>42741</v>
      </c>
      <c r="L237" s="118" t="s">
        <v>179</v>
      </c>
      <c r="M237" s="28"/>
      <c r="N237" s="101"/>
      <c r="P237" s="118" t="s">
        <v>179</v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>
        <v>42734</v>
      </c>
      <c r="L238" s="118" t="s">
        <v>179</v>
      </c>
      <c r="M238" s="28"/>
      <c r="N238" s="101"/>
      <c r="P238" s="118" t="s">
        <v>179</v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>
        <v>42727</v>
      </c>
      <c r="L239" s="118" t="s">
        <v>179</v>
      </c>
      <c r="M239" s="28"/>
      <c r="N239" s="101"/>
      <c r="P239" s="118" t="s">
        <v>179</v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>
        <v>42720</v>
      </c>
      <c r="L240" s="118" t="s">
        <v>179</v>
      </c>
      <c r="M240" s="28"/>
      <c r="N240" s="101"/>
      <c r="P240" s="118" t="s">
        <v>179</v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>
        <v>42713</v>
      </c>
      <c r="L241" s="118" t="s">
        <v>179</v>
      </c>
      <c r="M241" s="28"/>
      <c r="N241" s="101"/>
      <c r="P241" s="118" t="s">
        <v>179</v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>
        <v>42706</v>
      </c>
      <c r="L242" s="118" t="s">
        <v>179</v>
      </c>
      <c r="M242" s="28"/>
      <c r="N242" s="101"/>
      <c r="P242" s="118" t="s">
        <v>179</v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>
        <v>42699</v>
      </c>
      <c r="L243" s="118" t="s">
        <v>179</v>
      </c>
      <c r="M243" s="28"/>
      <c r="N243" s="101"/>
      <c r="P243" s="118" t="s">
        <v>179</v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>
        <v>42692</v>
      </c>
      <c r="L244" s="118" t="s">
        <v>179</v>
      </c>
      <c r="M244" s="28"/>
      <c r="N244" s="101"/>
      <c r="P244" s="118" t="s">
        <v>179</v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>
        <v>42685</v>
      </c>
      <c r="L245" s="118" t="s">
        <v>179</v>
      </c>
      <c r="M245" s="28"/>
      <c r="N245" s="101"/>
      <c r="P245" s="118" t="s">
        <v>179</v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>
        <v>42678</v>
      </c>
      <c r="L246" s="118" t="s">
        <v>179</v>
      </c>
      <c r="M246" s="28"/>
      <c r="N246" s="101"/>
      <c r="P246" s="118" t="s">
        <v>179</v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>
        <v>42671</v>
      </c>
      <c r="L247" s="118" t="s">
        <v>179</v>
      </c>
      <c r="M247" s="28"/>
      <c r="N247" s="101"/>
      <c r="P247" s="118" t="s">
        <v>179</v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>
        <v>42664</v>
      </c>
      <c r="L248" s="118" t="s">
        <v>179</v>
      </c>
      <c r="M248" s="28"/>
      <c r="N248" s="101"/>
      <c r="P248" s="118" t="s">
        <v>179</v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>
        <v>42657</v>
      </c>
      <c r="L249" s="118" t="s">
        <v>179</v>
      </c>
      <c r="M249" s="28"/>
      <c r="N249" s="101"/>
      <c r="P249" s="118" t="s">
        <v>179</v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>
        <v>42650</v>
      </c>
      <c r="L250" s="118" t="s">
        <v>179</v>
      </c>
      <c r="M250" s="28"/>
      <c r="N250" s="101"/>
      <c r="P250" s="118" t="s">
        <v>179</v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>
        <v>42643</v>
      </c>
      <c r="L251" s="118" t="s">
        <v>179</v>
      </c>
      <c r="M251" s="28"/>
      <c r="N251" s="101"/>
      <c r="P251" s="118" t="s">
        <v>179</v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>
        <v>42636</v>
      </c>
      <c r="L252" s="118" t="s">
        <v>179</v>
      </c>
      <c r="M252" s="28"/>
      <c r="N252" s="101"/>
      <c r="P252" s="118" t="s">
        <v>179</v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>
        <v>42629</v>
      </c>
      <c r="L253" s="118" t="s">
        <v>179</v>
      </c>
      <c r="M253" s="28"/>
      <c r="N253" s="101"/>
      <c r="P253" s="118" t="s">
        <v>179</v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>
        <v>42622</v>
      </c>
      <c r="L254" s="118" t="s">
        <v>179</v>
      </c>
      <c r="M254" s="28"/>
      <c r="N254" s="101"/>
      <c r="P254" s="118" t="s">
        <v>179</v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>
        <v>42615</v>
      </c>
      <c r="L255" s="118" t="s">
        <v>179</v>
      </c>
      <c r="M255" s="28"/>
      <c r="N255" s="101"/>
      <c r="P255" s="118" t="s">
        <v>179</v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>
        <v>42608</v>
      </c>
      <c r="L256" s="118" t="s">
        <v>179</v>
      </c>
      <c r="M256" s="28"/>
      <c r="N256" s="101"/>
      <c r="P256" s="118" t="s">
        <v>179</v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>
        <v>42601</v>
      </c>
      <c r="L257" s="118" t="s">
        <v>179</v>
      </c>
      <c r="M257" s="28"/>
      <c r="N257" s="101"/>
      <c r="P257" s="118" t="s">
        <v>179</v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>
        <v>42594</v>
      </c>
      <c r="L258" s="118" t="s">
        <v>179</v>
      </c>
      <c r="M258" s="28"/>
      <c r="N258" s="101"/>
      <c r="P258" s="118" t="s">
        <v>179</v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>
        <v>42587</v>
      </c>
      <c r="L259" s="118" t="s">
        <v>179</v>
      </c>
      <c r="M259" s="28"/>
      <c r="N259" s="101"/>
      <c r="P259" s="118" t="s">
        <v>179</v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>
        <v>42580</v>
      </c>
      <c r="L260" s="118" t="s">
        <v>179</v>
      </c>
      <c r="M260" s="28"/>
      <c r="N260" s="101"/>
      <c r="P260" s="118" t="s">
        <v>179</v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>
        <v>42573</v>
      </c>
      <c r="L261" s="118" t="s">
        <v>179</v>
      </c>
      <c r="M261" s="28"/>
      <c r="N261" s="101"/>
      <c r="P261" s="118" t="s">
        <v>179</v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>
        <v>42566</v>
      </c>
      <c r="L262" s="118" t="s">
        <v>179</v>
      </c>
      <c r="M262" s="28"/>
      <c r="N262" s="101"/>
      <c r="P262" s="118" t="s">
        <v>179</v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>
        <v>42559</v>
      </c>
      <c r="L263" s="118" t="s">
        <v>179</v>
      </c>
      <c r="M263" s="28"/>
      <c r="N263" s="101"/>
      <c r="P263" s="118" t="s">
        <v>179</v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>
        <v>42552</v>
      </c>
      <c r="L264" s="118" t="s">
        <v>179</v>
      </c>
      <c r="M264" s="28"/>
      <c r="N264" s="101"/>
      <c r="P264" s="118" t="s">
        <v>179</v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>
        <v>42545</v>
      </c>
      <c r="L265" s="118" t="s">
        <v>179</v>
      </c>
      <c r="M265" s="28"/>
      <c r="N265" s="101"/>
      <c r="P265" s="118" t="s">
        <v>179</v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>
        <v>42538</v>
      </c>
      <c r="L266" s="118" t="s">
        <v>179</v>
      </c>
      <c r="M266" s="28"/>
      <c r="N266" s="101"/>
      <c r="P266" s="118" t="s">
        <v>179</v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">
        <v>179</v>
      </c>
      <c r="L267" s="118" t="s">
        <v>179</v>
      </c>
      <c r="M267" s="28"/>
      <c r="N267" s="101"/>
      <c r="P267" s="118" t="s">
        <v>179</v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">
        <v>179</v>
      </c>
      <c r="L268" s="118" t="s">
        <v>179</v>
      </c>
      <c r="M268" s="28"/>
      <c r="N268" s="101"/>
      <c r="P268" s="118" t="s">
        <v>179</v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">
        <v>179</v>
      </c>
      <c r="L269" s="118" t="s">
        <v>179</v>
      </c>
      <c r="M269" s="28"/>
      <c r="N269" s="101"/>
      <c r="P269" s="118" t="s">
        <v>179</v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">
        <v>179</v>
      </c>
      <c r="L270" s="118" t="s">
        <v>179</v>
      </c>
      <c r="M270" s="28"/>
      <c r="N270" s="101"/>
      <c r="P270" s="118" t="s">
        <v>179</v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">
        <v>179</v>
      </c>
      <c r="L271" s="118" t="s">
        <v>179</v>
      </c>
      <c r="M271" s="28"/>
      <c r="P271" s="118" t="s">
        <v>179</v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9D0C-0E12-446B-9B8D-B8B0CA71C4FD}">
  <sheetPr codeName="Sheet24">
    <tabColor theme="4"/>
  </sheetPr>
  <dimension ref="A1:Q1303"/>
  <sheetViews>
    <sheetView zoomScale="85" zoomScaleNormal="85" workbookViewId="0">
      <pane xSplit="9" topLeftCell="M1" activePane="topRight" state="frozen"/>
      <selection activeCell="E8" sqref="E8"/>
      <selection pane="topRight" activeCell="P6" sqref="P6:P271"/>
    </sheetView>
  </sheetViews>
  <sheetFormatPr defaultColWidth="15.42578125" defaultRowHeight="12" customHeight="1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P1" s="118" t="str">
        <f>IFERROR(O1/O2-1,"")</f>
        <v/>
      </c>
      <c r="Q1" s="28"/>
    </row>
    <row r="2" spans="1:17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27"/>
      <c r="E2" s="27"/>
      <c r="F2" s="27"/>
      <c r="G2" s="27"/>
      <c r="H2" s="27"/>
      <c r="I2" s="27"/>
      <c r="J2" s="28"/>
      <c r="K2" s="87"/>
      <c r="L2" s="105" t="str">
        <f>A7</f>
        <v>DCMSYPU LX Equity</v>
      </c>
      <c r="M2" s="28"/>
      <c r="N2" s="39"/>
      <c r="O2" s="105" t="str">
        <f>A7</f>
        <v>DCMSYPU LX Equity</v>
      </c>
      <c r="P2" s="106"/>
      <c r="Q2" s="28"/>
    </row>
    <row r="3" spans="1:17" s="88" customFormat="1" ht="15">
      <c r="A3" s="89" t="s">
        <v>101</v>
      </c>
      <c r="B3" s="31">
        <f ca="1">TODAY()</f>
        <v>44776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186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69" ca="1" si="0">IFERROR(IF(AND($B$2&lt;=IF($N6&lt;&gt;"",$N6,$K5-7),IF($N6&lt;&gt;"",$N6,$K5-7)&lt;=EndDate),IF($N6&lt;&gt;"",$N6,$K5-7),""),"")</f>
        <v>44771</v>
      </c>
      <c r="L6" s="118">
        <f t="shared" ref="L6:L69" ca="1" si="1">IFERROR(0+VLOOKUP($K6,$N:$P,3,FALSE),"")</f>
        <v>1.1995338954006396E-2</v>
      </c>
      <c r="M6" s="28"/>
      <c r="N6" s="122">
        <f ca="1">_xll.BDH(O$2,O$3,StartDate,EndDate,"Per="&amp;O$5,"Fill=E","Sort=R","Dir=V","Dts=S",IF(O$4="","","Curr=" &amp;O$4),"cols=2;rows=260")</f>
        <v>44771</v>
      </c>
      <c r="O6" s="32">
        <v>147.63999999999999</v>
      </c>
      <c r="P6" s="118">
        <f t="shared" ref="P6:P69" si="2">IFERROR(O6/O7-1,"")</f>
        <v>1.1995338954006396E-2</v>
      </c>
      <c r="Q6" s="28"/>
    </row>
    <row r="7" spans="1:17" ht="12" customHeight="1">
      <c r="A7" s="33" t="s">
        <v>291</v>
      </c>
      <c r="B7" s="125" t="str">
        <f>_xll.BDP($A7,"ID_ISIN")</f>
        <v>LU1212745407</v>
      </c>
      <c r="C7" s="33" t="s">
        <v>293</v>
      </c>
      <c r="D7" s="149" t="s">
        <v>294</v>
      </c>
      <c r="E7" s="126" t="s">
        <v>295</v>
      </c>
      <c r="F7" s="43" t="s">
        <v>292</v>
      </c>
      <c r="G7" s="51">
        <f ca="1">_xlfn.STDEV.S($L:$L)</f>
        <v>1.545416188447208E-2</v>
      </c>
      <c r="H7" s="51">
        <f ca="1">$G7*SQRT(52)</f>
        <v>0.11144154618757054</v>
      </c>
      <c r="I7" s="52">
        <f t="shared" ref="I7" ca="1" si="3">IF($H7&lt;0.5%,1,IF($H7&lt;2%,2,IF($H7&lt;5%,3,IF($H7&lt;10%,4,IF($H7&lt;15%,5,IF($H7&lt;25%,6,7))))))</f>
        <v>5</v>
      </c>
      <c r="J7" s="28"/>
      <c r="K7" s="101">
        <f t="shared" ca="1" si="0"/>
        <v>44764</v>
      </c>
      <c r="L7" s="118">
        <f t="shared" ca="1" si="1"/>
        <v>6.2073246430787155E-3</v>
      </c>
      <c r="M7" s="28"/>
      <c r="N7" s="122">
        <v>44764</v>
      </c>
      <c r="O7" s="32">
        <v>145.88999999999999</v>
      </c>
      <c r="P7" s="118">
        <f t="shared" si="2"/>
        <v>6.2073246430787155E-3</v>
      </c>
      <c r="Q7" s="28"/>
    </row>
    <row r="8" spans="1:17" ht="12" customHeight="1">
      <c r="F8" s="29"/>
      <c r="G8" s="29"/>
      <c r="H8" s="29"/>
      <c r="I8" s="29"/>
      <c r="J8" s="28"/>
      <c r="K8" s="101">
        <f t="shared" ca="1" si="0"/>
        <v>44757</v>
      </c>
      <c r="L8" s="118">
        <f t="shared" ca="1" si="1"/>
        <v>-1.854734989507878E-2</v>
      </c>
      <c r="M8" s="28"/>
      <c r="N8" s="122">
        <v>44757</v>
      </c>
      <c r="O8" s="32">
        <v>144.99</v>
      </c>
      <c r="P8" s="118">
        <f t="shared" si="2"/>
        <v>-1.854734989507878E-2</v>
      </c>
      <c r="Q8" s="28"/>
    </row>
    <row r="9" spans="1:17" ht="12" customHeight="1">
      <c r="F9" s="29"/>
      <c r="G9" s="29"/>
      <c r="H9" s="29"/>
      <c r="I9" s="29"/>
      <c r="J9" s="28"/>
      <c r="K9" s="101">
        <f t="shared" ca="1" si="0"/>
        <v>44750</v>
      </c>
      <c r="L9" s="118">
        <f t="shared" ca="1" si="1"/>
        <v>-1.0780768715682454E-2</v>
      </c>
      <c r="M9" s="28"/>
      <c r="N9" s="122">
        <v>44750</v>
      </c>
      <c r="O9" s="32">
        <v>147.72999999999999</v>
      </c>
      <c r="P9" s="118">
        <f t="shared" si="2"/>
        <v>-1.0780768715682454E-2</v>
      </c>
      <c r="Q9" s="28"/>
    </row>
    <row r="10" spans="1:17" ht="12" customHeight="1">
      <c r="F10" s="29"/>
      <c r="G10" s="29"/>
      <c r="H10" s="29"/>
      <c r="I10" s="29"/>
      <c r="J10" s="28"/>
      <c r="K10" s="101">
        <f t="shared" ca="1" si="0"/>
        <v>44743</v>
      </c>
      <c r="L10" s="118">
        <f t="shared" ca="1" si="1"/>
        <v>-6.7176587961422785E-3</v>
      </c>
      <c r="M10" s="28"/>
      <c r="N10" s="122">
        <v>44743</v>
      </c>
      <c r="O10" s="32">
        <v>149.34</v>
      </c>
      <c r="P10" s="118">
        <f t="shared" si="2"/>
        <v>-6.7176587961422785E-3</v>
      </c>
      <c r="Q10" s="28"/>
    </row>
    <row r="11" spans="1:17" ht="12" customHeight="1">
      <c r="F11" s="29"/>
      <c r="G11" s="29"/>
      <c r="H11" s="29"/>
      <c r="I11" s="29"/>
      <c r="J11" s="28"/>
      <c r="K11" s="101">
        <f t="shared" ca="1" si="0"/>
        <v>44736</v>
      </c>
      <c r="L11" s="118">
        <f t="shared" ca="1" si="1"/>
        <v>5.2821610056164037E-3</v>
      </c>
      <c r="M11" s="28"/>
      <c r="N11" s="122">
        <v>44736</v>
      </c>
      <c r="O11" s="32">
        <v>150.35</v>
      </c>
      <c r="P11" s="118">
        <f t="shared" si="2"/>
        <v>5.2821610056164037E-3</v>
      </c>
      <c r="Q11" s="28"/>
    </row>
    <row r="12" spans="1:17" ht="12" customHeight="1">
      <c r="F12" s="29"/>
      <c r="G12" s="29"/>
      <c r="H12" s="29"/>
      <c r="I12" s="29"/>
      <c r="J12" s="28"/>
      <c r="K12" s="101">
        <f t="shared" ca="1" si="0"/>
        <v>44729</v>
      </c>
      <c r="L12" s="118">
        <f t="shared" ca="1" si="1"/>
        <v>-2.9398403530404349E-2</v>
      </c>
      <c r="M12" s="28"/>
      <c r="N12" s="122">
        <v>44729</v>
      </c>
      <c r="O12" s="32">
        <v>149.56</v>
      </c>
      <c r="P12" s="118">
        <f t="shared" si="2"/>
        <v>-2.9398403530404349E-2</v>
      </c>
      <c r="Q12" s="28"/>
    </row>
    <row r="13" spans="1:17" ht="12" customHeight="1">
      <c r="F13" s="29"/>
      <c r="G13" s="29"/>
      <c r="H13" s="29"/>
      <c r="I13" s="29"/>
      <c r="J13" s="28"/>
      <c r="K13" s="101">
        <f t="shared" ca="1" si="0"/>
        <v>44722</v>
      </c>
      <c r="L13" s="118">
        <f t="shared" ca="1" si="1"/>
        <v>-5.6785184229205532E-3</v>
      </c>
      <c r="M13" s="28"/>
      <c r="N13" s="122">
        <v>44722</v>
      </c>
      <c r="O13" s="32">
        <v>154.09</v>
      </c>
      <c r="P13" s="118">
        <f t="shared" si="2"/>
        <v>-5.6785184229205532E-3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f t="shared" ca="1" si="0"/>
        <v>44715</v>
      </c>
      <c r="L14" s="118">
        <f t="shared" ca="1" si="1"/>
        <v>6.7563178067953089E-3</v>
      </c>
      <c r="M14" s="28"/>
      <c r="N14" s="122">
        <v>44715</v>
      </c>
      <c r="O14" s="32">
        <v>154.97</v>
      </c>
      <c r="P14" s="118">
        <f t="shared" si="2"/>
        <v>6.7563178067953089E-3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f t="shared" ca="1" si="0"/>
        <v>44708</v>
      </c>
      <c r="L15" s="118">
        <f t="shared" ca="1" si="1"/>
        <v>1.4566306353809733E-2</v>
      </c>
      <c r="M15" s="28"/>
      <c r="N15" s="122">
        <v>44708</v>
      </c>
      <c r="O15" s="32">
        <v>153.93</v>
      </c>
      <c r="P15" s="118">
        <f t="shared" si="2"/>
        <v>1.4566306353809733E-2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f t="shared" ca="1" si="0"/>
        <v>44701</v>
      </c>
      <c r="L16" s="118">
        <f t="shared" ca="1" si="1"/>
        <v>-1.3844653883652858E-2</v>
      </c>
      <c r="M16" s="28"/>
      <c r="N16" s="122">
        <v>44701</v>
      </c>
      <c r="O16" s="32">
        <v>151.72</v>
      </c>
      <c r="P16" s="118">
        <f t="shared" si="2"/>
        <v>-1.3844653883652858E-2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f t="shared" ca="1" si="0"/>
        <v>44694</v>
      </c>
      <c r="L17" s="118">
        <f t="shared" ca="1" si="1"/>
        <v>5.2025752747608678E-4</v>
      </c>
      <c r="M17" s="28"/>
      <c r="N17" s="122">
        <v>44694</v>
      </c>
      <c r="O17" s="32">
        <v>153.85</v>
      </c>
      <c r="P17" s="118">
        <f t="shared" si="2"/>
        <v>5.2025752747608678E-4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f t="shared" ca="1" si="0"/>
        <v>44687</v>
      </c>
      <c r="L18" s="118">
        <f t="shared" ca="1" si="1"/>
        <v>2.215994264485488E-3</v>
      </c>
      <c r="M18" s="28"/>
      <c r="N18" s="122">
        <v>44687</v>
      </c>
      <c r="O18" s="32">
        <v>153.77000000000001</v>
      </c>
      <c r="P18" s="118">
        <f t="shared" si="2"/>
        <v>2.215994264485488E-3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f t="shared" ca="1" si="0"/>
        <v>44680</v>
      </c>
      <c r="L19" s="118">
        <f t="shared" ca="1" si="1"/>
        <v>4.8464208527081443E-3</v>
      </c>
      <c r="M19" s="28"/>
      <c r="N19" s="122">
        <v>44680</v>
      </c>
      <c r="O19" s="32">
        <v>153.43</v>
      </c>
      <c r="P19" s="118">
        <f t="shared" si="2"/>
        <v>4.8464208527081443E-3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f t="shared" ca="1" si="0"/>
        <v>44673</v>
      </c>
      <c r="L20" s="118">
        <f t="shared" ca="1" si="1"/>
        <v>-3.2735367290825934E-4</v>
      </c>
      <c r="M20" s="28"/>
      <c r="N20" s="122">
        <v>44673</v>
      </c>
      <c r="O20" s="32">
        <v>152.69</v>
      </c>
      <c r="P20" s="118">
        <f t="shared" si="2"/>
        <v>-3.2735367290825934E-4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f t="shared" ca="1" si="0"/>
        <v>44659</v>
      </c>
      <c r="L21" s="118">
        <f t="shared" ca="1" si="1"/>
        <v>6.855636123928921E-3</v>
      </c>
      <c r="M21" s="28"/>
      <c r="N21" s="122">
        <v>44659</v>
      </c>
      <c r="O21" s="32">
        <v>152.74</v>
      </c>
      <c r="P21" s="118">
        <f t="shared" si="2"/>
        <v>6.855636123928921E-3</v>
      </c>
      <c r="Q21" s="28"/>
    </row>
    <row r="22" spans="1:17" ht="12" customHeight="1">
      <c r="C22" s="29"/>
      <c r="D22" s="29"/>
      <c r="E22" s="29"/>
      <c r="J22" s="28"/>
      <c r="K22" s="101">
        <f t="shared" ca="1" si="0"/>
        <v>44652</v>
      </c>
      <c r="L22" s="118">
        <f t="shared" ca="1" si="1"/>
        <v>-1.0372496575119072E-2</v>
      </c>
      <c r="M22" s="28"/>
      <c r="N22" s="122">
        <v>44652</v>
      </c>
      <c r="O22" s="32">
        <v>151.69999999999999</v>
      </c>
      <c r="P22" s="118">
        <f t="shared" si="2"/>
        <v>-1.0372496575119072E-2</v>
      </c>
      <c r="Q22" s="28"/>
    </row>
    <row r="23" spans="1:17" ht="12" customHeight="1">
      <c r="C23" s="29"/>
      <c r="D23" s="29"/>
      <c r="E23" s="29"/>
      <c r="J23" s="28"/>
      <c r="K23" s="101">
        <f t="shared" ca="1" si="0"/>
        <v>44645</v>
      </c>
      <c r="L23" s="118">
        <f t="shared" ca="1" si="1"/>
        <v>1.5434552199258045E-2</v>
      </c>
      <c r="M23" s="28"/>
      <c r="N23" s="122">
        <v>44645</v>
      </c>
      <c r="O23" s="32">
        <v>153.29</v>
      </c>
      <c r="P23" s="118">
        <f t="shared" si="2"/>
        <v>1.5434552199258045E-2</v>
      </c>
      <c r="Q23" s="28"/>
    </row>
    <row r="24" spans="1:17" ht="12" customHeight="1">
      <c r="J24" s="28"/>
      <c r="K24" s="101">
        <f t="shared" ca="1" si="0"/>
        <v>44638</v>
      </c>
      <c r="L24" s="118">
        <f t="shared" ca="1" si="1"/>
        <v>-3.9588281868566666E-3</v>
      </c>
      <c r="M24" s="28"/>
      <c r="N24" s="122">
        <v>44638</v>
      </c>
      <c r="O24" s="32">
        <v>150.96</v>
      </c>
      <c r="P24" s="118">
        <f t="shared" si="2"/>
        <v>-3.9588281868566666E-3</v>
      </c>
      <c r="Q24" s="28"/>
    </row>
    <row r="25" spans="1:17" ht="12" customHeight="1">
      <c r="J25" s="28"/>
      <c r="K25" s="101">
        <f t="shared" ca="1" si="0"/>
        <v>44631</v>
      </c>
      <c r="L25" s="118">
        <f t="shared" ca="1" si="1"/>
        <v>-1.9097793875534341E-3</v>
      </c>
      <c r="M25" s="28"/>
      <c r="N25" s="122">
        <v>44631</v>
      </c>
      <c r="O25" s="32">
        <v>151.56</v>
      </c>
      <c r="P25" s="118">
        <f t="shared" si="2"/>
        <v>-1.9097793875534341E-3</v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44624</v>
      </c>
      <c r="L26" s="118">
        <f t="shared" ca="1" si="1"/>
        <v>7.4739896666430772E-2</v>
      </c>
      <c r="M26" s="28"/>
      <c r="N26" s="122">
        <v>44624</v>
      </c>
      <c r="O26" s="32">
        <v>151.85</v>
      </c>
      <c r="P26" s="118">
        <f t="shared" si="2"/>
        <v>7.4739896666430772E-2</v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44617</v>
      </c>
      <c r="L27" s="118">
        <f t="shared" ca="1" si="1"/>
        <v>1.3921779691424385E-2</v>
      </c>
      <c r="M27" s="28"/>
      <c r="N27" s="122">
        <v>44617</v>
      </c>
      <c r="O27" s="32">
        <v>141.29</v>
      </c>
      <c r="P27" s="118">
        <f t="shared" si="2"/>
        <v>1.3921779691424385E-2</v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44610</v>
      </c>
      <c r="L28" s="118">
        <f t="shared" ca="1" si="1"/>
        <v>-1.2332553689134662E-2</v>
      </c>
      <c r="M28" s="28"/>
      <c r="N28" s="122">
        <v>44610</v>
      </c>
      <c r="O28" s="32">
        <v>139.35</v>
      </c>
      <c r="P28" s="118">
        <f t="shared" si="2"/>
        <v>-1.2332553689134662E-2</v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44603</v>
      </c>
      <c r="L29" s="118">
        <f t="shared" ca="1" si="1"/>
        <v>-1.3356643356643327E-2</v>
      </c>
      <c r="M29" s="28"/>
      <c r="N29" s="122">
        <v>44603</v>
      </c>
      <c r="O29" s="32">
        <v>141.09</v>
      </c>
      <c r="P29" s="118">
        <f t="shared" si="2"/>
        <v>-1.3356643356643327E-2</v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44596</v>
      </c>
      <c r="L30" s="118">
        <f t="shared" ca="1" si="1"/>
        <v>2.8333093628649442E-2</v>
      </c>
      <c r="M30" s="28"/>
      <c r="N30" s="122">
        <v>44596</v>
      </c>
      <c r="O30" s="32">
        <v>143</v>
      </c>
      <c r="P30" s="118">
        <f t="shared" si="2"/>
        <v>2.8333093628649442E-2</v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44589</v>
      </c>
      <c r="L31" s="118">
        <f t="shared" ca="1" si="1"/>
        <v>8.7776568734132532E-3</v>
      </c>
      <c r="M31" s="28"/>
      <c r="N31" s="122">
        <v>44589</v>
      </c>
      <c r="O31" s="32">
        <v>139.06</v>
      </c>
      <c r="P31" s="118">
        <f t="shared" si="2"/>
        <v>8.7776568734132532E-3</v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44582</v>
      </c>
      <c r="L32" s="118">
        <f t="shared" ca="1" si="1"/>
        <v>-1.0196022115315673E-2</v>
      </c>
      <c r="M32" s="28"/>
      <c r="N32" s="122">
        <v>44582</v>
      </c>
      <c r="O32" s="32">
        <v>137.85</v>
      </c>
      <c r="P32" s="118">
        <f t="shared" si="2"/>
        <v>-1.0196022115315673E-2</v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44575</v>
      </c>
      <c r="L33" s="118">
        <f t="shared" ca="1" si="1"/>
        <v>7.3779385171790501E-3</v>
      </c>
      <c r="M33" s="28"/>
      <c r="N33" s="101">
        <v>44575</v>
      </c>
      <c r="O33" s="32">
        <v>139.27000000000001</v>
      </c>
      <c r="P33" s="118">
        <f t="shared" si="2"/>
        <v>7.3779385171790501E-3</v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44568</v>
      </c>
      <c r="L34" s="118">
        <f t="shared" ca="1" si="1"/>
        <v>9.8612125639152559E-3</v>
      </c>
      <c r="M34" s="28"/>
      <c r="N34" s="101">
        <v>44568</v>
      </c>
      <c r="O34" s="32">
        <v>138.25</v>
      </c>
      <c r="P34" s="118">
        <f t="shared" si="2"/>
        <v>9.8612125639152559E-3</v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44561</v>
      </c>
      <c r="L35" s="118">
        <f t="shared" ca="1" si="1"/>
        <v>2.6365900102534034E-3</v>
      </c>
      <c r="M35" s="28"/>
      <c r="N35" s="101">
        <v>44561</v>
      </c>
      <c r="O35" s="32">
        <v>136.9</v>
      </c>
      <c r="P35" s="118">
        <f t="shared" si="2"/>
        <v>2.6365900102534034E-3</v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44547</v>
      </c>
      <c r="L36" s="118">
        <f t="shared" ca="1" si="1"/>
        <v>-5.4628887755845401E-3</v>
      </c>
      <c r="M36" s="28"/>
      <c r="N36" s="101">
        <v>44547</v>
      </c>
      <c r="O36" s="32">
        <v>136.54</v>
      </c>
      <c r="P36" s="118">
        <f t="shared" si="2"/>
        <v>-5.4628887755845401E-3</v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44540</v>
      </c>
      <c r="L37" s="118">
        <f t="shared" ca="1" si="1"/>
        <v>1.4569825890564658E-4</v>
      </c>
      <c r="M37" s="28"/>
      <c r="N37" s="101">
        <v>44540</v>
      </c>
      <c r="O37" s="32">
        <v>137.29</v>
      </c>
      <c r="P37" s="118">
        <f t="shared" si="2"/>
        <v>1.4569825890564658E-4</v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ca="1" si="0"/>
        <v>44533</v>
      </c>
      <c r="L38" s="118">
        <f t="shared" ca="1" si="1"/>
        <v>-5.7221497899463403E-3</v>
      </c>
      <c r="M38" s="28"/>
      <c r="N38" s="101">
        <v>44533</v>
      </c>
      <c r="O38" s="32">
        <v>137.27000000000001</v>
      </c>
      <c r="P38" s="118">
        <f t="shared" si="2"/>
        <v>-5.7221497899463403E-3</v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0"/>
        <v>44526</v>
      </c>
      <c r="L39" s="118">
        <f t="shared" ca="1" si="1"/>
        <v>-7.8332734459216624E-3</v>
      </c>
      <c r="M39" s="28"/>
      <c r="N39" s="101">
        <v>44526</v>
      </c>
      <c r="O39" s="32">
        <v>138.06</v>
      </c>
      <c r="P39" s="118">
        <f t="shared" si="2"/>
        <v>-7.8332734459216624E-3</v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0"/>
        <v>44519</v>
      </c>
      <c r="L40" s="118">
        <f t="shared" ca="1" si="1"/>
        <v>-2.3659305993689594E-3</v>
      </c>
      <c r="M40" s="28"/>
      <c r="N40" s="101">
        <v>44519</v>
      </c>
      <c r="O40" s="32">
        <v>139.15</v>
      </c>
      <c r="P40" s="118">
        <f t="shared" si="2"/>
        <v>-2.3659305993689594E-3</v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0"/>
        <v>44512</v>
      </c>
      <c r="L41" s="118">
        <f t="shared" ca="1" si="1"/>
        <v>2.6597656530800151E-3</v>
      </c>
      <c r="M41" s="28"/>
      <c r="N41" s="101">
        <v>44512</v>
      </c>
      <c r="O41" s="32">
        <v>139.47999999999999</v>
      </c>
      <c r="P41" s="118">
        <f t="shared" si="2"/>
        <v>2.6597656530800151E-3</v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0"/>
        <v>44505</v>
      </c>
      <c r="L42" s="118">
        <f t="shared" ca="1" si="1"/>
        <v>-2.58120025811992E-3</v>
      </c>
      <c r="M42" s="28"/>
      <c r="N42" s="101">
        <v>44505</v>
      </c>
      <c r="O42" s="32">
        <v>139.11000000000001</v>
      </c>
      <c r="P42" s="118">
        <f t="shared" si="2"/>
        <v>-2.58120025811992E-3</v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0"/>
        <v>44498</v>
      </c>
      <c r="L43" s="118">
        <f t="shared" ca="1" si="1"/>
        <v>-9.8679539968764551E-3</v>
      </c>
      <c r="M43" s="28"/>
      <c r="N43" s="101">
        <v>44498</v>
      </c>
      <c r="O43" s="32">
        <v>139.47</v>
      </c>
      <c r="P43" s="118">
        <f t="shared" si="2"/>
        <v>-9.8679539968764551E-3</v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0"/>
        <v>44491</v>
      </c>
      <c r="L44" s="118">
        <f t="shared" ca="1" si="1"/>
        <v>-5.1557313369587909E-3</v>
      </c>
      <c r="M44" s="28"/>
      <c r="N44" s="101">
        <v>44491</v>
      </c>
      <c r="O44" s="32">
        <v>140.86000000000001</v>
      </c>
      <c r="P44" s="118">
        <f t="shared" si="2"/>
        <v>-5.1557313369587909E-3</v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0"/>
        <v>44484</v>
      </c>
      <c r="L45" s="118">
        <f t="shared" ca="1" si="1"/>
        <v>9.1898769970311101E-4</v>
      </c>
      <c r="M45" s="28"/>
      <c r="N45" s="101">
        <v>44484</v>
      </c>
      <c r="O45" s="32">
        <v>141.59</v>
      </c>
      <c r="P45" s="118">
        <f t="shared" si="2"/>
        <v>9.1898769970311101E-4</v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0"/>
        <v>44477</v>
      </c>
      <c r="L46" s="118">
        <f t="shared" ca="1" si="1"/>
        <v>-2.6087569625607987E-3</v>
      </c>
      <c r="M46" s="28"/>
      <c r="N46" s="101">
        <v>44477</v>
      </c>
      <c r="O46" s="32">
        <v>141.46</v>
      </c>
      <c r="P46" s="118">
        <f t="shared" si="2"/>
        <v>-2.6087569625607987E-3</v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0"/>
        <v>44470</v>
      </c>
      <c r="L47" s="118">
        <f t="shared" ca="1" si="1"/>
        <v>2.6155803760781193E-3</v>
      </c>
      <c r="M47" s="28"/>
      <c r="N47" s="101">
        <v>44470</v>
      </c>
      <c r="O47" s="32">
        <v>141.83000000000001</v>
      </c>
      <c r="P47" s="118">
        <f t="shared" si="2"/>
        <v>2.6155803760781193E-3</v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0"/>
        <v>44463</v>
      </c>
      <c r="L48" s="118">
        <f t="shared" ca="1" si="1"/>
        <v>6.2597809076680999E-3</v>
      </c>
      <c r="M48" s="28"/>
      <c r="N48" s="101">
        <v>44463</v>
      </c>
      <c r="O48" s="32">
        <v>141.46</v>
      </c>
      <c r="P48" s="118">
        <f t="shared" si="2"/>
        <v>6.2597809076680999E-3</v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0"/>
        <v>44456</v>
      </c>
      <c r="L49" s="118">
        <f t="shared" ca="1" si="1"/>
        <v>2.067146624848748E-3</v>
      </c>
      <c r="M49" s="28"/>
      <c r="N49" s="101">
        <v>44456</v>
      </c>
      <c r="O49" s="32">
        <v>140.58000000000001</v>
      </c>
      <c r="P49" s="118">
        <f t="shared" si="2"/>
        <v>2.067146624848748E-3</v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0"/>
        <v>44449</v>
      </c>
      <c r="L50" s="118">
        <f t="shared" ca="1" si="1"/>
        <v>-7.0776417297756522E-3</v>
      </c>
      <c r="M50" s="28"/>
      <c r="N50" s="101">
        <v>44449</v>
      </c>
      <c r="O50" s="32">
        <v>140.29</v>
      </c>
      <c r="P50" s="118">
        <f t="shared" si="2"/>
        <v>-7.0776417297756522E-3</v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0"/>
        <v>44442</v>
      </c>
      <c r="L51" s="118">
        <f t="shared" ca="1" si="1"/>
        <v>9.2094077642390637E-4</v>
      </c>
      <c r="M51" s="28"/>
      <c r="N51" s="101">
        <v>44442</v>
      </c>
      <c r="O51" s="32">
        <v>141.29</v>
      </c>
      <c r="P51" s="118">
        <f t="shared" si="2"/>
        <v>9.2094077642390637E-4</v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0"/>
        <v>44435</v>
      </c>
      <c r="L52" s="118">
        <f t="shared" ca="1" si="1"/>
        <v>-5.7054307248010083E-3</v>
      </c>
      <c r="M52" s="28"/>
      <c r="N52" s="101">
        <v>44435</v>
      </c>
      <c r="O52" s="32">
        <v>141.16</v>
      </c>
      <c r="P52" s="118">
        <f t="shared" si="2"/>
        <v>-5.7054307248010083E-3</v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0"/>
        <v>44428</v>
      </c>
      <c r="L53" s="118">
        <f t="shared" ca="1" si="1"/>
        <v>1.3130664383072865E-2</v>
      </c>
      <c r="M53" s="28"/>
      <c r="N53" s="101">
        <v>44428</v>
      </c>
      <c r="O53" s="32">
        <v>141.97</v>
      </c>
      <c r="P53" s="118">
        <f t="shared" si="2"/>
        <v>1.3130664383072865E-2</v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0"/>
        <v>44421</v>
      </c>
      <c r="L54" s="118">
        <f t="shared" ca="1" si="1"/>
        <v>-8.1398640996602767E-3</v>
      </c>
      <c r="M54" s="28"/>
      <c r="N54" s="101">
        <v>44421</v>
      </c>
      <c r="O54" s="32">
        <v>140.13</v>
      </c>
      <c r="P54" s="118">
        <f t="shared" si="2"/>
        <v>-8.1398640996602767E-3</v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0"/>
        <v>44414</v>
      </c>
      <c r="L55" s="118">
        <f t="shared" ca="1" si="1"/>
        <v>8.2786183271481573E-3</v>
      </c>
      <c r="M55" s="28"/>
      <c r="N55" s="101">
        <v>44414</v>
      </c>
      <c r="O55" s="32">
        <v>141.28</v>
      </c>
      <c r="P55" s="118">
        <f t="shared" si="2"/>
        <v>8.2786183271481573E-3</v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0"/>
        <v>44407</v>
      </c>
      <c r="L56" s="118">
        <f t="shared" ca="1" si="1"/>
        <v>-2.775603159917317E-3</v>
      </c>
      <c r="M56" s="28"/>
      <c r="N56" s="101">
        <v>44407</v>
      </c>
      <c r="O56" s="32">
        <v>140.12</v>
      </c>
      <c r="P56" s="118">
        <f t="shared" si="2"/>
        <v>-2.775603159917317E-3</v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0"/>
        <v>44400</v>
      </c>
      <c r="L57" s="118">
        <f t="shared" ca="1" si="1"/>
        <v>9.2659100703922359E-3</v>
      </c>
      <c r="M57" s="28"/>
      <c r="N57" s="101">
        <v>44400</v>
      </c>
      <c r="O57" s="32">
        <v>140.51</v>
      </c>
      <c r="P57" s="118">
        <f t="shared" si="2"/>
        <v>9.2659100703922359E-3</v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0"/>
        <v>44393</v>
      </c>
      <c r="L58" s="118">
        <f t="shared" ca="1" si="1"/>
        <v>-6.493969885106643E-3</v>
      </c>
      <c r="M58" s="28"/>
      <c r="N58" s="101">
        <v>44393</v>
      </c>
      <c r="O58" s="32">
        <v>139.22</v>
      </c>
      <c r="P58" s="118">
        <f t="shared" si="2"/>
        <v>-6.493969885106643E-3</v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0"/>
        <v>44386</v>
      </c>
      <c r="L59" s="118">
        <f t="shared" ca="1" si="1"/>
        <v>1.2861736334406348E-3</v>
      </c>
      <c r="M59" s="28"/>
      <c r="N59" s="101">
        <v>44386</v>
      </c>
      <c r="O59" s="32">
        <v>140.13</v>
      </c>
      <c r="P59" s="118">
        <f t="shared" si="2"/>
        <v>1.2861736334406348E-3</v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0"/>
        <v>44379</v>
      </c>
      <c r="L60" s="118">
        <f t="shared" ca="1" si="1"/>
        <v>8.7940604051033322E-3</v>
      </c>
      <c r="M60" s="28"/>
      <c r="N60" s="101">
        <v>44379</v>
      </c>
      <c r="O60" s="32">
        <v>139.94999999999999</v>
      </c>
      <c r="P60" s="118">
        <f t="shared" si="2"/>
        <v>8.7940604051033322E-3</v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0"/>
        <v>44372</v>
      </c>
      <c r="L61" s="118">
        <f t="shared" ca="1" si="1"/>
        <v>1.0709602214774794E-2</v>
      </c>
      <c r="M61" s="28"/>
      <c r="N61" s="101">
        <v>44372</v>
      </c>
      <c r="O61" s="32">
        <v>138.72999999999999</v>
      </c>
      <c r="P61" s="118">
        <f t="shared" si="2"/>
        <v>1.0709602214774794E-2</v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0"/>
        <v>44365</v>
      </c>
      <c r="L62" s="118">
        <f t="shared" ca="1" si="1"/>
        <v>1.1868779948396524E-2</v>
      </c>
      <c r="M62" s="28"/>
      <c r="N62" s="101">
        <v>44365</v>
      </c>
      <c r="O62" s="32">
        <v>137.26</v>
      </c>
      <c r="P62" s="118">
        <f t="shared" si="2"/>
        <v>1.1868779948396524E-2</v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0"/>
        <v>44358</v>
      </c>
      <c r="L63" s="118">
        <f t="shared" ca="1" si="1"/>
        <v>9.3756975965475498E-3</v>
      </c>
      <c r="M63" s="28"/>
      <c r="N63" s="101">
        <v>44358</v>
      </c>
      <c r="O63" s="32">
        <v>135.65</v>
      </c>
      <c r="P63" s="118">
        <f t="shared" si="2"/>
        <v>9.3756975965475498E-3</v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0"/>
        <v>44351</v>
      </c>
      <c r="L64" s="118">
        <f t="shared" ca="1" si="1"/>
        <v>1.5413675859463405E-2</v>
      </c>
      <c r="M64" s="28"/>
      <c r="N64" s="101">
        <v>44351</v>
      </c>
      <c r="O64" s="32">
        <v>134.38999999999999</v>
      </c>
      <c r="P64" s="118">
        <f t="shared" si="2"/>
        <v>1.5413675859463405E-2</v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>
        <f t="shared" ca="1" si="0"/>
        <v>44344</v>
      </c>
      <c r="L65" s="118">
        <f t="shared" ca="1" si="1"/>
        <v>1.9683549095312891E-3</v>
      </c>
      <c r="M65" s="28"/>
      <c r="N65" s="101">
        <v>44344</v>
      </c>
      <c r="O65" s="32">
        <v>132.35</v>
      </c>
      <c r="P65" s="118">
        <f t="shared" si="2"/>
        <v>1.9683549095312891E-3</v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>
        <f t="shared" ca="1" si="0"/>
        <v>44337</v>
      </c>
      <c r="L66" s="118">
        <f t="shared" ca="1" si="1"/>
        <v>1.2127643447281677E-3</v>
      </c>
      <c r="M66" s="28"/>
      <c r="N66" s="101">
        <v>44337</v>
      </c>
      <c r="O66" s="32">
        <v>132.09</v>
      </c>
      <c r="P66" s="118">
        <f t="shared" si="2"/>
        <v>1.2127643447281677E-3</v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>
        <f t="shared" ca="1" si="0"/>
        <v>44330</v>
      </c>
      <c r="L67" s="118">
        <f t="shared" ca="1" si="1"/>
        <v>-1.7403147699757149E-3</v>
      </c>
      <c r="M67" s="28"/>
      <c r="N67" s="101">
        <v>44330</v>
      </c>
      <c r="O67" s="32">
        <v>131.93</v>
      </c>
      <c r="P67" s="118">
        <f t="shared" si="2"/>
        <v>-1.7403147699757149E-3</v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>
        <f t="shared" ca="1" si="0"/>
        <v>44323</v>
      </c>
      <c r="L68" s="118">
        <f t="shared" ca="1" si="1"/>
        <v>1.3030814042618299E-2</v>
      </c>
      <c r="M68" s="28"/>
      <c r="N68" s="101">
        <v>44323</v>
      </c>
      <c r="O68" s="32">
        <v>132.16</v>
      </c>
      <c r="P68" s="118">
        <f t="shared" si="2"/>
        <v>1.3030814042618299E-2</v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>
        <f t="shared" ca="1" si="0"/>
        <v>44316</v>
      </c>
      <c r="L69" s="118">
        <f t="shared" ca="1" si="1"/>
        <v>1.0742786985882269E-3</v>
      </c>
      <c r="M69" s="28"/>
      <c r="N69" s="101">
        <v>44316</v>
      </c>
      <c r="O69" s="32">
        <v>130.46</v>
      </c>
      <c r="P69" s="118">
        <f t="shared" si="2"/>
        <v>1.0742786985882269E-3</v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>
        <f t="shared" ref="K70:K133" ca="1" si="4">IFERROR(IF(AND($B$2&lt;=IF($N70&lt;&gt;"",$N70,$K69-7),IF($N70&lt;&gt;"",$N70,$K69-7)&lt;=EndDate),IF($N70&lt;&gt;"",$N70,$K69-7),""),"")</f>
        <v>44309</v>
      </c>
      <c r="L70" s="118">
        <f t="shared" ref="L70:L133" ca="1" si="5">IFERROR(0+VLOOKUP($K70,$N:$P,3,FALSE),"")</f>
        <v>-6.328631338162527E-3</v>
      </c>
      <c r="M70" s="28"/>
      <c r="N70" s="101">
        <v>44309</v>
      </c>
      <c r="O70" s="32">
        <v>130.32</v>
      </c>
      <c r="P70" s="118">
        <f t="shared" ref="P70:P133" si="6">IFERROR(O70/O71-1,"")</f>
        <v>-6.328631338162527E-3</v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>
        <f t="shared" ca="1" si="4"/>
        <v>44302</v>
      </c>
      <c r="L71" s="118">
        <f t="shared" ca="1" si="5"/>
        <v>-1.115886300233726E-2</v>
      </c>
      <c r="M71" s="28"/>
      <c r="N71" s="101">
        <v>44302</v>
      </c>
      <c r="O71" s="32">
        <v>131.15</v>
      </c>
      <c r="P71" s="118">
        <f t="shared" si="6"/>
        <v>-1.115886300233726E-2</v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>
        <f t="shared" ca="1" si="4"/>
        <v>44295</v>
      </c>
      <c r="L72" s="118">
        <f t="shared" ca="1" si="5"/>
        <v>5.4582670002274458E-3</v>
      </c>
      <c r="M72" s="28"/>
      <c r="N72" s="101">
        <v>44295</v>
      </c>
      <c r="O72" s="32">
        <v>132.63</v>
      </c>
      <c r="P72" s="118">
        <f t="shared" si="6"/>
        <v>5.4582670002274458E-3</v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>
        <f t="shared" ca="1" si="4"/>
        <v>44288</v>
      </c>
      <c r="L73" s="118">
        <f t="shared" ca="1" si="5"/>
        <v>-8.7917042380524224E-3</v>
      </c>
      <c r="M73" s="28"/>
      <c r="N73" s="101">
        <v>44288</v>
      </c>
      <c r="O73" s="32">
        <v>131.91</v>
      </c>
      <c r="P73" s="118">
        <f t="shared" si="6"/>
        <v>-8.7917042380524224E-3</v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>
        <f t="shared" ca="1" si="4"/>
        <v>44281</v>
      </c>
      <c r="L74" s="118">
        <f t="shared" ca="1" si="5"/>
        <v>1.201520912547549E-2</v>
      </c>
      <c r="M74" s="28"/>
      <c r="N74" s="101">
        <v>44281</v>
      </c>
      <c r="O74" s="32">
        <v>133.08000000000001</v>
      </c>
      <c r="P74" s="118">
        <f t="shared" si="6"/>
        <v>1.201520912547549E-2</v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>
        <f t="shared" ca="1" si="4"/>
        <v>44274</v>
      </c>
      <c r="L75" s="118">
        <f t="shared" ca="1" si="5"/>
        <v>-7.6220662591501842E-3</v>
      </c>
      <c r="M75" s="28"/>
      <c r="N75" s="101">
        <v>44274</v>
      </c>
      <c r="O75" s="32">
        <v>131.5</v>
      </c>
      <c r="P75" s="118">
        <f t="shared" si="6"/>
        <v>-7.6220662591501842E-3</v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>
        <f t="shared" ca="1" si="4"/>
        <v>44267</v>
      </c>
      <c r="L76" s="118">
        <f t="shared" ca="1" si="5"/>
        <v>6.914893617021356E-3</v>
      </c>
      <c r="M76" s="28"/>
      <c r="N76" s="101">
        <v>44267</v>
      </c>
      <c r="O76" s="32">
        <v>132.51</v>
      </c>
      <c r="P76" s="118">
        <f t="shared" si="6"/>
        <v>6.914893617021356E-3</v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>
        <f t="shared" ca="1" si="4"/>
        <v>44260</v>
      </c>
      <c r="L77" s="118">
        <f t="shared" ca="1" si="5"/>
        <v>2.5960863802915624E-2</v>
      </c>
      <c r="M77" s="28"/>
      <c r="N77" s="101">
        <v>44260</v>
      </c>
      <c r="O77" s="32">
        <v>131.6</v>
      </c>
      <c r="P77" s="118">
        <f t="shared" si="6"/>
        <v>2.5960863802915624E-2</v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>
        <f t="shared" ca="1" si="4"/>
        <v>44253</v>
      </c>
      <c r="L78" s="118">
        <f t="shared" ca="1" si="5"/>
        <v>-3.2289701999245524E-2</v>
      </c>
      <c r="M78" s="28"/>
      <c r="N78" s="101">
        <v>44253</v>
      </c>
      <c r="O78" s="32">
        <v>128.27000000000001</v>
      </c>
      <c r="P78" s="118">
        <f t="shared" si="6"/>
        <v>-3.2289701999245524E-2</v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>
        <f t="shared" ca="1" si="4"/>
        <v>44246</v>
      </c>
      <c r="L79" s="118">
        <f t="shared" ca="1" si="5"/>
        <v>-1.310401310401299E-2</v>
      </c>
      <c r="M79" s="28"/>
      <c r="N79" s="101">
        <v>44246</v>
      </c>
      <c r="O79" s="32">
        <v>132.55000000000001</v>
      </c>
      <c r="P79" s="118">
        <f t="shared" si="6"/>
        <v>-1.310401310401299E-2</v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>
        <f t="shared" ca="1" si="4"/>
        <v>44239</v>
      </c>
      <c r="L80" s="118">
        <f t="shared" ca="1" si="5"/>
        <v>2.8328611898016831E-2</v>
      </c>
      <c r="M80" s="28"/>
      <c r="N80" s="101">
        <v>44239</v>
      </c>
      <c r="O80" s="32">
        <v>134.31</v>
      </c>
      <c r="P80" s="118">
        <f t="shared" si="6"/>
        <v>2.8328611898016831E-2</v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>
        <f t="shared" ca="1" si="4"/>
        <v>44232</v>
      </c>
      <c r="L81" s="118">
        <f t="shared" ca="1" si="5"/>
        <v>4.2627923684840807E-2</v>
      </c>
      <c r="M81" s="28"/>
      <c r="N81" s="101">
        <v>44232</v>
      </c>
      <c r="O81" s="32">
        <v>130.61000000000001</v>
      </c>
      <c r="P81" s="118">
        <f t="shared" si="6"/>
        <v>4.2627923684840807E-2</v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>
        <f t="shared" ca="1" si="4"/>
        <v>44225</v>
      </c>
      <c r="L82" s="118">
        <f t="shared" ca="1" si="5"/>
        <v>-4.8244947576356223E-2</v>
      </c>
      <c r="M82" s="28"/>
      <c r="N82" s="101">
        <v>44225</v>
      </c>
      <c r="O82" s="32">
        <v>125.27</v>
      </c>
      <c r="P82" s="118">
        <f t="shared" si="6"/>
        <v>-4.8244947576356223E-2</v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>
        <f t="shared" ca="1" si="4"/>
        <v>44218</v>
      </c>
      <c r="L83" s="118">
        <f t="shared" ca="1" si="5"/>
        <v>8.9689536220776134E-3</v>
      </c>
      <c r="M83" s="28"/>
      <c r="N83" s="101">
        <v>44218</v>
      </c>
      <c r="O83" s="32">
        <v>131.62</v>
      </c>
      <c r="P83" s="118">
        <f t="shared" si="6"/>
        <v>8.9689536220776134E-3</v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>
        <f t="shared" ca="1" si="4"/>
        <v>44211</v>
      </c>
      <c r="L84" s="118">
        <f t="shared" ca="1" si="5"/>
        <v>-4.1984732824428272E-3</v>
      </c>
      <c r="M84" s="28"/>
      <c r="N84" s="101">
        <v>44211</v>
      </c>
      <c r="O84" s="32">
        <v>130.44999999999999</v>
      </c>
      <c r="P84" s="118">
        <f t="shared" si="6"/>
        <v>-4.1984732824428272E-3</v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>
        <f t="shared" ca="1" si="4"/>
        <v>44204</v>
      </c>
      <c r="L85" s="118">
        <f t="shared" ca="1" si="5"/>
        <v>-2.5080002976854976E-2</v>
      </c>
      <c r="M85" s="28"/>
      <c r="N85" s="101">
        <v>44204</v>
      </c>
      <c r="O85" s="32">
        <v>131</v>
      </c>
      <c r="P85" s="118">
        <f t="shared" si="6"/>
        <v>-2.5080002976854976E-2</v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>
        <f t="shared" ca="1" si="4"/>
        <v>44197</v>
      </c>
      <c r="L86" s="118">
        <f t="shared" ca="1" si="5"/>
        <v>1.1175681716584229E-3</v>
      </c>
      <c r="M86" s="28"/>
      <c r="N86" s="101">
        <v>44197</v>
      </c>
      <c r="O86" s="32">
        <v>134.37</v>
      </c>
      <c r="P86" s="118">
        <f t="shared" si="6"/>
        <v>1.1175681716584229E-3</v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>
        <f t="shared" ca="1" si="4"/>
        <v>44183</v>
      </c>
      <c r="L87" s="118">
        <f t="shared" ca="1" si="5"/>
        <v>5.9207074870717413E-3</v>
      </c>
      <c r="M87" s="28"/>
      <c r="N87" s="101">
        <v>44183</v>
      </c>
      <c r="O87" s="32">
        <v>134.22</v>
      </c>
      <c r="P87" s="118">
        <f t="shared" si="6"/>
        <v>5.9207074870717413E-3</v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>
        <f t="shared" ca="1" si="4"/>
        <v>44176</v>
      </c>
      <c r="L88" s="118">
        <f t="shared" ca="1" si="5"/>
        <v>1.350844277673513E-3</v>
      </c>
      <c r="M88" s="28"/>
      <c r="N88" s="101">
        <v>44176</v>
      </c>
      <c r="O88" s="32">
        <v>133.43</v>
      </c>
      <c r="P88" s="118">
        <f t="shared" si="6"/>
        <v>1.350844277673513E-3</v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>
        <f t="shared" ca="1" si="4"/>
        <v>44169</v>
      </c>
      <c r="L89" s="118">
        <f t="shared" ca="1" si="5"/>
        <v>-4.3338563849660838E-3</v>
      </c>
      <c r="M89" s="28"/>
      <c r="N89" s="101">
        <v>44169</v>
      </c>
      <c r="O89" s="32">
        <v>133.25</v>
      </c>
      <c r="P89" s="118">
        <f t="shared" si="6"/>
        <v>-4.3338563849660838E-3</v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>
        <f t="shared" ca="1" si="4"/>
        <v>44162</v>
      </c>
      <c r="L90" s="118">
        <f t="shared" ca="1" si="5"/>
        <v>3.3738191632930459E-3</v>
      </c>
      <c r="M90" s="28"/>
      <c r="N90" s="101">
        <v>44162</v>
      </c>
      <c r="O90" s="32">
        <v>133.83000000000001</v>
      </c>
      <c r="P90" s="118">
        <f t="shared" si="6"/>
        <v>3.3738191632930459E-3</v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>
        <f t="shared" ca="1" si="4"/>
        <v>44155</v>
      </c>
      <c r="L91" s="118">
        <f t="shared" ca="1" si="5"/>
        <v>1.0454545454545494E-2</v>
      </c>
      <c r="M91" s="28"/>
      <c r="N91" s="101">
        <v>44155</v>
      </c>
      <c r="O91" s="32">
        <v>133.38</v>
      </c>
      <c r="P91" s="118">
        <f t="shared" si="6"/>
        <v>1.0454545454545494E-2</v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>
        <f t="shared" ca="1" si="4"/>
        <v>44148</v>
      </c>
      <c r="L92" s="118">
        <f t="shared" ca="1" si="5"/>
        <v>-2.676399026763987E-2</v>
      </c>
      <c r="M92" s="28"/>
      <c r="N92" s="101">
        <v>44148</v>
      </c>
      <c r="O92" s="32">
        <v>132</v>
      </c>
      <c r="P92" s="118">
        <f t="shared" si="6"/>
        <v>-2.676399026763987E-2</v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>
        <f t="shared" ca="1" si="4"/>
        <v>44141</v>
      </c>
      <c r="L93" s="118">
        <f t="shared" ca="1" si="5"/>
        <v>2.5480114925147568E-2</v>
      </c>
      <c r="M93" s="28"/>
      <c r="N93" s="101">
        <v>44141</v>
      </c>
      <c r="O93" s="32">
        <v>135.63</v>
      </c>
      <c r="P93" s="118">
        <f t="shared" si="6"/>
        <v>2.5480114925147568E-2</v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>
        <f t="shared" ca="1" si="4"/>
        <v>44134</v>
      </c>
      <c r="L94" s="118">
        <f t="shared" ca="1" si="5"/>
        <v>-1.4382591847380666E-2</v>
      </c>
      <c r="M94" s="28"/>
      <c r="N94" s="101">
        <v>44134</v>
      </c>
      <c r="O94" s="32">
        <v>132.26</v>
      </c>
      <c r="P94" s="118">
        <f t="shared" si="6"/>
        <v>-1.4382591847380666E-2</v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>
        <f t="shared" ca="1" si="4"/>
        <v>44127</v>
      </c>
      <c r="L95" s="118">
        <f t="shared" ca="1" si="5"/>
        <v>-6.5886881847795342E-3</v>
      </c>
      <c r="M95" s="28"/>
      <c r="N95" s="101">
        <v>44127</v>
      </c>
      <c r="O95" s="32">
        <v>134.19</v>
      </c>
      <c r="P95" s="118">
        <f t="shared" si="6"/>
        <v>-6.5886881847795342E-3</v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>
        <f t="shared" ca="1" si="4"/>
        <v>44120</v>
      </c>
      <c r="L96" s="118">
        <f t="shared" ca="1" si="5"/>
        <v>8.8125466766244553E-3</v>
      </c>
      <c r="M96" s="28"/>
      <c r="N96" s="101">
        <v>44120</v>
      </c>
      <c r="O96" s="32">
        <v>135.08000000000001</v>
      </c>
      <c r="P96" s="118">
        <f t="shared" si="6"/>
        <v>8.8125466766244553E-3</v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>
        <f t="shared" ca="1" si="4"/>
        <v>44113</v>
      </c>
      <c r="L97" s="118">
        <f t="shared" ca="1" si="5"/>
        <v>-3.6461046208793313E-3</v>
      </c>
      <c r="M97" s="28"/>
      <c r="N97" s="101">
        <v>44113</v>
      </c>
      <c r="O97" s="32">
        <v>133.9</v>
      </c>
      <c r="P97" s="118">
        <f t="shared" si="6"/>
        <v>-3.6461046208793313E-3</v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>
        <f t="shared" ca="1" si="4"/>
        <v>44106</v>
      </c>
      <c r="L98" s="118">
        <f t="shared" ca="1" si="5"/>
        <v>-6.9459838912290239E-3</v>
      </c>
      <c r="M98" s="28"/>
      <c r="N98" s="101">
        <v>44106</v>
      </c>
      <c r="O98" s="32">
        <v>134.38999999999999</v>
      </c>
      <c r="P98" s="118">
        <f t="shared" si="6"/>
        <v>-6.9459838912290239E-3</v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>
        <f t="shared" ca="1" si="4"/>
        <v>44099</v>
      </c>
      <c r="L99" s="118">
        <f t="shared" ca="1" si="5"/>
        <v>2.2979817068561559E-2</v>
      </c>
      <c r="M99" s="28"/>
      <c r="N99" s="101">
        <v>44099</v>
      </c>
      <c r="O99" s="32">
        <v>135.33000000000001</v>
      </c>
      <c r="P99" s="118">
        <f t="shared" si="6"/>
        <v>2.2979817068561559E-2</v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f t="shared" ca="1" si="4"/>
        <v>44092</v>
      </c>
      <c r="L100" s="118">
        <f t="shared" ca="1" si="5"/>
        <v>-1.5479645754260751E-2</v>
      </c>
      <c r="M100" s="28"/>
      <c r="N100" s="101">
        <v>44092</v>
      </c>
      <c r="O100" s="32">
        <v>132.29</v>
      </c>
      <c r="P100" s="118">
        <f t="shared" si="6"/>
        <v>-1.5479645754260751E-2</v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f t="shared" ca="1" si="4"/>
        <v>44085</v>
      </c>
      <c r="L101" s="118">
        <f t="shared" ca="1" si="5"/>
        <v>2.5412087912088044E-2</v>
      </c>
      <c r="M101" s="28"/>
      <c r="N101" s="101">
        <v>44085</v>
      </c>
      <c r="O101" s="32">
        <v>134.37</v>
      </c>
      <c r="P101" s="118">
        <f t="shared" si="6"/>
        <v>2.5412087912088044E-2</v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f t="shared" ca="1" si="4"/>
        <v>44078</v>
      </c>
      <c r="L102" s="118">
        <f t="shared" ca="1" si="5"/>
        <v>9.942196531791847E-3</v>
      </c>
      <c r="M102" s="28"/>
      <c r="N102" s="101">
        <v>44078</v>
      </c>
      <c r="O102" s="32">
        <v>131.04</v>
      </c>
      <c r="P102" s="118">
        <f t="shared" si="6"/>
        <v>9.942196531791847E-3</v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f t="shared" ca="1" si="4"/>
        <v>44071</v>
      </c>
      <c r="L103" s="118">
        <f t="shared" ca="1" si="5"/>
        <v>-1.7640823743186096E-2</v>
      </c>
      <c r="M103" s="28"/>
      <c r="N103" s="101">
        <v>44071</v>
      </c>
      <c r="O103" s="32">
        <v>129.75</v>
      </c>
      <c r="P103" s="118">
        <f t="shared" si="6"/>
        <v>-1.7640823743186096E-2</v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f t="shared" ca="1" si="4"/>
        <v>44064</v>
      </c>
      <c r="L104" s="118">
        <f t="shared" ca="1" si="5"/>
        <v>2.4286581663632845E-3</v>
      </c>
      <c r="M104" s="28"/>
      <c r="N104" s="101">
        <v>44064</v>
      </c>
      <c r="O104" s="32">
        <v>132.08000000000001</v>
      </c>
      <c r="P104" s="118">
        <f t="shared" si="6"/>
        <v>2.4286581663632845E-3</v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f t="shared" ca="1" si="4"/>
        <v>44057</v>
      </c>
      <c r="L105" s="118">
        <f t="shared" ca="1" si="5"/>
        <v>2.0533880903488289E-3</v>
      </c>
      <c r="M105" s="28"/>
      <c r="N105" s="101">
        <v>44057</v>
      </c>
      <c r="O105" s="32">
        <v>131.76</v>
      </c>
      <c r="P105" s="118">
        <f t="shared" si="6"/>
        <v>2.0533880903488289E-3</v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f t="shared" ca="1" si="4"/>
        <v>44050</v>
      </c>
      <c r="L106" s="118">
        <f t="shared" ca="1" si="5"/>
        <v>-6.0473202812002524E-3</v>
      </c>
      <c r="M106" s="28"/>
      <c r="N106" s="101">
        <v>44050</v>
      </c>
      <c r="O106" s="32">
        <v>131.49</v>
      </c>
      <c r="P106" s="118">
        <f t="shared" si="6"/>
        <v>-6.0473202812002524E-3</v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f t="shared" ca="1" si="4"/>
        <v>44043</v>
      </c>
      <c r="L107" s="118">
        <f t="shared" ca="1" si="5"/>
        <v>3.0328303889606278E-3</v>
      </c>
      <c r="M107" s="28"/>
      <c r="N107" s="101">
        <v>44043</v>
      </c>
      <c r="O107" s="32">
        <v>132.29</v>
      </c>
      <c r="P107" s="118">
        <f t="shared" si="6"/>
        <v>3.0328303889606278E-3</v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f t="shared" ca="1" si="4"/>
        <v>44036</v>
      </c>
      <c r="L108" s="118">
        <f t="shared" ca="1" si="5"/>
        <v>8.6417864790455656E-3</v>
      </c>
      <c r="M108" s="28"/>
      <c r="N108" s="101">
        <v>44036</v>
      </c>
      <c r="O108" s="32">
        <v>131.88999999999999</v>
      </c>
      <c r="P108" s="118">
        <f t="shared" si="6"/>
        <v>8.6417864790455656E-3</v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f t="shared" ca="1" si="4"/>
        <v>44029</v>
      </c>
      <c r="L109" s="118">
        <f t="shared" ca="1" si="5"/>
        <v>9.106343571538611E-3</v>
      </c>
      <c r="M109" s="28"/>
      <c r="N109" s="101">
        <v>44029</v>
      </c>
      <c r="O109" s="32">
        <v>130.76</v>
      </c>
      <c r="P109" s="118">
        <f t="shared" si="6"/>
        <v>9.106343571538611E-3</v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>
        <f t="shared" ca="1" si="4"/>
        <v>44022</v>
      </c>
      <c r="L110" s="118">
        <f t="shared" ca="1" si="5"/>
        <v>-3.0773965225417976E-3</v>
      </c>
      <c r="M110" s="28"/>
      <c r="N110" s="101">
        <v>44022</v>
      </c>
      <c r="O110" s="32">
        <v>129.58000000000001</v>
      </c>
      <c r="P110" s="118">
        <f t="shared" si="6"/>
        <v>-3.0773965225417976E-3</v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>
        <f t="shared" ca="1" si="4"/>
        <v>44015</v>
      </c>
      <c r="L111" s="118">
        <f t="shared" ca="1" si="5"/>
        <v>-2.4558710667691441E-3</v>
      </c>
      <c r="M111" s="28"/>
      <c r="N111" s="101">
        <v>44015</v>
      </c>
      <c r="O111" s="32">
        <v>129.97999999999999</v>
      </c>
      <c r="P111" s="118">
        <f t="shared" si="6"/>
        <v>-2.4558710667691441E-3</v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>
        <f t="shared" ca="1" si="4"/>
        <v>44008</v>
      </c>
      <c r="L112" s="118">
        <f t="shared" ca="1" si="5"/>
        <v>4.70352378749328E-3</v>
      </c>
      <c r="M112" s="28"/>
      <c r="N112" s="101">
        <v>44008</v>
      </c>
      <c r="O112" s="32">
        <v>130.30000000000001</v>
      </c>
      <c r="P112" s="118">
        <f t="shared" si="6"/>
        <v>4.70352378749328E-3</v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>
        <f t="shared" ca="1" si="4"/>
        <v>44001</v>
      </c>
      <c r="L113" s="118">
        <f t="shared" ca="1" si="5"/>
        <v>-2.9981549815499831E-3</v>
      </c>
      <c r="M113" s="28"/>
      <c r="N113" s="101">
        <v>44001</v>
      </c>
      <c r="O113" s="32">
        <v>129.69</v>
      </c>
      <c r="P113" s="118">
        <f t="shared" si="6"/>
        <v>-2.9981549815499831E-3</v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>
        <f t="shared" ca="1" si="4"/>
        <v>43994</v>
      </c>
      <c r="L114" s="118">
        <f t="shared" ca="1" si="5"/>
        <v>-5.0481872418540741E-3</v>
      </c>
      <c r="M114" s="28"/>
      <c r="N114" s="101">
        <v>43994</v>
      </c>
      <c r="O114" s="32">
        <v>130.08000000000001</v>
      </c>
      <c r="P114" s="118">
        <f t="shared" si="6"/>
        <v>-5.0481872418540741E-3</v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>
        <f t="shared" ca="1" si="4"/>
        <v>43987</v>
      </c>
      <c r="L115" s="118">
        <f t="shared" ca="1" si="5"/>
        <v>-1.679902260232069E-3</v>
      </c>
      <c r="M115" s="28"/>
      <c r="N115" s="101">
        <v>43987</v>
      </c>
      <c r="O115" s="32">
        <v>130.74</v>
      </c>
      <c r="P115" s="118">
        <f t="shared" si="6"/>
        <v>-1.679902260232069E-3</v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>
        <f t="shared" ca="1" si="4"/>
        <v>43980</v>
      </c>
      <c r="L116" s="118">
        <f t="shared" ca="1" si="5"/>
        <v>4.063482327685275E-3</v>
      </c>
      <c r="M116" s="28"/>
      <c r="N116" s="101">
        <v>43980</v>
      </c>
      <c r="O116" s="32">
        <v>130.96</v>
      </c>
      <c r="P116" s="118">
        <f t="shared" si="6"/>
        <v>4.063482327685275E-3</v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>
        <f t="shared" ca="1" si="4"/>
        <v>43973</v>
      </c>
      <c r="L117" s="118">
        <f t="shared" ca="1" si="5"/>
        <v>9.2088097613385322E-4</v>
      </c>
      <c r="M117" s="28"/>
      <c r="N117" s="101">
        <v>43973</v>
      </c>
      <c r="O117" s="32">
        <v>130.43</v>
      </c>
      <c r="P117" s="118">
        <f t="shared" si="6"/>
        <v>9.2088097613385322E-4</v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>
        <f t="shared" ca="1" si="4"/>
        <v>43966</v>
      </c>
      <c r="L118" s="118">
        <f t="shared" ca="1" si="5"/>
        <v>1.6141429669485063E-3</v>
      </c>
      <c r="M118" s="28"/>
      <c r="N118" s="101">
        <v>43966</v>
      </c>
      <c r="O118" s="32">
        <v>130.31</v>
      </c>
      <c r="P118" s="118">
        <f t="shared" si="6"/>
        <v>1.6141429669485063E-3</v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>
        <f t="shared" ca="1" si="4"/>
        <v>43959</v>
      </c>
      <c r="L119" s="118">
        <f t="shared" ca="1" si="5"/>
        <v>3.075503613716446E-4</v>
      </c>
      <c r="M119" s="28"/>
      <c r="N119" s="101">
        <v>43959</v>
      </c>
      <c r="O119" s="32">
        <v>130.1</v>
      </c>
      <c r="P119" s="118">
        <f t="shared" si="6"/>
        <v>3.075503613716446E-4</v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>
        <f t="shared" ca="1" si="4"/>
        <v>43952</v>
      </c>
      <c r="L120" s="118">
        <f t="shared" ca="1" si="5"/>
        <v>-5.8095092493501976E-3</v>
      </c>
      <c r="M120" s="28"/>
      <c r="N120" s="101">
        <v>43952</v>
      </c>
      <c r="O120" s="32">
        <v>130.06</v>
      </c>
      <c r="P120" s="118">
        <f t="shared" si="6"/>
        <v>-5.8095092493501976E-3</v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>
        <f t="shared" ca="1" si="4"/>
        <v>43945</v>
      </c>
      <c r="L121" s="118">
        <f t="shared" ca="1" si="5"/>
        <v>6.3851065466573598E-3</v>
      </c>
      <c r="M121" s="28"/>
      <c r="N121" s="101">
        <v>43945</v>
      </c>
      <c r="O121" s="32">
        <v>130.82</v>
      </c>
      <c r="P121" s="118">
        <f t="shared" si="6"/>
        <v>6.3851065466573598E-3</v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>
        <f t="shared" ca="1" si="4"/>
        <v>43938</v>
      </c>
      <c r="L122" s="118">
        <f t="shared" ca="1" si="5"/>
        <v>2.3084025854114287E-4</v>
      </c>
      <c r="M122" s="28"/>
      <c r="N122" s="101">
        <v>43938</v>
      </c>
      <c r="O122" s="32">
        <v>129.99</v>
      </c>
      <c r="P122" s="118">
        <f t="shared" si="6"/>
        <v>2.3084025854114287E-4</v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>
        <f t="shared" ca="1" si="4"/>
        <v>43924</v>
      </c>
      <c r="L123" s="118">
        <f t="shared" ca="1" si="5"/>
        <v>-7.5601374570445357E-3</v>
      </c>
      <c r="M123" s="28"/>
      <c r="N123" s="101">
        <v>43924</v>
      </c>
      <c r="O123" s="32">
        <v>129.96</v>
      </c>
      <c r="P123" s="118">
        <f t="shared" si="6"/>
        <v>-7.5601374570445357E-3</v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>
        <f t="shared" ca="1" si="4"/>
        <v>43917</v>
      </c>
      <c r="L124" s="118">
        <f t="shared" ca="1" si="5"/>
        <v>-4.7123204377897965E-3</v>
      </c>
      <c r="M124" s="28"/>
      <c r="N124" s="101">
        <v>43917</v>
      </c>
      <c r="O124" s="32">
        <v>130.94999999999999</v>
      </c>
      <c r="P124" s="118">
        <f t="shared" si="6"/>
        <v>-4.7123204377897965E-3</v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>
        <f t="shared" ca="1" si="4"/>
        <v>43910</v>
      </c>
      <c r="L125" s="118">
        <f t="shared" ca="1" si="5"/>
        <v>4.4786786309854554E-2</v>
      </c>
      <c r="M125" s="28"/>
      <c r="N125" s="101">
        <v>43910</v>
      </c>
      <c r="O125" s="32">
        <v>131.57</v>
      </c>
      <c r="P125" s="118">
        <f t="shared" si="6"/>
        <v>4.4786786309854554E-2</v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>
        <f t="shared" ca="1" si="4"/>
        <v>43903</v>
      </c>
      <c r="L126" s="118">
        <f t="shared" ca="1" si="5"/>
        <v>1.4337494965767306E-2</v>
      </c>
      <c r="M126" s="28"/>
      <c r="N126" s="101">
        <v>43903</v>
      </c>
      <c r="O126" s="32">
        <v>125.93</v>
      </c>
      <c r="P126" s="118">
        <f t="shared" si="6"/>
        <v>1.4337494965767306E-2</v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>
        <f t="shared" ca="1" si="4"/>
        <v>43896</v>
      </c>
      <c r="L127" s="118">
        <f t="shared" ca="1" si="5"/>
        <v>6.970532483198344E-2</v>
      </c>
      <c r="M127" s="28"/>
      <c r="N127" s="101">
        <v>43896</v>
      </c>
      <c r="O127" s="32">
        <v>124.15</v>
      </c>
      <c r="P127" s="118">
        <f t="shared" si="6"/>
        <v>6.970532483198344E-2</v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>
        <f t="shared" ca="1" si="4"/>
        <v>43889</v>
      </c>
      <c r="L128" s="118">
        <f t="shared" ca="1" si="5"/>
        <v>2.1654929577464843E-2</v>
      </c>
      <c r="M128" s="28"/>
      <c r="N128" s="101">
        <v>43889</v>
      </c>
      <c r="O128" s="32">
        <v>116.06</v>
      </c>
      <c r="P128" s="118">
        <f t="shared" si="6"/>
        <v>2.1654929577464843E-2</v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>
        <f t="shared" ca="1" si="4"/>
        <v>43882</v>
      </c>
      <c r="L129" s="118">
        <f t="shared" ca="1" si="5"/>
        <v>-1.1658256481642648E-2</v>
      </c>
      <c r="M129" s="28"/>
      <c r="N129" s="101">
        <v>43882</v>
      </c>
      <c r="O129" s="32">
        <v>113.6</v>
      </c>
      <c r="P129" s="118">
        <f t="shared" si="6"/>
        <v>-1.1658256481642648E-2</v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>
        <f t="shared" ca="1" si="4"/>
        <v>43875</v>
      </c>
      <c r="L130" s="118">
        <f t="shared" ca="1" si="5"/>
        <v>-1.861338797814216E-2</v>
      </c>
      <c r="M130" s="28"/>
      <c r="N130" s="101">
        <v>43875</v>
      </c>
      <c r="O130" s="32">
        <v>114.94</v>
      </c>
      <c r="P130" s="118">
        <f t="shared" si="6"/>
        <v>-1.861338797814216E-2</v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>
        <f t="shared" ca="1" si="4"/>
        <v>43868</v>
      </c>
      <c r="L131" s="118">
        <f t="shared" ca="1" si="5"/>
        <v>1.4289425824889568E-2</v>
      </c>
      <c r="M131" s="28"/>
      <c r="N131" s="101">
        <v>43868</v>
      </c>
      <c r="O131" s="32">
        <v>117.12</v>
      </c>
      <c r="P131" s="118">
        <f t="shared" si="6"/>
        <v>1.4289425824889568E-2</v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>
        <f t="shared" ca="1" si="4"/>
        <v>43861</v>
      </c>
      <c r="L132" s="118">
        <f t="shared" ca="1" si="5"/>
        <v>-2.925598991172762E-2</v>
      </c>
      <c r="M132" s="28"/>
      <c r="N132" s="101">
        <v>43861</v>
      </c>
      <c r="O132" s="32">
        <v>115.47</v>
      </c>
      <c r="P132" s="118">
        <f t="shared" si="6"/>
        <v>-2.925598991172762E-2</v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>
        <f t="shared" ca="1" si="4"/>
        <v>43854</v>
      </c>
      <c r="L133" s="118">
        <f t="shared" ca="1" si="5"/>
        <v>-1.0893065025777471E-2</v>
      </c>
      <c r="M133" s="28"/>
      <c r="N133" s="101">
        <v>43854</v>
      </c>
      <c r="O133" s="32">
        <v>118.95</v>
      </c>
      <c r="P133" s="118">
        <f t="shared" si="6"/>
        <v>-1.0893065025777471E-2</v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>
        <f t="shared" ref="K134:K197" ca="1" si="7">IFERROR(IF(AND($B$2&lt;=IF($N134&lt;&gt;"",$N134,$K133-7),IF($N134&lt;&gt;"",$N134,$K133-7)&lt;=EndDate),IF($N134&lt;&gt;"",$N134,$K133-7),""),"")</f>
        <v>43847</v>
      </c>
      <c r="L134" s="118">
        <f t="shared" ref="L134:L197" ca="1" si="8">IFERROR(0+VLOOKUP($K134,$N:$P,3,FALSE),"")</f>
        <v>1.0588235294117787E-2</v>
      </c>
      <c r="M134" s="28"/>
      <c r="N134" s="101">
        <v>43847</v>
      </c>
      <c r="O134" s="32">
        <v>120.26</v>
      </c>
      <c r="P134" s="118">
        <f t="shared" ref="P134:P197" si="9">IFERROR(O134/O135-1,"")</f>
        <v>1.0588235294117787E-2</v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>
        <f t="shared" ca="1" si="7"/>
        <v>43840</v>
      </c>
      <c r="L135" s="118">
        <f t="shared" ca="1" si="8"/>
        <v>1.5098524268531976E-2</v>
      </c>
      <c r="M135" s="28"/>
      <c r="N135" s="101">
        <v>43840</v>
      </c>
      <c r="O135" s="32">
        <v>119</v>
      </c>
      <c r="P135" s="118">
        <f t="shared" si="9"/>
        <v>1.5098524268531976E-2</v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>
        <f t="shared" ca="1" si="7"/>
        <v>43833</v>
      </c>
      <c r="L136" s="118">
        <f t="shared" ca="1" si="8"/>
        <v>1.3136288998357948E-2</v>
      </c>
      <c r="M136" s="28"/>
      <c r="N136" s="101">
        <v>43833</v>
      </c>
      <c r="O136" s="32">
        <v>117.23</v>
      </c>
      <c r="P136" s="118">
        <f t="shared" si="9"/>
        <v>1.3136288998357948E-2</v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>
        <f t="shared" ca="1" si="7"/>
        <v>43826</v>
      </c>
      <c r="L137" s="118">
        <f t="shared" ca="1" si="8"/>
        <v>8.9815137774675868E-3</v>
      </c>
      <c r="M137" s="28"/>
      <c r="N137" s="101">
        <v>43826</v>
      </c>
      <c r="O137" s="32">
        <v>115.71</v>
      </c>
      <c r="P137" s="118">
        <f t="shared" si="9"/>
        <v>8.9815137774675868E-3</v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>
        <f t="shared" ca="1" si="7"/>
        <v>43819</v>
      </c>
      <c r="L138" s="118">
        <f t="shared" ca="1" si="8"/>
        <v>6.3180063180063861E-3</v>
      </c>
      <c r="M138" s="28"/>
      <c r="N138" s="101">
        <v>43819</v>
      </c>
      <c r="O138" s="32">
        <v>114.68</v>
      </c>
      <c r="P138" s="118">
        <f t="shared" si="9"/>
        <v>6.3180063180063861E-3</v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>
        <f t="shared" ca="1" si="7"/>
        <v>43812</v>
      </c>
      <c r="L139" s="118">
        <f t="shared" ca="1" si="8"/>
        <v>1.4239943040227798E-2</v>
      </c>
      <c r="M139" s="28"/>
      <c r="N139" s="101">
        <v>43812</v>
      </c>
      <c r="O139" s="32">
        <v>113.96</v>
      </c>
      <c r="P139" s="118">
        <f t="shared" si="9"/>
        <v>1.4239943040227798E-2</v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>
        <f t="shared" ca="1" si="7"/>
        <v>43805</v>
      </c>
      <c r="L140" s="118">
        <f t="shared" ca="1" si="8"/>
        <v>1.252590790303687E-2</v>
      </c>
      <c r="M140" s="28"/>
      <c r="N140" s="101">
        <v>43805</v>
      </c>
      <c r="O140" s="32">
        <v>112.36</v>
      </c>
      <c r="P140" s="118">
        <f t="shared" si="9"/>
        <v>1.252590790303687E-2</v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>
        <f t="shared" ca="1" si="7"/>
        <v>43798</v>
      </c>
      <c r="L141" s="118">
        <f t="shared" ca="1" si="8"/>
        <v>1.8055430170624831E-3</v>
      </c>
      <c r="M141" s="28"/>
      <c r="N141" s="101">
        <v>43798</v>
      </c>
      <c r="O141" s="32">
        <v>110.97</v>
      </c>
      <c r="P141" s="118">
        <f t="shared" si="9"/>
        <v>1.8055430170624831E-3</v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>
        <f t="shared" ca="1" si="7"/>
        <v>43791</v>
      </c>
      <c r="L142" s="118">
        <f t="shared" ca="1" si="8"/>
        <v>-2.7075812274368616E-4</v>
      </c>
      <c r="M142" s="28"/>
      <c r="N142" s="101">
        <v>43791</v>
      </c>
      <c r="O142" s="32">
        <v>110.77</v>
      </c>
      <c r="P142" s="118">
        <f t="shared" si="9"/>
        <v>-2.7075812274368616E-4</v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>
        <f t="shared" ca="1" si="7"/>
        <v>43784</v>
      </c>
      <c r="L143" s="118">
        <f t="shared" ca="1" si="8"/>
        <v>6.723605306196534E-3</v>
      </c>
      <c r="M143" s="28"/>
      <c r="N143" s="101">
        <v>43784</v>
      </c>
      <c r="O143" s="32">
        <v>110.8</v>
      </c>
      <c r="P143" s="118">
        <f t="shared" si="9"/>
        <v>6.723605306196534E-3</v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>
        <f t="shared" ca="1" si="7"/>
        <v>43777</v>
      </c>
      <c r="L144" s="118">
        <f t="shared" ca="1" si="8"/>
        <v>-1.0891268832819989E-3</v>
      </c>
      <c r="M144" s="28"/>
      <c r="N144" s="101">
        <v>43777</v>
      </c>
      <c r="O144" s="32">
        <v>110.06</v>
      </c>
      <c r="P144" s="118">
        <f t="shared" si="9"/>
        <v>-1.0891268832819989E-3</v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>
        <f t="shared" ca="1" si="7"/>
        <v>43770</v>
      </c>
      <c r="L145" s="118">
        <f t="shared" ca="1" si="8"/>
        <v>-7.5662042875156432E-3</v>
      </c>
      <c r="M145" s="28"/>
      <c r="N145" s="101">
        <v>43770</v>
      </c>
      <c r="O145" s="32">
        <v>110.18</v>
      </c>
      <c r="P145" s="118">
        <f t="shared" si="9"/>
        <v>-7.5662042875156432E-3</v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>
        <f t="shared" ca="1" si="7"/>
        <v>43763</v>
      </c>
      <c r="L146" s="118">
        <f t="shared" ca="1" si="8"/>
        <v>1.0820559062216795E-3</v>
      </c>
      <c r="M146" s="28"/>
      <c r="N146" s="101">
        <v>43763</v>
      </c>
      <c r="O146" s="32">
        <v>111.02</v>
      </c>
      <c r="P146" s="118">
        <f t="shared" si="9"/>
        <v>1.0820559062216795E-3</v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>
        <f t="shared" ca="1" si="7"/>
        <v>43756</v>
      </c>
      <c r="L147" s="118">
        <f t="shared" ca="1" si="8"/>
        <v>-6.2724014336916767E-3</v>
      </c>
      <c r="M147" s="28"/>
      <c r="N147" s="101">
        <v>43756</v>
      </c>
      <c r="O147" s="32">
        <v>110.9</v>
      </c>
      <c r="P147" s="118">
        <f t="shared" si="9"/>
        <v>-6.2724014336916767E-3</v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>
        <f t="shared" ca="1" si="7"/>
        <v>43749</v>
      </c>
      <c r="L148" s="118">
        <f t="shared" ca="1" si="8"/>
        <v>-4.9041462327241714E-3</v>
      </c>
      <c r="M148" s="28"/>
      <c r="N148" s="101">
        <v>43749</v>
      </c>
      <c r="O148" s="32">
        <v>111.6</v>
      </c>
      <c r="P148" s="118">
        <f t="shared" si="9"/>
        <v>-4.9041462327241714E-3</v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>
        <f t="shared" ca="1" si="7"/>
        <v>43742</v>
      </c>
      <c r="L149" s="118">
        <f t="shared" ca="1" si="8"/>
        <v>-1.4499121265377779E-2</v>
      </c>
      <c r="M149" s="28"/>
      <c r="N149" s="101">
        <v>43742</v>
      </c>
      <c r="O149" s="32">
        <v>112.15</v>
      </c>
      <c r="P149" s="118">
        <f t="shared" si="9"/>
        <v>-1.4499121265377779E-2</v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>
        <f t="shared" ca="1" si="7"/>
        <v>43735</v>
      </c>
      <c r="L150" s="118">
        <f t="shared" ca="1" si="8"/>
        <v>-1.0348725976171869E-2</v>
      </c>
      <c r="M150" s="28"/>
      <c r="N150" s="101">
        <v>43735</v>
      </c>
      <c r="O150" s="32">
        <v>113.8</v>
      </c>
      <c r="P150" s="118">
        <f t="shared" si="9"/>
        <v>-1.0348725976171869E-2</v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>
        <f t="shared" ca="1" si="7"/>
        <v>43728</v>
      </c>
      <c r="L151" s="118">
        <f t="shared" ca="1" si="8"/>
        <v>1.5543583855868404E-2</v>
      </c>
      <c r="M151" s="28"/>
      <c r="N151" s="101">
        <v>43728</v>
      </c>
      <c r="O151" s="32">
        <v>114.99</v>
      </c>
      <c r="P151" s="118">
        <f t="shared" si="9"/>
        <v>1.5543583855868404E-2</v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>
        <f t="shared" ca="1" si="7"/>
        <v>43721</v>
      </c>
      <c r="L152" s="118">
        <f t="shared" ca="1" si="8"/>
        <v>-1.7953165654813419E-2</v>
      </c>
      <c r="M152" s="28"/>
      <c r="N152" s="101">
        <v>43721</v>
      </c>
      <c r="O152" s="32">
        <v>113.23</v>
      </c>
      <c r="P152" s="118">
        <f t="shared" si="9"/>
        <v>-1.7953165654813419E-2</v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>
        <f t="shared" ca="1" si="7"/>
        <v>43714</v>
      </c>
      <c r="L153" s="118">
        <f t="shared" ca="1" si="8"/>
        <v>-1.7552828902522188E-2</v>
      </c>
      <c r="M153" s="28"/>
      <c r="N153" s="101">
        <v>43714</v>
      </c>
      <c r="O153" s="32">
        <v>115.3</v>
      </c>
      <c r="P153" s="118">
        <f t="shared" si="9"/>
        <v>-1.7552828902522188E-2</v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>
        <f t="shared" ca="1" si="7"/>
        <v>43707</v>
      </c>
      <c r="L154" s="118">
        <f t="shared" ca="1" si="8"/>
        <v>1.0678608336203821E-2</v>
      </c>
      <c r="M154" s="28"/>
      <c r="N154" s="101">
        <v>43707</v>
      </c>
      <c r="O154" s="32">
        <v>117.36</v>
      </c>
      <c r="P154" s="118">
        <f t="shared" si="9"/>
        <v>1.0678608336203821E-2</v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>
        <f t="shared" ca="1" si="7"/>
        <v>43700</v>
      </c>
      <c r="L155" s="118">
        <f t="shared" ca="1" si="8"/>
        <v>-2.6625440178648097E-3</v>
      </c>
      <c r="M155" s="28"/>
      <c r="N155" s="101">
        <v>43700</v>
      </c>
      <c r="O155" s="32">
        <v>116.12</v>
      </c>
      <c r="P155" s="118">
        <f t="shared" si="9"/>
        <v>-2.6625440178648097E-3</v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>
        <f t="shared" ca="1" si="7"/>
        <v>43693</v>
      </c>
      <c r="L156" s="118">
        <f t="shared" ca="1" si="8"/>
        <v>1.6234616391725742E-2</v>
      </c>
      <c r="M156" s="28"/>
      <c r="N156" s="101">
        <v>43693</v>
      </c>
      <c r="O156" s="32">
        <v>116.43</v>
      </c>
      <c r="P156" s="118">
        <f t="shared" si="9"/>
        <v>1.6234616391725742E-2</v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>
        <f t="shared" ca="1" si="7"/>
        <v>43686</v>
      </c>
      <c r="L157" s="118">
        <f t="shared" ca="1" si="8"/>
        <v>8.0950285965684099E-3</v>
      </c>
      <c r="M157" s="28"/>
      <c r="N157" s="101">
        <v>43686</v>
      </c>
      <c r="O157" s="32">
        <v>114.57</v>
      </c>
      <c r="P157" s="118">
        <f t="shared" si="9"/>
        <v>8.0950285965684099E-3</v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>
        <f t="shared" ca="1" si="7"/>
        <v>43679</v>
      </c>
      <c r="L158" s="118">
        <f t="shared" ca="1" si="8"/>
        <v>-2.8466404513592058E-2</v>
      </c>
      <c r="M158" s="28"/>
      <c r="N158" s="101">
        <v>43679</v>
      </c>
      <c r="O158" s="32">
        <v>113.65</v>
      </c>
      <c r="P158" s="118">
        <f t="shared" si="9"/>
        <v>-2.8466404513592058E-2</v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>
        <f t="shared" ca="1" si="7"/>
        <v>43672</v>
      </c>
      <c r="L159" s="118">
        <f t="shared" ca="1" si="8"/>
        <v>1.881205364919003E-2</v>
      </c>
      <c r="M159" s="28"/>
      <c r="N159" s="101">
        <v>43672</v>
      </c>
      <c r="O159" s="32">
        <v>116.98</v>
      </c>
      <c r="P159" s="118">
        <f t="shared" si="9"/>
        <v>1.881205364919003E-2</v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>
        <f t="shared" ca="1" si="7"/>
        <v>43665</v>
      </c>
      <c r="L160" s="118">
        <f t="shared" ca="1" si="8"/>
        <v>2.5320876626211408E-3</v>
      </c>
      <c r="M160" s="28"/>
      <c r="N160" s="101">
        <v>43665</v>
      </c>
      <c r="O160" s="32">
        <v>114.82</v>
      </c>
      <c r="P160" s="118">
        <f t="shared" si="9"/>
        <v>2.5320876626211408E-3</v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>
        <f t="shared" ca="1" si="7"/>
        <v>43658</v>
      </c>
      <c r="L161" s="118">
        <f t="shared" ca="1" si="8"/>
        <v>-2.1111111111111081E-2</v>
      </c>
      <c r="M161" s="28"/>
      <c r="N161" s="101">
        <v>43658</v>
      </c>
      <c r="O161" s="32">
        <v>114.53</v>
      </c>
      <c r="P161" s="118">
        <f t="shared" si="9"/>
        <v>-2.1111111111111081E-2</v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>
        <f t="shared" ca="1" si="7"/>
        <v>43651</v>
      </c>
      <c r="L162" s="118">
        <f t="shared" ca="1" si="8"/>
        <v>4.3780582024208758E-3</v>
      </c>
      <c r="M162" s="28"/>
      <c r="N162" s="101">
        <v>43651</v>
      </c>
      <c r="O162" s="32">
        <v>117</v>
      </c>
      <c r="P162" s="118">
        <f t="shared" si="9"/>
        <v>4.3780582024208758E-3</v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>
        <f t="shared" ca="1" si="7"/>
        <v>43644</v>
      </c>
      <c r="L163" s="118">
        <f t="shared" ca="1" si="8"/>
        <v>1.6337059329321058E-3</v>
      </c>
      <c r="M163" s="28"/>
      <c r="N163" s="101">
        <v>43644</v>
      </c>
      <c r="O163" s="32">
        <v>116.49</v>
      </c>
      <c r="P163" s="118">
        <f t="shared" si="9"/>
        <v>1.6337059329321058E-3</v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>
        <f t="shared" ca="1" si="7"/>
        <v>43637</v>
      </c>
      <c r="L164" s="118">
        <f t="shared" ca="1" si="8"/>
        <v>3.1050543384509854E-3</v>
      </c>
      <c r="M164" s="28"/>
      <c r="N164" s="101">
        <v>43637</v>
      </c>
      <c r="O164" s="32">
        <v>116.3</v>
      </c>
      <c r="P164" s="118">
        <f t="shared" si="9"/>
        <v>3.1050543384509854E-3</v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>
        <f t="shared" ca="1" si="7"/>
        <v>43630</v>
      </c>
      <c r="L165" s="118">
        <f t="shared" ca="1" si="8"/>
        <v>-3.3525315911631104E-3</v>
      </c>
      <c r="M165" s="28"/>
      <c r="N165" s="101">
        <v>43630</v>
      </c>
      <c r="O165" s="32">
        <v>115.94</v>
      </c>
      <c r="P165" s="118">
        <f t="shared" si="9"/>
        <v>-3.3525315911631104E-3</v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>
        <f t="shared" ca="1" si="7"/>
        <v>43623</v>
      </c>
      <c r="L166" s="118">
        <f t="shared" ca="1" si="8"/>
        <v>1.3239264872397793E-2</v>
      </c>
      <c r="M166" s="28"/>
      <c r="N166" s="101">
        <v>43623</v>
      </c>
      <c r="O166" s="32">
        <v>116.33</v>
      </c>
      <c r="P166" s="118">
        <f t="shared" si="9"/>
        <v>1.3239264872397793E-2</v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>
        <f t="shared" ca="1" si="7"/>
        <v>43616</v>
      </c>
      <c r="L167" s="118">
        <f t="shared" ca="1" si="8"/>
        <v>-1.804652754019842E-2</v>
      </c>
      <c r="M167" s="28"/>
      <c r="N167" s="101">
        <v>43616</v>
      </c>
      <c r="O167" s="32">
        <v>114.81</v>
      </c>
      <c r="P167" s="118">
        <f t="shared" si="9"/>
        <v>-1.804652754019842E-2</v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>
        <f t="shared" ca="1" si="7"/>
        <v>43609</v>
      </c>
      <c r="L168" s="118">
        <f t="shared" ca="1" si="8"/>
        <v>-7.3017490236033655E-3</v>
      </c>
      <c r="M168" s="28"/>
      <c r="N168" s="101">
        <v>43609</v>
      </c>
      <c r="O168" s="32">
        <v>116.92</v>
      </c>
      <c r="P168" s="118">
        <f t="shared" si="9"/>
        <v>-7.3017490236033655E-3</v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>
        <f t="shared" ca="1" si="7"/>
        <v>43602</v>
      </c>
      <c r="L169" s="118">
        <f t="shared" ca="1" si="8"/>
        <v>1.7625712804562044E-2</v>
      </c>
      <c r="M169" s="28"/>
      <c r="N169" s="101">
        <v>43602</v>
      </c>
      <c r="O169" s="32">
        <v>117.78</v>
      </c>
      <c r="P169" s="118">
        <f t="shared" si="9"/>
        <v>1.7625712804562044E-2</v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>
        <f t="shared" ca="1" si="7"/>
        <v>43595</v>
      </c>
      <c r="L170" s="118">
        <f t="shared" ca="1" si="8"/>
        <v>-3.3970453217594621E-2</v>
      </c>
      <c r="M170" s="28"/>
      <c r="N170" s="101">
        <v>43595</v>
      </c>
      <c r="O170" s="32">
        <v>115.74</v>
      </c>
      <c r="P170" s="118">
        <f t="shared" si="9"/>
        <v>-3.3970453217594621E-2</v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>
        <f t="shared" ca="1" si="7"/>
        <v>43588</v>
      </c>
      <c r="L171" s="118">
        <f t="shared" ca="1" si="8"/>
        <v>-1.500125010417519E-3</v>
      </c>
      <c r="M171" s="28"/>
      <c r="N171" s="101">
        <v>43588</v>
      </c>
      <c r="O171" s="32">
        <v>119.81</v>
      </c>
      <c r="P171" s="118">
        <f t="shared" si="9"/>
        <v>-1.500125010417519E-3</v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>
        <f t="shared" ca="1" si="7"/>
        <v>43581</v>
      </c>
      <c r="L172" s="118">
        <f t="shared" ca="1" si="8"/>
        <v>1.8677307071907512E-2</v>
      </c>
      <c r="M172" s="28"/>
      <c r="N172" s="101">
        <v>43581</v>
      </c>
      <c r="O172" s="32">
        <v>119.99</v>
      </c>
      <c r="P172" s="118">
        <f t="shared" si="9"/>
        <v>1.8677307071907512E-2</v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>
        <f t="shared" ca="1" si="7"/>
        <v>43567</v>
      </c>
      <c r="L173" s="118">
        <f t="shared" ca="1" si="8"/>
        <v>5.2914568575574972E-3</v>
      </c>
      <c r="M173" s="28"/>
      <c r="N173" s="101">
        <v>43567</v>
      </c>
      <c r="O173" s="32">
        <v>117.79</v>
      </c>
      <c r="P173" s="118">
        <f t="shared" si="9"/>
        <v>5.2914568575574972E-3</v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>
        <f t="shared" ca="1" si="7"/>
        <v>43560</v>
      </c>
      <c r="L174" s="118">
        <f t="shared" ca="1" si="8"/>
        <v>1.0347503664740909E-2</v>
      </c>
      <c r="M174" s="28"/>
      <c r="N174" s="101">
        <v>43560</v>
      </c>
      <c r="O174" s="32">
        <v>117.17</v>
      </c>
      <c r="P174" s="118">
        <f t="shared" si="9"/>
        <v>1.0347503664740909E-2</v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>
        <f t="shared" ca="1" si="7"/>
        <v>43553</v>
      </c>
      <c r="L175" s="118">
        <f t="shared" ca="1" si="8"/>
        <v>2.0682978348882219E-2</v>
      </c>
      <c r="M175" s="28"/>
      <c r="N175" s="101">
        <v>43553</v>
      </c>
      <c r="O175" s="32">
        <v>115.97</v>
      </c>
      <c r="P175" s="118">
        <f t="shared" si="9"/>
        <v>2.0682978348882219E-2</v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>
        <f t="shared" ca="1" si="7"/>
        <v>43546</v>
      </c>
      <c r="L176" s="118">
        <f t="shared" ca="1" si="8"/>
        <v>-2.8960070206230926E-3</v>
      </c>
      <c r="M176" s="28"/>
      <c r="N176" s="101">
        <v>43546</v>
      </c>
      <c r="O176" s="32">
        <v>113.62</v>
      </c>
      <c r="P176" s="118">
        <f t="shared" si="9"/>
        <v>-2.8960070206230926E-3</v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>
        <f t="shared" ca="1" si="7"/>
        <v>43539</v>
      </c>
      <c r="L177" s="118">
        <f t="shared" ca="1" si="8"/>
        <v>-1.7418297835647079E-2</v>
      </c>
      <c r="M177" s="28"/>
      <c r="N177" s="101">
        <v>43539</v>
      </c>
      <c r="O177" s="32">
        <v>113.95</v>
      </c>
      <c r="P177" s="118">
        <f t="shared" si="9"/>
        <v>-1.7418297835647079E-2</v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>
        <f t="shared" ca="1" si="7"/>
        <v>43532</v>
      </c>
      <c r="L178" s="118">
        <f t="shared" ca="1" si="8"/>
        <v>1.9695770684955649E-2</v>
      </c>
      <c r="M178" s="28"/>
      <c r="N178" s="101">
        <v>43532</v>
      </c>
      <c r="O178" s="32">
        <v>115.97</v>
      </c>
      <c r="P178" s="118">
        <f t="shared" si="9"/>
        <v>1.9695770684955649E-2</v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>
        <f t="shared" ca="1" si="7"/>
        <v>43525</v>
      </c>
      <c r="L179" s="118">
        <f t="shared" ca="1" si="8"/>
        <v>-1.9146183699870645E-2</v>
      </c>
      <c r="M179" s="28"/>
      <c r="N179" s="101">
        <v>43525</v>
      </c>
      <c r="O179" s="32">
        <v>113.73</v>
      </c>
      <c r="P179" s="118">
        <f t="shared" si="9"/>
        <v>-1.9146183699870645E-2</v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>
        <f t="shared" ca="1" si="7"/>
        <v>43518</v>
      </c>
      <c r="L180" s="118">
        <f t="shared" ca="1" si="8"/>
        <v>-9.7361004355623892E-3</v>
      </c>
      <c r="M180" s="28"/>
      <c r="N180" s="101">
        <v>43518</v>
      </c>
      <c r="O180" s="32">
        <v>115.95</v>
      </c>
      <c r="P180" s="118">
        <f t="shared" si="9"/>
        <v>-9.7361004355623892E-3</v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>
        <f t="shared" ca="1" si="7"/>
        <v>43511</v>
      </c>
      <c r="L181" s="118">
        <f t="shared" ca="1" si="8"/>
        <v>-3.4893617021276579E-3</v>
      </c>
      <c r="M181" s="28"/>
      <c r="N181" s="101">
        <v>43511</v>
      </c>
      <c r="O181" s="32">
        <v>117.09</v>
      </c>
      <c r="P181" s="118">
        <f t="shared" si="9"/>
        <v>-3.4893617021276579E-3</v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>
        <f t="shared" ca="1" si="7"/>
        <v>43504</v>
      </c>
      <c r="L182" s="118">
        <f t="shared" ca="1" si="8"/>
        <v>1.9699730972836837E-2</v>
      </c>
      <c r="M182" s="28"/>
      <c r="N182" s="101">
        <v>43504</v>
      </c>
      <c r="O182" s="32">
        <v>117.5</v>
      </c>
      <c r="P182" s="118">
        <f t="shared" si="9"/>
        <v>1.9699730972836837E-2</v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>
        <f t="shared" ca="1" si="7"/>
        <v>43497</v>
      </c>
      <c r="L183" s="118">
        <f t="shared" ca="1" si="8"/>
        <v>4.1830065359478308E-3</v>
      </c>
      <c r="M183" s="28"/>
      <c r="N183" s="101">
        <v>43497</v>
      </c>
      <c r="O183" s="32">
        <v>115.23</v>
      </c>
      <c r="P183" s="118">
        <f t="shared" si="9"/>
        <v>4.1830065359478308E-3</v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>
        <f t="shared" ca="1" si="7"/>
        <v>43490</v>
      </c>
      <c r="L184" s="118">
        <f t="shared" ca="1" si="8"/>
        <v>-2.0871380120009997E-3</v>
      </c>
      <c r="M184" s="28"/>
      <c r="N184" s="101">
        <v>43490</v>
      </c>
      <c r="O184" s="32">
        <v>114.75</v>
      </c>
      <c r="P184" s="118">
        <f t="shared" si="9"/>
        <v>-2.0871380120009997E-3</v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>
        <f t="shared" ca="1" si="7"/>
        <v>43483</v>
      </c>
      <c r="L185" s="118">
        <f t="shared" ca="1" si="8"/>
        <v>-2.7751279160525E-3</v>
      </c>
      <c r="M185" s="28"/>
      <c r="N185" s="101">
        <v>43483</v>
      </c>
      <c r="O185" s="32">
        <v>114.99</v>
      </c>
      <c r="P185" s="118">
        <f t="shared" si="9"/>
        <v>-2.7751279160525E-3</v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>
        <f t="shared" ca="1" si="7"/>
        <v>43476</v>
      </c>
      <c r="L186" s="118">
        <f t="shared" ca="1" si="8"/>
        <v>-2.2133649932157384E-2</v>
      </c>
      <c r="M186" s="28"/>
      <c r="N186" s="101">
        <v>43476</v>
      </c>
      <c r="O186" s="32">
        <v>115.31</v>
      </c>
      <c r="P186" s="118">
        <f t="shared" si="9"/>
        <v>-2.2133649932157384E-2</v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>
        <f t="shared" ca="1" si="7"/>
        <v>43469</v>
      </c>
      <c r="L187" s="118">
        <f t="shared" ca="1" si="8"/>
        <v>-6.5711878685762448E-3</v>
      </c>
      <c r="M187" s="28"/>
      <c r="N187" s="101">
        <v>43469</v>
      </c>
      <c r="O187" s="32">
        <v>117.92</v>
      </c>
      <c r="P187" s="118">
        <f t="shared" si="9"/>
        <v>-6.5711878685762448E-3</v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>
        <f t="shared" ca="1" si="7"/>
        <v>43462</v>
      </c>
      <c r="L188" s="118">
        <f t="shared" ca="1" si="8"/>
        <v>8.7532931078440068E-3</v>
      </c>
      <c r="M188" s="28"/>
      <c r="N188" s="101">
        <v>43462</v>
      </c>
      <c r="O188" s="32">
        <v>118.7</v>
      </c>
      <c r="P188" s="118">
        <f t="shared" si="9"/>
        <v>8.7532931078440068E-3</v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>
        <f t="shared" ca="1" si="7"/>
        <v>43455</v>
      </c>
      <c r="L189" s="118">
        <f t="shared" ca="1" si="8"/>
        <v>-6.6689177781529274E-3</v>
      </c>
      <c r="M189" s="28"/>
      <c r="N189" s="101">
        <v>43455</v>
      </c>
      <c r="O189" s="32">
        <v>117.67</v>
      </c>
      <c r="P189" s="118">
        <f t="shared" si="9"/>
        <v>-6.6689177781529274E-3</v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>
        <f t="shared" ca="1" si="7"/>
        <v>43448</v>
      </c>
      <c r="L190" s="118">
        <f t="shared" ca="1" si="8"/>
        <v>-9.2772202074720145E-4</v>
      </c>
      <c r="M190" s="28"/>
      <c r="N190" s="101">
        <v>43448</v>
      </c>
      <c r="O190" s="32">
        <v>118.46</v>
      </c>
      <c r="P190" s="118">
        <f t="shared" si="9"/>
        <v>-9.2772202074720145E-4</v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>
        <f t="shared" ca="1" si="7"/>
        <v>43441</v>
      </c>
      <c r="L191" s="118">
        <f t="shared" ca="1" si="8"/>
        <v>1.4358108108107892E-3</v>
      </c>
      <c r="M191" s="28"/>
      <c r="N191" s="101">
        <v>43441</v>
      </c>
      <c r="O191" s="32">
        <v>118.57</v>
      </c>
      <c r="P191" s="118">
        <f t="shared" si="9"/>
        <v>1.4358108108107892E-3</v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>
        <f t="shared" ca="1" si="7"/>
        <v>43434</v>
      </c>
      <c r="L192" s="118">
        <f t="shared" ca="1" si="8"/>
        <v>-6.6280728249012988E-3</v>
      </c>
      <c r="M192" s="28"/>
      <c r="N192" s="101">
        <v>43434</v>
      </c>
      <c r="O192" s="32">
        <v>118.4</v>
      </c>
      <c r="P192" s="118">
        <f t="shared" si="9"/>
        <v>-6.6280728249012988E-3</v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>
        <f t="shared" ca="1" si="7"/>
        <v>43427</v>
      </c>
      <c r="L193" s="118">
        <f t="shared" ca="1" si="8"/>
        <v>2.5290322580645119E-2</v>
      </c>
      <c r="M193" s="28"/>
      <c r="N193" s="101">
        <v>43427</v>
      </c>
      <c r="O193" s="32">
        <v>119.19</v>
      </c>
      <c r="P193" s="118">
        <f t="shared" si="9"/>
        <v>2.5290322580645119E-2</v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>
        <f t="shared" ca="1" si="7"/>
        <v>43420</v>
      </c>
      <c r="L194" s="118">
        <f t="shared" ca="1" si="8"/>
        <v>3.2690770187439044E-2</v>
      </c>
      <c r="M194" s="28"/>
      <c r="N194" s="101">
        <v>43420</v>
      </c>
      <c r="O194" s="32">
        <v>116.25</v>
      </c>
      <c r="P194" s="118">
        <f t="shared" si="9"/>
        <v>3.2690770187439044E-2</v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>
        <f t="shared" ca="1" si="7"/>
        <v>43413</v>
      </c>
      <c r="L195" s="118">
        <f t="shared" ca="1" si="8"/>
        <v>1.0139985642498184E-2</v>
      </c>
      <c r="M195" s="28"/>
      <c r="N195" s="101">
        <v>43413</v>
      </c>
      <c r="O195" s="32">
        <v>112.57</v>
      </c>
      <c r="P195" s="118">
        <f t="shared" si="9"/>
        <v>1.0139985642498184E-2</v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>
        <f t="shared" ca="1" si="7"/>
        <v>43406</v>
      </c>
      <c r="L196" s="118">
        <f t="shared" ca="1" si="8"/>
        <v>8.4155280065152382E-3</v>
      </c>
      <c r="M196" s="28"/>
      <c r="N196" s="101">
        <v>43406</v>
      </c>
      <c r="O196" s="32">
        <v>111.44</v>
      </c>
      <c r="P196" s="118">
        <f t="shared" si="9"/>
        <v>8.4155280065152382E-3</v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>
        <f t="shared" ca="1" si="7"/>
        <v>43399</v>
      </c>
      <c r="L197" s="118">
        <f t="shared" ca="1" si="8"/>
        <v>1.1255490483162545E-2</v>
      </c>
      <c r="M197" s="28"/>
      <c r="N197" s="101">
        <v>43399</v>
      </c>
      <c r="O197" s="32">
        <v>110.51</v>
      </c>
      <c r="P197" s="118">
        <f t="shared" si="9"/>
        <v>1.1255490483162545E-2</v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>
        <f t="shared" ref="K198:K261" ca="1" si="10">IFERROR(IF(AND($B$2&lt;=IF($N198&lt;&gt;"",$N198,$K197-7),IF($N198&lt;&gt;"",$N198,$K197-7)&lt;=EndDate),IF($N198&lt;&gt;"",$N198,$K197-7),""),"")</f>
        <v>43392</v>
      </c>
      <c r="L198" s="118">
        <f t="shared" ref="L198:L261" ca="1" si="11">IFERROR(0+VLOOKUP($K198,$N:$P,3,FALSE),"")</f>
        <v>1.5991074748977319E-2</v>
      </c>
      <c r="M198" s="28"/>
      <c r="N198" s="101">
        <v>43392</v>
      </c>
      <c r="O198" s="32">
        <v>109.28</v>
      </c>
      <c r="P198" s="118">
        <f t="shared" ref="P198:P261" si="12">IFERROR(O198/O199-1,"")</f>
        <v>1.5991074748977319E-2</v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>
        <f t="shared" ca="1" si="10"/>
        <v>43385</v>
      </c>
      <c r="L199" s="118">
        <f t="shared" ca="1" si="11"/>
        <v>-1.8434020806716522E-2</v>
      </c>
      <c r="M199" s="28"/>
      <c r="N199" s="101">
        <v>43385</v>
      </c>
      <c r="O199" s="32">
        <v>107.56</v>
      </c>
      <c r="P199" s="118">
        <f t="shared" si="12"/>
        <v>-1.8434020806716522E-2</v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>
        <f t="shared" ca="1" si="10"/>
        <v>43378</v>
      </c>
      <c r="L200" s="118">
        <f t="shared" ca="1" si="11"/>
        <v>1.2847767815879374E-2</v>
      </c>
      <c r="M200" s="28"/>
      <c r="N200" s="101">
        <v>43378</v>
      </c>
      <c r="O200" s="32">
        <v>109.58</v>
      </c>
      <c r="P200" s="118">
        <f t="shared" si="12"/>
        <v>1.2847767815879374E-2</v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>
        <f t="shared" ca="1" si="10"/>
        <v>43371</v>
      </c>
      <c r="L201" s="118">
        <f t="shared" ca="1" si="11"/>
        <v>2.6762835721742428E-2</v>
      </c>
      <c r="M201" s="28"/>
      <c r="N201" s="101">
        <v>43371</v>
      </c>
      <c r="O201" s="32">
        <v>108.19</v>
      </c>
      <c r="P201" s="118">
        <f t="shared" si="12"/>
        <v>2.6762835721742428E-2</v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>
        <f t="shared" ca="1" si="10"/>
        <v>43364</v>
      </c>
      <c r="L202" s="118">
        <f t="shared" ca="1" si="11"/>
        <v>-7.4415975885455676E-3</v>
      </c>
      <c r="M202" s="28"/>
      <c r="N202" s="101">
        <v>43364</v>
      </c>
      <c r="O202" s="32">
        <v>105.37</v>
      </c>
      <c r="P202" s="118">
        <f t="shared" si="12"/>
        <v>-7.4415975885455676E-3</v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>
        <f t="shared" ca="1" si="10"/>
        <v>43357</v>
      </c>
      <c r="L203" s="118">
        <f t="shared" ca="1" si="11"/>
        <v>-1.4298978644382565E-2</v>
      </c>
      <c r="M203" s="28"/>
      <c r="N203" s="101">
        <v>43357</v>
      </c>
      <c r="O203" s="32">
        <v>106.16</v>
      </c>
      <c r="P203" s="118">
        <f t="shared" si="12"/>
        <v>-1.4298978644382565E-2</v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>
        <f t="shared" ca="1" si="10"/>
        <v>43350</v>
      </c>
      <c r="L204" s="118">
        <f t="shared" ca="1" si="11"/>
        <v>-2.1442849354897375E-2</v>
      </c>
      <c r="M204" s="28"/>
      <c r="N204" s="101">
        <v>43350</v>
      </c>
      <c r="O204" s="32">
        <v>107.7</v>
      </c>
      <c r="P204" s="118">
        <f t="shared" si="12"/>
        <v>-2.1442849354897375E-2</v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>
        <f t="shared" ca="1" si="10"/>
        <v>43343</v>
      </c>
      <c r="L205" s="118">
        <f t="shared" ca="1" si="11"/>
        <v>-8.1110310021628163E-3</v>
      </c>
      <c r="M205" s="28"/>
      <c r="N205" s="101">
        <v>43343</v>
      </c>
      <c r="O205" s="32">
        <v>110.06</v>
      </c>
      <c r="P205" s="118">
        <f t="shared" si="12"/>
        <v>-8.1110310021628163E-3</v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>
        <f t="shared" ca="1" si="10"/>
        <v>43336</v>
      </c>
      <c r="L206" s="118">
        <f t="shared" ca="1" si="11"/>
        <v>-1.4652339934286496E-2</v>
      </c>
      <c r="M206" s="28"/>
      <c r="N206" s="101">
        <v>43336</v>
      </c>
      <c r="O206" s="32">
        <v>110.96</v>
      </c>
      <c r="P206" s="118">
        <f t="shared" si="12"/>
        <v>-1.4652339934286496E-2</v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>
        <f t="shared" ca="1" si="10"/>
        <v>43329</v>
      </c>
      <c r="L207" s="118">
        <f t="shared" ca="1" si="11"/>
        <v>1.0667614899102507E-3</v>
      </c>
      <c r="M207" s="28"/>
      <c r="N207" s="101">
        <v>43329</v>
      </c>
      <c r="O207" s="32">
        <v>112.61</v>
      </c>
      <c r="P207" s="118">
        <f t="shared" si="12"/>
        <v>1.0667614899102507E-3</v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>
        <f t="shared" ca="1" si="10"/>
        <v>43322</v>
      </c>
      <c r="L208" s="118">
        <f t="shared" ca="1" si="11"/>
        <v>1.2146841821126353E-2</v>
      </c>
      <c r="M208" s="28"/>
      <c r="N208" s="101">
        <v>43322</v>
      </c>
      <c r="O208" s="32">
        <v>112.49</v>
      </c>
      <c r="P208" s="118">
        <f t="shared" si="12"/>
        <v>1.2146841821126353E-2</v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>
        <f t="shared" ca="1" si="10"/>
        <v>43315</v>
      </c>
      <c r="L209" s="118">
        <f t="shared" ca="1" si="11"/>
        <v>-1.3053902850546084E-2</v>
      </c>
      <c r="M209" s="28"/>
      <c r="N209" s="101">
        <v>43315</v>
      </c>
      <c r="O209" s="32">
        <v>111.14</v>
      </c>
      <c r="P209" s="118">
        <f t="shared" si="12"/>
        <v>-1.3053902850546084E-2</v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>
        <f t="shared" ca="1" si="10"/>
        <v>43308</v>
      </c>
      <c r="L210" s="118">
        <f t="shared" ca="1" si="11"/>
        <v>-1.8221447253705336E-2</v>
      </c>
      <c r="M210" s="28"/>
      <c r="N210" s="101">
        <v>43308</v>
      </c>
      <c r="O210" s="32">
        <v>112.61</v>
      </c>
      <c r="P210" s="118">
        <f t="shared" si="12"/>
        <v>-1.8221447253705336E-2</v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>
        <f t="shared" ca="1" si="10"/>
        <v>43301</v>
      </c>
      <c r="L211" s="118">
        <f t="shared" ca="1" si="11"/>
        <v>-1.5027908973808457E-2</v>
      </c>
      <c r="M211" s="28"/>
      <c r="N211" s="101">
        <v>43301</v>
      </c>
      <c r="O211" s="32">
        <v>114.7</v>
      </c>
      <c r="P211" s="118">
        <f t="shared" si="12"/>
        <v>-1.5027908973808457E-2</v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>
        <f t="shared" ca="1" si="10"/>
        <v>43294</v>
      </c>
      <c r="L212" s="118">
        <f t="shared" ca="1" si="11"/>
        <v>-2.7404299049412773E-3</v>
      </c>
      <c r="M212" s="28"/>
      <c r="N212" s="101">
        <v>43294</v>
      </c>
      <c r="O212" s="32">
        <v>116.45</v>
      </c>
      <c r="P212" s="118">
        <f t="shared" si="12"/>
        <v>-2.7404299049412773E-3</v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>
        <f t="shared" ca="1" si="10"/>
        <v>43287</v>
      </c>
      <c r="L213" s="118">
        <f t="shared" ca="1" si="11"/>
        <v>-9.7523744911804933E-3</v>
      </c>
      <c r="M213" s="28"/>
      <c r="N213" s="101">
        <v>43287</v>
      </c>
      <c r="O213" s="32">
        <v>116.77</v>
      </c>
      <c r="P213" s="118">
        <f t="shared" si="12"/>
        <v>-9.7523744911804933E-3</v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>
        <f t="shared" ca="1" si="10"/>
        <v>43280</v>
      </c>
      <c r="L214" s="118">
        <f t="shared" ca="1" si="11"/>
        <v>3.1941892010151518E-2</v>
      </c>
      <c r="M214" s="28"/>
      <c r="N214" s="101">
        <v>43280</v>
      </c>
      <c r="O214" s="32">
        <v>117.92</v>
      </c>
      <c r="P214" s="118">
        <f t="shared" si="12"/>
        <v>3.1941892010151518E-2</v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>
        <f t="shared" ca="1" si="10"/>
        <v>43273</v>
      </c>
      <c r="L215" s="118">
        <f t="shared" ca="1" si="11"/>
        <v>1.2493354598617668E-2</v>
      </c>
      <c r="M215" s="28"/>
      <c r="N215" s="101">
        <v>43273</v>
      </c>
      <c r="O215" s="32">
        <v>114.27</v>
      </c>
      <c r="P215" s="118">
        <f t="shared" si="12"/>
        <v>1.2493354598617668E-2</v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>
        <f t="shared" ca="1" si="10"/>
        <v>43266</v>
      </c>
      <c r="L216" s="118">
        <f t="shared" ca="1" si="11"/>
        <v>1.3308490817141028E-3</v>
      </c>
      <c r="M216" s="28"/>
      <c r="N216" s="101">
        <v>43266</v>
      </c>
      <c r="O216" s="32">
        <v>112.86</v>
      </c>
      <c r="P216" s="118">
        <f t="shared" si="12"/>
        <v>1.3308490817141028E-3</v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>
        <f t="shared" ca="1" si="10"/>
        <v>43259</v>
      </c>
      <c r="L217" s="118">
        <f t="shared" ca="1" si="11"/>
        <v>-1.1229055180278946E-2</v>
      </c>
      <c r="M217" s="28"/>
      <c r="N217" s="101">
        <v>43259</v>
      </c>
      <c r="O217" s="32">
        <v>112.71</v>
      </c>
      <c r="P217" s="118">
        <f t="shared" si="12"/>
        <v>-1.1229055180278946E-2</v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>
        <f t="shared" ca="1" si="10"/>
        <v>43252</v>
      </c>
      <c r="L218" s="118">
        <f t="shared" ca="1" si="11"/>
        <v>-9.2994959151747603E-3</v>
      </c>
      <c r="M218" s="28"/>
      <c r="N218" s="101">
        <v>43252</v>
      </c>
      <c r="O218" s="32">
        <v>113.99</v>
      </c>
      <c r="P218" s="118">
        <f t="shared" si="12"/>
        <v>-9.2994959151747603E-3</v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>
        <f t="shared" ca="1" si="10"/>
        <v>43245</v>
      </c>
      <c r="L219" s="118">
        <f t="shared" ca="1" si="11"/>
        <v>1.3476614110807805E-2</v>
      </c>
      <c r="M219" s="28"/>
      <c r="N219" s="101">
        <v>43245</v>
      </c>
      <c r="O219" s="32">
        <v>115.06</v>
      </c>
      <c r="P219" s="118">
        <f t="shared" si="12"/>
        <v>1.3476614110807805E-2</v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>
        <f t="shared" ca="1" si="10"/>
        <v>43238</v>
      </c>
      <c r="L220" s="118">
        <f t="shared" ca="1" si="11"/>
        <v>4.6902654867255755E-3</v>
      </c>
      <c r="M220" s="28"/>
      <c r="N220" s="101">
        <v>43238</v>
      </c>
      <c r="O220" s="32">
        <v>113.53</v>
      </c>
      <c r="P220" s="118">
        <f t="shared" si="12"/>
        <v>4.6902654867255755E-3</v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>
        <f t="shared" ca="1" si="10"/>
        <v>43231</v>
      </c>
      <c r="L221" s="118">
        <f t="shared" ca="1" si="11"/>
        <v>2.3087369850611106E-2</v>
      </c>
      <c r="M221" s="28"/>
      <c r="N221" s="101">
        <v>43231</v>
      </c>
      <c r="O221" s="32">
        <v>113</v>
      </c>
      <c r="P221" s="118">
        <f t="shared" si="12"/>
        <v>2.3087369850611106E-2</v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>
        <f t="shared" ca="1" si="10"/>
        <v>43224</v>
      </c>
      <c r="L222" s="118">
        <f t="shared" ca="1" si="11"/>
        <v>-6.3336952587755846E-4</v>
      </c>
      <c r="M222" s="28"/>
      <c r="N222" s="101">
        <v>43224</v>
      </c>
      <c r="O222" s="32">
        <v>110.45</v>
      </c>
      <c r="P222" s="118">
        <f t="shared" si="12"/>
        <v>-6.3336952587755846E-4</v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>
        <f t="shared" ca="1" si="10"/>
        <v>43217</v>
      </c>
      <c r="L223" s="118">
        <f t="shared" ca="1" si="11"/>
        <v>1.0699588477366184E-2</v>
      </c>
      <c r="M223" s="28"/>
      <c r="N223" s="101">
        <v>43217</v>
      </c>
      <c r="O223" s="32">
        <v>110.52</v>
      </c>
      <c r="P223" s="118">
        <f t="shared" si="12"/>
        <v>1.0699588477366184E-2</v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>
        <f t="shared" ca="1" si="10"/>
        <v>43210</v>
      </c>
      <c r="L224" s="118">
        <f t="shared" ca="1" si="11"/>
        <v>1.9241341396372125E-3</v>
      </c>
      <c r="M224" s="28"/>
      <c r="N224" s="101">
        <v>43210</v>
      </c>
      <c r="O224" s="32">
        <v>109.35</v>
      </c>
      <c r="P224" s="118">
        <f t="shared" si="12"/>
        <v>1.9241341396372125E-3</v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>
        <f t="shared" ca="1" si="10"/>
        <v>43203</v>
      </c>
      <c r="L225" s="118">
        <f t="shared" ca="1" si="11"/>
        <v>1.3935340022296572E-2</v>
      </c>
      <c r="M225" s="28"/>
      <c r="N225" s="101">
        <v>43203</v>
      </c>
      <c r="O225" s="32">
        <v>109.14</v>
      </c>
      <c r="P225" s="118">
        <f t="shared" si="12"/>
        <v>1.3935340022296572E-2</v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>
        <f t="shared" ca="1" si="10"/>
        <v>43196</v>
      </c>
      <c r="L226" s="118">
        <f t="shared" ca="1" si="11"/>
        <v>1.3954786491767734E-3</v>
      </c>
      <c r="M226" s="28"/>
      <c r="N226" s="101">
        <v>43196</v>
      </c>
      <c r="O226" s="32">
        <v>107.64</v>
      </c>
      <c r="P226" s="118">
        <f t="shared" si="12"/>
        <v>1.3954786491767734E-3</v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>
        <f t="shared" ca="1" si="10"/>
        <v>43189</v>
      </c>
      <c r="L227" s="118">
        <f t="shared" ca="1" si="11"/>
        <v>3.4540702016430114E-3</v>
      </c>
      <c r="M227" s="28"/>
      <c r="N227" s="101">
        <v>43189</v>
      </c>
      <c r="O227" s="32">
        <v>107.49</v>
      </c>
      <c r="P227" s="118">
        <f t="shared" si="12"/>
        <v>3.4540702016430114E-3</v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>
        <f t="shared" ca="1" si="10"/>
        <v>43182</v>
      </c>
      <c r="L228" s="118">
        <f t="shared" ca="1" si="11"/>
        <v>4.2186181681822532E-3</v>
      </c>
      <c r="M228" s="28"/>
      <c r="N228" s="101">
        <v>43182</v>
      </c>
      <c r="O228" s="32">
        <v>107.12</v>
      </c>
      <c r="P228" s="118">
        <f t="shared" si="12"/>
        <v>4.2186181681822532E-3</v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>
        <f t="shared" ca="1" si="10"/>
        <v>43175</v>
      </c>
      <c r="L229" s="118">
        <f t="shared" ca="1" si="11"/>
        <v>5.6279898696187658E-4</v>
      </c>
      <c r="M229" s="28"/>
      <c r="N229" s="101">
        <v>43175</v>
      </c>
      <c r="O229" s="32">
        <v>106.67</v>
      </c>
      <c r="P229" s="118">
        <f t="shared" si="12"/>
        <v>5.6279898696187658E-4</v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>
        <f t="shared" ca="1" si="10"/>
        <v>43168</v>
      </c>
      <c r="L230" s="118">
        <f t="shared" ca="1" si="11"/>
        <v>-1.8756447528833764E-4</v>
      </c>
      <c r="M230" s="28"/>
      <c r="N230" s="101">
        <v>43168</v>
      </c>
      <c r="O230" s="32">
        <v>106.61</v>
      </c>
      <c r="P230" s="118">
        <f t="shared" si="12"/>
        <v>-1.8756447528833764E-4</v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>
        <f t="shared" ca="1" si="10"/>
        <v>43161</v>
      </c>
      <c r="L231" s="118">
        <f t="shared" ca="1" si="11"/>
        <v>-1.498267628055161E-3</v>
      </c>
      <c r="M231" s="28"/>
      <c r="N231" s="101">
        <v>43161</v>
      </c>
      <c r="O231" s="32">
        <v>106.63</v>
      </c>
      <c r="P231" s="118">
        <f t="shared" si="12"/>
        <v>-1.498267628055161E-3</v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>
        <f t="shared" ca="1" si="10"/>
        <v>43154</v>
      </c>
      <c r="L232" s="118">
        <f t="shared" ca="1" si="11"/>
        <v>1.873185351690676E-4</v>
      </c>
      <c r="M232" s="28"/>
      <c r="N232" s="101">
        <v>43154</v>
      </c>
      <c r="O232" s="32">
        <v>106.79</v>
      </c>
      <c r="P232" s="118">
        <f t="shared" si="12"/>
        <v>1.873185351690676E-4</v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>
        <f t="shared" ca="1" si="10"/>
        <v>43147</v>
      </c>
      <c r="L233" s="118">
        <f t="shared" ca="1" si="11"/>
        <v>2.3779844663917915E-2</v>
      </c>
      <c r="M233" s="28"/>
      <c r="N233" s="101">
        <v>43147</v>
      </c>
      <c r="O233" s="32">
        <v>106.77</v>
      </c>
      <c r="P233" s="118">
        <f t="shared" si="12"/>
        <v>2.3779844663917915E-2</v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>
        <f t="shared" ca="1" si="10"/>
        <v>43140</v>
      </c>
      <c r="L234" s="118">
        <f t="shared" ca="1" si="11"/>
        <v>-4.1452205882352877E-2</v>
      </c>
      <c r="M234" s="28"/>
      <c r="N234" s="101">
        <v>43140</v>
      </c>
      <c r="O234" s="32">
        <v>104.29</v>
      </c>
      <c r="P234" s="118">
        <f t="shared" si="12"/>
        <v>-4.1452205882352877E-2</v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>
        <f t="shared" ca="1" si="10"/>
        <v>43133</v>
      </c>
      <c r="L235" s="118">
        <f t="shared" ca="1" si="11"/>
        <v>-1.0100082637040098E-3</v>
      </c>
      <c r="M235" s="28"/>
      <c r="N235" s="101">
        <v>43133</v>
      </c>
      <c r="O235" s="32">
        <v>108.8</v>
      </c>
      <c r="P235" s="118">
        <f t="shared" si="12"/>
        <v>-1.0100082637040098E-3</v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>
        <f t="shared" ca="1" si="10"/>
        <v>43126</v>
      </c>
      <c r="L236" s="118">
        <f t="shared" ca="1" si="11"/>
        <v>4.2415859843245585E-3</v>
      </c>
      <c r="M236" s="28"/>
      <c r="N236" s="101">
        <v>43126</v>
      </c>
      <c r="O236" s="32">
        <v>108.91</v>
      </c>
      <c r="P236" s="118">
        <f t="shared" si="12"/>
        <v>4.2415859843245585E-3</v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>
        <f t="shared" ca="1" si="10"/>
        <v>43119</v>
      </c>
      <c r="L237" s="118">
        <f t="shared" ca="1" si="11"/>
        <v>-7.5043470302919024E-3</v>
      </c>
      <c r="M237" s="28"/>
      <c r="N237" s="101">
        <v>43119</v>
      </c>
      <c r="O237" s="32">
        <v>108.45</v>
      </c>
      <c r="P237" s="118">
        <f t="shared" si="12"/>
        <v>-7.5043470302919024E-3</v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>
        <f t="shared" ca="1" si="10"/>
        <v>43112</v>
      </c>
      <c r="L238" s="118">
        <f t="shared" ca="1" si="11"/>
        <v>-1.0414779931171902E-2</v>
      </c>
      <c r="M238" s="28"/>
      <c r="N238" s="101">
        <v>43112</v>
      </c>
      <c r="O238" s="32">
        <v>109.27</v>
      </c>
      <c r="P238" s="118">
        <f t="shared" si="12"/>
        <v>-1.0414779931171902E-2</v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>
        <f t="shared" ca="1" si="10"/>
        <v>43105</v>
      </c>
      <c r="L239" s="118">
        <f t="shared" ca="1" si="11"/>
        <v>1.6758747697974252E-2</v>
      </c>
      <c r="M239" s="28"/>
      <c r="N239" s="101">
        <v>43105</v>
      </c>
      <c r="O239" s="32">
        <v>110.42</v>
      </c>
      <c r="P239" s="118">
        <f t="shared" si="12"/>
        <v>1.6758747697974252E-2</v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>
        <f t="shared" ca="1" si="10"/>
        <v>43098</v>
      </c>
      <c r="L240" s="118">
        <f t="shared" ca="1" si="11"/>
        <v>5.1832654572379067E-3</v>
      </c>
      <c r="M240" s="28"/>
      <c r="N240" s="101">
        <v>43098</v>
      </c>
      <c r="O240" s="32">
        <v>108.6</v>
      </c>
      <c r="P240" s="118">
        <f t="shared" si="12"/>
        <v>5.1832654572379067E-3</v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>
        <f t="shared" ca="1" si="10"/>
        <v>43091</v>
      </c>
      <c r="L241" s="118">
        <f t="shared" ca="1" si="11"/>
        <v>2.6118339823345105E-2</v>
      </c>
      <c r="M241" s="28"/>
      <c r="N241" s="101">
        <v>43091</v>
      </c>
      <c r="O241" s="32">
        <v>108.04</v>
      </c>
      <c r="P241" s="118">
        <f t="shared" si="12"/>
        <v>2.6118339823345105E-2</v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>
        <f t="shared" ca="1" si="10"/>
        <v>43084</v>
      </c>
      <c r="L242" s="118">
        <f t="shared" ca="1" si="11"/>
        <v>-6.5106623891300064E-3</v>
      </c>
      <c r="M242" s="28"/>
      <c r="N242" s="101">
        <v>43084</v>
      </c>
      <c r="O242" s="32">
        <v>105.29</v>
      </c>
      <c r="P242" s="118">
        <f t="shared" si="12"/>
        <v>-6.5106623891300064E-3</v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>
        <f t="shared" ca="1" si="10"/>
        <v>43077</v>
      </c>
      <c r="L243" s="118">
        <f t="shared" ca="1" si="11"/>
        <v>3.0633083730428945E-2</v>
      </c>
      <c r="M243" s="28"/>
      <c r="N243" s="101">
        <v>43077</v>
      </c>
      <c r="O243" s="32">
        <v>105.98</v>
      </c>
      <c r="P243" s="118">
        <f t="shared" si="12"/>
        <v>3.0633083730428945E-2</v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>
        <f t="shared" ca="1" si="10"/>
        <v>43070</v>
      </c>
      <c r="L244" s="118">
        <f t="shared" ca="1" si="11"/>
        <v>-3.2097138554216809E-2</v>
      </c>
      <c r="M244" s="28"/>
      <c r="N244" s="101">
        <v>43070</v>
      </c>
      <c r="O244" s="32">
        <v>102.83</v>
      </c>
      <c r="P244" s="118">
        <f t="shared" si="12"/>
        <v>-3.2097138554216809E-2</v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>
        <f t="shared" ca="1" si="10"/>
        <v>43063</v>
      </c>
      <c r="L245" s="118">
        <f t="shared" ca="1" si="11"/>
        <v>1.7429611185596494E-2</v>
      </c>
      <c r="M245" s="28"/>
      <c r="N245" s="101">
        <v>43063</v>
      </c>
      <c r="O245" s="32">
        <v>106.24</v>
      </c>
      <c r="P245" s="118">
        <f t="shared" si="12"/>
        <v>1.7429611185596494E-2</v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>
        <f t="shared" ca="1" si="10"/>
        <v>43056</v>
      </c>
      <c r="L246" s="118">
        <f t="shared" ca="1" si="11"/>
        <v>-1.369604231604804E-2</v>
      </c>
      <c r="M246" s="28"/>
      <c r="N246" s="101">
        <v>43056</v>
      </c>
      <c r="O246" s="32">
        <v>104.42</v>
      </c>
      <c r="P246" s="118">
        <f t="shared" si="12"/>
        <v>-1.369604231604804E-2</v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>
        <f t="shared" ca="1" si="10"/>
        <v>43049</v>
      </c>
      <c r="L247" s="118">
        <f t="shared" ca="1" si="11"/>
        <v>-1.5437552310982983E-2</v>
      </c>
      <c r="M247" s="28"/>
      <c r="N247" s="101">
        <v>43049</v>
      </c>
      <c r="O247" s="32">
        <v>105.87</v>
      </c>
      <c r="P247" s="118">
        <f t="shared" si="12"/>
        <v>-1.5437552310982983E-2</v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>
        <f t="shared" ca="1" si="10"/>
        <v>43042</v>
      </c>
      <c r="L248" s="118">
        <f t="shared" ca="1" si="11"/>
        <v>1.0335431739171286E-2</v>
      </c>
      <c r="M248" s="28"/>
      <c r="N248" s="101">
        <v>43042</v>
      </c>
      <c r="O248" s="32">
        <v>107.53</v>
      </c>
      <c r="P248" s="118">
        <f t="shared" si="12"/>
        <v>1.0335431739171286E-2</v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>
        <f t="shared" ca="1" si="10"/>
        <v>43035</v>
      </c>
      <c r="L249" s="118">
        <f t="shared" ca="1" si="11"/>
        <v>2.474484883497019E-2</v>
      </c>
      <c r="M249" s="28"/>
      <c r="N249" s="101">
        <v>43035</v>
      </c>
      <c r="O249" s="32">
        <v>106.43</v>
      </c>
      <c r="P249" s="118">
        <f t="shared" si="12"/>
        <v>2.474484883497019E-2</v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>
        <f t="shared" ca="1" si="10"/>
        <v>43028</v>
      </c>
      <c r="L250" s="118">
        <f t="shared" ca="1" si="11"/>
        <v>1.031128404669257E-2</v>
      </c>
      <c r="M250" s="28"/>
      <c r="N250" s="101">
        <v>43028</v>
      </c>
      <c r="O250" s="32">
        <v>103.86</v>
      </c>
      <c r="P250" s="118">
        <f t="shared" si="12"/>
        <v>1.031128404669257E-2</v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>
        <f t="shared" ca="1" si="10"/>
        <v>43021</v>
      </c>
      <c r="L251" s="118">
        <f t="shared" ca="1" si="11"/>
        <v>-5.5141723904421625E-3</v>
      </c>
      <c r="M251" s="28"/>
      <c r="N251" s="101">
        <v>43021</v>
      </c>
      <c r="O251" s="32">
        <v>102.8</v>
      </c>
      <c r="P251" s="118">
        <f t="shared" si="12"/>
        <v>-5.5141723904421625E-3</v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>
        <f t="shared" ca="1" si="10"/>
        <v>43014</v>
      </c>
      <c r="L252" s="118">
        <f t="shared" ca="1" si="11"/>
        <v>2.6820303963444925E-2</v>
      </c>
      <c r="M252" s="28"/>
      <c r="N252" s="101">
        <v>43014</v>
      </c>
      <c r="O252" s="32">
        <v>103.37</v>
      </c>
      <c r="P252" s="118">
        <f t="shared" si="12"/>
        <v>2.6820303963444925E-2</v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>
        <f t="shared" ca="1" si="10"/>
        <v>43007</v>
      </c>
      <c r="L253" s="118">
        <f t="shared" ca="1" si="11"/>
        <v>2.0903842325303845E-3</v>
      </c>
      <c r="M253" s="28"/>
      <c r="N253" s="101">
        <v>43007</v>
      </c>
      <c r="O253" s="32">
        <v>100.67</v>
      </c>
      <c r="P253" s="118">
        <f t="shared" si="12"/>
        <v>2.0903842325303845E-3</v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>
        <f t="shared" ca="1" si="10"/>
        <v>43000</v>
      </c>
      <c r="L254" s="118">
        <f t="shared" ca="1" si="11"/>
        <v>1.3212304589006463E-2</v>
      </c>
      <c r="M254" s="28"/>
      <c r="N254" s="101">
        <v>43000</v>
      </c>
      <c r="O254" s="32">
        <v>100.46</v>
      </c>
      <c r="P254" s="118">
        <f t="shared" si="12"/>
        <v>1.3212304589006463E-2</v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>
        <f t="shared" ca="1" si="10"/>
        <v>42993</v>
      </c>
      <c r="L255" s="118">
        <f t="shared" ca="1" si="11"/>
        <v>-2.6509572901325384E-2</v>
      </c>
      <c r="M255" s="28"/>
      <c r="N255" s="101">
        <v>42993</v>
      </c>
      <c r="O255" s="32">
        <v>99.15</v>
      </c>
      <c r="P255" s="118">
        <f t="shared" si="12"/>
        <v>-2.6509572901325384E-2</v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>
        <f t="shared" ca="1" si="10"/>
        <v>42986</v>
      </c>
      <c r="L256" s="118">
        <f t="shared" ca="1" si="11"/>
        <v>2.6403305451980108E-2</v>
      </c>
      <c r="M256" s="28"/>
      <c r="N256" s="101">
        <v>42986</v>
      </c>
      <c r="O256" s="32">
        <v>101.85</v>
      </c>
      <c r="P256" s="118">
        <f t="shared" si="12"/>
        <v>2.6403305451980108E-2</v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>
        <f t="shared" ca="1" si="10"/>
        <v>42979</v>
      </c>
      <c r="L257" s="118">
        <f t="shared" ca="1" si="11"/>
        <v>2.056978298878942E-2</v>
      </c>
      <c r="M257" s="28"/>
      <c r="N257" s="101">
        <v>42979</v>
      </c>
      <c r="O257" s="32">
        <v>99.23</v>
      </c>
      <c r="P257" s="118">
        <f t="shared" si="12"/>
        <v>2.056978298878942E-2</v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>
        <f t="shared" ca="1" si="10"/>
        <v>42972</v>
      </c>
      <c r="L258" s="118">
        <f t="shared" ca="1" si="11"/>
        <v>2.1538138264341145E-2</v>
      </c>
      <c r="M258" s="28"/>
      <c r="N258" s="101">
        <v>42972</v>
      </c>
      <c r="O258" s="32">
        <v>97.23</v>
      </c>
      <c r="P258" s="118">
        <f t="shared" si="12"/>
        <v>2.1538138264341145E-2</v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>
        <f t="shared" ca="1" si="10"/>
        <v>42965</v>
      </c>
      <c r="L259" s="118">
        <f t="shared" ca="1" si="11"/>
        <v>7.3023600380994758E-3</v>
      </c>
      <c r="M259" s="28"/>
      <c r="N259" s="101">
        <v>42965</v>
      </c>
      <c r="O259" s="32">
        <v>95.18</v>
      </c>
      <c r="P259" s="118">
        <f t="shared" si="12"/>
        <v>7.3023600380994758E-3</v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>
        <f t="shared" ca="1" si="10"/>
        <v>42958</v>
      </c>
      <c r="L260" s="118">
        <f t="shared" ca="1" si="11"/>
        <v>-2.0829015544041485E-2</v>
      </c>
      <c r="M260" s="28"/>
      <c r="N260" s="101">
        <v>42958</v>
      </c>
      <c r="O260" s="32">
        <v>94.49</v>
      </c>
      <c r="P260" s="118">
        <f t="shared" si="12"/>
        <v>-2.0829015544041485E-2</v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>
        <f t="shared" ca="1" si="10"/>
        <v>42951</v>
      </c>
      <c r="L261" s="118">
        <f t="shared" ca="1" si="11"/>
        <v>2.2137485435864912E-2</v>
      </c>
      <c r="M261" s="28"/>
      <c r="N261" s="101">
        <v>42951</v>
      </c>
      <c r="O261" s="32">
        <v>96.5</v>
      </c>
      <c r="P261" s="118">
        <f t="shared" si="12"/>
        <v>2.2137485435864912E-2</v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 t="str">
        <f t="shared" ref="K262:K271" ca="1" si="13">IFERROR(IF(AND($B$2&lt;=IF($N262&lt;&gt;"",$N262,$K261-7),IF($N262&lt;&gt;"",$N262,$K261-7)&lt;=EndDate),IF($N262&lt;&gt;"",$N262,$K261-7),""),"")</f>
        <v/>
      </c>
      <c r="L262" s="118" t="str">
        <f t="shared" ref="L262:L271" ca="1" si="14">IFERROR(0+VLOOKUP($K262,$N:$P,3,FALSE),"")</f>
        <v/>
      </c>
      <c r="M262" s="28"/>
      <c r="N262" s="101">
        <v>42944</v>
      </c>
      <c r="O262" s="32">
        <v>94.41</v>
      </c>
      <c r="P262" s="118">
        <f t="shared" ref="P262:P271" si="15">IFERROR(O262/O263-1,"")</f>
        <v>-9.5238095238103782E-4</v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 t="str">
        <f t="shared" ca="1" si="13"/>
        <v/>
      </c>
      <c r="L263" s="118" t="str">
        <f t="shared" ca="1" si="14"/>
        <v/>
      </c>
      <c r="M263" s="28"/>
      <c r="N263" s="101">
        <v>42937</v>
      </c>
      <c r="O263" s="32">
        <v>94.5</v>
      </c>
      <c r="P263" s="118">
        <f t="shared" si="15"/>
        <v>7.5701034225397201E-3</v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 t="str">
        <f t="shared" ca="1" si="13"/>
        <v/>
      </c>
      <c r="L264" s="118" t="str">
        <f t="shared" ca="1" si="14"/>
        <v/>
      </c>
      <c r="M264" s="28"/>
      <c r="N264" s="101">
        <v>42930</v>
      </c>
      <c r="O264" s="32">
        <v>93.79</v>
      </c>
      <c r="P264" s="118">
        <f t="shared" si="15"/>
        <v>1.9228714880890063E-3</v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 t="str">
        <f t="shared" ca="1" si="13"/>
        <v/>
      </c>
      <c r="L265" s="118" t="str">
        <f t="shared" ca="1" si="14"/>
        <v/>
      </c>
      <c r="M265" s="28"/>
      <c r="N265" s="101">
        <v>42923</v>
      </c>
      <c r="O265" s="32">
        <v>93.61</v>
      </c>
      <c r="P265" s="118" t="str">
        <f t="shared" si="15"/>
        <v/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 t="str">
        <f t="shared" ca="1" si="13"/>
        <v/>
      </c>
      <c r="L266" s="118" t="str">
        <f t="shared" ca="1" si="14"/>
        <v/>
      </c>
      <c r="M266" s="28"/>
      <c r="N266" s="101"/>
      <c r="P266" s="118" t="str">
        <f t="shared" si="15"/>
        <v/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tr">
        <f t="shared" ca="1" si="13"/>
        <v/>
      </c>
      <c r="L267" s="118" t="str">
        <f t="shared" ca="1" si="14"/>
        <v/>
      </c>
      <c r="M267" s="28"/>
      <c r="N267" s="101"/>
      <c r="P267" s="118" t="str">
        <f t="shared" si="15"/>
        <v/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tr">
        <f t="shared" ca="1" si="13"/>
        <v/>
      </c>
      <c r="L268" s="118" t="str">
        <f t="shared" ca="1" si="14"/>
        <v/>
      </c>
      <c r="M268" s="28"/>
      <c r="N268" s="101"/>
      <c r="P268" s="118" t="str">
        <f t="shared" si="15"/>
        <v/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tr">
        <f t="shared" ca="1" si="13"/>
        <v/>
      </c>
      <c r="L269" s="118" t="str">
        <f t="shared" ca="1" si="14"/>
        <v/>
      </c>
      <c r="M269" s="28"/>
      <c r="N269" s="101"/>
      <c r="P269" s="118" t="str">
        <f t="shared" si="15"/>
        <v/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tr">
        <f t="shared" ca="1" si="13"/>
        <v/>
      </c>
      <c r="L270" s="118" t="str">
        <f t="shared" ca="1" si="14"/>
        <v/>
      </c>
      <c r="M270" s="28"/>
      <c r="N270" s="101"/>
      <c r="P270" s="118" t="str">
        <f t="shared" si="15"/>
        <v/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tr">
        <f t="shared" ca="1" si="13"/>
        <v/>
      </c>
      <c r="L271" s="118" t="str">
        <f t="shared" ca="1" si="14"/>
        <v/>
      </c>
      <c r="M271" s="28"/>
      <c r="P271" s="118" t="str">
        <f t="shared" si="15"/>
        <v/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03832-6418-4F17-8B77-BED5FDD030C5}">
  <sheetPr codeName="Sheet18">
    <tabColor theme="5"/>
  </sheetPr>
  <dimension ref="A1:Q1303"/>
  <sheetViews>
    <sheetView workbookViewId="0">
      <selection sqref="A1:XFD1048576"/>
    </sheetView>
  </sheetViews>
  <sheetFormatPr defaultColWidth="15.42578125" defaultRowHeight="15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Q1" s="28"/>
    </row>
    <row r="2" spans="1:17" s="29" customFormat="1" ht="12" customHeight="1">
      <c r="A2" s="30" t="s">
        <v>100</v>
      </c>
      <c r="B2" s="31">
        <v>42535</v>
      </c>
      <c r="C2" s="31">
        <v>42504</v>
      </c>
      <c r="D2" s="27"/>
      <c r="E2" s="27"/>
      <c r="F2" s="27"/>
      <c r="G2" s="27"/>
      <c r="H2" s="27"/>
      <c r="I2" s="27"/>
      <c r="J2" s="28"/>
      <c r="K2" s="87"/>
      <c r="L2" s="105" t="s">
        <v>291</v>
      </c>
      <c r="M2" s="28"/>
      <c r="N2" s="39"/>
      <c r="O2" s="105" t="s">
        <v>291</v>
      </c>
      <c r="P2" s="106"/>
      <c r="Q2" s="28"/>
    </row>
    <row r="3" spans="1:17" s="88" customFormat="1">
      <c r="A3" s="89" t="s">
        <v>101</v>
      </c>
      <c r="B3" s="31">
        <v>44361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186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44351</v>
      </c>
      <c r="L6" s="118">
        <v>1.5413675859463405E-2</v>
      </c>
      <c r="M6" s="28"/>
      <c r="N6" s="122">
        <v>44351</v>
      </c>
      <c r="O6" s="32">
        <v>134.38999999999999</v>
      </c>
      <c r="P6" s="118">
        <v>1.5413675859463405E-2</v>
      </c>
      <c r="Q6" s="28"/>
    </row>
    <row r="7" spans="1:17" ht="12" customHeight="1">
      <c r="A7" s="33" t="s">
        <v>291</v>
      </c>
      <c r="B7" s="125" t="s">
        <v>299</v>
      </c>
      <c r="C7" s="33" t="s">
        <v>293</v>
      </c>
      <c r="D7" s="149" t="s">
        <v>294</v>
      </c>
      <c r="E7" s="126" t="s">
        <v>295</v>
      </c>
      <c r="F7" s="43" t="s">
        <v>292</v>
      </c>
      <c r="G7" s="51">
        <v>1.5193106906190638E-2</v>
      </c>
      <c r="H7" s="51">
        <v>0.10955905196775279</v>
      </c>
      <c r="I7" s="52">
        <v>5</v>
      </c>
      <c r="J7" s="28"/>
      <c r="K7" s="101">
        <v>44344</v>
      </c>
      <c r="L7" s="118">
        <v>1.9683549095312891E-3</v>
      </c>
      <c r="M7" s="28"/>
      <c r="N7" s="122">
        <v>44344</v>
      </c>
      <c r="O7" s="32">
        <v>132.35</v>
      </c>
      <c r="P7" s="118">
        <v>1.9683549095312891E-3</v>
      </c>
      <c r="Q7" s="28"/>
    </row>
    <row r="8" spans="1:17" ht="12" customHeight="1">
      <c r="F8" s="29"/>
      <c r="G8" s="29"/>
      <c r="H8" s="29"/>
      <c r="I8" s="29"/>
      <c r="J8" s="28"/>
      <c r="K8" s="101">
        <v>44337</v>
      </c>
      <c r="L8" s="118">
        <v>1.2127643447281677E-3</v>
      </c>
      <c r="M8" s="28"/>
      <c r="N8" s="122">
        <v>44337</v>
      </c>
      <c r="O8" s="32">
        <v>132.09</v>
      </c>
      <c r="P8" s="118">
        <v>1.2127643447281677E-3</v>
      </c>
      <c r="Q8" s="28"/>
    </row>
    <row r="9" spans="1:17" ht="12" customHeight="1">
      <c r="F9" s="29"/>
      <c r="G9" s="29"/>
      <c r="H9" s="29"/>
      <c r="I9" s="29"/>
      <c r="J9" s="28"/>
      <c r="K9" s="101">
        <v>44330</v>
      </c>
      <c r="L9" s="118">
        <v>-1.7403147699757149E-3</v>
      </c>
      <c r="M9" s="28"/>
      <c r="N9" s="122">
        <v>44330</v>
      </c>
      <c r="O9" s="32">
        <v>131.93</v>
      </c>
      <c r="P9" s="118">
        <v>-1.7403147699757149E-3</v>
      </c>
      <c r="Q9" s="28"/>
    </row>
    <row r="10" spans="1:17" ht="12" customHeight="1">
      <c r="F10" s="29"/>
      <c r="G10" s="29"/>
      <c r="H10" s="29"/>
      <c r="I10" s="29"/>
      <c r="J10" s="28"/>
      <c r="K10" s="101">
        <v>44323</v>
      </c>
      <c r="L10" s="118">
        <v>1.3030814042618299E-2</v>
      </c>
      <c r="M10" s="28"/>
      <c r="N10" s="122">
        <v>44323</v>
      </c>
      <c r="O10" s="32">
        <v>132.16</v>
      </c>
      <c r="P10" s="118">
        <v>1.3030814042618299E-2</v>
      </c>
      <c r="Q10" s="28"/>
    </row>
    <row r="11" spans="1:17" ht="12" customHeight="1">
      <c r="F11" s="29"/>
      <c r="G11" s="29"/>
      <c r="H11" s="29"/>
      <c r="I11" s="29"/>
      <c r="J11" s="28"/>
      <c r="K11" s="101">
        <v>44316</v>
      </c>
      <c r="L11" s="118">
        <v>1.0742786985882269E-3</v>
      </c>
      <c r="M11" s="28"/>
      <c r="N11" s="122">
        <v>44316</v>
      </c>
      <c r="O11" s="32">
        <v>130.46</v>
      </c>
      <c r="P11" s="118">
        <v>1.0742786985882269E-3</v>
      </c>
      <c r="Q11" s="28"/>
    </row>
    <row r="12" spans="1:17" ht="12" customHeight="1">
      <c r="F12" s="29"/>
      <c r="G12" s="29"/>
      <c r="H12" s="29"/>
      <c r="I12" s="29"/>
      <c r="J12" s="28"/>
      <c r="K12" s="101">
        <v>44309</v>
      </c>
      <c r="L12" s="118">
        <v>-6.328631338162527E-3</v>
      </c>
      <c r="M12" s="28"/>
      <c r="N12" s="122">
        <v>44309</v>
      </c>
      <c r="O12" s="32">
        <v>130.32</v>
      </c>
      <c r="P12" s="118">
        <v>-6.328631338162527E-3</v>
      </c>
      <c r="Q12" s="28"/>
    </row>
    <row r="13" spans="1:17" ht="12" customHeight="1">
      <c r="F13" s="29"/>
      <c r="G13" s="29"/>
      <c r="H13" s="29"/>
      <c r="I13" s="29"/>
      <c r="J13" s="28"/>
      <c r="K13" s="101">
        <v>44302</v>
      </c>
      <c r="L13" s="118">
        <v>-1.115886300233726E-2</v>
      </c>
      <c r="M13" s="28"/>
      <c r="N13" s="122">
        <v>44302</v>
      </c>
      <c r="O13" s="32">
        <v>131.15</v>
      </c>
      <c r="P13" s="118">
        <v>-1.115886300233726E-2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v>44295</v>
      </c>
      <c r="L14" s="118">
        <v>5.4582670002274458E-3</v>
      </c>
      <c r="M14" s="28"/>
      <c r="N14" s="122">
        <v>44295</v>
      </c>
      <c r="O14" s="32">
        <v>132.63</v>
      </c>
      <c r="P14" s="118">
        <v>5.4582670002274458E-3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v>44288</v>
      </c>
      <c r="L15" s="118">
        <v>-8.7917042380524224E-3</v>
      </c>
      <c r="M15" s="28"/>
      <c r="N15" s="122">
        <v>44288</v>
      </c>
      <c r="O15" s="32">
        <v>131.91</v>
      </c>
      <c r="P15" s="118">
        <v>-8.7917042380524224E-3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v>44281</v>
      </c>
      <c r="L16" s="118">
        <v>1.201520912547549E-2</v>
      </c>
      <c r="M16" s="28"/>
      <c r="N16" s="122">
        <v>44281</v>
      </c>
      <c r="O16" s="32">
        <v>133.08000000000001</v>
      </c>
      <c r="P16" s="118">
        <v>1.201520912547549E-2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v>44274</v>
      </c>
      <c r="L17" s="118">
        <v>-7.6220662591501842E-3</v>
      </c>
      <c r="M17" s="28"/>
      <c r="N17" s="122">
        <v>44274</v>
      </c>
      <c r="O17" s="32">
        <v>131.5</v>
      </c>
      <c r="P17" s="118">
        <v>-7.6220662591501842E-3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v>44267</v>
      </c>
      <c r="L18" s="118">
        <v>6.914893617021356E-3</v>
      </c>
      <c r="M18" s="28"/>
      <c r="N18" s="122">
        <v>44267</v>
      </c>
      <c r="O18" s="32">
        <v>132.51</v>
      </c>
      <c r="P18" s="118">
        <v>6.914893617021356E-3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v>44260</v>
      </c>
      <c r="L19" s="118">
        <v>2.5960863802915624E-2</v>
      </c>
      <c r="M19" s="28"/>
      <c r="N19" s="122">
        <v>44260</v>
      </c>
      <c r="O19" s="32">
        <v>131.6</v>
      </c>
      <c r="P19" s="118">
        <v>2.5960863802915624E-2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v>44253</v>
      </c>
      <c r="L20" s="118">
        <v>-3.2289701999245524E-2</v>
      </c>
      <c r="M20" s="28"/>
      <c r="N20" s="122">
        <v>44253</v>
      </c>
      <c r="O20" s="32">
        <v>128.27000000000001</v>
      </c>
      <c r="P20" s="118">
        <v>-3.2289701999245524E-2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v>44246</v>
      </c>
      <c r="L21" s="118">
        <v>-1.310401310401299E-2</v>
      </c>
      <c r="M21" s="28"/>
      <c r="N21" s="122">
        <v>44246</v>
      </c>
      <c r="O21" s="32">
        <v>132.55000000000001</v>
      </c>
      <c r="P21" s="118">
        <v>-1.310401310401299E-2</v>
      </c>
      <c r="Q21" s="28"/>
    </row>
    <row r="22" spans="1:17" ht="12" customHeight="1">
      <c r="C22" s="29"/>
      <c r="D22" s="29"/>
      <c r="E22" s="29"/>
      <c r="J22" s="28"/>
      <c r="K22" s="101">
        <v>44239</v>
      </c>
      <c r="L22" s="118">
        <v>2.8328611898016831E-2</v>
      </c>
      <c r="M22" s="28"/>
      <c r="N22" s="122">
        <v>44239</v>
      </c>
      <c r="O22" s="32">
        <v>134.31</v>
      </c>
      <c r="P22" s="118">
        <v>2.8328611898016831E-2</v>
      </c>
      <c r="Q22" s="28"/>
    </row>
    <row r="23" spans="1:17" ht="12" customHeight="1">
      <c r="C23" s="29"/>
      <c r="D23" s="29"/>
      <c r="E23" s="29"/>
      <c r="J23" s="28"/>
      <c r="K23" s="101">
        <v>44232</v>
      </c>
      <c r="L23" s="118">
        <v>4.2627923684840807E-2</v>
      </c>
      <c r="M23" s="28"/>
      <c r="N23" s="122">
        <v>44232</v>
      </c>
      <c r="O23" s="32">
        <v>130.61000000000001</v>
      </c>
      <c r="P23" s="118">
        <v>4.2627923684840807E-2</v>
      </c>
      <c r="Q23" s="28"/>
    </row>
    <row r="24" spans="1:17" ht="12" customHeight="1">
      <c r="J24" s="28"/>
      <c r="K24" s="101">
        <v>44225</v>
      </c>
      <c r="L24" s="118">
        <v>-4.8244947576356223E-2</v>
      </c>
      <c r="M24" s="28"/>
      <c r="N24" s="122">
        <v>44225</v>
      </c>
      <c r="O24" s="32">
        <v>125.27</v>
      </c>
      <c r="P24" s="118">
        <v>-4.8244947576356223E-2</v>
      </c>
      <c r="Q24" s="28"/>
    </row>
    <row r="25" spans="1:17" ht="12" customHeight="1">
      <c r="J25" s="28"/>
      <c r="K25" s="101">
        <v>44218</v>
      </c>
      <c r="L25" s="118">
        <v>8.9689536220776134E-3</v>
      </c>
      <c r="M25" s="28"/>
      <c r="N25" s="122">
        <v>44218</v>
      </c>
      <c r="O25" s="32">
        <v>131.62</v>
      </c>
      <c r="P25" s="118">
        <v>8.9689536220776134E-3</v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v>44211</v>
      </c>
      <c r="L26" s="118">
        <v>-4.1984732824428272E-3</v>
      </c>
      <c r="M26" s="28"/>
      <c r="N26" s="122">
        <v>44211</v>
      </c>
      <c r="O26" s="32">
        <v>130.44999999999999</v>
      </c>
      <c r="P26" s="118">
        <v>-4.1984732824428272E-3</v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v>44204</v>
      </c>
      <c r="L27" s="118">
        <v>-2.5080002976854976E-2</v>
      </c>
      <c r="M27" s="28"/>
      <c r="N27" s="122">
        <v>44204</v>
      </c>
      <c r="O27" s="32">
        <v>131</v>
      </c>
      <c r="P27" s="118">
        <v>-2.5080002976854976E-2</v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v>44197</v>
      </c>
      <c r="L28" s="118">
        <v>1.1175681716584229E-3</v>
      </c>
      <c r="M28" s="28"/>
      <c r="N28" s="122">
        <v>44197</v>
      </c>
      <c r="O28" s="32">
        <v>134.37</v>
      </c>
      <c r="P28" s="118">
        <v>1.1175681716584229E-3</v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v>44183</v>
      </c>
      <c r="L29" s="118">
        <v>5.9207074870717413E-3</v>
      </c>
      <c r="M29" s="28"/>
      <c r="N29" s="122">
        <v>44183</v>
      </c>
      <c r="O29" s="32">
        <v>134.22</v>
      </c>
      <c r="P29" s="118">
        <v>5.9207074870717413E-3</v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v>44176</v>
      </c>
      <c r="L30" s="118">
        <v>1.350844277673513E-3</v>
      </c>
      <c r="M30" s="28"/>
      <c r="N30" s="122">
        <v>44176</v>
      </c>
      <c r="O30" s="32">
        <v>133.43</v>
      </c>
      <c r="P30" s="118">
        <v>1.350844277673513E-3</v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v>44169</v>
      </c>
      <c r="L31" s="118">
        <v>-4.3338563849660838E-3</v>
      </c>
      <c r="M31" s="28"/>
      <c r="N31" s="122">
        <v>44169</v>
      </c>
      <c r="O31" s="32">
        <v>133.25</v>
      </c>
      <c r="P31" s="118">
        <v>-4.3338563849660838E-3</v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v>44162</v>
      </c>
      <c r="L32" s="118">
        <v>3.3738191632930459E-3</v>
      </c>
      <c r="M32" s="28"/>
      <c r="N32" s="122">
        <v>44162</v>
      </c>
      <c r="O32" s="32">
        <v>133.83000000000001</v>
      </c>
      <c r="P32" s="118">
        <v>3.3738191632930459E-3</v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v>44155</v>
      </c>
      <c r="L33" s="118">
        <v>1.0454545454545494E-2</v>
      </c>
      <c r="M33" s="28"/>
      <c r="N33" s="101">
        <v>44155</v>
      </c>
      <c r="O33" s="32">
        <v>133.38</v>
      </c>
      <c r="P33" s="118">
        <v>1.0454545454545494E-2</v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>
        <v>44148</v>
      </c>
      <c r="L34" s="118">
        <v>-2.676399026763987E-2</v>
      </c>
      <c r="M34" s="28"/>
      <c r="N34" s="101">
        <v>44148</v>
      </c>
      <c r="O34" s="32">
        <v>132</v>
      </c>
      <c r="P34" s="118">
        <v>-2.676399026763987E-2</v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>
        <v>44141</v>
      </c>
      <c r="L35" s="118">
        <v>2.5480114925147568E-2</v>
      </c>
      <c r="M35" s="28"/>
      <c r="N35" s="101">
        <v>44141</v>
      </c>
      <c r="O35" s="32">
        <v>135.63</v>
      </c>
      <c r="P35" s="118">
        <v>2.5480114925147568E-2</v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>
        <v>44134</v>
      </c>
      <c r="L36" s="118">
        <v>-1.4382591847380666E-2</v>
      </c>
      <c r="M36" s="28"/>
      <c r="N36" s="101">
        <v>44134</v>
      </c>
      <c r="O36" s="32">
        <v>132.26</v>
      </c>
      <c r="P36" s="118">
        <v>-1.4382591847380666E-2</v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>
        <v>44127</v>
      </c>
      <c r="L37" s="118">
        <v>-6.5886881847795342E-3</v>
      </c>
      <c r="M37" s="28"/>
      <c r="N37" s="101">
        <v>44127</v>
      </c>
      <c r="O37" s="32">
        <v>134.19</v>
      </c>
      <c r="P37" s="118">
        <v>-6.5886881847795342E-3</v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>
        <v>44120</v>
      </c>
      <c r="L38" s="118">
        <v>8.8125466766244553E-3</v>
      </c>
      <c r="M38" s="28"/>
      <c r="N38" s="101">
        <v>44120</v>
      </c>
      <c r="O38" s="32">
        <v>135.08000000000001</v>
      </c>
      <c r="P38" s="118">
        <v>8.8125466766244553E-3</v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>
        <v>44113</v>
      </c>
      <c r="L39" s="118">
        <v>-3.6461046208793313E-3</v>
      </c>
      <c r="M39" s="28"/>
      <c r="N39" s="101">
        <v>44113</v>
      </c>
      <c r="O39" s="32">
        <v>133.9</v>
      </c>
      <c r="P39" s="118">
        <v>-3.6461046208793313E-3</v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>
        <v>44106</v>
      </c>
      <c r="L40" s="118">
        <v>-6.9459838912290239E-3</v>
      </c>
      <c r="M40" s="28"/>
      <c r="N40" s="101">
        <v>44106</v>
      </c>
      <c r="O40" s="32">
        <v>134.38999999999999</v>
      </c>
      <c r="P40" s="118">
        <v>-6.9459838912290239E-3</v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>
        <v>44099</v>
      </c>
      <c r="L41" s="118">
        <v>2.2979817068561559E-2</v>
      </c>
      <c r="M41" s="28"/>
      <c r="N41" s="101">
        <v>44099</v>
      </c>
      <c r="O41" s="32">
        <v>135.33000000000001</v>
      </c>
      <c r="P41" s="118">
        <v>2.2979817068561559E-2</v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>
        <v>44092</v>
      </c>
      <c r="L42" s="118">
        <v>-1.5479645754260751E-2</v>
      </c>
      <c r="M42" s="28"/>
      <c r="N42" s="101">
        <v>44092</v>
      </c>
      <c r="O42" s="32">
        <v>132.29</v>
      </c>
      <c r="P42" s="118">
        <v>-1.5479645754260751E-2</v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>
        <v>44085</v>
      </c>
      <c r="L43" s="118">
        <v>2.5412087912088044E-2</v>
      </c>
      <c r="M43" s="28"/>
      <c r="N43" s="101">
        <v>44085</v>
      </c>
      <c r="O43" s="32">
        <v>134.37</v>
      </c>
      <c r="P43" s="118">
        <v>2.5412087912088044E-2</v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>
        <v>44078</v>
      </c>
      <c r="L44" s="118">
        <v>9.942196531791847E-3</v>
      </c>
      <c r="M44" s="28"/>
      <c r="N44" s="101">
        <v>44078</v>
      </c>
      <c r="O44" s="32">
        <v>131.04</v>
      </c>
      <c r="P44" s="118">
        <v>9.942196531791847E-3</v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>
        <v>44071</v>
      </c>
      <c r="L45" s="118">
        <v>-1.7640823743186096E-2</v>
      </c>
      <c r="M45" s="28"/>
      <c r="N45" s="101">
        <v>44071</v>
      </c>
      <c r="O45" s="32">
        <v>129.75</v>
      </c>
      <c r="P45" s="118">
        <v>-1.7640823743186096E-2</v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>
        <v>44064</v>
      </c>
      <c r="L46" s="118">
        <v>2.4286581663632845E-3</v>
      </c>
      <c r="M46" s="28"/>
      <c r="N46" s="101">
        <v>44064</v>
      </c>
      <c r="O46" s="32">
        <v>132.08000000000001</v>
      </c>
      <c r="P46" s="118">
        <v>2.4286581663632845E-3</v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>
        <v>44057</v>
      </c>
      <c r="L47" s="118">
        <v>2.0533880903488289E-3</v>
      </c>
      <c r="M47" s="28"/>
      <c r="N47" s="101">
        <v>44057</v>
      </c>
      <c r="O47" s="32">
        <v>131.76</v>
      </c>
      <c r="P47" s="118">
        <v>2.0533880903488289E-3</v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>
        <v>44050</v>
      </c>
      <c r="L48" s="118">
        <v>-6.0473202812002524E-3</v>
      </c>
      <c r="M48" s="28"/>
      <c r="N48" s="101">
        <v>44050</v>
      </c>
      <c r="O48" s="32">
        <v>131.49</v>
      </c>
      <c r="P48" s="118">
        <v>-6.0473202812002524E-3</v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>
        <v>44043</v>
      </c>
      <c r="L49" s="118">
        <v>3.0328303889606278E-3</v>
      </c>
      <c r="M49" s="28"/>
      <c r="N49" s="101">
        <v>44043</v>
      </c>
      <c r="O49" s="32">
        <v>132.29</v>
      </c>
      <c r="P49" s="118">
        <v>3.0328303889606278E-3</v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>
        <v>44036</v>
      </c>
      <c r="L50" s="118">
        <v>8.6417864790455656E-3</v>
      </c>
      <c r="M50" s="28"/>
      <c r="N50" s="101">
        <v>44036</v>
      </c>
      <c r="O50" s="32">
        <v>131.88999999999999</v>
      </c>
      <c r="P50" s="118">
        <v>8.6417864790455656E-3</v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>
        <v>44029</v>
      </c>
      <c r="L51" s="118">
        <v>9.106343571538611E-3</v>
      </c>
      <c r="M51" s="28"/>
      <c r="N51" s="101">
        <v>44029</v>
      </c>
      <c r="O51" s="32">
        <v>130.76</v>
      </c>
      <c r="P51" s="118">
        <v>9.106343571538611E-3</v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>
        <v>44022</v>
      </c>
      <c r="L52" s="118">
        <v>-3.0773965225417976E-3</v>
      </c>
      <c r="M52" s="28"/>
      <c r="N52" s="101">
        <v>44022</v>
      </c>
      <c r="O52" s="32">
        <v>129.58000000000001</v>
      </c>
      <c r="P52" s="118">
        <v>-3.0773965225417976E-3</v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>
        <v>44015</v>
      </c>
      <c r="L53" s="118">
        <v>-2.4558710667691441E-3</v>
      </c>
      <c r="M53" s="28"/>
      <c r="N53" s="101">
        <v>44015</v>
      </c>
      <c r="O53" s="32">
        <v>129.97999999999999</v>
      </c>
      <c r="P53" s="118">
        <v>-2.4558710667691441E-3</v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>
        <v>44008</v>
      </c>
      <c r="L54" s="118">
        <v>4.70352378749328E-3</v>
      </c>
      <c r="M54" s="28"/>
      <c r="N54" s="101">
        <v>44008</v>
      </c>
      <c r="O54" s="32">
        <v>130.30000000000001</v>
      </c>
      <c r="P54" s="118">
        <v>4.70352378749328E-3</v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>
        <v>44001</v>
      </c>
      <c r="L55" s="118">
        <v>-2.9981549815499831E-3</v>
      </c>
      <c r="M55" s="28"/>
      <c r="N55" s="101">
        <v>44001</v>
      </c>
      <c r="O55" s="32">
        <v>129.69</v>
      </c>
      <c r="P55" s="118">
        <v>-2.9981549815499831E-3</v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>
        <v>43994</v>
      </c>
      <c r="L56" s="118">
        <v>-5.0481872418540741E-3</v>
      </c>
      <c r="M56" s="28"/>
      <c r="N56" s="101">
        <v>43994</v>
      </c>
      <c r="O56" s="32">
        <v>130.08000000000001</v>
      </c>
      <c r="P56" s="118">
        <v>-5.0481872418540741E-3</v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>
        <v>43987</v>
      </c>
      <c r="L57" s="118">
        <v>-1.679902260232069E-3</v>
      </c>
      <c r="M57" s="28"/>
      <c r="N57" s="101">
        <v>43987</v>
      </c>
      <c r="O57" s="32">
        <v>130.74</v>
      </c>
      <c r="P57" s="118">
        <v>-1.679902260232069E-3</v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>
        <v>43980</v>
      </c>
      <c r="L58" s="118">
        <v>4.063482327685275E-3</v>
      </c>
      <c r="M58" s="28"/>
      <c r="N58" s="101">
        <v>43980</v>
      </c>
      <c r="O58" s="32">
        <v>130.96</v>
      </c>
      <c r="P58" s="118">
        <v>4.063482327685275E-3</v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>
        <v>43973</v>
      </c>
      <c r="L59" s="118">
        <v>9.2088097613385322E-4</v>
      </c>
      <c r="M59" s="28"/>
      <c r="N59" s="101">
        <v>43973</v>
      </c>
      <c r="O59" s="32">
        <v>130.43</v>
      </c>
      <c r="P59" s="118">
        <v>9.2088097613385322E-4</v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>
        <v>43966</v>
      </c>
      <c r="L60" s="118">
        <v>1.6141429669485063E-3</v>
      </c>
      <c r="M60" s="28"/>
      <c r="N60" s="101">
        <v>43966</v>
      </c>
      <c r="O60" s="32">
        <v>130.31</v>
      </c>
      <c r="P60" s="118">
        <v>1.6141429669485063E-3</v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>
        <v>43959</v>
      </c>
      <c r="L61" s="118">
        <v>3.075503613716446E-4</v>
      </c>
      <c r="M61" s="28"/>
      <c r="N61" s="101">
        <v>43959</v>
      </c>
      <c r="O61" s="32">
        <v>130.1</v>
      </c>
      <c r="P61" s="118">
        <v>3.075503613716446E-4</v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>
        <v>43952</v>
      </c>
      <c r="L62" s="118">
        <v>-5.8095092493501976E-3</v>
      </c>
      <c r="M62" s="28"/>
      <c r="N62" s="101">
        <v>43952</v>
      </c>
      <c r="O62" s="32">
        <v>130.06</v>
      </c>
      <c r="P62" s="118">
        <v>-5.8095092493501976E-3</v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>
        <v>43945</v>
      </c>
      <c r="L63" s="118">
        <v>6.3851065466573598E-3</v>
      </c>
      <c r="M63" s="28"/>
      <c r="N63" s="101">
        <v>43945</v>
      </c>
      <c r="O63" s="32">
        <v>130.82</v>
      </c>
      <c r="P63" s="118">
        <v>6.3851065466573598E-3</v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>
        <v>43938</v>
      </c>
      <c r="L64" s="118">
        <v>2.3084025854114287E-4</v>
      </c>
      <c r="M64" s="28"/>
      <c r="N64" s="101">
        <v>43938</v>
      </c>
      <c r="O64" s="32">
        <v>129.99</v>
      </c>
      <c r="P64" s="118">
        <v>2.3084025854114287E-4</v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>
        <v>43924</v>
      </c>
      <c r="L65" s="118">
        <v>-7.5601374570445357E-3</v>
      </c>
      <c r="M65" s="28"/>
      <c r="N65" s="101">
        <v>43924</v>
      </c>
      <c r="O65" s="32">
        <v>129.96</v>
      </c>
      <c r="P65" s="118">
        <v>-7.5601374570445357E-3</v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>
        <v>43917</v>
      </c>
      <c r="L66" s="118">
        <v>-4.7123204377897965E-3</v>
      </c>
      <c r="M66" s="28"/>
      <c r="N66" s="101">
        <v>43917</v>
      </c>
      <c r="O66" s="32">
        <v>130.94999999999999</v>
      </c>
      <c r="P66" s="118">
        <v>-4.7123204377897965E-3</v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>
        <v>43910</v>
      </c>
      <c r="L67" s="118">
        <v>4.4786786309854554E-2</v>
      </c>
      <c r="M67" s="28"/>
      <c r="N67" s="101">
        <v>43910</v>
      </c>
      <c r="O67" s="32">
        <v>131.57</v>
      </c>
      <c r="P67" s="118">
        <v>4.4786786309854554E-2</v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>
        <v>43903</v>
      </c>
      <c r="L68" s="118">
        <v>1.4337494965767306E-2</v>
      </c>
      <c r="M68" s="28"/>
      <c r="N68" s="101">
        <v>43903</v>
      </c>
      <c r="O68" s="32">
        <v>125.93</v>
      </c>
      <c r="P68" s="118">
        <v>1.4337494965767306E-2</v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>
        <v>43896</v>
      </c>
      <c r="L69" s="118">
        <v>6.970532483198344E-2</v>
      </c>
      <c r="M69" s="28"/>
      <c r="N69" s="101">
        <v>43896</v>
      </c>
      <c r="O69" s="32">
        <v>124.15</v>
      </c>
      <c r="P69" s="118">
        <v>6.970532483198344E-2</v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>
        <v>43889</v>
      </c>
      <c r="L70" s="118">
        <v>2.1654929577464843E-2</v>
      </c>
      <c r="M70" s="28"/>
      <c r="N70" s="101">
        <v>43889</v>
      </c>
      <c r="O70" s="32">
        <v>116.06</v>
      </c>
      <c r="P70" s="118">
        <v>2.1654929577464843E-2</v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>
        <v>43882</v>
      </c>
      <c r="L71" s="118">
        <v>-1.1658256481642648E-2</v>
      </c>
      <c r="M71" s="28"/>
      <c r="N71" s="101">
        <v>43882</v>
      </c>
      <c r="O71" s="32">
        <v>113.6</v>
      </c>
      <c r="P71" s="118">
        <v>-1.1658256481642648E-2</v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>
        <v>43875</v>
      </c>
      <c r="L72" s="118">
        <v>-1.861338797814216E-2</v>
      </c>
      <c r="M72" s="28"/>
      <c r="N72" s="101">
        <v>43875</v>
      </c>
      <c r="O72" s="32">
        <v>114.94</v>
      </c>
      <c r="P72" s="118">
        <v>-1.861338797814216E-2</v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>
        <v>43868</v>
      </c>
      <c r="L73" s="118">
        <v>1.4289425824889568E-2</v>
      </c>
      <c r="M73" s="28"/>
      <c r="N73" s="101">
        <v>43868</v>
      </c>
      <c r="O73" s="32">
        <v>117.12</v>
      </c>
      <c r="P73" s="118">
        <v>1.4289425824889568E-2</v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>
        <v>43861</v>
      </c>
      <c r="L74" s="118">
        <v>-2.925598991172762E-2</v>
      </c>
      <c r="M74" s="28"/>
      <c r="N74" s="101">
        <v>43861</v>
      </c>
      <c r="O74" s="32">
        <v>115.47</v>
      </c>
      <c r="P74" s="118">
        <v>-2.925598991172762E-2</v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>
        <v>43854</v>
      </c>
      <c r="L75" s="118">
        <v>-1.0893065025777471E-2</v>
      </c>
      <c r="M75" s="28"/>
      <c r="N75" s="101">
        <v>43854</v>
      </c>
      <c r="O75" s="32">
        <v>118.95</v>
      </c>
      <c r="P75" s="118">
        <v>-1.0893065025777471E-2</v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>
        <v>43847</v>
      </c>
      <c r="L76" s="118">
        <v>1.0588235294117787E-2</v>
      </c>
      <c r="M76" s="28"/>
      <c r="N76" s="101">
        <v>43847</v>
      </c>
      <c r="O76" s="32">
        <v>120.26</v>
      </c>
      <c r="P76" s="118">
        <v>1.0588235294117787E-2</v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>
        <v>43840</v>
      </c>
      <c r="L77" s="118">
        <v>1.5098524268531976E-2</v>
      </c>
      <c r="M77" s="28"/>
      <c r="N77" s="101">
        <v>43840</v>
      </c>
      <c r="O77" s="32">
        <v>119</v>
      </c>
      <c r="P77" s="118">
        <v>1.5098524268531976E-2</v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>
        <v>43833</v>
      </c>
      <c r="L78" s="118">
        <v>1.3136288998357948E-2</v>
      </c>
      <c r="M78" s="28"/>
      <c r="N78" s="101">
        <v>43833</v>
      </c>
      <c r="O78" s="32">
        <v>117.23</v>
      </c>
      <c r="P78" s="118">
        <v>1.3136288998357948E-2</v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>
        <v>43826</v>
      </c>
      <c r="L79" s="118">
        <v>8.9815137774675868E-3</v>
      </c>
      <c r="M79" s="28"/>
      <c r="N79" s="101">
        <v>43826</v>
      </c>
      <c r="O79" s="32">
        <v>115.71</v>
      </c>
      <c r="P79" s="118">
        <v>8.9815137774675868E-3</v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>
        <v>43819</v>
      </c>
      <c r="L80" s="118">
        <v>6.3180063180063861E-3</v>
      </c>
      <c r="M80" s="28"/>
      <c r="N80" s="101">
        <v>43819</v>
      </c>
      <c r="O80" s="32">
        <v>114.68</v>
      </c>
      <c r="P80" s="118">
        <v>6.3180063180063861E-3</v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>
        <v>43812</v>
      </c>
      <c r="L81" s="118">
        <v>1.4239943040227798E-2</v>
      </c>
      <c r="M81" s="28"/>
      <c r="N81" s="101">
        <v>43812</v>
      </c>
      <c r="O81" s="32">
        <v>113.96</v>
      </c>
      <c r="P81" s="118">
        <v>1.4239943040227798E-2</v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>
        <v>43805</v>
      </c>
      <c r="L82" s="118">
        <v>1.252590790303687E-2</v>
      </c>
      <c r="M82" s="28"/>
      <c r="N82" s="101">
        <v>43805</v>
      </c>
      <c r="O82" s="32">
        <v>112.36</v>
      </c>
      <c r="P82" s="118">
        <v>1.252590790303687E-2</v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>
        <v>43798</v>
      </c>
      <c r="L83" s="118">
        <v>1.8055430170624831E-3</v>
      </c>
      <c r="M83" s="28"/>
      <c r="N83" s="101">
        <v>43798</v>
      </c>
      <c r="O83" s="32">
        <v>110.97</v>
      </c>
      <c r="P83" s="118">
        <v>1.8055430170624831E-3</v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>
        <v>43791</v>
      </c>
      <c r="L84" s="118">
        <v>-2.7075812274368616E-4</v>
      </c>
      <c r="M84" s="28"/>
      <c r="N84" s="101">
        <v>43791</v>
      </c>
      <c r="O84" s="32">
        <v>110.77</v>
      </c>
      <c r="P84" s="118">
        <v>-2.7075812274368616E-4</v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>
        <v>43784</v>
      </c>
      <c r="L85" s="118">
        <v>6.723605306196534E-3</v>
      </c>
      <c r="M85" s="28"/>
      <c r="N85" s="101">
        <v>43784</v>
      </c>
      <c r="O85" s="32">
        <v>110.8</v>
      </c>
      <c r="P85" s="118">
        <v>6.723605306196534E-3</v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>
        <v>43777</v>
      </c>
      <c r="L86" s="118">
        <v>-1.0891268832819989E-3</v>
      </c>
      <c r="M86" s="28"/>
      <c r="N86" s="101">
        <v>43777</v>
      </c>
      <c r="O86" s="32">
        <v>110.06</v>
      </c>
      <c r="P86" s="118">
        <v>-1.0891268832819989E-3</v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>
        <v>43770</v>
      </c>
      <c r="L87" s="118">
        <v>-7.5662042875156432E-3</v>
      </c>
      <c r="M87" s="28"/>
      <c r="N87" s="101">
        <v>43770</v>
      </c>
      <c r="O87" s="32">
        <v>110.18</v>
      </c>
      <c r="P87" s="118">
        <v>-7.5662042875156432E-3</v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>
        <v>43763</v>
      </c>
      <c r="L88" s="118">
        <v>1.0820559062216795E-3</v>
      </c>
      <c r="M88" s="28"/>
      <c r="N88" s="101">
        <v>43763</v>
      </c>
      <c r="O88" s="32">
        <v>111.02</v>
      </c>
      <c r="P88" s="118">
        <v>1.0820559062216795E-3</v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>
        <v>43756</v>
      </c>
      <c r="L89" s="118">
        <v>-6.2724014336916767E-3</v>
      </c>
      <c r="M89" s="28"/>
      <c r="N89" s="101">
        <v>43756</v>
      </c>
      <c r="O89" s="32">
        <v>110.9</v>
      </c>
      <c r="P89" s="118">
        <v>-6.2724014336916767E-3</v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>
        <v>43749</v>
      </c>
      <c r="L90" s="118">
        <v>-4.9041462327241714E-3</v>
      </c>
      <c r="M90" s="28"/>
      <c r="N90" s="101">
        <v>43749</v>
      </c>
      <c r="O90" s="32">
        <v>111.6</v>
      </c>
      <c r="P90" s="118">
        <v>-4.9041462327241714E-3</v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>
        <v>43742</v>
      </c>
      <c r="L91" s="118">
        <v>-1.4499121265377779E-2</v>
      </c>
      <c r="M91" s="28"/>
      <c r="N91" s="101">
        <v>43742</v>
      </c>
      <c r="O91" s="32">
        <v>112.15</v>
      </c>
      <c r="P91" s="118">
        <v>-1.4499121265377779E-2</v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>
        <v>43735</v>
      </c>
      <c r="L92" s="118">
        <v>-1.0348725976171869E-2</v>
      </c>
      <c r="M92" s="28"/>
      <c r="N92" s="101">
        <v>43735</v>
      </c>
      <c r="O92" s="32">
        <v>113.8</v>
      </c>
      <c r="P92" s="118">
        <v>-1.0348725976171869E-2</v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>
        <v>43728</v>
      </c>
      <c r="L93" s="118">
        <v>1.5543583855868404E-2</v>
      </c>
      <c r="M93" s="28"/>
      <c r="N93" s="101">
        <v>43728</v>
      </c>
      <c r="O93" s="32">
        <v>114.99</v>
      </c>
      <c r="P93" s="118">
        <v>1.5543583855868404E-2</v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>
        <v>43721</v>
      </c>
      <c r="L94" s="118">
        <v>-1.7953165654813419E-2</v>
      </c>
      <c r="M94" s="28"/>
      <c r="N94" s="101">
        <v>43721</v>
      </c>
      <c r="O94" s="32">
        <v>113.23</v>
      </c>
      <c r="P94" s="118">
        <v>-1.7953165654813419E-2</v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>
        <v>43714</v>
      </c>
      <c r="L95" s="118">
        <v>-1.7552828902522188E-2</v>
      </c>
      <c r="M95" s="28"/>
      <c r="N95" s="101">
        <v>43714</v>
      </c>
      <c r="O95" s="32">
        <v>115.3</v>
      </c>
      <c r="P95" s="118">
        <v>-1.7552828902522188E-2</v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>
        <v>43707</v>
      </c>
      <c r="L96" s="118">
        <v>1.0678608336203821E-2</v>
      </c>
      <c r="M96" s="28"/>
      <c r="N96" s="101">
        <v>43707</v>
      </c>
      <c r="O96" s="32">
        <v>117.36</v>
      </c>
      <c r="P96" s="118">
        <v>1.0678608336203821E-2</v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>
        <v>43700</v>
      </c>
      <c r="L97" s="118">
        <v>-2.6625440178648097E-3</v>
      </c>
      <c r="M97" s="28"/>
      <c r="N97" s="101">
        <v>43700</v>
      </c>
      <c r="O97" s="32">
        <v>116.12</v>
      </c>
      <c r="P97" s="118">
        <v>-2.6625440178648097E-3</v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>
        <v>43693</v>
      </c>
      <c r="L98" s="118">
        <v>1.6234616391725742E-2</v>
      </c>
      <c r="M98" s="28"/>
      <c r="N98" s="101">
        <v>43693</v>
      </c>
      <c r="O98" s="32">
        <v>116.43</v>
      </c>
      <c r="P98" s="118">
        <v>1.6234616391725742E-2</v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>
        <v>43686</v>
      </c>
      <c r="L99" s="118">
        <v>8.0950285965684099E-3</v>
      </c>
      <c r="M99" s="28"/>
      <c r="N99" s="101">
        <v>43686</v>
      </c>
      <c r="O99" s="32">
        <v>114.57</v>
      </c>
      <c r="P99" s="118">
        <v>8.0950285965684099E-3</v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v>43679</v>
      </c>
      <c r="L100" s="118">
        <v>-2.8466404513592058E-2</v>
      </c>
      <c r="M100" s="28"/>
      <c r="N100" s="101">
        <v>43679</v>
      </c>
      <c r="O100" s="32">
        <v>113.65</v>
      </c>
      <c r="P100" s="118">
        <v>-2.8466404513592058E-2</v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v>43672</v>
      </c>
      <c r="L101" s="118">
        <v>1.881205364919003E-2</v>
      </c>
      <c r="M101" s="28"/>
      <c r="N101" s="101">
        <v>43672</v>
      </c>
      <c r="O101" s="32">
        <v>116.98</v>
      </c>
      <c r="P101" s="118">
        <v>1.881205364919003E-2</v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v>43665</v>
      </c>
      <c r="L102" s="118">
        <v>2.5320876626211408E-3</v>
      </c>
      <c r="M102" s="28"/>
      <c r="N102" s="101">
        <v>43665</v>
      </c>
      <c r="O102" s="32">
        <v>114.82</v>
      </c>
      <c r="P102" s="118">
        <v>2.5320876626211408E-3</v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v>43658</v>
      </c>
      <c r="L103" s="118">
        <v>-2.1111111111111081E-2</v>
      </c>
      <c r="M103" s="28"/>
      <c r="N103" s="101">
        <v>43658</v>
      </c>
      <c r="O103" s="32">
        <v>114.53</v>
      </c>
      <c r="P103" s="118">
        <v>-2.1111111111111081E-2</v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v>43651</v>
      </c>
      <c r="L104" s="118">
        <v>4.3780582024208758E-3</v>
      </c>
      <c r="M104" s="28"/>
      <c r="N104" s="101">
        <v>43651</v>
      </c>
      <c r="O104" s="32">
        <v>117</v>
      </c>
      <c r="P104" s="118">
        <v>4.3780582024208758E-3</v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v>43644</v>
      </c>
      <c r="L105" s="118">
        <v>1.6337059329321058E-3</v>
      </c>
      <c r="M105" s="28"/>
      <c r="N105" s="101">
        <v>43644</v>
      </c>
      <c r="O105" s="32">
        <v>116.49</v>
      </c>
      <c r="P105" s="118">
        <v>1.6337059329321058E-3</v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v>43637</v>
      </c>
      <c r="L106" s="118">
        <v>3.1050543384509854E-3</v>
      </c>
      <c r="M106" s="28"/>
      <c r="N106" s="101">
        <v>43637</v>
      </c>
      <c r="O106" s="32">
        <v>116.3</v>
      </c>
      <c r="P106" s="118">
        <v>3.1050543384509854E-3</v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v>43630</v>
      </c>
      <c r="L107" s="118">
        <v>-3.3525315911631104E-3</v>
      </c>
      <c r="M107" s="28"/>
      <c r="N107" s="101">
        <v>43630</v>
      </c>
      <c r="O107" s="32">
        <v>115.94</v>
      </c>
      <c r="P107" s="118">
        <v>-3.3525315911631104E-3</v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v>43623</v>
      </c>
      <c r="L108" s="118">
        <v>1.3239264872397793E-2</v>
      </c>
      <c r="M108" s="28"/>
      <c r="N108" s="101">
        <v>43623</v>
      </c>
      <c r="O108" s="32">
        <v>116.33</v>
      </c>
      <c r="P108" s="118">
        <v>1.3239264872397793E-2</v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v>43616</v>
      </c>
      <c r="L109" s="118">
        <v>-1.804652754019842E-2</v>
      </c>
      <c r="M109" s="28"/>
      <c r="N109" s="101">
        <v>43616</v>
      </c>
      <c r="O109" s="32">
        <v>114.81</v>
      </c>
      <c r="P109" s="118">
        <v>-1.804652754019842E-2</v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>
        <v>43609</v>
      </c>
      <c r="L110" s="118">
        <v>-7.3017490236033655E-3</v>
      </c>
      <c r="M110" s="28"/>
      <c r="N110" s="101">
        <v>43609</v>
      </c>
      <c r="O110" s="32">
        <v>116.92</v>
      </c>
      <c r="P110" s="118">
        <v>-7.3017490236033655E-3</v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>
        <v>43602</v>
      </c>
      <c r="L111" s="118">
        <v>1.7625712804562044E-2</v>
      </c>
      <c r="M111" s="28"/>
      <c r="N111" s="101">
        <v>43602</v>
      </c>
      <c r="O111" s="32">
        <v>117.78</v>
      </c>
      <c r="P111" s="118">
        <v>1.7625712804562044E-2</v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>
        <v>43595</v>
      </c>
      <c r="L112" s="118">
        <v>-3.3970453217594621E-2</v>
      </c>
      <c r="M112" s="28"/>
      <c r="N112" s="101">
        <v>43595</v>
      </c>
      <c r="O112" s="32">
        <v>115.74</v>
      </c>
      <c r="P112" s="118">
        <v>-3.3970453217594621E-2</v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>
        <v>43588</v>
      </c>
      <c r="L113" s="118">
        <v>-1.500125010417519E-3</v>
      </c>
      <c r="M113" s="28"/>
      <c r="N113" s="101">
        <v>43588</v>
      </c>
      <c r="O113" s="32">
        <v>119.81</v>
      </c>
      <c r="P113" s="118">
        <v>-1.500125010417519E-3</v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>
        <v>43581</v>
      </c>
      <c r="L114" s="118">
        <v>1.8677307071907512E-2</v>
      </c>
      <c r="M114" s="28"/>
      <c r="N114" s="101">
        <v>43581</v>
      </c>
      <c r="O114" s="32">
        <v>119.99</v>
      </c>
      <c r="P114" s="118">
        <v>1.8677307071907512E-2</v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>
        <v>43567</v>
      </c>
      <c r="L115" s="118">
        <v>5.2914568575574972E-3</v>
      </c>
      <c r="M115" s="28"/>
      <c r="N115" s="101">
        <v>43567</v>
      </c>
      <c r="O115" s="32">
        <v>117.79</v>
      </c>
      <c r="P115" s="118">
        <v>5.2914568575574972E-3</v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>
        <v>43560</v>
      </c>
      <c r="L116" s="118">
        <v>1.0347503664740909E-2</v>
      </c>
      <c r="M116" s="28"/>
      <c r="N116" s="101">
        <v>43560</v>
      </c>
      <c r="O116" s="32">
        <v>117.17</v>
      </c>
      <c r="P116" s="118">
        <v>1.0347503664740909E-2</v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>
        <v>43553</v>
      </c>
      <c r="L117" s="118">
        <v>2.0682978348882219E-2</v>
      </c>
      <c r="M117" s="28"/>
      <c r="N117" s="101">
        <v>43553</v>
      </c>
      <c r="O117" s="32">
        <v>115.97</v>
      </c>
      <c r="P117" s="118">
        <v>2.0682978348882219E-2</v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>
        <v>43546</v>
      </c>
      <c r="L118" s="118">
        <v>-2.8960070206230926E-3</v>
      </c>
      <c r="M118" s="28"/>
      <c r="N118" s="101">
        <v>43546</v>
      </c>
      <c r="O118" s="32">
        <v>113.62</v>
      </c>
      <c r="P118" s="118">
        <v>-2.8960070206230926E-3</v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>
        <v>43539</v>
      </c>
      <c r="L119" s="118">
        <v>-1.7418297835647079E-2</v>
      </c>
      <c r="M119" s="28"/>
      <c r="N119" s="101">
        <v>43539</v>
      </c>
      <c r="O119" s="32">
        <v>113.95</v>
      </c>
      <c r="P119" s="118">
        <v>-1.7418297835647079E-2</v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>
        <v>43532</v>
      </c>
      <c r="L120" s="118">
        <v>1.9695770684955649E-2</v>
      </c>
      <c r="M120" s="28"/>
      <c r="N120" s="101">
        <v>43532</v>
      </c>
      <c r="O120" s="32">
        <v>115.97</v>
      </c>
      <c r="P120" s="118">
        <v>1.9695770684955649E-2</v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>
        <v>43525</v>
      </c>
      <c r="L121" s="118">
        <v>-1.9146183699870645E-2</v>
      </c>
      <c r="M121" s="28"/>
      <c r="N121" s="101">
        <v>43525</v>
      </c>
      <c r="O121" s="32">
        <v>113.73</v>
      </c>
      <c r="P121" s="118">
        <v>-1.9146183699870645E-2</v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>
        <v>43518</v>
      </c>
      <c r="L122" s="118">
        <v>-9.7361004355623892E-3</v>
      </c>
      <c r="M122" s="28"/>
      <c r="N122" s="101">
        <v>43518</v>
      </c>
      <c r="O122" s="32">
        <v>115.95</v>
      </c>
      <c r="P122" s="118">
        <v>-9.7361004355623892E-3</v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>
        <v>43511</v>
      </c>
      <c r="L123" s="118">
        <v>-3.4893617021276579E-3</v>
      </c>
      <c r="M123" s="28"/>
      <c r="N123" s="101">
        <v>43511</v>
      </c>
      <c r="O123" s="32">
        <v>117.09</v>
      </c>
      <c r="P123" s="118">
        <v>-3.4893617021276579E-3</v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>
        <v>43504</v>
      </c>
      <c r="L124" s="118">
        <v>1.9699730972836837E-2</v>
      </c>
      <c r="M124" s="28"/>
      <c r="N124" s="101">
        <v>43504</v>
      </c>
      <c r="O124" s="32">
        <v>117.5</v>
      </c>
      <c r="P124" s="118">
        <v>1.9699730972836837E-2</v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>
        <v>43497</v>
      </c>
      <c r="L125" s="118">
        <v>4.1830065359478308E-3</v>
      </c>
      <c r="M125" s="28"/>
      <c r="N125" s="101">
        <v>43497</v>
      </c>
      <c r="O125" s="32">
        <v>115.23</v>
      </c>
      <c r="P125" s="118">
        <v>4.1830065359478308E-3</v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>
        <v>43490</v>
      </c>
      <c r="L126" s="118">
        <v>-2.0871380120009997E-3</v>
      </c>
      <c r="M126" s="28"/>
      <c r="N126" s="101">
        <v>43490</v>
      </c>
      <c r="O126" s="32">
        <v>114.75</v>
      </c>
      <c r="P126" s="118">
        <v>-2.0871380120009997E-3</v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>
        <v>43483</v>
      </c>
      <c r="L127" s="118">
        <v>-2.7751279160525E-3</v>
      </c>
      <c r="M127" s="28"/>
      <c r="N127" s="101">
        <v>43483</v>
      </c>
      <c r="O127" s="32">
        <v>114.99</v>
      </c>
      <c r="P127" s="118">
        <v>-2.7751279160525E-3</v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>
        <v>43476</v>
      </c>
      <c r="L128" s="118">
        <v>-2.2133649932157384E-2</v>
      </c>
      <c r="M128" s="28"/>
      <c r="N128" s="101">
        <v>43476</v>
      </c>
      <c r="O128" s="32">
        <v>115.31</v>
      </c>
      <c r="P128" s="118">
        <v>-2.2133649932157384E-2</v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>
        <v>43469</v>
      </c>
      <c r="L129" s="118">
        <v>-6.5711878685762448E-3</v>
      </c>
      <c r="M129" s="28"/>
      <c r="N129" s="101">
        <v>43469</v>
      </c>
      <c r="O129" s="32">
        <v>117.92</v>
      </c>
      <c r="P129" s="118">
        <v>-6.5711878685762448E-3</v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>
        <v>43462</v>
      </c>
      <c r="L130" s="118">
        <v>8.7532931078440068E-3</v>
      </c>
      <c r="M130" s="28"/>
      <c r="N130" s="101">
        <v>43462</v>
      </c>
      <c r="O130" s="32">
        <v>118.7</v>
      </c>
      <c r="P130" s="118">
        <v>8.7532931078440068E-3</v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>
        <v>43455</v>
      </c>
      <c r="L131" s="118">
        <v>-6.6689177781529274E-3</v>
      </c>
      <c r="M131" s="28"/>
      <c r="N131" s="101">
        <v>43455</v>
      </c>
      <c r="O131" s="32">
        <v>117.67</v>
      </c>
      <c r="P131" s="118">
        <v>-6.6689177781529274E-3</v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>
        <v>43448</v>
      </c>
      <c r="L132" s="118">
        <v>-9.2772202074720145E-4</v>
      </c>
      <c r="M132" s="28"/>
      <c r="N132" s="101">
        <v>43448</v>
      </c>
      <c r="O132" s="32">
        <v>118.46</v>
      </c>
      <c r="P132" s="118">
        <v>-9.2772202074720145E-4</v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>
        <v>43441</v>
      </c>
      <c r="L133" s="118">
        <v>1.4358108108107892E-3</v>
      </c>
      <c r="M133" s="28"/>
      <c r="N133" s="101">
        <v>43441</v>
      </c>
      <c r="O133" s="32">
        <v>118.57</v>
      </c>
      <c r="P133" s="118">
        <v>1.4358108108107892E-3</v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>
        <v>43434</v>
      </c>
      <c r="L134" s="118">
        <v>-6.6280728249012988E-3</v>
      </c>
      <c r="M134" s="28"/>
      <c r="N134" s="101">
        <v>43434</v>
      </c>
      <c r="O134" s="32">
        <v>118.4</v>
      </c>
      <c r="P134" s="118">
        <v>-6.6280728249012988E-3</v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>
        <v>43427</v>
      </c>
      <c r="L135" s="118">
        <v>2.5290322580645119E-2</v>
      </c>
      <c r="M135" s="28"/>
      <c r="N135" s="101">
        <v>43427</v>
      </c>
      <c r="O135" s="32">
        <v>119.19</v>
      </c>
      <c r="P135" s="118">
        <v>2.5290322580645119E-2</v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>
        <v>43420</v>
      </c>
      <c r="L136" s="118">
        <v>3.2690770187439044E-2</v>
      </c>
      <c r="M136" s="28"/>
      <c r="N136" s="101">
        <v>43420</v>
      </c>
      <c r="O136" s="32">
        <v>116.25</v>
      </c>
      <c r="P136" s="118">
        <v>3.2690770187439044E-2</v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>
        <v>43413</v>
      </c>
      <c r="L137" s="118">
        <v>1.0139985642498184E-2</v>
      </c>
      <c r="M137" s="28"/>
      <c r="N137" s="101">
        <v>43413</v>
      </c>
      <c r="O137" s="32">
        <v>112.57</v>
      </c>
      <c r="P137" s="118">
        <v>1.0139985642498184E-2</v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>
        <v>43406</v>
      </c>
      <c r="L138" s="118">
        <v>8.4155280065152382E-3</v>
      </c>
      <c r="M138" s="28"/>
      <c r="N138" s="101">
        <v>43406</v>
      </c>
      <c r="O138" s="32">
        <v>111.44</v>
      </c>
      <c r="P138" s="118">
        <v>8.4155280065152382E-3</v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>
        <v>43399</v>
      </c>
      <c r="L139" s="118">
        <v>1.1255490483162545E-2</v>
      </c>
      <c r="M139" s="28"/>
      <c r="N139" s="101">
        <v>43399</v>
      </c>
      <c r="O139" s="32">
        <v>110.51</v>
      </c>
      <c r="P139" s="118">
        <v>1.1255490483162545E-2</v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>
        <v>43392</v>
      </c>
      <c r="L140" s="118">
        <v>1.5991074748977319E-2</v>
      </c>
      <c r="M140" s="28"/>
      <c r="N140" s="101">
        <v>43392</v>
      </c>
      <c r="O140" s="32">
        <v>109.28</v>
      </c>
      <c r="P140" s="118">
        <v>1.5991074748977319E-2</v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>
        <v>43385</v>
      </c>
      <c r="L141" s="118">
        <v>-1.8434020806716522E-2</v>
      </c>
      <c r="M141" s="28"/>
      <c r="N141" s="101">
        <v>43385</v>
      </c>
      <c r="O141" s="32">
        <v>107.56</v>
      </c>
      <c r="P141" s="118">
        <v>-1.8434020806716522E-2</v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>
        <v>43378</v>
      </c>
      <c r="L142" s="118">
        <v>1.2847767815879374E-2</v>
      </c>
      <c r="M142" s="28"/>
      <c r="N142" s="101">
        <v>43378</v>
      </c>
      <c r="O142" s="32">
        <v>109.58</v>
      </c>
      <c r="P142" s="118">
        <v>1.2847767815879374E-2</v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>
        <v>43371</v>
      </c>
      <c r="L143" s="118">
        <v>2.6762835721742428E-2</v>
      </c>
      <c r="M143" s="28"/>
      <c r="N143" s="101">
        <v>43371</v>
      </c>
      <c r="O143" s="32">
        <v>108.19</v>
      </c>
      <c r="P143" s="118">
        <v>2.6762835721742428E-2</v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>
        <v>43364</v>
      </c>
      <c r="L144" s="118">
        <v>-7.4415975885455676E-3</v>
      </c>
      <c r="M144" s="28"/>
      <c r="N144" s="101">
        <v>43364</v>
      </c>
      <c r="O144" s="32">
        <v>105.37</v>
      </c>
      <c r="P144" s="118">
        <v>-7.4415975885455676E-3</v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>
        <v>43357</v>
      </c>
      <c r="L145" s="118">
        <v>-1.4298978644382565E-2</v>
      </c>
      <c r="M145" s="28"/>
      <c r="N145" s="101">
        <v>43357</v>
      </c>
      <c r="O145" s="32">
        <v>106.16</v>
      </c>
      <c r="P145" s="118">
        <v>-1.4298978644382565E-2</v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>
        <v>43350</v>
      </c>
      <c r="L146" s="118">
        <v>-2.1442849354897375E-2</v>
      </c>
      <c r="M146" s="28"/>
      <c r="N146" s="101">
        <v>43350</v>
      </c>
      <c r="O146" s="32">
        <v>107.7</v>
      </c>
      <c r="P146" s="118">
        <v>-2.1442849354897375E-2</v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>
        <v>43343</v>
      </c>
      <c r="L147" s="118">
        <v>-8.1110310021628163E-3</v>
      </c>
      <c r="M147" s="28"/>
      <c r="N147" s="101">
        <v>43343</v>
      </c>
      <c r="O147" s="32">
        <v>110.06</v>
      </c>
      <c r="P147" s="118">
        <v>-8.1110310021628163E-3</v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>
        <v>43336</v>
      </c>
      <c r="L148" s="118">
        <v>-1.4652339934286496E-2</v>
      </c>
      <c r="M148" s="28"/>
      <c r="N148" s="101">
        <v>43336</v>
      </c>
      <c r="O148" s="32">
        <v>110.96</v>
      </c>
      <c r="P148" s="118">
        <v>-1.4652339934286496E-2</v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>
        <v>43329</v>
      </c>
      <c r="L149" s="118">
        <v>1.0667614899102507E-3</v>
      </c>
      <c r="M149" s="28"/>
      <c r="N149" s="101">
        <v>43329</v>
      </c>
      <c r="O149" s="32">
        <v>112.61</v>
      </c>
      <c r="P149" s="118">
        <v>1.0667614899102507E-3</v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>
        <v>43322</v>
      </c>
      <c r="L150" s="118">
        <v>1.2146841821126353E-2</v>
      </c>
      <c r="M150" s="28"/>
      <c r="N150" s="101">
        <v>43322</v>
      </c>
      <c r="O150" s="32">
        <v>112.49</v>
      </c>
      <c r="P150" s="118">
        <v>1.2146841821126353E-2</v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>
        <v>43315</v>
      </c>
      <c r="L151" s="118">
        <v>-1.3053902850546084E-2</v>
      </c>
      <c r="M151" s="28"/>
      <c r="N151" s="101">
        <v>43315</v>
      </c>
      <c r="O151" s="32">
        <v>111.14</v>
      </c>
      <c r="P151" s="118">
        <v>-1.3053902850546084E-2</v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>
        <v>43308</v>
      </c>
      <c r="L152" s="118">
        <v>-1.8221447253705336E-2</v>
      </c>
      <c r="M152" s="28"/>
      <c r="N152" s="101">
        <v>43308</v>
      </c>
      <c r="O152" s="32">
        <v>112.61</v>
      </c>
      <c r="P152" s="118">
        <v>-1.8221447253705336E-2</v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>
        <v>43301</v>
      </c>
      <c r="L153" s="118">
        <v>-1.5027908973808457E-2</v>
      </c>
      <c r="M153" s="28"/>
      <c r="N153" s="101">
        <v>43301</v>
      </c>
      <c r="O153" s="32">
        <v>114.7</v>
      </c>
      <c r="P153" s="118">
        <v>-1.5027908973808457E-2</v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>
        <v>43294</v>
      </c>
      <c r="L154" s="118">
        <v>-2.7404299049412773E-3</v>
      </c>
      <c r="M154" s="28"/>
      <c r="N154" s="101">
        <v>43294</v>
      </c>
      <c r="O154" s="32">
        <v>116.45</v>
      </c>
      <c r="P154" s="118">
        <v>-2.7404299049412773E-3</v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>
        <v>43287</v>
      </c>
      <c r="L155" s="118">
        <v>-9.7523744911804933E-3</v>
      </c>
      <c r="M155" s="28"/>
      <c r="N155" s="101">
        <v>43287</v>
      </c>
      <c r="O155" s="32">
        <v>116.77</v>
      </c>
      <c r="P155" s="118">
        <v>-9.7523744911804933E-3</v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>
        <v>43280</v>
      </c>
      <c r="L156" s="118">
        <v>3.1941892010151518E-2</v>
      </c>
      <c r="M156" s="28"/>
      <c r="N156" s="101">
        <v>43280</v>
      </c>
      <c r="O156" s="32">
        <v>117.92</v>
      </c>
      <c r="P156" s="118">
        <v>3.1941892010151518E-2</v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>
        <v>43273</v>
      </c>
      <c r="L157" s="118">
        <v>1.2493354598617668E-2</v>
      </c>
      <c r="M157" s="28"/>
      <c r="N157" s="101">
        <v>43273</v>
      </c>
      <c r="O157" s="32">
        <v>114.27</v>
      </c>
      <c r="P157" s="118">
        <v>1.2493354598617668E-2</v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>
        <v>43266</v>
      </c>
      <c r="L158" s="118">
        <v>1.3308490817141028E-3</v>
      </c>
      <c r="M158" s="28"/>
      <c r="N158" s="101">
        <v>43266</v>
      </c>
      <c r="O158" s="32">
        <v>112.86</v>
      </c>
      <c r="P158" s="118">
        <v>1.3308490817141028E-3</v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>
        <v>43259</v>
      </c>
      <c r="L159" s="118">
        <v>-1.1229055180278946E-2</v>
      </c>
      <c r="M159" s="28"/>
      <c r="N159" s="101">
        <v>43259</v>
      </c>
      <c r="O159" s="32">
        <v>112.71</v>
      </c>
      <c r="P159" s="118">
        <v>-1.1229055180278946E-2</v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>
        <v>43252</v>
      </c>
      <c r="L160" s="118">
        <v>-9.2994959151747603E-3</v>
      </c>
      <c r="M160" s="28"/>
      <c r="N160" s="101">
        <v>43252</v>
      </c>
      <c r="O160" s="32">
        <v>113.99</v>
      </c>
      <c r="P160" s="118">
        <v>-9.2994959151747603E-3</v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>
        <v>43245</v>
      </c>
      <c r="L161" s="118">
        <v>1.3476614110807805E-2</v>
      </c>
      <c r="M161" s="28"/>
      <c r="N161" s="101">
        <v>43245</v>
      </c>
      <c r="O161" s="32">
        <v>115.06</v>
      </c>
      <c r="P161" s="118">
        <v>1.3476614110807805E-2</v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>
        <v>43238</v>
      </c>
      <c r="L162" s="118">
        <v>4.6902654867255755E-3</v>
      </c>
      <c r="M162" s="28"/>
      <c r="N162" s="101">
        <v>43238</v>
      </c>
      <c r="O162" s="32">
        <v>113.53</v>
      </c>
      <c r="P162" s="118">
        <v>4.6902654867255755E-3</v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>
        <v>43231</v>
      </c>
      <c r="L163" s="118">
        <v>2.3087369850611106E-2</v>
      </c>
      <c r="M163" s="28"/>
      <c r="N163" s="101">
        <v>43231</v>
      </c>
      <c r="O163" s="32">
        <v>113</v>
      </c>
      <c r="P163" s="118">
        <v>2.3087369850611106E-2</v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>
        <v>43224</v>
      </c>
      <c r="L164" s="118">
        <v>-6.3336952587755846E-4</v>
      </c>
      <c r="M164" s="28"/>
      <c r="N164" s="101">
        <v>43224</v>
      </c>
      <c r="O164" s="32">
        <v>110.45</v>
      </c>
      <c r="P164" s="118">
        <v>-6.3336952587755846E-4</v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>
        <v>43217</v>
      </c>
      <c r="L165" s="118">
        <v>1.0699588477366184E-2</v>
      </c>
      <c r="M165" s="28"/>
      <c r="N165" s="101">
        <v>43217</v>
      </c>
      <c r="O165" s="32">
        <v>110.52</v>
      </c>
      <c r="P165" s="118">
        <v>1.0699588477366184E-2</v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>
        <v>43210</v>
      </c>
      <c r="L166" s="118">
        <v>1.9241341396372125E-3</v>
      </c>
      <c r="M166" s="28"/>
      <c r="N166" s="101">
        <v>43210</v>
      </c>
      <c r="O166" s="32">
        <v>109.35</v>
      </c>
      <c r="P166" s="118">
        <v>1.9241341396372125E-3</v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>
        <v>43203</v>
      </c>
      <c r="L167" s="118">
        <v>1.3935340022296572E-2</v>
      </c>
      <c r="M167" s="28"/>
      <c r="N167" s="101">
        <v>43203</v>
      </c>
      <c r="O167" s="32">
        <v>109.14</v>
      </c>
      <c r="P167" s="118">
        <v>1.3935340022296572E-2</v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>
        <v>43196</v>
      </c>
      <c r="L168" s="118">
        <v>1.3954786491767734E-3</v>
      </c>
      <c r="M168" s="28"/>
      <c r="N168" s="101">
        <v>43196</v>
      </c>
      <c r="O168" s="32">
        <v>107.64</v>
      </c>
      <c r="P168" s="118">
        <v>1.3954786491767734E-3</v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>
        <v>43189</v>
      </c>
      <c r="L169" s="118">
        <v>3.4540702016430114E-3</v>
      </c>
      <c r="M169" s="28"/>
      <c r="N169" s="101">
        <v>43189</v>
      </c>
      <c r="O169" s="32">
        <v>107.49</v>
      </c>
      <c r="P169" s="118">
        <v>3.4540702016430114E-3</v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>
        <v>43182</v>
      </c>
      <c r="L170" s="118">
        <v>4.2186181681822532E-3</v>
      </c>
      <c r="M170" s="28"/>
      <c r="N170" s="101">
        <v>43182</v>
      </c>
      <c r="O170" s="32">
        <v>107.12</v>
      </c>
      <c r="P170" s="118">
        <v>4.2186181681822532E-3</v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>
        <v>43175</v>
      </c>
      <c r="L171" s="118">
        <v>5.6279898696187658E-4</v>
      </c>
      <c r="M171" s="28"/>
      <c r="N171" s="101">
        <v>43175</v>
      </c>
      <c r="O171" s="32">
        <v>106.67</v>
      </c>
      <c r="P171" s="118">
        <v>5.6279898696187658E-4</v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>
        <v>43168</v>
      </c>
      <c r="L172" s="118">
        <v>-1.8756447528833764E-4</v>
      </c>
      <c r="M172" s="28"/>
      <c r="N172" s="101">
        <v>43168</v>
      </c>
      <c r="O172" s="32">
        <v>106.61</v>
      </c>
      <c r="P172" s="118">
        <v>-1.8756447528833764E-4</v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>
        <v>43161</v>
      </c>
      <c r="L173" s="118">
        <v>-1.498267628055161E-3</v>
      </c>
      <c r="M173" s="28"/>
      <c r="N173" s="101">
        <v>43161</v>
      </c>
      <c r="O173" s="32">
        <v>106.63</v>
      </c>
      <c r="P173" s="118">
        <v>-1.498267628055161E-3</v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>
        <v>43154</v>
      </c>
      <c r="L174" s="118">
        <v>1.873185351690676E-4</v>
      </c>
      <c r="M174" s="28"/>
      <c r="N174" s="101">
        <v>43154</v>
      </c>
      <c r="O174" s="32">
        <v>106.79</v>
      </c>
      <c r="P174" s="118">
        <v>1.873185351690676E-4</v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>
        <v>43147</v>
      </c>
      <c r="L175" s="118">
        <v>2.3779844663917915E-2</v>
      </c>
      <c r="M175" s="28"/>
      <c r="N175" s="101">
        <v>43147</v>
      </c>
      <c r="O175" s="32">
        <v>106.77</v>
      </c>
      <c r="P175" s="118">
        <v>2.3779844663917915E-2</v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>
        <v>43140</v>
      </c>
      <c r="L176" s="118">
        <v>-4.1452205882352877E-2</v>
      </c>
      <c r="M176" s="28"/>
      <c r="N176" s="101">
        <v>43140</v>
      </c>
      <c r="O176" s="32">
        <v>104.29</v>
      </c>
      <c r="P176" s="118">
        <v>-4.1452205882352877E-2</v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>
        <v>43133</v>
      </c>
      <c r="L177" s="118">
        <v>-1.0100082637040098E-3</v>
      </c>
      <c r="M177" s="28"/>
      <c r="N177" s="101">
        <v>43133</v>
      </c>
      <c r="O177" s="32">
        <v>108.8</v>
      </c>
      <c r="P177" s="118">
        <v>-1.0100082637040098E-3</v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>
        <v>43126</v>
      </c>
      <c r="L178" s="118">
        <v>4.2415859843245585E-3</v>
      </c>
      <c r="M178" s="28"/>
      <c r="N178" s="101">
        <v>43126</v>
      </c>
      <c r="O178" s="32">
        <v>108.91</v>
      </c>
      <c r="P178" s="118">
        <v>4.2415859843245585E-3</v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>
        <v>43119</v>
      </c>
      <c r="L179" s="118">
        <v>-7.5043470302919024E-3</v>
      </c>
      <c r="M179" s="28"/>
      <c r="N179" s="101">
        <v>43119</v>
      </c>
      <c r="O179" s="32">
        <v>108.45</v>
      </c>
      <c r="P179" s="118">
        <v>-7.5043470302919024E-3</v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>
        <v>43112</v>
      </c>
      <c r="L180" s="118">
        <v>-1.0414779931171902E-2</v>
      </c>
      <c r="M180" s="28"/>
      <c r="N180" s="101">
        <v>43112</v>
      </c>
      <c r="O180" s="32">
        <v>109.27</v>
      </c>
      <c r="P180" s="118">
        <v>-1.0414779931171902E-2</v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>
        <v>43105</v>
      </c>
      <c r="L181" s="118">
        <v>1.6758747697974252E-2</v>
      </c>
      <c r="M181" s="28"/>
      <c r="N181" s="101">
        <v>43105</v>
      </c>
      <c r="O181" s="32">
        <v>110.42</v>
      </c>
      <c r="P181" s="118">
        <v>1.6758747697974252E-2</v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>
        <v>43098</v>
      </c>
      <c r="L182" s="118">
        <v>5.1832654572379067E-3</v>
      </c>
      <c r="M182" s="28"/>
      <c r="N182" s="101">
        <v>43098</v>
      </c>
      <c r="O182" s="32">
        <v>108.6</v>
      </c>
      <c r="P182" s="118">
        <v>5.1832654572379067E-3</v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>
        <v>43091</v>
      </c>
      <c r="L183" s="118">
        <v>2.6118339823345105E-2</v>
      </c>
      <c r="M183" s="28"/>
      <c r="N183" s="101">
        <v>43091</v>
      </c>
      <c r="O183" s="32">
        <v>108.04</v>
      </c>
      <c r="P183" s="118">
        <v>2.6118339823345105E-2</v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>
        <v>43084</v>
      </c>
      <c r="L184" s="118">
        <v>-6.5106623891300064E-3</v>
      </c>
      <c r="M184" s="28"/>
      <c r="N184" s="101">
        <v>43084</v>
      </c>
      <c r="O184" s="32">
        <v>105.29</v>
      </c>
      <c r="P184" s="118">
        <v>-6.5106623891300064E-3</v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>
        <v>43077</v>
      </c>
      <c r="L185" s="118">
        <v>3.0633083730428945E-2</v>
      </c>
      <c r="M185" s="28"/>
      <c r="N185" s="101">
        <v>43077</v>
      </c>
      <c r="O185" s="32">
        <v>105.98</v>
      </c>
      <c r="P185" s="118">
        <v>3.0633083730428945E-2</v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>
        <v>43070</v>
      </c>
      <c r="L186" s="118">
        <v>-3.2097138554216809E-2</v>
      </c>
      <c r="M186" s="28"/>
      <c r="N186" s="101">
        <v>43070</v>
      </c>
      <c r="O186" s="32">
        <v>102.83</v>
      </c>
      <c r="P186" s="118">
        <v>-3.2097138554216809E-2</v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>
        <v>43063</v>
      </c>
      <c r="L187" s="118">
        <v>1.7429611185596494E-2</v>
      </c>
      <c r="M187" s="28"/>
      <c r="N187" s="101">
        <v>43063</v>
      </c>
      <c r="O187" s="32">
        <v>106.24</v>
      </c>
      <c r="P187" s="118">
        <v>1.7429611185596494E-2</v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>
        <v>43056</v>
      </c>
      <c r="L188" s="118">
        <v>-1.369604231604804E-2</v>
      </c>
      <c r="M188" s="28"/>
      <c r="N188" s="101">
        <v>43056</v>
      </c>
      <c r="O188" s="32">
        <v>104.42</v>
      </c>
      <c r="P188" s="118">
        <v>-1.369604231604804E-2</v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>
        <v>43049</v>
      </c>
      <c r="L189" s="118">
        <v>-1.5437552310982983E-2</v>
      </c>
      <c r="M189" s="28"/>
      <c r="N189" s="101">
        <v>43049</v>
      </c>
      <c r="O189" s="32">
        <v>105.87</v>
      </c>
      <c r="P189" s="118">
        <v>-1.5437552310982983E-2</v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>
        <v>43042</v>
      </c>
      <c r="L190" s="118">
        <v>1.0335431739171286E-2</v>
      </c>
      <c r="M190" s="28"/>
      <c r="N190" s="101">
        <v>43042</v>
      </c>
      <c r="O190" s="32">
        <v>107.53</v>
      </c>
      <c r="P190" s="118">
        <v>1.0335431739171286E-2</v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>
        <v>43035</v>
      </c>
      <c r="L191" s="118">
        <v>2.474484883497019E-2</v>
      </c>
      <c r="M191" s="28"/>
      <c r="N191" s="101">
        <v>43035</v>
      </c>
      <c r="O191" s="32">
        <v>106.43</v>
      </c>
      <c r="P191" s="118">
        <v>2.474484883497019E-2</v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>
        <v>43028</v>
      </c>
      <c r="L192" s="118">
        <v>1.031128404669257E-2</v>
      </c>
      <c r="M192" s="28"/>
      <c r="N192" s="101">
        <v>43028</v>
      </c>
      <c r="O192" s="32">
        <v>103.86</v>
      </c>
      <c r="P192" s="118">
        <v>1.031128404669257E-2</v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>
        <v>43021</v>
      </c>
      <c r="L193" s="118">
        <v>-5.5141723904421625E-3</v>
      </c>
      <c r="M193" s="28"/>
      <c r="N193" s="101">
        <v>43021</v>
      </c>
      <c r="O193" s="32">
        <v>102.8</v>
      </c>
      <c r="P193" s="118">
        <v>-5.5141723904421625E-3</v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>
        <v>43014</v>
      </c>
      <c r="L194" s="118">
        <v>2.6820303963444925E-2</v>
      </c>
      <c r="M194" s="28"/>
      <c r="N194" s="101">
        <v>43014</v>
      </c>
      <c r="O194" s="32">
        <v>103.37</v>
      </c>
      <c r="P194" s="118">
        <v>2.6820303963444925E-2</v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>
        <v>43007</v>
      </c>
      <c r="L195" s="118">
        <v>2.0903842325303845E-3</v>
      </c>
      <c r="M195" s="28"/>
      <c r="N195" s="101">
        <v>43007</v>
      </c>
      <c r="O195" s="32">
        <v>100.67</v>
      </c>
      <c r="P195" s="118">
        <v>2.0903842325303845E-3</v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>
        <v>43000</v>
      </c>
      <c r="L196" s="118">
        <v>1.3212304589006463E-2</v>
      </c>
      <c r="M196" s="28"/>
      <c r="N196" s="101">
        <v>43000</v>
      </c>
      <c r="O196" s="32">
        <v>100.46</v>
      </c>
      <c r="P196" s="118">
        <v>1.3212304589006463E-2</v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>
        <v>42993</v>
      </c>
      <c r="L197" s="118">
        <v>-2.6509572901325384E-2</v>
      </c>
      <c r="M197" s="28"/>
      <c r="N197" s="101">
        <v>42993</v>
      </c>
      <c r="O197" s="32">
        <v>99.15</v>
      </c>
      <c r="P197" s="118">
        <v>-2.6509572901325384E-2</v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>
        <v>42986</v>
      </c>
      <c r="L198" s="118">
        <v>2.6403305451980108E-2</v>
      </c>
      <c r="M198" s="28"/>
      <c r="N198" s="101">
        <v>42986</v>
      </c>
      <c r="O198" s="32">
        <v>101.85</v>
      </c>
      <c r="P198" s="118">
        <v>2.6403305451980108E-2</v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>
        <v>42979</v>
      </c>
      <c r="L199" s="118">
        <v>2.056978298878942E-2</v>
      </c>
      <c r="M199" s="28"/>
      <c r="N199" s="101">
        <v>42979</v>
      </c>
      <c r="O199" s="32">
        <v>99.23</v>
      </c>
      <c r="P199" s="118">
        <v>2.056978298878942E-2</v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>
        <v>42972</v>
      </c>
      <c r="L200" s="118">
        <v>2.1538138264341145E-2</v>
      </c>
      <c r="M200" s="28"/>
      <c r="N200" s="101">
        <v>42972</v>
      </c>
      <c r="O200" s="32">
        <v>97.23</v>
      </c>
      <c r="P200" s="118">
        <v>2.1538138264341145E-2</v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>
        <v>42965</v>
      </c>
      <c r="L201" s="118">
        <v>7.3023600380994758E-3</v>
      </c>
      <c r="M201" s="28"/>
      <c r="N201" s="101">
        <v>42965</v>
      </c>
      <c r="O201" s="32">
        <v>95.18</v>
      </c>
      <c r="P201" s="118">
        <v>7.3023600380994758E-3</v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>
        <v>42958</v>
      </c>
      <c r="L202" s="118">
        <v>-2.0829015544041485E-2</v>
      </c>
      <c r="M202" s="28"/>
      <c r="N202" s="101">
        <v>42958</v>
      </c>
      <c r="O202" s="32">
        <v>94.49</v>
      </c>
      <c r="P202" s="118">
        <v>-2.0829015544041485E-2</v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>
        <v>42951</v>
      </c>
      <c r="L203" s="118">
        <v>2.2137485435864912E-2</v>
      </c>
      <c r="M203" s="28"/>
      <c r="N203" s="101">
        <v>42951</v>
      </c>
      <c r="O203" s="32">
        <v>96.5</v>
      </c>
      <c r="P203" s="118">
        <v>2.2137485435864912E-2</v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>
        <v>42944</v>
      </c>
      <c r="L204" s="118">
        <v>-9.5238095238103782E-4</v>
      </c>
      <c r="M204" s="28"/>
      <c r="N204" s="101">
        <v>42944</v>
      </c>
      <c r="O204" s="32">
        <v>94.41</v>
      </c>
      <c r="P204" s="118">
        <v>-9.5238095238103782E-4</v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>
        <v>42937</v>
      </c>
      <c r="L205" s="118">
        <v>7.5701034225397201E-3</v>
      </c>
      <c r="M205" s="28"/>
      <c r="N205" s="101">
        <v>42937</v>
      </c>
      <c r="O205" s="32">
        <v>94.5</v>
      </c>
      <c r="P205" s="118">
        <v>7.5701034225397201E-3</v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>
        <v>42930</v>
      </c>
      <c r="L206" s="118">
        <v>1.9228714880890063E-3</v>
      </c>
      <c r="M206" s="28"/>
      <c r="N206" s="101">
        <v>42930</v>
      </c>
      <c r="O206" s="32">
        <v>93.79</v>
      </c>
      <c r="P206" s="118">
        <v>1.9228714880890063E-3</v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>
        <v>42923</v>
      </c>
      <c r="L207" s="118">
        <v>-2.1532350789171151E-2</v>
      </c>
      <c r="M207" s="28"/>
      <c r="N207" s="101">
        <v>42923</v>
      </c>
      <c r="O207" s="32">
        <v>93.61</v>
      </c>
      <c r="P207" s="118">
        <v>-2.1532350789171151E-2</v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>
        <v>42916</v>
      </c>
      <c r="L208" s="118">
        <v>-4.5780969479353728E-2</v>
      </c>
      <c r="M208" s="28"/>
      <c r="N208" s="101">
        <v>42916</v>
      </c>
      <c r="O208" s="32">
        <v>95.67</v>
      </c>
      <c r="P208" s="118">
        <v>-4.5780969479353728E-2</v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>
        <v>42902</v>
      </c>
      <c r="L209" s="118">
        <v>-1.250861814242088E-2</v>
      </c>
      <c r="M209" s="28"/>
      <c r="N209" s="101">
        <v>42902</v>
      </c>
      <c r="O209" s="32">
        <v>100.26</v>
      </c>
      <c r="P209" s="118">
        <v>-1.250861814242088E-2</v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>
        <v>42895</v>
      </c>
      <c r="L210" s="118">
        <v>-4.9005194550622022E-3</v>
      </c>
      <c r="M210" s="28"/>
      <c r="N210" s="101">
        <v>42895</v>
      </c>
      <c r="O210" s="32">
        <v>101.53</v>
      </c>
      <c r="P210" s="118">
        <v>-4.9005194550622022E-3</v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>
        <v>42888</v>
      </c>
      <c r="L211" s="118">
        <v>6.7094227923039096E-3</v>
      </c>
      <c r="M211" s="28"/>
      <c r="N211" s="101">
        <v>42888</v>
      </c>
      <c r="O211" s="32">
        <v>102.03</v>
      </c>
      <c r="P211" s="118">
        <v>6.7094227923039096E-3</v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>
        <v>42881</v>
      </c>
      <c r="L212" s="118">
        <v>-1.343327168305275E-2</v>
      </c>
      <c r="M212" s="28"/>
      <c r="N212" s="101">
        <v>42881</v>
      </c>
      <c r="O212" s="32">
        <v>101.35</v>
      </c>
      <c r="P212" s="118">
        <v>-1.343327168305275E-2</v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>
        <v>42874</v>
      </c>
      <c r="L213" s="118">
        <v>-8.7803936703975127E-3</v>
      </c>
      <c r="M213" s="28"/>
      <c r="N213" s="101">
        <v>42874</v>
      </c>
      <c r="O213" s="32">
        <v>102.73</v>
      </c>
      <c r="P213" s="118">
        <v>-8.7803936703975127E-3</v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>
        <v>42867</v>
      </c>
      <c r="L214" s="118">
        <v>2.8954734099029267E-4</v>
      </c>
      <c r="M214" s="28"/>
      <c r="N214" s="101">
        <v>42867</v>
      </c>
      <c r="O214" s="32">
        <v>103.64</v>
      </c>
      <c r="P214" s="118">
        <v>2.8954734099029267E-4</v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>
        <v>42860</v>
      </c>
      <c r="L215" s="118">
        <v>7.0956454121307022E-3</v>
      </c>
      <c r="M215" s="28"/>
      <c r="N215" s="101">
        <v>42860</v>
      </c>
      <c r="O215" s="32">
        <v>103.61</v>
      </c>
      <c r="P215" s="118">
        <v>7.0956454121307022E-3</v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>
        <v>42853</v>
      </c>
      <c r="L216" s="118">
        <v>-1.0680648606661292E-3</v>
      </c>
      <c r="M216" s="28"/>
      <c r="N216" s="101">
        <v>42853</v>
      </c>
      <c r="O216" s="32">
        <v>102.88</v>
      </c>
      <c r="P216" s="118">
        <v>-1.0680648606661292E-3</v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>
        <v>42846</v>
      </c>
      <c r="L217" s="118">
        <v>5.9581949599532003E-3</v>
      </c>
      <c r="M217" s="28"/>
      <c r="N217" s="101">
        <v>42846</v>
      </c>
      <c r="O217" s="32">
        <v>102.99</v>
      </c>
      <c r="P217" s="118">
        <v>5.9581949599532003E-3</v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>
        <v>42832</v>
      </c>
      <c r="L218" s="118">
        <v>1.8503780342220555E-2</v>
      </c>
      <c r="M218" s="28"/>
      <c r="N218" s="101">
        <v>42832</v>
      </c>
      <c r="O218" s="32">
        <v>102.38</v>
      </c>
      <c r="P218" s="118">
        <v>1.8503780342220555E-2</v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>
        <v>42825</v>
      </c>
      <c r="L219" s="118">
        <v>1.6174686615446854E-2</v>
      </c>
      <c r="M219" s="28"/>
      <c r="N219" s="101">
        <v>42825</v>
      </c>
      <c r="O219" s="32">
        <v>100.52</v>
      </c>
      <c r="P219" s="118">
        <v>1.6174686615446854E-2</v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>
        <v>42818</v>
      </c>
      <c r="L220" s="118">
        <v>7.6398084954669709E-3</v>
      </c>
      <c r="M220" s="28"/>
      <c r="N220" s="101">
        <v>42818</v>
      </c>
      <c r="O220" s="32">
        <v>98.92</v>
      </c>
      <c r="P220" s="118">
        <v>7.6398084954669709E-3</v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>
        <v>42811</v>
      </c>
      <c r="L221" s="118">
        <v>2.0376974019353788E-4</v>
      </c>
      <c r="M221" s="28"/>
      <c r="N221" s="101">
        <v>42811</v>
      </c>
      <c r="O221" s="32">
        <v>98.17</v>
      </c>
      <c r="P221" s="118">
        <v>2.0376974019353788E-4</v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>
        <v>42804</v>
      </c>
      <c r="L222" s="118">
        <v>-1.0883805300816229E-2</v>
      </c>
      <c r="M222" s="28"/>
      <c r="N222" s="101">
        <v>42804</v>
      </c>
      <c r="O222" s="32">
        <v>98.15</v>
      </c>
      <c r="P222" s="118">
        <v>-1.0883805300816229E-2</v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>
        <v>42797</v>
      </c>
      <c r="L223" s="118">
        <v>-1.0569348888224139E-2</v>
      </c>
      <c r="M223" s="28"/>
      <c r="N223" s="101">
        <v>42797</v>
      </c>
      <c r="O223" s="32">
        <v>99.23</v>
      </c>
      <c r="P223" s="118">
        <v>-1.0569348888224139E-2</v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>
        <v>42790</v>
      </c>
      <c r="L224" s="118">
        <v>1.4259708737864196E-2</v>
      </c>
      <c r="M224" s="28"/>
      <c r="N224" s="101">
        <v>42790</v>
      </c>
      <c r="O224" s="32">
        <v>100.29</v>
      </c>
      <c r="P224" s="118">
        <v>1.4259708737864196E-2</v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>
        <v>42783</v>
      </c>
      <c r="L225" s="118">
        <v>1.7493311380942567E-2</v>
      </c>
      <c r="M225" s="28"/>
      <c r="N225" s="101">
        <v>42783</v>
      </c>
      <c r="O225" s="32">
        <v>98.88</v>
      </c>
      <c r="P225" s="118">
        <v>1.7493311380942567E-2</v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>
        <v>42776</v>
      </c>
      <c r="L226" s="118">
        <v>1.0502235624415102E-2</v>
      </c>
      <c r="M226" s="28"/>
      <c r="N226" s="101">
        <v>42776</v>
      </c>
      <c r="O226" s="32">
        <v>97.18</v>
      </c>
      <c r="P226" s="118">
        <v>1.0502235624415102E-2</v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>
        <v>42769</v>
      </c>
      <c r="L227" s="118">
        <v>9.8708390213166908E-3</v>
      </c>
      <c r="M227" s="28"/>
      <c r="N227" s="101">
        <v>42769</v>
      </c>
      <c r="O227" s="32">
        <v>96.17</v>
      </c>
      <c r="P227" s="118">
        <v>9.8708390213166908E-3</v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>
        <v>42762</v>
      </c>
      <c r="L228" s="118">
        <v>9.9692438222505064E-3</v>
      </c>
      <c r="M228" s="28"/>
      <c r="N228" s="101">
        <v>42762</v>
      </c>
      <c r="O228" s="32">
        <v>95.23</v>
      </c>
      <c r="P228" s="118">
        <v>9.9692438222505064E-3</v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>
        <v>42755</v>
      </c>
      <c r="L229" s="118">
        <v>-5.7992408266553941E-3</v>
      </c>
      <c r="M229" s="28"/>
      <c r="N229" s="101">
        <v>42755</v>
      </c>
      <c r="O229" s="32">
        <v>94.29</v>
      </c>
      <c r="P229" s="118">
        <v>-5.7992408266553941E-3</v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>
        <v>42748</v>
      </c>
      <c r="L230" s="118">
        <v>-1.4137214137214138E-2</v>
      </c>
      <c r="M230" s="28"/>
      <c r="N230" s="101">
        <v>42748</v>
      </c>
      <c r="O230" s="32">
        <v>94.84</v>
      </c>
      <c r="P230" s="118">
        <v>-1.4137214137214138E-2</v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>
        <v>42741</v>
      </c>
      <c r="L231" s="118">
        <v>1.487498681295496E-2</v>
      </c>
      <c r="M231" s="28"/>
      <c r="N231" s="101">
        <v>42741</v>
      </c>
      <c r="O231" s="32">
        <v>96.2</v>
      </c>
      <c r="P231" s="118">
        <v>1.487498681295496E-2</v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>
        <v>42734</v>
      </c>
      <c r="L232" s="118">
        <v>-7.4345549738219496E-3</v>
      </c>
      <c r="M232" s="28"/>
      <c r="N232" s="101">
        <v>42734</v>
      </c>
      <c r="O232" s="32">
        <v>94.79</v>
      </c>
      <c r="P232" s="118">
        <v>-7.4345549738219496E-3</v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>
        <v>42727</v>
      </c>
      <c r="L233" s="118">
        <v>-1.568217459487764E-3</v>
      </c>
      <c r="M233" s="28"/>
      <c r="N233" s="101">
        <v>42727</v>
      </c>
      <c r="O233" s="32">
        <v>95.5</v>
      </c>
      <c r="P233" s="118">
        <v>-1.568217459487764E-3</v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>
        <v>42720</v>
      </c>
      <c r="L234" s="118">
        <v>2.7256525841283796E-3</v>
      </c>
      <c r="M234" s="28"/>
      <c r="N234" s="101">
        <v>42720</v>
      </c>
      <c r="O234" s="32">
        <v>95.65</v>
      </c>
      <c r="P234" s="118">
        <v>2.7256525841283796E-3</v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>
        <v>42713</v>
      </c>
      <c r="L235" s="118">
        <v>6.648374841705218E-3</v>
      </c>
      <c r="M235" s="28"/>
      <c r="N235" s="101">
        <v>42713</v>
      </c>
      <c r="O235" s="32">
        <v>95.39</v>
      </c>
      <c r="P235" s="118">
        <v>6.648374841705218E-3</v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>
        <v>42706</v>
      </c>
      <c r="L236" s="118">
        <v>-1.3533208411409481E-2</v>
      </c>
      <c r="M236" s="28"/>
      <c r="N236" s="101">
        <v>42706</v>
      </c>
      <c r="O236" s="32">
        <v>94.76</v>
      </c>
      <c r="P236" s="118">
        <v>-1.3533208411409481E-2</v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>
        <v>42699</v>
      </c>
      <c r="L237" s="118">
        <v>4.7066206463759475E-3</v>
      </c>
      <c r="M237" s="28"/>
      <c r="N237" s="101">
        <v>42699</v>
      </c>
      <c r="O237" s="32">
        <v>96.06</v>
      </c>
      <c r="P237" s="118">
        <v>4.7066206463759475E-3</v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>
        <v>42692</v>
      </c>
      <c r="L238" s="118">
        <v>-6.7525451901101485E-3</v>
      </c>
      <c r="M238" s="28"/>
      <c r="N238" s="101">
        <v>42692</v>
      </c>
      <c r="O238" s="32">
        <v>95.61</v>
      </c>
      <c r="P238" s="118">
        <v>-6.7525451901101485E-3</v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>
        <v>42685</v>
      </c>
      <c r="L239" s="118">
        <v>-1.5746421267893607E-2</v>
      </c>
      <c r="M239" s="28"/>
      <c r="N239" s="101">
        <v>42685</v>
      </c>
      <c r="O239" s="32">
        <v>96.26</v>
      </c>
      <c r="P239" s="118">
        <v>-1.5746421267893607E-2</v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>
        <v>42678</v>
      </c>
      <c r="L240" s="118">
        <v>-6.0975609756098725E-3</v>
      </c>
      <c r="M240" s="28"/>
      <c r="N240" s="101">
        <v>42678</v>
      </c>
      <c r="O240" s="32">
        <v>97.8</v>
      </c>
      <c r="P240" s="118">
        <v>-6.0975609756098725E-3</v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>
        <v>42671</v>
      </c>
      <c r="L241" s="118">
        <v>-2.4873649786938734E-2</v>
      </c>
      <c r="M241" s="28"/>
      <c r="N241" s="101">
        <v>42671</v>
      </c>
      <c r="O241" s="32">
        <v>98.4</v>
      </c>
      <c r="P241" s="118">
        <v>-2.4873649786938734E-2</v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>
        <v>42664</v>
      </c>
      <c r="L242" s="118">
        <v>6.7843958894542311E-3</v>
      </c>
      <c r="M242" s="28"/>
      <c r="N242" s="101">
        <v>42664</v>
      </c>
      <c r="O242" s="32">
        <v>100.91</v>
      </c>
      <c r="P242" s="118">
        <v>6.7843958894542311E-3</v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>
        <v>42657</v>
      </c>
      <c r="L243" s="118">
        <v>3.9924144126168848E-4</v>
      </c>
      <c r="M243" s="28"/>
      <c r="N243" s="101">
        <v>42657</v>
      </c>
      <c r="O243" s="32">
        <v>100.23</v>
      </c>
      <c r="P243" s="118">
        <v>3.9924144126168848E-4</v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>
        <v>42650</v>
      </c>
      <c r="L244" s="118">
        <v>-1.581532416502951E-2</v>
      </c>
      <c r="M244" s="28"/>
      <c r="N244" s="101">
        <v>42650</v>
      </c>
      <c r="O244" s="32">
        <v>100.19</v>
      </c>
      <c r="P244" s="118">
        <v>-1.581532416502951E-2</v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>
        <v>42643</v>
      </c>
      <c r="L245" s="118">
        <v>-1.9607843137254832E-3</v>
      </c>
      <c r="M245" s="28"/>
      <c r="N245" s="101">
        <v>42643</v>
      </c>
      <c r="O245" s="32">
        <v>101.8</v>
      </c>
      <c r="P245" s="118">
        <v>-1.9607843137254832E-3</v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>
        <v>42636</v>
      </c>
      <c r="L246" s="118">
        <v>2.0714500150105009E-2</v>
      </c>
      <c r="M246" s="28"/>
      <c r="N246" s="101">
        <v>42636</v>
      </c>
      <c r="O246" s="32">
        <v>102</v>
      </c>
      <c r="P246" s="118">
        <v>2.0714500150105009E-2</v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>
        <v>42629</v>
      </c>
      <c r="L247" s="118">
        <v>-2.4955080854461853E-3</v>
      </c>
      <c r="M247" s="28"/>
      <c r="N247" s="101">
        <v>42629</v>
      </c>
      <c r="O247" s="32">
        <v>99.93</v>
      </c>
      <c r="P247" s="118">
        <v>-2.4955080854461853E-3</v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>
        <v>42622</v>
      </c>
      <c r="L248" s="118">
        <v>-1.037241924330734E-2</v>
      </c>
      <c r="M248" s="28"/>
      <c r="N248" s="101">
        <v>42622</v>
      </c>
      <c r="O248" s="32">
        <v>100.18</v>
      </c>
      <c r="P248" s="118">
        <v>-1.037241924330734E-2</v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>
        <v>42615</v>
      </c>
      <c r="L249" s="118">
        <v>1.9760893192377615E-4</v>
      </c>
      <c r="M249" s="28"/>
      <c r="N249" s="101">
        <v>42615</v>
      </c>
      <c r="O249" s="32">
        <v>101.23</v>
      </c>
      <c r="P249" s="118">
        <v>1.9760893192377615E-4</v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>
        <v>42608</v>
      </c>
      <c r="L250" s="118">
        <v>2.2776787482667871E-3</v>
      </c>
      <c r="M250" s="28"/>
      <c r="N250" s="101">
        <v>42608</v>
      </c>
      <c r="O250" s="32">
        <v>101.21</v>
      </c>
      <c r="P250" s="118">
        <v>2.2776787482667871E-3</v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>
        <v>42601</v>
      </c>
      <c r="L251" s="118">
        <v>-3.4540609888482621E-3</v>
      </c>
      <c r="M251" s="28"/>
      <c r="N251" s="101">
        <v>42601</v>
      </c>
      <c r="O251" s="32">
        <v>100.98</v>
      </c>
      <c r="P251" s="118">
        <v>-3.4540609888482621E-3</v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>
        <v>42594</v>
      </c>
      <c r="L252" s="118">
        <v>-1.4781237682301995E-3</v>
      </c>
      <c r="M252" s="28"/>
      <c r="N252" s="101">
        <v>42594</v>
      </c>
      <c r="O252" s="32">
        <v>101.33</v>
      </c>
      <c r="P252" s="118">
        <v>-1.4781237682301995E-3</v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>
        <v>42587</v>
      </c>
      <c r="L253" s="118">
        <v>4.4541225378600391E-3</v>
      </c>
      <c r="M253" s="28"/>
      <c r="N253" s="101">
        <v>42587</v>
      </c>
      <c r="O253" s="32">
        <v>101.48</v>
      </c>
      <c r="P253" s="118">
        <v>4.4541225378600391E-3</v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>
        <v>42580</v>
      </c>
      <c r="L254" s="118">
        <v>1.151381657989603E-2</v>
      </c>
      <c r="M254" s="28"/>
      <c r="N254" s="101">
        <v>42580</v>
      </c>
      <c r="O254" s="32">
        <v>101.03</v>
      </c>
      <c r="P254" s="118">
        <v>1.151381657989603E-2</v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>
        <v>42573</v>
      </c>
      <c r="L255" s="118">
        <v>-9.6182449181952956E-3</v>
      </c>
      <c r="M255" s="28"/>
      <c r="N255" s="101">
        <v>42573</v>
      </c>
      <c r="O255" s="32">
        <v>99.88</v>
      </c>
      <c r="P255" s="118">
        <v>-9.6182449181952956E-3</v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>
        <v>42566</v>
      </c>
      <c r="L256" s="118">
        <v>-6.990941315478616E-3</v>
      </c>
      <c r="M256" s="28"/>
      <c r="N256" s="101">
        <v>42566</v>
      </c>
      <c r="O256" s="32">
        <v>100.85</v>
      </c>
      <c r="P256" s="118">
        <v>-6.990941315478616E-3</v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>
        <v>42559</v>
      </c>
      <c r="L257" s="118">
        <v>8.7405641636868481E-3</v>
      </c>
      <c r="M257" s="28"/>
      <c r="N257" s="101">
        <v>42559</v>
      </c>
      <c r="O257" s="32">
        <v>101.56</v>
      </c>
      <c r="P257" s="118">
        <v>8.7405641636868481E-3</v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>
        <v>42552</v>
      </c>
      <c r="L258" s="118">
        <v>1.4714775246926104E-2</v>
      </c>
      <c r="M258" s="28"/>
      <c r="N258" s="101">
        <v>42552</v>
      </c>
      <c r="O258" s="32">
        <v>100.68</v>
      </c>
      <c r="P258" s="118">
        <v>1.4714775246926104E-2</v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>
        <v>42545</v>
      </c>
      <c r="L259" s="118">
        <v>-3.9152695512498781E-3</v>
      </c>
      <c r="M259" s="28"/>
      <c r="N259" s="101">
        <v>42545</v>
      </c>
      <c r="O259" s="32">
        <v>99.22</v>
      </c>
      <c r="P259" s="118">
        <v>-3.9152695512498781E-3</v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>
        <v>42538</v>
      </c>
      <c r="L260" s="118">
        <v>-1.3176144244105403E-2</v>
      </c>
      <c r="M260" s="28"/>
      <c r="N260" s="101">
        <v>42538</v>
      </c>
      <c r="O260" s="32">
        <v>99.61</v>
      </c>
      <c r="P260" s="118">
        <v>-1.3176144244105403E-2</v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 t="s">
        <v>179</v>
      </c>
      <c r="L261" s="118" t="s">
        <v>179</v>
      </c>
      <c r="M261" s="28"/>
      <c r="N261" s="101">
        <v>42531</v>
      </c>
      <c r="O261" s="32">
        <v>100.94</v>
      </c>
      <c r="P261" s="118">
        <v>-9.8096919756719414E-3</v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 t="s">
        <v>179</v>
      </c>
      <c r="L262" s="118" t="s">
        <v>179</v>
      </c>
      <c r="M262" s="28"/>
      <c r="N262" s="101">
        <v>42524</v>
      </c>
      <c r="O262" s="32">
        <v>101.94</v>
      </c>
      <c r="P262" s="118">
        <v>2.0012007204322613E-2</v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 t="s">
        <v>179</v>
      </c>
      <c r="L263" s="118" t="s">
        <v>179</v>
      </c>
      <c r="M263" s="28"/>
      <c r="N263" s="101">
        <v>42517</v>
      </c>
      <c r="O263" s="32">
        <v>99.94</v>
      </c>
      <c r="P263" s="118">
        <v>8.5780603491774077E-3</v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 t="s">
        <v>179</v>
      </c>
      <c r="L264" s="118" t="s">
        <v>179</v>
      </c>
      <c r="M264" s="28"/>
      <c r="N264" s="101">
        <v>42510</v>
      </c>
      <c r="O264" s="32">
        <v>99.09</v>
      </c>
      <c r="P264" s="118" t="s">
        <v>179</v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 t="s">
        <v>179</v>
      </c>
      <c r="L265" s="118" t="s">
        <v>179</v>
      </c>
      <c r="M265" s="28"/>
      <c r="N265" s="101"/>
      <c r="P265" s="118" t="s">
        <v>179</v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 t="s">
        <v>179</v>
      </c>
      <c r="L266" s="118" t="s">
        <v>179</v>
      </c>
      <c r="M266" s="28"/>
      <c r="N266" s="101"/>
      <c r="P266" s="118" t="s">
        <v>179</v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">
        <v>179</v>
      </c>
      <c r="L267" s="118" t="s">
        <v>179</v>
      </c>
      <c r="M267" s="28"/>
      <c r="N267" s="101"/>
      <c r="P267" s="118" t="s">
        <v>179</v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">
        <v>179</v>
      </c>
      <c r="L268" s="118" t="s">
        <v>179</v>
      </c>
      <c r="M268" s="28"/>
      <c r="N268" s="101"/>
      <c r="P268" s="118" t="s">
        <v>179</v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">
        <v>179</v>
      </c>
      <c r="L269" s="118" t="s">
        <v>179</v>
      </c>
      <c r="M269" s="28"/>
      <c r="N269" s="101"/>
      <c r="P269" s="118" t="s">
        <v>179</v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">
        <v>179</v>
      </c>
      <c r="L270" s="118" t="s">
        <v>179</v>
      </c>
      <c r="M270" s="28"/>
      <c r="N270" s="101"/>
      <c r="P270" s="118" t="s">
        <v>179</v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">
        <v>179</v>
      </c>
      <c r="L271" s="118" t="s">
        <v>179</v>
      </c>
      <c r="M271" s="28"/>
      <c r="P271" s="118" t="s">
        <v>179</v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8514-2194-4C46-8116-F20F679A92C5}">
  <sheetPr codeName="Sheet22">
    <tabColor theme="4"/>
  </sheetPr>
  <dimension ref="A1:Q1303"/>
  <sheetViews>
    <sheetView zoomScale="85" zoomScaleNormal="85" workbookViewId="0">
      <pane xSplit="9" topLeftCell="M1" activePane="topRight" state="frozen"/>
      <selection activeCell="E8" sqref="E8"/>
      <selection pane="topRight" activeCell="D8" sqref="D8"/>
    </sheetView>
  </sheetViews>
  <sheetFormatPr defaultColWidth="15.42578125" defaultRowHeight="12" customHeight="1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P1" s="118" t="str">
        <f>IFERROR(O1/O2-1,"")</f>
        <v/>
      </c>
      <c r="Q1" s="28"/>
    </row>
    <row r="2" spans="1:17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27"/>
      <c r="E2" s="27"/>
      <c r="F2" s="27"/>
      <c r="G2" s="27"/>
      <c r="H2" s="27"/>
      <c r="I2" s="27"/>
      <c r="J2" s="28"/>
      <c r="K2" s="87"/>
      <c r="L2" s="105" t="str">
        <f>A7</f>
        <v>NSRESBU LX Equity</v>
      </c>
      <c r="M2" s="28"/>
      <c r="N2" s="39"/>
      <c r="O2" s="105" t="str">
        <f>A7</f>
        <v>NSRESBU LX Equity</v>
      </c>
      <c r="P2" s="106"/>
      <c r="Q2" s="28"/>
    </row>
    <row r="3" spans="1:17" s="88" customFormat="1" ht="15">
      <c r="A3" s="89" t="s">
        <v>101</v>
      </c>
      <c r="B3" s="31">
        <f ca="1">TODAY()</f>
        <v>44776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140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69" ca="1" si="0">IFERROR(IF(AND($B$2&lt;=IF($N6&lt;&gt;"",$N6,$K5-7),IF($N6&lt;&gt;"",$N6,$K5-7)&lt;=EndDate),IF($N6&lt;&gt;"",$N6,$K5-7),""),"")</f>
        <v>44742</v>
      </c>
      <c r="L6" s="118">
        <f t="shared" ref="L6:L69" ca="1" si="1">IFERROR(0+VLOOKUP($K6,$N:$P,3,FALSE),"")</f>
        <v>-2.2657490735839114E-2</v>
      </c>
      <c r="M6" s="28"/>
      <c r="N6" s="122">
        <f ca="1">_xll.BDH(O$2,O$3,StartDate,EndDate,"Per="&amp;O$5,"Fill=E","Sort=R","Dir=V","Dts=S",IF(O$4="","","Curr=" &amp;O$4),"cols=2;rows=60")</f>
        <v>44742</v>
      </c>
      <c r="O6" s="32">
        <v>92.31</v>
      </c>
      <c r="P6" s="118">
        <f t="shared" ref="P6:P69" si="2">IFERROR(O6/O7-1,"")</f>
        <v>-2.2657490735839114E-2</v>
      </c>
      <c r="Q6" s="28"/>
    </row>
    <row r="7" spans="1:17" ht="12" customHeight="1">
      <c r="A7" s="33" t="s">
        <v>283</v>
      </c>
      <c r="B7" s="125" t="str">
        <f>_xll.BDP($A7,"ID_ISIN")</f>
        <v>LU1574638885</v>
      </c>
      <c r="C7" s="33" t="s">
        <v>257</v>
      </c>
      <c r="D7" s="43" t="s">
        <v>322</v>
      </c>
      <c r="E7" s="126" t="s">
        <v>285</v>
      </c>
      <c r="F7" s="43" t="s">
        <v>281</v>
      </c>
      <c r="G7" s="51">
        <f ca="1">_xlfn.STDEV.S($L:$L)</f>
        <v>1.5978292771272475E-2</v>
      </c>
      <c r="H7" s="51">
        <f ca="1">$G7*SQRT(12)</f>
        <v>5.5350429796108887E-2</v>
      </c>
      <c r="I7" s="52">
        <f t="shared" ref="I7" ca="1" si="3">IF($H7&lt;0.5%,1,IF($H7&lt;2%,2,IF($H7&lt;5%,3,IF($H7&lt;10%,4,IF($H7&lt;15%,5,IF($H7&lt;25%,6,7))))))</f>
        <v>4</v>
      </c>
      <c r="J7" s="28"/>
      <c r="K7" s="101">
        <f t="shared" ca="1" si="0"/>
        <v>44712</v>
      </c>
      <c r="L7" s="118">
        <f t="shared" ca="1" si="1"/>
        <v>-1.1305349104993145E-2</v>
      </c>
      <c r="M7" s="28"/>
      <c r="N7" s="122">
        <v>44712</v>
      </c>
      <c r="O7" s="32">
        <v>94.45</v>
      </c>
      <c r="P7" s="118">
        <f t="shared" si="2"/>
        <v>-1.1305349104993145E-2</v>
      </c>
      <c r="Q7" s="28"/>
    </row>
    <row r="8" spans="1:17" ht="12" customHeight="1">
      <c r="F8" s="29"/>
      <c r="G8" s="29"/>
      <c r="H8" s="29"/>
      <c r="I8" s="29"/>
      <c r="J8" s="28"/>
      <c r="K8" s="101">
        <f t="shared" ca="1" si="0"/>
        <v>44680</v>
      </c>
      <c r="L8" s="118">
        <f t="shared" ca="1" si="1"/>
        <v>-9.3331950637769445E-3</v>
      </c>
      <c r="M8" s="28"/>
      <c r="N8" s="122">
        <v>44680</v>
      </c>
      <c r="O8" s="32">
        <v>95.53</v>
      </c>
      <c r="P8" s="118">
        <f t="shared" si="2"/>
        <v>-9.3331950637769445E-3</v>
      </c>
      <c r="Q8" s="28"/>
    </row>
    <row r="9" spans="1:17" ht="12" customHeight="1">
      <c r="F9" s="29"/>
      <c r="G9" s="29"/>
      <c r="H9" s="29"/>
      <c r="I9" s="29"/>
      <c r="J9" s="28"/>
      <c r="K9" s="101">
        <f t="shared" ca="1" si="0"/>
        <v>44651</v>
      </c>
      <c r="L9" s="118">
        <f t="shared" ca="1" si="1"/>
        <v>7.312232320066947E-3</v>
      </c>
      <c r="M9" s="28"/>
      <c r="N9" s="122">
        <v>44651</v>
      </c>
      <c r="O9" s="32">
        <v>96.43</v>
      </c>
      <c r="P9" s="118">
        <f t="shared" si="2"/>
        <v>7.312232320066947E-3</v>
      </c>
      <c r="Q9" s="28"/>
    </row>
    <row r="10" spans="1:17" ht="12" customHeight="1">
      <c r="F10" s="29"/>
      <c r="G10" s="29"/>
      <c r="H10" s="29"/>
      <c r="I10" s="29"/>
      <c r="J10" s="28"/>
      <c r="K10" s="101">
        <f t="shared" ca="1" si="0"/>
        <v>44620</v>
      </c>
      <c r="L10" s="118">
        <f t="shared" ca="1" si="1"/>
        <v>-1.1666322527358997E-2</v>
      </c>
      <c r="M10" s="28"/>
      <c r="N10" s="122">
        <v>44620</v>
      </c>
      <c r="O10" s="32">
        <v>95.73</v>
      </c>
      <c r="P10" s="118">
        <f t="shared" si="2"/>
        <v>-1.1666322527358997E-2</v>
      </c>
      <c r="Q10" s="28"/>
    </row>
    <row r="11" spans="1:17" ht="12" customHeight="1">
      <c r="F11" s="29"/>
      <c r="G11" s="29"/>
      <c r="H11" s="29"/>
      <c r="I11" s="29"/>
      <c r="J11" s="28"/>
      <c r="K11" s="101">
        <f t="shared" ca="1" si="0"/>
        <v>44592</v>
      </c>
      <c r="L11" s="118">
        <f t="shared" ca="1" si="1"/>
        <v>-4.7266748869707609E-3</v>
      </c>
      <c r="M11" s="28"/>
      <c r="N11" s="122">
        <v>44592</v>
      </c>
      <c r="O11" s="32">
        <v>96.86</v>
      </c>
      <c r="P11" s="118">
        <f t="shared" si="2"/>
        <v>-4.7266748869707609E-3</v>
      </c>
      <c r="Q11" s="28"/>
    </row>
    <row r="12" spans="1:17" ht="12" customHeight="1">
      <c r="F12" s="29"/>
      <c r="G12" s="29"/>
      <c r="H12" s="29"/>
      <c r="I12" s="29"/>
      <c r="J12" s="28"/>
      <c r="K12" s="101">
        <f t="shared" ca="1" si="0"/>
        <v>44561</v>
      </c>
      <c r="L12" s="118">
        <f t="shared" ca="1" si="1"/>
        <v>5.3719008264463408E-3</v>
      </c>
      <c r="M12" s="28"/>
      <c r="N12" s="122">
        <v>44561</v>
      </c>
      <c r="O12" s="32">
        <v>97.32</v>
      </c>
      <c r="P12" s="118">
        <f t="shared" si="2"/>
        <v>5.3719008264463408E-3</v>
      </c>
      <c r="Q12" s="28"/>
    </row>
    <row r="13" spans="1:17" ht="12" customHeight="1">
      <c r="F13" s="29"/>
      <c r="G13" s="29"/>
      <c r="H13" s="29"/>
      <c r="I13" s="29"/>
      <c r="J13" s="28"/>
      <c r="K13" s="101">
        <f t="shared" ca="1" si="0"/>
        <v>44530</v>
      </c>
      <c r="L13" s="118">
        <f t="shared" ca="1" si="1"/>
        <v>-1.3050570962479635E-2</v>
      </c>
      <c r="M13" s="28"/>
      <c r="N13" s="122">
        <v>44530</v>
      </c>
      <c r="O13" s="32">
        <v>96.8</v>
      </c>
      <c r="P13" s="118">
        <f t="shared" si="2"/>
        <v>-1.3050570962479635E-2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f t="shared" ca="1" si="0"/>
        <v>44498</v>
      </c>
      <c r="L14" s="118">
        <f t="shared" ca="1" si="1"/>
        <v>1.2595498657856696E-2</v>
      </c>
      <c r="M14" s="28"/>
      <c r="N14" s="122">
        <v>44498</v>
      </c>
      <c r="O14" s="32">
        <v>98.08</v>
      </c>
      <c r="P14" s="118">
        <f t="shared" si="2"/>
        <v>1.2595498657856696E-2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f t="shared" ca="1" si="0"/>
        <v>44469</v>
      </c>
      <c r="L15" s="118">
        <f t="shared" ca="1" si="1"/>
        <v>-1.0319811995504247E-2</v>
      </c>
      <c r="M15" s="28"/>
      <c r="N15" s="122">
        <v>44469</v>
      </c>
      <c r="O15" s="32">
        <v>96.86</v>
      </c>
      <c r="P15" s="118">
        <f t="shared" si="2"/>
        <v>-1.0319811995504247E-2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f t="shared" ca="1" si="0"/>
        <v>44439</v>
      </c>
      <c r="L16" s="118">
        <f t="shared" ca="1" si="1"/>
        <v>5.8581706063720596E-3</v>
      </c>
      <c r="M16" s="28"/>
      <c r="N16" s="122">
        <v>44439</v>
      </c>
      <c r="O16" s="32">
        <v>97.87</v>
      </c>
      <c r="P16" s="118">
        <f t="shared" si="2"/>
        <v>5.8581706063720596E-3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f t="shared" ca="1" si="0"/>
        <v>44407</v>
      </c>
      <c r="L17" s="118">
        <f t="shared" ca="1" si="1"/>
        <v>2.0559210526305272E-4</v>
      </c>
      <c r="M17" s="28"/>
      <c r="N17" s="122">
        <v>44407</v>
      </c>
      <c r="O17" s="32">
        <v>97.3</v>
      </c>
      <c r="P17" s="118">
        <f t="shared" si="2"/>
        <v>2.0559210526305272E-4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f t="shared" ca="1" si="0"/>
        <v>44377</v>
      </c>
      <c r="L18" s="118">
        <f t="shared" ca="1" si="1"/>
        <v>5.1663566852655496E-3</v>
      </c>
      <c r="M18" s="28"/>
      <c r="N18" s="122">
        <v>44377</v>
      </c>
      <c r="O18" s="32">
        <v>97.28</v>
      </c>
      <c r="P18" s="118">
        <f t="shared" si="2"/>
        <v>5.1663566852655496E-3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f t="shared" ca="1" si="0"/>
        <v>44347</v>
      </c>
      <c r="L19" s="118">
        <f t="shared" ca="1" si="1"/>
        <v>2.2783761391880208E-3</v>
      </c>
      <c r="M19" s="28"/>
      <c r="N19" s="122">
        <v>44347</v>
      </c>
      <c r="O19" s="32">
        <v>96.78</v>
      </c>
      <c r="P19" s="118">
        <f t="shared" si="2"/>
        <v>2.2783761391880208E-3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f t="shared" ca="1" si="0"/>
        <v>44316</v>
      </c>
      <c r="L20" s="118">
        <f t="shared" ca="1" si="1"/>
        <v>8.5648631710883993E-3</v>
      </c>
      <c r="M20" s="28"/>
      <c r="N20" s="122">
        <v>44316</v>
      </c>
      <c r="O20" s="32">
        <v>96.56</v>
      </c>
      <c r="P20" s="118">
        <f t="shared" si="2"/>
        <v>8.5648631710883993E-3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f t="shared" ca="1" si="0"/>
        <v>44286</v>
      </c>
      <c r="L21" s="118">
        <f t="shared" ca="1" si="1"/>
        <v>7.3168182293281703E-4</v>
      </c>
      <c r="M21" s="28"/>
      <c r="N21" s="122">
        <v>44286</v>
      </c>
      <c r="O21" s="32">
        <v>95.74</v>
      </c>
      <c r="P21" s="118">
        <f t="shared" si="2"/>
        <v>7.3168182293281703E-4</v>
      </c>
      <c r="Q21" s="28"/>
    </row>
    <row r="22" spans="1:17" ht="12" customHeight="1">
      <c r="C22" s="29"/>
      <c r="D22" s="29"/>
      <c r="E22" s="29"/>
      <c r="J22" s="28"/>
      <c r="K22" s="101">
        <f t="shared" ca="1" si="0"/>
        <v>44253</v>
      </c>
      <c r="L22" s="118">
        <f t="shared" ca="1" si="1"/>
        <v>1.4850960008486291E-2</v>
      </c>
      <c r="M22" s="28"/>
      <c r="N22" s="122">
        <v>44253</v>
      </c>
      <c r="O22" s="32">
        <v>95.67</v>
      </c>
      <c r="P22" s="118">
        <f t="shared" si="2"/>
        <v>1.4850960008486291E-2</v>
      </c>
      <c r="Q22" s="28"/>
    </row>
    <row r="23" spans="1:17" ht="12" customHeight="1">
      <c r="C23" s="29"/>
      <c r="D23" s="29"/>
      <c r="E23" s="29"/>
      <c r="J23" s="28"/>
      <c r="K23" s="101">
        <f t="shared" ca="1" si="0"/>
        <v>44225</v>
      </c>
      <c r="L23" s="118">
        <f t="shared" ca="1" si="1"/>
        <v>-9.4567615845330133E-3</v>
      </c>
      <c r="M23" s="28"/>
      <c r="N23" s="122">
        <v>44225</v>
      </c>
      <c r="O23" s="32">
        <v>94.27</v>
      </c>
      <c r="P23" s="118">
        <f t="shared" si="2"/>
        <v>-9.4567615845330133E-3</v>
      </c>
      <c r="Q23" s="28"/>
    </row>
    <row r="24" spans="1:17" ht="12" customHeight="1">
      <c r="J24" s="28"/>
      <c r="K24" s="101">
        <f t="shared" ca="1" si="0"/>
        <v>44196</v>
      </c>
      <c r="L24" s="118">
        <f t="shared" ca="1" si="1"/>
        <v>1.309346391313615E-2</v>
      </c>
      <c r="M24" s="28"/>
      <c r="N24" s="122">
        <v>44196</v>
      </c>
      <c r="O24" s="32">
        <v>95.17</v>
      </c>
      <c r="P24" s="118">
        <f t="shared" si="2"/>
        <v>1.309346391313615E-2</v>
      </c>
      <c r="Q24" s="28"/>
    </row>
    <row r="25" spans="1:17" ht="12" customHeight="1">
      <c r="J25" s="28"/>
      <c r="K25" s="101">
        <f t="shared" ca="1" si="0"/>
        <v>44165</v>
      </c>
      <c r="L25" s="118">
        <f t="shared" ca="1" si="1"/>
        <v>-4.3380855397148754E-2</v>
      </c>
      <c r="M25" s="28"/>
      <c r="N25" s="122">
        <v>44165</v>
      </c>
      <c r="O25" s="32">
        <v>93.94</v>
      </c>
      <c r="P25" s="118">
        <f t="shared" si="2"/>
        <v>-4.3380855397148754E-2</v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44134</v>
      </c>
      <c r="L26" s="118">
        <f t="shared" ca="1" si="1"/>
        <v>8.1532816958818088E-4</v>
      </c>
      <c r="M26" s="28"/>
      <c r="N26" s="122">
        <v>44134</v>
      </c>
      <c r="O26" s="32">
        <v>98.2</v>
      </c>
      <c r="P26" s="118">
        <f t="shared" si="2"/>
        <v>8.1532816958818088E-4</v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44104</v>
      </c>
      <c r="L27" s="118">
        <f t="shared" ca="1" si="1"/>
        <v>1.3266659863251373E-3</v>
      </c>
      <c r="M27" s="28"/>
      <c r="N27" s="122">
        <v>44104</v>
      </c>
      <c r="O27" s="32">
        <v>98.12</v>
      </c>
      <c r="P27" s="118">
        <f t="shared" si="2"/>
        <v>1.3266659863251373E-3</v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44074</v>
      </c>
      <c r="L28" s="118">
        <f t="shared" ca="1" si="1"/>
        <v>9.4776965076748265E-3</v>
      </c>
      <c r="M28" s="28"/>
      <c r="N28" s="122">
        <v>44074</v>
      </c>
      <c r="O28" s="32">
        <v>97.99</v>
      </c>
      <c r="P28" s="118">
        <f t="shared" si="2"/>
        <v>9.4776965076748265E-3</v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44043</v>
      </c>
      <c r="L29" s="118">
        <f t="shared" ca="1" si="1"/>
        <v>1.6546235207875126E-2</v>
      </c>
      <c r="M29" s="28"/>
      <c r="N29" s="122">
        <v>44043</v>
      </c>
      <c r="O29" s="32">
        <v>97.07</v>
      </c>
      <c r="P29" s="118">
        <f t="shared" si="2"/>
        <v>1.6546235207875126E-2</v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44012</v>
      </c>
      <c r="L30" s="118">
        <f t="shared" ca="1" si="1"/>
        <v>1.9538757206918556E-2</v>
      </c>
      <c r="M30" s="28"/>
      <c r="N30" s="122">
        <v>44012</v>
      </c>
      <c r="O30" s="32">
        <v>95.49</v>
      </c>
      <c r="P30" s="118">
        <f t="shared" si="2"/>
        <v>1.9538757206918556E-2</v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43980</v>
      </c>
      <c r="L31" s="118">
        <f t="shared" ca="1" si="1"/>
        <v>1.7048539472255264E-2</v>
      </c>
      <c r="M31" s="28"/>
      <c r="N31" s="122">
        <v>43980</v>
      </c>
      <c r="O31" s="32">
        <v>93.66</v>
      </c>
      <c r="P31" s="118">
        <f t="shared" si="2"/>
        <v>1.7048539472255264E-2</v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43951</v>
      </c>
      <c r="L32" s="118">
        <f t="shared" ca="1" si="1"/>
        <v>2.1973143935190453E-2</v>
      </c>
      <c r="M32" s="28"/>
      <c r="N32" s="122">
        <v>43951</v>
      </c>
      <c r="O32" s="32">
        <v>92.09</v>
      </c>
      <c r="P32" s="118">
        <f t="shared" si="2"/>
        <v>2.1973143935190453E-2</v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43921</v>
      </c>
      <c r="L33" s="118">
        <f t="shared" ca="1" si="1"/>
        <v>-9.2547834843907384E-2</v>
      </c>
      <c r="M33" s="28"/>
      <c r="N33" s="101">
        <v>43921</v>
      </c>
      <c r="O33" s="32">
        <v>90.11</v>
      </c>
      <c r="P33" s="118">
        <f t="shared" si="2"/>
        <v>-9.2547834843907384E-2</v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43889</v>
      </c>
      <c r="L34" s="118">
        <f t="shared" ca="1" si="1"/>
        <v>3.4357316087307854E-3</v>
      </c>
      <c r="M34" s="28"/>
      <c r="N34" s="101">
        <v>43889</v>
      </c>
      <c r="O34" s="32">
        <v>99.3</v>
      </c>
      <c r="P34" s="118">
        <f t="shared" si="2"/>
        <v>3.4357316087307854E-3</v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43861</v>
      </c>
      <c r="L35" s="118">
        <f t="shared" ca="1" si="1"/>
        <v>1.5390929612148607E-2</v>
      </c>
      <c r="M35" s="28"/>
      <c r="N35" s="101">
        <v>43861</v>
      </c>
      <c r="O35" s="32">
        <v>98.96</v>
      </c>
      <c r="P35" s="118">
        <f t="shared" si="2"/>
        <v>1.5390929612148607E-2</v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43830</v>
      </c>
      <c r="L36" s="118">
        <f t="shared" ca="1" si="1"/>
        <v>7.7551442456829101E-3</v>
      </c>
      <c r="M36" s="28"/>
      <c r="N36" s="101">
        <v>43830</v>
      </c>
      <c r="O36" s="32">
        <v>97.46</v>
      </c>
      <c r="P36" s="118">
        <f t="shared" si="2"/>
        <v>7.7551442456829101E-3</v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43798</v>
      </c>
      <c r="L37" s="118">
        <f t="shared" ca="1" si="1"/>
        <v>-3.5033487892839332E-3</v>
      </c>
      <c r="M37" s="28"/>
      <c r="N37" s="101">
        <v>43798</v>
      </c>
      <c r="O37" s="32">
        <v>96.71</v>
      </c>
      <c r="P37" s="118">
        <f t="shared" si="2"/>
        <v>-3.5033487892839332E-3</v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ca="1" si="0"/>
        <v>43769</v>
      </c>
      <c r="L38" s="118">
        <f t="shared" ca="1" si="1"/>
        <v>-3.2864331929752799E-3</v>
      </c>
      <c r="M38" s="28"/>
      <c r="N38" s="101">
        <v>43769</v>
      </c>
      <c r="O38" s="32">
        <v>97.05</v>
      </c>
      <c r="P38" s="118">
        <f t="shared" si="2"/>
        <v>-3.2864331929752799E-3</v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0"/>
        <v>43738</v>
      </c>
      <c r="L39" s="118">
        <f t="shared" ca="1" si="1"/>
        <v>2.0544427324109549E-4</v>
      </c>
      <c r="M39" s="28"/>
      <c r="N39" s="101">
        <v>43738</v>
      </c>
      <c r="O39" s="32">
        <v>97.37</v>
      </c>
      <c r="P39" s="118">
        <f t="shared" si="2"/>
        <v>2.0544427324109549E-4</v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0"/>
        <v>43707</v>
      </c>
      <c r="L40" s="118">
        <f t="shared" ca="1" si="1"/>
        <v>-5.6179775280900124E-3</v>
      </c>
      <c r="M40" s="28"/>
      <c r="N40" s="101">
        <v>43707</v>
      </c>
      <c r="O40" s="32">
        <v>97.35</v>
      </c>
      <c r="P40" s="118">
        <f t="shared" si="2"/>
        <v>-5.6179775280900124E-3</v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0"/>
        <v>43677</v>
      </c>
      <c r="L41" s="118">
        <f t="shared" ca="1" si="1"/>
        <v>5.9597205096590944E-3</v>
      </c>
      <c r="M41" s="28"/>
      <c r="N41" s="101">
        <v>43677</v>
      </c>
      <c r="O41" s="32">
        <v>97.9</v>
      </c>
      <c r="P41" s="118">
        <f t="shared" si="2"/>
        <v>5.9597205096590944E-3</v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0"/>
        <v>43644</v>
      </c>
      <c r="L42" s="118">
        <f t="shared" ca="1" si="1"/>
        <v>5.9954517262765794E-3</v>
      </c>
      <c r="M42" s="28"/>
      <c r="N42" s="101">
        <v>43644</v>
      </c>
      <c r="O42" s="32">
        <v>97.32</v>
      </c>
      <c r="P42" s="118">
        <f t="shared" si="2"/>
        <v>5.9954517262765794E-3</v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0"/>
        <v>43616</v>
      </c>
      <c r="L43" s="118">
        <f t="shared" ca="1" si="1"/>
        <v>1.0338054378156158E-4</v>
      </c>
      <c r="M43" s="28"/>
      <c r="N43" s="101">
        <v>43616</v>
      </c>
      <c r="O43" s="32">
        <v>96.74</v>
      </c>
      <c r="P43" s="118">
        <f t="shared" si="2"/>
        <v>1.0338054378156158E-4</v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0"/>
        <v>43585</v>
      </c>
      <c r="L44" s="118">
        <f t="shared" ca="1" si="1"/>
        <v>8.8652482269504507E-3</v>
      </c>
      <c r="M44" s="28"/>
      <c r="N44" s="101">
        <v>43585</v>
      </c>
      <c r="O44" s="32">
        <v>96.73</v>
      </c>
      <c r="P44" s="118">
        <f t="shared" si="2"/>
        <v>8.8652482269504507E-3</v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0"/>
        <v>43553</v>
      </c>
      <c r="L45" s="118">
        <f t="shared" ca="1" si="1"/>
        <v>5.2175727851411224E-4</v>
      </c>
      <c r="M45" s="28"/>
      <c r="N45" s="101">
        <v>43553</v>
      </c>
      <c r="O45" s="32">
        <v>95.88</v>
      </c>
      <c r="P45" s="118">
        <f t="shared" si="2"/>
        <v>5.2175727851411224E-4</v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0"/>
        <v>43524</v>
      </c>
      <c r="L46" s="118">
        <f t="shared" ca="1" si="1"/>
        <v>3.3504345094754751E-3</v>
      </c>
      <c r="M46" s="28"/>
      <c r="N46" s="101">
        <v>43524</v>
      </c>
      <c r="O46" s="32">
        <v>95.83</v>
      </c>
      <c r="P46" s="118">
        <f t="shared" si="2"/>
        <v>3.3504345094754751E-3</v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0"/>
        <v>43496</v>
      </c>
      <c r="L47" s="118">
        <f t="shared" ca="1" si="1"/>
        <v>4.4168682300977924E-3</v>
      </c>
      <c r="M47" s="28"/>
      <c r="N47" s="101">
        <v>43496</v>
      </c>
      <c r="O47" s="32">
        <v>95.51</v>
      </c>
      <c r="P47" s="118">
        <f t="shared" si="2"/>
        <v>4.4168682300977924E-3</v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0"/>
        <v>43465</v>
      </c>
      <c r="L48" s="118">
        <f t="shared" ca="1" si="1"/>
        <v>-7.8255425709515825E-3</v>
      </c>
      <c r="M48" s="28"/>
      <c r="N48" s="101">
        <v>43465</v>
      </c>
      <c r="O48" s="32">
        <v>95.09</v>
      </c>
      <c r="P48" s="118">
        <f t="shared" si="2"/>
        <v>-7.8255425709515825E-3</v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0"/>
        <v>43434</v>
      </c>
      <c r="L49" s="118">
        <f t="shared" ca="1" si="1"/>
        <v>-2.9130253849355414E-3</v>
      </c>
      <c r="M49" s="28"/>
      <c r="N49" s="101">
        <v>43434</v>
      </c>
      <c r="O49" s="32">
        <v>95.84</v>
      </c>
      <c r="P49" s="118">
        <f t="shared" si="2"/>
        <v>-2.9130253849355414E-3</v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0"/>
        <v>43404</v>
      </c>
      <c r="L50" s="118">
        <f t="shared" ca="1" si="1"/>
        <v>-1.9727961790052539E-3</v>
      </c>
      <c r="M50" s="28"/>
      <c r="N50" s="101">
        <v>43404</v>
      </c>
      <c r="O50" s="32">
        <v>96.12</v>
      </c>
      <c r="P50" s="118">
        <f t="shared" si="2"/>
        <v>-1.9727961790052539E-3</v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0"/>
        <v>43371</v>
      </c>
      <c r="L51" s="118">
        <f t="shared" ca="1" si="1"/>
        <v>1.5599001663895162E-3</v>
      </c>
      <c r="M51" s="28"/>
      <c r="N51" s="101">
        <v>43371</v>
      </c>
      <c r="O51" s="32">
        <v>96.31</v>
      </c>
      <c r="P51" s="118">
        <f t="shared" si="2"/>
        <v>1.5599001663895162E-3</v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0"/>
        <v>43343</v>
      </c>
      <c r="L52" s="118">
        <f t="shared" ca="1" si="1"/>
        <v>-1.9719771665801522E-3</v>
      </c>
      <c r="M52" s="28"/>
      <c r="N52" s="101">
        <v>43343</v>
      </c>
      <c r="O52" s="32">
        <v>96.16</v>
      </c>
      <c r="P52" s="118">
        <f t="shared" si="2"/>
        <v>-1.9719771665801522E-3</v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0"/>
        <v>43312</v>
      </c>
      <c r="L53" s="118">
        <f t="shared" ca="1" si="1"/>
        <v>-4.9571413818032539E-3</v>
      </c>
      <c r="M53" s="28"/>
      <c r="N53" s="101">
        <v>43312</v>
      </c>
      <c r="O53" s="32">
        <v>96.35</v>
      </c>
      <c r="P53" s="118">
        <f t="shared" si="2"/>
        <v>-4.9571413818032539E-3</v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0"/>
        <v>43280</v>
      </c>
      <c r="L54" s="118">
        <f t="shared" ca="1" si="1"/>
        <v>-4.9326893433357943E-3</v>
      </c>
      <c r="M54" s="28"/>
      <c r="N54" s="101">
        <v>43280</v>
      </c>
      <c r="O54" s="32">
        <v>96.83</v>
      </c>
      <c r="P54" s="118">
        <f t="shared" si="2"/>
        <v>-4.9326893433357943E-3</v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0"/>
        <v>43251</v>
      </c>
      <c r="L55" s="118">
        <f t="shared" ca="1" si="1"/>
        <v>4.1275410174388405E-3</v>
      </c>
      <c r="M55" s="28"/>
      <c r="N55" s="101">
        <v>43251</v>
      </c>
      <c r="O55" s="32">
        <v>97.31</v>
      </c>
      <c r="P55" s="118">
        <f t="shared" si="2"/>
        <v>4.1275410174388405E-3</v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0"/>
        <v>43220</v>
      </c>
      <c r="L56" s="118">
        <f t="shared" ca="1" si="1"/>
        <v>-3.4961439588688803E-3</v>
      </c>
      <c r="M56" s="28"/>
      <c r="N56" s="101">
        <v>43220</v>
      </c>
      <c r="O56" s="32">
        <v>96.91</v>
      </c>
      <c r="P56" s="118">
        <f t="shared" si="2"/>
        <v>-3.4961439588688803E-3</v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0"/>
        <v>43189</v>
      </c>
      <c r="L57" s="118">
        <f t="shared" ca="1" si="1"/>
        <v>-5.6237218813905976E-3</v>
      </c>
      <c r="M57" s="28"/>
      <c r="N57" s="101">
        <v>43189</v>
      </c>
      <c r="O57" s="32">
        <v>97.25</v>
      </c>
      <c r="P57" s="118">
        <f t="shared" si="2"/>
        <v>-5.6237218813905976E-3</v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0"/>
        <v>43159</v>
      </c>
      <c r="L58" s="118">
        <f t="shared" ca="1" si="1"/>
        <v>1.0121875645527911E-2</v>
      </c>
      <c r="M58" s="28"/>
      <c r="N58" s="101">
        <v>43159</v>
      </c>
      <c r="O58" s="32">
        <v>97.8</v>
      </c>
      <c r="P58" s="118">
        <f t="shared" si="2"/>
        <v>1.0121875645527911E-2</v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0"/>
        <v>43131</v>
      </c>
      <c r="L59" s="118">
        <f t="shared" ca="1" si="1"/>
        <v>-1.9585609730956577E-3</v>
      </c>
      <c r="M59" s="28"/>
      <c r="N59" s="101">
        <v>43131</v>
      </c>
      <c r="O59" s="32">
        <v>96.82</v>
      </c>
      <c r="P59" s="118">
        <f t="shared" si="2"/>
        <v>-1.9585609730956577E-3</v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0"/>
        <v>43098</v>
      </c>
      <c r="L60" s="118">
        <f t="shared" ca="1" si="1"/>
        <v>-1.1326194398681988E-3</v>
      </c>
      <c r="M60" s="28"/>
      <c r="N60" s="101">
        <v>43098</v>
      </c>
      <c r="O60" s="32">
        <v>97.01</v>
      </c>
      <c r="P60" s="118">
        <f t="shared" si="2"/>
        <v>-1.1326194398681988E-3</v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0"/>
        <v>43069</v>
      </c>
      <c r="L61" s="118">
        <f t="shared" ca="1" si="1"/>
        <v>1.0297600659048278E-4</v>
      </c>
      <c r="M61" s="28"/>
      <c r="N61" s="101">
        <v>43069</v>
      </c>
      <c r="O61" s="32">
        <v>97.12</v>
      </c>
      <c r="P61" s="118">
        <f t="shared" si="2"/>
        <v>1.0297600659048278E-4</v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0"/>
        <v>43039</v>
      </c>
      <c r="L62" s="118">
        <f t="shared" ca="1" si="1"/>
        <v>1.2372409526755224E-3</v>
      </c>
      <c r="M62" s="28"/>
      <c r="N62" s="101">
        <v>43039</v>
      </c>
      <c r="O62" s="32">
        <v>97.11</v>
      </c>
      <c r="P62" s="118">
        <f t="shared" si="2"/>
        <v>1.2372409526755224E-3</v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0"/>
        <v>43007</v>
      </c>
      <c r="L63" s="118">
        <f t="shared" ca="1" si="1"/>
        <v>-8.2414752240644873E-4</v>
      </c>
      <c r="M63" s="28"/>
      <c r="N63" s="101">
        <v>43007</v>
      </c>
      <c r="O63" s="32">
        <v>96.99</v>
      </c>
      <c r="P63" s="118">
        <f t="shared" si="2"/>
        <v>-8.2414752240644873E-4</v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0"/>
        <v>42978</v>
      </c>
      <c r="L64" s="118">
        <f t="shared" ca="1" si="1"/>
        <v>0</v>
      </c>
      <c r="M64" s="28"/>
      <c r="N64" s="101">
        <v>42978</v>
      </c>
      <c r="O64" s="32">
        <v>97.07</v>
      </c>
      <c r="P64" s="118">
        <f t="shared" si="2"/>
        <v>0</v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 t="str">
        <f t="shared" ca="1" si="0"/>
        <v/>
      </c>
      <c r="L65" s="118" t="str">
        <f t="shared" ca="1" si="1"/>
        <v/>
      </c>
      <c r="M65" s="28"/>
      <c r="N65" s="101">
        <v>42947</v>
      </c>
      <c r="O65" s="32">
        <v>97.07</v>
      </c>
      <c r="P65" s="118" t="str">
        <f t="shared" si="2"/>
        <v/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 t="str">
        <f t="shared" ca="1" si="0"/>
        <v/>
      </c>
      <c r="L66" s="118" t="str">
        <f t="shared" ca="1" si="1"/>
        <v/>
      </c>
      <c r="M66" s="28"/>
      <c r="N66" s="101"/>
      <c r="P66" s="118" t="str">
        <f t="shared" si="2"/>
        <v/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 t="str">
        <f t="shared" ca="1" si="0"/>
        <v/>
      </c>
      <c r="L67" s="118" t="str">
        <f t="shared" ca="1" si="1"/>
        <v/>
      </c>
      <c r="M67" s="28"/>
      <c r="N67" s="101"/>
      <c r="P67" s="118" t="str">
        <f t="shared" si="2"/>
        <v/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 t="str">
        <f t="shared" ca="1" si="0"/>
        <v/>
      </c>
      <c r="L68" s="118" t="str">
        <f t="shared" ca="1" si="1"/>
        <v/>
      </c>
      <c r="M68" s="28"/>
      <c r="N68" s="101"/>
      <c r="P68" s="118" t="str">
        <f t="shared" si="2"/>
        <v/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 t="str">
        <f t="shared" ca="1" si="0"/>
        <v/>
      </c>
      <c r="L69" s="118" t="str">
        <f t="shared" ca="1" si="1"/>
        <v/>
      </c>
      <c r="M69" s="28"/>
      <c r="N69" s="101"/>
      <c r="P69" s="118" t="str">
        <f t="shared" si="2"/>
        <v/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 t="str">
        <f t="shared" ref="K70:K133" ca="1" si="4">IFERROR(IF(AND($B$2&lt;=IF($N70&lt;&gt;"",$N70,$K69-7),IF($N70&lt;&gt;"",$N70,$K69-7)&lt;=EndDate),IF($N70&lt;&gt;"",$N70,$K69-7),""),"")</f>
        <v/>
      </c>
      <c r="L70" s="118" t="str">
        <f t="shared" ref="L70:L133" ca="1" si="5">IFERROR(0+VLOOKUP($K70,$N:$P,3,FALSE),"")</f>
        <v/>
      </c>
      <c r="M70" s="28"/>
      <c r="N70" s="101"/>
      <c r="P70" s="118" t="str">
        <f t="shared" ref="P70:P133" si="6">IFERROR(O70/O71-1,"")</f>
        <v/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 t="str">
        <f t="shared" ca="1" si="4"/>
        <v/>
      </c>
      <c r="L71" s="118" t="str">
        <f t="shared" ca="1" si="5"/>
        <v/>
      </c>
      <c r="M71" s="28"/>
      <c r="N71" s="101"/>
      <c r="P71" s="118" t="str">
        <f t="shared" si="6"/>
        <v/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 t="str">
        <f t="shared" ca="1" si="4"/>
        <v/>
      </c>
      <c r="L72" s="118" t="str">
        <f t="shared" ca="1" si="5"/>
        <v/>
      </c>
      <c r="M72" s="28"/>
      <c r="N72" s="101"/>
      <c r="P72" s="118" t="str">
        <f t="shared" si="6"/>
        <v/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 t="str">
        <f t="shared" ca="1" si="4"/>
        <v/>
      </c>
      <c r="L73" s="118" t="str">
        <f t="shared" ca="1" si="5"/>
        <v/>
      </c>
      <c r="M73" s="28"/>
      <c r="N73" s="101"/>
      <c r="P73" s="118" t="str">
        <f t="shared" si="6"/>
        <v/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 t="str">
        <f t="shared" ca="1" si="4"/>
        <v/>
      </c>
      <c r="L74" s="118" t="str">
        <f t="shared" ca="1" si="5"/>
        <v/>
      </c>
      <c r="M74" s="28"/>
      <c r="N74" s="101"/>
      <c r="P74" s="118" t="str">
        <f t="shared" si="6"/>
        <v/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 t="str">
        <f t="shared" ca="1" si="4"/>
        <v/>
      </c>
      <c r="L75" s="118" t="str">
        <f t="shared" ca="1" si="5"/>
        <v/>
      </c>
      <c r="M75" s="28"/>
      <c r="N75" s="101"/>
      <c r="P75" s="118" t="str">
        <f t="shared" si="6"/>
        <v/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 t="str">
        <f t="shared" ca="1" si="4"/>
        <v/>
      </c>
      <c r="L76" s="118" t="str">
        <f t="shared" ca="1" si="5"/>
        <v/>
      </c>
      <c r="M76" s="28"/>
      <c r="N76" s="101"/>
      <c r="P76" s="118" t="str">
        <f t="shared" si="6"/>
        <v/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 t="str">
        <f t="shared" ca="1" si="4"/>
        <v/>
      </c>
      <c r="L77" s="118" t="str">
        <f t="shared" ca="1" si="5"/>
        <v/>
      </c>
      <c r="M77" s="28"/>
      <c r="N77" s="101"/>
      <c r="P77" s="118" t="str">
        <f t="shared" si="6"/>
        <v/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 t="str">
        <f t="shared" ca="1" si="4"/>
        <v/>
      </c>
      <c r="L78" s="118" t="str">
        <f t="shared" ca="1" si="5"/>
        <v/>
      </c>
      <c r="M78" s="28"/>
      <c r="N78" s="101"/>
      <c r="P78" s="118" t="str">
        <f t="shared" si="6"/>
        <v/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 t="str">
        <f t="shared" ca="1" si="4"/>
        <v/>
      </c>
      <c r="L79" s="118" t="str">
        <f t="shared" ca="1" si="5"/>
        <v/>
      </c>
      <c r="M79" s="28"/>
      <c r="N79" s="101"/>
      <c r="P79" s="118" t="str">
        <f t="shared" si="6"/>
        <v/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 t="str">
        <f t="shared" ca="1" si="4"/>
        <v/>
      </c>
      <c r="L80" s="118" t="str">
        <f t="shared" ca="1" si="5"/>
        <v/>
      </c>
      <c r="M80" s="28"/>
      <c r="N80" s="101"/>
      <c r="P80" s="118" t="str">
        <f t="shared" si="6"/>
        <v/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 t="str">
        <f t="shared" ca="1" si="4"/>
        <v/>
      </c>
      <c r="L81" s="118" t="str">
        <f t="shared" ca="1" si="5"/>
        <v/>
      </c>
      <c r="M81" s="28"/>
      <c r="N81" s="101"/>
      <c r="P81" s="118" t="str">
        <f t="shared" si="6"/>
        <v/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 t="str">
        <f t="shared" ca="1" si="4"/>
        <v/>
      </c>
      <c r="L82" s="118" t="str">
        <f t="shared" ca="1" si="5"/>
        <v/>
      </c>
      <c r="M82" s="28"/>
      <c r="N82" s="101"/>
      <c r="P82" s="118" t="str">
        <f t="shared" si="6"/>
        <v/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 t="str">
        <f t="shared" ca="1" si="4"/>
        <v/>
      </c>
      <c r="L83" s="118" t="str">
        <f t="shared" ca="1" si="5"/>
        <v/>
      </c>
      <c r="M83" s="28"/>
      <c r="N83" s="101"/>
      <c r="P83" s="118" t="str">
        <f t="shared" si="6"/>
        <v/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 t="str">
        <f t="shared" ca="1" si="4"/>
        <v/>
      </c>
      <c r="L84" s="118" t="str">
        <f t="shared" ca="1" si="5"/>
        <v/>
      </c>
      <c r="M84" s="28"/>
      <c r="N84" s="101"/>
      <c r="P84" s="118" t="str">
        <f t="shared" si="6"/>
        <v/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 t="str">
        <f t="shared" ca="1" si="4"/>
        <v/>
      </c>
      <c r="L85" s="118" t="str">
        <f t="shared" ca="1" si="5"/>
        <v/>
      </c>
      <c r="M85" s="28"/>
      <c r="N85" s="101"/>
      <c r="P85" s="118" t="str">
        <f t="shared" si="6"/>
        <v/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 t="str">
        <f t="shared" ca="1" si="4"/>
        <v/>
      </c>
      <c r="L86" s="118" t="str">
        <f t="shared" ca="1" si="5"/>
        <v/>
      </c>
      <c r="M86" s="28"/>
      <c r="N86" s="101"/>
      <c r="P86" s="118" t="str">
        <f t="shared" si="6"/>
        <v/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 t="str">
        <f t="shared" ca="1" si="4"/>
        <v/>
      </c>
      <c r="L87" s="118" t="str">
        <f t="shared" ca="1" si="5"/>
        <v/>
      </c>
      <c r="M87" s="28"/>
      <c r="N87" s="101"/>
      <c r="P87" s="118" t="str">
        <f t="shared" si="6"/>
        <v/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 t="str">
        <f t="shared" ca="1" si="4"/>
        <v/>
      </c>
      <c r="L88" s="118" t="str">
        <f t="shared" ca="1" si="5"/>
        <v/>
      </c>
      <c r="M88" s="28"/>
      <c r="N88" s="101"/>
      <c r="P88" s="118" t="str">
        <f t="shared" si="6"/>
        <v/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 t="str">
        <f t="shared" ca="1" si="4"/>
        <v/>
      </c>
      <c r="L89" s="118" t="str">
        <f t="shared" ca="1" si="5"/>
        <v/>
      </c>
      <c r="M89" s="28"/>
      <c r="N89" s="101"/>
      <c r="P89" s="118" t="str">
        <f t="shared" si="6"/>
        <v/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 t="str">
        <f t="shared" ca="1" si="4"/>
        <v/>
      </c>
      <c r="L90" s="118" t="str">
        <f t="shared" ca="1" si="5"/>
        <v/>
      </c>
      <c r="M90" s="28"/>
      <c r="N90" s="101"/>
      <c r="P90" s="118" t="str">
        <f t="shared" si="6"/>
        <v/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 t="str">
        <f t="shared" ca="1" si="4"/>
        <v/>
      </c>
      <c r="L91" s="118" t="str">
        <f t="shared" ca="1" si="5"/>
        <v/>
      </c>
      <c r="M91" s="28"/>
      <c r="N91" s="101"/>
      <c r="P91" s="118" t="str">
        <f t="shared" si="6"/>
        <v/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 t="str">
        <f t="shared" ca="1" si="4"/>
        <v/>
      </c>
      <c r="L92" s="118" t="str">
        <f t="shared" ca="1" si="5"/>
        <v/>
      </c>
      <c r="M92" s="28"/>
      <c r="N92" s="101"/>
      <c r="P92" s="118" t="str">
        <f t="shared" si="6"/>
        <v/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 t="str">
        <f t="shared" ca="1" si="4"/>
        <v/>
      </c>
      <c r="L93" s="118" t="str">
        <f t="shared" ca="1" si="5"/>
        <v/>
      </c>
      <c r="M93" s="28"/>
      <c r="N93" s="101"/>
      <c r="P93" s="118" t="str">
        <f t="shared" si="6"/>
        <v/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 t="str">
        <f t="shared" ca="1" si="4"/>
        <v/>
      </c>
      <c r="L94" s="118" t="str">
        <f t="shared" ca="1" si="5"/>
        <v/>
      </c>
      <c r="M94" s="28"/>
      <c r="N94" s="101"/>
      <c r="P94" s="118" t="str">
        <f t="shared" si="6"/>
        <v/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 t="str">
        <f t="shared" ca="1" si="4"/>
        <v/>
      </c>
      <c r="L95" s="118" t="str">
        <f t="shared" ca="1" si="5"/>
        <v/>
      </c>
      <c r="M95" s="28"/>
      <c r="N95" s="101"/>
      <c r="P95" s="118" t="str">
        <f t="shared" si="6"/>
        <v/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 t="str">
        <f t="shared" ca="1" si="4"/>
        <v/>
      </c>
      <c r="L96" s="118" t="str">
        <f t="shared" ca="1" si="5"/>
        <v/>
      </c>
      <c r="M96" s="28"/>
      <c r="N96" s="101"/>
      <c r="P96" s="118" t="str">
        <f t="shared" si="6"/>
        <v/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 t="str">
        <f t="shared" ca="1" si="4"/>
        <v/>
      </c>
      <c r="L97" s="118" t="str">
        <f t="shared" ca="1" si="5"/>
        <v/>
      </c>
      <c r="M97" s="28"/>
      <c r="N97" s="101"/>
      <c r="P97" s="118" t="str">
        <f t="shared" si="6"/>
        <v/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 t="str">
        <f t="shared" ca="1" si="4"/>
        <v/>
      </c>
      <c r="L98" s="118" t="str">
        <f t="shared" ca="1" si="5"/>
        <v/>
      </c>
      <c r="M98" s="28"/>
      <c r="N98" s="101"/>
      <c r="P98" s="118" t="str">
        <f t="shared" si="6"/>
        <v/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 t="str">
        <f t="shared" ca="1" si="4"/>
        <v/>
      </c>
      <c r="L99" s="118" t="str">
        <f t="shared" ca="1" si="5"/>
        <v/>
      </c>
      <c r="M99" s="28"/>
      <c r="N99" s="101"/>
      <c r="P99" s="118" t="str">
        <f t="shared" si="6"/>
        <v/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 t="str">
        <f t="shared" ca="1" si="4"/>
        <v/>
      </c>
      <c r="L100" s="118" t="str">
        <f t="shared" ca="1" si="5"/>
        <v/>
      </c>
      <c r="M100" s="28"/>
      <c r="N100" s="101"/>
      <c r="P100" s="118" t="str">
        <f t="shared" si="6"/>
        <v/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 t="str">
        <f t="shared" ca="1" si="4"/>
        <v/>
      </c>
      <c r="L101" s="118" t="str">
        <f t="shared" ca="1" si="5"/>
        <v/>
      </c>
      <c r="M101" s="28"/>
      <c r="N101" s="101"/>
      <c r="P101" s="118" t="str">
        <f t="shared" si="6"/>
        <v/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 t="str">
        <f t="shared" ca="1" si="4"/>
        <v/>
      </c>
      <c r="L102" s="118" t="str">
        <f t="shared" ca="1" si="5"/>
        <v/>
      </c>
      <c r="M102" s="28"/>
      <c r="N102" s="101"/>
      <c r="P102" s="118" t="str">
        <f t="shared" si="6"/>
        <v/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 t="str">
        <f t="shared" ca="1" si="4"/>
        <v/>
      </c>
      <c r="L103" s="118" t="str">
        <f t="shared" ca="1" si="5"/>
        <v/>
      </c>
      <c r="M103" s="28"/>
      <c r="N103" s="101"/>
      <c r="P103" s="118" t="str">
        <f t="shared" si="6"/>
        <v/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 t="str">
        <f t="shared" ca="1" si="4"/>
        <v/>
      </c>
      <c r="L104" s="118" t="str">
        <f t="shared" ca="1" si="5"/>
        <v/>
      </c>
      <c r="M104" s="28"/>
      <c r="N104" s="101"/>
      <c r="P104" s="118" t="str">
        <f t="shared" si="6"/>
        <v/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 t="str">
        <f t="shared" ca="1" si="4"/>
        <v/>
      </c>
      <c r="L105" s="118" t="str">
        <f t="shared" ca="1" si="5"/>
        <v/>
      </c>
      <c r="M105" s="28"/>
      <c r="N105" s="101"/>
      <c r="P105" s="118" t="str">
        <f t="shared" si="6"/>
        <v/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 t="str">
        <f t="shared" ca="1" si="4"/>
        <v/>
      </c>
      <c r="L106" s="118" t="str">
        <f t="shared" ca="1" si="5"/>
        <v/>
      </c>
      <c r="M106" s="28"/>
      <c r="N106" s="101"/>
      <c r="P106" s="118" t="str">
        <f t="shared" si="6"/>
        <v/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 t="str">
        <f t="shared" ca="1" si="4"/>
        <v/>
      </c>
      <c r="L107" s="118" t="str">
        <f t="shared" ca="1" si="5"/>
        <v/>
      </c>
      <c r="M107" s="28"/>
      <c r="N107" s="101"/>
      <c r="P107" s="118" t="str">
        <f t="shared" si="6"/>
        <v/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 t="str">
        <f t="shared" ca="1" si="4"/>
        <v/>
      </c>
      <c r="L108" s="118" t="str">
        <f t="shared" ca="1" si="5"/>
        <v/>
      </c>
      <c r="M108" s="28"/>
      <c r="N108" s="101"/>
      <c r="P108" s="118" t="str">
        <f t="shared" si="6"/>
        <v/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 t="str">
        <f t="shared" ca="1" si="4"/>
        <v/>
      </c>
      <c r="L109" s="118" t="str">
        <f t="shared" ca="1" si="5"/>
        <v/>
      </c>
      <c r="M109" s="28"/>
      <c r="N109" s="101"/>
      <c r="P109" s="118" t="str">
        <f t="shared" si="6"/>
        <v/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 t="str">
        <f t="shared" ca="1" si="4"/>
        <v/>
      </c>
      <c r="L110" s="118" t="str">
        <f t="shared" ca="1" si="5"/>
        <v/>
      </c>
      <c r="M110" s="28"/>
      <c r="N110" s="101"/>
      <c r="P110" s="118" t="str">
        <f t="shared" si="6"/>
        <v/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 t="str">
        <f t="shared" ca="1" si="4"/>
        <v/>
      </c>
      <c r="L111" s="118" t="str">
        <f t="shared" ca="1" si="5"/>
        <v/>
      </c>
      <c r="M111" s="28"/>
      <c r="N111" s="101"/>
      <c r="P111" s="118" t="str">
        <f t="shared" si="6"/>
        <v/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 t="str">
        <f t="shared" ca="1" si="4"/>
        <v/>
      </c>
      <c r="L112" s="118" t="str">
        <f t="shared" ca="1" si="5"/>
        <v/>
      </c>
      <c r="M112" s="28"/>
      <c r="N112" s="101"/>
      <c r="P112" s="118" t="str">
        <f t="shared" si="6"/>
        <v/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 t="str">
        <f t="shared" ca="1" si="4"/>
        <v/>
      </c>
      <c r="L113" s="118" t="str">
        <f t="shared" ca="1" si="5"/>
        <v/>
      </c>
      <c r="M113" s="28"/>
      <c r="N113" s="101"/>
      <c r="P113" s="118" t="str">
        <f t="shared" si="6"/>
        <v/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 t="str">
        <f t="shared" ca="1" si="4"/>
        <v/>
      </c>
      <c r="L114" s="118" t="str">
        <f t="shared" ca="1" si="5"/>
        <v/>
      </c>
      <c r="M114" s="28"/>
      <c r="N114" s="101"/>
      <c r="P114" s="118" t="str">
        <f t="shared" si="6"/>
        <v/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 t="str">
        <f t="shared" ca="1" si="4"/>
        <v/>
      </c>
      <c r="L115" s="118" t="str">
        <f t="shared" ca="1" si="5"/>
        <v/>
      </c>
      <c r="M115" s="28"/>
      <c r="N115" s="101"/>
      <c r="P115" s="118" t="str">
        <f t="shared" si="6"/>
        <v/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 t="str">
        <f t="shared" ca="1" si="4"/>
        <v/>
      </c>
      <c r="L116" s="118" t="str">
        <f t="shared" ca="1" si="5"/>
        <v/>
      </c>
      <c r="M116" s="28"/>
      <c r="N116" s="101"/>
      <c r="P116" s="118" t="str">
        <f t="shared" si="6"/>
        <v/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 t="str">
        <f t="shared" ca="1" si="4"/>
        <v/>
      </c>
      <c r="L117" s="118" t="str">
        <f t="shared" ca="1" si="5"/>
        <v/>
      </c>
      <c r="M117" s="28"/>
      <c r="N117" s="101"/>
      <c r="P117" s="118" t="str">
        <f t="shared" si="6"/>
        <v/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 t="str">
        <f t="shared" ca="1" si="4"/>
        <v/>
      </c>
      <c r="L118" s="118" t="str">
        <f t="shared" ca="1" si="5"/>
        <v/>
      </c>
      <c r="M118" s="28"/>
      <c r="N118" s="101"/>
      <c r="P118" s="118" t="str">
        <f t="shared" si="6"/>
        <v/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 t="str">
        <f t="shared" ca="1" si="4"/>
        <v/>
      </c>
      <c r="L119" s="118" t="str">
        <f t="shared" ca="1" si="5"/>
        <v/>
      </c>
      <c r="M119" s="28"/>
      <c r="N119" s="101"/>
      <c r="P119" s="118" t="str">
        <f t="shared" si="6"/>
        <v/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 t="str">
        <f t="shared" ca="1" si="4"/>
        <v/>
      </c>
      <c r="L120" s="118" t="str">
        <f t="shared" ca="1" si="5"/>
        <v/>
      </c>
      <c r="M120" s="28"/>
      <c r="N120" s="101"/>
      <c r="P120" s="118" t="str">
        <f t="shared" si="6"/>
        <v/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 t="str">
        <f t="shared" ca="1" si="4"/>
        <v/>
      </c>
      <c r="L121" s="118" t="str">
        <f t="shared" ca="1" si="5"/>
        <v/>
      </c>
      <c r="M121" s="28"/>
      <c r="N121" s="101"/>
      <c r="P121" s="118" t="str">
        <f t="shared" si="6"/>
        <v/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 t="str">
        <f t="shared" ca="1" si="4"/>
        <v/>
      </c>
      <c r="L122" s="118" t="str">
        <f t="shared" ca="1" si="5"/>
        <v/>
      </c>
      <c r="M122" s="28"/>
      <c r="N122" s="101"/>
      <c r="P122" s="118" t="str">
        <f t="shared" si="6"/>
        <v/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 t="str">
        <f t="shared" ca="1" si="4"/>
        <v/>
      </c>
      <c r="L123" s="118" t="str">
        <f t="shared" ca="1" si="5"/>
        <v/>
      </c>
      <c r="M123" s="28"/>
      <c r="N123" s="101"/>
      <c r="P123" s="118" t="str">
        <f t="shared" si="6"/>
        <v/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 t="str">
        <f t="shared" ca="1" si="4"/>
        <v/>
      </c>
      <c r="L124" s="118" t="str">
        <f t="shared" ca="1" si="5"/>
        <v/>
      </c>
      <c r="M124" s="28"/>
      <c r="N124" s="101"/>
      <c r="P124" s="118" t="str">
        <f t="shared" si="6"/>
        <v/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 t="str">
        <f t="shared" ca="1" si="4"/>
        <v/>
      </c>
      <c r="L125" s="118" t="str">
        <f t="shared" ca="1" si="5"/>
        <v/>
      </c>
      <c r="M125" s="28"/>
      <c r="N125" s="101"/>
      <c r="P125" s="118" t="str">
        <f t="shared" si="6"/>
        <v/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 t="str">
        <f t="shared" ca="1" si="4"/>
        <v/>
      </c>
      <c r="L126" s="118" t="str">
        <f t="shared" ca="1" si="5"/>
        <v/>
      </c>
      <c r="M126" s="28"/>
      <c r="N126" s="101"/>
      <c r="P126" s="118" t="str">
        <f t="shared" si="6"/>
        <v/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 t="str">
        <f t="shared" ca="1" si="4"/>
        <v/>
      </c>
      <c r="L127" s="118" t="str">
        <f t="shared" ca="1" si="5"/>
        <v/>
      </c>
      <c r="M127" s="28"/>
      <c r="N127" s="101"/>
      <c r="P127" s="118" t="str">
        <f t="shared" si="6"/>
        <v/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 t="str">
        <f t="shared" ca="1" si="4"/>
        <v/>
      </c>
      <c r="L128" s="118" t="str">
        <f t="shared" ca="1" si="5"/>
        <v/>
      </c>
      <c r="M128" s="28"/>
      <c r="N128" s="101"/>
      <c r="P128" s="118" t="str">
        <f t="shared" si="6"/>
        <v/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 t="str">
        <f t="shared" ca="1" si="4"/>
        <v/>
      </c>
      <c r="L129" s="118" t="str">
        <f t="shared" ca="1" si="5"/>
        <v/>
      </c>
      <c r="M129" s="28"/>
      <c r="N129" s="101"/>
      <c r="P129" s="118" t="str">
        <f t="shared" si="6"/>
        <v/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 t="str">
        <f t="shared" ca="1" si="4"/>
        <v/>
      </c>
      <c r="L130" s="118" t="str">
        <f t="shared" ca="1" si="5"/>
        <v/>
      </c>
      <c r="M130" s="28"/>
      <c r="N130" s="101"/>
      <c r="P130" s="118" t="str">
        <f t="shared" si="6"/>
        <v/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 t="str">
        <f t="shared" ca="1" si="4"/>
        <v/>
      </c>
      <c r="L131" s="118" t="str">
        <f t="shared" ca="1" si="5"/>
        <v/>
      </c>
      <c r="M131" s="28"/>
      <c r="N131" s="101"/>
      <c r="P131" s="118" t="str">
        <f t="shared" si="6"/>
        <v/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 t="str">
        <f t="shared" ca="1" si="4"/>
        <v/>
      </c>
      <c r="L132" s="118" t="str">
        <f t="shared" ca="1" si="5"/>
        <v/>
      </c>
      <c r="M132" s="28"/>
      <c r="N132" s="101"/>
      <c r="P132" s="118" t="str">
        <f t="shared" si="6"/>
        <v/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 t="str">
        <f t="shared" ca="1" si="4"/>
        <v/>
      </c>
      <c r="L133" s="118" t="str">
        <f t="shared" ca="1" si="5"/>
        <v/>
      </c>
      <c r="M133" s="28"/>
      <c r="N133" s="101"/>
      <c r="P133" s="118" t="str">
        <f t="shared" si="6"/>
        <v/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 t="str">
        <f t="shared" ref="K134:K197" ca="1" si="7">IFERROR(IF(AND($B$2&lt;=IF($N134&lt;&gt;"",$N134,$K133-7),IF($N134&lt;&gt;"",$N134,$K133-7)&lt;=EndDate),IF($N134&lt;&gt;"",$N134,$K133-7),""),"")</f>
        <v/>
      </c>
      <c r="L134" s="118" t="str">
        <f t="shared" ref="L134:L197" ca="1" si="8">IFERROR(0+VLOOKUP($K134,$N:$P,3,FALSE),"")</f>
        <v/>
      </c>
      <c r="M134" s="28"/>
      <c r="N134" s="101"/>
      <c r="P134" s="118" t="str">
        <f t="shared" ref="P134:P197" si="9">IFERROR(O134/O135-1,"")</f>
        <v/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 t="str">
        <f t="shared" ca="1" si="7"/>
        <v/>
      </c>
      <c r="L135" s="118" t="str">
        <f t="shared" ca="1" si="8"/>
        <v/>
      </c>
      <c r="M135" s="28"/>
      <c r="N135" s="101"/>
      <c r="P135" s="118" t="str">
        <f t="shared" si="9"/>
        <v/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 t="str">
        <f t="shared" ca="1" si="7"/>
        <v/>
      </c>
      <c r="L136" s="118" t="str">
        <f t="shared" ca="1" si="8"/>
        <v/>
      </c>
      <c r="M136" s="28"/>
      <c r="N136" s="101"/>
      <c r="P136" s="118" t="str">
        <f t="shared" si="9"/>
        <v/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 t="str">
        <f t="shared" ca="1" si="7"/>
        <v/>
      </c>
      <c r="L137" s="118" t="str">
        <f t="shared" ca="1" si="8"/>
        <v/>
      </c>
      <c r="M137" s="28"/>
      <c r="N137" s="101"/>
      <c r="P137" s="118" t="str">
        <f t="shared" si="9"/>
        <v/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 t="str">
        <f t="shared" ca="1" si="7"/>
        <v/>
      </c>
      <c r="L138" s="118" t="str">
        <f t="shared" ca="1" si="8"/>
        <v/>
      </c>
      <c r="M138" s="28"/>
      <c r="N138" s="101"/>
      <c r="P138" s="118" t="str">
        <f t="shared" si="9"/>
        <v/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 t="str">
        <f t="shared" ca="1" si="7"/>
        <v/>
      </c>
      <c r="L139" s="118" t="str">
        <f t="shared" ca="1" si="8"/>
        <v/>
      </c>
      <c r="M139" s="28"/>
      <c r="N139" s="101"/>
      <c r="P139" s="118" t="str">
        <f t="shared" si="9"/>
        <v/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 t="str">
        <f t="shared" ca="1" si="7"/>
        <v/>
      </c>
      <c r="L140" s="118" t="str">
        <f t="shared" ca="1" si="8"/>
        <v/>
      </c>
      <c r="M140" s="28"/>
      <c r="N140" s="101"/>
      <c r="P140" s="118" t="str">
        <f t="shared" si="9"/>
        <v/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 t="str">
        <f t="shared" ca="1" si="7"/>
        <v/>
      </c>
      <c r="L141" s="118" t="str">
        <f t="shared" ca="1" si="8"/>
        <v/>
      </c>
      <c r="M141" s="28"/>
      <c r="N141" s="101"/>
      <c r="P141" s="118" t="str">
        <f t="shared" si="9"/>
        <v/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 t="str">
        <f t="shared" ca="1" si="7"/>
        <v/>
      </c>
      <c r="L142" s="118" t="str">
        <f t="shared" ca="1" si="8"/>
        <v/>
      </c>
      <c r="M142" s="28"/>
      <c r="N142" s="101"/>
      <c r="P142" s="118" t="str">
        <f t="shared" si="9"/>
        <v/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 t="str">
        <f t="shared" ca="1" si="7"/>
        <v/>
      </c>
      <c r="L143" s="118" t="str">
        <f t="shared" ca="1" si="8"/>
        <v/>
      </c>
      <c r="M143" s="28"/>
      <c r="N143" s="101"/>
      <c r="P143" s="118" t="str">
        <f t="shared" si="9"/>
        <v/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 t="str">
        <f t="shared" ca="1" si="7"/>
        <v/>
      </c>
      <c r="L144" s="118" t="str">
        <f t="shared" ca="1" si="8"/>
        <v/>
      </c>
      <c r="M144" s="28"/>
      <c r="N144" s="101"/>
      <c r="P144" s="118" t="str">
        <f t="shared" si="9"/>
        <v/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 t="str">
        <f t="shared" ca="1" si="7"/>
        <v/>
      </c>
      <c r="L145" s="118" t="str">
        <f t="shared" ca="1" si="8"/>
        <v/>
      </c>
      <c r="M145" s="28"/>
      <c r="N145" s="101"/>
      <c r="P145" s="118" t="str">
        <f t="shared" si="9"/>
        <v/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 t="str">
        <f t="shared" ca="1" si="7"/>
        <v/>
      </c>
      <c r="L146" s="118" t="str">
        <f t="shared" ca="1" si="8"/>
        <v/>
      </c>
      <c r="M146" s="28"/>
      <c r="N146" s="101"/>
      <c r="P146" s="118" t="str">
        <f t="shared" si="9"/>
        <v/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 t="str">
        <f t="shared" ca="1" si="7"/>
        <v/>
      </c>
      <c r="L147" s="118" t="str">
        <f t="shared" ca="1" si="8"/>
        <v/>
      </c>
      <c r="M147" s="28"/>
      <c r="N147" s="101"/>
      <c r="P147" s="118" t="str">
        <f t="shared" si="9"/>
        <v/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 t="str">
        <f t="shared" ca="1" si="7"/>
        <v/>
      </c>
      <c r="L148" s="118" t="str">
        <f t="shared" ca="1" si="8"/>
        <v/>
      </c>
      <c r="M148" s="28"/>
      <c r="N148" s="101"/>
      <c r="P148" s="118" t="str">
        <f t="shared" si="9"/>
        <v/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 t="str">
        <f t="shared" ca="1" si="7"/>
        <v/>
      </c>
      <c r="L149" s="118" t="str">
        <f t="shared" ca="1" si="8"/>
        <v/>
      </c>
      <c r="M149" s="28"/>
      <c r="N149" s="101"/>
      <c r="P149" s="118" t="str">
        <f t="shared" si="9"/>
        <v/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 t="str">
        <f t="shared" ca="1" si="7"/>
        <v/>
      </c>
      <c r="L150" s="118" t="str">
        <f t="shared" ca="1" si="8"/>
        <v/>
      </c>
      <c r="M150" s="28"/>
      <c r="N150" s="101"/>
      <c r="P150" s="118" t="str">
        <f t="shared" si="9"/>
        <v/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 t="str">
        <f t="shared" ca="1" si="7"/>
        <v/>
      </c>
      <c r="L151" s="118" t="str">
        <f t="shared" ca="1" si="8"/>
        <v/>
      </c>
      <c r="M151" s="28"/>
      <c r="N151" s="101"/>
      <c r="P151" s="118" t="str">
        <f t="shared" si="9"/>
        <v/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 t="str">
        <f t="shared" ca="1" si="7"/>
        <v/>
      </c>
      <c r="L152" s="118" t="str">
        <f t="shared" ca="1" si="8"/>
        <v/>
      </c>
      <c r="M152" s="28"/>
      <c r="N152" s="101"/>
      <c r="P152" s="118" t="str">
        <f t="shared" si="9"/>
        <v/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 t="str">
        <f t="shared" ca="1" si="7"/>
        <v/>
      </c>
      <c r="L153" s="118" t="str">
        <f t="shared" ca="1" si="8"/>
        <v/>
      </c>
      <c r="M153" s="28"/>
      <c r="N153" s="101"/>
      <c r="P153" s="118" t="str">
        <f t="shared" si="9"/>
        <v/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 t="str">
        <f t="shared" ca="1" si="7"/>
        <v/>
      </c>
      <c r="L154" s="118" t="str">
        <f t="shared" ca="1" si="8"/>
        <v/>
      </c>
      <c r="M154" s="28"/>
      <c r="N154" s="101"/>
      <c r="P154" s="118" t="str">
        <f t="shared" si="9"/>
        <v/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 t="str">
        <f t="shared" ca="1" si="7"/>
        <v/>
      </c>
      <c r="L155" s="118" t="str">
        <f t="shared" ca="1" si="8"/>
        <v/>
      </c>
      <c r="M155" s="28"/>
      <c r="N155" s="101"/>
      <c r="P155" s="118" t="str">
        <f t="shared" si="9"/>
        <v/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 t="str">
        <f t="shared" ca="1" si="7"/>
        <v/>
      </c>
      <c r="L156" s="118" t="str">
        <f t="shared" ca="1" si="8"/>
        <v/>
      </c>
      <c r="M156" s="28"/>
      <c r="N156" s="101"/>
      <c r="P156" s="118" t="str">
        <f t="shared" si="9"/>
        <v/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 t="str">
        <f t="shared" ca="1" si="7"/>
        <v/>
      </c>
      <c r="L157" s="118" t="str">
        <f t="shared" ca="1" si="8"/>
        <v/>
      </c>
      <c r="M157" s="28"/>
      <c r="N157" s="101"/>
      <c r="P157" s="118" t="str">
        <f t="shared" si="9"/>
        <v/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 t="str">
        <f t="shared" ca="1" si="7"/>
        <v/>
      </c>
      <c r="L158" s="118" t="str">
        <f t="shared" ca="1" si="8"/>
        <v/>
      </c>
      <c r="M158" s="28"/>
      <c r="N158" s="101"/>
      <c r="P158" s="118" t="str">
        <f t="shared" si="9"/>
        <v/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 t="str">
        <f t="shared" ca="1" si="7"/>
        <v/>
      </c>
      <c r="L159" s="118" t="str">
        <f t="shared" ca="1" si="8"/>
        <v/>
      </c>
      <c r="M159" s="28"/>
      <c r="N159" s="101"/>
      <c r="P159" s="118" t="str">
        <f t="shared" si="9"/>
        <v/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 t="str">
        <f t="shared" ca="1" si="7"/>
        <v/>
      </c>
      <c r="L160" s="118" t="str">
        <f t="shared" ca="1" si="8"/>
        <v/>
      </c>
      <c r="M160" s="28"/>
      <c r="N160" s="101"/>
      <c r="P160" s="118" t="str">
        <f t="shared" si="9"/>
        <v/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 t="str">
        <f t="shared" ca="1" si="7"/>
        <v/>
      </c>
      <c r="L161" s="118" t="str">
        <f t="shared" ca="1" si="8"/>
        <v/>
      </c>
      <c r="M161" s="28"/>
      <c r="N161" s="101"/>
      <c r="P161" s="118" t="str">
        <f t="shared" si="9"/>
        <v/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 t="str">
        <f t="shared" ca="1" si="7"/>
        <v/>
      </c>
      <c r="L162" s="118" t="str">
        <f t="shared" ca="1" si="8"/>
        <v/>
      </c>
      <c r="M162" s="28"/>
      <c r="N162" s="101"/>
      <c r="P162" s="118" t="str">
        <f t="shared" si="9"/>
        <v/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 t="str">
        <f t="shared" ca="1" si="7"/>
        <v/>
      </c>
      <c r="L163" s="118" t="str">
        <f t="shared" ca="1" si="8"/>
        <v/>
      </c>
      <c r="M163" s="28"/>
      <c r="N163" s="101"/>
      <c r="P163" s="118" t="str">
        <f t="shared" si="9"/>
        <v/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 t="str">
        <f t="shared" ca="1" si="7"/>
        <v/>
      </c>
      <c r="L164" s="118" t="str">
        <f t="shared" ca="1" si="8"/>
        <v/>
      </c>
      <c r="M164" s="28"/>
      <c r="N164" s="101"/>
      <c r="P164" s="118" t="str">
        <f t="shared" si="9"/>
        <v/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 t="str">
        <f t="shared" ca="1" si="7"/>
        <v/>
      </c>
      <c r="L165" s="118" t="str">
        <f t="shared" ca="1" si="8"/>
        <v/>
      </c>
      <c r="M165" s="28"/>
      <c r="N165" s="101"/>
      <c r="P165" s="118" t="str">
        <f t="shared" si="9"/>
        <v/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 t="str">
        <f t="shared" ca="1" si="7"/>
        <v/>
      </c>
      <c r="L166" s="118" t="str">
        <f t="shared" ca="1" si="8"/>
        <v/>
      </c>
      <c r="M166" s="28"/>
      <c r="N166" s="101"/>
      <c r="P166" s="118" t="str">
        <f t="shared" si="9"/>
        <v/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 t="str">
        <f t="shared" ca="1" si="7"/>
        <v/>
      </c>
      <c r="L167" s="118" t="str">
        <f t="shared" ca="1" si="8"/>
        <v/>
      </c>
      <c r="M167" s="28"/>
      <c r="N167" s="101"/>
      <c r="P167" s="118" t="str">
        <f t="shared" si="9"/>
        <v/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 t="str">
        <f t="shared" ca="1" si="7"/>
        <v/>
      </c>
      <c r="L168" s="118" t="str">
        <f t="shared" ca="1" si="8"/>
        <v/>
      </c>
      <c r="M168" s="28"/>
      <c r="N168" s="101"/>
      <c r="P168" s="118" t="str">
        <f t="shared" si="9"/>
        <v/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 t="str">
        <f t="shared" ca="1" si="7"/>
        <v/>
      </c>
      <c r="L169" s="118" t="str">
        <f t="shared" ca="1" si="8"/>
        <v/>
      </c>
      <c r="M169" s="28"/>
      <c r="N169" s="101"/>
      <c r="P169" s="118" t="str">
        <f t="shared" si="9"/>
        <v/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 t="str">
        <f t="shared" ca="1" si="7"/>
        <v/>
      </c>
      <c r="L170" s="118" t="str">
        <f t="shared" ca="1" si="8"/>
        <v/>
      </c>
      <c r="M170" s="28"/>
      <c r="N170" s="101"/>
      <c r="P170" s="118" t="str">
        <f t="shared" si="9"/>
        <v/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 t="str">
        <f t="shared" ca="1" si="7"/>
        <v/>
      </c>
      <c r="L171" s="118" t="str">
        <f t="shared" ca="1" si="8"/>
        <v/>
      </c>
      <c r="M171" s="28"/>
      <c r="N171" s="101"/>
      <c r="P171" s="118" t="str">
        <f t="shared" si="9"/>
        <v/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 t="str">
        <f t="shared" ca="1" si="7"/>
        <v/>
      </c>
      <c r="L172" s="118" t="str">
        <f t="shared" ca="1" si="8"/>
        <v/>
      </c>
      <c r="M172" s="28"/>
      <c r="N172" s="101"/>
      <c r="P172" s="118" t="str">
        <f t="shared" si="9"/>
        <v/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 t="str">
        <f t="shared" ca="1" si="7"/>
        <v/>
      </c>
      <c r="L173" s="118" t="str">
        <f t="shared" ca="1" si="8"/>
        <v/>
      </c>
      <c r="M173" s="28"/>
      <c r="N173" s="101"/>
      <c r="P173" s="118" t="str">
        <f t="shared" si="9"/>
        <v/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 t="str">
        <f t="shared" ca="1" si="7"/>
        <v/>
      </c>
      <c r="L174" s="118" t="str">
        <f t="shared" ca="1" si="8"/>
        <v/>
      </c>
      <c r="M174" s="28"/>
      <c r="N174" s="101"/>
      <c r="P174" s="118" t="str">
        <f t="shared" si="9"/>
        <v/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 t="str">
        <f t="shared" ca="1" si="7"/>
        <v/>
      </c>
      <c r="L175" s="118" t="str">
        <f t="shared" ca="1" si="8"/>
        <v/>
      </c>
      <c r="M175" s="28"/>
      <c r="N175" s="101"/>
      <c r="P175" s="118" t="str">
        <f t="shared" si="9"/>
        <v/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 t="str">
        <f t="shared" ca="1" si="7"/>
        <v/>
      </c>
      <c r="L176" s="118" t="str">
        <f t="shared" ca="1" si="8"/>
        <v/>
      </c>
      <c r="M176" s="28"/>
      <c r="N176" s="101"/>
      <c r="P176" s="118" t="str">
        <f t="shared" si="9"/>
        <v/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 t="str">
        <f t="shared" ca="1" si="7"/>
        <v/>
      </c>
      <c r="L177" s="118" t="str">
        <f t="shared" ca="1" si="8"/>
        <v/>
      </c>
      <c r="M177" s="28"/>
      <c r="N177" s="101"/>
      <c r="P177" s="118" t="str">
        <f t="shared" si="9"/>
        <v/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 t="str">
        <f t="shared" ca="1" si="7"/>
        <v/>
      </c>
      <c r="L178" s="118" t="str">
        <f t="shared" ca="1" si="8"/>
        <v/>
      </c>
      <c r="M178" s="28"/>
      <c r="N178" s="101"/>
      <c r="P178" s="118" t="str">
        <f t="shared" si="9"/>
        <v/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 t="str">
        <f t="shared" ca="1" si="7"/>
        <v/>
      </c>
      <c r="L179" s="118" t="str">
        <f t="shared" ca="1" si="8"/>
        <v/>
      </c>
      <c r="M179" s="28"/>
      <c r="N179" s="101"/>
      <c r="P179" s="118" t="str">
        <f t="shared" si="9"/>
        <v/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 t="str">
        <f t="shared" ca="1" si="7"/>
        <v/>
      </c>
      <c r="L180" s="118" t="str">
        <f t="shared" ca="1" si="8"/>
        <v/>
      </c>
      <c r="M180" s="28"/>
      <c r="N180" s="101"/>
      <c r="P180" s="118" t="str">
        <f t="shared" si="9"/>
        <v/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 t="str">
        <f t="shared" ca="1" si="7"/>
        <v/>
      </c>
      <c r="L181" s="118" t="str">
        <f t="shared" ca="1" si="8"/>
        <v/>
      </c>
      <c r="M181" s="28"/>
      <c r="N181" s="101"/>
      <c r="P181" s="118" t="str">
        <f t="shared" si="9"/>
        <v/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 t="str">
        <f t="shared" ca="1" si="7"/>
        <v/>
      </c>
      <c r="L182" s="118" t="str">
        <f t="shared" ca="1" si="8"/>
        <v/>
      </c>
      <c r="M182" s="28"/>
      <c r="N182" s="101"/>
      <c r="P182" s="118" t="str">
        <f t="shared" si="9"/>
        <v/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 t="str">
        <f t="shared" ca="1" si="7"/>
        <v/>
      </c>
      <c r="L183" s="118" t="str">
        <f t="shared" ca="1" si="8"/>
        <v/>
      </c>
      <c r="M183" s="28"/>
      <c r="N183" s="101"/>
      <c r="P183" s="118" t="str">
        <f t="shared" si="9"/>
        <v/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 t="str">
        <f t="shared" ca="1" si="7"/>
        <v/>
      </c>
      <c r="L184" s="118" t="str">
        <f t="shared" ca="1" si="8"/>
        <v/>
      </c>
      <c r="M184" s="28"/>
      <c r="N184" s="101"/>
      <c r="P184" s="118" t="str">
        <f t="shared" si="9"/>
        <v/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 t="str">
        <f t="shared" ca="1" si="7"/>
        <v/>
      </c>
      <c r="L185" s="118" t="str">
        <f t="shared" ca="1" si="8"/>
        <v/>
      </c>
      <c r="M185" s="28"/>
      <c r="N185" s="101"/>
      <c r="P185" s="118" t="str">
        <f t="shared" si="9"/>
        <v/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 t="str">
        <f t="shared" ca="1" si="7"/>
        <v/>
      </c>
      <c r="L186" s="118" t="str">
        <f t="shared" ca="1" si="8"/>
        <v/>
      </c>
      <c r="M186" s="28"/>
      <c r="N186" s="101"/>
      <c r="P186" s="118" t="str">
        <f t="shared" si="9"/>
        <v/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 t="str">
        <f t="shared" ca="1" si="7"/>
        <v/>
      </c>
      <c r="L187" s="118" t="str">
        <f t="shared" ca="1" si="8"/>
        <v/>
      </c>
      <c r="M187" s="28"/>
      <c r="N187" s="101"/>
      <c r="P187" s="118" t="str">
        <f t="shared" si="9"/>
        <v/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 t="str">
        <f t="shared" ca="1" si="7"/>
        <v/>
      </c>
      <c r="L188" s="118" t="str">
        <f t="shared" ca="1" si="8"/>
        <v/>
      </c>
      <c r="M188" s="28"/>
      <c r="N188" s="101"/>
      <c r="P188" s="118" t="str">
        <f t="shared" si="9"/>
        <v/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 t="str">
        <f t="shared" ca="1" si="7"/>
        <v/>
      </c>
      <c r="L189" s="118" t="str">
        <f t="shared" ca="1" si="8"/>
        <v/>
      </c>
      <c r="M189" s="28"/>
      <c r="N189" s="101"/>
      <c r="P189" s="118" t="str">
        <f t="shared" si="9"/>
        <v/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 t="str">
        <f t="shared" ca="1" si="7"/>
        <v/>
      </c>
      <c r="L190" s="118" t="str">
        <f t="shared" ca="1" si="8"/>
        <v/>
      </c>
      <c r="M190" s="28"/>
      <c r="N190" s="101"/>
      <c r="P190" s="118" t="str">
        <f t="shared" si="9"/>
        <v/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 t="str">
        <f t="shared" ca="1" si="7"/>
        <v/>
      </c>
      <c r="L191" s="118" t="str">
        <f t="shared" ca="1" si="8"/>
        <v/>
      </c>
      <c r="M191" s="28"/>
      <c r="N191" s="101"/>
      <c r="P191" s="118" t="str">
        <f t="shared" si="9"/>
        <v/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 t="str">
        <f t="shared" ca="1" si="7"/>
        <v/>
      </c>
      <c r="L192" s="118" t="str">
        <f t="shared" ca="1" si="8"/>
        <v/>
      </c>
      <c r="M192" s="28"/>
      <c r="N192" s="101"/>
      <c r="P192" s="118" t="str">
        <f t="shared" si="9"/>
        <v/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 t="str">
        <f t="shared" ca="1" si="7"/>
        <v/>
      </c>
      <c r="L193" s="118" t="str">
        <f t="shared" ca="1" si="8"/>
        <v/>
      </c>
      <c r="M193" s="28"/>
      <c r="N193" s="101"/>
      <c r="P193" s="118" t="str">
        <f t="shared" si="9"/>
        <v/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 t="str">
        <f t="shared" ca="1" si="7"/>
        <v/>
      </c>
      <c r="L194" s="118" t="str">
        <f t="shared" ca="1" si="8"/>
        <v/>
      </c>
      <c r="M194" s="28"/>
      <c r="N194" s="101"/>
      <c r="P194" s="118" t="str">
        <f t="shared" si="9"/>
        <v/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 t="str">
        <f t="shared" ca="1" si="7"/>
        <v/>
      </c>
      <c r="L195" s="118" t="str">
        <f t="shared" ca="1" si="8"/>
        <v/>
      </c>
      <c r="M195" s="28"/>
      <c r="N195" s="101"/>
      <c r="P195" s="118" t="str">
        <f t="shared" si="9"/>
        <v/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 t="str">
        <f t="shared" ca="1" si="7"/>
        <v/>
      </c>
      <c r="L196" s="118" t="str">
        <f t="shared" ca="1" si="8"/>
        <v/>
      </c>
      <c r="M196" s="28"/>
      <c r="N196" s="101"/>
      <c r="P196" s="118" t="str">
        <f t="shared" si="9"/>
        <v/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 t="str">
        <f t="shared" ca="1" si="7"/>
        <v/>
      </c>
      <c r="L197" s="118" t="str">
        <f t="shared" ca="1" si="8"/>
        <v/>
      </c>
      <c r="M197" s="28"/>
      <c r="N197" s="101"/>
      <c r="P197" s="118" t="str">
        <f t="shared" si="9"/>
        <v/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 t="str">
        <f t="shared" ref="K198:K261" ca="1" si="10">IFERROR(IF(AND($B$2&lt;=IF($N198&lt;&gt;"",$N198,$K197-7),IF($N198&lt;&gt;"",$N198,$K197-7)&lt;=EndDate),IF($N198&lt;&gt;"",$N198,$K197-7),""),"")</f>
        <v/>
      </c>
      <c r="L198" s="118" t="str">
        <f t="shared" ref="L198:L261" ca="1" si="11">IFERROR(0+VLOOKUP($K198,$N:$P,3,FALSE),"")</f>
        <v/>
      </c>
      <c r="M198" s="28"/>
      <c r="N198" s="101"/>
      <c r="P198" s="118" t="str">
        <f t="shared" ref="P198:P261" si="12">IFERROR(O198/O199-1,"")</f>
        <v/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 t="str">
        <f t="shared" ca="1" si="10"/>
        <v/>
      </c>
      <c r="L199" s="118" t="str">
        <f t="shared" ca="1" si="11"/>
        <v/>
      </c>
      <c r="M199" s="28"/>
      <c r="N199" s="101"/>
      <c r="P199" s="118" t="str">
        <f t="shared" si="12"/>
        <v/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 t="str">
        <f t="shared" ca="1" si="10"/>
        <v/>
      </c>
      <c r="L200" s="118" t="str">
        <f t="shared" ca="1" si="11"/>
        <v/>
      </c>
      <c r="M200" s="28"/>
      <c r="N200" s="101"/>
      <c r="P200" s="118" t="str">
        <f t="shared" si="12"/>
        <v/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 t="str">
        <f t="shared" ca="1" si="10"/>
        <v/>
      </c>
      <c r="L201" s="118" t="str">
        <f t="shared" ca="1" si="11"/>
        <v/>
      </c>
      <c r="M201" s="28"/>
      <c r="N201" s="101"/>
      <c r="P201" s="118" t="str">
        <f t="shared" si="12"/>
        <v/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 t="str">
        <f t="shared" ca="1" si="10"/>
        <v/>
      </c>
      <c r="L202" s="118" t="str">
        <f t="shared" ca="1" si="11"/>
        <v/>
      </c>
      <c r="M202" s="28"/>
      <c r="N202" s="101"/>
      <c r="P202" s="118" t="str">
        <f t="shared" si="12"/>
        <v/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 t="str">
        <f t="shared" ca="1" si="10"/>
        <v/>
      </c>
      <c r="L203" s="118" t="str">
        <f t="shared" ca="1" si="11"/>
        <v/>
      </c>
      <c r="M203" s="28"/>
      <c r="N203" s="101"/>
      <c r="P203" s="118" t="str">
        <f t="shared" si="12"/>
        <v/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 t="str">
        <f t="shared" ca="1" si="10"/>
        <v/>
      </c>
      <c r="L204" s="118" t="str">
        <f t="shared" ca="1" si="11"/>
        <v/>
      </c>
      <c r="M204" s="28"/>
      <c r="N204" s="101"/>
      <c r="P204" s="118" t="str">
        <f t="shared" si="12"/>
        <v/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 t="str">
        <f t="shared" ca="1" si="10"/>
        <v/>
      </c>
      <c r="L205" s="118" t="str">
        <f t="shared" ca="1" si="11"/>
        <v/>
      </c>
      <c r="M205" s="28"/>
      <c r="N205" s="101"/>
      <c r="P205" s="118" t="str">
        <f t="shared" si="12"/>
        <v/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 t="str">
        <f t="shared" ca="1" si="10"/>
        <v/>
      </c>
      <c r="L206" s="118" t="str">
        <f t="shared" ca="1" si="11"/>
        <v/>
      </c>
      <c r="M206" s="28"/>
      <c r="N206" s="101"/>
      <c r="P206" s="118" t="str">
        <f t="shared" si="12"/>
        <v/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 t="str">
        <f t="shared" ca="1" si="10"/>
        <v/>
      </c>
      <c r="L207" s="118" t="str">
        <f t="shared" ca="1" si="11"/>
        <v/>
      </c>
      <c r="M207" s="28"/>
      <c r="N207" s="101"/>
      <c r="P207" s="118" t="str">
        <f t="shared" si="12"/>
        <v/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 t="str">
        <f t="shared" ca="1" si="10"/>
        <v/>
      </c>
      <c r="L208" s="118" t="str">
        <f t="shared" ca="1" si="11"/>
        <v/>
      </c>
      <c r="M208" s="28"/>
      <c r="N208" s="101"/>
      <c r="P208" s="118" t="str">
        <f t="shared" si="12"/>
        <v/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 t="str">
        <f t="shared" ca="1" si="10"/>
        <v/>
      </c>
      <c r="L209" s="118" t="str">
        <f t="shared" ca="1" si="11"/>
        <v/>
      </c>
      <c r="M209" s="28"/>
      <c r="N209" s="101"/>
      <c r="P209" s="118" t="str">
        <f t="shared" si="12"/>
        <v/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 t="str">
        <f t="shared" ca="1" si="10"/>
        <v/>
      </c>
      <c r="L210" s="118" t="str">
        <f t="shared" ca="1" si="11"/>
        <v/>
      </c>
      <c r="M210" s="28"/>
      <c r="N210" s="101"/>
      <c r="P210" s="118" t="str">
        <f t="shared" si="12"/>
        <v/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 t="str">
        <f t="shared" ca="1" si="10"/>
        <v/>
      </c>
      <c r="L211" s="118" t="str">
        <f t="shared" ca="1" si="11"/>
        <v/>
      </c>
      <c r="M211" s="28"/>
      <c r="N211" s="101"/>
      <c r="P211" s="118" t="str">
        <f t="shared" si="12"/>
        <v/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 t="str">
        <f t="shared" ca="1" si="10"/>
        <v/>
      </c>
      <c r="L212" s="118" t="str">
        <f t="shared" ca="1" si="11"/>
        <v/>
      </c>
      <c r="M212" s="28"/>
      <c r="N212" s="101"/>
      <c r="P212" s="118" t="str">
        <f t="shared" si="12"/>
        <v/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 t="str">
        <f t="shared" ca="1" si="10"/>
        <v/>
      </c>
      <c r="L213" s="118" t="str">
        <f t="shared" ca="1" si="11"/>
        <v/>
      </c>
      <c r="M213" s="28"/>
      <c r="N213" s="101"/>
      <c r="P213" s="118" t="str">
        <f t="shared" si="12"/>
        <v/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 t="str">
        <f t="shared" ca="1" si="10"/>
        <v/>
      </c>
      <c r="L214" s="118" t="str">
        <f t="shared" ca="1" si="11"/>
        <v/>
      </c>
      <c r="M214" s="28"/>
      <c r="N214" s="101"/>
      <c r="P214" s="118" t="str">
        <f t="shared" si="12"/>
        <v/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 t="str">
        <f t="shared" ca="1" si="10"/>
        <v/>
      </c>
      <c r="L215" s="118" t="str">
        <f t="shared" ca="1" si="11"/>
        <v/>
      </c>
      <c r="M215" s="28"/>
      <c r="N215" s="101"/>
      <c r="P215" s="118" t="str">
        <f t="shared" si="12"/>
        <v/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 t="str">
        <f t="shared" ca="1" si="10"/>
        <v/>
      </c>
      <c r="L216" s="118" t="str">
        <f t="shared" ca="1" si="11"/>
        <v/>
      </c>
      <c r="M216" s="28"/>
      <c r="N216" s="101"/>
      <c r="P216" s="118" t="str">
        <f t="shared" si="12"/>
        <v/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 t="str">
        <f t="shared" ca="1" si="10"/>
        <v/>
      </c>
      <c r="L217" s="118" t="str">
        <f t="shared" ca="1" si="11"/>
        <v/>
      </c>
      <c r="M217" s="28"/>
      <c r="N217" s="101"/>
      <c r="P217" s="118" t="str">
        <f t="shared" si="12"/>
        <v/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 t="str">
        <f t="shared" ca="1" si="10"/>
        <v/>
      </c>
      <c r="L218" s="118" t="str">
        <f t="shared" ca="1" si="11"/>
        <v/>
      </c>
      <c r="M218" s="28"/>
      <c r="N218" s="101"/>
      <c r="P218" s="118" t="str">
        <f t="shared" si="12"/>
        <v/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 t="str">
        <f t="shared" ca="1" si="10"/>
        <v/>
      </c>
      <c r="L219" s="118" t="str">
        <f t="shared" ca="1" si="11"/>
        <v/>
      </c>
      <c r="M219" s="28"/>
      <c r="N219" s="101"/>
      <c r="P219" s="118" t="str">
        <f t="shared" si="12"/>
        <v/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 t="str">
        <f t="shared" ca="1" si="10"/>
        <v/>
      </c>
      <c r="L220" s="118" t="str">
        <f t="shared" ca="1" si="11"/>
        <v/>
      </c>
      <c r="M220" s="28"/>
      <c r="N220" s="101"/>
      <c r="P220" s="118" t="str">
        <f t="shared" si="12"/>
        <v/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 t="str">
        <f t="shared" ca="1" si="10"/>
        <v/>
      </c>
      <c r="L221" s="118" t="str">
        <f t="shared" ca="1" si="11"/>
        <v/>
      </c>
      <c r="M221" s="28"/>
      <c r="N221" s="101"/>
      <c r="P221" s="118" t="str">
        <f t="shared" si="12"/>
        <v/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 t="str">
        <f t="shared" ca="1" si="10"/>
        <v/>
      </c>
      <c r="L222" s="118" t="str">
        <f t="shared" ca="1" si="11"/>
        <v/>
      </c>
      <c r="M222" s="28"/>
      <c r="N222" s="101"/>
      <c r="P222" s="118" t="str">
        <f t="shared" si="12"/>
        <v/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 t="str">
        <f t="shared" ca="1" si="10"/>
        <v/>
      </c>
      <c r="L223" s="118" t="str">
        <f t="shared" ca="1" si="11"/>
        <v/>
      </c>
      <c r="M223" s="28"/>
      <c r="N223" s="101"/>
      <c r="P223" s="118" t="str">
        <f t="shared" si="12"/>
        <v/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 t="str">
        <f t="shared" ca="1" si="10"/>
        <v/>
      </c>
      <c r="L224" s="118" t="str">
        <f t="shared" ca="1" si="11"/>
        <v/>
      </c>
      <c r="M224" s="28"/>
      <c r="N224" s="101"/>
      <c r="P224" s="118" t="str">
        <f t="shared" si="12"/>
        <v/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 t="str">
        <f t="shared" ca="1" si="10"/>
        <v/>
      </c>
      <c r="L225" s="118" t="str">
        <f t="shared" ca="1" si="11"/>
        <v/>
      </c>
      <c r="M225" s="28"/>
      <c r="N225" s="101"/>
      <c r="P225" s="118" t="str">
        <f t="shared" si="12"/>
        <v/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 t="str">
        <f t="shared" ca="1" si="10"/>
        <v/>
      </c>
      <c r="L226" s="118" t="str">
        <f t="shared" ca="1" si="11"/>
        <v/>
      </c>
      <c r="M226" s="28"/>
      <c r="N226" s="101"/>
      <c r="P226" s="118" t="str">
        <f t="shared" si="12"/>
        <v/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 t="str">
        <f t="shared" ca="1" si="10"/>
        <v/>
      </c>
      <c r="L227" s="118" t="str">
        <f t="shared" ca="1" si="11"/>
        <v/>
      </c>
      <c r="M227" s="28"/>
      <c r="N227" s="101"/>
      <c r="P227" s="118" t="str">
        <f t="shared" si="12"/>
        <v/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 t="str">
        <f t="shared" ca="1" si="10"/>
        <v/>
      </c>
      <c r="L228" s="118" t="str">
        <f t="shared" ca="1" si="11"/>
        <v/>
      </c>
      <c r="M228" s="28"/>
      <c r="N228" s="101"/>
      <c r="P228" s="118" t="str">
        <f t="shared" si="12"/>
        <v/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 t="str">
        <f t="shared" ca="1" si="10"/>
        <v/>
      </c>
      <c r="L229" s="118" t="str">
        <f t="shared" ca="1" si="11"/>
        <v/>
      </c>
      <c r="M229" s="28"/>
      <c r="N229" s="101"/>
      <c r="P229" s="118" t="str">
        <f t="shared" si="12"/>
        <v/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 t="str">
        <f t="shared" ca="1" si="10"/>
        <v/>
      </c>
      <c r="L230" s="118" t="str">
        <f t="shared" ca="1" si="11"/>
        <v/>
      </c>
      <c r="M230" s="28"/>
      <c r="N230" s="101"/>
      <c r="P230" s="118" t="str">
        <f t="shared" si="12"/>
        <v/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 t="str">
        <f t="shared" ca="1" si="10"/>
        <v/>
      </c>
      <c r="L231" s="118" t="str">
        <f t="shared" ca="1" si="11"/>
        <v/>
      </c>
      <c r="M231" s="28"/>
      <c r="N231" s="101"/>
      <c r="P231" s="118" t="str">
        <f t="shared" si="12"/>
        <v/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 t="str">
        <f t="shared" ca="1" si="10"/>
        <v/>
      </c>
      <c r="L232" s="118" t="str">
        <f t="shared" ca="1" si="11"/>
        <v/>
      </c>
      <c r="M232" s="28"/>
      <c r="N232" s="101"/>
      <c r="P232" s="118" t="str">
        <f t="shared" si="12"/>
        <v/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 t="str">
        <f t="shared" ca="1" si="10"/>
        <v/>
      </c>
      <c r="L233" s="118" t="str">
        <f t="shared" ca="1" si="11"/>
        <v/>
      </c>
      <c r="M233" s="28"/>
      <c r="N233" s="101"/>
      <c r="P233" s="118" t="str">
        <f t="shared" si="12"/>
        <v/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 t="str">
        <f t="shared" ca="1" si="10"/>
        <v/>
      </c>
      <c r="L234" s="118" t="str">
        <f t="shared" ca="1" si="11"/>
        <v/>
      </c>
      <c r="M234" s="28"/>
      <c r="N234" s="101"/>
      <c r="P234" s="118" t="str">
        <f t="shared" si="12"/>
        <v/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 t="str">
        <f t="shared" ca="1" si="10"/>
        <v/>
      </c>
      <c r="L235" s="118" t="str">
        <f t="shared" ca="1" si="11"/>
        <v/>
      </c>
      <c r="M235" s="28"/>
      <c r="N235" s="101"/>
      <c r="P235" s="118" t="str">
        <f t="shared" si="12"/>
        <v/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 t="str">
        <f t="shared" ca="1" si="10"/>
        <v/>
      </c>
      <c r="L236" s="118" t="str">
        <f t="shared" ca="1" si="11"/>
        <v/>
      </c>
      <c r="M236" s="28"/>
      <c r="N236" s="101"/>
      <c r="P236" s="118" t="str">
        <f t="shared" si="12"/>
        <v/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 t="str">
        <f t="shared" ca="1" si="10"/>
        <v/>
      </c>
      <c r="L237" s="118" t="str">
        <f t="shared" ca="1" si="11"/>
        <v/>
      </c>
      <c r="M237" s="28"/>
      <c r="N237" s="101"/>
      <c r="P237" s="118" t="str">
        <f t="shared" si="12"/>
        <v/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 t="str">
        <f t="shared" ca="1" si="10"/>
        <v/>
      </c>
      <c r="L238" s="118" t="str">
        <f t="shared" ca="1" si="11"/>
        <v/>
      </c>
      <c r="M238" s="28"/>
      <c r="N238" s="101"/>
      <c r="P238" s="118" t="str">
        <f t="shared" si="12"/>
        <v/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 t="str">
        <f t="shared" ca="1" si="10"/>
        <v/>
      </c>
      <c r="L239" s="118" t="str">
        <f t="shared" ca="1" si="11"/>
        <v/>
      </c>
      <c r="M239" s="28"/>
      <c r="N239" s="101"/>
      <c r="P239" s="118" t="str">
        <f t="shared" si="12"/>
        <v/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 t="str">
        <f t="shared" ca="1" si="10"/>
        <v/>
      </c>
      <c r="L240" s="118" t="str">
        <f t="shared" ca="1" si="11"/>
        <v/>
      </c>
      <c r="M240" s="28"/>
      <c r="N240" s="101"/>
      <c r="P240" s="118" t="str">
        <f t="shared" si="12"/>
        <v/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 t="str">
        <f t="shared" ca="1" si="10"/>
        <v/>
      </c>
      <c r="L241" s="118" t="str">
        <f t="shared" ca="1" si="11"/>
        <v/>
      </c>
      <c r="M241" s="28"/>
      <c r="N241" s="101"/>
      <c r="P241" s="118" t="str">
        <f t="shared" si="12"/>
        <v/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 t="str">
        <f t="shared" ca="1" si="10"/>
        <v/>
      </c>
      <c r="L242" s="118" t="str">
        <f t="shared" ca="1" si="11"/>
        <v/>
      </c>
      <c r="M242" s="28"/>
      <c r="N242" s="101"/>
      <c r="P242" s="118" t="str">
        <f t="shared" si="12"/>
        <v/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 t="str">
        <f t="shared" ca="1" si="10"/>
        <v/>
      </c>
      <c r="L243" s="118" t="str">
        <f t="shared" ca="1" si="11"/>
        <v/>
      </c>
      <c r="M243" s="28"/>
      <c r="N243" s="101"/>
      <c r="P243" s="118" t="str">
        <f t="shared" si="12"/>
        <v/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 t="str">
        <f t="shared" ca="1" si="10"/>
        <v/>
      </c>
      <c r="L244" s="118" t="str">
        <f t="shared" ca="1" si="11"/>
        <v/>
      </c>
      <c r="M244" s="28"/>
      <c r="N244" s="101"/>
      <c r="P244" s="118" t="str">
        <f t="shared" si="12"/>
        <v/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 t="str">
        <f t="shared" ca="1" si="10"/>
        <v/>
      </c>
      <c r="L245" s="118" t="str">
        <f t="shared" ca="1" si="11"/>
        <v/>
      </c>
      <c r="M245" s="28"/>
      <c r="N245" s="101"/>
      <c r="P245" s="118" t="str">
        <f t="shared" si="12"/>
        <v/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 t="str">
        <f t="shared" ca="1" si="10"/>
        <v/>
      </c>
      <c r="L246" s="118" t="str">
        <f t="shared" ca="1" si="11"/>
        <v/>
      </c>
      <c r="M246" s="28"/>
      <c r="N246" s="101"/>
      <c r="P246" s="118" t="str">
        <f t="shared" si="12"/>
        <v/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 t="str">
        <f t="shared" ca="1" si="10"/>
        <v/>
      </c>
      <c r="L247" s="118" t="str">
        <f t="shared" ca="1" si="11"/>
        <v/>
      </c>
      <c r="M247" s="28"/>
      <c r="N247" s="101"/>
      <c r="P247" s="118" t="str">
        <f t="shared" si="12"/>
        <v/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 t="str">
        <f t="shared" ca="1" si="10"/>
        <v/>
      </c>
      <c r="L248" s="118" t="str">
        <f t="shared" ca="1" si="11"/>
        <v/>
      </c>
      <c r="M248" s="28"/>
      <c r="N248" s="101"/>
      <c r="P248" s="118" t="str">
        <f t="shared" si="12"/>
        <v/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 t="str">
        <f t="shared" ca="1" si="10"/>
        <v/>
      </c>
      <c r="L249" s="118" t="str">
        <f t="shared" ca="1" si="11"/>
        <v/>
      </c>
      <c r="M249" s="28"/>
      <c r="N249" s="101"/>
      <c r="P249" s="118" t="str">
        <f t="shared" si="12"/>
        <v/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 t="str">
        <f t="shared" ca="1" si="10"/>
        <v/>
      </c>
      <c r="L250" s="118" t="str">
        <f t="shared" ca="1" si="11"/>
        <v/>
      </c>
      <c r="M250" s="28"/>
      <c r="N250" s="101"/>
      <c r="P250" s="118" t="str">
        <f t="shared" si="12"/>
        <v/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 t="str">
        <f t="shared" ca="1" si="10"/>
        <v/>
      </c>
      <c r="L251" s="118" t="str">
        <f t="shared" ca="1" si="11"/>
        <v/>
      </c>
      <c r="M251" s="28"/>
      <c r="N251" s="101"/>
      <c r="P251" s="118" t="str">
        <f t="shared" si="12"/>
        <v/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 t="str">
        <f t="shared" ca="1" si="10"/>
        <v/>
      </c>
      <c r="L252" s="118" t="str">
        <f t="shared" ca="1" si="11"/>
        <v/>
      </c>
      <c r="M252" s="28"/>
      <c r="N252" s="101"/>
      <c r="P252" s="118" t="str">
        <f t="shared" si="12"/>
        <v/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 t="str">
        <f t="shared" ca="1" si="10"/>
        <v/>
      </c>
      <c r="L253" s="118" t="str">
        <f t="shared" ca="1" si="11"/>
        <v/>
      </c>
      <c r="M253" s="28"/>
      <c r="N253" s="101"/>
      <c r="P253" s="118" t="str">
        <f t="shared" si="12"/>
        <v/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 t="str">
        <f t="shared" ca="1" si="10"/>
        <v/>
      </c>
      <c r="L254" s="118" t="str">
        <f t="shared" ca="1" si="11"/>
        <v/>
      </c>
      <c r="M254" s="28"/>
      <c r="N254" s="101"/>
      <c r="P254" s="118" t="str">
        <f t="shared" si="12"/>
        <v/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 t="str">
        <f t="shared" ca="1" si="10"/>
        <v/>
      </c>
      <c r="L255" s="118" t="str">
        <f t="shared" ca="1" si="11"/>
        <v/>
      </c>
      <c r="M255" s="28"/>
      <c r="N255" s="101"/>
      <c r="P255" s="118" t="str">
        <f t="shared" si="12"/>
        <v/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 t="str">
        <f t="shared" ca="1" si="10"/>
        <v/>
      </c>
      <c r="L256" s="118" t="str">
        <f t="shared" ca="1" si="11"/>
        <v/>
      </c>
      <c r="M256" s="28"/>
      <c r="N256" s="101"/>
      <c r="P256" s="118" t="str">
        <f t="shared" si="12"/>
        <v/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 t="str">
        <f t="shared" ca="1" si="10"/>
        <v/>
      </c>
      <c r="L257" s="118" t="str">
        <f t="shared" ca="1" si="11"/>
        <v/>
      </c>
      <c r="M257" s="28"/>
      <c r="N257" s="101"/>
      <c r="P257" s="118" t="str">
        <f t="shared" si="12"/>
        <v/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 t="str">
        <f t="shared" ca="1" si="10"/>
        <v/>
      </c>
      <c r="L258" s="118" t="str">
        <f t="shared" ca="1" si="11"/>
        <v/>
      </c>
      <c r="M258" s="28"/>
      <c r="N258" s="101"/>
      <c r="P258" s="118" t="str">
        <f t="shared" si="12"/>
        <v/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 t="str">
        <f t="shared" ca="1" si="10"/>
        <v/>
      </c>
      <c r="L259" s="118" t="str">
        <f t="shared" ca="1" si="11"/>
        <v/>
      </c>
      <c r="M259" s="28"/>
      <c r="N259" s="101"/>
      <c r="P259" s="118" t="str">
        <f t="shared" si="12"/>
        <v/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 t="str">
        <f t="shared" ca="1" si="10"/>
        <v/>
      </c>
      <c r="L260" s="118" t="str">
        <f t="shared" ca="1" si="11"/>
        <v/>
      </c>
      <c r="M260" s="28"/>
      <c r="N260" s="101"/>
      <c r="P260" s="118" t="str">
        <f t="shared" si="12"/>
        <v/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 t="str">
        <f t="shared" ca="1" si="10"/>
        <v/>
      </c>
      <c r="L261" s="118" t="str">
        <f t="shared" ca="1" si="11"/>
        <v/>
      </c>
      <c r="M261" s="28"/>
      <c r="N261" s="101"/>
      <c r="P261" s="118" t="str">
        <f t="shared" si="12"/>
        <v/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 t="str">
        <f t="shared" ref="K262:K271" ca="1" si="13">IFERROR(IF(AND($B$2&lt;=IF($N262&lt;&gt;"",$N262,$K261-7),IF($N262&lt;&gt;"",$N262,$K261-7)&lt;=EndDate),IF($N262&lt;&gt;"",$N262,$K261-7),""),"")</f>
        <v/>
      </c>
      <c r="L262" s="118" t="str">
        <f t="shared" ref="L262:L271" ca="1" si="14">IFERROR(0+VLOOKUP($K262,$N:$P,3,FALSE),"")</f>
        <v/>
      </c>
      <c r="M262" s="28"/>
      <c r="N262" s="101"/>
      <c r="P262" s="118" t="str">
        <f t="shared" ref="P262:P271" si="15">IFERROR(O262/O263-1,"")</f>
        <v/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 t="str">
        <f t="shared" ca="1" si="13"/>
        <v/>
      </c>
      <c r="L263" s="118" t="str">
        <f t="shared" ca="1" si="14"/>
        <v/>
      </c>
      <c r="M263" s="28"/>
      <c r="N263" s="101"/>
      <c r="P263" s="118" t="str">
        <f t="shared" si="15"/>
        <v/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 t="str">
        <f t="shared" ca="1" si="13"/>
        <v/>
      </c>
      <c r="L264" s="118" t="str">
        <f t="shared" ca="1" si="14"/>
        <v/>
      </c>
      <c r="M264" s="28"/>
      <c r="N264" s="101"/>
      <c r="P264" s="118" t="str">
        <f t="shared" si="15"/>
        <v/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 t="str">
        <f t="shared" ca="1" si="13"/>
        <v/>
      </c>
      <c r="L265" s="118" t="str">
        <f t="shared" ca="1" si="14"/>
        <v/>
      </c>
      <c r="M265" s="28"/>
      <c r="N265" s="101"/>
      <c r="P265" s="118" t="str">
        <f t="shared" si="15"/>
        <v/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 t="str">
        <f t="shared" ca="1" si="13"/>
        <v/>
      </c>
      <c r="L266" s="118" t="str">
        <f t="shared" ca="1" si="14"/>
        <v/>
      </c>
      <c r="M266" s="28"/>
      <c r="N266" s="101"/>
      <c r="P266" s="118" t="str">
        <f t="shared" si="15"/>
        <v/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tr">
        <f t="shared" ca="1" si="13"/>
        <v/>
      </c>
      <c r="L267" s="118" t="str">
        <f t="shared" ca="1" si="14"/>
        <v/>
      </c>
      <c r="M267" s="28"/>
      <c r="N267" s="101"/>
      <c r="P267" s="118" t="str">
        <f t="shared" si="15"/>
        <v/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tr">
        <f t="shared" ca="1" si="13"/>
        <v/>
      </c>
      <c r="L268" s="118" t="str">
        <f t="shared" ca="1" si="14"/>
        <v/>
      </c>
      <c r="M268" s="28"/>
      <c r="N268" s="101"/>
      <c r="P268" s="118" t="str">
        <f t="shared" si="15"/>
        <v/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tr">
        <f t="shared" ca="1" si="13"/>
        <v/>
      </c>
      <c r="L269" s="118" t="str">
        <f t="shared" ca="1" si="14"/>
        <v/>
      </c>
      <c r="M269" s="28"/>
      <c r="N269" s="101"/>
      <c r="P269" s="118" t="str">
        <f t="shared" si="15"/>
        <v/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tr">
        <f t="shared" ca="1" si="13"/>
        <v/>
      </c>
      <c r="L270" s="118" t="str">
        <f t="shared" ca="1" si="14"/>
        <v/>
      </c>
      <c r="M270" s="28"/>
      <c r="N270" s="101"/>
      <c r="P270" s="118" t="str">
        <f t="shared" si="15"/>
        <v/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tr">
        <f t="shared" ca="1" si="13"/>
        <v/>
      </c>
      <c r="L271" s="118" t="str">
        <f t="shared" ca="1" si="14"/>
        <v/>
      </c>
      <c r="M271" s="28"/>
      <c r="P271" s="118" t="str">
        <f t="shared" si="15"/>
        <v/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928A-9926-47EF-8B3A-6DD4B328BC3D}">
  <sheetPr codeName="Sheet8">
    <tabColor theme="5"/>
  </sheetPr>
  <dimension ref="A1:Q1303"/>
  <sheetViews>
    <sheetView workbookViewId="0">
      <selection activeCell="D8" sqref="D8"/>
    </sheetView>
  </sheetViews>
  <sheetFormatPr defaultColWidth="15.42578125" defaultRowHeight="15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Q1" s="28"/>
    </row>
    <row r="2" spans="1:17" s="29" customFormat="1" ht="12" customHeight="1">
      <c r="A2" s="30" t="s">
        <v>100</v>
      </c>
      <c r="B2" s="31">
        <v>42535</v>
      </c>
      <c r="C2" s="31">
        <v>42504</v>
      </c>
      <c r="D2" s="27"/>
      <c r="E2" s="27"/>
      <c r="F2" s="27"/>
      <c r="G2" s="27"/>
      <c r="H2" s="27"/>
      <c r="I2" s="27"/>
      <c r="J2" s="28"/>
      <c r="K2" s="87"/>
      <c r="L2" s="105" t="s">
        <v>283</v>
      </c>
      <c r="M2" s="28"/>
      <c r="N2" s="39"/>
      <c r="O2" s="105" t="s">
        <v>283</v>
      </c>
      <c r="P2" s="106"/>
      <c r="Q2" s="28"/>
    </row>
    <row r="3" spans="1:17" s="88" customFormat="1">
      <c r="A3" s="89" t="s">
        <v>101</v>
      </c>
      <c r="B3" s="31">
        <v>44361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140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44316</v>
      </c>
      <c r="L6" s="118">
        <v>8.5648631710883993E-3</v>
      </c>
      <c r="M6" s="28"/>
      <c r="N6" s="122">
        <v>44316</v>
      </c>
      <c r="O6" s="32">
        <v>96.56</v>
      </c>
      <c r="P6" s="118">
        <v>8.5648631710883993E-3</v>
      </c>
      <c r="Q6" s="28"/>
    </row>
    <row r="7" spans="1:17" ht="12" customHeight="1">
      <c r="A7" s="33" t="s">
        <v>283</v>
      </c>
      <c r="B7" s="125" t="s">
        <v>284</v>
      </c>
      <c r="C7" s="33" t="s">
        <v>257</v>
      </c>
      <c r="D7" s="43" t="s">
        <v>322</v>
      </c>
      <c r="E7" s="126" t="s">
        <v>285</v>
      </c>
      <c r="F7" s="43" t="s">
        <v>281</v>
      </c>
      <c r="G7" s="51">
        <v>1.7430127512041968E-2</v>
      </c>
      <c r="H7" s="51">
        <v>6.0379732866521589E-2</v>
      </c>
      <c r="I7" s="52">
        <v>4</v>
      </c>
      <c r="J7" s="28"/>
      <c r="K7" s="101">
        <v>44286</v>
      </c>
      <c r="L7" s="118">
        <v>7.3168182293281703E-4</v>
      </c>
      <c r="M7" s="28"/>
      <c r="N7" s="122">
        <v>44286</v>
      </c>
      <c r="O7" s="32">
        <v>95.74</v>
      </c>
      <c r="P7" s="118">
        <v>7.3168182293281703E-4</v>
      </c>
      <c r="Q7" s="28"/>
    </row>
    <row r="8" spans="1:17" ht="12" customHeight="1">
      <c r="F8" s="29"/>
      <c r="G8" s="29"/>
      <c r="H8" s="29"/>
      <c r="I8" s="29"/>
      <c r="J8" s="28"/>
      <c r="K8" s="101">
        <v>44253</v>
      </c>
      <c r="L8" s="118">
        <v>1.4850960008486291E-2</v>
      </c>
      <c r="M8" s="28"/>
      <c r="N8" s="122">
        <v>44253</v>
      </c>
      <c r="O8" s="32">
        <v>95.67</v>
      </c>
      <c r="P8" s="118">
        <v>1.4850960008486291E-2</v>
      </c>
      <c r="Q8" s="28"/>
    </row>
    <row r="9" spans="1:17" ht="12" customHeight="1">
      <c r="F9" s="29"/>
      <c r="G9" s="29"/>
      <c r="H9" s="29"/>
      <c r="I9" s="29"/>
      <c r="J9" s="28"/>
      <c r="K9" s="101">
        <v>44225</v>
      </c>
      <c r="L9" s="118">
        <v>-9.4567615845330133E-3</v>
      </c>
      <c r="M9" s="28"/>
      <c r="N9" s="122">
        <v>44225</v>
      </c>
      <c r="O9" s="32">
        <v>94.27</v>
      </c>
      <c r="P9" s="118">
        <v>-9.4567615845330133E-3</v>
      </c>
      <c r="Q9" s="28"/>
    </row>
    <row r="10" spans="1:17" ht="12" customHeight="1">
      <c r="F10" s="29"/>
      <c r="G10" s="29"/>
      <c r="H10" s="29"/>
      <c r="I10" s="29"/>
      <c r="J10" s="28"/>
      <c r="K10" s="101">
        <v>44196</v>
      </c>
      <c r="L10" s="118">
        <v>1.309346391313615E-2</v>
      </c>
      <c r="M10" s="28"/>
      <c r="N10" s="122">
        <v>44196</v>
      </c>
      <c r="O10" s="32">
        <v>95.17</v>
      </c>
      <c r="P10" s="118">
        <v>1.309346391313615E-2</v>
      </c>
      <c r="Q10" s="28"/>
    </row>
    <row r="11" spans="1:17" ht="12" customHeight="1">
      <c r="F11" s="29"/>
      <c r="G11" s="29"/>
      <c r="H11" s="29"/>
      <c r="I11" s="29"/>
      <c r="J11" s="28"/>
      <c r="K11" s="101">
        <v>44165</v>
      </c>
      <c r="L11" s="118">
        <v>-4.3380855397148754E-2</v>
      </c>
      <c r="M11" s="28"/>
      <c r="N11" s="122">
        <v>44165</v>
      </c>
      <c r="O11" s="32">
        <v>93.94</v>
      </c>
      <c r="P11" s="118">
        <v>-4.3380855397148754E-2</v>
      </c>
      <c r="Q11" s="28"/>
    </row>
    <row r="12" spans="1:17" ht="12" customHeight="1">
      <c r="F12" s="29"/>
      <c r="G12" s="29"/>
      <c r="H12" s="29"/>
      <c r="I12" s="29"/>
      <c r="J12" s="28"/>
      <c r="K12" s="101">
        <v>44134</v>
      </c>
      <c r="L12" s="118">
        <v>8.1532816958818088E-4</v>
      </c>
      <c r="M12" s="28"/>
      <c r="N12" s="122">
        <v>44134</v>
      </c>
      <c r="O12" s="32">
        <v>98.2</v>
      </c>
      <c r="P12" s="118">
        <v>8.1532816958818088E-4</v>
      </c>
      <c r="Q12" s="28"/>
    </row>
    <row r="13" spans="1:17" ht="12" customHeight="1">
      <c r="F13" s="29"/>
      <c r="G13" s="29"/>
      <c r="H13" s="29"/>
      <c r="I13" s="29"/>
      <c r="J13" s="28"/>
      <c r="K13" s="101">
        <v>44104</v>
      </c>
      <c r="L13" s="118">
        <v>1.3266659863251373E-3</v>
      </c>
      <c r="M13" s="28"/>
      <c r="N13" s="122">
        <v>44104</v>
      </c>
      <c r="O13" s="32">
        <v>98.12</v>
      </c>
      <c r="P13" s="118">
        <v>1.3266659863251373E-3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v>44074</v>
      </c>
      <c r="L14" s="118">
        <v>9.4776965076748265E-3</v>
      </c>
      <c r="M14" s="28"/>
      <c r="N14" s="122">
        <v>44074</v>
      </c>
      <c r="O14" s="32">
        <v>97.99</v>
      </c>
      <c r="P14" s="118">
        <v>9.4776965076748265E-3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v>44043</v>
      </c>
      <c r="L15" s="118">
        <v>1.6546235207875126E-2</v>
      </c>
      <c r="M15" s="28"/>
      <c r="N15" s="122">
        <v>44043</v>
      </c>
      <c r="O15" s="32">
        <v>97.07</v>
      </c>
      <c r="P15" s="118">
        <v>1.6546235207875126E-2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v>44012</v>
      </c>
      <c r="L16" s="118">
        <v>1.9538757206918556E-2</v>
      </c>
      <c r="M16" s="28"/>
      <c r="N16" s="122">
        <v>44012</v>
      </c>
      <c r="O16" s="32">
        <v>95.49</v>
      </c>
      <c r="P16" s="118">
        <v>1.9538757206918556E-2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v>43980</v>
      </c>
      <c r="L17" s="118">
        <v>1.7048539472255264E-2</v>
      </c>
      <c r="M17" s="28"/>
      <c r="N17" s="122">
        <v>43980</v>
      </c>
      <c r="O17" s="32">
        <v>93.66</v>
      </c>
      <c r="P17" s="118">
        <v>1.7048539472255264E-2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v>43951</v>
      </c>
      <c r="L18" s="118">
        <v>2.1973143935190453E-2</v>
      </c>
      <c r="M18" s="28"/>
      <c r="N18" s="122">
        <v>43951</v>
      </c>
      <c r="O18" s="32">
        <v>92.09</v>
      </c>
      <c r="P18" s="118">
        <v>2.1973143935190453E-2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v>43921</v>
      </c>
      <c r="L19" s="118">
        <v>-9.2547834843907384E-2</v>
      </c>
      <c r="M19" s="28"/>
      <c r="N19" s="122">
        <v>43921</v>
      </c>
      <c r="O19" s="32">
        <v>90.11</v>
      </c>
      <c r="P19" s="118">
        <v>-9.2547834843907384E-2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v>43889</v>
      </c>
      <c r="L20" s="118">
        <v>3.4357316087307854E-3</v>
      </c>
      <c r="M20" s="28"/>
      <c r="N20" s="122">
        <v>43889</v>
      </c>
      <c r="O20" s="32">
        <v>99.3</v>
      </c>
      <c r="P20" s="118">
        <v>3.4357316087307854E-3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v>43861</v>
      </c>
      <c r="L21" s="118">
        <v>1.5390929612148607E-2</v>
      </c>
      <c r="M21" s="28"/>
      <c r="N21" s="122">
        <v>43861</v>
      </c>
      <c r="O21" s="32">
        <v>98.96</v>
      </c>
      <c r="P21" s="118">
        <v>1.5390929612148607E-2</v>
      </c>
      <c r="Q21" s="28"/>
    </row>
    <row r="22" spans="1:17" ht="12" customHeight="1">
      <c r="C22" s="29"/>
      <c r="D22" s="29"/>
      <c r="E22" s="29"/>
      <c r="J22" s="28"/>
      <c r="K22" s="101">
        <v>43830</v>
      </c>
      <c r="L22" s="118">
        <v>7.7551442456829101E-3</v>
      </c>
      <c r="M22" s="28"/>
      <c r="N22" s="122">
        <v>43830</v>
      </c>
      <c r="O22" s="32">
        <v>97.46</v>
      </c>
      <c r="P22" s="118">
        <v>7.7551442456829101E-3</v>
      </c>
      <c r="Q22" s="28"/>
    </row>
    <row r="23" spans="1:17" ht="12" customHeight="1">
      <c r="C23" s="29"/>
      <c r="D23" s="29"/>
      <c r="E23" s="29"/>
      <c r="J23" s="28"/>
      <c r="K23" s="101">
        <v>43798</v>
      </c>
      <c r="L23" s="118">
        <v>-3.5033487892839332E-3</v>
      </c>
      <c r="M23" s="28"/>
      <c r="N23" s="122">
        <v>43798</v>
      </c>
      <c r="O23" s="32">
        <v>96.71</v>
      </c>
      <c r="P23" s="118">
        <v>-3.5033487892839332E-3</v>
      </c>
      <c r="Q23" s="28"/>
    </row>
    <row r="24" spans="1:17" ht="12" customHeight="1">
      <c r="J24" s="28"/>
      <c r="K24" s="101">
        <v>43769</v>
      </c>
      <c r="L24" s="118">
        <v>-3.2864331929752799E-3</v>
      </c>
      <c r="M24" s="28"/>
      <c r="N24" s="122">
        <v>43769</v>
      </c>
      <c r="O24" s="32">
        <v>97.05</v>
      </c>
      <c r="P24" s="118">
        <v>-3.2864331929752799E-3</v>
      </c>
      <c r="Q24" s="28"/>
    </row>
    <row r="25" spans="1:17" ht="12" customHeight="1">
      <c r="J25" s="28"/>
      <c r="K25" s="101">
        <v>43738</v>
      </c>
      <c r="L25" s="118">
        <v>2.0544427324109549E-4</v>
      </c>
      <c r="M25" s="28"/>
      <c r="N25" s="122">
        <v>43738</v>
      </c>
      <c r="O25" s="32">
        <v>97.37</v>
      </c>
      <c r="P25" s="118">
        <v>2.0544427324109549E-4</v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v>43707</v>
      </c>
      <c r="L26" s="118">
        <v>-5.6179775280900124E-3</v>
      </c>
      <c r="M26" s="28"/>
      <c r="N26" s="122">
        <v>43707</v>
      </c>
      <c r="O26" s="32">
        <v>97.35</v>
      </c>
      <c r="P26" s="118">
        <v>-5.6179775280900124E-3</v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v>43677</v>
      </c>
      <c r="L27" s="118">
        <v>5.9597205096590944E-3</v>
      </c>
      <c r="M27" s="28"/>
      <c r="N27" s="122">
        <v>43677</v>
      </c>
      <c r="O27" s="32">
        <v>97.9</v>
      </c>
      <c r="P27" s="118">
        <v>5.9597205096590944E-3</v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v>43644</v>
      </c>
      <c r="L28" s="118">
        <v>5.9954517262765794E-3</v>
      </c>
      <c r="M28" s="28"/>
      <c r="N28" s="122">
        <v>43644</v>
      </c>
      <c r="O28" s="32">
        <v>97.32</v>
      </c>
      <c r="P28" s="118">
        <v>5.9954517262765794E-3</v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v>43616</v>
      </c>
      <c r="L29" s="118">
        <v>1.0338054378156158E-4</v>
      </c>
      <c r="M29" s="28"/>
      <c r="N29" s="122">
        <v>43616</v>
      </c>
      <c r="O29" s="32">
        <v>96.74</v>
      </c>
      <c r="P29" s="118">
        <v>1.0338054378156158E-4</v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v>43585</v>
      </c>
      <c r="L30" s="118">
        <v>8.8652482269504507E-3</v>
      </c>
      <c r="M30" s="28"/>
      <c r="N30" s="122">
        <v>43585</v>
      </c>
      <c r="O30" s="32">
        <v>96.73</v>
      </c>
      <c r="P30" s="118">
        <v>8.8652482269504507E-3</v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v>43553</v>
      </c>
      <c r="L31" s="118">
        <v>5.2175727851411224E-4</v>
      </c>
      <c r="M31" s="28"/>
      <c r="N31" s="122">
        <v>43553</v>
      </c>
      <c r="O31" s="32">
        <v>95.88</v>
      </c>
      <c r="P31" s="118">
        <v>5.2175727851411224E-4</v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v>43524</v>
      </c>
      <c r="L32" s="118">
        <v>3.3504345094754751E-3</v>
      </c>
      <c r="M32" s="28"/>
      <c r="N32" s="122">
        <v>43524</v>
      </c>
      <c r="O32" s="32">
        <v>95.83</v>
      </c>
      <c r="P32" s="118">
        <v>3.3504345094754751E-3</v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v>43496</v>
      </c>
      <c r="L33" s="118">
        <v>4.4168682300977924E-3</v>
      </c>
      <c r="M33" s="28"/>
      <c r="N33" s="101">
        <v>43496</v>
      </c>
      <c r="O33" s="32">
        <v>95.51</v>
      </c>
      <c r="P33" s="118">
        <v>4.4168682300977924E-3</v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>
        <v>43465</v>
      </c>
      <c r="L34" s="118">
        <v>-7.8255425709515825E-3</v>
      </c>
      <c r="M34" s="28"/>
      <c r="N34" s="101">
        <v>43465</v>
      </c>
      <c r="O34" s="32">
        <v>95.09</v>
      </c>
      <c r="P34" s="118">
        <v>-7.8255425709515825E-3</v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>
        <v>43434</v>
      </c>
      <c r="L35" s="118">
        <v>-2.9130253849355414E-3</v>
      </c>
      <c r="M35" s="28"/>
      <c r="N35" s="101">
        <v>43434</v>
      </c>
      <c r="O35" s="32">
        <v>95.84</v>
      </c>
      <c r="P35" s="118">
        <v>-2.9130253849355414E-3</v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>
        <v>43404</v>
      </c>
      <c r="L36" s="118">
        <v>-1.9727961790052539E-3</v>
      </c>
      <c r="M36" s="28"/>
      <c r="N36" s="101">
        <v>43404</v>
      </c>
      <c r="O36" s="32">
        <v>96.12</v>
      </c>
      <c r="P36" s="118">
        <v>-1.9727961790052539E-3</v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>
        <v>43371</v>
      </c>
      <c r="L37" s="118">
        <v>1.5599001663895162E-3</v>
      </c>
      <c r="M37" s="28"/>
      <c r="N37" s="101">
        <v>43371</v>
      </c>
      <c r="O37" s="32">
        <v>96.31</v>
      </c>
      <c r="P37" s="118">
        <v>1.5599001663895162E-3</v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>
        <v>43343</v>
      </c>
      <c r="L38" s="118">
        <v>-1.9719771665801522E-3</v>
      </c>
      <c r="M38" s="28"/>
      <c r="N38" s="101">
        <v>43343</v>
      </c>
      <c r="O38" s="32">
        <v>96.16</v>
      </c>
      <c r="P38" s="118">
        <v>-1.9719771665801522E-3</v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>
        <v>43312</v>
      </c>
      <c r="L39" s="118">
        <v>-4.9571413818032539E-3</v>
      </c>
      <c r="M39" s="28"/>
      <c r="N39" s="101">
        <v>43312</v>
      </c>
      <c r="O39" s="32">
        <v>96.35</v>
      </c>
      <c r="P39" s="118">
        <v>-4.9571413818032539E-3</v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>
        <v>43280</v>
      </c>
      <c r="L40" s="118">
        <v>-4.9326893433357943E-3</v>
      </c>
      <c r="M40" s="28"/>
      <c r="N40" s="101">
        <v>43280</v>
      </c>
      <c r="O40" s="32">
        <v>96.83</v>
      </c>
      <c r="P40" s="118">
        <v>-4.9326893433357943E-3</v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>
        <v>43251</v>
      </c>
      <c r="L41" s="118">
        <v>4.1275410174388405E-3</v>
      </c>
      <c r="M41" s="28"/>
      <c r="N41" s="101">
        <v>43251</v>
      </c>
      <c r="O41" s="32">
        <v>97.31</v>
      </c>
      <c r="P41" s="118">
        <v>4.1275410174388405E-3</v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>
        <v>43220</v>
      </c>
      <c r="L42" s="118">
        <v>-3.4961439588688803E-3</v>
      </c>
      <c r="M42" s="28"/>
      <c r="N42" s="101">
        <v>43220</v>
      </c>
      <c r="O42" s="32">
        <v>96.91</v>
      </c>
      <c r="P42" s="118">
        <v>-3.4961439588688803E-3</v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>
        <v>43189</v>
      </c>
      <c r="L43" s="118">
        <v>-5.6237218813905976E-3</v>
      </c>
      <c r="M43" s="28"/>
      <c r="N43" s="101">
        <v>43189</v>
      </c>
      <c r="O43" s="32">
        <v>97.25</v>
      </c>
      <c r="P43" s="118">
        <v>-5.6237218813905976E-3</v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>
        <v>43159</v>
      </c>
      <c r="L44" s="118">
        <v>1.0121875645527911E-2</v>
      </c>
      <c r="M44" s="28"/>
      <c r="N44" s="101">
        <v>43159</v>
      </c>
      <c r="O44" s="32">
        <v>97.8</v>
      </c>
      <c r="P44" s="118">
        <v>1.0121875645527911E-2</v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>
        <v>43131</v>
      </c>
      <c r="L45" s="118">
        <v>-1.9585609730956577E-3</v>
      </c>
      <c r="M45" s="28"/>
      <c r="N45" s="101">
        <v>43131</v>
      </c>
      <c r="O45" s="32">
        <v>96.82</v>
      </c>
      <c r="P45" s="118">
        <v>-1.9585609730956577E-3</v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>
        <v>43098</v>
      </c>
      <c r="L46" s="118">
        <v>-1.1326194398681988E-3</v>
      </c>
      <c r="M46" s="28"/>
      <c r="N46" s="101">
        <v>43098</v>
      </c>
      <c r="O46" s="32">
        <v>97.01</v>
      </c>
      <c r="P46" s="118">
        <v>-1.1326194398681988E-3</v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>
        <v>43069</v>
      </c>
      <c r="L47" s="118">
        <v>1.0297600659048278E-4</v>
      </c>
      <c r="M47" s="28"/>
      <c r="N47" s="101">
        <v>43069</v>
      </c>
      <c r="O47" s="32">
        <v>97.12</v>
      </c>
      <c r="P47" s="118">
        <v>1.0297600659048278E-4</v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>
        <v>43039</v>
      </c>
      <c r="L48" s="118">
        <v>1.2372409526755224E-3</v>
      </c>
      <c r="M48" s="28"/>
      <c r="N48" s="101">
        <v>43039</v>
      </c>
      <c r="O48" s="32">
        <v>97.11</v>
      </c>
      <c r="P48" s="118">
        <v>1.2372409526755224E-3</v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>
        <v>43007</v>
      </c>
      <c r="L49" s="118">
        <v>-8.2414752240644873E-4</v>
      </c>
      <c r="M49" s="28"/>
      <c r="N49" s="101">
        <v>43007</v>
      </c>
      <c r="O49" s="32">
        <v>96.99</v>
      </c>
      <c r="P49" s="118">
        <v>-8.2414752240644873E-4</v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>
        <v>42978</v>
      </c>
      <c r="L50" s="118">
        <v>0</v>
      </c>
      <c r="M50" s="28"/>
      <c r="N50" s="101">
        <v>42978</v>
      </c>
      <c r="O50" s="32">
        <v>97.07</v>
      </c>
      <c r="P50" s="118">
        <v>0</v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>
        <v>42947</v>
      </c>
      <c r="L51" s="118" t="s">
        <v>179</v>
      </c>
      <c r="M51" s="28"/>
      <c r="N51" s="101">
        <v>42947</v>
      </c>
      <c r="O51" s="32">
        <v>97.07</v>
      </c>
      <c r="P51" s="118" t="s">
        <v>179</v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>
        <v>42940</v>
      </c>
      <c r="L52" s="118" t="s">
        <v>179</v>
      </c>
      <c r="M52" s="28"/>
      <c r="N52" s="101"/>
      <c r="P52" s="118" t="s">
        <v>179</v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>
        <v>42933</v>
      </c>
      <c r="L53" s="118" t="s">
        <v>179</v>
      </c>
      <c r="M53" s="28"/>
      <c r="N53" s="101"/>
      <c r="P53" s="118" t="s">
        <v>179</v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>
        <v>42926</v>
      </c>
      <c r="L54" s="118" t="s">
        <v>179</v>
      </c>
      <c r="M54" s="28"/>
      <c r="N54" s="101"/>
      <c r="P54" s="118" t="s">
        <v>179</v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>
        <v>42919</v>
      </c>
      <c r="L55" s="118" t="s">
        <v>179</v>
      </c>
      <c r="M55" s="28"/>
      <c r="N55" s="101"/>
      <c r="P55" s="118" t="s">
        <v>179</v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>
        <v>42912</v>
      </c>
      <c r="L56" s="118" t="s">
        <v>179</v>
      </c>
      <c r="M56" s="28"/>
      <c r="N56" s="101"/>
      <c r="P56" s="118" t="s">
        <v>179</v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>
        <v>42905</v>
      </c>
      <c r="L57" s="118" t="s">
        <v>179</v>
      </c>
      <c r="M57" s="28"/>
      <c r="N57" s="101"/>
      <c r="P57" s="118" t="s">
        <v>179</v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>
        <v>42898</v>
      </c>
      <c r="L58" s="118" t="s">
        <v>179</v>
      </c>
      <c r="M58" s="28"/>
      <c r="N58" s="101"/>
      <c r="P58" s="118" t="s">
        <v>179</v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>
        <v>42891</v>
      </c>
      <c r="L59" s="118" t="s">
        <v>179</v>
      </c>
      <c r="M59" s="28"/>
      <c r="N59" s="101"/>
      <c r="P59" s="118" t="s">
        <v>179</v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>
        <v>42884</v>
      </c>
      <c r="L60" s="118" t="s">
        <v>179</v>
      </c>
      <c r="M60" s="28"/>
      <c r="N60" s="101"/>
      <c r="P60" s="118" t="s">
        <v>179</v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>
        <v>42877</v>
      </c>
      <c r="L61" s="118" t="s">
        <v>179</v>
      </c>
      <c r="M61" s="28"/>
      <c r="N61" s="101"/>
      <c r="P61" s="118" t="s">
        <v>179</v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>
        <v>42870</v>
      </c>
      <c r="L62" s="118" t="s">
        <v>179</v>
      </c>
      <c r="M62" s="28"/>
      <c r="N62" s="101"/>
      <c r="P62" s="118" t="s">
        <v>179</v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>
        <v>42863</v>
      </c>
      <c r="L63" s="118" t="s">
        <v>179</v>
      </c>
      <c r="M63" s="28"/>
      <c r="N63" s="101"/>
      <c r="P63" s="118" t="s">
        <v>179</v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>
        <v>42856</v>
      </c>
      <c r="L64" s="118" t="s">
        <v>179</v>
      </c>
      <c r="M64" s="28"/>
      <c r="N64" s="101"/>
      <c r="P64" s="118" t="s">
        <v>179</v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>
        <v>42849</v>
      </c>
      <c r="L65" s="118" t="s">
        <v>179</v>
      </c>
      <c r="M65" s="28"/>
      <c r="N65" s="101"/>
      <c r="P65" s="118" t="s">
        <v>179</v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>
        <v>42842</v>
      </c>
      <c r="L66" s="118" t="s">
        <v>179</v>
      </c>
      <c r="M66" s="28"/>
      <c r="N66" s="101"/>
      <c r="P66" s="118" t="s">
        <v>179</v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>
        <v>42835</v>
      </c>
      <c r="L67" s="118" t="s">
        <v>179</v>
      </c>
      <c r="M67" s="28"/>
      <c r="N67" s="101"/>
      <c r="P67" s="118" t="s">
        <v>179</v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>
        <v>42828</v>
      </c>
      <c r="L68" s="118" t="s">
        <v>179</v>
      </c>
      <c r="M68" s="28"/>
      <c r="N68" s="101"/>
      <c r="P68" s="118" t="s">
        <v>179</v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>
        <v>42821</v>
      </c>
      <c r="L69" s="118" t="s">
        <v>179</v>
      </c>
      <c r="M69" s="28"/>
      <c r="N69" s="101"/>
      <c r="P69" s="118" t="s">
        <v>179</v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>
        <v>42814</v>
      </c>
      <c r="L70" s="118" t="s">
        <v>179</v>
      </c>
      <c r="M70" s="28"/>
      <c r="N70" s="101"/>
      <c r="P70" s="118" t="s">
        <v>179</v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>
        <v>42807</v>
      </c>
      <c r="L71" s="118" t="s">
        <v>179</v>
      </c>
      <c r="M71" s="28"/>
      <c r="N71" s="101"/>
      <c r="P71" s="118" t="s">
        <v>179</v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>
        <v>42800</v>
      </c>
      <c r="L72" s="118" t="s">
        <v>179</v>
      </c>
      <c r="M72" s="28"/>
      <c r="N72" s="101"/>
      <c r="P72" s="118" t="s">
        <v>179</v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>
        <v>42793</v>
      </c>
      <c r="L73" s="118" t="s">
        <v>179</v>
      </c>
      <c r="M73" s="28"/>
      <c r="N73" s="101"/>
      <c r="P73" s="118" t="s">
        <v>179</v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>
        <v>42786</v>
      </c>
      <c r="L74" s="118" t="s">
        <v>179</v>
      </c>
      <c r="M74" s="28"/>
      <c r="N74" s="101"/>
      <c r="P74" s="118" t="s">
        <v>179</v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>
        <v>42779</v>
      </c>
      <c r="L75" s="118" t="s">
        <v>179</v>
      </c>
      <c r="M75" s="28"/>
      <c r="N75" s="101"/>
      <c r="P75" s="118" t="s">
        <v>179</v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>
        <v>42772</v>
      </c>
      <c r="L76" s="118" t="s">
        <v>179</v>
      </c>
      <c r="M76" s="28"/>
      <c r="N76" s="101"/>
      <c r="P76" s="118" t="s">
        <v>179</v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>
        <v>42765</v>
      </c>
      <c r="L77" s="118" t="s">
        <v>179</v>
      </c>
      <c r="M77" s="28"/>
      <c r="N77" s="101"/>
      <c r="P77" s="118" t="s">
        <v>179</v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>
        <v>42758</v>
      </c>
      <c r="L78" s="118" t="s">
        <v>179</v>
      </c>
      <c r="M78" s="28"/>
      <c r="N78" s="101"/>
      <c r="P78" s="118" t="s">
        <v>179</v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>
        <v>42751</v>
      </c>
      <c r="L79" s="118" t="s">
        <v>179</v>
      </c>
      <c r="M79" s="28"/>
      <c r="N79" s="101"/>
      <c r="P79" s="118" t="s">
        <v>179</v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>
        <v>42744</v>
      </c>
      <c r="L80" s="118" t="s">
        <v>179</v>
      </c>
      <c r="M80" s="28"/>
      <c r="N80" s="101"/>
      <c r="P80" s="118" t="s">
        <v>179</v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>
        <v>42737</v>
      </c>
      <c r="L81" s="118" t="s">
        <v>179</v>
      </c>
      <c r="M81" s="28"/>
      <c r="N81" s="101"/>
      <c r="P81" s="118" t="s">
        <v>179</v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>
        <v>42730</v>
      </c>
      <c r="L82" s="118" t="s">
        <v>179</v>
      </c>
      <c r="M82" s="28"/>
      <c r="N82" s="101"/>
      <c r="P82" s="118" t="s">
        <v>179</v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>
        <v>42723</v>
      </c>
      <c r="L83" s="118" t="s">
        <v>179</v>
      </c>
      <c r="M83" s="28"/>
      <c r="N83" s="101"/>
      <c r="P83" s="118" t="s">
        <v>179</v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>
        <v>42716</v>
      </c>
      <c r="L84" s="118" t="s">
        <v>179</v>
      </c>
      <c r="M84" s="28"/>
      <c r="N84" s="101"/>
      <c r="P84" s="118" t="s">
        <v>179</v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>
        <v>42709</v>
      </c>
      <c r="L85" s="118" t="s">
        <v>179</v>
      </c>
      <c r="M85" s="28"/>
      <c r="N85" s="101"/>
      <c r="P85" s="118" t="s">
        <v>179</v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>
        <v>42702</v>
      </c>
      <c r="L86" s="118" t="s">
        <v>179</v>
      </c>
      <c r="M86" s="28"/>
      <c r="N86" s="101"/>
      <c r="P86" s="118" t="s">
        <v>179</v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>
        <v>42695</v>
      </c>
      <c r="L87" s="118" t="s">
        <v>179</v>
      </c>
      <c r="M87" s="28"/>
      <c r="N87" s="101"/>
      <c r="P87" s="118" t="s">
        <v>179</v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>
        <v>42688</v>
      </c>
      <c r="L88" s="118" t="s">
        <v>179</v>
      </c>
      <c r="M88" s="28"/>
      <c r="N88" s="101"/>
      <c r="P88" s="118" t="s">
        <v>179</v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>
        <v>42681</v>
      </c>
      <c r="L89" s="118" t="s">
        <v>179</v>
      </c>
      <c r="M89" s="28"/>
      <c r="N89" s="101"/>
      <c r="P89" s="118" t="s">
        <v>179</v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>
        <v>42674</v>
      </c>
      <c r="L90" s="118" t="s">
        <v>179</v>
      </c>
      <c r="M90" s="28"/>
      <c r="N90" s="101"/>
      <c r="P90" s="118" t="s">
        <v>179</v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>
        <v>42667</v>
      </c>
      <c r="L91" s="118" t="s">
        <v>179</v>
      </c>
      <c r="M91" s="28"/>
      <c r="N91" s="101"/>
      <c r="P91" s="118" t="s">
        <v>179</v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>
        <v>42660</v>
      </c>
      <c r="L92" s="118" t="s">
        <v>179</v>
      </c>
      <c r="M92" s="28"/>
      <c r="N92" s="101"/>
      <c r="P92" s="118" t="s">
        <v>179</v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>
        <v>42653</v>
      </c>
      <c r="L93" s="118" t="s">
        <v>179</v>
      </c>
      <c r="M93" s="28"/>
      <c r="N93" s="101"/>
      <c r="P93" s="118" t="s">
        <v>179</v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>
        <v>42646</v>
      </c>
      <c r="L94" s="118" t="s">
        <v>179</v>
      </c>
      <c r="M94" s="28"/>
      <c r="N94" s="101"/>
      <c r="P94" s="118" t="s">
        <v>179</v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>
        <v>42639</v>
      </c>
      <c r="L95" s="118" t="s">
        <v>179</v>
      </c>
      <c r="M95" s="28"/>
      <c r="N95" s="101"/>
      <c r="P95" s="118" t="s">
        <v>179</v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>
        <v>42632</v>
      </c>
      <c r="L96" s="118" t="s">
        <v>179</v>
      </c>
      <c r="M96" s="28"/>
      <c r="N96" s="101"/>
      <c r="P96" s="118" t="s">
        <v>179</v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>
        <v>42625</v>
      </c>
      <c r="L97" s="118" t="s">
        <v>179</v>
      </c>
      <c r="M97" s="28"/>
      <c r="N97" s="101"/>
      <c r="P97" s="118" t="s">
        <v>179</v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>
        <v>42618</v>
      </c>
      <c r="L98" s="118" t="s">
        <v>179</v>
      </c>
      <c r="M98" s="28"/>
      <c r="N98" s="101"/>
      <c r="P98" s="118" t="s">
        <v>179</v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>
        <v>42611</v>
      </c>
      <c r="L99" s="118" t="s">
        <v>179</v>
      </c>
      <c r="M99" s="28"/>
      <c r="N99" s="101"/>
      <c r="P99" s="118" t="s">
        <v>179</v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>
        <v>42604</v>
      </c>
      <c r="L100" s="118" t="s">
        <v>179</v>
      </c>
      <c r="M100" s="28"/>
      <c r="N100" s="101"/>
      <c r="P100" s="118" t="s">
        <v>179</v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>
        <v>42597</v>
      </c>
      <c r="L101" s="118" t="s">
        <v>179</v>
      </c>
      <c r="M101" s="28"/>
      <c r="N101" s="101"/>
      <c r="P101" s="118" t="s">
        <v>179</v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>
        <v>42590</v>
      </c>
      <c r="L102" s="118" t="s">
        <v>179</v>
      </c>
      <c r="M102" s="28"/>
      <c r="N102" s="101"/>
      <c r="P102" s="118" t="s">
        <v>179</v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>
        <v>42583</v>
      </c>
      <c r="L103" s="118" t="s">
        <v>179</v>
      </c>
      <c r="M103" s="28"/>
      <c r="N103" s="101"/>
      <c r="P103" s="118" t="s">
        <v>179</v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>
        <v>42576</v>
      </c>
      <c r="L104" s="118" t="s">
        <v>179</v>
      </c>
      <c r="M104" s="28"/>
      <c r="N104" s="101"/>
      <c r="P104" s="118" t="s">
        <v>179</v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>
        <v>42569</v>
      </c>
      <c r="L105" s="118" t="s">
        <v>179</v>
      </c>
      <c r="M105" s="28"/>
      <c r="N105" s="101"/>
      <c r="P105" s="118" t="s">
        <v>179</v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>
        <v>42562</v>
      </c>
      <c r="L106" s="118" t="s">
        <v>179</v>
      </c>
      <c r="M106" s="28"/>
      <c r="N106" s="101"/>
      <c r="P106" s="118" t="s">
        <v>179</v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>
        <v>42555</v>
      </c>
      <c r="L107" s="118" t="s">
        <v>179</v>
      </c>
      <c r="M107" s="28"/>
      <c r="N107" s="101"/>
      <c r="P107" s="118" t="s">
        <v>179</v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>
        <v>42548</v>
      </c>
      <c r="L108" s="118" t="s">
        <v>179</v>
      </c>
      <c r="M108" s="28"/>
      <c r="N108" s="101"/>
      <c r="P108" s="118" t="s">
        <v>179</v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>
        <v>42541</v>
      </c>
      <c r="L109" s="118" t="s">
        <v>179</v>
      </c>
      <c r="M109" s="28"/>
      <c r="N109" s="101"/>
      <c r="P109" s="118" t="s">
        <v>179</v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 t="s">
        <v>179</v>
      </c>
      <c r="L110" s="118" t="s">
        <v>179</v>
      </c>
      <c r="M110" s="28"/>
      <c r="N110" s="101"/>
      <c r="P110" s="118" t="s">
        <v>179</v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 t="s">
        <v>179</v>
      </c>
      <c r="L111" s="118" t="s">
        <v>179</v>
      </c>
      <c r="M111" s="28"/>
      <c r="N111" s="101"/>
      <c r="P111" s="118" t="s">
        <v>179</v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 t="s">
        <v>179</v>
      </c>
      <c r="L112" s="118" t="s">
        <v>179</v>
      </c>
      <c r="M112" s="28"/>
      <c r="N112" s="101"/>
      <c r="P112" s="118" t="s">
        <v>179</v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 t="s">
        <v>179</v>
      </c>
      <c r="L113" s="118" t="s">
        <v>179</v>
      </c>
      <c r="M113" s="28"/>
      <c r="N113" s="101"/>
      <c r="P113" s="118" t="s">
        <v>179</v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 t="s">
        <v>179</v>
      </c>
      <c r="L114" s="118" t="s">
        <v>179</v>
      </c>
      <c r="M114" s="28"/>
      <c r="N114" s="101"/>
      <c r="P114" s="118" t="s">
        <v>179</v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 t="s">
        <v>179</v>
      </c>
      <c r="L115" s="118" t="s">
        <v>179</v>
      </c>
      <c r="M115" s="28"/>
      <c r="N115" s="101"/>
      <c r="P115" s="118" t="s">
        <v>179</v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 t="s">
        <v>179</v>
      </c>
      <c r="L116" s="118" t="s">
        <v>179</v>
      </c>
      <c r="M116" s="28"/>
      <c r="N116" s="101"/>
      <c r="P116" s="118" t="s">
        <v>179</v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 t="s">
        <v>179</v>
      </c>
      <c r="L117" s="118" t="s">
        <v>179</v>
      </c>
      <c r="M117" s="28"/>
      <c r="N117" s="101"/>
      <c r="P117" s="118" t="s">
        <v>179</v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 t="s">
        <v>179</v>
      </c>
      <c r="L118" s="118" t="s">
        <v>179</v>
      </c>
      <c r="M118" s="28"/>
      <c r="N118" s="101"/>
      <c r="P118" s="118" t="s">
        <v>179</v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 t="s">
        <v>179</v>
      </c>
      <c r="L119" s="118" t="s">
        <v>179</v>
      </c>
      <c r="M119" s="28"/>
      <c r="N119" s="101"/>
      <c r="P119" s="118" t="s">
        <v>179</v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 t="s">
        <v>179</v>
      </c>
      <c r="L120" s="118" t="s">
        <v>179</v>
      </c>
      <c r="M120" s="28"/>
      <c r="N120" s="101"/>
      <c r="P120" s="118" t="s">
        <v>179</v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 t="s">
        <v>179</v>
      </c>
      <c r="L121" s="118" t="s">
        <v>179</v>
      </c>
      <c r="M121" s="28"/>
      <c r="N121" s="101"/>
      <c r="P121" s="118" t="s">
        <v>179</v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 t="s">
        <v>179</v>
      </c>
      <c r="L122" s="118" t="s">
        <v>179</v>
      </c>
      <c r="M122" s="28"/>
      <c r="N122" s="101"/>
      <c r="P122" s="118" t="s">
        <v>179</v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 t="s">
        <v>179</v>
      </c>
      <c r="L123" s="118" t="s">
        <v>179</v>
      </c>
      <c r="M123" s="28"/>
      <c r="N123" s="101"/>
      <c r="P123" s="118" t="s">
        <v>179</v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 t="s">
        <v>179</v>
      </c>
      <c r="L124" s="118" t="s">
        <v>179</v>
      </c>
      <c r="M124" s="28"/>
      <c r="N124" s="101"/>
      <c r="P124" s="118" t="s">
        <v>179</v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 t="s">
        <v>179</v>
      </c>
      <c r="L125" s="118" t="s">
        <v>179</v>
      </c>
      <c r="M125" s="28"/>
      <c r="N125" s="101"/>
      <c r="P125" s="118" t="s">
        <v>179</v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 t="s">
        <v>179</v>
      </c>
      <c r="L126" s="118" t="s">
        <v>179</v>
      </c>
      <c r="M126" s="28"/>
      <c r="N126" s="101"/>
      <c r="P126" s="118" t="s">
        <v>179</v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 t="s">
        <v>179</v>
      </c>
      <c r="L127" s="118" t="s">
        <v>179</v>
      </c>
      <c r="M127" s="28"/>
      <c r="N127" s="101"/>
      <c r="P127" s="118" t="s">
        <v>179</v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 t="s">
        <v>179</v>
      </c>
      <c r="L128" s="118" t="s">
        <v>179</v>
      </c>
      <c r="M128" s="28"/>
      <c r="N128" s="101"/>
      <c r="P128" s="118" t="s">
        <v>179</v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 t="s">
        <v>179</v>
      </c>
      <c r="L129" s="118" t="s">
        <v>179</v>
      </c>
      <c r="M129" s="28"/>
      <c r="N129" s="101"/>
      <c r="P129" s="118" t="s">
        <v>179</v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 t="s">
        <v>179</v>
      </c>
      <c r="L130" s="118" t="s">
        <v>179</v>
      </c>
      <c r="M130" s="28"/>
      <c r="N130" s="101"/>
      <c r="P130" s="118" t="s">
        <v>179</v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 t="s">
        <v>179</v>
      </c>
      <c r="L131" s="118" t="s">
        <v>179</v>
      </c>
      <c r="M131" s="28"/>
      <c r="N131" s="101"/>
      <c r="P131" s="118" t="s">
        <v>179</v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 t="s">
        <v>179</v>
      </c>
      <c r="L132" s="118" t="s">
        <v>179</v>
      </c>
      <c r="M132" s="28"/>
      <c r="N132" s="101"/>
      <c r="P132" s="118" t="s">
        <v>179</v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 t="s">
        <v>179</v>
      </c>
      <c r="L133" s="118" t="s">
        <v>179</v>
      </c>
      <c r="M133" s="28"/>
      <c r="N133" s="101"/>
      <c r="P133" s="118" t="s">
        <v>179</v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 t="s">
        <v>179</v>
      </c>
      <c r="L134" s="118" t="s">
        <v>179</v>
      </c>
      <c r="M134" s="28"/>
      <c r="N134" s="101"/>
      <c r="P134" s="118" t="s">
        <v>179</v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 t="s">
        <v>179</v>
      </c>
      <c r="L135" s="118" t="s">
        <v>179</v>
      </c>
      <c r="M135" s="28"/>
      <c r="N135" s="101"/>
      <c r="P135" s="118" t="s">
        <v>179</v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 t="s">
        <v>179</v>
      </c>
      <c r="L136" s="118" t="s">
        <v>179</v>
      </c>
      <c r="M136" s="28"/>
      <c r="N136" s="101"/>
      <c r="P136" s="118" t="s">
        <v>179</v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 t="s">
        <v>179</v>
      </c>
      <c r="L137" s="118" t="s">
        <v>179</v>
      </c>
      <c r="M137" s="28"/>
      <c r="N137" s="101"/>
      <c r="P137" s="118" t="s">
        <v>179</v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 t="s">
        <v>179</v>
      </c>
      <c r="L138" s="118" t="s">
        <v>179</v>
      </c>
      <c r="M138" s="28"/>
      <c r="N138" s="101"/>
      <c r="P138" s="118" t="s">
        <v>179</v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 t="s">
        <v>179</v>
      </c>
      <c r="L139" s="118" t="s">
        <v>179</v>
      </c>
      <c r="M139" s="28"/>
      <c r="N139" s="101"/>
      <c r="P139" s="118" t="s">
        <v>179</v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 t="s">
        <v>179</v>
      </c>
      <c r="L140" s="118" t="s">
        <v>179</v>
      </c>
      <c r="M140" s="28"/>
      <c r="N140" s="101"/>
      <c r="P140" s="118" t="s">
        <v>179</v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 t="s">
        <v>179</v>
      </c>
      <c r="L141" s="118" t="s">
        <v>179</v>
      </c>
      <c r="M141" s="28"/>
      <c r="N141" s="101"/>
      <c r="P141" s="118" t="s">
        <v>179</v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 t="s">
        <v>179</v>
      </c>
      <c r="L142" s="118" t="s">
        <v>179</v>
      </c>
      <c r="M142" s="28"/>
      <c r="N142" s="101"/>
      <c r="P142" s="118" t="s">
        <v>179</v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 t="s">
        <v>179</v>
      </c>
      <c r="L143" s="118" t="s">
        <v>179</v>
      </c>
      <c r="M143" s="28"/>
      <c r="N143" s="101"/>
      <c r="P143" s="118" t="s">
        <v>179</v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 t="s">
        <v>179</v>
      </c>
      <c r="L144" s="118" t="s">
        <v>179</v>
      </c>
      <c r="M144" s="28"/>
      <c r="N144" s="101"/>
      <c r="P144" s="118" t="s">
        <v>179</v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 t="s">
        <v>179</v>
      </c>
      <c r="L145" s="118" t="s">
        <v>179</v>
      </c>
      <c r="M145" s="28"/>
      <c r="N145" s="101"/>
      <c r="P145" s="118" t="s">
        <v>179</v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 t="s">
        <v>179</v>
      </c>
      <c r="L146" s="118" t="s">
        <v>179</v>
      </c>
      <c r="M146" s="28"/>
      <c r="N146" s="101"/>
      <c r="P146" s="118" t="s">
        <v>179</v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 t="s">
        <v>179</v>
      </c>
      <c r="L147" s="118" t="s">
        <v>179</v>
      </c>
      <c r="M147" s="28"/>
      <c r="N147" s="101"/>
      <c r="P147" s="118" t="s">
        <v>179</v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 t="s">
        <v>179</v>
      </c>
      <c r="L148" s="118" t="s">
        <v>179</v>
      </c>
      <c r="M148" s="28"/>
      <c r="N148" s="101"/>
      <c r="P148" s="118" t="s">
        <v>179</v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 t="s">
        <v>179</v>
      </c>
      <c r="L149" s="118" t="s">
        <v>179</v>
      </c>
      <c r="M149" s="28"/>
      <c r="N149" s="101"/>
      <c r="P149" s="118" t="s">
        <v>179</v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 t="s">
        <v>179</v>
      </c>
      <c r="L150" s="118" t="s">
        <v>179</v>
      </c>
      <c r="M150" s="28"/>
      <c r="N150" s="101"/>
      <c r="P150" s="118" t="s">
        <v>179</v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 t="s">
        <v>179</v>
      </c>
      <c r="L151" s="118" t="s">
        <v>179</v>
      </c>
      <c r="M151" s="28"/>
      <c r="N151" s="101"/>
      <c r="P151" s="118" t="s">
        <v>179</v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 t="s">
        <v>179</v>
      </c>
      <c r="L152" s="118" t="s">
        <v>179</v>
      </c>
      <c r="M152" s="28"/>
      <c r="N152" s="101"/>
      <c r="P152" s="118" t="s">
        <v>179</v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 t="s">
        <v>179</v>
      </c>
      <c r="L153" s="118" t="s">
        <v>179</v>
      </c>
      <c r="M153" s="28"/>
      <c r="N153" s="101"/>
      <c r="P153" s="118" t="s">
        <v>179</v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 t="s">
        <v>179</v>
      </c>
      <c r="L154" s="118" t="s">
        <v>179</v>
      </c>
      <c r="M154" s="28"/>
      <c r="N154" s="101"/>
      <c r="P154" s="118" t="s">
        <v>179</v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 t="s">
        <v>179</v>
      </c>
      <c r="L155" s="118" t="s">
        <v>179</v>
      </c>
      <c r="M155" s="28"/>
      <c r="N155" s="101"/>
      <c r="P155" s="118" t="s">
        <v>179</v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 t="s">
        <v>179</v>
      </c>
      <c r="L156" s="118" t="s">
        <v>179</v>
      </c>
      <c r="M156" s="28"/>
      <c r="N156" s="101"/>
      <c r="P156" s="118" t="s">
        <v>179</v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 t="s">
        <v>179</v>
      </c>
      <c r="L157" s="118" t="s">
        <v>179</v>
      </c>
      <c r="M157" s="28"/>
      <c r="N157" s="101"/>
      <c r="P157" s="118" t="s">
        <v>179</v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 t="s">
        <v>179</v>
      </c>
      <c r="L158" s="118" t="s">
        <v>179</v>
      </c>
      <c r="M158" s="28"/>
      <c r="N158" s="101"/>
      <c r="P158" s="118" t="s">
        <v>179</v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 t="s">
        <v>179</v>
      </c>
      <c r="L159" s="118" t="s">
        <v>179</v>
      </c>
      <c r="M159" s="28"/>
      <c r="N159" s="101"/>
      <c r="P159" s="118" t="s">
        <v>179</v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 t="s">
        <v>179</v>
      </c>
      <c r="L160" s="118" t="s">
        <v>179</v>
      </c>
      <c r="M160" s="28"/>
      <c r="N160" s="101"/>
      <c r="P160" s="118" t="s">
        <v>179</v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 t="s">
        <v>179</v>
      </c>
      <c r="L161" s="118" t="s">
        <v>179</v>
      </c>
      <c r="M161" s="28"/>
      <c r="N161" s="101"/>
      <c r="P161" s="118" t="s">
        <v>179</v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 t="s">
        <v>179</v>
      </c>
      <c r="L162" s="118" t="s">
        <v>179</v>
      </c>
      <c r="M162" s="28"/>
      <c r="N162" s="101"/>
      <c r="P162" s="118" t="s">
        <v>179</v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 t="s">
        <v>179</v>
      </c>
      <c r="L163" s="118" t="s">
        <v>179</v>
      </c>
      <c r="M163" s="28"/>
      <c r="N163" s="101"/>
      <c r="P163" s="118" t="s">
        <v>179</v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 t="s">
        <v>179</v>
      </c>
      <c r="L164" s="118" t="s">
        <v>179</v>
      </c>
      <c r="M164" s="28"/>
      <c r="N164" s="101"/>
      <c r="P164" s="118" t="s">
        <v>179</v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 t="s">
        <v>179</v>
      </c>
      <c r="L165" s="118" t="s">
        <v>179</v>
      </c>
      <c r="M165" s="28"/>
      <c r="N165" s="101"/>
      <c r="P165" s="118" t="s">
        <v>179</v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 t="s">
        <v>179</v>
      </c>
      <c r="L166" s="118" t="s">
        <v>179</v>
      </c>
      <c r="M166" s="28"/>
      <c r="N166" s="101"/>
      <c r="P166" s="118" t="s">
        <v>179</v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 t="s">
        <v>179</v>
      </c>
      <c r="L167" s="118" t="s">
        <v>179</v>
      </c>
      <c r="M167" s="28"/>
      <c r="N167" s="101"/>
      <c r="P167" s="118" t="s">
        <v>179</v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 t="s">
        <v>179</v>
      </c>
      <c r="L168" s="118" t="s">
        <v>179</v>
      </c>
      <c r="M168" s="28"/>
      <c r="N168" s="101"/>
      <c r="P168" s="118" t="s">
        <v>179</v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 t="s">
        <v>179</v>
      </c>
      <c r="L169" s="118" t="s">
        <v>179</v>
      </c>
      <c r="M169" s="28"/>
      <c r="N169" s="101"/>
      <c r="P169" s="118" t="s">
        <v>179</v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 t="s">
        <v>179</v>
      </c>
      <c r="L170" s="118" t="s">
        <v>179</v>
      </c>
      <c r="M170" s="28"/>
      <c r="N170" s="101"/>
      <c r="P170" s="118" t="s">
        <v>179</v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 t="s">
        <v>179</v>
      </c>
      <c r="L171" s="118" t="s">
        <v>179</v>
      </c>
      <c r="M171" s="28"/>
      <c r="N171" s="101"/>
      <c r="P171" s="118" t="s">
        <v>179</v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 t="s">
        <v>179</v>
      </c>
      <c r="L172" s="118" t="s">
        <v>179</v>
      </c>
      <c r="M172" s="28"/>
      <c r="N172" s="101"/>
      <c r="P172" s="118" t="s">
        <v>179</v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 t="s">
        <v>179</v>
      </c>
      <c r="L173" s="118" t="s">
        <v>179</v>
      </c>
      <c r="M173" s="28"/>
      <c r="N173" s="101"/>
      <c r="P173" s="118" t="s">
        <v>179</v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 t="s">
        <v>179</v>
      </c>
      <c r="L174" s="118" t="s">
        <v>179</v>
      </c>
      <c r="M174" s="28"/>
      <c r="N174" s="101"/>
      <c r="P174" s="118" t="s">
        <v>179</v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 t="s">
        <v>179</v>
      </c>
      <c r="L175" s="118" t="s">
        <v>179</v>
      </c>
      <c r="M175" s="28"/>
      <c r="N175" s="101"/>
      <c r="P175" s="118" t="s">
        <v>179</v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 t="s">
        <v>179</v>
      </c>
      <c r="L176" s="118" t="s">
        <v>179</v>
      </c>
      <c r="M176" s="28"/>
      <c r="N176" s="101"/>
      <c r="P176" s="118" t="s">
        <v>179</v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 t="s">
        <v>179</v>
      </c>
      <c r="L177" s="118" t="s">
        <v>179</v>
      </c>
      <c r="M177" s="28"/>
      <c r="N177" s="101"/>
      <c r="P177" s="118" t="s">
        <v>179</v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 t="s">
        <v>179</v>
      </c>
      <c r="L178" s="118" t="s">
        <v>179</v>
      </c>
      <c r="M178" s="28"/>
      <c r="N178" s="101"/>
      <c r="P178" s="118" t="s">
        <v>179</v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 t="s">
        <v>179</v>
      </c>
      <c r="L179" s="118" t="s">
        <v>179</v>
      </c>
      <c r="M179" s="28"/>
      <c r="N179" s="101"/>
      <c r="P179" s="118" t="s">
        <v>179</v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 t="s">
        <v>179</v>
      </c>
      <c r="L180" s="118" t="s">
        <v>179</v>
      </c>
      <c r="M180" s="28"/>
      <c r="N180" s="101"/>
      <c r="P180" s="118" t="s">
        <v>179</v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 t="s">
        <v>179</v>
      </c>
      <c r="L181" s="118" t="s">
        <v>179</v>
      </c>
      <c r="M181" s="28"/>
      <c r="N181" s="101"/>
      <c r="P181" s="118" t="s">
        <v>179</v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 t="s">
        <v>179</v>
      </c>
      <c r="L182" s="118" t="s">
        <v>179</v>
      </c>
      <c r="M182" s="28"/>
      <c r="N182" s="101"/>
      <c r="P182" s="118" t="s">
        <v>179</v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 t="s">
        <v>179</v>
      </c>
      <c r="L183" s="118" t="s">
        <v>179</v>
      </c>
      <c r="M183" s="28"/>
      <c r="N183" s="101"/>
      <c r="P183" s="118" t="s">
        <v>179</v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 t="s">
        <v>179</v>
      </c>
      <c r="L184" s="118" t="s">
        <v>179</v>
      </c>
      <c r="M184" s="28"/>
      <c r="N184" s="101"/>
      <c r="P184" s="118" t="s">
        <v>179</v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 t="s">
        <v>179</v>
      </c>
      <c r="L185" s="118" t="s">
        <v>179</v>
      </c>
      <c r="M185" s="28"/>
      <c r="N185" s="101"/>
      <c r="P185" s="118" t="s">
        <v>179</v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 t="s">
        <v>179</v>
      </c>
      <c r="L186" s="118" t="s">
        <v>179</v>
      </c>
      <c r="M186" s="28"/>
      <c r="N186" s="101"/>
      <c r="P186" s="118" t="s">
        <v>179</v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 t="s">
        <v>179</v>
      </c>
      <c r="L187" s="118" t="s">
        <v>179</v>
      </c>
      <c r="M187" s="28"/>
      <c r="N187" s="101"/>
      <c r="P187" s="118" t="s">
        <v>179</v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 t="s">
        <v>179</v>
      </c>
      <c r="L188" s="118" t="s">
        <v>179</v>
      </c>
      <c r="M188" s="28"/>
      <c r="N188" s="101"/>
      <c r="P188" s="118" t="s">
        <v>179</v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 t="s">
        <v>179</v>
      </c>
      <c r="L189" s="118" t="s">
        <v>179</v>
      </c>
      <c r="M189" s="28"/>
      <c r="N189" s="101"/>
      <c r="P189" s="118" t="s">
        <v>179</v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 t="s">
        <v>179</v>
      </c>
      <c r="L190" s="118" t="s">
        <v>179</v>
      </c>
      <c r="M190" s="28"/>
      <c r="N190" s="101"/>
      <c r="P190" s="118" t="s">
        <v>179</v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 t="s">
        <v>179</v>
      </c>
      <c r="L191" s="118" t="s">
        <v>179</v>
      </c>
      <c r="M191" s="28"/>
      <c r="N191" s="101"/>
      <c r="P191" s="118" t="s">
        <v>179</v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 t="s">
        <v>179</v>
      </c>
      <c r="L192" s="118" t="s">
        <v>179</v>
      </c>
      <c r="M192" s="28"/>
      <c r="N192" s="101"/>
      <c r="P192" s="118" t="s">
        <v>179</v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 t="s">
        <v>179</v>
      </c>
      <c r="L193" s="118" t="s">
        <v>179</v>
      </c>
      <c r="M193" s="28"/>
      <c r="N193" s="101"/>
      <c r="P193" s="118" t="s">
        <v>179</v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 t="s">
        <v>179</v>
      </c>
      <c r="L194" s="118" t="s">
        <v>179</v>
      </c>
      <c r="M194" s="28"/>
      <c r="N194" s="101"/>
      <c r="P194" s="118" t="s">
        <v>179</v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 t="s">
        <v>179</v>
      </c>
      <c r="L195" s="118" t="s">
        <v>179</v>
      </c>
      <c r="M195" s="28"/>
      <c r="N195" s="101"/>
      <c r="P195" s="118" t="s">
        <v>179</v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 t="s">
        <v>179</v>
      </c>
      <c r="L196" s="118" t="s">
        <v>179</v>
      </c>
      <c r="M196" s="28"/>
      <c r="N196" s="101"/>
      <c r="P196" s="118" t="s">
        <v>179</v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 t="s">
        <v>179</v>
      </c>
      <c r="L197" s="118" t="s">
        <v>179</v>
      </c>
      <c r="M197" s="28"/>
      <c r="N197" s="101"/>
      <c r="P197" s="118" t="s">
        <v>179</v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 t="s">
        <v>179</v>
      </c>
      <c r="L198" s="118" t="s">
        <v>179</v>
      </c>
      <c r="M198" s="28"/>
      <c r="N198" s="101"/>
      <c r="P198" s="118" t="s">
        <v>179</v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 t="s">
        <v>179</v>
      </c>
      <c r="L199" s="118" t="s">
        <v>179</v>
      </c>
      <c r="M199" s="28"/>
      <c r="N199" s="101"/>
      <c r="P199" s="118" t="s">
        <v>179</v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 t="s">
        <v>179</v>
      </c>
      <c r="L200" s="118" t="s">
        <v>179</v>
      </c>
      <c r="M200" s="28"/>
      <c r="N200" s="101"/>
      <c r="P200" s="118" t="s">
        <v>179</v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 t="s">
        <v>179</v>
      </c>
      <c r="L201" s="118" t="s">
        <v>179</v>
      </c>
      <c r="M201" s="28"/>
      <c r="N201" s="101"/>
      <c r="P201" s="118" t="s">
        <v>179</v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 t="s">
        <v>179</v>
      </c>
      <c r="L202" s="118" t="s">
        <v>179</v>
      </c>
      <c r="M202" s="28"/>
      <c r="N202" s="101"/>
      <c r="P202" s="118" t="s">
        <v>179</v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 t="s">
        <v>179</v>
      </c>
      <c r="L203" s="118" t="s">
        <v>179</v>
      </c>
      <c r="M203" s="28"/>
      <c r="N203" s="101"/>
      <c r="P203" s="118" t="s">
        <v>179</v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 t="s">
        <v>179</v>
      </c>
      <c r="L204" s="118" t="s">
        <v>179</v>
      </c>
      <c r="M204" s="28"/>
      <c r="N204" s="101"/>
      <c r="P204" s="118" t="s">
        <v>179</v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 t="s">
        <v>179</v>
      </c>
      <c r="L205" s="118" t="s">
        <v>179</v>
      </c>
      <c r="M205" s="28"/>
      <c r="N205" s="101"/>
      <c r="P205" s="118" t="s">
        <v>179</v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 t="s">
        <v>179</v>
      </c>
      <c r="L206" s="118" t="s">
        <v>179</v>
      </c>
      <c r="M206" s="28"/>
      <c r="N206" s="101"/>
      <c r="P206" s="118" t="s">
        <v>179</v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 t="s">
        <v>179</v>
      </c>
      <c r="L207" s="118" t="s">
        <v>179</v>
      </c>
      <c r="M207" s="28"/>
      <c r="N207" s="101"/>
      <c r="P207" s="118" t="s">
        <v>179</v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 t="s">
        <v>179</v>
      </c>
      <c r="L208" s="118" t="s">
        <v>179</v>
      </c>
      <c r="M208" s="28"/>
      <c r="N208" s="101"/>
      <c r="P208" s="118" t="s">
        <v>179</v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 t="s">
        <v>179</v>
      </c>
      <c r="L209" s="118" t="s">
        <v>179</v>
      </c>
      <c r="M209" s="28"/>
      <c r="N209" s="101"/>
      <c r="P209" s="118" t="s">
        <v>179</v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 t="s">
        <v>179</v>
      </c>
      <c r="L210" s="118" t="s">
        <v>179</v>
      </c>
      <c r="M210" s="28"/>
      <c r="N210" s="101"/>
      <c r="P210" s="118" t="s">
        <v>179</v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 t="s">
        <v>179</v>
      </c>
      <c r="L211" s="118" t="s">
        <v>179</v>
      </c>
      <c r="M211" s="28"/>
      <c r="N211" s="101"/>
      <c r="P211" s="118" t="s">
        <v>179</v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 t="s">
        <v>179</v>
      </c>
      <c r="L212" s="118" t="s">
        <v>179</v>
      </c>
      <c r="M212" s="28"/>
      <c r="N212" s="101"/>
      <c r="P212" s="118" t="s">
        <v>179</v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 t="s">
        <v>179</v>
      </c>
      <c r="L213" s="118" t="s">
        <v>179</v>
      </c>
      <c r="M213" s="28"/>
      <c r="N213" s="101"/>
      <c r="P213" s="118" t="s">
        <v>179</v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 t="s">
        <v>179</v>
      </c>
      <c r="L214" s="118" t="s">
        <v>179</v>
      </c>
      <c r="M214" s="28"/>
      <c r="N214" s="101"/>
      <c r="P214" s="118" t="s">
        <v>179</v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 t="s">
        <v>179</v>
      </c>
      <c r="L215" s="118" t="s">
        <v>179</v>
      </c>
      <c r="M215" s="28"/>
      <c r="N215" s="101"/>
      <c r="P215" s="118" t="s">
        <v>179</v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 t="s">
        <v>179</v>
      </c>
      <c r="L216" s="118" t="s">
        <v>179</v>
      </c>
      <c r="M216" s="28"/>
      <c r="N216" s="101"/>
      <c r="P216" s="118" t="s">
        <v>179</v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 t="s">
        <v>179</v>
      </c>
      <c r="L217" s="118" t="s">
        <v>179</v>
      </c>
      <c r="M217" s="28"/>
      <c r="N217" s="101"/>
      <c r="P217" s="118" t="s">
        <v>179</v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 t="s">
        <v>179</v>
      </c>
      <c r="L218" s="118" t="s">
        <v>179</v>
      </c>
      <c r="M218" s="28"/>
      <c r="N218" s="101"/>
      <c r="P218" s="118" t="s">
        <v>179</v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 t="s">
        <v>179</v>
      </c>
      <c r="L219" s="118" t="s">
        <v>179</v>
      </c>
      <c r="M219" s="28"/>
      <c r="N219" s="101"/>
      <c r="P219" s="118" t="s">
        <v>179</v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 t="s">
        <v>179</v>
      </c>
      <c r="L220" s="118" t="s">
        <v>179</v>
      </c>
      <c r="M220" s="28"/>
      <c r="N220" s="101"/>
      <c r="P220" s="118" t="s">
        <v>179</v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 t="s">
        <v>179</v>
      </c>
      <c r="L221" s="118" t="s">
        <v>179</v>
      </c>
      <c r="M221" s="28"/>
      <c r="N221" s="101"/>
      <c r="P221" s="118" t="s">
        <v>179</v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 t="s">
        <v>179</v>
      </c>
      <c r="L222" s="118" t="s">
        <v>179</v>
      </c>
      <c r="M222" s="28"/>
      <c r="N222" s="101"/>
      <c r="P222" s="118" t="s">
        <v>179</v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 t="s">
        <v>179</v>
      </c>
      <c r="L223" s="118" t="s">
        <v>179</v>
      </c>
      <c r="M223" s="28"/>
      <c r="N223" s="101"/>
      <c r="P223" s="118" t="s">
        <v>179</v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 t="s">
        <v>179</v>
      </c>
      <c r="L224" s="118" t="s">
        <v>179</v>
      </c>
      <c r="M224" s="28"/>
      <c r="N224" s="101"/>
      <c r="P224" s="118" t="s">
        <v>179</v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 t="s">
        <v>179</v>
      </c>
      <c r="L225" s="118" t="s">
        <v>179</v>
      </c>
      <c r="M225" s="28"/>
      <c r="N225" s="101"/>
      <c r="P225" s="118" t="s">
        <v>179</v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 t="s">
        <v>179</v>
      </c>
      <c r="L226" s="118" t="s">
        <v>179</v>
      </c>
      <c r="M226" s="28"/>
      <c r="N226" s="101"/>
      <c r="P226" s="118" t="s">
        <v>179</v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 t="s">
        <v>179</v>
      </c>
      <c r="L227" s="118" t="s">
        <v>179</v>
      </c>
      <c r="M227" s="28"/>
      <c r="N227" s="101"/>
      <c r="P227" s="118" t="s">
        <v>179</v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 t="s">
        <v>179</v>
      </c>
      <c r="L228" s="118" t="s">
        <v>179</v>
      </c>
      <c r="M228" s="28"/>
      <c r="N228" s="101"/>
      <c r="P228" s="118" t="s">
        <v>179</v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 t="s">
        <v>179</v>
      </c>
      <c r="L229" s="118" t="s">
        <v>179</v>
      </c>
      <c r="M229" s="28"/>
      <c r="N229" s="101"/>
      <c r="P229" s="118" t="s">
        <v>179</v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 t="s">
        <v>179</v>
      </c>
      <c r="L230" s="118" t="s">
        <v>179</v>
      </c>
      <c r="M230" s="28"/>
      <c r="N230" s="101"/>
      <c r="P230" s="118" t="s">
        <v>179</v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 t="s">
        <v>179</v>
      </c>
      <c r="L231" s="118" t="s">
        <v>179</v>
      </c>
      <c r="M231" s="28"/>
      <c r="N231" s="101"/>
      <c r="P231" s="118" t="s">
        <v>179</v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 t="s">
        <v>179</v>
      </c>
      <c r="L232" s="118" t="s">
        <v>179</v>
      </c>
      <c r="M232" s="28"/>
      <c r="N232" s="101"/>
      <c r="P232" s="118" t="s">
        <v>179</v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 t="s">
        <v>179</v>
      </c>
      <c r="L233" s="118" t="s">
        <v>179</v>
      </c>
      <c r="M233" s="28"/>
      <c r="N233" s="101"/>
      <c r="P233" s="118" t="s">
        <v>179</v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 t="s">
        <v>179</v>
      </c>
      <c r="L234" s="118" t="s">
        <v>179</v>
      </c>
      <c r="M234" s="28"/>
      <c r="N234" s="101"/>
      <c r="P234" s="118" t="s">
        <v>179</v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 t="s">
        <v>179</v>
      </c>
      <c r="L235" s="118" t="s">
        <v>179</v>
      </c>
      <c r="M235" s="28"/>
      <c r="N235" s="101"/>
      <c r="P235" s="118" t="s">
        <v>179</v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 t="s">
        <v>179</v>
      </c>
      <c r="L236" s="118" t="s">
        <v>179</v>
      </c>
      <c r="M236" s="28"/>
      <c r="N236" s="101"/>
      <c r="P236" s="118" t="s">
        <v>179</v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 t="s">
        <v>179</v>
      </c>
      <c r="L237" s="118" t="s">
        <v>179</v>
      </c>
      <c r="M237" s="28"/>
      <c r="N237" s="101"/>
      <c r="P237" s="118" t="s">
        <v>179</v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 t="s">
        <v>179</v>
      </c>
      <c r="L238" s="118" t="s">
        <v>179</v>
      </c>
      <c r="M238" s="28"/>
      <c r="N238" s="101"/>
      <c r="P238" s="118" t="s">
        <v>179</v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 t="s">
        <v>179</v>
      </c>
      <c r="L239" s="118" t="s">
        <v>179</v>
      </c>
      <c r="M239" s="28"/>
      <c r="N239" s="101"/>
      <c r="P239" s="118" t="s">
        <v>179</v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 t="s">
        <v>179</v>
      </c>
      <c r="L240" s="118" t="s">
        <v>179</v>
      </c>
      <c r="M240" s="28"/>
      <c r="N240" s="101"/>
      <c r="P240" s="118" t="s">
        <v>179</v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 t="s">
        <v>179</v>
      </c>
      <c r="L241" s="118" t="s">
        <v>179</v>
      </c>
      <c r="M241" s="28"/>
      <c r="N241" s="101"/>
      <c r="P241" s="118" t="s">
        <v>179</v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 t="s">
        <v>179</v>
      </c>
      <c r="L242" s="118" t="s">
        <v>179</v>
      </c>
      <c r="M242" s="28"/>
      <c r="N242" s="101"/>
      <c r="P242" s="118" t="s">
        <v>179</v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 t="s">
        <v>179</v>
      </c>
      <c r="L243" s="118" t="s">
        <v>179</v>
      </c>
      <c r="M243" s="28"/>
      <c r="N243" s="101"/>
      <c r="P243" s="118" t="s">
        <v>179</v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 t="s">
        <v>179</v>
      </c>
      <c r="L244" s="118" t="s">
        <v>179</v>
      </c>
      <c r="M244" s="28"/>
      <c r="N244" s="101"/>
      <c r="P244" s="118" t="s">
        <v>179</v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 t="s">
        <v>179</v>
      </c>
      <c r="L245" s="118" t="s">
        <v>179</v>
      </c>
      <c r="M245" s="28"/>
      <c r="N245" s="101"/>
      <c r="P245" s="118" t="s">
        <v>179</v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 t="s">
        <v>179</v>
      </c>
      <c r="L246" s="118" t="s">
        <v>179</v>
      </c>
      <c r="M246" s="28"/>
      <c r="N246" s="101"/>
      <c r="P246" s="118" t="s">
        <v>179</v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 t="s">
        <v>179</v>
      </c>
      <c r="L247" s="118" t="s">
        <v>179</v>
      </c>
      <c r="M247" s="28"/>
      <c r="N247" s="101"/>
      <c r="P247" s="118" t="s">
        <v>179</v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 t="s">
        <v>179</v>
      </c>
      <c r="L248" s="118" t="s">
        <v>179</v>
      </c>
      <c r="M248" s="28"/>
      <c r="N248" s="101"/>
      <c r="P248" s="118" t="s">
        <v>179</v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 t="s">
        <v>179</v>
      </c>
      <c r="L249" s="118" t="s">
        <v>179</v>
      </c>
      <c r="M249" s="28"/>
      <c r="N249" s="101"/>
      <c r="P249" s="118" t="s">
        <v>179</v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 t="s">
        <v>179</v>
      </c>
      <c r="L250" s="118" t="s">
        <v>179</v>
      </c>
      <c r="M250" s="28"/>
      <c r="N250" s="101"/>
      <c r="P250" s="118" t="s">
        <v>179</v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 t="s">
        <v>179</v>
      </c>
      <c r="L251" s="118" t="s">
        <v>179</v>
      </c>
      <c r="M251" s="28"/>
      <c r="N251" s="101"/>
      <c r="P251" s="118" t="s">
        <v>179</v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 t="s">
        <v>179</v>
      </c>
      <c r="L252" s="118" t="s">
        <v>179</v>
      </c>
      <c r="M252" s="28"/>
      <c r="N252" s="101"/>
      <c r="P252" s="118" t="s">
        <v>179</v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 t="s">
        <v>179</v>
      </c>
      <c r="L253" s="118" t="s">
        <v>179</v>
      </c>
      <c r="M253" s="28"/>
      <c r="N253" s="101"/>
      <c r="P253" s="118" t="s">
        <v>179</v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 t="s">
        <v>179</v>
      </c>
      <c r="L254" s="118" t="s">
        <v>179</v>
      </c>
      <c r="M254" s="28"/>
      <c r="N254" s="101"/>
      <c r="P254" s="118" t="s">
        <v>179</v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 t="s">
        <v>179</v>
      </c>
      <c r="L255" s="118" t="s">
        <v>179</v>
      </c>
      <c r="M255" s="28"/>
      <c r="N255" s="101"/>
      <c r="P255" s="118" t="s">
        <v>179</v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 t="s">
        <v>179</v>
      </c>
      <c r="L256" s="118" t="s">
        <v>179</v>
      </c>
      <c r="M256" s="28"/>
      <c r="N256" s="101"/>
      <c r="P256" s="118" t="s">
        <v>179</v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 t="s">
        <v>179</v>
      </c>
      <c r="L257" s="118" t="s">
        <v>179</v>
      </c>
      <c r="M257" s="28"/>
      <c r="N257" s="101"/>
      <c r="P257" s="118" t="s">
        <v>179</v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 t="s">
        <v>179</v>
      </c>
      <c r="L258" s="118" t="s">
        <v>179</v>
      </c>
      <c r="M258" s="28"/>
      <c r="N258" s="101"/>
      <c r="P258" s="118" t="s">
        <v>179</v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 t="s">
        <v>179</v>
      </c>
      <c r="L259" s="118" t="s">
        <v>179</v>
      </c>
      <c r="M259" s="28"/>
      <c r="N259" s="101"/>
      <c r="P259" s="118" t="s">
        <v>179</v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 t="s">
        <v>179</v>
      </c>
      <c r="L260" s="118" t="s">
        <v>179</v>
      </c>
      <c r="M260" s="28"/>
      <c r="N260" s="101"/>
      <c r="P260" s="118" t="s">
        <v>179</v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 t="s">
        <v>179</v>
      </c>
      <c r="L261" s="118" t="s">
        <v>179</v>
      </c>
      <c r="M261" s="28"/>
      <c r="N261" s="101"/>
      <c r="P261" s="118" t="s">
        <v>179</v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 t="s">
        <v>179</v>
      </c>
      <c r="L262" s="118" t="s">
        <v>179</v>
      </c>
      <c r="M262" s="28"/>
      <c r="N262" s="101"/>
      <c r="P262" s="118" t="s">
        <v>179</v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 t="s">
        <v>179</v>
      </c>
      <c r="L263" s="118" t="s">
        <v>179</v>
      </c>
      <c r="M263" s="28"/>
      <c r="N263" s="101"/>
      <c r="P263" s="118" t="s">
        <v>179</v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 t="s">
        <v>179</v>
      </c>
      <c r="L264" s="118" t="s">
        <v>179</v>
      </c>
      <c r="M264" s="28"/>
      <c r="N264" s="101"/>
      <c r="P264" s="118" t="s">
        <v>179</v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 t="s">
        <v>179</v>
      </c>
      <c r="L265" s="118" t="s">
        <v>179</v>
      </c>
      <c r="M265" s="28"/>
      <c r="N265" s="101"/>
      <c r="P265" s="118" t="s">
        <v>179</v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 t="s">
        <v>179</v>
      </c>
      <c r="L266" s="118" t="s">
        <v>179</v>
      </c>
      <c r="M266" s="28"/>
      <c r="N266" s="101"/>
      <c r="P266" s="118" t="s">
        <v>179</v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">
        <v>179</v>
      </c>
      <c r="L267" s="118" t="s">
        <v>179</v>
      </c>
      <c r="M267" s="28"/>
      <c r="N267" s="101"/>
      <c r="P267" s="118" t="s">
        <v>179</v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">
        <v>179</v>
      </c>
      <c r="L268" s="118" t="s">
        <v>179</v>
      </c>
      <c r="M268" s="28"/>
      <c r="N268" s="101"/>
      <c r="P268" s="118" t="s">
        <v>179</v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">
        <v>179</v>
      </c>
      <c r="L269" s="118" t="s">
        <v>179</v>
      </c>
      <c r="M269" s="28"/>
      <c r="N269" s="101"/>
      <c r="P269" s="118" t="s">
        <v>179</v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">
        <v>179</v>
      </c>
      <c r="L270" s="118" t="s">
        <v>179</v>
      </c>
      <c r="M270" s="28"/>
      <c r="N270" s="101"/>
      <c r="P270" s="118" t="s">
        <v>179</v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">
        <v>179</v>
      </c>
      <c r="L271" s="118" t="s">
        <v>179</v>
      </c>
      <c r="M271" s="28"/>
      <c r="P271" s="118" t="s">
        <v>179</v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1A2D-648B-4DD3-95D1-8307B039E1F4}">
  <sheetPr codeName="Sheet29">
    <tabColor theme="4"/>
  </sheetPr>
  <dimension ref="A1:Q1303"/>
  <sheetViews>
    <sheetView zoomScale="85" zoomScaleNormal="85" workbookViewId="0">
      <pane xSplit="9" topLeftCell="M1" activePane="topRight" state="frozen"/>
      <selection activeCell="E8" sqref="E8"/>
      <selection pane="topRight" activeCell="P6" sqref="P6:P23"/>
    </sheetView>
  </sheetViews>
  <sheetFormatPr defaultColWidth="15.42578125" defaultRowHeight="12" customHeight="1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P1" s="118" t="str">
        <f>IFERROR(O1/O2-1,"")</f>
        <v/>
      </c>
      <c r="Q1" s="28"/>
    </row>
    <row r="2" spans="1:17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DATE(YEAR(EndDate)-5,MONTH(EndDate)-1,DAY(EndDate))</f>
        <v>42919</v>
      </c>
      <c r="D2" s="27"/>
      <c r="E2" s="27"/>
      <c r="F2" s="27"/>
      <c r="G2" s="27"/>
      <c r="H2" s="27"/>
      <c r="I2" s="27"/>
      <c r="J2" s="28"/>
      <c r="K2" s="87"/>
      <c r="L2" s="105" t="str">
        <f>A7</f>
        <v>NSLTIBU LX Equity</v>
      </c>
      <c r="M2" s="28"/>
      <c r="N2" s="39"/>
      <c r="O2" s="105" t="str">
        <f>A7</f>
        <v>NSLTIBU LX Equity</v>
      </c>
      <c r="P2" s="106"/>
      <c r="Q2" s="28"/>
    </row>
    <row r="3" spans="1:17" s="88" customFormat="1" ht="15">
      <c r="A3" s="89" t="s">
        <v>101</v>
      </c>
      <c r="B3" s="31">
        <f ca="1">TODAY()</f>
        <v>44776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316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69" ca="1" si="0">IFERROR(IF(AND($B$2&lt;=IF($N6&lt;&gt;"",$N6,$K5-7),IF($N6&lt;&gt;"",$N6,$K5-7)&lt;=EndDate),IF($N6&lt;&gt;"",$N6,$K5-7),""),"")</f>
        <v>44742</v>
      </c>
      <c r="L6" s="118">
        <f t="shared" ref="L6:L69" ca="1" si="1">IFERROR(0+VLOOKUP($K6,$N:$P,3,FALSE),"")</f>
        <v>-1.0289332512531724E-2</v>
      </c>
      <c r="M6" s="28"/>
      <c r="N6" s="122">
        <f ca="1">_xll.BDH(O$2,O$3,StartDate,EndDate,"Per="&amp;O$5,"Fill=E","Sort=R","Dir=V","Dts=S",IF(O$4="","","Curr=" &amp;O$4),"cols=2;rows=20")</f>
        <v>44742</v>
      </c>
      <c r="O6" s="32">
        <v>112.54</v>
      </c>
      <c r="P6" s="118">
        <f t="shared" ref="P6:P23" si="2">IFERROR(O6/O7-1,"")</f>
        <v>-1.0289332512531724E-2</v>
      </c>
      <c r="Q6" s="28"/>
    </row>
    <row r="7" spans="1:17" ht="12" customHeight="1">
      <c r="A7" s="33" t="s">
        <v>313</v>
      </c>
      <c r="B7" s="125" t="str">
        <f>_xll.BDP($A7,"ID_ISIN")</f>
        <v>LU1574638455</v>
      </c>
      <c r="C7" s="33" t="s">
        <v>257</v>
      </c>
      <c r="D7" s="43" t="s">
        <v>314</v>
      </c>
      <c r="E7" s="126" t="s">
        <v>315</v>
      </c>
      <c r="F7" s="43" t="s">
        <v>281</v>
      </c>
      <c r="G7" s="51">
        <f ca="1">_xlfn.STDEV.S($L:$L)</f>
        <v>3.1128482604180073E-2</v>
      </c>
      <c r="H7" s="51">
        <f ca="1">$G7*SQRT(12)</f>
        <v>0.10783222686592768</v>
      </c>
      <c r="I7" s="52">
        <f t="shared" ref="I7" ca="1" si="3">IF($H7&lt;0.5%,1,IF($H7&lt;2%,2,IF($H7&lt;5%,3,IF($H7&lt;10%,4,IF($H7&lt;15%,5,IF($H7&lt;25%,6,7))))))</f>
        <v>5</v>
      </c>
      <c r="J7" s="28"/>
      <c r="K7" s="101">
        <f t="shared" ca="1" si="0"/>
        <v>44651</v>
      </c>
      <c r="L7" s="118">
        <f t="shared" ca="1" si="1"/>
        <v>-3.4180543382997808E-3</v>
      </c>
      <c r="M7" s="28"/>
      <c r="N7" s="122">
        <v>44651</v>
      </c>
      <c r="O7" s="32">
        <v>113.71</v>
      </c>
      <c r="P7" s="118">
        <f t="shared" si="2"/>
        <v>-3.4180543382997808E-3</v>
      </c>
      <c r="Q7" s="28"/>
    </row>
    <row r="8" spans="1:17" ht="12" customHeight="1">
      <c r="F8" s="29"/>
      <c r="G8" s="29"/>
      <c r="H8" s="29"/>
      <c r="I8" s="29"/>
      <c r="J8" s="28"/>
      <c r="K8" s="101">
        <f t="shared" ca="1" si="0"/>
        <v>44561</v>
      </c>
      <c r="L8" s="118">
        <f t="shared" ca="1" si="1"/>
        <v>3.5014513788098611E-2</v>
      </c>
      <c r="M8" s="28"/>
      <c r="N8" s="122">
        <v>44561</v>
      </c>
      <c r="O8" s="32">
        <v>114.1</v>
      </c>
      <c r="P8" s="118">
        <f t="shared" si="2"/>
        <v>3.5014513788098611E-2</v>
      </c>
      <c r="Q8" s="28"/>
    </row>
    <row r="9" spans="1:17" ht="12" customHeight="1">
      <c r="F9" s="29"/>
      <c r="G9" s="29"/>
      <c r="H9" s="29"/>
      <c r="I9" s="29"/>
      <c r="J9" s="28"/>
      <c r="K9" s="101">
        <f t="shared" ca="1" si="0"/>
        <v>44469</v>
      </c>
      <c r="L9" s="118">
        <f t="shared" ca="1" si="1"/>
        <v>9.8937339684865844E-3</v>
      </c>
      <c r="M9" s="28"/>
      <c r="N9" s="122">
        <v>44469</v>
      </c>
      <c r="O9" s="32">
        <v>110.24</v>
      </c>
      <c r="P9" s="118">
        <f t="shared" si="2"/>
        <v>9.8937339684865844E-3</v>
      </c>
      <c r="Q9" s="28"/>
    </row>
    <row r="10" spans="1:17" ht="12" customHeight="1">
      <c r="F10" s="29"/>
      <c r="G10" s="29"/>
      <c r="H10" s="29"/>
      <c r="I10" s="29"/>
      <c r="J10" s="28"/>
      <c r="K10" s="101">
        <f t="shared" ca="1" si="0"/>
        <v>44377</v>
      </c>
      <c r="L10" s="118">
        <f t="shared" ca="1" si="1"/>
        <v>2.3534927332395705E-2</v>
      </c>
      <c r="M10" s="28"/>
      <c r="N10" s="122">
        <v>44377</v>
      </c>
      <c r="O10" s="32">
        <v>109.16</v>
      </c>
      <c r="P10" s="118">
        <f t="shared" si="2"/>
        <v>2.3534927332395705E-2</v>
      </c>
      <c r="Q10" s="28"/>
    </row>
    <row r="11" spans="1:17" ht="12" customHeight="1">
      <c r="F11" s="29"/>
      <c r="G11" s="29"/>
      <c r="H11" s="29"/>
      <c r="I11" s="29"/>
      <c r="J11" s="28"/>
      <c r="K11" s="101">
        <f t="shared" ca="1" si="0"/>
        <v>44286</v>
      </c>
      <c r="L11" s="118">
        <f t="shared" ca="1" si="1"/>
        <v>1.9793459552495785E-2</v>
      </c>
      <c r="M11" s="28"/>
      <c r="N11" s="122">
        <v>44286</v>
      </c>
      <c r="O11" s="32">
        <v>106.65</v>
      </c>
      <c r="P11" s="118">
        <f t="shared" si="2"/>
        <v>1.9793459552495785E-2</v>
      </c>
      <c r="Q11" s="28"/>
    </row>
    <row r="12" spans="1:17" ht="12" customHeight="1">
      <c r="F12" s="29"/>
      <c r="G12" s="29"/>
      <c r="H12" s="29"/>
      <c r="I12" s="29"/>
      <c r="J12" s="28"/>
      <c r="K12" s="101">
        <f t="shared" ca="1" si="0"/>
        <v>44196</v>
      </c>
      <c r="L12" s="118">
        <f t="shared" ca="1" si="1"/>
        <v>-3.8233607340854014E-4</v>
      </c>
      <c r="M12" s="28"/>
      <c r="N12" s="122">
        <v>44196</v>
      </c>
      <c r="O12" s="32">
        <v>104.58</v>
      </c>
      <c r="P12" s="118">
        <f t="shared" si="2"/>
        <v>-3.8233607340854014E-4</v>
      </c>
      <c r="Q12" s="28"/>
    </row>
    <row r="13" spans="1:17" ht="12" customHeight="1">
      <c r="F13" s="29"/>
      <c r="G13" s="29"/>
      <c r="H13" s="29"/>
      <c r="I13" s="29"/>
      <c r="J13" s="28"/>
      <c r="K13" s="101">
        <f t="shared" ca="1" si="0"/>
        <v>44104</v>
      </c>
      <c r="L13" s="118">
        <f t="shared" ca="1" si="1"/>
        <v>-7.1447590307978981E-2</v>
      </c>
      <c r="M13" s="28"/>
      <c r="N13" s="122">
        <v>44104</v>
      </c>
      <c r="O13" s="32">
        <v>104.62</v>
      </c>
      <c r="P13" s="118">
        <f t="shared" si="2"/>
        <v>-7.1447590307978981E-2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f t="shared" ca="1" si="0"/>
        <v>44012</v>
      </c>
      <c r="L14" s="118">
        <f t="shared" ca="1" si="1"/>
        <v>-1.3224732877912149E-2</v>
      </c>
      <c r="M14" s="28"/>
      <c r="N14" s="122">
        <v>44012</v>
      </c>
      <c r="O14" s="32">
        <v>112.67</v>
      </c>
      <c r="P14" s="118">
        <f t="shared" si="2"/>
        <v>-1.3224732877912149E-2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f t="shared" ca="1" si="0"/>
        <v>43921</v>
      </c>
      <c r="L15" s="118">
        <f t="shared" ca="1" si="1"/>
        <v>2.4587221823402894E-2</v>
      </c>
      <c r="M15" s="28"/>
      <c r="N15" s="122">
        <v>43921</v>
      </c>
      <c r="O15" s="32">
        <v>114.18</v>
      </c>
      <c r="P15" s="118">
        <f t="shared" si="2"/>
        <v>2.4587221823402894E-2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f t="shared" ca="1" si="0"/>
        <v>43830</v>
      </c>
      <c r="L16" s="118">
        <f t="shared" ca="1" si="1"/>
        <v>2.7759845061329891E-2</v>
      </c>
      <c r="M16" s="28"/>
      <c r="N16" s="122">
        <v>43830</v>
      </c>
      <c r="O16" s="32">
        <v>111.44</v>
      </c>
      <c r="P16" s="118">
        <f t="shared" si="2"/>
        <v>2.7759845061329891E-2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f t="shared" ca="1" si="0"/>
        <v>43738</v>
      </c>
      <c r="L17" s="118">
        <f t="shared" ca="1" si="1"/>
        <v>-7.8689724585964127E-3</v>
      </c>
      <c r="M17" s="28"/>
      <c r="N17" s="122">
        <v>43738</v>
      </c>
      <c r="O17" s="32">
        <v>108.43</v>
      </c>
      <c r="P17" s="118">
        <f t="shared" si="2"/>
        <v>-7.8689724585964127E-3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f t="shared" ca="1" si="0"/>
        <v>43644</v>
      </c>
      <c r="L18" s="118">
        <f t="shared" ca="1" si="1"/>
        <v>-3.7431742117315481E-2</v>
      </c>
      <c r="M18" s="28"/>
      <c r="N18" s="122">
        <v>43644</v>
      </c>
      <c r="O18" s="32">
        <v>109.29</v>
      </c>
      <c r="P18" s="118">
        <f t="shared" si="2"/>
        <v>-3.7431742117315481E-2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f t="shared" ca="1" si="0"/>
        <v>43553</v>
      </c>
      <c r="L19" s="118">
        <f t="shared" ca="1" si="1"/>
        <v>1.6381702622862981E-2</v>
      </c>
      <c r="M19" s="28"/>
      <c r="N19" s="122">
        <v>43553</v>
      </c>
      <c r="O19" s="32">
        <v>113.54</v>
      </c>
      <c r="P19" s="118">
        <f t="shared" si="2"/>
        <v>1.6381702622862981E-2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f t="shared" ca="1" si="0"/>
        <v>43465</v>
      </c>
      <c r="L20" s="118">
        <f t="shared" ca="1" si="1"/>
        <v>-2.8777603894974857E-2</v>
      </c>
      <c r="M20" s="28"/>
      <c r="N20" s="122">
        <v>43465</v>
      </c>
      <c r="O20" s="32">
        <v>111.71</v>
      </c>
      <c r="P20" s="118">
        <f t="shared" si="2"/>
        <v>-2.8777603894974857E-2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f t="shared" ca="1" si="0"/>
        <v>43371</v>
      </c>
      <c r="L21" s="118">
        <f t="shared" ca="1" si="1"/>
        <v>-2.3516427540538287E-2</v>
      </c>
      <c r="M21" s="28"/>
      <c r="N21" s="122">
        <v>43371</v>
      </c>
      <c r="O21" s="32">
        <v>115.02</v>
      </c>
      <c r="P21" s="118">
        <f t="shared" si="2"/>
        <v>-2.3516427540538287E-2</v>
      </c>
      <c r="Q21" s="28"/>
    </row>
    <row r="22" spans="1:17" ht="12" customHeight="1">
      <c r="C22" s="29"/>
      <c r="D22" s="29"/>
      <c r="E22" s="29"/>
      <c r="J22" s="28"/>
      <c r="K22" s="101">
        <f t="shared" ca="1" si="0"/>
        <v>43280</v>
      </c>
      <c r="L22" s="118">
        <f t="shared" ca="1" si="1"/>
        <v>3.0656561355701939E-3</v>
      </c>
      <c r="M22" s="28"/>
      <c r="N22" s="122">
        <v>43280</v>
      </c>
      <c r="O22" s="32">
        <v>117.79</v>
      </c>
      <c r="P22" s="118">
        <f t="shared" si="2"/>
        <v>3.0656561355701939E-3</v>
      </c>
      <c r="Q22" s="28"/>
    </row>
    <row r="23" spans="1:17" ht="12" customHeight="1">
      <c r="C23" s="29"/>
      <c r="D23" s="29"/>
      <c r="E23" s="29"/>
      <c r="J23" s="28"/>
      <c r="K23" s="101">
        <f t="shared" ca="1" si="0"/>
        <v>43189</v>
      </c>
      <c r="L23" s="118">
        <f t="shared" ca="1" si="1"/>
        <v>1.7326518236160382E-2</v>
      </c>
      <c r="M23" s="28"/>
      <c r="N23" s="122">
        <v>43189</v>
      </c>
      <c r="O23" s="32">
        <v>117.43</v>
      </c>
      <c r="P23" s="118">
        <f t="shared" si="2"/>
        <v>1.7326518236160382E-2</v>
      </c>
      <c r="Q23" s="28"/>
    </row>
    <row r="24" spans="1:17" ht="12" customHeight="1">
      <c r="J24" s="28"/>
      <c r="K24" s="101">
        <f t="shared" ca="1" si="0"/>
        <v>43098</v>
      </c>
      <c r="L24" s="118">
        <f t="shared" ca="1" si="1"/>
        <v>7.157445228369852E-2</v>
      </c>
      <c r="M24" s="28"/>
      <c r="N24" s="122">
        <v>43098</v>
      </c>
      <c r="O24" s="32">
        <v>115.43</v>
      </c>
      <c r="P24" s="118">
        <f t="shared" ref="P24:P69" si="4">IFERROR(O24/O25-1,"")</f>
        <v>7.157445228369852E-2</v>
      </c>
      <c r="Q24" s="28"/>
    </row>
    <row r="25" spans="1:17" ht="12" customHeight="1">
      <c r="J25" s="28"/>
      <c r="K25" s="101">
        <f t="shared" ca="1" si="0"/>
        <v>43007</v>
      </c>
      <c r="L25" s="118" t="str">
        <f t="shared" ca="1" si="1"/>
        <v/>
      </c>
      <c r="M25" s="28"/>
      <c r="N25" s="122">
        <v>43007</v>
      </c>
      <c r="O25" s="32">
        <v>107.72</v>
      </c>
      <c r="P25" s="118" t="str">
        <f t="shared" si="4"/>
        <v/>
      </c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43000</v>
      </c>
      <c r="L26" s="118" t="str">
        <f t="shared" ca="1" si="1"/>
        <v/>
      </c>
      <c r="M26" s="28"/>
      <c r="N26" s="122"/>
      <c r="P26" s="118" t="str">
        <f t="shared" si="4"/>
        <v/>
      </c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42993</v>
      </c>
      <c r="L27" s="118" t="str">
        <f t="shared" ca="1" si="1"/>
        <v/>
      </c>
      <c r="M27" s="28"/>
      <c r="N27" s="122"/>
      <c r="P27" s="118" t="str">
        <f t="shared" si="4"/>
        <v/>
      </c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42986</v>
      </c>
      <c r="L28" s="118" t="str">
        <f t="shared" ca="1" si="1"/>
        <v/>
      </c>
      <c r="M28" s="28"/>
      <c r="N28" s="122"/>
      <c r="P28" s="118" t="str">
        <f t="shared" si="4"/>
        <v/>
      </c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42979</v>
      </c>
      <c r="L29" s="118" t="str">
        <f t="shared" ca="1" si="1"/>
        <v/>
      </c>
      <c r="M29" s="28"/>
      <c r="N29" s="122"/>
      <c r="P29" s="118" t="str">
        <f t="shared" si="4"/>
        <v/>
      </c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42972</v>
      </c>
      <c r="L30" s="118" t="str">
        <f t="shared" ca="1" si="1"/>
        <v/>
      </c>
      <c r="M30" s="28"/>
      <c r="N30" s="122"/>
      <c r="P30" s="118" t="str">
        <f t="shared" si="4"/>
        <v/>
      </c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42965</v>
      </c>
      <c r="L31" s="118" t="str">
        <f t="shared" ca="1" si="1"/>
        <v/>
      </c>
      <c r="M31" s="28"/>
      <c r="N31" s="122"/>
      <c r="P31" s="118" t="str">
        <f t="shared" si="4"/>
        <v/>
      </c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42958</v>
      </c>
      <c r="L32" s="118" t="str">
        <f t="shared" ca="1" si="1"/>
        <v/>
      </c>
      <c r="M32" s="28"/>
      <c r="N32" s="122"/>
      <c r="P32" s="118" t="str">
        <f t="shared" si="4"/>
        <v/>
      </c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42951</v>
      </c>
      <c r="L33" s="118" t="str">
        <f t="shared" ca="1" si="1"/>
        <v/>
      </c>
      <c r="M33" s="28"/>
      <c r="N33" s="101"/>
      <c r="P33" s="118" t="str">
        <f t="shared" si="4"/>
        <v/>
      </c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 t="str">
        <f t="shared" ca="1" si="0"/>
        <v/>
      </c>
      <c r="L34" s="118" t="str">
        <f t="shared" ca="1" si="1"/>
        <v/>
      </c>
      <c r="M34" s="28"/>
      <c r="N34" s="101"/>
      <c r="P34" s="118" t="str">
        <f t="shared" si="4"/>
        <v/>
      </c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 t="str">
        <f t="shared" ca="1" si="0"/>
        <v/>
      </c>
      <c r="L35" s="118" t="str">
        <f t="shared" ca="1" si="1"/>
        <v/>
      </c>
      <c r="M35" s="28"/>
      <c r="N35" s="101"/>
      <c r="P35" s="118" t="str">
        <f t="shared" si="4"/>
        <v/>
      </c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 t="str">
        <f t="shared" ca="1" si="0"/>
        <v/>
      </c>
      <c r="L36" s="118" t="str">
        <f t="shared" ca="1" si="1"/>
        <v/>
      </c>
      <c r="M36" s="28"/>
      <c r="N36" s="101"/>
      <c r="P36" s="118" t="str">
        <f t="shared" si="4"/>
        <v/>
      </c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 t="str">
        <f t="shared" ca="1" si="0"/>
        <v/>
      </c>
      <c r="L37" s="118" t="str">
        <f t="shared" ca="1" si="1"/>
        <v/>
      </c>
      <c r="M37" s="28"/>
      <c r="N37" s="101"/>
      <c r="P37" s="118" t="str">
        <f t="shared" si="4"/>
        <v/>
      </c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 t="str">
        <f t="shared" ca="1" si="0"/>
        <v/>
      </c>
      <c r="L38" s="118" t="str">
        <f t="shared" ca="1" si="1"/>
        <v/>
      </c>
      <c r="M38" s="28"/>
      <c r="N38" s="101"/>
      <c r="P38" s="118" t="str">
        <f t="shared" si="4"/>
        <v/>
      </c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 t="str">
        <f t="shared" ca="1" si="0"/>
        <v/>
      </c>
      <c r="L39" s="118" t="str">
        <f t="shared" ca="1" si="1"/>
        <v/>
      </c>
      <c r="M39" s="28"/>
      <c r="N39" s="101"/>
      <c r="P39" s="118" t="str">
        <f t="shared" si="4"/>
        <v/>
      </c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 t="str">
        <f t="shared" ca="1" si="0"/>
        <v/>
      </c>
      <c r="L40" s="118" t="str">
        <f t="shared" ca="1" si="1"/>
        <v/>
      </c>
      <c r="M40" s="28"/>
      <c r="N40" s="101"/>
      <c r="P40" s="118" t="str">
        <f t="shared" si="4"/>
        <v/>
      </c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 t="str">
        <f t="shared" ca="1" si="0"/>
        <v/>
      </c>
      <c r="L41" s="118" t="str">
        <f t="shared" ca="1" si="1"/>
        <v/>
      </c>
      <c r="M41" s="28"/>
      <c r="N41" s="101"/>
      <c r="P41" s="118" t="str">
        <f t="shared" si="4"/>
        <v/>
      </c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 t="str">
        <f t="shared" ca="1" si="0"/>
        <v/>
      </c>
      <c r="L42" s="118" t="str">
        <f t="shared" ca="1" si="1"/>
        <v/>
      </c>
      <c r="M42" s="28"/>
      <c r="N42" s="101"/>
      <c r="P42" s="118" t="str">
        <f t="shared" si="4"/>
        <v/>
      </c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 t="str">
        <f t="shared" ca="1" si="0"/>
        <v/>
      </c>
      <c r="L43" s="118" t="str">
        <f t="shared" ca="1" si="1"/>
        <v/>
      </c>
      <c r="M43" s="28"/>
      <c r="N43" s="101"/>
      <c r="P43" s="118" t="str">
        <f t="shared" si="4"/>
        <v/>
      </c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 t="str">
        <f t="shared" ca="1" si="0"/>
        <v/>
      </c>
      <c r="L44" s="118" t="str">
        <f t="shared" ca="1" si="1"/>
        <v/>
      </c>
      <c r="M44" s="28"/>
      <c r="N44" s="101"/>
      <c r="P44" s="118" t="str">
        <f t="shared" si="4"/>
        <v/>
      </c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 t="str">
        <f t="shared" ca="1" si="0"/>
        <v/>
      </c>
      <c r="L45" s="118" t="str">
        <f t="shared" ca="1" si="1"/>
        <v/>
      </c>
      <c r="M45" s="28"/>
      <c r="N45" s="101"/>
      <c r="P45" s="118" t="str">
        <f t="shared" si="4"/>
        <v/>
      </c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 t="str">
        <f t="shared" ca="1" si="0"/>
        <v/>
      </c>
      <c r="L46" s="118" t="str">
        <f t="shared" ca="1" si="1"/>
        <v/>
      </c>
      <c r="M46" s="28"/>
      <c r="N46" s="101"/>
      <c r="P46" s="118" t="str">
        <f t="shared" si="4"/>
        <v/>
      </c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 t="str">
        <f t="shared" ca="1" si="0"/>
        <v/>
      </c>
      <c r="L47" s="118" t="str">
        <f t="shared" ca="1" si="1"/>
        <v/>
      </c>
      <c r="M47" s="28"/>
      <c r="N47" s="101"/>
      <c r="P47" s="118" t="str">
        <f t="shared" si="4"/>
        <v/>
      </c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 t="str">
        <f t="shared" ca="1" si="0"/>
        <v/>
      </c>
      <c r="L48" s="118" t="str">
        <f t="shared" ca="1" si="1"/>
        <v/>
      </c>
      <c r="M48" s="28"/>
      <c r="N48" s="101"/>
      <c r="P48" s="118" t="str">
        <f t="shared" si="4"/>
        <v/>
      </c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 t="str">
        <f t="shared" ca="1" si="0"/>
        <v/>
      </c>
      <c r="L49" s="118" t="str">
        <f t="shared" ca="1" si="1"/>
        <v/>
      </c>
      <c r="M49" s="28"/>
      <c r="N49" s="101"/>
      <c r="P49" s="118" t="str">
        <f t="shared" si="4"/>
        <v/>
      </c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 t="str">
        <f t="shared" ca="1" si="0"/>
        <v/>
      </c>
      <c r="L50" s="118" t="str">
        <f t="shared" ca="1" si="1"/>
        <v/>
      </c>
      <c r="M50" s="28"/>
      <c r="N50" s="101"/>
      <c r="P50" s="118" t="str">
        <f t="shared" si="4"/>
        <v/>
      </c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 t="str">
        <f t="shared" ca="1" si="0"/>
        <v/>
      </c>
      <c r="L51" s="118" t="str">
        <f t="shared" ca="1" si="1"/>
        <v/>
      </c>
      <c r="M51" s="28"/>
      <c r="N51" s="101"/>
      <c r="P51" s="118" t="str">
        <f t="shared" si="4"/>
        <v/>
      </c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 t="str">
        <f t="shared" ca="1" si="0"/>
        <v/>
      </c>
      <c r="L52" s="118" t="str">
        <f t="shared" ca="1" si="1"/>
        <v/>
      </c>
      <c r="M52" s="28"/>
      <c r="N52" s="101"/>
      <c r="P52" s="118" t="str">
        <f t="shared" si="4"/>
        <v/>
      </c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 t="str">
        <f t="shared" ca="1" si="0"/>
        <v/>
      </c>
      <c r="L53" s="118" t="str">
        <f t="shared" ca="1" si="1"/>
        <v/>
      </c>
      <c r="M53" s="28"/>
      <c r="N53" s="101"/>
      <c r="P53" s="118" t="str">
        <f t="shared" si="4"/>
        <v/>
      </c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 t="str">
        <f t="shared" ca="1" si="0"/>
        <v/>
      </c>
      <c r="L54" s="118" t="str">
        <f t="shared" ca="1" si="1"/>
        <v/>
      </c>
      <c r="M54" s="28"/>
      <c r="N54" s="101"/>
      <c r="P54" s="118" t="str">
        <f t="shared" si="4"/>
        <v/>
      </c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 t="str">
        <f t="shared" ca="1" si="0"/>
        <v/>
      </c>
      <c r="L55" s="118" t="str">
        <f t="shared" ca="1" si="1"/>
        <v/>
      </c>
      <c r="M55" s="28"/>
      <c r="N55" s="101"/>
      <c r="P55" s="118" t="str">
        <f t="shared" si="4"/>
        <v/>
      </c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 t="str">
        <f t="shared" ca="1" si="0"/>
        <v/>
      </c>
      <c r="L56" s="118" t="str">
        <f t="shared" ca="1" si="1"/>
        <v/>
      </c>
      <c r="M56" s="28"/>
      <c r="N56" s="101"/>
      <c r="P56" s="118" t="str">
        <f t="shared" si="4"/>
        <v/>
      </c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 t="str">
        <f t="shared" ca="1" si="0"/>
        <v/>
      </c>
      <c r="L57" s="118" t="str">
        <f t="shared" ca="1" si="1"/>
        <v/>
      </c>
      <c r="M57" s="28"/>
      <c r="N57" s="101"/>
      <c r="P57" s="118" t="str">
        <f t="shared" si="4"/>
        <v/>
      </c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 t="str">
        <f t="shared" ca="1" si="0"/>
        <v/>
      </c>
      <c r="L58" s="118" t="str">
        <f t="shared" ca="1" si="1"/>
        <v/>
      </c>
      <c r="M58" s="28"/>
      <c r="N58" s="101"/>
      <c r="P58" s="118" t="str">
        <f t="shared" si="4"/>
        <v/>
      </c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 t="str">
        <f t="shared" ca="1" si="0"/>
        <v/>
      </c>
      <c r="L59" s="118" t="str">
        <f t="shared" ca="1" si="1"/>
        <v/>
      </c>
      <c r="M59" s="28"/>
      <c r="N59" s="101"/>
      <c r="P59" s="118" t="str">
        <f t="shared" si="4"/>
        <v/>
      </c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 t="str">
        <f t="shared" ca="1" si="0"/>
        <v/>
      </c>
      <c r="L60" s="118" t="str">
        <f t="shared" ca="1" si="1"/>
        <v/>
      </c>
      <c r="M60" s="28"/>
      <c r="N60" s="101"/>
      <c r="P60" s="118" t="str">
        <f t="shared" si="4"/>
        <v/>
      </c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 t="str">
        <f t="shared" ca="1" si="0"/>
        <v/>
      </c>
      <c r="L61" s="118" t="str">
        <f t="shared" ca="1" si="1"/>
        <v/>
      </c>
      <c r="M61" s="28"/>
      <c r="N61" s="101"/>
      <c r="P61" s="118" t="str">
        <f t="shared" si="4"/>
        <v/>
      </c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 t="str">
        <f t="shared" ca="1" si="0"/>
        <v/>
      </c>
      <c r="L62" s="118" t="str">
        <f t="shared" ca="1" si="1"/>
        <v/>
      </c>
      <c r="M62" s="28"/>
      <c r="N62" s="101"/>
      <c r="P62" s="118" t="str">
        <f t="shared" si="4"/>
        <v/>
      </c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 t="str">
        <f t="shared" ca="1" si="0"/>
        <v/>
      </c>
      <c r="L63" s="118" t="str">
        <f t="shared" ca="1" si="1"/>
        <v/>
      </c>
      <c r="M63" s="28"/>
      <c r="N63" s="101"/>
      <c r="P63" s="118" t="str">
        <f t="shared" si="4"/>
        <v/>
      </c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 t="str">
        <f t="shared" ca="1" si="0"/>
        <v/>
      </c>
      <c r="L64" s="118" t="str">
        <f t="shared" ca="1" si="1"/>
        <v/>
      </c>
      <c r="M64" s="28"/>
      <c r="N64" s="101"/>
      <c r="P64" s="118" t="str">
        <f t="shared" si="4"/>
        <v/>
      </c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 t="str">
        <f t="shared" ca="1" si="0"/>
        <v/>
      </c>
      <c r="L65" s="118" t="str">
        <f t="shared" ca="1" si="1"/>
        <v/>
      </c>
      <c r="M65" s="28"/>
      <c r="N65" s="101"/>
      <c r="P65" s="118" t="str">
        <f t="shared" si="4"/>
        <v/>
      </c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 t="str">
        <f t="shared" ca="1" si="0"/>
        <v/>
      </c>
      <c r="L66" s="118" t="str">
        <f t="shared" ca="1" si="1"/>
        <v/>
      </c>
      <c r="M66" s="28"/>
      <c r="N66" s="101"/>
      <c r="P66" s="118" t="str">
        <f t="shared" si="4"/>
        <v/>
      </c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 t="str">
        <f t="shared" ca="1" si="0"/>
        <v/>
      </c>
      <c r="L67" s="118" t="str">
        <f t="shared" ca="1" si="1"/>
        <v/>
      </c>
      <c r="M67" s="28"/>
      <c r="N67" s="101"/>
      <c r="P67" s="118" t="str">
        <f t="shared" si="4"/>
        <v/>
      </c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 t="str">
        <f t="shared" ca="1" si="0"/>
        <v/>
      </c>
      <c r="L68" s="118" t="str">
        <f t="shared" ca="1" si="1"/>
        <v/>
      </c>
      <c r="M68" s="28"/>
      <c r="N68" s="101"/>
      <c r="P68" s="118" t="str">
        <f t="shared" si="4"/>
        <v/>
      </c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 t="str">
        <f t="shared" ca="1" si="0"/>
        <v/>
      </c>
      <c r="L69" s="118" t="str">
        <f t="shared" ca="1" si="1"/>
        <v/>
      </c>
      <c r="M69" s="28"/>
      <c r="N69" s="101"/>
      <c r="P69" s="118" t="str">
        <f t="shared" si="4"/>
        <v/>
      </c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 t="str">
        <f t="shared" ref="K70:K133" ca="1" si="5">IFERROR(IF(AND($B$2&lt;=IF($N70&lt;&gt;"",$N70,$K69-7),IF($N70&lt;&gt;"",$N70,$K69-7)&lt;=EndDate),IF($N70&lt;&gt;"",$N70,$K69-7),""),"")</f>
        <v/>
      </c>
      <c r="L70" s="118" t="str">
        <f t="shared" ref="L70:L133" ca="1" si="6">IFERROR(0+VLOOKUP($K70,$N:$P,3,FALSE),"")</f>
        <v/>
      </c>
      <c r="M70" s="28"/>
      <c r="N70" s="101"/>
      <c r="P70" s="118" t="str">
        <f t="shared" ref="P70:P133" si="7">IFERROR(O70/O71-1,"")</f>
        <v/>
      </c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 t="str">
        <f t="shared" ca="1" si="5"/>
        <v/>
      </c>
      <c r="L71" s="118" t="str">
        <f t="shared" ca="1" si="6"/>
        <v/>
      </c>
      <c r="M71" s="28"/>
      <c r="N71" s="101"/>
      <c r="P71" s="118" t="str">
        <f t="shared" si="7"/>
        <v/>
      </c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 t="str">
        <f t="shared" ca="1" si="5"/>
        <v/>
      </c>
      <c r="L72" s="118" t="str">
        <f t="shared" ca="1" si="6"/>
        <v/>
      </c>
      <c r="M72" s="28"/>
      <c r="N72" s="101"/>
      <c r="P72" s="118" t="str">
        <f t="shared" si="7"/>
        <v/>
      </c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 t="str">
        <f t="shared" ca="1" si="5"/>
        <v/>
      </c>
      <c r="L73" s="118" t="str">
        <f t="shared" ca="1" si="6"/>
        <v/>
      </c>
      <c r="M73" s="28"/>
      <c r="N73" s="101"/>
      <c r="P73" s="118" t="str">
        <f t="shared" si="7"/>
        <v/>
      </c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 t="str">
        <f t="shared" ca="1" si="5"/>
        <v/>
      </c>
      <c r="L74" s="118" t="str">
        <f t="shared" ca="1" si="6"/>
        <v/>
      </c>
      <c r="M74" s="28"/>
      <c r="N74" s="101"/>
      <c r="P74" s="118" t="str">
        <f t="shared" si="7"/>
        <v/>
      </c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 t="str">
        <f t="shared" ca="1" si="5"/>
        <v/>
      </c>
      <c r="L75" s="118" t="str">
        <f t="shared" ca="1" si="6"/>
        <v/>
      </c>
      <c r="M75" s="28"/>
      <c r="N75" s="101"/>
      <c r="P75" s="118" t="str">
        <f t="shared" si="7"/>
        <v/>
      </c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 t="str">
        <f t="shared" ca="1" si="5"/>
        <v/>
      </c>
      <c r="L76" s="118" t="str">
        <f t="shared" ca="1" si="6"/>
        <v/>
      </c>
      <c r="M76" s="28"/>
      <c r="N76" s="101"/>
      <c r="P76" s="118" t="str">
        <f t="shared" si="7"/>
        <v/>
      </c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 t="str">
        <f t="shared" ca="1" si="5"/>
        <v/>
      </c>
      <c r="L77" s="118" t="str">
        <f t="shared" ca="1" si="6"/>
        <v/>
      </c>
      <c r="M77" s="28"/>
      <c r="N77" s="101"/>
      <c r="P77" s="118" t="str">
        <f t="shared" si="7"/>
        <v/>
      </c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 t="str">
        <f t="shared" ca="1" si="5"/>
        <v/>
      </c>
      <c r="L78" s="118" t="str">
        <f t="shared" ca="1" si="6"/>
        <v/>
      </c>
      <c r="M78" s="28"/>
      <c r="N78" s="101"/>
      <c r="P78" s="118" t="str">
        <f t="shared" si="7"/>
        <v/>
      </c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 t="str">
        <f t="shared" ca="1" si="5"/>
        <v/>
      </c>
      <c r="L79" s="118" t="str">
        <f t="shared" ca="1" si="6"/>
        <v/>
      </c>
      <c r="M79" s="28"/>
      <c r="N79" s="101"/>
      <c r="P79" s="118" t="str">
        <f t="shared" si="7"/>
        <v/>
      </c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 t="str">
        <f t="shared" ca="1" si="5"/>
        <v/>
      </c>
      <c r="L80" s="118" t="str">
        <f t="shared" ca="1" si="6"/>
        <v/>
      </c>
      <c r="M80" s="28"/>
      <c r="N80" s="101"/>
      <c r="P80" s="118" t="str">
        <f t="shared" si="7"/>
        <v/>
      </c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 t="str">
        <f t="shared" ca="1" si="5"/>
        <v/>
      </c>
      <c r="L81" s="118" t="str">
        <f t="shared" ca="1" si="6"/>
        <v/>
      </c>
      <c r="M81" s="28"/>
      <c r="N81" s="101"/>
      <c r="P81" s="118" t="str">
        <f t="shared" si="7"/>
        <v/>
      </c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 t="str">
        <f t="shared" ca="1" si="5"/>
        <v/>
      </c>
      <c r="L82" s="118" t="str">
        <f t="shared" ca="1" si="6"/>
        <v/>
      </c>
      <c r="M82" s="28"/>
      <c r="N82" s="101"/>
      <c r="P82" s="118" t="str">
        <f t="shared" si="7"/>
        <v/>
      </c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 t="str">
        <f t="shared" ca="1" si="5"/>
        <v/>
      </c>
      <c r="L83" s="118" t="str">
        <f t="shared" ca="1" si="6"/>
        <v/>
      </c>
      <c r="M83" s="28"/>
      <c r="N83" s="101"/>
      <c r="P83" s="118" t="str">
        <f t="shared" si="7"/>
        <v/>
      </c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 t="str">
        <f t="shared" ca="1" si="5"/>
        <v/>
      </c>
      <c r="L84" s="118" t="str">
        <f t="shared" ca="1" si="6"/>
        <v/>
      </c>
      <c r="M84" s="28"/>
      <c r="N84" s="101"/>
      <c r="P84" s="118" t="str">
        <f t="shared" si="7"/>
        <v/>
      </c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 t="str">
        <f t="shared" ca="1" si="5"/>
        <v/>
      </c>
      <c r="L85" s="118" t="str">
        <f t="shared" ca="1" si="6"/>
        <v/>
      </c>
      <c r="M85" s="28"/>
      <c r="N85" s="101"/>
      <c r="P85" s="118" t="str">
        <f t="shared" si="7"/>
        <v/>
      </c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 t="str">
        <f t="shared" ca="1" si="5"/>
        <v/>
      </c>
      <c r="L86" s="118" t="str">
        <f t="shared" ca="1" si="6"/>
        <v/>
      </c>
      <c r="M86" s="28"/>
      <c r="N86" s="101"/>
      <c r="P86" s="118" t="str">
        <f t="shared" si="7"/>
        <v/>
      </c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 t="str">
        <f t="shared" ca="1" si="5"/>
        <v/>
      </c>
      <c r="L87" s="118" t="str">
        <f t="shared" ca="1" si="6"/>
        <v/>
      </c>
      <c r="M87" s="28"/>
      <c r="N87" s="101"/>
      <c r="P87" s="118" t="str">
        <f t="shared" si="7"/>
        <v/>
      </c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 t="str">
        <f t="shared" ca="1" si="5"/>
        <v/>
      </c>
      <c r="L88" s="118" t="str">
        <f t="shared" ca="1" si="6"/>
        <v/>
      </c>
      <c r="M88" s="28"/>
      <c r="N88" s="101"/>
      <c r="P88" s="118" t="str">
        <f t="shared" si="7"/>
        <v/>
      </c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 t="str">
        <f t="shared" ca="1" si="5"/>
        <v/>
      </c>
      <c r="L89" s="118" t="str">
        <f t="shared" ca="1" si="6"/>
        <v/>
      </c>
      <c r="M89" s="28"/>
      <c r="N89" s="101"/>
      <c r="P89" s="118" t="str">
        <f t="shared" si="7"/>
        <v/>
      </c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 t="str">
        <f t="shared" ca="1" si="5"/>
        <v/>
      </c>
      <c r="L90" s="118" t="str">
        <f t="shared" ca="1" si="6"/>
        <v/>
      </c>
      <c r="M90" s="28"/>
      <c r="N90" s="101"/>
      <c r="P90" s="118" t="str">
        <f t="shared" si="7"/>
        <v/>
      </c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 t="str">
        <f t="shared" ca="1" si="5"/>
        <v/>
      </c>
      <c r="L91" s="118" t="str">
        <f t="shared" ca="1" si="6"/>
        <v/>
      </c>
      <c r="M91" s="28"/>
      <c r="N91" s="101"/>
      <c r="P91" s="118" t="str">
        <f t="shared" si="7"/>
        <v/>
      </c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 t="str">
        <f t="shared" ca="1" si="5"/>
        <v/>
      </c>
      <c r="L92" s="118" t="str">
        <f t="shared" ca="1" si="6"/>
        <v/>
      </c>
      <c r="M92" s="28"/>
      <c r="N92" s="101"/>
      <c r="P92" s="118" t="str">
        <f t="shared" si="7"/>
        <v/>
      </c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 t="str">
        <f t="shared" ca="1" si="5"/>
        <v/>
      </c>
      <c r="L93" s="118" t="str">
        <f t="shared" ca="1" si="6"/>
        <v/>
      </c>
      <c r="M93" s="28"/>
      <c r="N93" s="101"/>
      <c r="P93" s="118" t="str">
        <f t="shared" si="7"/>
        <v/>
      </c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 t="str">
        <f t="shared" ca="1" si="5"/>
        <v/>
      </c>
      <c r="L94" s="118" t="str">
        <f t="shared" ca="1" si="6"/>
        <v/>
      </c>
      <c r="M94" s="28"/>
      <c r="N94" s="101"/>
      <c r="P94" s="118" t="str">
        <f t="shared" si="7"/>
        <v/>
      </c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 t="str">
        <f t="shared" ca="1" si="5"/>
        <v/>
      </c>
      <c r="L95" s="118" t="str">
        <f t="shared" ca="1" si="6"/>
        <v/>
      </c>
      <c r="M95" s="28"/>
      <c r="N95" s="101"/>
      <c r="P95" s="118" t="str">
        <f t="shared" si="7"/>
        <v/>
      </c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 t="str">
        <f t="shared" ca="1" si="5"/>
        <v/>
      </c>
      <c r="L96" s="118" t="str">
        <f t="shared" ca="1" si="6"/>
        <v/>
      </c>
      <c r="M96" s="28"/>
      <c r="N96" s="101"/>
      <c r="P96" s="118" t="str">
        <f t="shared" si="7"/>
        <v/>
      </c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 t="str">
        <f t="shared" ca="1" si="5"/>
        <v/>
      </c>
      <c r="L97" s="118" t="str">
        <f t="shared" ca="1" si="6"/>
        <v/>
      </c>
      <c r="M97" s="28"/>
      <c r="N97" s="101"/>
      <c r="P97" s="118" t="str">
        <f t="shared" si="7"/>
        <v/>
      </c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 t="str">
        <f t="shared" ca="1" si="5"/>
        <v/>
      </c>
      <c r="L98" s="118" t="str">
        <f t="shared" ca="1" si="6"/>
        <v/>
      </c>
      <c r="M98" s="28"/>
      <c r="N98" s="101"/>
      <c r="P98" s="118" t="str">
        <f t="shared" si="7"/>
        <v/>
      </c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 t="str">
        <f t="shared" ca="1" si="5"/>
        <v/>
      </c>
      <c r="L99" s="118" t="str">
        <f t="shared" ca="1" si="6"/>
        <v/>
      </c>
      <c r="M99" s="28"/>
      <c r="N99" s="101"/>
      <c r="P99" s="118" t="str">
        <f t="shared" si="7"/>
        <v/>
      </c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 t="str">
        <f t="shared" ca="1" si="5"/>
        <v/>
      </c>
      <c r="L100" s="118" t="str">
        <f t="shared" ca="1" si="6"/>
        <v/>
      </c>
      <c r="M100" s="28"/>
      <c r="N100" s="101"/>
      <c r="P100" s="118" t="str">
        <f t="shared" si="7"/>
        <v/>
      </c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 t="str">
        <f t="shared" ca="1" si="5"/>
        <v/>
      </c>
      <c r="L101" s="118" t="str">
        <f t="shared" ca="1" si="6"/>
        <v/>
      </c>
      <c r="M101" s="28"/>
      <c r="N101" s="101"/>
      <c r="P101" s="118" t="str">
        <f t="shared" si="7"/>
        <v/>
      </c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 t="str">
        <f t="shared" ca="1" si="5"/>
        <v/>
      </c>
      <c r="L102" s="118" t="str">
        <f t="shared" ca="1" si="6"/>
        <v/>
      </c>
      <c r="M102" s="28"/>
      <c r="N102" s="101"/>
      <c r="P102" s="118" t="str">
        <f t="shared" si="7"/>
        <v/>
      </c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 t="str">
        <f t="shared" ca="1" si="5"/>
        <v/>
      </c>
      <c r="L103" s="118" t="str">
        <f t="shared" ca="1" si="6"/>
        <v/>
      </c>
      <c r="M103" s="28"/>
      <c r="N103" s="101"/>
      <c r="P103" s="118" t="str">
        <f t="shared" si="7"/>
        <v/>
      </c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 t="str">
        <f t="shared" ca="1" si="5"/>
        <v/>
      </c>
      <c r="L104" s="118" t="str">
        <f t="shared" ca="1" si="6"/>
        <v/>
      </c>
      <c r="M104" s="28"/>
      <c r="N104" s="101"/>
      <c r="P104" s="118" t="str">
        <f t="shared" si="7"/>
        <v/>
      </c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 t="str">
        <f t="shared" ca="1" si="5"/>
        <v/>
      </c>
      <c r="L105" s="118" t="str">
        <f t="shared" ca="1" si="6"/>
        <v/>
      </c>
      <c r="M105" s="28"/>
      <c r="N105" s="101"/>
      <c r="P105" s="118" t="str">
        <f t="shared" si="7"/>
        <v/>
      </c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 t="str">
        <f t="shared" ca="1" si="5"/>
        <v/>
      </c>
      <c r="L106" s="118" t="str">
        <f t="shared" ca="1" si="6"/>
        <v/>
      </c>
      <c r="M106" s="28"/>
      <c r="N106" s="101"/>
      <c r="P106" s="118" t="str">
        <f t="shared" si="7"/>
        <v/>
      </c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 t="str">
        <f t="shared" ca="1" si="5"/>
        <v/>
      </c>
      <c r="L107" s="118" t="str">
        <f t="shared" ca="1" si="6"/>
        <v/>
      </c>
      <c r="M107" s="28"/>
      <c r="N107" s="101"/>
      <c r="P107" s="118" t="str">
        <f t="shared" si="7"/>
        <v/>
      </c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 t="str">
        <f t="shared" ca="1" si="5"/>
        <v/>
      </c>
      <c r="L108" s="118" t="str">
        <f t="shared" ca="1" si="6"/>
        <v/>
      </c>
      <c r="M108" s="28"/>
      <c r="N108" s="101"/>
      <c r="P108" s="118" t="str">
        <f t="shared" si="7"/>
        <v/>
      </c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 t="str">
        <f t="shared" ca="1" si="5"/>
        <v/>
      </c>
      <c r="L109" s="118" t="str">
        <f t="shared" ca="1" si="6"/>
        <v/>
      </c>
      <c r="M109" s="28"/>
      <c r="N109" s="101"/>
      <c r="P109" s="118" t="str">
        <f t="shared" si="7"/>
        <v/>
      </c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 t="str">
        <f t="shared" ca="1" si="5"/>
        <v/>
      </c>
      <c r="L110" s="118" t="str">
        <f t="shared" ca="1" si="6"/>
        <v/>
      </c>
      <c r="M110" s="28"/>
      <c r="N110" s="101"/>
      <c r="P110" s="118" t="str">
        <f t="shared" si="7"/>
        <v/>
      </c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 t="str">
        <f t="shared" ca="1" si="5"/>
        <v/>
      </c>
      <c r="L111" s="118" t="str">
        <f t="shared" ca="1" si="6"/>
        <v/>
      </c>
      <c r="M111" s="28"/>
      <c r="N111" s="101"/>
      <c r="P111" s="118" t="str">
        <f t="shared" si="7"/>
        <v/>
      </c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 t="str">
        <f t="shared" ca="1" si="5"/>
        <v/>
      </c>
      <c r="L112" s="118" t="str">
        <f t="shared" ca="1" si="6"/>
        <v/>
      </c>
      <c r="M112" s="28"/>
      <c r="N112" s="101"/>
      <c r="P112" s="118" t="str">
        <f t="shared" si="7"/>
        <v/>
      </c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 t="str">
        <f t="shared" ca="1" si="5"/>
        <v/>
      </c>
      <c r="L113" s="118" t="str">
        <f t="shared" ca="1" si="6"/>
        <v/>
      </c>
      <c r="M113" s="28"/>
      <c r="N113" s="101"/>
      <c r="P113" s="118" t="str">
        <f t="shared" si="7"/>
        <v/>
      </c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 t="str">
        <f t="shared" ca="1" si="5"/>
        <v/>
      </c>
      <c r="L114" s="118" t="str">
        <f t="shared" ca="1" si="6"/>
        <v/>
      </c>
      <c r="M114" s="28"/>
      <c r="N114" s="101"/>
      <c r="P114" s="118" t="str">
        <f t="shared" si="7"/>
        <v/>
      </c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 t="str">
        <f t="shared" ca="1" si="5"/>
        <v/>
      </c>
      <c r="L115" s="118" t="str">
        <f t="shared" ca="1" si="6"/>
        <v/>
      </c>
      <c r="M115" s="28"/>
      <c r="N115" s="101"/>
      <c r="P115" s="118" t="str">
        <f t="shared" si="7"/>
        <v/>
      </c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 t="str">
        <f t="shared" ca="1" si="5"/>
        <v/>
      </c>
      <c r="L116" s="118" t="str">
        <f t="shared" ca="1" si="6"/>
        <v/>
      </c>
      <c r="M116" s="28"/>
      <c r="N116" s="101"/>
      <c r="P116" s="118" t="str">
        <f t="shared" si="7"/>
        <v/>
      </c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 t="str">
        <f t="shared" ca="1" si="5"/>
        <v/>
      </c>
      <c r="L117" s="118" t="str">
        <f t="shared" ca="1" si="6"/>
        <v/>
      </c>
      <c r="M117" s="28"/>
      <c r="N117" s="101"/>
      <c r="P117" s="118" t="str">
        <f t="shared" si="7"/>
        <v/>
      </c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 t="str">
        <f t="shared" ca="1" si="5"/>
        <v/>
      </c>
      <c r="L118" s="118" t="str">
        <f t="shared" ca="1" si="6"/>
        <v/>
      </c>
      <c r="M118" s="28"/>
      <c r="N118" s="101"/>
      <c r="P118" s="118" t="str">
        <f t="shared" si="7"/>
        <v/>
      </c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 t="str">
        <f t="shared" ca="1" si="5"/>
        <v/>
      </c>
      <c r="L119" s="118" t="str">
        <f t="shared" ca="1" si="6"/>
        <v/>
      </c>
      <c r="M119" s="28"/>
      <c r="N119" s="101"/>
      <c r="P119" s="118" t="str">
        <f t="shared" si="7"/>
        <v/>
      </c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 t="str">
        <f t="shared" ca="1" si="5"/>
        <v/>
      </c>
      <c r="L120" s="118" t="str">
        <f t="shared" ca="1" si="6"/>
        <v/>
      </c>
      <c r="M120" s="28"/>
      <c r="N120" s="101"/>
      <c r="P120" s="118" t="str">
        <f t="shared" si="7"/>
        <v/>
      </c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 t="str">
        <f t="shared" ca="1" si="5"/>
        <v/>
      </c>
      <c r="L121" s="118" t="str">
        <f t="shared" ca="1" si="6"/>
        <v/>
      </c>
      <c r="M121" s="28"/>
      <c r="N121" s="101"/>
      <c r="P121" s="118" t="str">
        <f t="shared" si="7"/>
        <v/>
      </c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 t="str">
        <f t="shared" ca="1" si="5"/>
        <v/>
      </c>
      <c r="L122" s="118" t="str">
        <f t="shared" ca="1" si="6"/>
        <v/>
      </c>
      <c r="M122" s="28"/>
      <c r="N122" s="101"/>
      <c r="P122" s="118" t="str">
        <f t="shared" si="7"/>
        <v/>
      </c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 t="str">
        <f t="shared" ca="1" si="5"/>
        <v/>
      </c>
      <c r="L123" s="118" t="str">
        <f t="shared" ca="1" si="6"/>
        <v/>
      </c>
      <c r="M123" s="28"/>
      <c r="N123" s="101"/>
      <c r="P123" s="118" t="str">
        <f t="shared" si="7"/>
        <v/>
      </c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 t="str">
        <f t="shared" ca="1" si="5"/>
        <v/>
      </c>
      <c r="L124" s="118" t="str">
        <f t="shared" ca="1" si="6"/>
        <v/>
      </c>
      <c r="M124" s="28"/>
      <c r="N124" s="101"/>
      <c r="P124" s="118" t="str">
        <f t="shared" si="7"/>
        <v/>
      </c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 t="str">
        <f t="shared" ca="1" si="5"/>
        <v/>
      </c>
      <c r="L125" s="118" t="str">
        <f t="shared" ca="1" si="6"/>
        <v/>
      </c>
      <c r="M125" s="28"/>
      <c r="N125" s="101"/>
      <c r="P125" s="118" t="str">
        <f t="shared" si="7"/>
        <v/>
      </c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 t="str">
        <f t="shared" ca="1" si="5"/>
        <v/>
      </c>
      <c r="L126" s="118" t="str">
        <f t="shared" ca="1" si="6"/>
        <v/>
      </c>
      <c r="M126" s="28"/>
      <c r="N126" s="101"/>
      <c r="P126" s="118" t="str">
        <f t="shared" si="7"/>
        <v/>
      </c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 t="str">
        <f t="shared" ca="1" si="5"/>
        <v/>
      </c>
      <c r="L127" s="118" t="str">
        <f t="shared" ca="1" si="6"/>
        <v/>
      </c>
      <c r="M127" s="28"/>
      <c r="N127" s="101"/>
      <c r="P127" s="118" t="str">
        <f t="shared" si="7"/>
        <v/>
      </c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 t="str">
        <f t="shared" ca="1" si="5"/>
        <v/>
      </c>
      <c r="L128" s="118" t="str">
        <f t="shared" ca="1" si="6"/>
        <v/>
      </c>
      <c r="M128" s="28"/>
      <c r="N128" s="101"/>
      <c r="P128" s="118" t="str">
        <f t="shared" si="7"/>
        <v/>
      </c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 t="str">
        <f t="shared" ca="1" si="5"/>
        <v/>
      </c>
      <c r="L129" s="118" t="str">
        <f t="shared" ca="1" si="6"/>
        <v/>
      </c>
      <c r="M129" s="28"/>
      <c r="N129" s="101"/>
      <c r="P129" s="118" t="str">
        <f t="shared" si="7"/>
        <v/>
      </c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 t="str">
        <f t="shared" ca="1" si="5"/>
        <v/>
      </c>
      <c r="L130" s="118" t="str">
        <f t="shared" ca="1" si="6"/>
        <v/>
      </c>
      <c r="M130" s="28"/>
      <c r="N130" s="101"/>
      <c r="P130" s="118" t="str">
        <f t="shared" si="7"/>
        <v/>
      </c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 t="str">
        <f t="shared" ca="1" si="5"/>
        <v/>
      </c>
      <c r="L131" s="118" t="str">
        <f t="shared" ca="1" si="6"/>
        <v/>
      </c>
      <c r="M131" s="28"/>
      <c r="N131" s="101"/>
      <c r="P131" s="118" t="str">
        <f t="shared" si="7"/>
        <v/>
      </c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 t="str">
        <f t="shared" ca="1" si="5"/>
        <v/>
      </c>
      <c r="L132" s="118" t="str">
        <f t="shared" ca="1" si="6"/>
        <v/>
      </c>
      <c r="M132" s="28"/>
      <c r="N132" s="101"/>
      <c r="P132" s="118" t="str">
        <f t="shared" si="7"/>
        <v/>
      </c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 t="str">
        <f t="shared" ca="1" si="5"/>
        <v/>
      </c>
      <c r="L133" s="118" t="str">
        <f t="shared" ca="1" si="6"/>
        <v/>
      </c>
      <c r="M133" s="28"/>
      <c r="N133" s="101"/>
      <c r="P133" s="118" t="str">
        <f t="shared" si="7"/>
        <v/>
      </c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 t="str">
        <f t="shared" ref="K134:K197" ca="1" si="8">IFERROR(IF(AND($B$2&lt;=IF($N134&lt;&gt;"",$N134,$K133-7),IF($N134&lt;&gt;"",$N134,$K133-7)&lt;=EndDate),IF($N134&lt;&gt;"",$N134,$K133-7),""),"")</f>
        <v/>
      </c>
      <c r="L134" s="118" t="str">
        <f t="shared" ref="L134:L197" ca="1" si="9">IFERROR(0+VLOOKUP($K134,$N:$P,3,FALSE),"")</f>
        <v/>
      </c>
      <c r="M134" s="28"/>
      <c r="N134" s="101"/>
      <c r="P134" s="118" t="str">
        <f t="shared" ref="P134:P197" si="10">IFERROR(O134/O135-1,"")</f>
        <v/>
      </c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 t="str">
        <f t="shared" ca="1" si="8"/>
        <v/>
      </c>
      <c r="L135" s="118" t="str">
        <f t="shared" ca="1" si="9"/>
        <v/>
      </c>
      <c r="M135" s="28"/>
      <c r="N135" s="101"/>
      <c r="P135" s="118" t="str">
        <f t="shared" si="10"/>
        <v/>
      </c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 t="str">
        <f t="shared" ca="1" si="8"/>
        <v/>
      </c>
      <c r="L136" s="118" t="str">
        <f t="shared" ca="1" si="9"/>
        <v/>
      </c>
      <c r="M136" s="28"/>
      <c r="N136" s="101"/>
      <c r="P136" s="118" t="str">
        <f t="shared" si="10"/>
        <v/>
      </c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 t="str">
        <f t="shared" ca="1" si="8"/>
        <v/>
      </c>
      <c r="L137" s="118" t="str">
        <f t="shared" ca="1" si="9"/>
        <v/>
      </c>
      <c r="M137" s="28"/>
      <c r="N137" s="101"/>
      <c r="P137" s="118" t="str">
        <f t="shared" si="10"/>
        <v/>
      </c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 t="str">
        <f t="shared" ca="1" si="8"/>
        <v/>
      </c>
      <c r="L138" s="118" t="str">
        <f t="shared" ca="1" si="9"/>
        <v/>
      </c>
      <c r="M138" s="28"/>
      <c r="N138" s="101"/>
      <c r="P138" s="118" t="str">
        <f t="shared" si="10"/>
        <v/>
      </c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 t="str">
        <f t="shared" ca="1" si="8"/>
        <v/>
      </c>
      <c r="L139" s="118" t="str">
        <f t="shared" ca="1" si="9"/>
        <v/>
      </c>
      <c r="M139" s="28"/>
      <c r="N139" s="101"/>
      <c r="P139" s="118" t="str">
        <f t="shared" si="10"/>
        <v/>
      </c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 t="str">
        <f t="shared" ca="1" si="8"/>
        <v/>
      </c>
      <c r="L140" s="118" t="str">
        <f t="shared" ca="1" si="9"/>
        <v/>
      </c>
      <c r="M140" s="28"/>
      <c r="N140" s="101"/>
      <c r="P140" s="118" t="str">
        <f t="shared" si="10"/>
        <v/>
      </c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 t="str">
        <f t="shared" ca="1" si="8"/>
        <v/>
      </c>
      <c r="L141" s="118" t="str">
        <f t="shared" ca="1" si="9"/>
        <v/>
      </c>
      <c r="M141" s="28"/>
      <c r="N141" s="101"/>
      <c r="P141" s="118" t="str">
        <f t="shared" si="10"/>
        <v/>
      </c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 t="str">
        <f t="shared" ca="1" si="8"/>
        <v/>
      </c>
      <c r="L142" s="118" t="str">
        <f t="shared" ca="1" si="9"/>
        <v/>
      </c>
      <c r="M142" s="28"/>
      <c r="N142" s="101"/>
      <c r="P142" s="118" t="str">
        <f t="shared" si="10"/>
        <v/>
      </c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 t="str">
        <f t="shared" ca="1" si="8"/>
        <v/>
      </c>
      <c r="L143" s="118" t="str">
        <f t="shared" ca="1" si="9"/>
        <v/>
      </c>
      <c r="M143" s="28"/>
      <c r="N143" s="101"/>
      <c r="P143" s="118" t="str">
        <f t="shared" si="10"/>
        <v/>
      </c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 t="str">
        <f t="shared" ca="1" si="8"/>
        <v/>
      </c>
      <c r="L144" s="118" t="str">
        <f t="shared" ca="1" si="9"/>
        <v/>
      </c>
      <c r="M144" s="28"/>
      <c r="N144" s="101"/>
      <c r="P144" s="118" t="str">
        <f t="shared" si="10"/>
        <v/>
      </c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 t="str">
        <f t="shared" ca="1" si="8"/>
        <v/>
      </c>
      <c r="L145" s="118" t="str">
        <f t="shared" ca="1" si="9"/>
        <v/>
      </c>
      <c r="M145" s="28"/>
      <c r="N145" s="101"/>
      <c r="P145" s="118" t="str">
        <f t="shared" si="10"/>
        <v/>
      </c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 t="str">
        <f t="shared" ca="1" si="8"/>
        <v/>
      </c>
      <c r="L146" s="118" t="str">
        <f t="shared" ca="1" si="9"/>
        <v/>
      </c>
      <c r="M146" s="28"/>
      <c r="N146" s="101"/>
      <c r="P146" s="118" t="str">
        <f t="shared" si="10"/>
        <v/>
      </c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 t="str">
        <f t="shared" ca="1" si="8"/>
        <v/>
      </c>
      <c r="L147" s="118" t="str">
        <f t="shared" ca="1" si="9"/>
        <v/>
      </c>
      <c r="M147" s="28"/>
      <c r="N147" s="101"/>
      <c r="P147" s="118" t="str">
        <f t="shared" si="10"/>
        <v/>
      </c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 t="str">
        <f t="shared" ca="1" si="8"/>
        <v/>
      </c>
      <c r="L148" s="118" t="str">
        <f t="shared" ca="1" si="9"/>
        <v/>
      </c>
      <c r="M148" s="28"/>
      <c r="N148" s="101"/>
      <c r="P148" s="118" t="str">
        <f t="shared" si="10"/>
        <v/>
      </c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 t="str">
        <f t="shared" ca="1" si="8"/>
        <v/>
      </c>
      <c r="L149" s="118" t="str">
        <f t="shared" ca="1" si="9"/>
        <v/>
      </c>
      <c r="M149" s="28"/>
      <c r="N149" s="101"/>
      <c r="P149" s="118" t="str">
        <f t="shared" si="10"/>
        <v/>
      </c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 t="str">
        <f t="shared" ca="1" si="8"/>
        <v/>
      </c>
      <c r="L150" s="118" t="str">
        <f t="shared" ca="1" si="9"/>
        <v/>
      </c>
      <c r="M150" s="28"/>
      <c r="N150" s="101"/>
      <c r="P150" s="118" t="str">
        <f t="shared" si="10"/>
        <v/>
      </c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 t="str">
        <f t="shared" ca="1" si="8"/>
        <v/>
      </c>
      <c r="L151" s="118" t="str">
        <f t="shared" ca="1" si="9"/>
        <v/>
      </c>
      <c r="M151" s="28"/>
      <c r="N151" s="101"/>
      <c r="P151" s="118" t="str">
        <f t="shared" si="10"/>
        <v/>
      </c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 t="str">
        <f t="shared" ca="1" si="8"/>
        <v/>
      </c>
      <c r="L152" s="118" t="str">
        <f t="shared" ca="1" si="9"/>
        <v/>
      </c>
      <c r="M152" s="28"/>
      <c r="N152" s="101"/>
      <c r="P152" s="118" t="str">
        <f t="shared" si="10"/>
        <v/>
      </c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 t="str">
        <f t="shared" ca="1" si="8"/>
        <v/>
      </c>
      <c r="L153" s="118" t="str">
        <f t="shared" ca="1" si="9"/>
        <v/>
      </c>
      <c r="M153" s="28"/>
      <c r="N153" s="101"/>
      <c r="P153" s="118" t="str">
        <f t="shared" si="10"/>
        <v/>
      </c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 t="str">
        <f t="shared" ca="1" si="8"/>
        <v/>
      </c>
      <c r="L154" s="118" t="str">
        <f t="shared" ca="1" si="9"/>
        <v/>
      </c>
      <c r="M154" s="28"/>
      <c r="N154" s="101"/>
      <c r="P154" s="118" t="str">
        <f t="shared" si="10"/>
        <v/>
      </c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 t="str">
        <f t="shared" ca="1" si="8"/>
        <v/>
      </c>
      <c r="L155" s="118" t="str">
        <f t="shared" ca="1" si="9"/>
        <v/>
      </c>
      <c r="M155" s="28"/>
      <c r="N155" s="101"/>
      <c r="P155" s="118" t="str">
        <f t="shared" si="10"/>
        <v/>
      </c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 t="str">
        <f t="shared" ca="1" si="8"/>
        <v/>
      </c>
      <c r="L156" s="118" t="str">
        <f t="shared" ca="1" si="9"/>
        <v/>
      </c>
      <c r="M156" s="28"/>
      <c r="N156" s="101"/>
      <c r="P156" s="118" t="str">
        <f t="shared" si="10"/>
        <v/>
      </c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 t="str">
        <f t="shared" ca="1" si="8"/>
        <v/>
      </c>
      <c r="L157" s="118" t="str">
        <f t="shared" ca="1" si="9"/>
        <v/>
      </c>
      <c r="M157" s="28"/>
      <c r="N157" s="101"/>
      <c r="P157" s="118" t="str">
        <f t="shared" si="10"/>
        <v/>
      </c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 t="str">
        <f t="shared" ca="1" si="8"/>
        <v/>
      </c>
      <c r="L158" s="118" t="str">
        <f t="shared" ca="1" si="9"/>
        <v/>
      </c>
      <c r="M158" s="28"/>
      <c r="N158" s="101"/>
      <c r="P158" s="118" t="str">
        <f t="shared" si="10"/>
        <v/>
      </c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 t="str">
        <f t="shared" ca="1" si="8"/>
        <v/>
      </c>
      <c r="L159" s="118" t="str">
        <f t="shared" ca="1" si="9"/>
        <v/>
      </c>
      <c r="M159" s="28"/>
      <c r="N159" s="101"/>
      <c r="P159" s="118" t="str">
        <f t="shared" si="10"/>
        <v/>
      </c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 t="str">
        <f t="shared" ca="1" si="8"/>
        <v/>
      </c>
      <c r="L160" s="118" t="str">
        <f t="shared" ca="1" si="9"/>
        <v/>
      </c>
      <c r="M160" s="28"/>
      <c r="N160" s="101"/>
      <c r="P160" s="118" t="str">
        <f t="shared" si="10"/>
        <v/>
      </c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 t="str">
        <f t="shared" ca="1" si="8"/>
        <v/>
      </c>
      <c r="L161" s="118" t="str">
        <f t="shared" ca="1" si="9"/>
        <v/>
      </c>
      <c r="M161" s="28"/>
      <c r="N161" s="101"/>
      <c r="P161" s="118" t="str">
        <f t="shared" si="10"/>
        <v/>
      </c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 t="str">
        <f t="shared" ca="1" si="8"/>
        <v/>
      </c>
      <c r="L162" s="118" t="str">
        <f t="shared" ca="1" si="9"/>
        <v/>
      </c>
      <c r="M162" s="28"/>
      <c r="N162" s="101"/>
      <c r="P162" s="118" t="str">
        <f t="shared" si="10"/>
        <v/>
      </c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 t="str">
        <f t="shared" ca="1" si="8"/>
        <v/>
      </c>
      <c r="L163" s="118" t="str">
        <f t="shared" ca="1" si="9"/>
        <v/>
      </c>
      <c r="M163" s="28"/>
      <c r="N163" s="101"/>
      <c r="P163" s="118" t="str">
        <f t="shared" si="10"/>
        <v/>
      </c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 t="str">
        <f t="shared" ca="1" si="8"/>
        <v/>
      </c>
      <c r="L164" s="118" t="str">
        <f t="shared" ca="1" si="9"/>
        <v/>
      </c>
      <c r="M164" s="28"/>
      <c r="N164" s="101"/>
      <c r="P164" s="118" t="str">
        <f t="shared" si="10"/>
        <v/>
      </c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 t="str">
        <f t="shared" ca="1" si="8"/>
        <v/>
      </c>
      <c r="L165" s="118" t="str">
        <f t="shared" ca="1" si="9"/>
        <v/>
      </c>
      <c r="M165" s="28"/>
      <c r="N165" s="101"/>
      <c r="P165" s="118" t="str">
        <f t="shared" si="10"/>
        <v/>
      </c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 t="str">
        <f t="shared" ca="1" si="8"/>
        <v/>
      </c>
      <c r="L166" s="118" t="str">
        <f t="shared" ca="1" si="9"/>
        <v/>
      </c>
      <c r="M166" s="28"/>
      <c r="N166" s="101"/>
      <c r="P166" s="118" t="str">
        <f t="shared" si="10"/>
        <v/>
      </c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 t="str">
        <f t="shared" ca="1" si="8"/>
        <v/>
      </c>
      <c r="L167" s="118" t="str">
        <f t="shared" ca="1" si="9"/>
        <v/>
      </c>
      <c r="M167" s="28"/>
      <c r="N167" s="101"/>
      <c r="P167" s="118" t="str">
        <f t="shared" si="10"/>
        <v/>
      </c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 t="str">
        <f t="shared" ca="1" si="8"/>
        <v/>
      </c>
      <c r="L168" s="118" t="str">
        <f t="shared" ca="1" si="9"/>
        <v/>
      </c>
      <c r="M168" s="28"/>
      <c r="N168" s="101"/>
      <c r="P168" s="118" t="str">
        <f t="shared" si="10"/>
        <v/>
      </c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 t="str">
        <f t="shared" ca="1" si="8"/>
        <v/>
      </c>
      <c r="L169" s="118" t="str">
        <f t="shared" ca="1" si="9"/>
        <v/>
      </c>
      <c r="M169" s="28"/>
      <c r="N169" s="101"/>
      <c r="P169" s="118" t="str">
        <f t="shared" si="10"/>
        <v/>
      </c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 t="str">
        <f t="shared" ca="1" si="8"/>
        <v/>
      </c>
      <c r="L170" s="118" t="str">
        <f t="shared" ca="1" si="9"/>
        <v/>
      </c>
      <c r="M170" s="28"/>
      <c r="N170" s="101"/>
      <c r="P170" s="118" t="str">
        <f t="shared" si="10"/>
        <v/>
      </c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 t="str">
        <f t="shared" ca="1" si="8"/>
        <v/>
      </c>
      <c r="L171" s="118" t="str">
        <f t="shared" ca="1" si="9"/>
        <v/>
      </c>
      <c r="M171" s="28"/>
      <c r="N171" s="101"/>
      <c r="P171" s="118" t="str">
        <f t="shared" si="10"/>
        <v/>
      </c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 t="str">
        <f t="shared" ca="1" si="8"/>
        <v/>
      </c>
      <c r="L172" s="118" t="str">
        <f t="shared" ca="1" si="9"/>
        <v/>
      </c>
      <c r="M172" s="28"/>
      <c r="N172" s="101"/>
      <c r="P172" s="118" t="str">
        <f t="shared" si="10"/>
        <v/>
      </c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 t="str">
        <f t="shared" ca="1" si="8"/>
        <v/>
      </c>
      <c r="L173" s="118" t="str">
        <f t="shared" ca="1" si="9"/>
        <v/>
      </c>
      <c r="M173" s="28"/>
      <c r="N173" s="101"/>
      <c r="P173" s="118" t="str">
        <f t="shared" si="10"/>
        <v/>
      </c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 t="str">
        <f t="shared" ca="1" si="8"/>
        <v/>
      </c>
      <c r="L174" s="118" t="str">
        <f t="shared" ca="1" si="9"/>
        <v/>
      </c>
      <c r="M174" s="28"/>
      <c r="N174" s="101"/>
      <c r="P174" s="118" t="str">
        <f t="shared" si="10"/>
        <v/>
      </c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 t="str">
        <f t="shared" ca="1" si="8"/>
        <v/>
      </c>
      <c r="L175" s="118" t="str">
        <f t="shared" ca="1" si="9"/>
        <v/>
      </c>
      <c r="M175" s="28"/>
      <c r="N175" s="101"/>
      <c r="P175" s="118" t="str">
        <f t="shared" si="10"/>
        <v/>
      </c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 t="str">
        <f t="shared" ca="1" si="8"/>
        <v/>
      </c>
      <c r="L176" s="118" t="str">
        <f t="shared" ca="1" si="9"/>
        <v/>
      </c>
      <c r="M176" s="28"/>
      <c r="N176" s="101"/>
      <c r="P176" s="118" t="str">
        <f t="shared" si="10"/>
        <v/>
      </c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 t="str">
        <f t="shared" ca="1" si="8"/>
        <v/>
      </c>
      <c r="L177" s="118" t="str">
        <f t="shared" ca="1" si="9"/>
        <v/>
      </c>
      <c r="M177" s="28"/>
      <c r="N177" s="101"/>
      <c r="P177" s="118" t="str">
        <f t="shared" si="10"/>
        <v/>
      </c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 t="str">
        <f t="shared" ca="1" si="8"/>
        <v/>
      </c>
      <c r="L178" s="118" t="str">
        <f t="shared" ca="1" si="9"/>
        <v/>
      </c>
      <c r="M178" s="28"/>
      <c r="N178" s="101"/>
      <c r="P178" s="118" t="str">
        <f t="shared" si="10"/>
        <v/>
      </c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 t="str">
        <f t="shared" ca="1" si="8"/>
        <v/>
      </c>
      <c r="L179" s="118" t="str">
        <f t="shared" ca="1" si="9"/>
        <v/>
      </c>
      <c r="M179" s="28"/>
      <c r="N179" s="101"/>
      <c r="P179" s="118" t="str">
        <f t="shared" si="10"/>
        <v/>
      </c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 t="str">
        <f t="shared" ca="1" si="8"/>
        <v/>
      </c>
      <c r="L180" s="118" t="str">
        <f t="shared" ca="1" si="9"/>
        <v/>
      </c>
      <c r="M180" s="28"/>
      <c r="N180" s="101"/>
      <c r="P180" s="118" t="str">
        <f t="shared" si="10"/>
        <v/>
      </c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 t="str">
        <f t="shared" ca="1" si="8"/>
        <v/>
      </c>
      <c r="L181" s="118" t="str">
        <f t="shared" ca="1" si="9"/>
        <v/>
      </c>
      <c r="M181" s="28"/>
      <c r="N181" s="101"/>
      <c r="P181" s="118" t="str">
        <f t="shared" si="10"/>
        <v/>
      </c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 t="str">
        <f t="shared" ca="1" si="8"/>
        <v/>
      </c>
      <c r="L182" s="118" t="str">
        <f t="shared" ca="1" si="9"/>
        <v/>
      </c>
      <c r="M182" s="28"/>
      <c r="N182" s="101"/>
      <c r="P182" s="118" t="str">
        <f t="shared" si="10"/>
        <v/>
      </c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 t="str">
        <f t="shared" ca="1" si="8"/>
        <v/>
      </c>
      <c r="L183" s="118" t="str">
        <f t="shared" ca="1" si="9"/>
        <v/>
      </c>
      <c r="M183" s="28"/>
      <c r="N183" s="101"/>
      <c r="P183" s="118" t="str">
        <f t="shared" si="10"/>
        <v/>
      </c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 t="str">
        <f t="shared" ca="1" si="8"/>
        <v/>
      </c>
      <c r="L184" s="118" t="str">
        <f t="shared" ca="1" si="9"/>
        <v/>
      </c>
      <c r="M184" s="28"/>
      <c r="N184" s="101"/>
      <c r="P184" s="118" t="str">
        <f t="shared" si="10"/>
        <v/>
      </c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 t="str">
        <f t="shared" ca="1" si="8"/>
        <v/>
      </c>
      <c r="L185" s="118" t="str">
        <f t="shared" ca="1" si="9"/>
        <v/>
      </c>
      <c r="M185" s="28"/>
      <c r="N185" s="101"/>
      <c r="P185" s="118" t="str">
        <f t="shared" si="10"/>
        <v/>
      </c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 t="str">
        <f t="shared" ca="1" si="8"/>
        <v/>
      </c>
      <c r="L186" s="118" t="str">
        <f t="shared" ca="1" si="9"/>
        <v/>
      </c>
      <c r="M186" s="28"/>
      <c r="N186" s="101"/>
      <c r="P186" s="118" t="str">
        <f t="shared" si="10"/>
        <v/>
      </c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 t="str">
        <f t="shared" ca="1" si="8"/>
        <v/>
      </c>
      <c r="L187" s="118" t="str">
        <f t="shared" ca="1" si="9"/>
        <v/>
      </c>
      <c r="M187" s="28"/>
      <c r="N187" s="101"/>
      <c r="P187" s="118" t="str">
        <f t="shared" si="10"/>
        <v/>
      </c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 t="str">
        <f t="shared" ca="1" si="8"/>
        <v/>
      </c>
      <c r="L188" s="118" t="str">
        <f t="shared" ca="1" si="9"/>
        <v/>
      </c>
      <c r="M188" s="28"/>
      <c r="N188" s="101"/>
      <c r="P188" s="118" t="str">
        <f t="shared" si="10"/>
        <v/>
      </c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 t="str">
        <f t="shared" ca="1" si="8"/>
        <v/>
      </c>
      <c r="L189" s="118" t="str">
        <f t="shared" ca="1" si="9"/>
        <v/>
      </c>
      <c r="M189" s="28"/>
      <c r="N189" s="101"/>
      <c r="P189" s="118" t="str">
        <f t="shared" si="10"/>
        <v/>
      </c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 t="str">
        <f t="shared" ca="1" si="8"/>
        <v/>
      </c>
      <c r="L190" s="118" t="str">
        <f t="shared" ca="1" si="9"/>
        <v/>
      </c>
      <c r="M190" s="28"/>
      <c r="N190" s="101"/>
      <c r="P190" s="118" t="str">
        <f t="shared" si="10"/>
        <v/>
      </c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 t="str">
        <f t="shared" ca="1" si="8"/>
        <v/>
      </c>
      <c r="L191" s="118" t="str">
        <f t="shared" ca="1" si="9"/>
        <v/>
      </c>
      <c r="M191" s="28"/>
      <c r="N191" s="101"/>
      <c r="P191" s="118" t="str">
        <f t="shared" si="10"/>
        <v/>
      </c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 t="str">
        <f t="shared" ca="1" si="8"/>
        <v/>
      </c>
      <c r="L192" s="118" t="str">
        <f t="shared" ca="1" si="9"/>
        <v/>
      </c>
      <c r="M192" s="28"/>
      <c r="N192" s="101"/>
      <c r="P192" s="118" t="str">
        <f t="shared" si="10"/>
        <v/>
      </c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 t="str">
        <f t="shared" ca="1" si="8"/>
        <v/>
      </c>
      <c r="L193" s="118" t="str">
        <f t="shared" ca="1" si="9"/>
        <v/>
      </c>
      <c r="M193" s="28"/>
      <c r="N193" s="101"/>
      <c r="P193" s="118" t="str">
        <f t="shared" si="10"/>
        <v/>
      </c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 t="str">
        <f t="shared" ca="1" si="8"/>
        <v/>
      </c>
      <c r="L194" s="118" t="str">
        <f t="shared" ca="1" si="9"/>
        <v/>
      </c>
      <c r="M194" s="28"/>
      <c r="N194" s="101"/>
      <c r="P194" s="118" t="str">
        <f t="shared" si="10"/>
        <v/>
      </c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 t="str">
        <f t="shared" ca="1" si="8"/>
        <v/>
      </c>
      <c r="L195" s="118" t="str">
        <f t="shared" ca="1" si="9"/>
        <v/>
      </c>
      <c r="M195" s="28"/>
      <c r="N195" s="101"/>
      <c r="P195" s="118" t="str">
        <f t="shared" si="10"/>
        <v/>
      </c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 t="str">
        <f t="shared" ca="1" si="8"/>
        <v/>
      </c>
      <c r="L196" s="118" t="str">
        <f t="shared" ca="1" si="9"/>
        <v/>
      </c>
      <c r="M196" s="28"/>
      <c r="N196" s="101"/>
      <c r="P196" s="118" t="str">
        <f t="shared" si="10"/>
        <v/>
      </c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 t="str">
        <f t="shared" ca="1" si="8"/>
        <v/>
      </c>
      <c r="L197" s="118" t="str">
        <f t="shared" ca="1" si="9"/>
        <v/>
      </c>
      <c r="M197" s="28"/>
      <c r="N197" s="101"/>
      <c r="P197" s="118" t="str">
        <f t="shared" si="10"/>
        <v/>
      </c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 t="str">
        <f t="shared" ref="K198:K261" ca="1" si="11">IFERROR(IF(AND($B$2&lt;=IF($N198&lt;&gt;"",$N198,$K197-7),IF($N198&lt;&gt;"",$N198,$K197-7)&lt;=EndDate),IF($N198&lt;&gt;"",$N198,$K197-7),""),"")</f>
        <v/>
      </c>
      <c r="L198" s="118" t="str">
        <f t="shared" ref="L198:L261" ca="1" si="12">IFERROR(0+VLOOKUP($K198,$N:$P,3,FALSE),"")</f>
        <v/>
      </c>
      <c r="M198" s="28"/>
      <c r="N198" s="101"/>
      <c r="P198" s="118" t="str">
        <f t="shared" ref="P198:P261" si="13">IFERROR(O198/O199-1,"")</f>
        <v/>
      </c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 t="str">
        <f t="shared" ca="1" si="11"/>
        <v/>
      </c>
      <c r="L199" s="118" t="str">
        <f t="shared" ca="1" si="12"/>
        <v/>
      </c>
      <c r="M199" s="28"/>
      <c r="N199" s="101"/>
      <c r="P199" s="118" t="str">
        <f t="shared" si="13"/>
        <v/>
      </c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 t="str">
        <f t="shared" ca="1" si="11"/>
        <v/>
      </c>
      <c r="L200" s="118" t="str">
        <f t="shared" ca="1" si="12"/>
        <v/>
      </c>
      <c r="M200" s="28"/>
      <c r="N200" s="101"/>
      <c r="P200" s="118" t="str">
        <f t="shared" si="13"/>
        <v/>
      </c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 t="str">
        <f t="shared" ca="1" si="11"/>
        <v/>
      </c>
      <c r="L201" s="118" t="str">
        <f t="shared" ca="1" si="12"/>
        <v/>
      </c>
      <c r="M201" s="28"/>
      <c r="N201" s="101"/>
      <c r="P201" s="118" t="str">
        <f t="shared" si="13"/>
        <v/>
      </c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 t="str">
        <f t="shared" ca="1" si="11"/>
        <v/>
      </c>
      <c r="L202" s="118" t="str">
        <f t="shared" ca="1" si="12"/>
        <v/>
      </c>
      <c r="M202" s="28"/>
      <c r="N202" s="101"/>
      <c r="P202" s="118" t="str">
        <f t="shared" si="13"/>
        <v/>
      </c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 t="str">
        <f t="shared" ca="1" si="11"/>
        <v/>
      </c>
      <c r="L203" s="118" t="str">
        <f t="shared" ca="1" si="12"/>
        <v/>
      </c>
      <c r="M203" s="28"/>
      <c r="N203" s="101"/>
      <c r="P203" s="118" t="str">
        <f t="shared" si="13"/>
        <v/>
      </c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 t="str">
        <f t="shared" ca="1" si="11"/>
        <v/>
      </c>
      <c r="L204" s="118" t="str">
        <f t="shared" ca="1" si="12"/>
        <v/>
      </c>
      <c r="M204" s="28"/>
      <c r="N204" s="101"/>
      <c r="P204" s="118" t="str">
        <f t="shared" si="13"/>
        <v/>
      </c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 t="str">
        <f t="shared" ca="1" si="11"/>
        <v/>
      </c>
      <c r="L205" s="118" t="str">
        <f t="shared" ca="1" si="12"/>
        <v/>
      </c>
      <c r="M205" s="28"/>
      <c r="N205" s="101"/>
      <c r="P205" s="118" t="str">
        <f t="shared" si="13"/>
        <v/>
      </c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 t="str">
        <f t="shared" ca="1" si="11"/>
        <v/>
      </c>
      <c r="L206" s="118" t="str">
        <f t="shared" ca="1" si="12"/>
        <v/>
      </c>
      <c r="M206" s="28"/>
      <c r="N206" s="101"/>
      <c r="P206" s="118" t="str">
        <f t="shared" si="13"/>
        <v/>
      </c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 t="str">
        <f t="shared" ca="1" si="11"/>
        <v/>
      </c>
      <c r="L207" s="118" t="str">
        <f t="shared" ca="1" si="12"/>
        <v/>
      </c>
      <c r="M207" s="28"/>
      <c r="N207" s="101"/>
      <c r="P207" s="118" t="str">
        <f t="shared" si="13"/>
        <v/>
      </c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 t="str">
        <f t="shared" ca="1" si="11"/>
        <v/>
      </c>
      <c r="L208" s="118" t="str">
        <f t="shared" ca="1" si="12"/>
        <v/>
      </c>
      <c r="M208" s="28"/>
      <c r="N208" s="101"/>
      <c r="P208" s="118" t="str">
        <f t="shared" si="13"/>
        <v/>
      </c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 t="str">
        <f t="shared" ca="1" si="11"/>
        <v/>
      </c>
      <c r="L209" s="118" t="str">
        <f t="shared" ca="1" si="12"/>
        <v/>
      </c>
      <c r="M209" s="28"/>
      <c r="N209" s="101"/>
      <c r="P209" s="118" t="str">
        <f t="shared" si="13"/>
        <v/>
      </c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 t="str">
        <f t="shared" ca="1" si="11"/>
        <v/>
      </c>
      <c r="L210" s="118" t="str">
        <f t="shared" ca="1" si="12"/>
        <v/>
      </c>
      <c r="M210" s="28"/>
      <c r="N210" s="101"/>
      <c r="P210" s="118" t="str">
        <f t="shared" si="13"/>
        <v/>
      </c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 t="str">
        <f t="shared" ca="1" si="11"/>
        <v/>
      </c>
      <c r="L211" s="118" t="str">
        <f t="shared" ca="1" si="12"/>
        <v/>
      </c>
      <c r="M211" s="28"/>
      <c r="N211" s="101"/>
      <c r="P211" s="118" t="str">
        <f t="shared" si="13"/>
        <v/>
      </c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 t="str">
        <f t="shared" ca="1" si="11"/>
        <v/>
      </c>
      <c r="L212" s="118" t="str">
        <f t="shared" ca="1" si="12"/>
        <v/>
      </c>
      <c r="M212" s="28"/>
      <c r="N212" s="101"/>
      <c r="P212" s="118" t="str">
        <f t="shared" si="13"/>
        <v/>
      </c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 t="str">
        <f t="shared" ca="1" si="11"/>
        <v/>
      </c>
      <c r="L213" s="118" t="str">
        <f t="shared" ca="1" si="12"/>
        <v/>
      </c>
      <c r="M213" s="28"/>
      <c r="N213" s="101"/>
      <c r="P213" s="118" t="str">
        <f t="shared" si="13"/>
        <v/>
      </c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 t="str">
        <f t="shared" ca="1" si="11"/>
        <v/>
      </c>
      <c r="L214" s="118" t="str">
        <f t="shared" ca="1" si="12"/>
        <v/>
      </c>
      <c r="M214" s="28"/>
      <c r="N214" s="101"/>
      <c r="P214" s="118" t="str">
        <f t="shared" si="13"/>
        <v/>
      </c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 t="str">
        <f t="shared" ca="1" si="11"/>
        <v/>
      </c>
      <c r="L215" s="118" t="str">
        <f t="shared" ca="1" si="12"/>
        <v/>
      </c>
      <c r="M215" s="28"/>
      <c r="N215" s="101"/>
      <c r="P215" s="118" t="str">
        <f t="shared" si="13"/>
        <v/>
      </c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 t="str">
        <f t="shared" ca="1" si="11"/>
        <v/>
      </c>
      <c r="L216" s="118" t="str">
        <f t="shared" ca="1" si="12"/>
        <v/>
      </c>
      <c r="M216" s="28"/>
      <c r="N216" s="101"/>
      <c r="P216" s="118" t="str">
        <f t="shared" si="13"/>
        <v/>
      </c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 t="str">
        <f t="shared" ca="1" si="11"/>
        <v/>
      </c>
      <c r="L217" s="118" t="str">
        <f t="shared" ca="1" si="12"/>
        <v/>
      </c>
      <c r="M217" s="28"/>
      <c r="N217" s="101"/>
      <c r="P217" s="118" t="str">
        <f t="shared" si="13"/>
        <v/>
      </c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 t="str">
        <f t="shared" ca="1" si="11"/>
        <v/>
      </c>
      <c r="L218" s="118" t="str">
        <f t="shared" ca="1" si="12"/>
        <v/>
      </c>
      <c r="M218" s="28"/>
      <c r="N218" s="101"/>
      <c r="P218" s="118" t="str">
        <f t="shared" si="13"/>
        <v/>
      </c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 t="str">
        <f t="shared" ca="1" si="11"/>
        <v/>
      </c>
      <c r="L219" s="118" t="str">
        <f t="shared" ca="1" si="12"/>
        <v/>
      </c>
      <c r="M219" s="28"/>
      <c r="N219" s="101"/>
      <c r="P219" s="118" t="str">
        <f t="shared" si="13"/>
        <v/>
      </c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 t="str">
        <f t="shared" ca="1" si="11"/>
        <v/>
      </c>
      <c r="L220" s="118" t="str">
        <f t="shared" ca="1" si="12"/>
        <v/>
      </c>
      <c r="M220" s="28"/>
      <c r="N220" s="101"/>
      <c r="P220" s="118" t="str">
        <f t="shared" si="13"/>
        <v/>
      </c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 t="str">
        <f t="shared" ca="1" si="11"/>
        <v/>
      </c>
      <c r="L221" s="118" t="str">
        <f t="shared" ca="1" si="12"/>
        <v/>
      </c>
      <c r="M221" s="28"/>
      <c r="N221" s="101"/>
      <c r="P221" s="118" t="str">
        <f t="shared" si="13"/>
        <v/>
      </c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 t="str">
        <f t="shared" ca="1" si="11"/>
        <v/>
      </c>
      <c r="L222" s="118" t="str">
        <f t="shared" ca="1" si="12"/>
        <v/>
      </c>
      <c r="M222" s="28"/>
      <c r="N222" s="101"/>
      <c r="P222" s="118" t="str">
        <f t="shared" si="13"/>
        <v/>
      </c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 t="str">
        <f t="shared" ca="1" si="11"/>
        <v/>
      </c>
      <c r="L223" s="118" t="str">
        <f t="shared" ca="1" si="12"/>
        <v/>
      </c>
      <c r="M223" s="28"/>
      <c r="N223" s="101"/>
      <c r="P223" s="118" t="str">
        <f t="shared" si="13"/>
        <v/>
      </c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 t="str">
        <f t="shared" ca="1" si="11"/>
        <v/>
      </c>
      <c r="L224" s="118" t="str">
        <f t="shared" ca="1" si="12"/>
        <v/>
      </c>
      <c r="M224" s="28"/>
      <c r="N224" s="101"/>
      <c r="P224" s="118" t="str">
        <f t="shared" si="13"/>
        <v/>
      </c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 t="str">
        <f t="shared" ca="1" si="11"/>
        <v/>
      </c>
      <c r="L225" s="118" t="str">
        <f t="shared" ca="1" si="12"/>
        <v/>
      </c>
      <c r="M225" s="28"/>
      <c r="N225" s="101"/>
      <c r="P225" s="118" t="str">
        <f t="shared" si="13"/>
        <v/>
      </c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 t="str">
        <f t="shared" ca="1" si="11"/>
        <v/>
      </c>
      <c r="L226" s="118" t="str">
        <f t="shared" ca="1" si="12"/>
        <v/>
      </c>
      <c r="M226" s="28"/>
      <c r="N226" s="101"/>
      <c r="P226" s="118" t="str">
        <f t="shared" si="13"/>
        <v/>
      </c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 t="str">
        <f t="shared" ca="1" si="11"/>
        <v/>
      </c>
      <c r="L227" s="118" t="str">
        <f t="shared" ca="1" si="12"/>
        <v/>
      </c>
      <c r="M227" s="28"/>
      <c r="N227" s="101"/>
      <c r="P227" s="118" t="str">
        <f t="shared" si="13"/>
        <v/>
      </c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 t="str">
        <f t="shared" ca="1" si="11"/>
        <v/>
      </c>
      <c r="L228" s="118" t="str">
        <f t="shared" ca="1" si="12"/>
        <v/>
      </c>
      <c r="M228" s="28"/>
      <c r="N228" s="101"/>
      <c r="P228" s="118" t="str">
        <f t="shared" si="13"/>
        <v/>
      </c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 t="str">
        <f t="shared" ca="1" si="11"/>
        <v/>
      </c>
      <c r="L229" s="118" t="str">
        <f t="shared" ca="1" si="12"/>
        <v/>
      </c>
      <c r="M229" s="28"/>
      <c r="N229" s="101"/>
      <c r="P229" s="118" t="str">
        <f t="shared" si="13"/>
        <v/>
      </c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 t="str">
        <f t="shared" ca="1" si="11"/>
        <v/>
      </c>
      <c r="L230" s="118" t="str">
        <f t="shared" ca="1" si="12"/>
        <v/>
      </c>
      <c r="M230" s="28"/>
      <c r="N230" s="101"/>
      <c r="P230" s="118" t="str">
        <f t="shared" si="13"/>
        <v/>
      </c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 t="str">
        <f t="shared" ca="1" si="11"/>
        <v/>
      </c>
      <c r="L231" s="118" t="str">
        <f t="shared" ca="1" si="12"/>
        <v/>
      </c>
      <c r="M231" s="28"/>
      <c r="N231" s="101"/>
      <c r="P231" s="118" t="str">
        <f t="shared" si="13"/>
        <v/>
      </c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 t="str">
        <f t="shared" ca="1" si="11"/>
        <v/>
      </c>
      <c r="L232" s="118" t="str">
        <f t="shared" ca="1" si="12"/>
        <v/>
      </c>
      <c r="M232" s="28"/>
      <c r="N232" s="101"/>
      <c r="P232" s="118" t="str">
        <f t="shared" si="13"/>
        <v/>
      </c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 t="str">
        <f t="shared" ca="1" si="11"/>
        <v/>
      </c>
      <c r="L233" s="118" t="str">
        <f t="shared" ca="1" si="12"/>
        <v/>
      </c>
      <c r="M233" s="28"/>
      <c r="N233" s="101"/>
      <c r="P233" s="118" t="str">
        <f t="shared" si="13"/>
        <v/>
      </c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 t="str">
        <f t="shared" ca="1" si="11"/>
        <v/>
      </c>
      <c r="L234" s="118" t="str">
        <f t="shared" ca="1" si="12"/>
        <v/>
      </c>
      <c r="M234" s="28"/>
      <c r="N234" s="101"/>
      <c r="P234" s="118" t="str">
        <f t="shared" si="13"/>
        <v/>
      </c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 t="str">
        <f t="shared" ca="1" si="11"/>
        <v/>
      </c>
      <c r="L235" s="118" t="str">
        <f t="shared" ca="1" si="12"/>
        <v/>
      </c>
      <c r="M235" s="28"/>
      <c r="N235" s="101"/>
      <c r="P235" s="118" t="str">
        <f t="shared" si="13"/>
        <v/>
      </c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 t="str">
        <f t="shared" ca="1" si="11"/>
        <v/>
      </c>
      <c r="L236" s="118" t="str">
        <f t="shared" ca="1" si="12"/>
        <v/>
      </c>
      <c r="M236" s="28"/>
      <c r="N236" s="101"/>
      <c r="P236" s="118" t="str">
        <f t="shared" si="13"/>
        <v/>
      </c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 t="str">
        <f t="shared" ca="1" si="11"/>
        <v/>
      </c>
      <c r="L237" s="118" t="str">
        <f t="shared" ca="1" si="12"/>
        <v/>
      </c>
      <c r="M237" s="28"/>
      <c r="N237" s="101"/>
      <c r="P237" s="118" t="str">
        <f t="shared" si="13"/>
        <v/>
      </c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 t="str">
        <f t="shared" ca="1" si="11"/>
        <v/>
      </c>
      <c r="L238" s="118" t="str">
        <f t="shared" ca="1" si="12"/>
        <v/>
      </c>
      <c r="M238" s="28"/>
      <c r="N238" s="101"/>
      <c r="P238" s="118" t="str">
        <f t="shared" si="13"/>
        <v/>
      </c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 t="str">
        <f t="shared" ca="1" si="11"/>
        <v/>
      </c>
      <c r="L239" s="118" t="str">
        <f t="shared" ca="1" si="12"/>
        <v/>
      </c>
      <c r="M239" s="28"/>
      <c r="N239" s="101"/>
      <c r="P239" s="118" t="str">
        <f t="shared" si="13"/>
        <v/>
      </c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 t="str">
        <f t="shared" ca="1" si="11"/>
        <v/>
      </c>
      <c r="L240" s="118" t="str">
        <f t="shared" ca="1" si="12"/>
        <v/>
      </c>
      <c r="M240" s="28"/>
      <c r="N240" s="101"/>
      <c r="P240" s="118" t="str">
        <f t="shared" si="13"/>
        <v/>
      </c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 t="str">
        <f t="shared" ca="1" si="11"/>
        <v/>
      </c>
      <c r="L241" s="118" t="str">
        <f t="shared" ca="1" si="12"/>
        <v/>
      </c>
      <c r="M241" s="28"/>
      <c r="N241" s="101"/>
      <c r="P241" s="118" t="str">
        <f t="shared" si="13"/>
        <v/>
      </c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 t="str">
        <f t="shared" ca="1" si="11"/>
        <v/>
      </c>
      <c r="L242" s="118" t="str">
        <f t="shared" ca="1" si="12"/>
        <v/>
      </c>
      <c r="M242" s="28"/>
      <c r="N242" s="101"/>
      <c r="P242" s="118" t="str">
        <f t="shared" si="13"/>
        <v/>
      </c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 t="str">
        <f t="shared" ca="1" si="11"/>
        <v/>
      </c>
      <c r="L243" s="118" t="str">
        <f t="shared" ca="1" si="12"/>
        <v/>
      </c>
      <c r="M243" s="28"/>
      <c r="N243" s="101"/>
      <c r="P243" s="118" t="str">
        <f t="shared" si="13"/>
        <v/>
      </c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 t="str">
        <f t="shared" ca="1" si="11"/>
        <v/>
      </c>
      <c r="L244" s="118" t="str">
        <f t="shared" ca="1" si="12"/>
        <v/>
      </c>
      <c r="M244" s="28"/>
      <c r="N244" s="101"/>
      <c r="P244" s="118" t="str">
        <f t="shared" si="13"/>
        <v/>
      </c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 t="str">
        <f t="shared" ca="1" si="11"/>
        <v/>
      </c>
      <c r="L245" s="118" t="str">
        <f t="shared" ca="1" si="12"/>
        <v/>
      </c>
      <c r="M245" s="28"/>
      <c r="N245" s="101"/>
      <c r="P245" s="118" t="str">
        <f t="shared" si="13"/>
        <v/>
      </c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 t="str">
        <f t="shared" ca="1" si="11"/>
        <v/>
      </c>
      <c r="L246" s="118" t="str">
        <f t="shared" ca="1" si="12"/>
        <v/>
      </c>
      <c r="M246" s="28"/>
      <c r="N246" s="101"/>
      <c r="P246" s="118" t="str">
        <f t="shared" si="13"/>
        <v/>
      </c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 t="str">
        <f t="shared" ca="1" si="11"/>
        <v/>
      </c>
      <c r="L247" s="118" t="str">
        <f t="shared" ca="1" si="12"/>
        <v/>
      </c>
      <c r="M247" s="28"/>
      <c r="N247" s="101"/>
      <c r="P247" s="118" t="str">
        <f t="shared" si="13"/>
        <v/>
      </c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 t="str">
        <f t="shared" ca="1" si="11"/>
        <v/>
      </c>
      <c r="L248" s="118" t="str">
        <f t="shared" ca="1" si="12"/>
        <v/>
      </c>
      <c r="M248" s="28"/>
      <c r="N248" s="101"/>
      <c r="P248" s="118" t="str">
        <f t="shared" si="13"/>
        <v/>
      </c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 t="str">
        <f t="shared" ca="1" si="11"/>
        <v/>
      </c>
      <c r="L249" s="118" t="str">
        <f t="shared" ca="1" si="12"/>
        <v/>
      </c>
      <c r="M249" s="28"/>
      <c r="N249" s="101"/>
      <c r="P249" s="118" t="str">
        <f t="shared" si="13"/>
        <v/>
      </c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 t="str">
        <f t="shared" ca="1" si="11"/>
        <v/>
      </c>
      <c r="L250" s="118" t="str">
        <f t="shared" ca="1" si="12"/>
        <v/>
      </c>
      <c r="M250" s="28"/>
      <c r="N250" s="101"/>
      <c r="P250" s="118" t="str">
        <f t="shared" si="13"/>
        <v/>
      </c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 t="str">
        <f t="shared" ca="1" si="11"/>
        <v/>
      </c>
      <c r="L251" s="118" t="str">
        <f t="shared" ca="1" si="12"/>
        <v/>
      </c>
      <c r="M251" s="28"/>
      <c r="N251" s="101"/>
      <c r="P251" s="118" t="str">
        <f t="shared" si="13"/>
        <v/>
      </c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 t="str">
        <f t="shared" ca="1" si="11"/>
        <v/>
      </c>
      <c r="L252" s="118" t="str">
        <f t="shared" ca="1" si="12"/>
        <v/>
      </c>
      <c r="M252" s="28"/>
      <c r="N252" s="101"/>
      <c r="P252" s="118" t="str">
        <f t="shared" si="13"/>
        <v/>
      </c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 t="str">
        <f t="shared" ca="1" si="11"/>
        <v/>
      </c>
      <c r="L253" s="118" t="str">
        <f t="shared" ca="1" si="12"/>
        <v/>
      </c>
      <c r="M253" s="28"/>
      <c r="N253" s="101"/>
      <c r="P253" s="118" t="str">
        <f t="shared" si="13"/>
        <v/>
      </c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 t="str">
        <f t="shared" ca="1" si="11"/>
        <v/>
      </c>
      <c r="L254" s="118" t="str">
        <f t="shared" ca="1" si="12"/>
        <v/>
      </c>
      <c r="M254" s="28"/>
      <c r="N254" s="101"/>
      <c r="P254" s="118" t="str">
        <f t="shared" si="13"/>
        <v/>
      </c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 t="str">
        <f t="shared" ca="1" si="11"/>
        <v/>
      </c>
      <c r="L255" s="118" t="str">
        <f t="shared" ca="1" si="12"/>
        <v/>
      </c>
      <c r="M255" s="28"/>
      <c r="N255" s="101"/>
      <c r="P255" s="118" t="str">
        <f t="shared" si="13"/>
        <v/>
      </c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 t="str">
        <f t="shared" ca="1" si="11"/>
        <v/>
      </c>
      <c r="L256" s="118" t="str">
        <f t="shared" ca="1" si="12"/>
        <v/>
      </c>
      <c r="M256" s="28"/>
      <c r="N256" s="101"/>
      <c r="P256" s="118" t="str">
        <f t="shared" si="13"/>
        <v/>
      </c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 t="str">
        <f t="shared" ca="1" si="11"/>
        <v/>
      </c>
      <c r="L257" s="118" t="str">
        <f t="shared" ca="1" si="12"/>
        <v/>
      </c>
      <c r="M257" s="28"/>
      <c r="N257" s="101"/>
      <c r="P257" s="118" t="str">
        <f t="shared" si="13"/>
        <v/>
      </c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 t="str">
        <f t="shared" ca="1" si="11"/>
        <v/>
      </c>
      <c r="L258" s="118" t="str">
        <f t="shared" ca="1" si="12"/>
        <v/>
      </c>
      <c r="M258" s="28"/>
      <c r="N258" s="101"/>
      <c r="P258" s="118" t="str">
        <f t="shared" si="13"/>
        <v/>
      </c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 t="str">
        <f t="shared" ca="1" si="11"/>
        <v/>
      </c>
      <c r="L259" s="118" t="str">
        <f t="shared" ca="1" si="12"/>
        <v/>
      </c>
      <c r="M259" s="28"/>
      <c r="N259" s="101"/>
      <c r="P259" s="118" t="str">
        <f t="shared" si="13"/>
        <v/>
      </c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 t="str">
        <f t="shared" ca="1" si="11"/>
        <v/>
      </c>
      <c r="L260" s="118" t="str">
        <f t="shared" ca="1" si="12"/>
        <v/>
      </c>
      <c r="M260" s="28"/>
      <c r="N260" s="101"/>
      <c r="P260" s="118" t="str">
        <f t="shared" si="13"/>
        <v/>
      </c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 t="str">
        <f t="shared" ca="1" si="11"/>
        <v/>
      </c>
      <c r="L261" s="118" t="str">
        <f t="shared" ca="1" si="12"/>
        <v/>
      </c>
      <c r="M261" s="28"/>
      <c r="N261" s="101"/>
      <c r="P261" s="118" t="str">
        <f t="shared" si="13"/>
        <v/>
      </c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 t="str">
        <f t="shared" ref="K262:K271" ca="1" si="14">IFERROR(IF(AND($B$2&lt;=IF($N262&lt;&gt;"",$N262,$K261-7),IF($N262&lt;&gt;"",$N262,$K261-7)&lt;=EndDate),IF($N262&lt;&gt;"",$N262,$K261-7),""),"")</f>
        <v/>
      </c>
      <c r="L262" s="118" t="str">
        <f t="shared" ref="L262:L271" ca="1" si="15">IFERROR(0+VLOOKUP($K262,$N:$P,3,FALSE),"")</f>
        <v/>
      </c>
      <c r="M262" s="28"/>
      <c r="N262" s="101"/>
      <c r="P262" s="118" t="str">
        <f t="shared" ref="P262:P271" si="16">IFERROR(O262/O263-1,"")</f>
        <v/>
      </c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 t="str">
        <f t="shared" ca="1" si="14"/>
        <v/>
      </c>
      <c r="L263" s="118" t="str">
        <f t="shared" ca="1" si="15"/>
        <v/>
      </c>
      <c r="M263" s="28"/>
      <c r="N263" s="101"/>
      <c r="P263" s="118" t="str">
        <f t="shared" si="16"/>
        <v/>
      </c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 t="str">
        <f t="shared" ca="1" si="14"/>
        <v/>
      </c>
      <c r="L264" s="118" t="str">
        <f t="shared" ca="1" si="15"/>
        <v/>
      </c>
      <c r="M264" s="28"/>
      <c r="N264" s="101"/>
      <c r="P264" s="118" t="str">
        <f t="shared" si="16"/>
        <v/>
      </c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 t="str">
        <f t="shared" ca="1" si="14"/>
        <v/>
      </c>
      <c r="L265" s="118" t="str">
        <f t="shared" ca="1" si="15"/>
        <v/>
      </c>
      <c r="M265" s="28"/>
      <c r="N265" s="101"/>
      <c r="P265" s="118" t="str">
        <f t="shared" si="16"/>
        <v/>
      </c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 t="str">
        <f t="shared" ca="1" si="14"/>
        <v/>
      </c>
      <c r="L266" s="118" t="str">
        <f t="shared" ca="1" si="15"/>
        <v/>
      </c>
      <c r="M266" s="28"/>
      <c r="N266" s="101"/>
      <c r="P266" s="118" t="str">
        <f t="shared" si="16"/>
        <v/>
      </c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 t="str">
        <f t="shared" ca="1" si="14"/>
        <v/>
      </c>
      <c r="L267" s="118" t="str">
        <f t="shared" ca="1" si="15"/>
        <v/>
      </c>
      <c r="M267" s="28"/>
      <c r="N267" s="101"/>
      <c r="P267" s="118" t="str">
        <f t="shared" si="16"/>
        <v/>
      </c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 t="str">
        <f t="shared" ca="1" si="14"/>
        <v/>
      </c>
      <c r="L268" s="118" t="str">
        <f t="shared" ca="1" si="15"/>
        <v/>
      </c>
      <c r="M268" s="28"/>
      <c r="N268" s="101"/>
      <c r="P268" s="118" t="str">
        <f t="shared" si="16"/>
        <v/>
      </c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 t="str">
        <f t="shared" ca="1" si="14"/>
        <v/>
      </c>
      <c r="L269" s="118" t="str">
        <f t="shared" ca="1" si="15"/>
        <v/>
      </c>
      <c r="M269" s="28"/>
      <c r="N269" s="101"/>
      <c r="P269" s="118" t="str">
        <f t="shared" si="16"/>
        <v/>
      </c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 t="str">
        <f t="shared" ca="1" si="14"/>
        <v/>
      </c>
      <c r="L270" s="118" t="str">
        <f t="shared" ca="1" si="15"/>
        <v/>
      </c>
      <c r="M270" s="28"/>
      <c r="N270" s="101"/>
      <c r="P270" s="118" t="str">
        <f t="shared" si="16"/>
        <v/>
      </c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 t="str">
        <f t="shared" ca="1" si="14"/>
        <v/>
      </c>
      <c r="L271" s="118" t="str">
        <f t="shared" ca="1" si="15"/>
        <v/>
      </c>
      <c r="M271" s="28"/>
      <c r="P271" s="118" t="str">
        <f t="shared" si="16"/>
        <v/>
      </c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82E9B-35C7-4C31-81E0-A74812F9DA05}">
  <sheetPr codeName="Sheet30">
    <tabColor theme="4"/>
  </sheetPr>
  <dimension ref="A1:Q1303"/>
  <sheetViews>
    <sheetView workbookViewId="0">
      <selection sqref="A1:XFD1048576"/>
    </sheetView>
  </sheetViews>
  <sheetFormatPr defaultColWidth="15.42578125" defaultRowHeight="15" outlineLevelRow="1"/>
  <cols>
    <col min="1" max="1" width="18.140625" style="27" bestFit="1" customWidth="1"/>
    <col min="2" max="2" width="16.140625" style="27" customWidth="1"/>
    <col min="3" max="3" width="19.140625" style="27" bestFit="1" customWidth="1"/>
    <col min="4" max="5" width="16.1406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3.85546875" style="27" customWidth="1"/>
    <col min="12" max="12" width="17.28515625" style="120" bestFit="1" customWidth="1"/>
    <col min="13" max="13" width="2.140625" style="27" customWidth="1"/>
    <col min="14" max="14" width="10.7109375" style="41" bestFit="1" customWidth="1"/>
    <col min="15" max="15" width="10.140625" style="32" bestFit="1" customWidth="1"/>
    <col min="16" max="16" width="9.85546875" style="118" bestFit="1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87"/>
      <c r="L1" s="87"/>
      <c r="M1" s="28"/>
      <c r="N1" s="115"/>
      <c r="Q1" s="28"/>
    </row>
    <row r="2" spans="1:17" s="29" customFormat="1" ht="12" customHeight="1">
      <c r="A2" s="30" t="s">
        <v>100</v>
      </c>
      <c r="B2" s="31">
        <v>42535</v>
      </c>
      <c r="C2" s="31">
        <v>42504</v>
      </c>
      <c r="D2" s="27"/>
      <c r="E2" s="27"/>
      <c r="F2" s="27"/>
      <c r="G2" s="27"/>
      <c r="H2" s="27"/>
      <c r="I2" s="27"/>
      <c r="J2" s="28"/>
      <c r="K2" s="87"/>
      <c r="L2" s="105" t="s">
        <v>313</v>
      </c>
      <c r="M2" s="28"/>
      <c r="N2" s="39"/>
      <c r="O2" s="105" t="s">
        <v>313</v>
      </c>
      <c r="P2" s="106"/>
      <c r="Q2" s="28"/>
    </row>
    <row r="3" spans="1:17" s="88" customFormat="1">
      <c r="A3" s="89" t="s">
        <v>101</v>
      </c>
      <c r="B3" s="31">
        <v>44361</v>
      </c>
      <c r="D3" s="29"/>
      <c r="E3" s="29"/>
      <c r="F3" s="29"/>
      <c r="G3" s="29"/>
      <c r="H3" s="29"/>
      <c r="I3" s="29"/>
      <c r="J3" s="87"/>
      <c r="K3" s="145"/>
      <c r="L3" s="145"/>
      <c r="M3" s="87"/>
      <c r="N3" s="39"/>
      <c r="O3" s="78" t="s">
        <v>0</v>
      </c>
      <c r="P3" s="90"/>
      <c r="Q3" s="87"/>
    </row>
    <row r="4" spans="1:17" s="36" customFormat="1" ht="12" customHeight="1">
      <c r="C4" s="27"/>
      <c r="D4" s="27"/>
      <c r="E4" s="27"/>
      <c r="F4" s="27"/>
      <c r="G4" s="27"/>
      <c r="H4" s="27"/>
      <c r="I4" s="27"/>
      <c r="J4" s="28"/>
      <c r="K4" s="146" t="s">
        <v>202</v>
      </c>
      <c r="L4" s="146" t="s">
        <v>108</v>
      </c>
      <c r="N4" s="39"/>
      <c r="O4" s="78" t="s">
        <v>107</v>
      </c>
      <c r="P4" s="91" t="s">
        <v>108</v>
      </c>
    </row>
    <row r="5" spans="1:17" s="29" customFormat="1" ht="12" customHeight="1">
      <c r="J5" s="46"/>
      <c r="K5" s="147"/>
      <c r="L5" s="147"/>
      <c r="N5" s="41" t="s">
        <v>185</v>
      </c>
      <c r="O5" s="78" t="s">
        <v>316</v>
      </c>
      <c r="P5" s="92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44286</v>
      </c>
      <c r="L6" s="118">
        <v>1.9793459552495785E-2</v>
      </c>
      <c r="M6" s="28"/>
      <c r="N6" s="122">
        <v>44286</v>
      </c>
      <c r="O6" s="32">
        <v>106.65</v>
      </c>
      <c r="P6" s="118">
        <v>1.9793459552495785E-2</v>
      </c>
      <c r="Q6" s="28"/>
    </row>
    <row r="7" spans="1:17" ht="12" customHeight="1">
      <c r="A7" s="33" t="s">
        <v>313</v>
      </c>
      <c r="B7" s="125" t="s">
        <v>318</v>
      </c>
      <c r="C7" s="33" t="s">
        <v>257</v>
      </c>
      <c r="D7" s="43" t="s">
        <v>314</v>
      </c>
      <c r="E7" s="126" t="s">
        <v>315</v>
      </c>
      <c r="F7" s="43" t="s">
        <v>281</v>
      </c>
      <c r="G7" s="51">
        <v>4.6188707747753209E-2</v>
      </c>
      <c r="H7" s="51">
        <v>0.16000237711011761</v>
      </c>
      <c r="I7" s="52">
        <v>6</v>
      </c>
      <c r="J7" s="28"/>
      <c r="K7" s="101">
        <v>44196</v>
      </c>
      <c r="L7" s="118">
        <v>-3.8233607340854014E-4</v>
      </c>
      <c r="M7" s="28"/>
      <c r="N7" s="122">
        <v>44196</v>
      </c>
      <c r="O7" s="32">
        <v>104.58</v>
      </c>
      <c r="P7" s="118">
        <v>-3.8233607340854014E-4</v>
      </c>
      <c r="Q7" s="28"/>
    </row>
    <row r="8" spans="1:17" ht="12" customHeight="1">
      <c r="F8" s="29"/>
      <c r="G8" s="29"/>
      <c r="H8" s="29"/>
      <c r="I8" s="29"/>
      <c r="J8" s="28"/>
      <c r="K8" s="101">
        <v>44104</v>
      </c>
      <c r="L8" s="118">
        <v>-7.1447590307978981E-2</v>
      </c>
      <c r="M8" s="28"/>
      <c r="N8" s="122">
        <v>44104</v>
      </c>
      <c r="O8" s="32">
        <v>104.62</v>
      </c>
      <c r="P8" s="118">
        <v>-7.1447590307978981E-2</v>
      </c>
      <c r="Q8" s="28"/>
    </row>
    <row r="9" spans="1:17" ht="12" customHeight="1">
      <c r="F9" s="29"/>
      <c r="G9" s="29"/>
      <c r="H9" s="29"/>
      <c r="I9" s="29"/>
      <c r="J9" s="28"/>
      <c r="K9" s="101">
        <v>44012</v>
      </c>
      <c r="L9" s="118">
        <v>-1.3224732877912149E-2</v>
      </c>
      <c r="M9" s="28"/>
      <c r="N9" s="122">
        <v>44012</v>
      </c>
      <c r="O9" s="32">
        <v>112.67</v>
      </c>
      <c r="P9" s="118">
        <v>-1.3224732877912149E-2</v>
      </c>
      <c r="Q9" s="28"/>
    </row>
    <row r="10" spans="1:17" ht="12" customHeight="1">
      <c r="F10" s="29"/>
      <c r="G10" s="29"/>
      <c r="H10" s="29"/>
      <c r="I10" s="29"/>
      <c r="J10" s="28"/>
      <c r="K10" s="101">
        <v>43921</v>
      </c>
      <c r="L10" s="118">
        <v>2.4587221823402894E-2</v>
      </c>
      <c r="M10" s="28"/>
      <c r="N10" s="122">
        <v>43921</v>
      </c>
      <c r="O10" s="32">
        <v>114.18</v>
      </c>
      <c r="P10" s="118">
        <v>2.4587221823402894E-2</v>
      </c>
      <c r="Q10" s="28"/>
    </row>
    <row r="11" spans="1:17" ht="12" customHeight="1">
      <c r="F11" s="29"/>
      <c r="G11" s="29"/>
      <c r="H11" s="29"/>
      <c r="I11" s="29"/>
      <c r="J11" s="28"/>
      <c r="K11" s="101">
        <v>43830</v>
      </c>
      <c r="L11" s="118">
        <v>2.7759845061329891E-2</v>
      </c>
      <c r="M11" s="28"/>
      <c r="N11" s="122">
        <v>43830</v>
      </c>
      <c r="O11" s="32">
        <v>111.44</v>
      </c>
      <c r="P11" s="118">
        <v>2.7759845061329891E-2</v>
      </c>
      <c r="Q11" s="28"/>
    </row>
    <row r="12" spans="1:17" ht="12" customHeight="1">
      <c r="F12" s="29"/>
      <c r="G12" s="29"/>
      <c r="H12" s="29"/>
      <c r="I12" s="29"/>
      <c r="J12" s="28"/>
      <c r="K12" s="101">
        <v>43738</v>
      </c>
      <c r="L12" s="118">
        <v>-7.8689724585964127E-3</v>
      </c>
      <c r="M12" s="28"/>
      <c r="N12" s="122">
        <v>43738</v>
      </c>
      <c r="O12" s="32">
        <v>108.43</v>
      </c>
      <c r="P12" s="118">
        <v>-7.8689724585964127E-3</v>
      </c>
      <c r="Q12" s="28"/>
    </row>
    <row r="13" spans="1:17" ht="12" customHeight="1">
      <c r="F13" s="29"/>
      <c r="G13" s="29"/>
      <c r="H13" s="29"/>
      <c r="I13" s="29"/>
      <c r="J13" s="28"/>
      <c r="K13" s="101">
        <v>43644</v>
      </c>
      <c r="L13" s="118">
        <v>-3.7431742117315481E-2</v>
      </c>
      <c r="M13" s="28"/>
      <c r="N13" s="122">
        <v>43644</v>
      </c>
      <c r="O13" s="32">
        <v>109.29</v>
      </c>
      <c r="P13" s="118">
        <v>-3.7431742117315481E-2</v>
      </c>
      <c r="Q13" s="28"/>
    </row>
    <row r="14" spans="1:17" ht="12" customHeight="1">
      <c r="B14" s="121"/>
      <c r="C14" s="121"/>
      <c r="D14" s="29"/>
      <c r="E14" s="29"/>
      <c r="F14" s="29"/>
      <c r="G14" s="29"/>
      <c r="H14" s="29"/>
      <c r="I14" s="29"/>
      <c r="J14" s="28"/>
      <c r="K14" s="101">
        <v>43553</v>
      </c>
      <c r="L14" s="118">
        <v>1.6381702622862981E-2</v>
      </c>
      <c r="M14" s="28"/>
      <c r="N14" s="122">
        <v>43553</v>
      </c>
      <c r="O14" s="32">
        <v>113.54</v>
      </c>
      <c r="P14" s="118">
        <v>1.6381702622862981E-2</v>
      </c>
      <c r="Q14" s="28"/>
    </row>
    <row r="15" spans="1:17" ht="12" customHeight="1">
      <c r="A15" s="29"/>
      <c r="B15" s="9"/>
      <c r="E15" s="98"/>
      <c r="F15" s="29"/>
      <c r="G15" s="29"/>
      <c r="H15" s="29"/>
      <c r="I15" s="29"/>
      <c r="J15" s="28"/>
      <c r="K15" s="101">
        <v>43465</v>
      </c>
      <c r="L15" s="118">
        <v>-2.8777603894974857E-2</v>
      </c>
      <c r="M15" s="28"/>
      <c r="N15" s="122">
        <v>43465</v>
      </c>
      <c r="O15" s="32">
        <v>111.71</v>
      </c>
      <c r="P15" s="118">
        <v>-2.8777603894974857E-2</v>
      </c>
      <c r="Q15" s="28"/>
    </row>
    <row r="16" spans="1:17" ht="12" customHeight="1">
      <c r="A16" s="29"/>
      <c r="E16" s="98"/>
      <c r="F16" s="29"/>
      <c r="G16" s="29"/>
      <c r="H16" s="29"/>
      <c r="I16" s="29"/>
      <c r="J16" s="28"/>
      <c r="K16" s="101">
        <v>43371</v>
      </c>
      <c r="L16" s="118">
        <v>-2.3516427540538287E-2</v>
      </c>
      <c r="M16" s="28"/>
      <c r="N16" s="122">
        <v>43371</v>
      </c>
      <c r="O16" s="32">
        <v>115.02</v>
      </c>
      <c r="P16" s="118">
        <v>-2.3516427540538287E-2</v>
      </c>
      <c r="Q16" s="28"/>
    </row>
    <row r="17" spans="1:17" ht="12" customHeight="1">
      <c r="A17" s="29"/>
      <c r="C17" s="29"/>
      <c r="D17" s="29"/>
      <c r="E17" s="29"/>
      <c r="F17" s="29"/>
      <c r="G17" s="29"/>
      <c r="H17" s="29"/>
      <c r="I17" s="29"/>
      <c r="J17" s="28"/>
      <c r="K17" s="101">
        <v>43280</v>
      </c>
      <c r="L17" s="118">
        <v>3.0656561355701939E-3</v>
      </c>
      <c r="M17" s="28"/>
      <c r="N17" s="122">
        <v>43280</v>
      </c>
      <c r="O17" s="32">
        <v>117.79</v>
      </c>
      <c r="P17" s="118">
        <v>3.0656561355701939E-3</v>
      </c>
      <c r="Q17" s="28"/>
    </row>
    <row r="18" spans="1:17" ht="12" customHeight="1">
      <c r="A18" s="29"/>
      <c r="C18" s="29"/>
      <c r="D18" s="29"/>
      <c r="E18" s="29"/>
      <c r="F18" s="29"/>
      <c r="G18" s="29"/>
      <c r="H18" s="29"/>
      <c r="I18" s="29"/>
      <c r="J18" s="28"/>
      <c r="K18" s="101">
        <v>43189</v>
      </c>
      <c r="L18" s="118">
        <v>1.7326518236160382E-2</v>
      </c>
      <c r="M18" s="28"/>
      <c r="N18" s="122">
        <v>43189</v>
      </c>
      <c r="O18" s="32">
        <v>117.43</v>
      </c>
      <c r="P18" s="118">
        <v>1.7326518236160382E-2</v>
      </c>
      <c r="Q18" s="28"/>
    </row>
    <row r="19" spans="1:17" ht="12" customHeight="1">
      <c r="A19" s="29"/>
      <c r="C19" s="29"/>
      <c r="D19" s="29"/>
      <c r="E19" s="29"/>
      <c r="F19" s="29"/>
      <c r="G19" s="29"/>
      <c r="H19" s="29"/>
      <c r="I19" s="29"/>
      <c r="J19" s="28"/>
      <c r="K19" s="101">
        <v>43098</v>
      </c>
      <c r="L19" s="118">
        <v>7.157445228369852E-2</v>
      </c>
      <c r="M19" s="28"/>
      <c r="N19" s="122">
        <v>43098</v>
      </c>
      <c r="O19" s="32">
        <v>115.43</v>
      </c>
      <c r="P19" s="118">
        <v>7.157445228369852E-2</v>
      </c>
      <c r="Q19" s="28"/>
    </row>
    <row r="20" spans="1:17" ht="12" customHeight="1">
      <c r="A20" s="29"/>
      <c r="C20" s="29"/>
      <c r="D20" s="29"/>
      <c r="E20" s="29"/>
      <c r="F20" s="29"/>
      <c r="G20" s="29"/>
      <c r="H20" s="29"/>
      <c r="I20" s="29"/>
      <c r="J20" s="28"/>
      <c r="K20" s="101">
        <v>43007</v>
      </c>
      <c r="L20" s="118">
        <v>-3.0541416011106159E-3</v>
      </c>
      <c r="M20" s="28"/>
      <c r="N20" s="122">
        <v>43007</v>
      </c>
      <c r="O20" s="32">
        <v>107.72</v>
      </c>
      <c r="P20" s="118">
        <v>-3.0541416011106159E-3</v>
      </c>
      <c r="Q20" s="28"/>
    </row>
    <row r="21" spans="1:17" ht="12" customHeight="1">
      <c r="C21" s="29"/>
      <c r="D21" s="29"/>
      <c r="E21" s="29"/>
      <c r="F21" s="28"/>
      <c r="G21" s="28"/>
      <c r="H21" s="28"/>
      <c r="I21" s="28"/>
      <c r="J21" s="28"/>
      <c r="K21" s="101">
        <v>42916</v>
      </c>
      <c r="L21" s="118">
        <v>0.13988817385800179</v>
      </c>
      <c r="M21" s="28"/>
      <c r="N21" s="122">
        <v>42916</v>
      </c>
      <c r="O21" s="32">
        <v>108.05</v>
      </c>
      <c r="P21" s="118">
        <v>0.13988817385800179</v>
      </c>
      <c r="Q21" s="28"/>
    </row>
    <row r="22" spans="1:17" ht="12" customHeight="1">
      <c r="C22" s="29"/>
      <c r="D22" s="29"/>
      <c r="E22" s="29"/>
      <c r="J22" s="28"/>
      <c r="K22" s="101">
        <v>42825</v>
      </c>
      <c r="L22" s="118">
        <v>-1.7902274641953264E-3</v>
      </c>
      <c r="M22" s="28"/>
      <c r="N22" s="122">
        <v>42825</v>
      </c>
      <c r="O22" s="32">
        <v>94.79</v>
      </c>
      <c r="P22" s="118">
        <v>-1.7902274641953264E-3</v>
      </c>
      <c r="Q22" s="28"/>
    </row>
    <row r="23" spans="1:17" ht="12" customHeight="1">
      <c r="C23" s="29"/>
      <c r="D23" s="29"/>
      <c r="E23" s="29"/>
      <c r="J23" s="28"/>
      <c r="K23" s="101">
        <v>42734</v>
      </c>
      <c r="L23" s="118" t="s">
        <v>179</v>
      </c>
      <c r="M23" s="28"/>
      <c r="N23" s="122">
        <v>42734</v>
      </c>
      <c r="O23" s="32">
        <v>94.96</v>
      </c>
      <c r="P23" s="118" t="s">
        <v>179</v>
      </c>
      <c r="Q23" s="28"/>
    </row>
    <row r="24" spans="1:17" ht="12" customHeight="1">
      <c r="J24" s="28"/>
      <c r="K24" s="101"/>
      <c r="L24" s="118"/>
      <c r="M24" s="28"/>
      <c r="N24" s="122"/>
      <c r="Q24" s="28"/>
    </row>
    <row r="25" spans="1:17" ht="12" customHeight="1">
      <c r="J25" s="28"/>
      <c r="K25" s="101"/>
      <c r="L25" s="118"/>
      <c r="M25" s="28"/>
      <c r="N25" s="122"/>
      <c r="Q25" s="28"/>
    </row>
    <row r="26" spans="1:17" ht="12" customHeight="1">
      <c r="B26" s="28"/>
      <c r="C26" s="28"/>
      <c r="D26" s="28"/>
      <c r="E26" s="28"/>
      <c r="F26" s="28"/>
      <c r="G26" s="28"/>
      <c r="H26" s="28"/>
      <c r="I26" s="28"/>
      <c r="J26" s="28"/>
      <c r="K26" s="101"/>
      <c r="L26" s="118"/>
      <c r="M26" s="28"/>
      <c r="N26" s="122"/>
      <c r="Q26" s="28"/>
    </row>
    <row r="27" spans="1:17" ht="12" customHeight="1">
      <c r="B27" s="28"/>
      <c r="C27" s="28"/>
      <c r="D27" s="28"/>
      <c r="E27" s="28"/>
      <c r="F27" s="28"/>
      <c r="G27" s="28"/>
      <c r="H27" s="28"/>
      <c r="I27" s="28"/>
      <c r="J27" s="28"/>
      <c r="K27" s="101"/>
      <c r="L27" s="118"/>
      <c r="M27" s="28"/>
      <c r="N27" s="122"/>
      <c r="Q27" s="28"/>
    </row>
    <row r="28" spans="1:17" ht="12" customHeight="1">
      <c r="B28" s="28"/>
      <c r="C28" s="28"/>
      <c r="D28" s="28"/>
      <c r="E28" s="28"/>
      <c r="F28" s="28"/>
      <c r="G28" s="28"/>
      <c r="H28" s="28"/>
      <c r="I28" s="28"/>
      <c r="J28" s="28"/>
      <c r="K28" s="101"/>
      <c r="L28" s="118"/>
      <c r="M28" s="28"/>
      <c r="N28" s="122"/>
      <c r="Q28" s="28"/>
    </row>
    <row r="29" spans="1:17" ht="12" customHeight="1">
      <c r="B29" s="28"/>
      <c r="C29" s="28"/>
      <c r="D29" s="28"/>
      <c r="E29" s="28"/>
      <c r="F29" s="28"/>
      <c r="G29" s="28"/>
      <c r="H29" s="28"/>
      <c r="I29" s="28"/>
      <c r="J29" s="28"/>
      <c r="K29" s="101"/>
      <c r="L29" s="118"/>
      <c r="M29" s="28"/>
      <c r="N29" s="122"/>
      <c r="Q29" s="28"/>
    </row>
    <row r="30" spans="1:17" ht="12" customHeight="1">
      <c r="B30" s="28"/>
      <c r="C30" s="28"/>
      <c r="D30" s="28"/>
      <c r="E30" s="28"/>
      <c r="F30" s="28"/>
      <c r="G30" s="28"/>
      <c r="H30" s="28"/>
      <c r="I30" s="28"/>
      <c r="J30" s="28"/>
      <c r="K30" s="101"/>
      <c r="L30" s="118"/>
      <c r="M30" s="28"/>
      <c r="N30" s="122"/>
      <c r="Q30" s="28"/>
    </row>
    <row r="31" spans="1:17" ht="12" customHeight="1">
      <c r="B31" s="28"/>
      <c r="C31" s="28"/>
      <c r="D31" s="28"/>
      <c r="E31" s="28"/>
      <c r="F31" s="28"/>
      <c r="G31" s="28"/>
      <c r="H31" s="28"/>
      <c r="I31" s="28"/>
      <c r="J31" s="28"/>
      <c r="K31" s="101"/>
      <c r="L31" s="118"/>
      <c r="M31" s="28"/>
      <c r="N31" s="122"/>
      <c r="Q31" s="28"/>
    </row>
    <row r="32" spans="1:17" ht="12" customHeight="1">
      <c r="B32" s="28"/>
      <c r="C32" s="28"/>
      <c r="D32" s="28"/>
      <c r="E32" s="28"/>
      <c r="F32" s="28"/>
      <c r="G32" s="28"/>
      <c r="H32" s="28"/>
      <c r="I32" s="28"/>
      <c r="J32" s="28"/>
      <c r="K32" s="101"/>
      <c r="L32" s="118"/>
      <c r="M32" s="28"/>
      <c r="N32" s="122"/>
      <c r="Q32" s="28"/>
    </row>
    <row r="33" spans="2:17" ht="12" customHeight="1">
      <c r="B33" s="28"/>
      <c r="C33" s="28"/>
      <c r="D33" s="28"/>
      <c r="E33" s="28"/>
      <c r="F33" s="28"/>
      <c r="G33" s="28"/>
      <c r="H33" s="28"/>
      <c r="I33" s="28"/>
      <c r="J33" s="28"/>
      <c r="K33" s="101"/>
      <c r="L33" s="118"/>
      <c r="M33" s="28"/>
      <c r="N33" s="101"/>
      <c r="Q33" s="28"/>
    </row>
    <row r="34" spans="2:17" ht="12" customHeight="1">
      <c r="B34" s="28"/>
      <c r="C34" s="28"/>
      <c r="D34" s="28"/>
      <c r="E34" s="28"/>
      <c r="F34" s="28"/>
      <c r="G34" s="28"/>
      <c r="H34" s="28"/>
      <c r="I34" s="28"/>
      <c r="J34" s="28"/>
      <c r="K34" s="101"/>
      <c r="L34" s="118"/>
      <c r="M34" s="28"/>
      <c r="N34" s="101"/>
      <c r="Q34" s="28"/>
    </row>
    <row r="35" spans="2:17" ht="12" customHeight="1">
      <c r="B35" s="28"/>
      <c r="C35" s="28"/>
      <c r="D35" s="28"/>
      <c r="E35" s="28"/>
      <c r="F35" s="28"/>
      <c r="G35" s="28"/>
      <c r="H35" s="28"/>
      <c r="I35" s="28"/>
      <c r="J35" s="28"/>
      <c r="K35" s="101"/>
      <c r="L35" s="118"/>
      <c r="M35" s="28"/>
      <c r="N35" s="101"/>
      <c r="Q35" s="28"/>
    </row>
    <row r="36" spans="2:17" ht="12" customHeight="1">
      <c r="B36" s="28"/>
      <c r="C36" s="28"/>
      <c r="D36" s="28"/>
      <c r="E36" s="28"/>
      <c r="F36" s="28"/>
      <c r="G36" s="28"/>
      <c r="H36" s="28"/>
      <c r="I36" s="28"/>
      <c r="J36" s="28"/>
      <c r="K36" s="101"/>
      <c r="L36" s="118"/>
      <c r="M36" s="28"/>
      <c r="N36" s="101"/>
      <c r="Q36" s="28"/>
    </row>
    <row r="37" spans="2:17" ht="12" customHeight="1">
      <c r="B37" s="28"/>
      <c r="C37" s="28"/>
      <c r="D37" s="28"/>
      <c r="E37" s="28"/>
      <c r="F37" s="28"/>
      <c r="G37" s="28"/>
      <c r="H37" s="28"/>
      <c r="I37" s="28"/>
      <c r="J37" s="28"/>
      <c r="K37" s="101"/>
      <c r="L37" s="118"/>
      <c r="M37" s="28"/>
      <c r="N37" s="101"/>
      <c r="Q37" s="28"/>
    </row>
    <row r="38" spans="2:17" ht="12" customHeight="1">
      <c r="B38" s="28"/>
      <c r="C38" s="28"/>
      <c r="D38" s="28"/>
      <c r="E38" s="28"/>
      <c r="F38" s="28"/>
      <c r="G38" s="28"/>
      <c r="H38" s="28"/>
      <c r="I38" s="28"/>
      <c r="J38" s="28"/>
      <c r="K38" s="101"/>
      <c r="L38" s="118"/>
      <c r="M38" s="28"/>
      <c r="N38" s="101"/>
      <c r="Q38" s="28"/>
    </row>
    <row r="39" spans="2:17" ht="12" customHeight="1">
      <c r="B39" s="28"/>
      <c r="C39" s="28"/>
      <c r="D39" s="28"/>
      <c r="E39" s="28"/>
      <c r="F39" s="28"/>
      <c r="G39" s="28"/>
      <c r="H39" s="28"/>
      <c r="I39" s="28"/>
      <c r="J39" s="28"/>
      <c r="K39" s="101"/>
      <c r="L39" s="118"/>
      <c r="M39" s="28"/>
      <c r="N39" s="101"/>
      <c r="Q39" s="28"/>
    </row>
    <row r="40" spans="2:17" ht="12" customHeight="1">
      <c r="B40" s="28"/>
      <c r="C40" s="28"/>
      <c r="D40" s="28"/>
      <c r="E40" s="28"/>
      <c r="F40" s="28"/>
      <c r="G40" s="28"/>
      <c r="H40" s="28"/>
      <c r="I40" s="28"/>
      <c r="J40" s="28"/>
      <c r="K40" s="101"/>
      <c r="L40" s="118"/>
      <c r="M40" s="28"/>
      <c r="N40" s="101"/>
      <c r="Q40" s="28"/>
    </row>
    <row r="41" spans="2:17" ht="12" customHeight="1">
      <c r="B41" s="28"/>
      <c r="C41" s="28"/>
      <c r="D41" s="28"/>
      <c r="E41" s="28"/>
      <c r="F41" s="28"/>
      <c r="G41" s="28"/>
      <c r="H41" s="28"/>
      <c r="I41" s="28"/>
      <c r="J41" s="28"/>
      <c r="K41" s="101"/>
      <c r="L41" s="118"/>
      <c r="M41" s="28"/>
      <c r="N41" s="101"/>
      <c r="Q41" s="28"/>
    </row>
    <row r="42" spans="2:17" ht="12" customHeight="1">
      <c r="B42" s="28"/>
      <c r="C42" s="28"/>
      <c r="D42" s="28"/>
      <c r="E42" s="28"/>
      <c r="F42" s="28"/>
      <c r="G42" s="28"/>
      <c r="H42" s="28"/>
      <c r="I42" s="28"/>
      <c r="J42" s="28"/>
      <c r="K42" s="101"/>
      <c r="L42" s="118"/>
      <c r="M42" s="28"/>
      <c r="N42" s="101"/>
      <c r="Q42" s="28"/>
    </row>
    <row r="43" spans="2:17" ht="12" customHeight="1">
      <c r="B43" s="28"/>
      <c r="C43" s="28"/>
      <c r="D43" s="28"/>
      <c r="E43" s="28"/>
      <c r="F43" s="28"/>
      <c r="G43" s="28"/>
      <c r="H43" s="28"/>
      <c r="I43" s="28"/>
      <c r="J43" s="28"/>
      <c r="K43" s="101"/>
      <c r="L43" s="118"/>
      <c r="M43" s="28"/>
      <c r="N43" s="101"/>
      <c r="Q43" s="28"/>
    </row>
    <row r="44" spans="2:17" ht="12" customHeight="1">
      <c r="B44" s="28"/>
      <c r="C44" s="28"/>
      <c r="D44" s="28"/>
      <c r="E44" s="28"/>
      <c r="F44" s="28"/>
      <c r="G44" s="28"/>
      <c r="H44" s="28"/>
      <c r="I44" s="28"/>
      <c r="J44" s="28"/>
      <c r="K44" s="101"/>
      <c r="L44" s="118"/>
      <c r="M44" s="28"/>
      <c r="N44" s="101"/>
      <c r="Q44" s="28"/>
    </row>
    <row r="45" spans="2:17" ht="12" customHeight="1">
      <c r="B45" s="28"/>
      <c r="C45" s="28"/>
      <c r="D45" s="28"/>
      <c r="E45" s="28"/>
      <c r="F45" s="28"/>
      <c r="G45" s="28"/>
      <c r="H45" s="28"/>
      <c r="I45" s="28"/>
      <c r="J45" s="28"/>
      <c r="K45" s="101"/>
      <c r="L45" s="118"/>
      <c r="M45" s="28"/>
      <c r="N45" s="101"/>
      <c r="Q45" s="28"/>
    </row>
    <row r="46" spans="2:17" ht="12" customHeight="1">
      <c r="B46" s="28"/>
      <c r="C46" s="28"/>
      <c r="D46" s="28"/>
      <c r="E46" s="28"/>
      <c r="F46" s="28"/>
      <c r="G46" s="28"/>
      <c r="H46" s="28"/>
      <c r="I46" s="28"/>
      <c r="J46" s="28"/>
      <c r="K46" s="101"/>
      <c r="L46" s="118"/>
      <c r="M46" s="28"/>
      <c r="N46" s="101"/>
      <c r="Q46" s="28"/>
    </row>
    <row r="47" spans="2:17" ht="12" customHeight="1">
      <c r="B47" s="28"/>
      <c r="C47" s="28"/>
      <c r="D47" s="28"/>
      <c r="E47" s="28"/>
      <c r="F47" s="28"/>
      <c r="G47" s="28"/>
      <c r="H47" s="28"/>
      <c r="I47" s="28"/>
      <c r="J47" s="28"/>
      <c r="K47" s="101"/>
      <c r="L47" s="118"/>
      <c r="M47" s="28"/>
      <c r="N47" s="101"/>
      <c r="Q47" s="28"/>
    </row>
    <row r="48" spans="2:17" ht="12" customHeight="1">
      <c r="B48" s="28"/>
      <c r="C48" s="28"/>
      <c r="D48" s="28"/>
      <c r="E48" s="28"/>
      <c r="F48" s="28"/>
      <c r="G48" s="28"/>
      <c r="H48" s="28"/>
      <c r="I48" s="28"/>
      <c r="J48" s="28"/>
      <c r="K48" s="101"/>
      <c r="L48" s="118"/>
      <c r="M48" s="28"/>
      <c r="N48" s="101"/>
      <c r="Q48" s="28"/>
    </row>
    <row r="49" spans="2:17" ht="12" customHeight="1">
      <c r="B49" s="28"/>
      <c r="C49" s="28"/>
      <c r="D49" s="28"/>
      <c r="E49" s="28"/>
      <c r="F49" s="28"/>
      <c r="G49" s="28"/>
      <c r="H49" s="28"/>
      <c r="I49" s="28"/>
      <c r="J49" s="28"/>
      <c r="K49" s="101"/>
      <c r="L49" s="118"/>
      <c r="M49" s="28"/>
      <c r="N49" s="101"/>
      <c r="Q49" s="28"/>
    </row>
    <row r="50" spans="2:17" ht="12" customHeight="1">
      <c r="B50" s="28"/>
      <c r="C50" s="28"/>
      <c r="D50" s="28"/>
      <c r="E50" s="28"/>
      <c r="F50" s="28"/>
      <c r="G50" s="28"/>
      <c r="H50" s="28"/>
      <c r="I50" s="28"/>
      <c r="J50" s="28"/>
      <c r="K50" s="101"/>
      <c r="L50" s="118"/>
      <c r="M50" s="28"/>
      <c r="N50" s="101"/>
      <c r="Q50" s="28"/>
    </row>
    <row r="51" spans="2:17" ht="12" customHeight="1">
      <c r="B51" s="28"/>
      <c r="C51" s="28"/>
      <c r="D51" s="28"/>
      <c r="E51" s="28"/>
      <c r="F51" s="28"/>
      <c r="G51" s="28"/>
      <c r="H51" s="28"/>
      <c r="I51" s="28"/>
      <c r="J51" s="28"/>
      <c r="K51" s="101"/>
      <c r="L51" s="118"/>
      <c r="M51" s="28"/>
      <c r="N51" s="101"/>
      <c r="Q51" s="28"/>
    </row>
    <row r="52" spans="2:17" ht="12" customHeight="1">
      <c r="B52" s="28"/>
      <c r="C52" s="28"/>
      <c r="D52" s="28"/>
      <c r="E52" s="28"/>
      <c r="F52" s="28"/>
      <c r="G52" s="28"/>
      <c r="H52" s="28"/>
      <c r="I52" s="28"/>
      <c r="J52" s="28"/>
      <c r="K52" s="101"/>
      <c r="L52" s="118"/>
      <c r="M52" s="28"/>
      <c r="N52" s="101"/>
      <c r="Q52" s="28"/>
    </row>
    <row r="53" spans="2:17" ht="12" customHeight="1">
      <c r="B53" s="28"/>
      <c r="C53" s="28"/>
      <c r="D53" s="28"/>
      <c r="E53" s="28"/>
      <c r="F53" s="28"/>
      <c r="G53" s="28"/>
      <c r="H53" s="28"/>
      <c r="I53" s="28"/>
      <c r="J53" s="28"/>
      <c r="K53" s="101"/>
      <c r="L53" s="118"/>
      <c r="M53" s="28"/>
      <c r="N53" s="101"/>
      <c r="Q53" s="28"/>
    </row>
    <row r="54" spans="2:17" ht="12" customHeight="1">
      <c r="B54" s="28"/>
      <c r="C54" s="28"/>
      <c r="D54" s="28"/>
      <c r="E54" s="28"/>
      <c r="F54" s="28"/>
      <c r="G54" s="28"/>
      <c r="H54" s="28"/>
      <c r="I54" s="28"/>
      <c r="J54" s="28"/>
      <c r="K54" s="101"/>
      <c r="L54" s="118"/>
      <c r="M54" s="28"/>
      <c r="N54" s="101"/>
      <c r="Q54" s="28"/>
    </row>
    <row r="55" spans="2:17" ht="12" customHeight="1">
      <c r="B55" s="28"/>
      <c r="C55" s="28"/>
      <c r="D55" s="28"/>
      <c r="E55" s="28"/>
      <c r="F55" s="28"/>
      <c r="G55" s="28"/>
      <c r="H55" s="28"/>
      <c r="I55" s="28"/>
      <c r="J55" s="28"/>
      <c r="K55" s="101"/>
      <c r="L55" s="118"/>
      <c r="M55" s="28"/>
      <c r="N55" s="101"/>
      <c r="Q55" s="28"/>
    </row>
    <row r="56" spans="2:17" ht="12" customHeight="1">
      <c r="B56" s="28"/>
      <c r="C56" s="28"/>
      <c r="D56" s="28"/>
      <c r="E56" s="28"/>
      <c r="F56" s="28"/>
      <c r="G56" s="28"/>
      <c r="H56" s="28"/>
      <c r="I56" s="28"/>
      <c r="J56" s="28"/>
      <c r="K56" s="101"/>
      <c r="L56" s="118"/>
      <c r="M56" s="28"/>
      <c r="N56" s="101"/>
      <c r="Q56" s="28"/>
    </row>
    <row r="57" spans="2:17" ht="12" customHeight="1">
      <c r="B57" s="28"/>
      <c r="C57" s="28"/>
      <c r="D57" s="28"/>
      <c r="E57" s="28"/>
      <c r="F57" s="28"/>
      <c r="G57" s="28"/>
      <c r="H57" s="28"/>
      <c r="I57" s="28"/>
      <c r="J57" s="28"/>
      <c r="K57" s="101"/>
      <c r="L57" s="118"/>
      <c r="M57" s="28"/>
      <c r="N57" s="101"/>
      <c r="Q57" s="28"/>
    </row>
    <row r="58" spans="2:17" ht="12" customHeight="1">
      <c r="B58" s="28"/>
      <c r="C58" s="28"/>
      <c r="D58" s="28"/>
      <c r="E58" s="28"/>
      <c r="F58" s="28"/>
      <c r="G58" s="28"/>
      <c r="H58" s="28"/>
      <c r="I58" s="28"/>
      <c r="J58" s="28"/>
      <c r="K58" s="101"/>
      <c r="L58" s="118"/>
      <c r="M58" s="28"/>
      <c r="N58" s="101"/>
      <c r="Q58" s="28"/>
    </row>
    <row r="59" spans="2:17" ht="12" customHeight="1">
      <c r="B59" s="28"/>
      <c r="C59" s="28"/>
      <c r="D59" s="28"/>
      <c r="E59" s="28"/>
      <c r="F59" s="28"/>
      <c r="G59" s="28"/>
      <c r="H59" s="28"/>
      <c r="I59" s="28"/>
      <c r="J59" s="28"/>
      <c r="K59" s="101"/>
      <c r="L59" s="118"/>
      <c r="M59" s="28"/>
      <c r="N59" s="101"/>
      <c r="Q59" s="28"/>
    </row>
    <row r="60" spans="2:17" ht="12" customHeight="1">
      <c r="B60" s="28"/>
      <c r="C60" s="28"/>
      <c r="D60" s="28"/>
      <c r="E60" s="28"/>
      <c r="F60" s="28"/>
      <c r="G60" s="28"/>
      <c r="H60" s="28"/>
      <c r="I60" s="28"/>
      <c r="J60" s="28"/>
      <c r="K60" s="101"/>
      <c r="L60" s="118"/>
      <c r="M60" s="28"/>
      <c r="N60" s="101"/>
      <c r="Q60" s="28"/>
    </row>
    <row r="61" spans="2:17" ht="12" customHeight="1">
      <c r="B61" s="28"/>
      <c r="C61" s="28"/>
      <c r="D61" s="28"/>
      <c r="E61" s="28"/>
      <c r="F61" s="28"/>
      <c r="G61" s="28"/>
      <c r="H61" s="28"/>
      <c r="I61" s="28"/>
      <c r="J61" s="28"/>
      <c r="K61" s="101"/>
      <c r="L61" s="118"/>
      <c r="M61" s="28"/>
      <c r="N61" s="101"/>
      <c r="Q61" s="28"/>
    </row>
    <row r="62" spans="2:17" ht="12" customHeight="1">
      <c r="B62" s="28"/>
      <c r="C62" s="28"/>
      <c r="D62" s="28"/>
      <c r="E62" s="28"/>
      <c r="F62" s="28"/>
      <c r="G62" s="28"/>
      <c r="H62" s="28"/>
      <c r="I62" s="28"/>
      <c r="J62" s="28"/>
      <c r="K62" s="101"/>
      <c r="L62" s="118"/>
      <c r="M62" s="28"/>
      <c r="N62" s="101"/>
      <c r="Q62" s="28"/>
    </row>
    <row r="63" spans="2:17" ht="12" customHeight="1">
      <c r="B63" s="28"/>
      <c r="C63" s="28"/>
      <c r="D63" s="28"/>
      <c r="E63" s="28"/>
      <c r="F63" s="28"/>
      <c r="G63" s="28"/>
      <c r="H63" s="28"/>
      <c r="I63" s="28"/>
      <c r="J63" s="28"/>
      <c r="K63" s="101"/>
      <c r="L63" s="118"/>
      <c r="M63" s="28"/>
      <c r="N63" s="101"/>
      <c r="Q63" s="28"/>
    </row>
    <row r="64" spans="2:17" ht="12" customHeight="1">
      <c r="B64" s="28"/>
      <c r="C64" s="28"/>
      <c r="D64" s="28"/>
      <c r="E64" s="28"/>
      <c r="F64" s="28"/>
      <c r="G64" s="28"/>
      <c r="H64" s="28"/>
      <c r="I64" s="28"/>
      <c r="J64" s="28"/>
      <c r="K64" s="101"/>
      <c r="L64" s="118"/>
      <c r="M64" s="28"/>
      <c r="N64" s="101"/>
      <c r="Q64" s="28"/>
    </row>
    <row r="65" spans="2:17" ht="12" customHeight="1">
      <c r="B65" s="28"/>
      <c r="C65" s="28"/>
      <c r="D65" s="28"/>
      <c r="E65" s="28"/>
      <c r="F65" s="28"/>
      <c r="G65" s="28"/>
      <c r="H65" s="28"/>
      <c r="I65" s="28"/>
      <c r="J65" s="28"/>
      <c r="K65" s="101"/>
      <c r="L65" s="118"/>
      <c r="M65" s="28"/>
      <c r="N65" s="101"/>
      <c r="Q65" s="28"/>
    </row>
    <row r="66" spans="2:17" ht="12" customHeight="1">
      <c r="B66" s="28"/>
      <c r="C66" s="28"/>
      <c r="D66" s="28"/>
      <c r="E66" s="28"/>
      <c r="F66" s="28"/>
      <c r="G66" s="28"/>
      <c r="H66" s="28"/>
      <c r="I66" s="28"/>
      <c r="J66" s="28"/>
      <c r="K66" s="101"/>
      <c r="L66" s="118"/>
      <c r="M66" s="28"/>
      <c r="N66" s="101"/>
      <c r="Q66" s="28"/>
    </row>
    <row r="67" spans="2:17" ht="12" customHeight="1">
      <c r="B67" s="28"/>
      <c r="C67" s="28"/>
      <c r="D67" s="28"/>
      <c r="E67" s="28"/>
      <c r="F67" s="28"/>
      <c r="G67" s="28"/>
      <c r="H67" s="28"/>
      <c r="I67" s="28"/>
      <c r="J67" s="28"/>
      <c r="K67" s="101"/>
      <c r="L67" s="118"/>
      <c r="M67" s="28"/>
      <c r="N67" s="101"/>
      <c r="Q67" s="28"/>
    </row>
    <row r="68" spans="2:17" ht="12" customHeight="1">
      <c r="B68" s="28"/>
      <c r="C68" s="28"/>
      <c r="D68" s="28"/>
      <c r="E68" s="28"/>
      <c r="F68" s="28"/>
      <c r="G68" s="28"/>
      <c r="H68" s="28"/>
      <c r="I68" s="28"/>
      <c r="J68" s="28"/>
      <c r="K68" s="101"/>
      <c r="L68" s="118"/>
      <c r="M68" s="28"/>
      <c r="N68" s="101"/>
      <c r="Q68" s="28"/>
    </row>
    <row r="69" spans="2:17" ht="12" customHeight="1">
      <c r="B69" s="28"/>
      <c r="C69" s="28"/>
      <c r="D69" s="28"/>
      <c r="E69" s="28"/>
      <c r="F69" s="28"/>
      <c r="G69" s="28"/>
      <c r="H69" s="28"/>
      <c r="I69" s="28"/>
      <c r="J69" s="28"/>
      <c r="K69" s="101"/>
      <c r="L69" s="118"/>
      <c r="M69" s="28"/>
      <c r="N69" s="101"/>
      <c r="Q69" s="28"/>
    </row>
    <row r="70" spans="2:17" ht="12" customHeight="1">
      <c r="B70" s="28"/>
      <c r="C70" s="28"/>
      <c r="D70" s="28"/>
      <c r="E70" s="28"/>
      <c r="F70" s="28"/>
      <c r="G70" s="28"/>
      <c r="H70" s="28"/>
      <c r="I70" s="28"/>
      <c r="J70" s="28"/>
      <c r="K70" s="101"/>
      <c r="L70" s="118"/>
      <c r="M70" s="28"/>
      <c r="N70" s="101"/>
      <c r="Q70" s="28"/>
    </row>
    <row r="71" spans="2:17" ht="12" customHeight="1">
      <c r="B71" s="28"/>
      <c r="C71" s="28"/>
      <c r="D71" s="28"/>
      <c r="E71" s="28"/>
      <c r="F71" s="28"/>
      <c r="G71" s="28"/>
      <c r="H71" s="28"/>
      <c r="I71" s="28"/>
      <c r="J71" s="28"/>
      <c r="K71" s="101"/>
      <c r="L71" s="118"/>
      <c r="M71" s="28"/>
      <c r="N71" s="101"/>
      <c r="Q71" s="28"/>
    </row>
    <row r="72" spans="2:17" ht="12" customHeight="1">
      <c r="B72" s="28"/>
      <c r="C72" s="28"/>
      <c r="D72" s="28"/>
      <c r="E72" s="28"/>
      <c r="F72" s="28"/>
      <c r="G72" s="28"/>
      <c r="H72" s="28"/>
      <c r="I72" s="28"/>
      <c r="J72" s="28"/>
      <c r="K72" s="101"/>
      <c r="L72" s="118"/>
      <c r="M72" s="28"/>
      <c r="N72" s="101"/>
      <c r="Q72" s="28"/>
    </row>
    <row r="73" spans="2:17" ht="12" customHeight="1">
      <c r="B73" s="28"/>
      <c r="C73" s="28"/>
      <c r="D73" s="28"/>
      <c r="E73" s="28"/>
      <c r="F73" s="28"/>
      <c r="G73" s="28"/>
      <c r="H73" s="28"/>
      <c r="I73" s="28"/>
      <c r="J73" s="28"/>
      <c r="K73" s="101"/>
      <c r="L73" s="118"/>
      <c r="M73" s="28"/>
      <c r="N73" s="101"/>
      <c r="Q73" s="28"/>
    </row>
    <row r="74" spans="2:17" ht="12" customHeight="1">
      <c r="B74" s="28"/>
      <c r="C74" s="28"/>
      <c r="D74" s="28"/>
      <c r="E74" s="28"/>
      <c r="F74" s="28"/>
      <c r="G74" s="28"/>
      <c r="H74" s="28"/>
      <c r="I74" s="28"/>
      <c r="J74" s="28"/>
      <c r="K74" s="101"/>
      <c r="L74" s="118"/>
      <c r="M74" s="28"/>
      <c r="N74" s="101"/>
      <c r="Q74" s="28"/>
    </row>
    <row r="75" spans="2:17" ht="12" customHeight="1">
      <c r="B75" s="28"/>
      <c r="C75" s="28"/>
      <c r="D75" s="28"/>
      <c r="E75" s="28"/>
      <c r="F75" s="28"/>
      <c r="G75" s="28"/>
      <c r="H75" s="28"/>
      <c r="I75" s="28"/>
      <c r="J75" s="28"/>
      <c r="K75" s="101"/>
      <c r="L75" s="118"/>
      <c r="M75" s="28"/>
      <c r="N75" s="101"/>
      <c r="Q75" s="28"/>
    </row>
    <row r="76" spans="2:17" ht="12" customHeight="1">
      <c r="B76" s="28"/>
      <c r="C76" s="28"/>
      <c r="D76" s="28"/>
      <c r="E76" s="28"/>
      <c r="F76" s="28"/>
      <c r="G76" s="28"/>
      <c r="H76" s="28"/>
      <c r="I76" s="28"/>
      <c r="J76" s="28"/>
      <c r="K76" s="101"/>
      <c r="L76" s="118"/>
      <c r="M76" s="28"/>
      <c r="N76" s="101"/>
      <c r="Q76" s="28"/>
    </row>
    <row r="77" spans="2:17" ht="12" customHeight="1">
      <c r="B77" s="28"/>
      <c r="C77" s="28"/>
      <c r="D77" s="28"/>
      <c r="E77" s="28"/>
      <c r="F77" s="28"/>
      <c r="G77" s="28"/>
      <c r="H77" s="28"/>
      <c r="I77" s="28"/>
      <c r="J77" s="28"/>
      <c r="K77" s="101"/>
      <c r="L77" s="118"/>
      <c r="M77" s="28"/>
      <c r="N77" s="101"/>
      <c r="Q77" s="28"/>
    </row>
    <row r="78" spans="2:17" ht="12" customHeight="1">
      <c r="B78" s="28"/>
      <c r="C78" s="28"/>
      <c r="D78" s="28"/>
      <c r="E78" s="28"/>
      <c r="F78" s="28"/>
      <c r="G78" s="28"/>
      <c r="H78" s="28"/>
      <c r="I78" s="28"/>
      <c r="J78" s="28"/>
      <c r="K78" s="101"/>
      <c r="L78" s="118"/>
      <c r="M78" s="28"/>
      <c r="N78" s="101"/>
      <c r="Q78" s="28"/>
    </row>
    <row r="79" spans="2:17" ht="12" customHeight="1">
      <c r="B79" s="28"/>
      <c r="C79" s="28"/>
      <c r="D79" s="28"/>
      <c r="E79" s="28"/>
      <c r="F79" s="28"/>
      <c r="G79" s="28"/>
      <c r="H79" s="28"/>
      <c r="I79" s="28"/>
      <c r="J79" s="28"/>
      <c r="K79" s="101"/>
      <c r="L79" s="118"/>
      <c r="M79" s="28"/>
      <c r="N79" s="101"/>
      <c r="Q79" s="28"/>
    </row>
    <row r="80" spans="2:17" ht="12" customHeight="1">
      <c r="B80" s="28"/>
      <c r="C80" s="28"/>
      <c r="D80" s="28"/>
      <c r="E80" s="28"/>
      <c r="F80" s="28"/>
      <c r="G80" s="28"/>
      <c r="H80" s="28"/>
      <c r="I80" s="28"/>
      <c r="J80" s="28"/>
      <c r="K80" s="101"/>
      <c r="L80" s="118"/>
      <c r="M80" s="28"/>
      <c r="N80" s="101"/>
      <c r="Q80" s="28"/>
    </row>
    <row r="81" spans="2:17" ht="12" customHeight="1">
      <c r="B81" s="28"/>
      <c r="C81" s="28"/>
      <c r="D81" s="28"/>
      <c r="E81" s="28"/>
      <c r="F81" s="28"/>
      <c r="G81" s="28"/>
      <c r="H81" s="28"/>
      <c r="I81" s="28"/>
      <c r="J81" s="28"/>
      <c r="K81" s="101"/>
      <c r="L81" s="118"/>
      <c r="M81" s="28"/>
      <c r="N81" s="101"/>
      <c r="Q81" s="28"/>
    </row>
    <row r="82" spans="2:17" ht="12" customHeight="1">
      <c r="B82" s="28"/>
      <c r="C82" s="28"/>
      <c r="D82" s="28"/>
      <c r="E82" s="28"/>
      <c r="F82" s="28"/>
      <c r="G82" s="28"/>
      <c r="H82" s="28"/>
      <c r="I82" s="28"/>
      <c r="J82" s="28"/>
      <c r="K82" s="101"/>
      <c r="L82" s="118"/>
      <c r="M82" s="28"/>
      <c r="N82" s="101"/>
      <c r="Q82" s="28"/>
    </row>
    <row r="83" spans="2:17" ht="12" customHeight="1">
      <c r="B83" s="28"/>
      <c r="C83" s="28"/>
      <c r="D83" s="28"/>
      <c r="E83" s="28"/>
      <c r="F83" s="28"/>
      <c r="G83" s="28"/>
      <c r="H83" s="28"/>
      <c r="I83" s="28"/>
      <c r="J83" s="28"/>
      <c r="K83" s="101"/>
      <c r="L83" s="118"/>
      <c r="M83" s="28"/>
      <c r="N83" s="101"/>
      <c r="Q83" s="28"/>
    </row>
    <row r="84" spans="2:17" ht="12" customHeight="1">
      <c r="B84" s="28"/>
      <c r="C84" s="28"/>
      <c r="D84" s="28"/>
      <c r="E84" s="28"/>
      <c r="F84" s="28"/>
      <c r="G84" s="28"/>
      <c r="H84" s="28"/>
      <c r="I84" s="28"/>
      <c r="J84" s="28"/>
      <c r="K84" s="101"/>
      <c r="L84" s="118"/>
      <c r="M84" s="28"/>
      <c r="N84" s="101"/>
      <c r="Q84" s="28"/>
    </row>
    <row r="85" spans="2:17" ht="12" customHeight="1">
      <c r="B85" s="28"/>
      <c r="C85" s="28"/>
      <c r="D85" s="28"/>
      <c r="E85" s="28"/>
      <c r="F85" s="28"/>
      <c r="G85" s="28"/>
      <c r="H85" s="28"/>
      <c r="I85" s="28"/>
      <c r="J85" s="28"/>
      <c r="K85" s="101"/>
      <c r="L85" s="118"/>
      <c r="M85" s="28"/>
      <c r="N85" s="101"/>
      <c r="Q85" s="28"/>
    </row>
    <row r="86" spans="2:17" ht="12" customHeight="1">
      <c r="B86" s="28"/>
      <c r="C86" s="28"/>
      <c r="D86" s="28"/>
      <c r="E86" s="28"/>
      <c r="F86" s="28"/>
      <c r="G86" s="28"/>
      <c r="H86" s="28"/>
      <c r="I86" s="28"/>
      <c r="J86" s="28"/>
      <c r="K86" s="101"/>
      <c r="L86" s="118"/>
      <c r="M86" s="28"/>
      <c r="N86" s="101"/>
      <c r="Q86" s="28"/>
    </row>
    <row r="87" spans="2:17" ht="12" customHeight="1">
      <c r="B87" s="28"/>
      <c r="C87" s="28"/>
      <c r="D87" s="28"/>
      <c r="E87" s="28"/>
      <c r="F87" s="28"/>
      <c r="G87" s="28"/>
      <c r="H87" s="28"/>
      <c r="I87" s="28"/>
      <c r="J87" s="28"/>
      <c r="K87" s="101"/>
      <c r="L87" s="118"/>
      <c r="M87" s="28"/>
      <c r="N87" s="101"/>
      <c r="Q87" s="28"/>
    </row>
    <row r="88" spans="2:17" ht="12" customHeight="1">
      <c r="B88" s="28"/>
      <c r="C88" s="28"/>
      <c r="D88" s="28"/>
      <c r="E88" s="28"/>
      <c r="F88" s="28"/>
      <c r="G88" s="28"/>
      <c r="H88" s="28"/>
      <c r="I88" s="28"/>
      <c r="J88" s="28"/>
      <c r="K88" s="101"/>
      <c r="L88" s="118"/>
      <c r="M88" s="28"/>
      <c r="N88" s="101"/>
      <c r="Q88" s="28"/>
    </row>
    <row r="89" spans="2:17" ht="12" customHeight="1">
      <c r="B89" s="28"/>
      <c r="C89" s="28"/>
      <c r="D89" s="28"/>
      <c r="E89" s="28"/>
      <c r="F89" s="28"/>
      <c r="G89" s="28"/>
      <c r="H89" s="28"/>
      <c r="I89" s="28"/>
      <c r="J89" s="28"/>
      <c r="K89" s="101"/>
      <c r="L89" s="118"/>
      <c r="M89" s="28"/>
      <c r="N89" s="101"/>
      <c r="Q89" s="28"/>
    </row>
    <row r="90" spans="2:17" ht="12" customHeight="1">
      <c r="B90" s="28"/>
      <c r="C90" s="28"/>
      <c r="D90" s="28"/>
      <c r="E90" s="28"/>
      <c r="F90" s="28"/>
      <c r="G90" s="28"/>
      <c r="H90" s="28"/>
      <c r="I90" s="28"/>
      <c r="J90" s="28"/>
      <c r="K90" s="101"/>
      <c r="L90" s="118"/>
      <c r="M90" s="28"/>
      <c r="N90" s="101"/>
      <c r="Q90" s="28"/>
    </row>
    <row r="91" spans="2:17" ht="12" customHeight="1">
      <c r="B91" s="28"/>
      <c r="C91" s="28"/>
      <c r="D91" s="28"/>
      <c r="E91" s="28"/>
      <c r="F91" s="28"/>
      <c r="G91" s="28"/>
      <c r="H91" s="28"/>
      <c r="I91" s="28"/>
      <c r="J91" s="28"/>
      <c r="K91" s="101"/>
      <c r="L91" s="118"/>
      <c r="M91" s="28"/>
      <c r="N91" s="101"/>
      <c r="Q91" s="28"/>
    </row>
    <row r="92" spans="2:17" ht="12" customHeight="1">
      <c r="B92" s="28"/>
      <c r="C92" s="28"/>
      <c r="D92" s="28"/>
      <c r="E92" s="28"/>
      <c r="F92" s="28"/>
      <c r="G92" s="28"/>
      <c r="H92" s="28"/>
      <c r="I92" s="28"/>
      <c r="J92" s="28"/>
      <c r="K92" s="101"/>
      <c r="L92" s="118"/>
      <c r="M92" s="28"/>
      <c r="N92" s="101"/>
      <c r="Q92" s="28"/>
    </row>
    <row r="93" spans="2:17" ht="12" customHeight="1">
      <c r="B93" s="28"/>
      <c r="C93" s="28"/>
      <c r="D93" s="28"/>
      <c r="E93" s="28"/>
      <c r="F93" s="28"/>
      <c r="G93" s="28"/>
      <c r="H93" s="28"/>
      <c r="I93" s="28"/>
      <c r="J93" s="28"/>
      <c r="K93" s="101"/>
      <c r="L93" s="118"/>
      <c r="M93" s="28"/>
      <c r="N93" s="101"/>
      <c r="Q93" s="28"/>
    </row>
    <row r="94" spans="2:17" ht="12" customHeight="1">
      <c r="B94" s="28"/>
      <c r="C94" s="28"/>
      <c r="D94" s="28"/>
      <c r="E94" s="28"/>
      <c r="F94" s="28"/>
      <c r="G94" s="28"/>
      <c r="H94" s="28"/>
      <c r="I94" s="28"/>
      <c r="J94" s="28"/>
      <c r="K94" s="101"/>
      <c r="L94" s="118"/>
      <c r="M94" s="28"/>
      <c r="N94" s="101"/>
      <c r="Q94" s="28"/>
    </row>
    <row r="95" spans="2:17" ht="12" customHeight="1">
      <c r="B95" s="28"/>
      <c r="C95" s="28"/>
      <c r="D95" s="28"/>
      <c r="E95" s="28"/>
      <c r="F95" s="28"/>
      <c r="G95" s="28"/>
      <c r="H95" s="28"/>
      <c r="I95" s="28"/>
      <c r="J95" s="28"/>
      <c r="K95" s="101"/>
      <c r="L95" s="118"/>
      <c r="M95" s="28"/>
      <c r="N95" s="101"/>
      <c r="Q95" s="28"/>
    </row>
    <row r="96" spans="2:17" ht="12" customHeight="1">
      <c r="B96" s="28"/>
      <c r="C96" s="28"/>
      <c r="D96" s="28"/>
      <c r="E96" s="28"/>
      <c r="F96" s="28"/>
      <c r="G96" s="28"/>
      <c r="H96" s="28"/>
      <c r="I96" s="28"/>
      <c r="J96" s="28"/>
      <c r="K96" s="101"/>
      <c r="L96" s="118"/>
      <c r="M96" s="28"/>
      <c r="N96" s="101"/>
      <c r="Q96" s="28"/>
    </row>
    <row r="97" spans="2:17" ht="12" customHeight="1">
      <c r="B97" s="28"/>
      <c r="C97" s="28"/>
      <c r="D97" s="28"/>
      <c r="E97" s="28"/>
      <c r="F97" s="28"/>
      <c r="G97" s="28"/>
      <c r="H97" s="28"/>
      <c r="I97" s="28"/>
      <c r="J97" s="28"/>
      <c r="K97" s="101"/>
      <c r="L97" s="118"/>
      <c r="M97" s="28"/>
      <c r="N97" s="101"/>
      <c r="Q97" s="28"/>
    </row>
    <row r="98" spans="2:17" ht="12" customHeight="1">
      <c r="B98" s="28"/>
      <c r="C98" s="28"/>
      <c r="D98" s="28"/>
      <c r="E98" s="28"/>
      <c r="F98" s="28"/>
      <c r="G98" s="28"/>
      <c r="H98" s="28"/>
      <c r="I98" s="28"/>
      <c r="J98" s="28"/>
      <c r="K98" s="101"/>
      <c r="L98" s="118"/>
      <c r="M98" s="28"/>
      <c r="N98" s="101"/>
      <c r="Q98" s="28"/>
    </row>
    <row r="99" spans="2:17" ht="12" customHeight="1">
      <c r="B99" s="28"/>
      <c r="C99" s="28"/>
      <c r="D99" s="28"/>
      <c r="E99" s="28"/>
      <c r="F99" s="28"/>
      <c r="G99" s="28"/>
      <c r="H99" s="28"/>
      <c r="I99" s="28"/>
      <c r="J99" s="28"/>
      <c r="K99" s="101"/>
      <c r="L99" s="118"/>
      <c r="M99" s="28"/>
      <c r="N99" s="101"/>
      <c r="Q99" s="28"/>
    </row>
    <row r="100" spans="2:17" ht="12" customHeight="1">
      <c r="B100" s="28"/>
      <c r="C100" s="28"/>
      <c r="D100" s="28"/>
      <c r="E100" s="28"/>
      <c r="F100" s="28"/>
      <c r="G100" s="28"/>
      <c r="H100" s="28"/>
      <c r="I100" s="28"/>
      <c r="J100" s="28"/>
      <c r="K100" s="101"/>
      <c r="L100" s="118"/>
      <c r="M100" s="28"/>
      <c r="N100" s="101"/>
      <c r="Q100" s="28"/>
    </row>
    <row r="101" spans="2:17" ht="12" customHeight="1">
      <c r="B101" s="28"/>
      <c r="C101" s="28"/>
      <c r="D101" s="28"/>
      <c r="E101" s="28"/>
      <c r="F101" s="28"/>
      <c r="G101" s="28"/>
      <c r="H101" s="28"/>
      <c r="I101" s="28"/>
      <c r="J101" s="28"/>
      <c r="K101" s="101"/>
      <c r="L101" s="118"/>
      <c r="M101" s="28"/>
      <c r="N101" s="101"/>
      <c r="Q101" s="28"/>
    </row>
    <row r="102" spans="2:17" ht="12" customHeight="1">
      <c r="B102" s="28"/>
      <c r="C102" s="28"/>
      <c r="D102" s="28"/>
      <c r="E102" s="28"/>
      <c r="F102" s="28"/>
      <c r="G102" s="28"/>
      <c r="H102" s="28"/>
      <c r="I102" s="28"/>
      <c r="J102" s="28"/>
      <c r="K102" s="101"/>
      <c r="L102" s="118"/>
      <c r="M102" s="28"/>
      <c r="N102" s="101"/>
      <c r="Q102" s="28"/>
    </row>
    <row r="103" spans="2:17" ht="12" customHeight="1">
      <c r="B103" s="28"/>
      <c r="C103" s="28"/>
      <c r="D103" s="28"/>
      <c r="E103" s="28"/>
      <c r="F103" s="28"/>
      <c r="G103" s="28"/>
      <c r="H103" s="28"/>
      <c r="I103" s="28"/>
      <c r="J103" s="28"/>
      <c r="K103" s="101"/>
      <c r="L103" s="118"/>
      <c r="M103" s="28"/>
      <c r="N103" s="101"/>
      <c r="Q103" s="28"/>
    </row>
    <row r="104" spans="2:17" ht="12" customHeight="1">
      <c r="B104" s="28"/>
      <c r="C104" s="28"/>
      <c r="D104" s="28"/>
      <c r="E104" s="28"/>
      <c r="F104" s="28"/>
      <c r="G104" s="28"/>
      <c r="H104" s="28"/>
      <c r="I104" s="28"/>
      <c r="J104" s="28"/>
      <c r="K104" s="101"/>
      <c r="L104" s="118"/>
      <c r="M104" s="28"/>
      <c r="N104" s="101"/>
      <c r="Q104" s="28"/>
    </row>
    <row r="105" spans="2:17" ht="12" customHeight="1">
      <c r="B105" s="28"/>
      <c r="C105" s="28"/>
      <c r="D105" s="28"/>
      <c r="E105" s="28"/>
      <c r="F105" s="28"/>
      <c r="G105" s="28"/>
      <c r="H105" s="28"/>
      <c r="I105" s="28"/>
      <c r="J105" s="28"/>
      <c r="K105" s="101"/>
      <c r="L105" s="118"/>
      <c r="M105" s="28"/>
      <c r="N105" s="101"/>
      <c r="Q105" s="28"/>
    </row>
    <row r="106" spans="2:17" ht="12" customHeight="1">
      <c r="B106" s="28"/>
      <c r="C106" s="28"/>
      <c r="D106" s="28"/>
      <c r="E106" s="28"/>
      <c r="F106" s="28"/>
      <c r="G106" s="28"/>
      <c r="H106" s="28"/>
      <c r="I106" s="28"/>
      <c r="J106" s="28"/>
      <c r="K106" s="101"/>
      <c r="L106" s="118"/>
      <c r="M106" s="28"/>
      <c r="N106" s="101"/>
      <c r="Q106" s="28"/>
    </row>
    <row r="107" spans="2:17" ht="12" customHeight="1">
      <c r="B107" s="28"/>
      <c r="C107" s="28"/>
      <c r="D107" s="28"/>
      <c r="E107" s="28"/>
      <c r="F107" s="28"/>
      <c r="G107" s="28"/>
      <c r="H107" s="28"/>
      <c r="I107" s="28"/>
      <c r="J107" s="28"/>
      <c r="K107" s="101"/>
      <c r="L107" s="118"/>
      <c r="M107" s="28"/>
      <c r="N107" s="101"/>
      <c r="Q107" s="28"/>
    </row>
    <row r="108" spans="2:17" ht="12" customHeight="1">
      <c r="B108" s="28"/>
      <c r="C108" s="28"/>
      <c r="D108" s="28"/>
      <c r="E108" s="28"/>
      <c r="F108" s="28"/>
      <c r="G108" s="28"/>
      <c r="H108" s="28"/>
      <c r="I108" s="28"/>
      <c r="J108" s="28"/>
      <c r="K108" s="101"/>
      <c r="L108" s="118"/>
      <c r="M108" s="28"/>
      <c r="N108" s="101"/>
      <c r="Q108" s="28"/>
    </row>
    <row r="109" spans="2:17" ht="12" customHeight="1">
      <c r="B109" s="28"/>
      <c r="C109" s="28"/>
      <c r="D109" s="28"/>
      <c r="E109" s="28"/>
      <c r="F109" s="28"/>
      <c r="G109" s="28"/>
      <c r="H109" s="28"/>
      <c r="I109" s="28"/>
      <c r="J109" s="28"/>
      <c r="K109" s="101"/>
      <c r="L109" s="118"/>
      <c r="M109" s="28"/>
      <c r="N109" s="101"/>
      <c r="Q109" s="28"/>
    </row>
    <row r="110" spans="2:17" ht="12" customHeight="1">
      <c r="B110" s="28"/>
      <c r="C110" s="28"/>
      <c r="D110" s="28"/>
      <c r="E110" s="28"/>
      <c r="F110" s="28"/>
      <c r="G110" s="28"/>
      <c r="H110" s="28"/>
      <c r="I110" s="28"/>
      <c r="J110" s="28"/>
      <c r="K110" s="101"/>
      <c r="L110" s="118"/>
      <c r="M110" s="28"/>
      <c r="N110" s="101"/>
      <c r="Q110" s="28"/>
    </row>
    <row r="111" spans="2:17" ht="12" customHeight="1">
      <c r="B111" s="28"/>
      <c r="C111" s="28"/>
      <c r="D111" s="28"/>
      <c r="E111" s="28"/>
      <c r="F111" s="28"/>
      <c r="G111" s="28"/>
      <c r="H111" s="28"/>
      <c r="I111" s="28"/>
      <c r="J111" s="28"/>
      <c r="K111" s="101"/>
      <c r="L111" s="118"/>
      <c r="M111" s="28"/>
      <c r="N111" s="101"/>
      <c r="Q111" s="28"/>
    </row>
    <row r="112" spans="2:17" ht="12" customHeight="1">
      <c r="B112" s="28"/>
      <c r="C112" s="28"/>
      <c r="D112" s="28"/>
      <c r="E112" s="28"/>
      <c r="F112" s="28"/>
      <c r="G112" s="28"/>
      <c r="H112" s="28"/>
      <c r="I112" s="28"/>
      <c r="J112" s="28"/>
      <c r="K112" s="101"/>
      <c r="L112" s="118"/>
      <c r="M112" s="28"/>
      <c r="N112" s="101"/>
      <c r="Q112" s="28"/>
    </row>
    <row r="113" spans="2:17" ht="12" customHeight="1">
      <c r="B113" s="28"/>
      <c r="C113" s="28"/>
      <c r="D113" s="28"/>
      <c r="E113" s="28"/>
      <c r="F113" s="28"/>
      <c r="G113" s="28"/>
      <c r="H113" s="28"/>
      <c r="I113" s="28"/>
      <c r="J113" s="28"/>
      <c r="K113" s="101"/>
      <c r="L113" s="118"/>
      <c r="M113" s="28"/>
      <c r="N113" s="101"/>
      <c r="Q113" s="28"/>
    </row>
    <row r="114" spans="2:17" ht="12" customHeight="1">
      <c r="B114" s="28"/>
      <c r="C114" s="28"/>
      <c r="D114" s="28"/>
      <c r="E114" s="28"/>
      <c r="F114" s="28"/>
      <c r="G114" s="28"/>
      <c r="H114" s="28"/>
      <c r="I114" s="28"/>
      <c r="J114" s="28"/>
      <c r="K114" s="101"/>
      <c r="L114" s="118"/>
      <c r="M114" s="28"/>
      <c r="N114" s="101"/>
      <c r="Q114" s="28"/>
    </row>
    <row r="115" spans="2:17" ht="12" customHeight="1">
      <c r="B115" s="28"/>
      <c r="C115" s="28"/>
      <c r="D115" s="28"/>
      <c r="E115" s="28"/>
      <c r="F115" s="28"/>
      <c r="G115" s="28"/>
      <c r="H115" s="28"/>
      <c r="I115" s="28"/>
      <c r="J115" s="28"/>
      <c r="K115" s="101"/>
      <c r="L115" s="118"/>
      <c r="M115" s="28"/>
      <c r="N115" s="101"/>
      <c r="Q115" s="28"/>
    </row>
    <row r="116" spans="2:17" ht="12" customHeight="1">
      <c r="B116" s="28"/>
      <c r="C116" s="28"/>
      <c r="D116" s="28"/>
      <c r="E116" s="28"/>
      <c r="F116" s="28"/>
      <c r="G116" s="28"/>
      <c r="H116" s="28"/>
      <c r="I116" s="28"/>
      <c r="J116" s="28"/>
      <c r="K116" s="101"/>
      <c r="L116" s="118"/>
      <c r="M116" s="28"/>
      <c r="N116" s="101"/>
      <c r="Q116" s="28"/>
    </row>
    <row r="117" spans="2:17" ht="12" customHeight="1">
      <c r="B117" s="28"/>
      <c r="C117" s="28"/>
      <c r="D117" s="28"/>
      <c r="E117" s="28"/>
      <c r="F117" s="28"/>
      <c r="G117" s="28"/>
      <c r="H117" s="28"/>
      <c r="I117" s="28"/>
      <c r="J117" s="28"/>
      <c r="K117" s="101"/>
      <c r="L117" s="118"/>
      <c r="M117" s="28"/>
      <c r="N117" s="101"/>
      <c r="Q117" s="28"/>
    </row>
    <row r="118" spans="2:17" ht="12" customHeight="1">
      <c r="B118" s="28"/>
      <c r="C118" s="28"/>
      <c r="D118" s="28"/>
      <c r="E118" s="28"/>
      <c r="F118" s="28"/>
      <c r="G118" s="28"/>
      <c r="H118" s="28"/>
      <c r="I118" s="28"/>
      <c r="J118" s="28"/>
      <c r="K118" s="101"/>
      <c r="L118" s="118"/>
      <c r="M118" s="28"/>
      <c r="N118" s="101"/>
      <c r="Q118" s="28"/>
    </row>
    <row r="119" spans="2:17" ht="12" customHeight="1">
      <c r="B119" s="28"/>
      <c r="C119" s="28"/>
      <c r="D119" s="28"/>
      <c r="E119" s="28"/>
      <c r="F119" s="28"/>
      <c r="G119" s="28"/>
      <c r="H119" s="28"/>
      <c r="I119" s="28"/>
      <c r="J119" s="28"/>
      <c r="K119" s="101"/>
      <c r="L119" s="118"/>
      <c r="M119" s="28"/>
      <c r="N119" s="101"/>
      <c r="Q119" s="28"/>
    </row>
    <row r="120" spans="2:17" ht="12" customHeight="1">
      <c r="B120" s="28"/>
      <c r="C120" s="28"/>
      <c r="D120" s="28"/>
      <c r="E120" s="28"/>
      <c r="F120" s="28"/>
      <c r="G120" s="28"/>
      <c r="H120" s="28"/>
      <c r="I120" s="28"/>
      <c r="J120" s="28"/>
      <c r="K120" s="101"/>
      <c r="L120" s="118"/>
      <c r="M120" s="28"/>
      <c r="N120" s="101"/>
      <c r="Q120" s="28"/>
    </row>
    <row r="121" spans="2:17" ht="12" customHeight="1">
      <c r="B121" s="28"/>
      <c r="C121" s="28"/>
      <c r="D121" s="28"/>
      <c r="E121" s="28"/>
      <c r="F121" s="28"/>
      <c r="G121" s="28"/>
      <c r="H121" s="28"/>
      <c r="I121" s="28"/>
      <c r="J121" s="28"/>
      <c r="K121" s="101"/>
      <c r="L121" s="118"/>
      <c r="M121" s="28"/>
      <c r="N121" s="101"/>
      <c r="Q121" s="28"/>
    </row>
    <row r="122" spans="2:17" ht="12" customHeight="1">
      <c r="B122" s="28"/>
      <c r="C122" s="28"/>
      <c r="D122" s="28"/>
      <c r="E122" s="28"/>
      <c r="F122" s="28"/>
      <c r="G122" s="28"/>
      <c r="H122" s="28"/>
      <c r="I122" s="28"/>
      <c r="J122" s="28"/>
      <c r="K122" s="101"/>
      <c r="L122" s="118"/>
      <c r="M122" s="28"/>
      <c r="N122" s="101"/>
      <c r="Q122" s="28"/>
    </row>
    <row r="123" spans="2:17" ht="12" customHeight="1">
      <c r="B123" s="28"/>
      <c r="C123" s="28"/>
      <c r="D123" s="28"/>
      <c r="E123" s="28"/>
      <c r="F123" s="28"/>
      <c r="G123" s="28"/>
      <c r="H123" s="28"/>
      <c r="I123" s="28"/>
      <c r="J123" s="28"/>
      <c r="K123" s="101"/>
      <c r="L123" s="118"/>
      <c r="M123" s="28"/>
      <c r="N123" s="101"/>
      <c r="Q123" s="28"/>
    </row>
    <row r="124" spans="2:17" ht="12" customHeight="1">
      <c r="B124" s="28"/>
      <c r="C124" s="28"/>
      <c r="D124" s="28"/>
      <c r="E124" s="28"/>
      <c r="F124" s="28"/>
      <c r="G124" s="28"/>
      <c r="H124" s="28"/>
      <c r="I124" s="28"/>
      <c r="J124" s="28"/>
      <c r="K124" s="101"/>
      <c r="L124" s="118"/>
      <c r="M124" s="28"/>
      <c r="N124" s="101"/>
      <c r="Q124" s="28"/>
    </row>
    <row r="125" spans="2:17" ht="12" customHeight="1">
      <c r="B125" s="28"/>
      <c r="C125" s="28"/>
      <c r="D125" s="28"/>
      <c r="E125" s="28"/>
      <c r="F125" s="28"/>
      <c r="G125" s="28"/>
      <c r="H125" s="28"/>
      <c r="I125" s="28"/>
      <c r="J125" s="28"/>
      <c r="K125" s="101"/>
      <c r="L125" s="118"/>
      <c r="M125" s="28"/>
      <c r="N125" s="101"/>
      <c r="Q125" s="28"/>
    </row>
    <row r="126" spans="2:17" ht="12" customHeight="1">
      <c r="B126" s="28"/>
      <c r="C126" s="28"/>
      <c r="D126" s="28"/>
      <c r="E126" s="28"/>
      <c r="F126" s="28"/>
      <c r="G126" s="28"/>
      <c r="H126" s="28"/>
      <c r="I126" s="28"/>
      <c r="J126" s="28"/>
      <c r="K126" s="101"/>
      <c r="L126" s="118"/>
      <c r="M126" s="28"/>
      <c r="N126" s="101"/>
      <c r="Q126" s="28"/>
    </row>
    <row r="127" spans="2:17" ht="12" customHeight="1">
      <c r="B127" s="28"/>
      <c r="C127" s="28"/>
      <c r="D127" s="28"/>
      <c r="E127" s="28"/>
      <c r="F127" s="28"/>
      <c r="G127" s="28"/>
      <c r="H127" s="28"/>
      <c r="I127" s="28"/>
      <c r="J127" s="28"/>
      <c r="K127" s="101"/>
      <c r="L127" s="118"/>
      <c r="M127" s="28"/>
      <c r="N127" s="101"/>
      <c r="Q127" s="28"/>
    </row>
    <row r="128" spans="2:17" ht="12" customHeight="1">
      <c r="B128" s="28"/>
      <c r="C128" s="28"/>
      <c r="D128" s="28"/>
      <c r="E128" s="28"/>
      <c r="F128" s="28"/>
      <c r="G128" s="28"/>
      <c r="H128" s="28"/>
      <c r="I128" s="28"/>
      <c r="J128" s="28"/>
      <c r="K128" s="101"/>
      <c r="L128" s="118"/>
      <c r="M128" s="28"/>
      <c r="N128" s="101"/>
      <c r="Q128" s="28"/>
    </row>
    <row r="129" spans="2:17" ht="12" customHeight="1">
      <c r="B129" s="28"/>
      <c r="C129" s="28"/>
      <c r="D129" s="28"/>
      <c r="E129" s="28"/>
      <c r="F129" s="28"/>
      <c r="G129" s="28"/>
      <c r="H129" s="28"/>
      <c r="I129" s="28"/>
      <c r="J129" s="28"/>
      <c r="K129" s="101"/>
      <c r="L129" s="118"/>
      <c r="M129" s="28"/>
      <c r="N129" s="101"/>
      <c r="Q129" s="28"/>
    </row>
    <row r="130" spans="2:17" ht="12" customHeight="1">
      <c r="B130" s="28"/>
      <c r="C130" s="28"/>
      <c r="D130" s="28"/>
      <c r="E130" s="28"/>
      <c r="F130" s="28"/>
      <c r="G130" s="28"/>
      <c r="H130" s="28"/>
      <c r="I130" s="28"/>
      <c r="J130" s="28"/>
      <c r="K130" s="101"/>
      <c r="L130" s="118"/>
      <c r="M130" s="28"/>
      <c r="N130" s="101"/>
      <c r="Q130" s="28"/>
    </row>
    <row r="131" spans="2:17" ht="12" customHeight="1">
      <c r="B131" s="28"/>
      <c r="C131" s="28"/>
      <c r="D131" s="28"/>
      <c r="E131" s="28"/>
      <c r="F131" s="28"/>
      <c r="G131" s="28"/>
      <c r="H131" s="28"/>
      <c r="I131" s="28"/>
      <c r="J131" s="28"/>
      <c r="K131" s="101"/>
      <c r="L131" s="118"/>
      <c r="M131" s="28"/>
      <c r="N131" s="101"/>
      <c r="Q131" s="28"/>
    </row>
    <row r="132" spans="2:17" ht="12" customHeight="1">
      <c r="B132" s="28"/>
      <c r="C132" s="28"/>
      <c r="D132" s="28"/>
      <c r="E132" s="28"/>
      <c r="F132" s="28"/>
      <c r="G132" s="28"/>
      <c r="H132" s="28"/>
      <c r="I132" s="28"/>
      <c r="J132" s="28"/>
      <c r="K132" s="101"/>
      <c r="L132" s="118"/>
      <c r="M132" s="28"/>
      <c r="N132" s="101"/>
      <c r="Q132" s="28"/>
    </row>
    <row r="133" spans="2:17" ht="12" customHeight="1">
      <c r="B133" s="28"/>
      <c r="C133" s="28"/>
      <c r="D133" s="28"/>
      <c r="E133" s="28"/>
      <c r="F133" s="28"/>
      <c r="G133" s="28"/>
      <c r="H133" s="28"/>
      <c r="I133" s="28"/>
      <c r="J133" s="28"/>
      <c r="K133" s="101"/>
      <c r="L133" s="118"/>
      <c r="M133" s="28"/>
      <c r="N133" s="101"/>
      <c r="Q133" s="28"/>
    </row>
    <row r="134" spans="2:17" ht="12" customHeight="1">
      <c r="B134" s="28"/>
      <c r="C134" s="28"/>
      <c r="D134" s="28"/>
      <c r="E134" s="28"/>
      <c r="F134" s="28"/>
      <c r="G134" s="28"/>
      <c r="H134" s="28"/>
      <c r="I134" s="28"/>
      <c r="J134" s="28"/>
      <c r="K134" s="101"/>
      <c r="L134" s="118"/>
      <c r="M134" s="28"/>
      <c r="N134" s="101"/>
      <c r="Q134" s="28"/>
    </row>
    <row r="135" spans="2:17" ht="12" customHeight="1">
      <c r="B135" s="28"/>
      <c r="C135" s="28"/>
      <c r="D135" s="28"/>
      <c r="E135" s="28"/>
      <c r="F135" s="28"/>
      <c r="G135" s="28"/>
      <c r="H135" s="28"/>
      <c r="I135" s="28"/>
      <c r="J135" s="28"/>
      <c r="K135" s="101"/>
      <c r="L135" s="118"/>
      <c r="M135" s="28"/>
      <c r="N135" s="101"/>
      <c r="Q135" s="28"/>
    </row>
    <row r="136" spans="2:17" ht="12" customHeight="1">
      <c r="B136" s="28"/>
      <c r="C136" s="28"/>
      <c r="D136" s="28"/>
      <c r="E136" s="28"/>
      <c r="F136" s="28"/>
      <c r="G136" s="28"/>
      <c r="H136" s="28"/>
      <c r="I136" s="28"/>
      <c r="J136" s="28"/>
      <c r="K136" s="101"/>
      <c r="L136" s="118"/>
      <c r="M136" s="28"/>
      <c r="N136" s="101"/>
      <c r="Q136" s="28"/>
    </row>
    <row r="137" spans="2:17" ht="12" customHeight="1">
      <c r="B137" s="28"/>
      <c r="C137" s="28"/>
      <c r="D137" s="28"/>
      <c r="E137" s="28"/>
      <c r="F137" s="28"/>
      <c r="G137" s="28"/>
      <c r="H137" s="28"/>
      <c r="I137" s="28"/>
      <c r="J137" s="28"/>
      <c r="K137" s="101"/>
      <c r="L137" s="118"/>
      <c r="M137" s="28"/>
      <c r="N137" s="101"/>
      <c r="Q137" s="28"/>
    </row>
    <row r="138" spans="2:17" ht="12" customHeight="1">
      <c r="B138" s="28"/>
      <c r="C138" s="28"/>
      <c r="D138" s="28"/>
      <c r="E138" s="28"/>
      <c r="F138" s="28"/>
      <c r="G138" s="28"/>
      <c r="H138" s="28"/>
      <c r="I138" s="28"/>
      <c r="J138" s="28"/>
      <c r="K138" s="101"/>
      <c r="L138" s="118"/>
      <c r="M138" s="28"/>
      <c r="N138" s="101"/>
      <c r="Q138" s="28"/>
    </row>
    <row r="139" spans="2:17" ht="12" customHeight="1">
      <c r="B139" s="28"/>
      <c r="C139" s="28"/>
      <c r="D139" s="28"/>
      <c r="E139" s="28"/>
      <c r="F139" s="28"/>
      <c r="G139" s="28"/>
      <c r="H139" s="28"/>
      <c r="I139" s="28"/>
      <c r="J139" s="28"/>
      <c r="K139" s="101"/>
      <c r="L139" s="118"/>
      <c r="M139" s="28"/>
      <c r="N139" s="101"/>
      <c r="Q139" s="28"/>
    </row>
    <row r="140" spans="2:17" ht="12" customHeight="1">
      <c r="B140" s="28"/>
      <c r="C140" s="28"/>
      <c r="D140" s="28"/>
      <c r="E140" s="28"/>
      <c r="F140" s="28"/>
      <c r="G140" s="28"/>
      <c r="H140" s="28"/>
      <c r="I140" s="28"/>
      <c r="J140" s="28"/>
      <c r="K140" s="101"/>
      <c r="L140" s="118"/>
      <c r="M140" s="28"/>
      <c r="N140" s="101"/>
      <c r="Q140" s="28"/>
    </row>
    <row r="141" spans="2:17" ht="12" customHeight="1">
      <c r="B141" s="28"/>
      <c r="C141" s="28"/>
      <c r="D141" s="28"/>
      <c r="E141" s="28"/>
      <c r="F141" s="28"/>
      <c r="G141" s="28"/>
      <c r="H141" s="28"/>
      <c r="I141" s="28"/>
      <c r="J141" s="28"/>
      <c r="K141" s="101"/>
      <c r="L141" s="118"/>
      <c r="M141" s="28"/>
      <c r="N141" s="101"/>
      <c r="Q141" s="28"/>
    </row>
    <row r="142" spans="2:17" ht="12" customHeight="1">
      <c r="B142" s="28"/>
      <c r="C142" s="28"/>
      <c r="D142" s="28"/>
      <c r="E142" s="28"/>
      <c r="F142" s="28"/>
      <c r="G142" s="28"/>
      <c r="H142" s="28"/>
      <c r="I142" s="28"/>
      <c r="J142" s="28"/>
      <c r="K142" s="101"/>
      <c r="L142" s="118"/>
      <c r="M142" s="28"/>
      <c r="N142" s="101"/>
      <c r="Q142" s="28"/>
    </row>
    <row r="143" spans="2:17" ht="12" customHeight="1">
      <c r="B143" s="28"/>
      <c r="C143" s="28"/>
      <c r="D143" s="28"/>
      <c r="E143" s="28"/>
      <c r="F143" s="28"/>
      <c r="G143" s="28"/>
      <c r="H143" s="28"/>
      <c r="I143" s="28"/>
      <c r="J143" s="28"/>
      <c r="K143" s="101"/>
      <c r="L143" s="118"/>
      <c r="M143" s="28"/>
      <c r="N143" s="101"/>
      <c r="Q143" s="28"/>
    </row>
    <row r="144" spans="2:17" ht="12" customHeight="1">
      <c r="B144" s="28"/>
      <c r="C144" s="28"/>
      <c r="D144" s="28"/>
      <c r="E144" s="28"/>
      <c r="F144" s="28"/>
      <c r="G144" s="28"/>
      <c r="H144" s="28"/>
      <c r="I144" s="28"/>
      <c r="J144" s="28"/>
      <c r="K144" s="101"/>
      <c r="L144" s="118"/>
      <c r="M144" s="28"/>
      <c r="N144" s="101"/>
      <c r="Q144" s="28"/>
    </row>
    <row r="145" spans="2:17" ht="12" customHeight="1">
      <c r="B145" s="28"/>
      <c r="C145" s="28"/>
      <c r="D145" s="28"/>
      <c r="E145" s="28"/>
      <c r="F145" s="28"/>
      <c r="G145" s="28"/>
      <c r="H145" s="28"/>
      <c r="I145" s="28"/>
      <c r="J145" s="28"/>
      <c r="K145" s="101"/>
      <c r="L145" s="118"/>
      <c r="M145" s="28"/>
      <c r="N145" s="101"/>
      <c r="Q145" s="28"/>
    </row>
    <row r="146" spans="2:17" ht="12" customHeight="1">
      <c r="B146" s="28"/>
      <c r="C146" s="28"/>
      <c r="D146" s="28"/>
      <c r="E146" s="28"/>
      <c r="F146" s="28"/>
      <c r="G146" s="28"/>
      <c r="H146" s="28"/>
      <c r="I146" s="28"/>
      <c r="J146" s="28"/>
      <c r="K146" s="101"/>
      <c r="L146" s="118"/>
      <c r="M146" s="28"/>
      <c r="N146" s="101"/>
      <c r="Q146" s="28"/>
    </row>
    <row r="147" spans="2:17" ht="12" customHeight="1">
      <c r="B147" s="28"/>
      <c r="C147" s="28"/>
      <c r="D147" s="28"/>
      <c r="E147" s="28"/>
      <c r="F147" s="28"/>
      <c r="G147" s="28"/>
      <c r="H147" s="28"/>
      <c r="I147" s="28"/>
      <c r="J147" s="28"/>
      <c r="K147" s="101"/>
      <c r="L147" s="118"/>
      <c r="M147" s="28"/>
      <c r="N147" s="101"/>
      <c r="Q147" s="28"/>
    </row>
    <row r="148" spans="2:17" ht="12" customHeight="1">
      <c r="B148" s="28"/>
      <c r="C148" s="28"/>
      <c r="D148" s="28"/>
      <c r="E148" s="28"/>
      <c r="F148" s="28"/>
      <c r="G148" s="28"/>
      <c r="H148" s="28"/>
      <c r="I148" s="28"/>
      <c r="J148" s="28"/>
      <c r="K148" s="101"/>
      <c r="L148" s="118"/>
      <c r="M148" s="28"/>
      <c r="N148" s="101"/>
      <c r="Q148" s="28"/>
    </row>
    <row r="149" spans="2:17" ht="12" customHeight="1">
      <c r="B149" s="28"/>
      <c r="C149" s="28"/>
      <c r="D149" s="28"/>
      <c r="E149" s="28"/>
      <c r="F149" s="28"/>
      <c r="G149" s="28"/>
      <c r="H149" s="28"/>
      <c r="I149" s="28"/>
      <c r="J149" s="28"/>
      <c r="K149" s="101"/>
      <c r="L149" s="118"/>
      <c r="M149" s="28"/>
      <c r="N149" s="101"/>
      <c r="Q149" s="28"/>
    </row>
    <row r="150" spans="2:17" ht="12" customHeight="1">
      <c r="B150" s="28"/>
      <c r="C150" s="28"/>
      <c r="D150" s="28"/>
      <c r="E150" s="28"/>
      <c r="F150" s="28"/>
      <c r="G150" s="28"/>
      <c r="H150" s="28"/>
      <c r="I150" s="28"/>
      <c r="J150" s="28"/>
      <c r="K150" s="101"/>
      <c r="L150" s="118"/>
      <c r="M150" s="28"/>
      <c r="N150" s="101"/>
      <c r="Q150" s="28"/>
    </row>
    <row r="151" spans="2:17" ht="12" customHeight="1">
      <c r="B151" s="28"/>
      <c r="C151" s="28"/>
      <c r="D151" s="28"/>
      <c r="E151" s="28"/>
      <c r="F151" s="28"/>
      <c r="G151" s="28"/>
      <c r="H151" s="28"/>
      <c r="I151" s="28"/>
      <c r="J151" s="28"/>
      <c r="K151" s="101"/>
      <c r="L151" s="118"/>
      <c r="M151" s="28"/>
      <c r="N151" s="101"/>
      <c r="Q151" s="28"/>
    </row>
    <row r="152" spans="2:17" ht="12" customHeight="1">
      <c r="B152" s="28"/>
      <c r="C152" s="28"/>
      <c r="D152" s="28"/>
      <c r="E152" s="28"/>
      <c r="F152" s="28"/>
      <c r="G152" s="28"/>
      <c r="H152" s="28"/>
      <c r="I152" s="28"/>
      <c r="J152" s="28"/>
      <c r="K152" s="101"/>
      <c r="L152" s="118"/>
      <c r="M152" s="28"/>
      <c r="N152" s="101"/>
      <c r="Q152" s="28"/>
    </row>
    <row r="153" spans="2:17" ht="12" customHeight="1">
      <c r="B153" s="28"/>
      <c r="C153" s="28"/>
      <c r="D153" s="28"/>
      <c r="E153" s="28"/>
      <c r="F153" s="28"/>
      <c r="G153" s="28"/>
      <c r="H153" s="28"/>
      <c r="I153" s="28"/>
      <c r="J153" s="28"/>
      <c r="K153" s="101"/>
      <c r="L153" s="118"/>
      <c r="M153" s="28"/>
      <c r="N153" s="101"/>
      <c r="Q153" s="28"/>
    </row>
    <row r="154" spans="2:17" ht="12" customHeight="1">
      <c r="B154" s="28"/>
      <c r="C154" s="28"/>
      <c r="D154" s="28"/>
      <c r="E154" s="28"/>
      <c r="F154" s="28"/>
      <c r="G154" s="28"/>
      <c r="H154" s="28"/>
      <c r="I154" s="28"/>
      <c r="J154" s="28"/>
      <c r="K154" s="101"/>
      <c r="L154" s="118"/>
      <c r="M154" s="28"/>
      <c r="N154" s="101"/>
      <c r="Q154" s="28"/>
    </row>
    <row r="155" spans="2:17" ht="12" customHeight="1">
      <c r="B155" s="28"/>
      <c r="C155" s="28"/>
      <c r="D155" s="28"/>
      <c r="E155" s="28"/>
      <c r="F155" s="28"/>
      <c r="G155" s="28"/>
      <c r="H155" s="28"/>
      <c r="I155" s="28"/>
      <c r="J155" s="28"/>
      <c r="K155" s="101"/>
      <c r="L155" s="118"/>
      <c r="M155" s="28"/>
      <c r="N155" s="101"/>
      <c r="Q155" s="28"/>
    </row>
    <row r="156" spans="2:17" ht="12" customHeight="1">
      <c r="B156" s="28"/>
      <c r="C156" s="28"/>
      <c r="D156" s="28"/>
      <c r="E156" s="28"/>
      <c r="F156" s="28"/>
      <c r="G156" s="28"/>
      <c r="H156" s="28"/>
      <c r="I156" s="28"/>
      <c r="J156" s="28"/>
      <c r="K156" s="101"/>
      <c r="L156" s="118"/>
      <c r="M156" s="28"/>
      <c r="N156" s="101"/>
      <c r="Q156" s="28"/>
    </row>
    <row r="157" spans="2:17" ht="12" customHeight="1">
      <c r="B157" s="28"/>
      <c r="C157" s="28"/>
      <c r="D157" s="28"/>
      <c r="E157" s="28"/>
      <c r="F157" s="28"/>
      <c r="G157" s="28"/>
      <c r="H157" s="28"/>
      <c r="I157" s="28"/>
      <c r="J157" s="28"/>
      <c r="K157" s="101"/>
      <c r="L157" s="118"/>
      <c r="M157" s="28"/>
      <c r="N157" s="101"/>
      <c r="Q157" s="28"/>
    </row>
    <row r="158" spans="2:17" ht="12" customHeight="1">
      <c r="B158" s="28"/>
      <c r="C158" s="28"/>
      <c r="D158" s="28"/>
      <c r="E158" s="28"/>
      <c r="F158" s="28"/>
      <c r="G158" s="28"/>
      <c r="H158" s="28"/>
      <c r="I158" s="28"/>
      <c r="J158" s="28"/>
      <c r="K158" s="101"/>
      <c r="L158" s="118"/>
      <c r="M158" s="28"/>
      <c r="N158" s="101"/>
      <c r="Q158" s="28"/>
    </row>
    <row r="159" spans="2:17" ht="12" customHeight="1">
      <c r="B159" s="28"/>
      <c r="C159" s="28"/>
      <c r="D159" s="28"/>
      <c r="E159" s="28"/>
      <c r="F159" s="28"/>
      <c r="G159" s="28"/>
      <c r="H159" s="28"/>
      <c r="I159" s="28"/>
      <c r="J159" s="28"/>
      <c r="K159" s="101"/>
      <c r="L159" s="118"/>
      <c r="M159" s="28"/>
      <c r="N159" s="101"/>
      <c r="Q159" s="28"/>
    </row>
    <row r="160" spans="2:17" ht="12" customHeight="1">
      <c r="B160" s="28"/>
      <c r="C160" s="28"/>
      <c r="D160" s="28"/>
      <c r="E160" s="28"/>
      <c r="F160" s="28"/>
      <c r="G160" s="28"/>
      <c r="H160" s="28"/>
      <c r="I160" s="28"/>
      <c r="J160" s="28"/>
      <c r="K160" s="101"/>
      <c r="L160" s="118"/>
      <c r="M160" s="28"/>
      <c r="N160" s="101"/>
      <c r="Q160" s="28"/>
    </row>
    <row r="161" spans="2:17" ht="12" customHeight="1">
      <c r="B161" s="28"/>
      <c r="C161" s="28"/>
      <c r="D161" s="28"/>
      <c r="E161" s="28"/>
      <c r="F161" s="28"/>
      <c r="G161" s="28"/>
      <c r="H161" s="28"/>
      <c r="I161" s="28"/>
      <c r="J161" s="28"/>
      <c r="K161" s="101"/>
      <c r="L161" s="118"/>
      <c r="M161" s="28"/>
      <c r="N161" s="101"/>
      <c r="Q161" s="28"/>
    </row>
    <row r="162" spans="2:17" ht="12" customHeight="1">
      <c r="B162" s="28"/>
      <c r="C162" s="28"/>
      <c r="D162" s="28"/>
      <c r="E162" s="28"/>
      <c r="F162" s="28"/>
      <c r="G162" s="28"/>
      <c r="H162" s="28"/>
      <c r="I162" s="28"/>
      <c r="J162" s="28"/>
      <c r="K162" s="101"/>
      <c r="L162" s="118"/>
      <c r="M162" s="28"/>
      <c r="N162" s="101"/>
      <c r="Q162" s="28"/>
    </row>
    <row r="163" spans="2:17" ht="12" customHeight="1">
      <c r="B163" s="28"/>
      <c r="C163" s="28"/>
      <c r="D163" s="28"/>
      <c r="E163" s="28"/>
      <c r="F163" s="28"/>
      <c r="G163" s="28"/>
      <c r="H163" s="28"/>
      <c r="I163" s="28"/>
      <c r="J163" s="28"/>
      <c r="K163" s="101"/>
      <c r="L163" s="118"/>
      <c r="M163" s="28"/>
      <c r="N163" s="101"/>
      <c r="Q163" s="28"/>
    </row>
    <row r="164" spans="2:17" ht="12" customHeight="1">
      <c r="B164" s="28"/>
      <c r="C164" s="28"/>
      <c r="D164" s="28"/>
      <c r="E164" s="28"/>
      <c r="F164" s="28"/>
      <c r="G164" s="28"/>
      <c r="H164" s="28"/>
      <c r="I164" s="28"/>
      <c r="J164" s="28"/>
      <c r="K164" s="101"/>
      <c r="L164" s="118"/>
      <c r="M164" s="28"/>
      <c r="N164" s="101"/>
      <c r="Q164" s="28"/>
    </row>
    <row r="165" spans="2:17" ht="12" customHeight="1">
      <c r="B165" s="28"/>
      <c r="C165" s="28"/>
      <c r="D165" s="28"/>
      <c r="E165" s="28"/>
      <c r="F165" s="28"/>
      <c r="G165" s="28"/>
      <c r="H165" s="28"/>
      <c r="I165" s="28"/>
      <c r="J165" s="28"/>
      <c r="K165" s="101"/>
      <c r="L165" s="118"/>
      <c r="M165" s="28"/>
      <c r="N165" s="101"/>
      <c r="Q165" s="28"/>
    </row>
    <row r="166" spans="2:17" ht="12" customHeight="1">
      <c r="B166" s="28"/>
      <c r="C166" s="28"/>
      <c r="D166" s="28"/>
      <c r="E166" s="28"/>
      <c r="F166" s="28"/>
      <c r="G166" s="28"/>
      <c r="H166" s="28"/>
      <c r="I166" s="28"/>
      <c r="J166" s="28"/>
      <c r="K166" s="101"/>
      <c r="L166" s="118"/>
      <c r="M166" s="28"/>
      <c r="N166" s="101"/>
      <c r="Q166" s="28"/>
    </row>
    <row r="167" spans="2:17" ht="12" customHeight="1">
      <c r="B167" s="28"/>
      <c r="C167" s="28"/>
      <c r="D167" s="28"/>
      <c r="E167" s="28"/>
      <c r="F167" s="28"/>
      <c r="G167" s="28"/>
      <c r="H167" s="28"/>
      <c r="I167" s="28"/>
      <c r="J167" s="28"/>
      <c r="K167" s="101"/>
      <c r="L167" s="118"/>
      <c r="M167" s="28"/>
      <c r="N167" s="101"/>
      <c r="Q167" s="28"/>
    </row>
    <row r="168" spans="2:17" ht="12" customHeight="1">
      <c r="B168" s="28"/>
      <c r="C168" s="28"/>
      <c r="D168" s="28"/>
      <c r="E168" s="28"/>
      <c r="F168" s="28"/>
      <c r="G168" s="28"/>
      <c r="H168" s="28"/>
      <c r="I168" s="28"/>
      <c r="J168" s="28"/>
      <c r="K168" s="101"/>
      <c r="L168" s="118"/>
      <c r="M168" s="28"/>
      <c r="N168" s="101"/>
      <c r="Q168" s="28"/>
    </row>
    <row r="169" spans="2:17" ht="12" customHeight="1">
      <c r="B169" s="28"/>
      <c r="C169" s="28"/>
      <c r="D169" s="28"/>
      <c r="E169" s="28"/>
      <c r="F169" s="28"/>
      <c r="G169" s="28"/>
      <c r="H169" s="28"/>
      <c r="I169" s="28"/>
      <c r="J169" s="28"/>
      <c r="K169" s="101"/>
      <c r="L169" s="118"/>
      <c r="M169" s="28"/>
      <c r="N169" s="101"/>
      <c r="Q169" s="28"/>
    </row>
    <row r="170" spans="2:17" ht="12" customHeight="1">
      <c r="B170" s="28"/>
      <c r="C170" s="28"/>
      <c r="D170" s="28"/>
      <c r="E170" s="28"/>
      <c r="F170" s="28"/>
      <c r="G170" s="28"/>
      <c r="H170" s="28"/>
      <c r="I170" s="28"/>
      <c r="J170" s="28"/>
      <c r="K170" s="101"/>
      <c r="L170" s="118"/>
      <c r="M170" s="28"/>
      <c r="N170" s="101"/>
      <c r="Q170" s="28"/>
    </row>
    <row r="171" spans="2:17" ht="12" customHeight="1">
      <c r="B171" s="28"/>
      <c r="C171" s="28"/>
      <c r="D171" s="28"/>
      <c r="E171" s="28"/>
      <c r="F171" s="28"/>
      <c r="G171" s="28"/>
      <c r="H171" s="28"/>
      <c r="I171" s="28"/>
      <c r="J171" s="28"/>
      <c r="K171" s="101"/>
      <c r="L171" s="118"/>
      <c r="M171" s="28"/>
      <c r="N171" s="101"/>
      <c r="Q171" s="28"/>
    </row>
    <row r="172" spans="2:17" ht="12" customHeight="1">
      <c r="B172" s="28"/>
      <c r="C172" s="28"/>
      <c r="D172" s="28"/>
      <c r="E172" s="28"/>
      <c r="F172" s="28"/>
      <c r="G172" s="28"/>
      <c r="H172" s="28"/>
      <c r="I172" s="28"/>
      <c r="J172" s="28"/>
      <c r="K172" s="101"/>
      <c r="L172" s="118"/>
      <c r="M172" s="28"/>
      <c r="N172" s="101"/>
      <c r="Q172" s="28"/>
    </row>
    <row r="173" spans="2:17" ht="12" customHeight="1">
      <c r="B173" s="28"/>
      <c r="C173" s="28"/>
      <c r="D173" s="28"/>
      <c r="E173" s="28"/>
      <c r="F173" s="28"/>
      <c r="G173" s="28"/>
      <c r="H173" s="28"/>
      <c r="I173" s="28"/>
      <c r="J173" s="28"/>
      <c r="K173" s="101"/>
      <c r="L173" s="118"/>
      <c r="M173" s="28"/>
      <c r="N173" s="101"/>
      <c r="Q173" s="28"/>
    </row>
    <row r="174" spans="2:17" ht="12" customHeight="1">
      <c r="B174" s="28"/>
      <c r="C174" s="28"/>
      <c r="D174" s="28"/>
      <c r="E174" s="28"/>
      <c r="F174" s="28"/>
      <c r="G174" s="28"/>
      <c r="H174" s="28"/>
      <c r="I174" s="28"/>
      <c r="J174" s="28"/>
      <c r="K174" s="101"/>
      <c r="L174" s="118"/>
      <c r="M174" s="28"/>
      <c r="N174" s="101"/>
      <c r="Q174" s="28"/>
    </row>
    <row r="175" spans="2:17" ht="12" customHeight="1">
      <c r="B175" s="28"/>
      <c r="C175" s="28"/>
      <c r="D175" s="28"/>
      <c r="E175" s="28"/>
      <c r="F175" s="28"/>
      <c r="G175" s="28"/>
      <c r="H175" s="28"/>
      <c r="I175" s="28"/>
      <c r="J175" s="28"/>
      <c r="K175" s="101"/>
      <c r="L175" s="118"/>
      <c r="M175" s="28"/>
      <c r="N175" s="101"/>
      <c r="Q175" s="28"/>
    </row>
    <row r="176" spans="2:17" ht="12" customHeight="1">
      <c r="B176" s="28"/>
      <c r="C176" s="28"/>
      <c r="D176" s="28"/>
      <c r="E176" s="28"/>
      <c r="F176" s="28"/>
      <c r="G176" s="28"/>
      <c r="H176" s="28"/>
      <c r="I176" s="28"/>
      <c r="J176" s="28"/>
      <c r="K176" s="101"/>
      <c r="L176" s="118"/>
      <c r="M176" s="28"/>
      <c r="N176" s="101"/>
      <c r="Q176" s="28"/>
    </row>
    <row r="177" spans="2:17" ht="12" customHeight="1">
      <c r="B177" s="28"/>
      <c r="C177" s="28"/>
      <c r="D177" s="28"/>
      <c r="E177" s="28"/>
      <c r="F177" s="28"/>
      <c r="G177" s="28"/>
      <c r="H177" s="28"/>
      <c r="I177" s="28"/>
      <c r="J177" s="28"/>
      <c r="K177" s="101"/>
      <c r="L177" s="118"/>
      <c r="M177" s="28"/>
      <c r="N177" s="101"/>
      <c r="Q177" s="28"/>
    </row>
    <row r="178" spans="2:17" ht="12" customHeight="1">
      <c r="B178" s="28"/>
      <c r="C178" s="28"/>
      <c r="D178" s="28"/>
      <c r="E178" s="28"/>
      <c r="F178" s="28"/>
      <c r="G178" s="28"/>
      <c r="H178" s="28"/>
      <c r="I178" s="28"/>
      <c r="J178" s="28"/>
      <c r="K178" s="101"/>
      <c r="L178" s="118"/>
      <c r="M178" s="28"/>
      <c r="N178" s="101"/>
      <c r="Q178" s="28"/>
    </row>
    <row r="179" spans="2:17" ht="12" customHeight="1">
      <c r="B179" s="28"/>
      <c r="C179" s="28"/>
      <c r="D179" s="28"/>
      <c r="E179" s="28"/>
      <c r="F179" s="28"/>
      <c r="G179" s="28"/>
      <c r="H179" s="28"/>
      <c r="I179" s="28"/>
      <c r="J179" s="28"/>
      <c r="K179" s="101"/>
      <c r="L179" s="118"/>
      <c r="M179" s="28"/>
      <c r="N179" s="101"/>
      <c r="Q179" s="28"/>
    </row>
    <row r="180" spans="2:17" ht="12" customHeight="1">
      <c r="B180" s="28"/>
      <c r="C180" s="28"/>
      <c r="D180" s="28"/>
      <c r="E180" s="28"/>
      <c r="F180" s="28"/>
      <c r="G180" s="28"/>
      <c r="H180" s="28"/>
      <c r="I180" s="28"/>
      <c r="J180" s="28"/>
      <c r="K180" s="101"/>
      <c r="L180" s="118"/>
      <c r="M180" s="28"/>
      <c r="N180" s="101"/>
      <c r="Q180" s="28"/>
    </row>
    <row r="181" spans="2:17" ht="12" customHeight="1">
      <c r="B181" s="28"/>
      <c r="C181" s="28"/>
      <c r="D181" s="28"/>
      <c r="E181" s="28"/>
      <c r="F181" s="28"/>
      <c r="G181" s="28"/>
      <c r="H181" s="28"/>
      <c r="I181" s="28"/>
      <c r="J181" s="28"/>
      <c r="K181" s="101"/>
      <c r="L181" s="118"/>
      <c r="M181" s="28"/>
      <c r="N181" s="101"/>
      <c r="Q181" s="28"/>
    </row>
    <row r="182" spans="2:17" ht="12" customHeight="1">
      <c r="B182" s="28"/>
      <c r="C182" s="28"/>
      <c r="D182" s="28"/>
      <c r="E182" s="28"/>
      <c r="F182" s="28"/>
      <c r="G182" s="28"/>
      <c r="H182" s="28"/>
      <c r="I182" s="28"/>
      <c r="J182" s="28"/>
      <c r="K182" s="101"/>
      <c r="L182" s="118"/>
      <c r="M182" s="28"/>
      <c r="N182" s="101"/>
      <c r="Q182" s="28"/>
    </row>
    <row r="183" spans="2:17" ht="12" customHeight="1">
      <c r="B183" s="28"/>
      <c r="C183" s="28"/>
      <c r="D183" s="28"/>
      <c r="E183" s="28"/>
      <c r="F183" s="28"/>
      <c r="G183" s="28"/>
      <c r="H183" s="28"/>
      <c r="I183" s="28"/>
      <c r="J183" s="28"/>
      <c r="K183" s="101"/>
      <c r="L183" s="118"/>
      <c r="M183" s="28"/>
      <c r="N183" s="101"/>
      <c r="Q183" s="28"/>
    </row>
    <row r="184" spans="2:17" ht="12" customHeight="1">
      <c r="B184" s="28"/>
      <c r="C184" s="28"/>
      <c r="D184" s="28"/>
      <c r="E184" s="28"/>
      <c r="F184" s="28"/>
      <c r="G184" s="28"/>
      <c r="H184" s="28"/>
      <c r="I184" s="28"/>
      <c r="J184" s="28"/>
      <c r="K184" s="101"/>
      <c r="L184" s="118"/>
      <c r="M184" s="28"/>
      <c r="N184" s="101"/>
      <c r="Q184" s="28"/>
    </row>
    <row r="185" spans="2:17" ht="12" customHeight="1">
      <c r="B185" s="28"/>
      <c r="C185" s="28"/>
      <c r="D185" s="28"/>
      <c r="E185" s="28"/>
      <c r="F185" s="28"/>
      <c r="G185" s="28"/>
      <c r="H185" s="28"/>
      <c r="I185" s="28"/>
      <c r="J185" s="28"/>
      <c r="K185" s="101"/>
      <c r="L185" s="118"/>
      <c r="M185" s="28"/>
      <c r="N185" s="101"/>
      <c r="Q185" s="28"/>
    </row>
    <row r="186" spans="2:17" ht="12" customHeight="1">
      <c r="B186" s="28"/>
      <c r="C186" s="28"/>
      <c r="D186" s="28"/>
      <c r="E186" s="28"/>
      <c r="F186" s="28"/>
      <c r="G186" s="28"/>
      <c r="H186" s="28"/>
      <c r="I186" s="28"/>
      <c r="J186" s="28"/>
      <c r="K186" s="101"/>
      <c r="L186" s="118"/>
      <c r="M186" s="28"/>
      <c r="N186" s="101"/>
      <c r="Q186" s="28"/>
    </row>
    <row r="187" spans="2:17" ht="12" customHeight="1">
      <c r="B187" s="28"/>
      <c r="C187" s="28"/>
      <c r="D187" s="28"/>
      <c r="E187" s="28"/>
      <c r="F187" s="28"/>
      <c r="G187" s="28"/>
      <c r="H187" s="28"/>
      <c r="I187" s="28"/>
      <c r="J187" s="28"/>
      <c r="K187" s="101"/>
      <c r="L187" s="118"/>
      <c r="M187" s="28"/>
      <c r="N187" s="101"/>
      <c r="Q187" s="28"/>
    </row>
    <row r="188" spans="2:17" ht="12" customHeight="1">
      <c r="B188" s="28"/>
      <c r="C188" s="28"/>
      <c r="D188" s="28"/>
      <c r="E188" s="28"/>
      <c r="F188" s="28"/>
      <c r="G188" s="28"/>
      <c r="H188" s="28"/>
      <c r="I188" s="28"/>
      <c r="J188" s="28"/>
      <c r="K188" s="101"/>
      <c r="L188" s="118"/>
      <c r="M188" s="28"/>
      <c r="N188" s="101"/>
      <c r="Q188" s="28"/>
    </row>
    <row r="189" spans="2:17" ht="12" customHeight="1">
      <c r="B189" s="28"/>
      <c r="C189" s="28"/>
      <c r="D189" s="28"/>
      <c r="E189" s="28"/>
      <c r="F189" s="28"/>
      <c r="G189" s="28"/>
      <c r="H189" s="28"/>
      <c r="I189" s="28"/>
      <c r="J189" s="28"/>
      <c r="K189" s="101"/>
      <c r="L189" s="118"/>
      <c r="M189" s="28"/>
      <c r="N189" s="101"/>
      <c r="Q189" s="28"/>
    </row>
    <row r="190" spans="2:17" ht="12" customHeight="1">
      <c r="B190" s="28"/>
      <c r="C190" s="28"/>
      <c r="D190" s="28"/>
      <c r="E190" s="28"/>
      <c r="F190" s="28"/>
      <c r="G190" s="28"/>
      <c r="H190" s="28"/>
      <c r="I190" s="28"/>
      <c r="J190" s="28"/>
      <c r="K190" s="101"/>
      <c r="L190" s="118"/>
      <c r="M190" s="28"/>
      <c r="N190" s="101"/>
      <c r="Q190" s="28"/>
    </row>
    <row r="191" spans="2:17" ht="12" customHeight="1">
      <c r="B191" s="28"/>
      <c r="C191" s="28"/>
      <c r="D191" s="28"/>
      <c r="E191" s="28"/>
      <c r="F191" s="28"/>
      <c r="G191" s="28"/>
      <c r="H191" s="28"/>
      <c r="I191" s="28"/>
      <c r="J191" s="28"/>
      <c r="K191" s="101"/>
      <c r="L191" s="118"/>
      <c r="M191" s="28"/>
      <c r="N191" s="101"/>
      <c r="Q191" s="28"/>
    </row>
    <row r="192" spans="2:17" ht="12" customHeight="1">
      <c r="B192" s="28"/>
      <c r="C192" s="28"/>
      <c r="D192" s="28"/>
      <c r="E192" s="28"/>
      <c r="F192" s="28"/>
      <c r="G192" s="28"/>
      <c r="H192" s="28"/>
      <c r="I192" s="28"/>
      <c r="J192" s="28"/>
      <c r="K192" s="101"/>
      <c r="L192" s="118"/>
      <c r="M192" s="28"/>
      <c r="N192" s="101"/>
      <c r="Q192" s="28"/>
    </row>
    <row r="193" spans="2:17" ht="12" customHeight="1">
      <c r="B193" s="28"/>
      <c r="C193" s="28"/>
      <c r="D193" s="28"/>
      <c r="E193" s="28"/>
      <c r="F193" s="28"/>
      <c r="G193" s="28"/>
      <c r="H193" s="28"/>
      <c r="I193" s="28"/>
      <c r="J193" s="28"/>
      <c r="K193" s="101"/>
      <c r="L193" s="118"/>
      <c r="M193" s="28"/>
      <c r="N193" s="101"/>
      <c r="Q193" s="28"/>
    </row>
    <row r="194" spans="2:17" ht="12" customHeight="1">
      <c r="B194" s="28"/>
      <c r="C194" s="28"/>
      <c r="D194" s="28"/>
      <c r="E194" s="28"/>
      <c r="F194" s="28"/>
      <c r="G194" s="28"/>
      <c r="H194" s="28"/>
      <c r="I194" s="28"/>
      <c r="J194" s="28"/>
      <c r="K194" s="101"/>
      <c r="L194" s="118"/>
      <c r="M194" s="28"/>
      <c r="N194" s="101"/>
      <c r="Q194" s="28"/>
    </row>
    <row r="195" spans="2:17" ht="12" customHeight="1">
      <c r="B195" s="28"/>
      <c r="C195" s="28"/>
      <c r="D195" s="28"/>
      <c r="E195" s="28"/>
      <c r="F195" s="28"/>
      <c r="G195" s="28"/>
      <c r="H195" s="28"/>
      <c r="I195" s="28"/>
      <c r="J195" s="28"/>
      <c r="K195" s="101"/>
      <c r="L195" s="118"/>
      <c r="M195" s="28"/>
      <c r="N195" s="101"/>
      <c r="Q195" s="28"/>
    </row>
    <row r="196" spans="2:17" ht="12" customHeight="1">
      <c r="B196" s="28"/>
      <c r="C196" s="28"/>
      <c r="D196" s="28"/>
      <c r="E196" s="28"/>
      <c r="F196" s="28"/>
      <c r="G196" s="28"/>
      <c r="H196" s="28"/>
      <c r="I196" s="28"/>
      <c r="J196" s="28"/>
      <c r="K196" s="101"/>
      <c r="L196" s="118"/>
      <c r="M196" s="28"/>
      <c r="N196" s="101"/>
      <c r="Q196" s="28"/>
    </row>
    <row r="197" spans="2:17" ht="12" customHeight="1">
      <c r="B197" s="28"/>
      <c r="C197" s="28"/>
      <c r="D197" s="28"/>
      <c r="E197" s="28"/>
      <c r="F197" s="28"/>
      <c r="G197" s="28"/>
      <c r="H197" s="28"/>
      <c r="I197" s="28"/>
      <c r="J197" s="28"/>
      <c r="K197" s="101"/>
      <c r="L197" s="118"/>
      <c r="M197" s="28"/>
      <c r="N197" s="101"/>
      <c r="Q197" s="28"/>
    </row>
    <row r="198" spans="2:17" ht="12" customHeight="1">
      <c r="B198" s="28"/>
      <c r="C198" s="28"/>
      <c r="D198" s="28"/>
      <c r="E198" s="28"/>
      <c r="F198" s="28"/>
      <c r="G198" s="28"/>
      <c r="H198" s="28"/>
      <c r="I198" s="28"/>
      <c r="J198" s="28"/>
      <c r="K198" s="101"/>
      <c r="L198" s="118"/>
      <c r="M198" s="28"/>
      <c r="N198" s="101"/>
      <c r="Q198" s="28"/>
    </row>
    <row r="199" spans="2:17" ht="12" customHeight="1">
      <c r="B199" s="28"/>
      <c r="C199" s="28"/>
      <c r="D199" s="28"/>
      <c r="E199" s="28"/>
      <c r="F199" s="28"/>
      <c r="G199" s="28"/>
      <c r="H199" s="28"/>
      <c r="I199" s="28"/>
      <c r="J199" s="28"/>
      <c r="K199" s="101"/>
      <c r="L199" s="118"/>
      <c r="M199" s="28"/>
      <c r="N199" s="101"/>
      <c r="Q199" s="28"/>
    </row>
    <row r="200" spans="2:17" ht="12" customHeight="1">
      <c r="B200" s="28"/>
      <c r="C200" s="28"/>
      <c r="D200" s="28"/>
      <c r="E200" s="28"/>
      <c r="F200" s="28"/>
      <c r="G200" s="28"/>
      <c r="H200" s="28"/>
      <c r="I200" s="28"/>
      <c r="J200" s="28"/>
      <c r="K200" s="101"/>
      <c r="L200" s="118"/>
      <c r="M200" s="28"/>
      <c r="N200" s="101"/>
      <c r="Q200" s="28"/>
    </row>
    <row r="201" spans="2:17" ht="12" customHeight="1">
      <c r="B201" s="28"/>
      <c r="C201" s="28"/>
      <c r="D201" s="28"/>
      <c r="E201" s="28"/>
      <c r="F201" s="28"/>
      <c r="G201" s="28"/>
      <c r="H201" s="28"/>
      <c r="I201" s="28"/>
      <c r="J201" s="28"/>
      <c r="K201" s="101"/>
      <c r="L201" s="118"/>
      <c r="M201" s="28"/>
      <c r="N201" s="101"/>
      <c r="Q201" s="28"/>
    </row>
    <row r="202" spans="2:17" ht="12" customHeight="1">
      <c r="B202" s="28"/>
      <c r="C202" s="28"/>
      <c r="D202" s="28"/>
      <c r="E202" s="28"/>
      <c r="F202" s="28"/>
      <c r="G202" s="28"/>
      <c r="H202" s="28"/>
      <c r="I202" s="28"/>
      <c r="J202" s="28"/>
      <c r="K202" s="101"/>
      <c r="L202" s="118"/>
      <c r="M202" s="28"/>
      <c r="N202" s="101"/>
      <c r="Q202" s="28"/>
    </row>
    <row r="203" spans="2:17" ht="12" customHeight="1">
      <c r="B203" s="28"/>
      <c r="C203" s="28"/>
      <c r="D203" s="28"/>
      <c r="E203" s="28"/>
      <c r="F203" s="28"/>
      <c r="G203" s="28"/>
      <c r="H203" s="28"/>
      <c r="I203" s="28"/>
      <c r="J203" s="28"/>
      <c r="K203" s="101"/>
      <c r="L203" s="118"/>
      <c r="M203" s="28"/>
      <c r="N203" s="101"/>
      <c r="Q203" s="28"/>
    </row>
    <row r="204" spans="2:17" ht="12" customHeight="1">
      <c r="B204" s="28"/>
      <c r="C204" s="28"/>
      <c r="D204" s="28"/>
      <c r="E204" s="28"/>
      <c r="F204" s="28"/>
      <c r="G204" s="28"/>
      <c r="H204" s="28"/>
      <c r="I204" s="28"/>
      <c r="J204" s="28"/>
      <c r="K204" s="101"/>
      <c r="L204" s="118"/>
      <c r="M204" s="28"/>
      <c r="N204" s="101"/>
      <c r="Q204" s="28"/>
    </row>
    <row r="205" spans="2:17" ht="12" customHeight="1">
      <c r="B205" s="28"/>
      <c r="C205" s="28"/>
      <c r="D205" s="28"/>
      <c r="E205" s="28"/>
      <c r="F205" s="28"/>
      <c r="G205" s="28"/>
      <c r="H205" s="28"/>
      <c r="I205" s="28"/>
      <c r="J205" s="28"/>
      <c r="K205" s="101"/>
      <c r="L205" s="118"/>
      <c r="M205" s="28"/>
      <c r="N205" s="101"/>
      <c r="Q205" s="28"/>
    </row>
    <row r="206" spans="2:17" ht="12" customHeight="1">
      <c r="B206" s="28"/>
      <c r="C206" s="28"/>
      <c r="D206" s="28"/>
      <c r="E206" s="28"/>
      <c r="F206" s="28"/>
      <c r="G206" s="28"/>
      <c r="H206" s="28"/>
      <c r="I206" s="28"/>
      <c r="J206" s="28"/>
      <c r="K206" s="101"/>
      <c r="L206" s="118"/>
      <c r="M206" s="28"/>
      <c r="N206" s="101"/>
      <c r="Q206" s="28"/>
    </row>
    <row r="207" spans="2:17" ht="12" customHeight="1">
      <c r="B207" s="28"/>
      <c r="C207" s="28"/>
      <c r="D207" s="28"/>
      <c r="E207" s="28"/>
      <c r="F207" s="28"/>
      <c r="G207" s="28"/>
      <c r="H207" s="28"/>
      <c r="I207" s="28"/>
      <c r="J207" s="28"/>
      <c r="K207" s="101"/>
      <c r="L207" s="118"/>
      <c r="M207" s="28"/>
      <c r="N207" s="101"/>
      <c r="Q207" s="28"/>
    </row>
    <row r="208" spans="2:17" ht="12" customHeight="1">
      <c r="B208" s="28"/>
      <c r="C208" s="28"/>
      <c r="D208" s="28"/>
      <c r="E208" s="28"/>
      <c r="F208" s="28"/>
      <c r="G208" s="28"/>
      <c r="H208" s="28"/>
      <c r="I208" s="28"/>
      <c r="J208" s="28"/>
      <c r="K208" s="101"/>
      <c r="L208" s="118"/>
      <c r="M208" s="28"/>
      <c r="N208" s="101"/>
      <c r="Q208" s="28"/>
    </row>
    <row r="209" spans="2:17" ht="12" customHeight="1">
      <c r="B209" s="28"/>
      <c r="C209" s="28"/>
      <c r="D209" s="28"/>
      <c r="E209" s="28"/>
      <c r="F209" s="28"/>
      <c r="G209" s="28"/>
      <c r="H209" s="28"/>
      <c r="I209" s="28"/>
      <c r="J209" s="28"/>
      <c r="K209" s="101"/>
      <c r="L209" s="118"/>
      <c r="M209" s="28"/>
      <c r="N209" s="101"/>
      <c r="Q209" s="28"/>
    </row>
    <row r="210" spans="2:17" ht="12" customHeight="1">
      <c r="B210" s="28"/>
      <c r="C210" s="28"/>
      <c r="D210" s="28"/>
      <c r="E210" s="28"/>
      <c r="F210" s="28"/>
      <c r="G210" s="28"/>
      <c r="H210" s="28"/>
      <c r="I210" s="28"/>
      <c r="J210" s="28"/>
      <c r="K210" s="101"/>
      <c r="L210" s="118"/>
      <c r="M210" s="28"/>
      <c r="N210" s="101"/>
      <c r="Q210" s="28"/>
    </row>
    <row r="211" spans="2:17" ht="12" customHeight="1">
      <c r="B211" s="28"/>
      <c r="C211" s="28"/>
      <c r="D211" s="28"/>
      <c r="E211" s="28"/>
      <c r="F211" s="28"/>
      <c r="G211" s="28"/>
      <c r="H211" s="28"/>
      <c r="I211" s="28"/>
      <c r="J211" s="28"/>
      <c r="K211" s="101"/>
      <c r="L211" s="118"/>
      <c r="M211" s="28"/>
      <c r="N211" s="101"/>
      <c r="Q211" s="28"/>
    </row>
    <row r="212" spans="2:17" ht="12" customHeight="1">
      <c r="B212" s="28"/>
      <c r="C212" s="28"/>
      <c r="D212" s="28"/>
      <c r="E212" s="28"/>
      <c r="F212" s="28"/>
      <c r="G212" s="28"/>
      <c r="H212" s="28"/>
      <c r="I212" s="28"/>
      <c r="J212" s="28"/>
      <c r="K212" s="101"/>
      <c r="L212" s="118"/>
      <c r="M212" s="28"/>
      <c r="N212" s="101"/>
      <c r="Q212" s="28"/>
    </row>
    <row r="213" spans="2:17" ht="12" customHeight="1">
      <c r="B213" s="28"/>
      <c r="C213" s="28"/>
      <c r="D213" s="28"/>
      <c r="E213" s="28"/>
      <c r="F213" s="28"/>
      <c r="G213" s="28"/>
      <c r="H213" s="28"/>
      <c r="I213" s="28"/>
      <c r="J213" s="28"/>
      <c r="K213" s="101"/>
      <c r="L213" s="118"/>
      <c r="M213" s="28"/>
      <c r="N213" s="101"/>
      <c r="Q213" s="28"/>
    </row>
    <row r="214" spans="2:17" ht="12" customHeight="1">
      <c r="B214" s="28"/>
      <c r="C214" s="28"/>
      <c r="D214" s="28"/>
      <c r="E214" s="28"/>
      <c r="F214" s="28"/>
      <c r="G214" s="28"/>
      <c r="H214" s="28"/>
      <c r="I214" s="28"/>
      <c r="J214" s="28"/>
      <c r="K214" s="101"/>
      <c r="L214" s="118"/>
      <c r="M214" s="28"/>
      <c r="N214" s="101"/>
      <c r="Q214" s="28"/>
    </row>
    <row r="215" spans="2:17" ht="12" customHeight="1">
      <c r="B215" s="28"/>
      <c r="C215" s="28"/>
      <c r="D215" s="28"/>
      <c r="E215" s="28"/>
      <c r="F215" s="28"/>
      <c r="G215" s="28"/>
      <c r="H215" s="28"/>
      <c r="I215" s="28"/>
      <c r="J215" s="28"/>
      <c r="K215" s="101"/>
      <c r="L215" s="118"/>
      <c r="M215" s="28"/>
      <c r="N215" s="101"/>
      <c r="Q215" s="28"/>
    </row>
    <row r="216" spans="2:17" ht="12" customHeight="1">
      <c r="B216" s="28"/>
      <c r="C216" s="28"/>
      <c r="D216" s="28"/>
      <c r="E216" s="28"/>
      <c r="F216" s="28"/>
      <c r="G216" s="28"/>
      <c r="H216" s="28"/>
      <c r="I216" s="28"/>
      <c r="J216" s="28"/>
      <c r="K216" s="101"/>
      <c r="L216" s="118"/>
      <c r="M216" s="28"/>
      <c r="N216" s="101"/>
      <c r="Q216" s="28"/>
    </row>
    <row r="217" spans="2:17" ht="12" customHeight="1">
      <c r="B217" s="28"/>
      <c r="C217" s="28"/>
      <c r="D217" s="28"/>
      <c r="E217" s="28"/>
      <c r="F217" s="28"/>
      <c r="G217" s="28"/>
      <c r="H217" s="28"/>
      <c r="I217" s="28"/>
      <c r="J217" s="28"/>
      <c r="K217" s="101"/>
      <c r="L217" s="118"/>
      <c r="M217" s="28"/>
      <c r="N217" s="101"/>
      <c r="Q217" s="28"/>
    </row>
    <row r="218" spans="2:17" ht="12" customHeight="1">
      <c r="B218" s="28"/>
      <c r="C218" s="28"/>
      <c r="D218" s="28"/>
      <c r="E218" s="28"/>
      <c r="F218" s="28"/>
      <c r="G218" s="28"/>
      <c r="H218" s="28"/>
      <c r="I218" s="28"/>
      <c r="J218" s="28"/>
      <c r="K218" s="101"/>
      <c r="L218" s="118"/>
      <c r="M218" s="28"/>
      <c r="N218" s="101"/>
      <c r="Q218" s="28"/>
    </row>
    <row r="219" spans="2:17" ht="12" customHeight="1">
      <c r="B219" s="28"/>
      <c r="C219" s="28"/>
      <c r="D219" s="28"/>
      <c r="E219" s="28"/>
      <c r="F219" s="28"/>
      <c r="G219" s="28"/>
      <c r="H219" s="28"/>
      <c r="I219" s="28"/>
      <c r="J219" s="28"/>
      <c r="K219" s="101"/>
      <c r="L219" s="118"/>
      <c r="M219" s="28"/>
      <c r="N219" s="101"/>
      <c r="Q219" s="28"/>
    </row>
    <row r="220" spans="2:17" ht="12" customHeight="1">
      <c r="B220" s="28"/>
      <c r="C220" s="28"/>
      <c r="D220" s="28"/>
      <c r="E220" s="28"/>
      <c r="F220" s="28"/>
      <c r="G220" s="28"/>
      <c r="H220" s="28"/>
      <c r="I220" s="28"/>
      <c r="J220" s="28"/>
      <c r="K220" s="101"/>
      <c r="L220" s="118"/>
      <c r="M220" s="28"/>
      <c r="N220" s="101"/>
      <c r="Q220" s="28"/>
    </row>
    <row r="221" spans="2:17" ht="12" customHeight="1">
      <c r="B221" s="28"/>
      <c r="C221" s="28"/>
      <c r="D221" s="28"/>
      <c r="E221" s="28"/>
      <c r="F221" s="28"/>
      <c r="G221" s="28"/>
      <c r="H221" s="28"/>
      <c r="I221" s="28"/>
      <c r="J221" s="28"/>
      <c r="K221" s="101"/>
      <c r="L221" s="118"/>
      <c r="M221" s="28"/>
      <c r="N221" s="101"/>
      <c r="Q221" s="28"/>
    </row>
    <row r="222" spans="2:17" ht="12" customHeight="1">
      <c r="B222" s="28"/>
      <c r="C222" s="28"/>
      <c r="D222" s="28"/>
      <c r="E222" s="28"/>
      <c r="F222" s="28"/>
      <c r="G222" s="28"/>
      <c r="H222" s="28"/>
      <c r="I222" s="28"/>
      <c r="J222" s="28"/>
      <c r="K222" s="101"/>
      <c r="L222" s="118"/>
      <c r="M222" s="28"/>
      <c r="N222" s="101"/>
      <c r="Q222" s="28"/>
    </row>
    <row r="223" spans="2:17" ht="12" customHeight="1">
      <c r="B223" s="28"/>
      <c r="C223" s="28"/>
      <c r="D223" s="28"/>
      <c r="E223" s="28"/>
      <c r="F223" s="28"/>
      <c r="G223" s="28"/>
      <c r="H223" s="28"/>
      <c r="I223" s="28"/>
      <c r="J223" s="28"/>
      <c r="K223" s="101"/>
      <c r="L223" s="118"/>
      <c r="M223" s="28"/>
      <c r="N223" s="101"/>
      <c r="Q223" s="28"/>
    </row>
    <row r="224" spans="2:17" ht="12" customHeight="1">
      <c r="B224" s="28"/>
      <c r="C224" s="28"/>
      <c r="D224" s="28"/>
      <c r="E224" s="28"/>
      <c r="F224" s="28"/>
      <c r="G224" s="28"/>
      <c r="H224" s="28"/>
      <c r="I224" s="28"/>
      <c r="J224" s="28"/>
      <c r="K224" s="101"/>
      <c r="L224" s="118"/>
      <c r="M224" s="28"/>
      <c r="N224" s="101"/>
      <c r="Q224" s="28"/>
    </row>
    <row r="225" spans="2:17" ht="12" customHeight="1">
      <c r="B225" s="28"/>
      <c r="C225" s="28"/>
      <c r="D225" s="28"/>
      <c r="E225" s="28"/>
      <c r="F225" s="28"/>
      <c r="G225" s="28"/>
      <c r="H225" s="28"/>
      <c r="I225" s="28"/>
      <c r="J225" s="28"/>
      <c r="K225" s="101"/>
      <c r="L225" s="118"/>
      <c r="M225" s="28"/>
      <c r="N225" s="101"/>
      <c r="Q225" s="28"/>
    </row>
    <row r="226" spans="2:17" ht="12" customHeight="1">
      <c r="B226" s="28"/>
      <c r="C226" s="28"/>
      <c r="D226" s="28"/>
      <c r="E226" s="28"/>
      <c r="F226" s="28"/>
      <c r="G226" s="28"/>
      <c r="H226" s="28"/>
      <c r="I226" s="28"/>
      <c r="J226" s="28"/>
      <c r="K226" s="101"/>
      <c r="L226" s="118"/>
      <c r="M226" s="28"/>
      <c r="N226" s="101"/>
      <c r="Q226" s="28"/>
    </row>
    <row r="227" spans="2:17" ht="12" customHeight="1">
      <c r="B227" s="28"/>
      <c r="C227" s="28"/>
      <c r="D227" s="28"/>
      <c r="E227" s="28"/>
      <c r="F227" s="28"/>
      <c r="G227" s="28"/>
      <c r="H227" s="28"/>
      <c r="I227" s="28"/>
      <c r="J227" s="28"/>
      <c r="K227" s="101"/>
      <c r="L227" s="118"/>
      <c r="M227" s="28"/>
      <c r="N227" s="101"/>
      <c r="Q227" s="28"/>
    </row>
    <row r="228" spans="2:17" ht="12" customHeight="1">
      <c r="B228" s="28"/>
      <c r="C228" s="28"/>
      <c r="D228" s="28"/>
      <c r="E228" s="28"/>
      <c r="F228" s="28"/>
      <c r="G228" s="28"/>
      <c r="H228" s="28"/>
      <c r="I228" s="28"/>
      <c r="J228" s="28"/>
      <c r="K228" s="101"/>
      <c r="L228" s="118"/>
      <c r="M228" s="28"/>
      <c r="N228" s="101"/>
      <c r="Q228" s="28"/>
    </row>
    <row r="229" spans="2:17" ht="12" customHeight="1">
      <c r="B229" s="28"/>
      <c r="C229" s="28"/>
      <c r="D229" s="28"/>
      <c r="E229" s="28"/>
      <c r="F229" s="28"/>
      <c r="G229" s="28"/>
      <c r="H229" s="28"/>
      <c r="I229" s="28"/>
      <c r="J229" s="28"/>
      <c r="K229" s="101"/>
      <c r="L229" s="118"/>
      <c r="M229" s="28"/>
      <c r="N229" s="101"/>
      <c r="Q229" s="28"/>
    </row>
    <row r="230" spans="2:17" ht="12" customHeight="1">
      <c r="B230" s="28"/>
      <c r="C230" s="28"/>
      <c r="D230" s="28"/>
      <c r="E230" s="28"/>
      <c r="F230" s="28"/>
      <c r="G230" s="28"/>
      <c r="H230" s="28"/>
      <c r="I230" s="28"/>
      <c r="J230" s="28"/>
      <c r="K230" s="101"/>
      <c r="L230" s="118"/>
      <c r="M230" s="28"/>
      <c r="N230" s="101"/>
      <c r="Q230" s="28"/>
    </row>
    <row r="231" spans="2:17" ht="12" customHeight="1">
      <c r="B231" s="28"/>
      <c r="C231" s="28"/>
      <c r="D231" s="28"/>
      <c r="E231" s="28"/>
      <c r="F231" s="28"/>
      <c r="G231" s="28"/>
      <c r="H231" s="28"/>
      <c r="I231" s="28"/>
      <c r="J231" s="28"/>
      <c r="K231" s="101"/>
      <c r="L231" s="118"/>
      <c r="M231" s="28"/>
      <c r="N231" s="101"/>
      <c r="Q231" s="28"/>
    </row>
    <row r="232" spans="2:17" ht="12" customHeight="1">
      <c r="B232" s="28"/>
      <c r="C232" s="28"/>
      <c r="D232" s="28"/>
      <c r="E232" s="28"/>
      <c r="F232" s="28"/>
      <c r="G232" s="28"/>
      <c r="H232" s="28"/>
      <c r="I232" s="28"/>
      <c r="J232" s="28"/>
      <c r="K232" s="101"/>
      <c r="L232" s="118"/>
      <c r="M232" s="28"/>
      <c r="N232" s="101"/>
      <c r="Q232" s="28"/>
    </row>
    <row r="233" spans="2:17" ht="12" customHeight="1">
      <c r="B233" s="28"/>
      <c r="C233" s="28"/>
      <c r="D233" s="28"/>
      <c r="E233" s="28"/>
      <c r="F233" s="28"/>
      <c r="G233" s="28"/>
      <c r="H233" s="28"/>
      <c r="I233" s="28"/>
      <c r="J233" s="28"/>
      <c r="K233" s="101"/>
      <c r="L233" s="118"/>
      <c r="M233" s="28"/>
      <c r="N233" s="101"/>
      <c r="Q233" s="28"/>
    </row>
    <row r="234" spans="2:17" ht="12" customHeight="1">
      <c r="B234" s="28"/>
      <c r="C234" s="28"/>
      <c r="D234" s="28"/>
      <c r="E234" s="28"/>
      <c r="F234" s="28"/>
      <c r="G234" s="28"/>
      <c r="H234" s="28"/>
      <c r="I234" s="28"/>
      <c r="J234" s="28"/>
      <c r="K234" s="101"/>
      <c r="L234" s="118"/>
      <c r="M234" s="28"/>
      <c r="N234" s="101"/>
      <c r="Q234" s="28"/>
    </row>
    <row r="235" spans="2:17" ht="12" customHeight="1">
      <c r="B235" s="28"/>
      <c r="C235" s="28"/>
      <c r="D235" s="28"/>
      <c r="E235" s="28"/>
      <c r="F235" s="28"/>
      <c r="G235" s="28"/>
      <c r="H235" s="28"/>
      <c r="I235" s="28"/>
      <c r="J235" s="28"/>
      <c r="K235" s="101"/>
      <c r="L235" s="118"/>
      <c r="M235" s="28"/>
      <c r="N235" s="101"/>
      <c r="Q235" s="28"/>
    </row>
    <row r="236" spans="2:17" ht="12" customHeight="1">
      <c r="B236" s="28"/>
      <c r="C236" s="28"/>
      <c r="D236" s="28"/>
      <c r="E236" s="28"/>
      <c r="F236" s="28"/>
      <c r="G236" s="28"/>
      <c r="H236" s="28"/>
      <c r="I236" s="28"/>
      <c r="J236" s="28"/>
      <c r="K236" s="101"/>
      <c r="L236" s="118"/>
      <c r="M236" s="28"/>
      <c r="N236" s="101"/>
      <c r="Q236" s="28"/>
    </row>
    <row r="237" spans="2:17" ht="12" customHeight="1">
      <c r="B237" s="28"/>
      <c r="C237" s="28"/>
      <c r="D237" s="28"/>
      <c r="E237" s="28"/>
      <c r="F237" s="28"/>
      <c r="G237" s="28"/>
      <c r="H237" s="28"/>
      <c r="I237" s="28"/>
      <c r="J237" s="28"/>
      <c r="K237" s="101"/>
      <c r="L237" s="118"/>
      <c r="M237" s="28"/>
      <c r="N237" s="101"/>
      <c r="Q237" s="28"/>
    </row>
    <row r="238" spans="2:17" ht="12" customHeight="1">
      <c r="B238" s="28"/>
      <c r="C238" s="28"/>
      <c r="D238" s="28"/>
      <c r="E238" s="28"/>
      <c r="F238" s="28"/>
      <c r="G238" s="28"/>
      <c r="H238" s="28"/>
      <c r="I238" s="28"/>
      <c r="J238" s="28"/>
      <c r="K238" s="101"/>
      <c r="L238" s="118"/>
      <c r="M238" s="28"/>
      <c r="N238" s="101"/>
      <c r="Q238" s="28"/>
    </row>
    <row r="239" spans="2:17" ht="12" customHeight="1">
      <c r="B239" s="28"/>
      <c r="C239" s="28"/>
      <c r="D239" s="28"/>
      <c r="E239" s="28"/>
      <c r="F239" s="28"/>
      <c r="G239" s="28"/>
      <c r="H239" s="28"/>
      <c r="I239" s="28"/>
      <c r="J239" s="28"/>
      <c r="K239" s="101"/>
      <c r="L239" s="118"/>
      <c r="M239" s="28"/>
      <c r="N239" s="101"/>
      <c r="Q239" s="28"/>
    </row>
    <row r="240" spans="2:17" ht="12" customHeight="1">
      <c r="B240" s="28"/>
      <c r="C240" s="28"/>
      <c r="D240" s="28"/>
      <c r="E240" s="28"/>
      <c r="F240" s="28"/>
      <c r="G240" s="28"/>
      <c r="H240" s="28"/>
      <c r="I240" s="28"/>
      <c r="J240" s="28"/>
      <c r="K240" s="101"/>
      <c r="L240" s="118"/>
      <c r="M240" s="28"/>
      <c r="N240" s="101"/>
      <c r="Q240" s="28"/>
    </row>
    <row r="241" spans="2:17" ht="12" customHeight="1">
      <c r="B241" s="28"/>
      <c r="C241" s="28"/>
      <c r="D241" s="28"/>
      <c r="E241" s="28"/>
      <c r="F241" s="28"/>
      <c r="G241" s="28"/>
      <c r="H241" s="28"/>
      <c r="I241" s="28"/>
      <c r="J241" s="28"/>
      <c r="K241" s="101"/>
      <c r="L241" s="118"/>
      <c r="M241" s="28"/>
      <c r="N241" s="101"/>
      <c r="Q241" s="28"/>
    </row>
    <row r="242" spans="2:17" ht="12" customHeight="1">
      <c r="B242" s="28"/>
      <c r="C242" s="28"/>
      <c r="D242" s="28"/>
      <c r="E242" s="28"/>
      <c r="F242" s="28"/>
      <c r="G242" s="28"/>
      <c r="H242" s="28"/>
      <c r="I242" s="28"/>
      <c r="J242" s="28"/>
      <c r="K242" s="101"/>
      <c r="L242" s="118"/>
      <c r="M242" s="28"/>
      <c r="N242" s="101"/>
      <c r="Q242" s="28"/>
    </row>
    <row r="243" spans="2:17" ht="12" customHeight="1">
      <c r="B243" s="28"/>
      <c r="C243" s="28"/>
      <c r="D243" s="28"/>
      <c r="E243" s="28"/>
      <c r="F243" s="28"/>
      <c r="G243" s="28"/>
      <c r="H243" s="28"/>
      <c r="I243" s="28"/>
      <c r="J243" s="28"/>
      <c r="K243" s="101"/>
      <c r="L243" s="118"/>
      <c r="M243" s="28"/>
      <c r="N243" s="101"/>
      <c r="Q243" s="28"/>
    </row>
    <row r="244" spans="2:17" ht="12" customHeight="1">
      <c r="B244" s="28"/>
      <c r="C244" s="28"/>
      <c r="D244" s="28"/>
      <c r="E244" s="28"/>
      <c r="F244" s="28"/>
      <c r="G244" s="28"/>
      <c r="H244" s="28"/>
      <c r="I244" s="28"/>
      <c r="J244" s="28"/>
      <c r="K244" s="101"/>
      <c r="L244" s="118"/>
      <c r="M244" s="28"/>
      <c r="N244" s="101"/>
      <c r="Q244" s="28"/>
    </row>
    <row r="245" spans="2:17" ht="12" customHeight="1">
      <c r="B245" s="28"/>
      <c r="C245" s="28"/>
      <c r="D245" s="28"/>
      <c r="E245" s="28"/>
      <c r="F245" s="28"/>
      <c r="G245" s="28"/>
      <c r="H245" s="28"/>
      <c r="I245" s="28"/>
      <c r="J245" s="28"/>
      <c r="K245" s="101"/>
      <c r="L245" s="118"/>
      <c r="M245" s="28"/>
      <c r="N245" s="101"/>
      <c r="Q245" s="28"/>
    </row>
    <row r="246" spans="2:17" ht="12" customHeight="1">
      <c r="B246" s="28"/>
      <c r="C246" s="28"/>
      <c r="D246" s="28"/>
      <c r="E246" s="28"/>
      <c r="F246" s="28"/>
      <c r="G246" s="28"/>
      <c r="H246" s="28"/>
      <c r="I246" s="28"/>
      <c r="J246" s="28"/>
      <c r="K246" s="101"/>
      <c r="L246" s="118"/>
      <c r="M246" s="28"/>
      <c r="N246" s="101"/>
      <c r="Q246" s="28"/>
    </row>
    <row r="247" spans="2:17" ht="12" customHeight="1">
      <c r="B247" s="28"/>
      <c r="C247" s="28"/>
      <c r="D247" s="28"/>
      <c r="E247" s="28"/>
      <c r="F247" s="28"/>
      <c r="G247" s="28"/>
      <c r="H247" s="28"/>
      <c r="I247" s="28"/>
      <c r="J247" s="28"/>
      <c r="K247" s="101"/>
      <c r="L247" s="118"/>
      <c r="M247" s="28"/>
      <c r="N247" s="101"/>
      <c r="Q247" s="28"/>
    </row>
    <row r="248" spans="2:17" ht="12" customHeight="1">
      <c r="B248" s="28"/>
      <c r="C248" s="28"/>
      <c r="D248" s="28"/>
      <c r="E248" s="28"/>
      <c r="F248" s="28"/>
      <c r="G248" s="28"/>
      <c r="H248" s="28"/>
      <c r="I248" s="28"/>
      <c r="J248" s="28"/>
      <c r="K248" s="101"/>
      <c r="L248" s="118"/>
      <c r="M248" s="28"/>
      <c r="N248" s="101"/>
      <c r="Q248" s="28"/>
    </row>
    <row r="249" spans="2:17" ht="12" customHeight="1">
      <c r="B249" s="28"/>
      <c r="C249" s="28"/>
      <c r="D249" s="28"/>
      <c r="E249" s="28"/>
      <c r="F249" s="28"/>
      <c r="G249" s="28"/>
      <c r="H249" s="28"/>
      <c r="I249" s="28"/>
      <c r="J249" s="28"/>
      <c r="K249" s="101"/>
      <c r="L249" s="118"/>
      <c r="M249" s="28"/>
      <c r="N249" s="101"/>
      <c r="Q249" s="28"/>
    </row>
    <row r="250" spans="2:17" ht="12" customHeight="1">
      <c r="B250" s="28"/>
      <c r="C250" s="28"/>
      <c r="D250" s="28"/>
      <c r="E250" s="28"/>
      <c r="F250" s="28"/>
      <c r="G250" s="28"/>
      <c r="H250" s="28"/>
      <c r="I250" s="28"/>
      <c r="J250" s="28"/>
      <c r="K250" s="101"/>
      <c r="L250" s="118"/>
      <c r="M250" s="28"/>
      <c r="N250" s="101"/>
      <c r="Q250" s="28"/>
    </row>
    <row r="251" spans="2:17" ht="12" customHeight="1">
      <c r="B251" s="28"/>
      <c r="C251" s="28"/>
      <c r="D251" s="28"/>
      <c r="E251" s="28"/>
      <c r="F251" s="28"/>
      <c r="G251" s="28"/>
      <c r="H251" s="28"/>
      <c r="I251" s="28"/>
      <c r="J251" s="28"/>
      <c r="K251" s="101"/>
      <c r="L251" s="118"/>
      <c r="M251" s="28"/>
      <c r="N251" s="101"/>
      <c r="Q251" s="28"/>
    </row>
    <row r="252" spans="2:17" ht="12" customHeight="1">
      <c r="B252" s="28"/>
      <c r="C252" s="28"/>
      <c r="D252" s="28"/>
      <c r="E252" s="28"/>
      <c r="F252" s="28"/>
      <c r="G252" s="28"/>
      <c r="H252" s="28"/>
      <c r="I252" s="28"/>
      <c r="J252" s="28"/>
      <c r="K252" s="101"/>
      <c r="L252" s="118"/>
      <c r="M252" s="28"/>
      <c r="N252" s="101"/>
      <c r="Q252" s="28"/>
    </row>
    <row r="253" spans="2:17" ht="12" customHeight="1">
      <c r="B253" s="28"/>
      <c r="C253" s="28"/>
      <c r="D253" s="28"/>
      <c r="E253" s="28"/>
      <c r="F253" s="28"/>
      <c r="G253" s="28"/>
      <c r="H253" s="28"/>
      <c r="I253" s="28"/>
      <c r="J253" s="28"/>
      <c r="K253" s="101"/>
      <c r="L253" s="118"/>
      <c r="M253" s="28"/>
      <c r="N253" s="101"/>
      <c r="Q253" s="28"/>
    </row>
    <row r="254" spans="2:17" ht="12" customHeight="1">
      <c r="B254" s="28"/>
      <c r="C254" s="28"/>
      <c r="D254" s="28"/>
      <c r="E254" s="28"/>
      <c r="F254" s="28"/>
      <c r="G254" s="28"/>
      <c r="H254" s="28"/>
      <c r="I254" s="28"/>
      <c r="J254" s="28"/>
      <c r="K254" s="101"/>
      <c r="L254" s="118"/>
      <c r="M254" s="28"/>
      <c r="N254" s="101"/>
      <c r="Q254" s="28"/>
    </row>
    <row r="255" spans="2:17" ht="12" customHeight="1">
      <c r="B255" s="28"/>
      <c r="C255" s="28"/>
      <c r="D255" s="28"/>
      <c r="E255" s="28"/>
      <c r="F255" s="28"/>
      <c r="G255" s="28"/>
      <c r="H255" s="28"/>
      <c r="I255" s="28"/>
      <c r="J255" s="28"/>
      <c r="K255" s="101"/>
      <c r="L255" s="118"/>
      <c r="M255" s="28"/>
      <c r="N255" s="101"/>
      <c r="Q255" s="28"/>
    </row>
    <row r="256" spans="2:17" ht="12" customHeight="1">
      <c r="B256" s="28"/>
      <c r="C256" s="28"/>
      <c r="D256" s="28"/>
      <c r="E256" s="28"/>
      <c r="F256" s="28"/>
      <c r="G256" s="28"/>
      <c r="H256" s="28"/>
      <c r="I256" s="28"/>
      <c r="J256" s="28"/>
      <c r="K256" s="101"/>
      <c r="L256" s="118"/>
      <c r="M256" s="28"/>
      <c r="N256" s="101"/>
      <c r="Q256" s="28"/>
    </row>
    <row r="257" spans="2:17" ht="12" customHeight="1">
      <c r="B257" s="28"/>
      <c r="C257" s="28"/>
      <c r="D257" s="28"/>
      <c r="E257" s="28"/>
      <c r="F257" s="28"/>
      <c r="G257" s="28"/>
      <c r="H257" s="28"/>
      <c r="I257" s="28"/>
      <c r="J257" s="28"/>
      <c r="K257" s="101"/>
      <c r="L257" s="118"/>
      <c r="M257" s="28"/>
      <c r="N257" s="101"/>
      <c r="Q257" s="28"/>
    </row>
    <row r="258" spans="2:17" ht="12" customHeight="1">
      <c r="B258" s="28"/>
      <c r="C258" s="28"/>
      <c r="D258" s="28"/>
      <c r="E258" s="28"/>
      <c r="F258" s="28"/>
      <c r="G258" s="28"/>
      <c r="H258" s="28"/>
      <c r="I258" s="28"/>
      <c r="J258" s="28"/>
      <c r="K258" s="101"/>
      <c r="L258" s="118"/>
      <c r="M258" s="28"/>
      <c r="N258" s="101"/>
      <c r="Q258" s="28"/>
    </row>
    <row r="259" spans="2:17" ht="12" customHeight="1">
      <c r="B259" s="28"/>
      <c r="C259" s="28"/>
      <c r="D259" s="28"/>
      <c r="E259" s="28"/>
      <c r="F259" s="28"/>
      <c r="G259" s="28"/>
      <c r="H259" s="28"/>
      <c r="I259" s="28"/>
      <c r="J259" s="28"/>
      <c r="K259" s="101"/>
      <c r="L259" s="118"/>
      <c r="M259" s="28"/>
      <c r="N259" s="101"/>
      <c r="Q259" s="28"/>
    </row>
    <row r="260" spans="2:17" ht="12" customHeight="1">
      <c r="B260" s="28"/>
      <c r="C260" s="28"/>
      <c r="D260" s="28"/>
      <c r="E260" s="28"/>
      <c r="F260" s="28"/>
      <c r="G260" s="28"/>
      <c r="H260" s="28"/>
      <c r="I260" s="28"/>
      <c r="J260" s="28"/>
      <c r="K260" s="101"/>
      <c r="L260" s="118"/>
      <c r="M260" s="28"/>
      <c r="N260" s="101"/>
      <c r="Q260" s="28"/>
    </row>
    <row r="261" spans="2:17" ht="12" customHeight="1">
      <c r="B261" s="28"/>
      <c r="C261" s="28"/>
      <c r="D261" s="28"/>
      <c r="E261" s="28"/>
      <c r="F261" s="28"/>
      <c r="G261" s="28"/>
      <c r="H261" s="28"/>
      <c r="I261" s="28"/>
      <c r="J261" s="28"/>
      <c r="K261" s="101"/>
      <c r="L261" s="118"/>
      <c r="M261" s="28"/>
      <c r="N261" s="101"/>
      <c r="Q261" s="28"/>
    </row>
    <row r="262" spans="2:17" ht="12" customHeight="1">
      <c r="B262" s="28"/>
      <c r="C262" s="28"/>
      <c r="D262" s="28"/>
      <c r="E262" s="28"/>
      <c r="F262" s="28"/>
      <c r="G262" s="28"/>
      <c r="H262" s="28"/>
      <c r="I262" s="28"/>
      <c r="J262" s="28"/>
      <c r="K262" s="101"/>
      <c r="L262" s="118"/>
      <c r="M262" s="28"/>
      <c r="N262" s="101"/>
      <c r="Q262" s="28"/>
    </row>
    <row r="263" spans="2:17" ht="12" customHeight="1">
      <c r="B263" s="28"/>
      <c r="C263" s="28"/>
      <c r="D263" s="28"/>
      <c r="E263" s="28"/>
      <c r="F263" s="28"/>
      <c r="G263" s="28"/>
      <c r="H263" s="28"/>
      <c r="I263" s="28"/>
      <c r="J263" s="28"/>
      <c r="K263" s="101"/>
      <c r="L263" s="118"/>
      <c r="M263" s="28"/>
      <c r="N263" s="101"/>
      <c r="Q263" s="28"/>
    </row>
    <row r="264" spans="2:17" ht="12" customHeight="1">
      <c r="B264" s="28"/>
      <c r="C264" s="28"/>
      <c r="D264" s="28"/>
      <c r="E264" s="28"/>
      <c r="F264" s="28"/>
      <c r="G264" s="28"/>
      <c r="H264" s="28"/>
      <c r="I264" s="28"/>
      <c r="J264" s="28"/>
      <c r="K264" s="101"/>
      <c r="L264" s="118"/>
      <c r="M264" s="28"/>
      <c r="N264" s="101"/>
      <c r="Q264" s="28"/>
    </row>
    <row r="265" spans="2:17" ht="12" customHeight="1">
      <c r="B265" s="28"/>
      <c r="C265" s="28"/>
      <c r="D265" s="28"/>
      <c r="E265" s="28"/>
      <c r="F265" s="28"/>
      <c r="G265" s="28"/>
      <c r="H265" s="28"/>
      <c r="I265" s="28"/>
      <c r="J265" s="28"/>
      <c r="K265" s="101"/>
      <c r="L265" s="118"/>
      <c r="M265" s="28"/>
      <c r="N265" s="101"/>
      <c r="Q265" s="28"/>
    </row>
    <row r="266" spans="2:17" ht="12" customHeight="1">
      <c r="B266" s="28"/>
      <c r="C266" s="28"/>
      <c r="D266" s="28"/>
      <c r="E266" s="28"/>
      <c r="F266" s="28"/>
      <c r="G266" s="28"/>
      <c r="H266" s="28"/>
      <c r="I266" s="28"/>
      <c r="J266" s="28"/>
      <c r="K266" s="101"/>
      <c r="L266" s="118"/>
      <c r="M266" s="28"/>
      <c r="N266" s="101"/>
      <c r="Q266" s="28"/>
    </row>
    <row r="267" spans="2:17" ht="12" customHeight="1">
      <c r="B267" s="28"/>
      <c r="C267" s="28"/>
      <c r="D267" s="28"/>
      <c r="E267" s="28"/>
      <c r="F267" s="28"/>
      <c r="G267" s="28"/>
      <c r="H267" s="28"/>
      <c r="I267" s="28"/>
      <c r="J267" s="28"/>
      <c r="K267" s="101"/>
      <c r="L267" s="118"/>
      <c r="M267" s="28"/>
      <c r="N267" s="101"/>
      <c r="Q267" s="28"/>
    </row>
    <row r="268" spans="2:17" ht="12" customHeight="1">
      <c r="B268" s="28"/>
      <c r="C268" s="28"/>
      <c r="D268" s="28"/>
      <c r="E268" s="28"/>
      <c r="F268" s="28"/>
      <c r="G268" s="28"/>
      <c r="H268" s="28"/>
      <c r="I268" s="28"/>
      <c r="J268" s="28"/>
      <c r="K268" s="101"/>
      <c r="L268" s="118"/>
      <c r="M268" s="28"/>
      <c r="N268" s="101"/>
      <c r="Q268" s="28"/>
    </row>
    <row r="269" spans="2:17" ht="12" customHeight="1">
      <c r="B269" s="28"/>
      <c r="C269" s="28"/>
      <c r="D269" s="28"/>
      <c r="E269" s="28"/>
      <c r="F269" s="28"/>
      <c r="G269" s="28"/>
      <c r="H269" s="28"/>
      <c r="I269" s="28"/>
      <c r="J269" s="28"/>
      <c r="K269" s="101"/>
      <c r="L269" s="118"/>
      <c r="M269" s="28"/>
      <c r="N269" s="101"/>
      <c r="Q269" s="28"/>
    </row>
    <row r="270" spans="2:17" ht="12" customHeight="1">
      <c r="B270" s="28"/>
      <c r="C270" s="28"/>
      <c r="D270" s="28"/>
      <c r="E270" s="28"/>
      <c r="F270" s="28"/>
      <c r="G270" s="28"/>
      <c r="H270" s="28"/>
      <c r="I270" s="28"/>
      <c r="J270" s="28"/>
      <c r="K270" s="101"/>
      <c r="L270" s="118"/>
      <c r="M270" s="28"/>
      <c r="N270" s="101"/>
      <c r="Q270" s="28"/>
    </row>
    <row r="271" spans="2:17" ht="12" customHeight="1">
      <c r="B271" s="28"/>
      <c r="C271" s="28"/>
      <c r="D271" s="28"/>
      <c r="E271" s="28"/>
      <c r="F271" s="28"/>
      <c r="G271" s="28"/>
      <c r="H271" s="28"/>
      <c r="I271" s="28"/>
      <c r="J271" s="28"/>
      <c r="K271" s="101"/>
      <c r="L271" s="118"/>
      <c r="M271" s="28"/>
      <c r="Q271" s="28"/>
    </row>
    <row r="272" spans="2:17" ht="12" customHeight="1">
      <c r="B272" s="28"/>
      <c r="C272" s="28"/>
      <c r="D272" s="28"/>
      <c r="E272" s="28"/>
      <c r="F272" s="28"/>
      <c r="G272" s="28"/>
      <c r="H272" s="28"/>
      <c r="I272" s="28"/>
      <c r="J272" s="28"/>
      <c r="K272" s="102"/>
      <c r="L272" s="119"/>
      <c r="M272" s="28"/>
      <c r="Q272" s="28"/>
    </row>
    <row r="273" spans="2:17" ht="12" customHeight="1">
      <c r="B273" s="28"/>
      <c r="C273" s="28"/>
      <c r="D273" s="28"/>
      <c r="E273" s="28"/>
      <c r="F273" s="28"/>
      <c r="G273" s="28"/>
      <c r="H273" s="28"/>
      <c r="I273" s="28"/>
      <c r="J273" s="28"/>
      <c r="K273" s="102"/>
      <c r="L273" s="119"/>
      <c r="M273" s="28"/>
      <c r="Q273" s="28"/>
    </row>
    <row r="274" spans="2:17" ht="12" customHeight="1">
      <c r="B274" s="28"/>
      <c r="C274" s="28"/>
      <c r="D274" s="28"/>
      <c r="E274" s="28"/>
      <c r="F274" s="28"/>
      <c r="G274" s="28"/>
      <c r="H274" s="28"/>
      <c r="I274" s="28"/>
      <c r="J274" s="28"/>
      <c r="K274" s="102"/>
      <c r="L274" s="119"/>
      <c r="M274" s="28"/>
      <c r="Q274" s="28"/>
    </row>
    <row r="275" spans="2:17" ht="12" customHeight="1">
      <c r="B275" s="28"/>
      <c r="C275" s="28"/>
      <c r="D275" s="28"/>
      <c r="E275" s="28"/>
      <c r="F275" s="28"/>
      <c r="G275" s="28"/>
      <c r="H275" s="28"/>
      <c r="I275" s="28"/>
      <c r="J275" s="28"/>
      <c r="K275" s="102"/>
      <c r="L275" s="119"/>
      <c r="M275" s="28"/>
      <c r="Q275" s="28"/>
    </row>
    <row r="276" spans="2:17" ht="12" customHeight="1">
      <c r="B276" s="28"/>
      <c r="C276" s="28"/>
      <c r="D276" s="28"/>
      <c r="E276" s="28"/>
      <c r="F276" s="28"/>
      <c r="G276" s="28"/>
      <c r="H276" s="28"/>
      <c r="I276" s="28"/>
      <c r="J276" s="28"/>
      <c r="K276" s="102"/>
      <c r="L276" s="119"/>
      <c r="M276" s="28"/>
      <c r="Q276" s="28"/>
    </row>
    <row r="277" spans="2:17" ht="12" customHeight="1">
      <c r="B277" s="28"/>
      <c r="C277" s="28"/>
      <c r="D277" s="28"/>
      <c r="E277" s="28"/>
      <c r="F277" s="28"/>
      <c r="G277" s="28"/>
      <c r="H277" s="28"/>
      <c r="I277" s="28"/>
      <c r="J277" s="28"/>
      <c r="K277" s="102"/>
      <c r="L277" s="119"/>
      <c r="M277" s="28"/>
      <c r="Q277" s="28"/>
    </row>
    <row r="278" spans="2:17" ht="12" customHeight="1">
      <c r="B278" s="28"/>
      <c r="C278" s="28"/>
      <c r="D278" s="28"/>
      <c r="E278" s="28"/>
      <c r="F278" s="28"/>
      <c r="G278" s="28"/>
      <c r="H278" s="28"/>
      <c r="I278" s="28"/>
      <c r="J278" s="28"/>
      <c r="K278" s="102"/>
      <c r="L278" s="119"/>
      <c r="M278" s="28"/>
      <c r="Q278" s="28"/>
    </row>
    <row r="279" spans="2:17" ht="12" customHeight="1">
      <c r="B279" s="28"/>
      <c r="C279" s="28"/>
      <c r="D279" s="28"/>
      <c r="E279" s="28"/>
      <c r="F279" s="28"/>
      <c r="G279" s="28"/>
      <c r="H279" s="28"/>
      <c r="I279" s="28"/>
      <c r="J279" s="28"/>
      <c r="K279" s="102"/>
      <c r="L279" s="119"/>
      <c r="M279" s="28"/>
      <c r="Q279" s="28"/>
    </row>
    <row r="280" spans="2:17" ht="12" customHeight="1">
      <c r="B280" s="28"/>
      <c r="C280" s="28"/>
      <c r="D280" s="28"/>
      <c r="E280" s="28"/>
      <c r="F280" s="28"/>
      <c r="G280" s="28"/>
      <c r="H280" s="28"/>
      <c r="I280" s="28"/>
      <c r="J280" s="28"/>
      <c r="K280" s="102"/>
      <c r="L280" s="119"/>
      <c r="M280" s="28"/>
      <c r="Q280" s="28"/>
    </row>
    <row r="281" spans="2:17" ht="12" customHeight="1">
      <c r="B281" s="28"/>
      <c r="C281" s="28"/>
      <c r="D281" s="28"/>
      <c r="E281" s="28"/>
      <c r="F281" s="28"/>
      <c r="G281" s="28"/>
      <c r="H281" s="28"/>
      <c r="I281" s="28"/>
      <c r="J281" s="28"/>
      <c r="K281" s="102"/>
      <c r="L281" s="119"/>
      <c r="M281" s="28"/>
      <c r="Q281" s="28"/>
    </row>
    <row r="282" spans="2:17" ht="12" customHeight="1">
      <c r="B282" s="28"/>
      <c r="C282" s="28"/>
      <c r="D282" s="28"/>
      <c r="E282" s="28"/>
      <c r="F282" s="28"/>
      <c r="G282" s="28"/>
      <c r="H282" s="28"/>
      <c r="I282" s="28"/>
      <c r="J282" s="28"/>
      <c r="K282" s="102"/>
      <c r="L282" s="119"/>
      <c r="M282" s="28"/>
      <c r="Q282" s="28"/>
    </row>
    <row r="283" spans="2:17" ht="12" customHeight="1">
      <c r="B283" s="28"/>
      <c r="C283" s="28"/>
      <c r="D283" s="28"/>
      <c r="E283" s="28"/>
      <c r="F283" s="28"/>
      <c r="G283" s="28"/>
      <c r="H283" s="28"/>
      <c r="I283" s="28"/>
      <c r="J283" s="28"/>
      <c r="K283" s="102"/>
      <c r="L283" s="119"/>
      <c r="M283" s="28"/>
      <c r="Q283" s="28"/>
    </row>
    <row r="284" spans="2:17" ht="12" customHeight="1">
      <c r="B284" s="28"/>
      <c r="C284" s="28"/>
      <c r="D284" s="28"/>
      <c r="E284" s="28"/>
      <c r="F284" s="28"/>
      <c r="G284" s="28"/>
      <c r="H284" s="28"/>
      <c r="I284" s="28"/>
      <c r="J284" s="28"/>
      <c r="K284" s="102"/>
      <c r="L284" s="119"/>
      <c r="M284" s="28"/>
      <c r="Q284" s="28"/>
    </row>
    <row r="285" spans="2:17" ht="12" customHeight="1">
      <c r="B285" s="28"/>
      <c r="C285" s="28"/>
      <c r="D285" s="28"/>
      <c r="E285" s="28"/>
      <c r="F285" s="28"/>
      <c r="G285" s="28"/>
      <c r="H285" s="28"/>
      <c r="I285" s="28"/>
      <c r="J285" s="28"/>
      <c r="K285" s="102"/>
      <c r="L285" s="119"/>
      <c r="M285" s="28"/>
      <c r="Q285" s="28"/>
    </row>
    <row r="286" spans="2:17" ht="12" customHeight="1">
      <c r="B286" s="28"/>
      <c r="C286" s="28"/>
      <c r="D286" s="28"/>
      <c r="E286" s="28"/>
      <c r="F286" s="28"/>
      <c r="G286" s="28"/>
      <c r="H286" s="28"/>
      <c r="I286" s="28"/>
      <c r="J286" s="28"/>
      <c r="K286" s="102"/>
      <c r="L286" s="119"/>
      <c r="M286" s="28"/>
      <c r="Q286" s="28"/>
    </row>
    <row r="287" spans="2:17" ht="12" customHeight="1">
      <c r="B287" s="28"/>
      <c r="C287" s="28"/>
      <c r="D287" s="28"/>
      <c r="E287" s="28"/>
      <c r="F287" s="28"/>
      <c r="G287" s="28"/>
      <c r="H287" s="28"/>
      <c r="I287" s="28"/>
      <c r="J287" s="28"/>
      <c r="K287" s="102"/>
      <c r="L287" s="119"/>
      <c r="M287" s="28"/>
      <c r="Q287" s="28"/>
    </row>
    <row r="288" spans="2:17" ht="12" customHeight="1">
      <c r="B288" s="28"/>
      <c r="C288" s="28"/>
      <c r="D288" s="28"/>
      <c r="E288" s="28"/>
      <c r="F288" s="28"/>
      <c r="G288" s="28"/>
      <c r="H288" s="28"/>
      <c r="I288" s="28"/>
      <c r="J288" s="28"/>
      <c r="K288" s="102"/>
      <c r="L288" s="119"/>
      <c r="M288" s="28"/>
      <c r="Q288" s="28"/>
    </row>
    <row r="289" spans="2:17" ht="12" customHeight="1">
      <c r="B289" s="28"/>
      <c r="C289" s="28"/>
      <c r="D289" s="28"/>
      <c r="E289" s="28"/>
      <c r="F289" s="28"/>
      <c r="G289" s="28"/>
      <c r="H289" s="28"/>
      <c r="I289" s="28"/>
      <c r="J289" s="28"/>
      <c r="K289" s="102"/>
      <c r="L289" s="119"/>
      <c r="M289" s="28"/>
      <c r="Q289" s="28"/>
    </row>
    <row r="290" spans="2:17" ht="12" customHeight="1">
      <c r="B290" s="28"/>
      <c r="C290" s="28"/>
      <c r="D290" s="28"/>
      <c r="E290" s="28"/>
      <c r="F290" s="28"/>
      <c r="G290" s="28"/>
      <c r="H290" s="28"/>
      <c r="I290" s="28"/>
      <c r="J290" s="28"/>
      <c r="K290" s="102"/>
      <c r="L290" s="119"/>
      <c r="M290" s="28"/>
      <c r="Q290" s="28"/>
    </row>
    <row r="291" spans="2:17" ht="12" customHeight="1">
      <c r="B291" s="28"/>
      <c r="C291" s="28"/>
      <c r="D291" s="28"/>
      <c r="E291" s="28"/>
      <c r="F291" s="28"/>
      <c r="G291" s="28"/>
      <c r="H291" s="28"/>
      <c r="I291" s="28"/>
      <c r="J291" s="28"/>
      <c r="K291" s="102"/>
      <c r="L291" s="119"/>
      <c r="M291" s="28"/>
      <c r="Q291" s="28"/>
    </row>
    <row r="292" spans="2:17" ht="12" customHeight="1">
      <c r="B292" s="28"/>
      <c r="C292" s="28"/>
      <c r="D292" s="28"/>
      <c r="E292" s="28"/>
      <c r="F292" s="28"/>
      <c r="G292" s="28"/>
      <c r="H292" s="28"/>
      <c r="I292" s="28"/>
      <c r="J292" s="28"/>
      <c r="K292" s="102"/>
      <c r="L292" s="119"/>
      <c r="M292" s="28"/>
      <c r="Q292" s="28"/>
    </row>
    <row r="293" spans="2:17" ht="12" customHeight="1">
      <c r="B293" s="28"/>
      <c r="C293" s="28"/>
      <c r="D293" s="28"/>
      <c r="E293" s="28"/>
      <c r="F293" s="28"/>
      <c r="G293" s="28"/>
      <c r="H293" s="28"/>
      <c r="I293" s="28"/>
      <c r="J293" s="28"/>
      <c r="K293" s="102"/>
      <c r="L293" s="119"/>
      <c r="M293" s="28"/>
      <c r="Q293" s="28"/>
    </row>
    <row r="294" spans="2:17" ht="12" customHeight="1">
      <c r="B294" s="28"/>
      <c r="C294" s="28"/>
      <c r="D294" s="28"/>
      <c r="E294" s="28"/>
      <c r="F294" s="28"/>
      <c r="G294" s="28"/>
      <c r="H294" s="28"/>
      <c r="I294" s="28"/>
      <c r="J294" s="28"/>
      <c r="K294" s="102"/>
      <c r="L294" s="119"/>
      <c r="M294" s="28"/>
      <c r="Q294" s="28"/>
    </row>
    <row r="295" spans="2:17" ht="12" customHeight="1">
      <c r="B295" s="28"/>
      <c r="C295" s="28"/>
      <c r="D295" s="28"/>
      <c r="E295" s="28"/>
      <c r="F295" s="28"/>
      <c r="G295" s="28"/>
      <c r="H295" s="28"/>
      <c r="I295" s="28"/>
      <c r="J295" s="28"/>
      <c r="K295" s="102"/>
      <c r="L295" s="119"/>
      <c r="M295" s="28"/>
      <c r="Q295" s="28"/>
    </row>
    <row r="296" spans="2:17" ht="12" customHeight="1">
      <c r="B296" s="28"/>
      <c r="C296" s="28"/>
      <c r="D296" s="28"/>
      <c r="E296" s="28"/>
      <c r="F296" s="28"/>
      <c r="G296" s="28"/>
      <c r="H296" s="28"/>
      <c r="I296" s="28"/>
      <c r="J296" s="28"/>
      <c r="K296" s="102"/>
      <c r="L296" s="119"/>
      <c r="M296" s="28"/>
      <c r="Q296" s="28"/>
    </row>
    <row r="297" spans="2:17" ht="12" customHeight="1">
      <c r="B297" s="28"/>
      <c r="C297" s="28"/>
      <c r="D297" s="28"/>
      <c r="E297" s="28"/>
      <c r="F297" s="28"/>
      <c r="G297" s="28"/>
      <c r="H297" s="28"/>
      <c r="I297" s="28"/>
      <c r="J297" s="28"/>
      <c r="K297" s="102"/>
      <c r="L297" s="119"/>
      <c r="M297" s="28"/>
      <c r="Q297" s="28"/>
    </row>
    <row r="298" spans="2:17" ht="12" customHeight="1">
      <c r="B298" s="28"/>
      <c r="C298" s="28"/>
      <c r="D298" s="28"/>
      <c r="E298" s="28"/>
      <c r="F298" s="28"/>
      <c r="G298" s="28"/>
      <c r="H298" s="28"/>
      <c r="I298" s="28"/>
      <c r="J298" s="28"/>
      <c r="K298" s="102"/>
      <c r="L298" s="119"/>
      <c r="M298" s="28"/>
      <c r="Q298" s="28"/>
    </row>
    <row r="299" spans="2:17" ht="12" customHeight="1">
      <c r="B299" s="28"/>
      <c r="C299" s="28"/>
      <c r="D299" s="28"/>
      <c r="E299" s="28"/>
      <c r="F299" s="28"/>
      <c r="G299" s="28"/>
      <c r="H299" s="28"/>
      <c r="I299" s="28"/>
      <c r="J299" s="28"/>
      <c r="K299" s="102"/>
      <c r="L299" s="119"/>
      <c r="M299" s="28"/>
      <c r="Q299" s="28"/>
    </row>
    <row r="300" spans="2:17" ht="12" customHeight="1">
      <c r="B300" s="28"/>
      <c r="C300" s="28"/>
      <c r="D300" s="28"/>
      <c r="E300" s="28"/>
      <c r="F300" s="28"/>
      <c r="G300" s="28"/>
      <c r="H300" s="28"/>
      <c r="I300" s="28"/>
      <c r="J300" s="28"/>
      <c r="K300" s="102"/>
      <c r="L300" s="119"/>
      <c r="M300" s="28"/>
      <c r="Q300" s="28"/>
    </row>
    <row r="301" spans="2:17" ht="12" customHeight="1">
      <c r="B301" s="28"/>
      <c r="C301" s="28"/>
      <c r="D301" s="28"/>
      <c r="E301" s="28"/>
      <c r="F301" s="28"/>
      <c r="G301" s="28"/>
      <c r="H301" s="28"/>
      <c r="I301" s="28"/>
      <c r="J301" s="28"/>
      <c r="K301" s="102"/>
      <c r="L301" s="119"/>
      <c r="M301" s="28"/>
      <c r="Q301" s="28"/>
    </row>
    <row r="302" spans="2:17" ht="12" customHeight="1">
      <c r="B302" s="28"/>
      <c r="C302" s="28"/>
      <c r="D302" s="28"/>
      <c r="E302" s="28"/>
      <c r="F302" s="28"/>
      <c r="G302" s="28"/>
      <c r="H302" s="28"/>
      <c r="I302" s="28"/>
      <c r="J302" s="28"/>
      <c r="K302" s="102"/>
      <c r="L302" s="119"/>
      <c r="M302" s="28"/>
      <c r="Q302" s="28"/>
    </row>
    <row r="303" spans="2:17" ht="12" customHeight="1">
      <c r="B303" s="28"/>
      <c r="C303" s="28"/>
      <c r="D303" s="28"/>
      <c r="E303" s="28"/>
      <c r="F303" s="28"/>
      <c r="G303" s="28"/>
      <c r="H303" s="28"/>
      <c r="I303" s="28"/>
      <c r="J303" s="28"/>
      <c r="K303" s="102"/>
      <c r="L303" s="119"/>
      <c r="M303" s="28"/>
      <c r="Q303" s="28"/>
    </row>
    <row r="304" spans="2:17" ht="12" customHeight="1">
      <c r="B304" s="28"/>
      <c r="C304" s="28"/>
      <c r="D304" s="28"/>
      <c r="E304" s="28"/>
      <c r="F304" s="28"/>
      <c r="G304" s="28"/>
      <c r="H304" s="28"/>
      <c r="I304" s="28"/>
      <c r="J304" s="28"/>
      <c r="K304" s="102"/>
      <c r="L304" s="119"/>
      <c r="M304" s="28"/>
      <c r="Q304" s="28"/>
    </row>
    <row r="305" spans="2:17" ht="12" customHeight="1">
      <c r="B305" s="28"/>
      <c r="C305" s="28"/>
      <c r="D305" s="28"/>
      <c r="E305" s="28"/>
      <c r="F305" s="28"/>
      <c r="G305" s="28"/>
      <c r="H305" s="28"/>
      <c r="I305" s="28"/>
      <c r="J305" s="28"/>
      <c r="K305" s="102"/>
      <c r="L305" s="119"/>
      <c r="M305" s="28"/>
      <c r="Q305" s="28"/>
    </row>
    <row r="306" spans="2:17" ht="12" customHeight="1">
      <c r="B306" s="28"/>
      <c r="C306" s="28"/>
      <c r="D306" s="28"/>
      <c r="E306" s="28"/>
      <c r="F306" s="28"/>
      <c r="G306" s="28"/>
      <c r="H306" s="28"/>
      <c r="I306" s="28"/>
      <c r="J306" s="28"/>
      <c r="K306" s="102"/>
      <c r="L306" s="119"/>
      <c r="M306" s="28"/>
      <c r="Q306" s="28"/>
    </row>
    <row r="307" spans="2:17" ht="12" customHeight="1">
      <c r="B307" s="28"/>
      <c r="C307" s="28"/>
      <c r="D307" s="28"/>
      <c r="E307" s="28"/>
      <c r="F307" s="28"/>
      <c r="G307" s="28"/>
      <c r="H307" s="28"/>
      <c r="I307" s="28"/>
      <c r="J307" s="28"/>
      <c r="K307" s="102"/>
      <c r="L307" s="119"/>
      <c r="M307" s="28"/>
      <c r="Q307" s="28"/>
    </row>
    <row r="308" spans="2:17" ht="12" customHeight="1">
      <c r="B308" s="28"/>
      <c r="C308" s="28"/>
      <c r="D308" s="28"/>
      <c r="E308" s="28"/>
      <c r="F308" s="28"/>
      <c r="G308" s="28"/>
      <c r="H308" s="28"/>
      <c r="I308" s="28"/>
      <c r="J308" s="28"/>
      <c r="K308" s="102"/>
      <c r="L308" s="119"/>
      <c r="M308" s="28"/>
      <c r="Q308" s="28"/>
    </row>
    <row r="309" spans="2:17" ht="12" customHeight="1">
      <c r="B309" s="28"/>
      <c r="C309" s="28"/>
      <c r="D309" s="28"/>
      <c r="E309" s="28"/>
      <c r="F309" s="28"/>
      <c r="G309" s="28"/>
      <c r="H309" s="28"/>
      <c r="I309" s="28"/>
      <c r="J309" s="28"/>
      <c r="K309" s="102"/>
      <c r="L309" s="119"/>
      <c r="M309" s="28"/>
      <c r="Q309" s="28"/>
    </row>
    <row r="310" spans="2:17" ht="12" customHeight="1">
      <c r="B310" s="28"/>
      <c r="C310" s="28"/>
      <c r="D310" s="28"/>
      <c r="E310" s="28"/>
      <c r="F310" s="28"/>
      <c r="G310" s="28"/>
      <c r="H310" s="28"/>
      <c r="I310" s="28"/>
      <c r="J310" s="28"/>
      <c r="K310" s="102"/>
      <c r="L310" s="119"/>
      <c r="M310" s="28"/>
      <c r="Q310" s="28"/>
    </row>
    <row r="311" spans="2:17" ht="12" customHeight="1">
      <c r="B311" s="28"/>
      <c r="C311" s="28"/>
      <c r="D311" s="28"/>
      <c r="E311" s="28"/>
      <c r="F311" s="28"/>
      <c r="G311" s="28"/>
      <c r="H311" s="28"/>
      <c r="I311" s="28"/>
      <c r="J311" s="28"/>
      <c r="K311" s="102"/>
      <c r="L311" s="119"/>
      <c r="M311" s="28"/>
      <c r="Q311" s="28"/>
    </row>
    <row r="312" spans="2:17" ht="12" customHeight="1">
      <c r="B312" s="28"/>
      <c r="C312" s="28"/>
      <c r="D312" s="28"/>
      <c r="E312" s="28"/>
      <c r="F312" s="28"/>
      <c r="G312" s="28"/>
      <c r="H312" s="28"/>
      <c r="I312" s="28"/>
      <c r="J312" s="28"/>
      <c r="K312" s="102"/>
      <c r="L312" s="119"/>
      <c r="M312" s="28"/>
      <c r="Q312" s="28"/>
    </row>
    <row r="313" spans="2:17" ht="12" customHeight="1">
      <c r="B313" s="28"/>
      <c r="C313" s="28"/>
      <c r="D313" s="28"/>
      <c r="E313" s="28"/>
      <c r="F313" s="28"/>
      <c r="G313" s="28"/>
      <c r="H313" s="28"/>
      <c r="I313" s="28"/>
      <c r="J313" s="28"/>
      <c r="K313" s="102"/>
      <c r="L313" s="119"/>
      <c r="M313" s="28"/>
      <c r="Q313" s="28"/>
    </row>
    <row r="314" spans="2:17" ht="12" customHeight="1">
      <c r="B314" s="28"/>
      <c r="C314" s="28"/>
      <c r="D314" s="28"/>
      <c r="E314" s="28"/>
      <c r="F314" s="28"/>
      <c r="G314" s="28"/>
      <c r="H314" s="28"/>
      <c r="I314" s="28"/>
      <c r="J314" s="28"/>
      <c r="K314" s="102"/>
      <c r="L314" s="119"/>
      <c r="M314" s="28"/>
      <c r="Q314" s="28"/>
    </row>
    <row r="315" spans="2:17" ht="12" customHeight="1">
      <c r="B315" s="28"/>
      <c r="C315" s="28"/>
      <c r="D315" s="28"/>
      <c r="E315" s="28"/>
      <c r="F315" s="28"/>
      <c r="G315" s="28"/>
      <c r="H315" s="28"/>
      <c r="I315" s="28"/>
      <c r="J315" s="28"/>
      <c r="K315" s="102"/>
      <c r="L315" s="119"/>
      <c r="M315" s="28"/>
      <c r="Q315" s="28"/>
    </row>
    <row r="316" spans="2:17" ht="12" customHeight="1">
      <c r="B316" s="28"/>
      <c r="C316" s="28"/>
      <c r="D316" s="28"/>
      <c r="E316" s="28"/>
      <c r="F316" s="28"/>
      <c r="G316" s="28"/>
      <c r="H316" s="28"/>
      <c r="I316" s="28"/>
      <c r="J316" s="28"/>
      <c r="K316" s="102"/>
      <c r="L316" s="119"/>
      <c r="M316" s="28"/>
      <c r="Q316" s="28"/>
    </row>
    <row r="317" spans="2:17" ht="12" customHeight="1">
      <c r="B317" s="28"/>
      <c r="C317" s="28"/>
      <c r="D317" s="28"/>
      <c r="E317" s="28"/>
      <c r="F317" s="28"/>
      <c r="G317" s="28"/>
      <c r="H317" s="28"/>
      <c r="I317" s="28"/>
      <c r="J317" s="28"/>
      <c r="K317" s="102"/>
      <c r="L317" s="119"/>
      <c r="M317" s="28"/>
      <c r="Q317" s="28"/>
    </row>
    <row r="318" spans="2:17" ht="12" customHeight="1">
      <c r="B318" s="28"/>
      <c r="C318" s="28"/>
      <c r="D318" s="28"/>
      <c r="E318" s="28"/>
      <c r="F318" s="28"/>
      <c r="G318" s="28"/>
      <c r="H318" s="28"/>
      <c r="I318" s="28"/>
      <c r="J318" s="28"/>
      <c r="K318" s="102"/>
      <c r="L318" s="119"/>
      <c r="M318" s="28"/>
      <c r="Q318" s="28"/>
    </row>
    <row r="319" spans="2:17" ht="12" customHeight="1">
      <c r="B319" s="28"/>
      <c r="C319" s="28"/>
      <c r="D319" s="28"/>
      <c r="E319" s="28"/>
      <c r="F319" s="28"/>
      <c r="G319" s="28"/>
      <c r="H319" s="28"/>
      <c r="I319" s="28"/>
      <c r="J319" s="28"/>
      <c r="K319" s="102"/>
      <c r="L319" s="119"/>
      <c r="M319" s="28"/>
      <c r="Q319" s="28"/>
    </row>
    <row r="320" spans="2:17" ht="12" customHeight="1">
      <c r="B320" s="28"/>
      <c r="C320" s="28"/>
      <c r="D320" s="28"/>
      <c r="E320" s="28"/>
      <c r="F320" s="28"/>
      <c r="G320" s="28"/>
      <c r="H320" s="28"/>
      <c r="I320" s="28"/>
      <c r="J320" s="28"/>
      <c r="K320" s="102"/>
      <c r="L320" s="119"/>
      <c r="M320" s="28"/>
      <c r="Q320" s="28"/>
    </row>
    <row r="321" spans="2:17" ht="12" customHeight="1">
      <c r="B321" s="28"/>
      <c r="C321" s="28"/>
      <c r="D321" s="28"/>
      <c r="E321" s="28"/>
      <c r="F321" s="28"/>
      <c r="G321" s="28"/>
      <c r="H321" s="28"/>
      <c r="I321" s="28"/>
      <c r="J321" s="28"/>
      <c r="K321" s="102"/>
      <c r="L321" s="119"/>
      <c r="M321" s="28"/>
      <c r="Q321" s="28"/>
    </row>
    <row r="322" spans="2:17" ht="12" customHeight="1">
      <c r="B322" s="28"/>
      <c r="C322" s="28"/>
      <c r="D322" s="28"/>
      <c r="E322" s="28"/>
      <c r="F322" s="28"/>
      <c r="G322" s="28"/>
      <c r="H322" s="28"/>
      <c r="I322" s="28"/>
      <c r="J322" s="28"/>
      <c r="K322" s="102"/>
      <c r="L322" s="119"/>
      <c r="M322" s="28"/>
      <c r="Q322" s="28"/>
    </row>
    <row r="323" spans="2:17" ht="12" customHeight="1">
      <c r="B323" s="28"/>
      <c r="C323" s="28"/>
      <c r="D323" s="28"/>
      <c r="E323" s="28"/>
      <c r="F323" s="28"/>
      <c r="G323" s="28"/>
      <c r="H323" s="28"/>
      <c r="I323" s="28"/>
      <c r="J323" s="28"/>
      <c r="K323" s="102"/>
      <c r="L323" s="119"/>
      <c r="M323" s="28"/>
      <c r="Q323" s="28"/>
    </row>
    <row r="324" spans="2:17" ht="12" customHeight="1">
      <c r="B324" s="28"/>
      <c r="C324" s="28"/>
      <c r="D324" s="28"/>
      <c r="E324" s="28"/>
      <c r="F324" s="28"/>
      <c r="G324" s="28"/>
      <c r="H324" s="28"/>
      <c r="I324" s="28"/>
      <c r="J324" s="28"/>
      <c r="K324" s="102"/>
      <c r="L324" s="119"/>
      <c r="M324" s="28"/>
      <c r="Q324" s="28"/>
    </row>
    <row r="325" spans="2:17" ht="12" customHeight="1">
      <c r="B325" s="28"/>
      <c r="C325" s="28"/>
      <c r="D325" s="28"/>
      <c r="E325" s="28"/>
      <c r="F325" s="28"/>
      <c r="G325" s="28"/>
      <c r="H325" s="28"/>
      <c r="I325" s="28"/>
      <c r="J325" s="28"/>
      <c r="K325" s="102"/>
      <c r="L325" s="119"/>
      <c r="M325" s="28"/>
      <c r="Q325" s="28"/>
    </row>
    <row r="326" spans="2:17" ht="12" customHeight="1">
      <c r="B326" s="28"/>
      <c r="C326" s="28"/>
      <c r="D326" s="28"/>
      <c r="E326" s="28"/>
      <c r="F326" s="28"/>
      <c r="G326" s="28"/>
      <c r="H326" s="28"/>
      <c r="I326" s="28"/>
      <c r="J326" s="28"/>
      <c r="K326" s="102"/>
      <c r="L326" s="119"/>
      <c r="M326" s="28"/>
      <c r="Q326" s="28"/>
    </row>
    <row r="327" spans="2:17" ht="12" customHeight="1">
      <c r="B327" s="28"/>
      <c r="C327" s="28"/>
      <c r="D327" s="28"/>
      <c r="E327" s="28"/>
      <c r="F327" s="28"/>
      <c r="G327" s="28"/>
      <c r="H327" s="28"/>
      <c r="I327" s="28"/>
      <c r="J327" s="28"/>
      <c r="K327" s="102"/>
      <c r="L327" s="119"/>
      <c r="M327" s="28"/>
      <c r="Q327" s="28"/>
    </row>
    <row r="328" spans="2:17" ht="12" customHeight="1">
      <c r="B328" s="28"/>
      <c r="C328" s="28"/>
      <c r="D328" s="28"/>
      <c r="E328" s="28"/>
      <c r="F328" s="28"/>
      <c r="G328" s="28"/>
      <c r="H328" s="28"/>
      <c r="I328" s="28"/>
      <c r="J328" s="28"/>
      <c r="K328" s="102"/>
      <c r="L328" s="119"/>
      <c r="M328" s="28"/>
      <c r="Q328" s="28"/>
    </row>
    <row r="329" spans="2:17" ht="12" customHeight="1">
      <c r="B329" s="28"/>
      <c r="C329" s="28"/>
      <c r="D329" s="28"/>
      <c r="E329" s="28"/>
      <c r="F329" s="28"/>
      <c r="G329" s="28"/>
      <c r="H329" s="28"/>
      <c r="I329" s="28"/>
      <c r="J329" s="28"/>
      <c r="K329" s="102"/>
      <c r="L329" s="119"/>
      <c r="M329" s="28"/>
      <c r="Q329" s="28"/>
    </row>
    <row r="330" spans="2:17" ht="12" customHeight="1">
      <c r="B330" s="28"/>
      <c r="C330" s="28"/>
      <c r="D330" s="28"/>
      <c r="E330" s="28"/>
      <c r="F330" s="28"/>
      <c r="G330" s="28"/>
      <c r="H330" s="28"/>
      <c r="I330" s="28"/>
      <c r="J330" s="28"/>
      <c r="K330" s="102"/>
      <c r="L330" s="119"/>
      <c r="M330" s="28"/>
      <c r="Q330" s="28"/>
    </row>
    <row r="331" spans="2:17" ht="12" customHeight="1">
      <c r="B331" s="28"/>
      <c r="C331" s="28"/>
      <c r="D331" s="28"/>
      <c r="E331" s="28"/>
      <c r="F331" s="28"/>
      <c r="G331" s="28"/>
      <c r="H331" s="28"/>
      <c r="I331" s="28"/>
      <c r="J331" s="28"/>
      <c r="K331" s="102"/>
      <c r="L331" s="119"/>
      <c r="M331" s="28"/>
      <c r="Q331" s="28"/>
    </row>
    <row r="332" spans="2:17" ht="12" customHeight="1">
      <c r="B332" s="28"/>
      <c r="C332" s="28"/>
      <c r="D332" s="28"/>
      <c r="E332" s="28"/>
      <c r="F332" s="28"/>
      <c r="G332" s="28"/>
      <c r="H332" s="28"/>
      <c r="I332" s="28"/>
      <c r="J332" s="28"/>
      <c r="K332" s="102"/>
      <c r="L332" s="119"/>
      <c r="M332" s="28"/>
      <c r="Q332" s="28"/>
    </row>
    <row r="333" spans="2:17" ht="12" customHeight="1">
      <c r="B333" s="28"/>
      <c r="C333" s="28"/>
      <c r="D333" s="28"/>
      <c r="E333" s="28"/>
      <c r="F333" s="28"/>
      <c r="G333" s="28"/>
      <c r="H333" s="28"/>
      <c r="I333" s="28"/>
      <c r="J333" s="28"/>
      <c r="K333" s="102"/>
      <c r="L333" s="119"/>
      <c r="M333" s="28"/>
      <c r="Q333" s="28"/>
    </row>
    <row r="334" spans="2:17" ht="12" customHeight="1">
      <c r="B334" s="28"/>
      <c r="C334" s="28"/>
      <c r="D334" s="28"/>
      <c r="E334" s="28"/>
      <c r="F334" s="28"/>
      <c r="G334" s="28"/>
      <c r="H334" s="28"/>
      <c r="I334" s="28"/>
      <c r="J334" s="28"/>
      <c r="K334" s="102"/>
      <c r="L334" s="119"/>
      <c r="M334" s="28"/>
      <c r="Q334" s="28"/>
    </row>
    <row r="335" spans="2:17" ht="12" customHeight="1">
      <c r="B335" s="28"/>
      <c r="C335" s="28"/>
      <c r="D335" s="28"/>
      <c r="E335" s="28"/>
      <c r="F335" s="28"/>
      <c r="G335" s="28"/>
      <c r="H335" s="28"/>
      <c r="I335" s="28"/>
      <c r="J335" s="28"/>
      <c r="K335" s="102"/>
      <c r="L335" s="119"/>
      <c r="M335" s="28"/>
      <c r="Q335" s="28"/>
    </row>
    <row r="336" spans="2:17" ht="12" customHeight="1">
      <c r="B336" s="28"/>
      <c r="C336" s="28"/>
      <c r="D336" s="28"/>
      <c r="E336" s="28"/>
      <c r="F336" s="28"/>
      <c r="G336" s="28"/>
      <c r="H336" s="28"/>
      <c r="I336" s="28"/>
      <c r="J336" s="28"/>
      <c r="K336" s="102"/>
      <c r="L336" s="119"/>
      <c r="M336" s="28"/>
      <c r="Q336" s="28"/>
    </row>
    <row r="337" spans="2:17" ht="12" customHeight="1">
      <c r="B337" s="28"/>
      <c r="C337" s="28"/>
      <c r="D337" s="28"/>
      <c r="E337" s="28"/>
      <c r="F337" s="28"/>
      <c r="G337" s="28"/>
      <c r="H337" s="28"/>
      <c r="I337" s="28"/>
      <c r="J337" s="28"/>
      <c r="K337" s="102"/>
      <c r="L337" s="119"/>
      <c r="M337" s="28"/>
      <c r="Q337" s="28"/>
    </row>
    <row r="338" spans="2:17" ht="12" customHeight="1">
      <c r="B338" s="28"/>
      <c r="C338" s="28"/>
      <c r="D338" s="28"/>
      <c r="E338" s="28"/>
      <c r="F338" s="28"/>
      <c r="G338" s="28"/>
      <c r="H338" s="28"/>
      <c r="I338" s="28"/>
      <c r="J338" s="28"/>
      <c r="K338" s="102"/>
      <c r="L338" s="119"/>
      <c r="M338" s="28"/>
      <c r="Q338" s="28"/>
    </row>
    <row r="339" spans="2:17" ht="12" customHeight="1">
      <c r="B339" s="28"/>
      <c r="C339" s="28"/>
      <c r="D339" s="28"/>
      <c r="E339" s="28"/>
      <c r="F339" s="28"/>
      <c r="G339" s="28"/>
      <c r="H339" s="28"/>
      <c r="I339" s="28"/>
      <c r="J339" s="28"/>
      <c r="K339" s="102"/>
      <c r="L339" s="119"/>
      <c r="M339" s="28"/>
      <c r="Q339" s="28"/>
    </row>
    <row r="340" spans="2:17" ht="12" customHeight="1"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119"/>
      <c r="M340" s="28"/>
      <c r="Q340" s="28"/>
    </row>
    <row r="341" spans="2:17" ht="12" customHeight="1"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119"/>
      <c r="M341" s="28"/>
      <c r="Q341" s="28"/>
    </row>
    <row r="342" spans="2:17" ht="12" customHeight="1"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119"/>
      <c r="M342" s="28"/>
      <c r="Q342" s="28"/>
    </row>
    <row r="343" spans="2:17" ht="12" customHeight="1"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119"/>
      <c r="M343" s="28"/>
      <c r="Q343" s="28"/>
    </row>
    <row r="344" spans="2:17" ht="12" customHeight="1"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119"/>
      <c r="M344" s="28"/>
      <c r="Q344" s="28"/>
    </row>
    <row r="345" spans="2:17" ht="12" customHeight="1"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119"/>
      <c r="M345" s="28"/>
      <c r="Q345" s="28"/>
    </row>
    <row r="346" spans="2:17" ht="12" customHeight="1"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119"/>
      <c r="M346" s="28"/>
      <c r="Q346" s="28"/>
    </row>
    <row r="347" spans="2:17" ht="12" customHeight="1"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119"/>
      <c r="M347" s="28"/>
      <c r="Q347" s="28"/>
    </row>
    <row r="348" spans="2:17" ht="12" customHeight="1"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119"/>
      <c r="M348" s="28"/>
      <c r="Q348" s="28"/>
    </row>
    <row r="349" spans="2:17" ht="12" customHeight="1"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119"/>
      <c r="M349" s="28"/>
      <c r="Q349" s="28"/>
    </row>
    <row r="350" spans="2:17" ht="12" customHeight="1"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119"/>
      <c r="M350" s="28"/>
      <c r="Q350" s="28"/>
    </row>
    <row r="351" spans="2:17" ht="12" customHeight="1"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119"/>
      <c r="M351" s="28"/>
      <c r="Q351" s="28"/>
    </row>
    <row r="352" spans="2:17" ht="12" customHeight="1"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119"/>
      <c r="M352" s="28"/>
      <c r="Q352" s="28"/>
    </row>
    <row r="353" spans="2:17" ht="12" customHeight="1"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119"/>
      <c r="M353" s="28"/>
      <c r="Q353" s="28"/>
    </row>
    <row r="354" spans="2:17" ht="12" customHeight="1"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119"/>
      <c r="M354" s="28"/>
      <c r="Q354" s="28"/>
    </row>
    <row r="355" spans="2:17" ht="12" customHeight="1"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119"/>
      <c r="M355" s="28"/>
      <c r="Q355" s="28"/>
    </row>
    <row r="356" spans="2:17" ht="12" customHeight="1"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119"/>
      <c r="M356" s="28"/>
      <c r="Q356" s="28"/>
    </row>
    <row r="357" spans="2:17" ht="12" customHeight="1"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119"/>
      <c r="M357" s="28"/>
      <c r="Q357" s="28"/>
    </row>
    <row r="358" spans="2:17" ht="12" customHeight="1"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119"/>
      <c r="M358" s="28"/>
      <c r="Q358" s="28"/>
    </row>
    <row r="359" spans="2:17" ht="12" customHeight="1"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119"/>
      <c r="M359" s="28"/>
      <c r="Q359" s="28"/>
    </row>
    <row r="360" spans="2:17" ht="12" customHeight="1"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119"/>
      <c r="M360" s="28"/>
      <c r="Q360" s="28"/>
    </row>
    <row r="361" spans="2:17" ht="12" customHeight="1"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119"/>
      <c r="M361" s="28"/>
      <c r="Q361" s="28"/>
    </row>
    <row r="362" spans="2:17" ht="12" customHeight="1"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119"/>
      <c r="M362" s="28"/>
      <c r="Q362" s="28"/>
    </row>
    <row r="363" spans="2:17" ht="12" customHeight="1"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119"/>
      <c r="M363" s="28"/>
      <c r="Q363" s="28"/>
    </row>
    <row r="364" spans="2:17" ht="12" customHeight="1"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119"/>
      <c r="M364" s="28"/>
      <c r="Q364" s="28"/>
    </row>
    <row r="365" spans="2:17" ht="12" customHeight="1"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119"/>
      <c r="M365" s="28"/>
      <c r="Q365" s="28"/>
    </row>
    <row r="366" spans="2:17" ht="12" customHeight="1"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119"/>
      <c r="M366" s="28"/>
      <c r="Q366" s="28"/>
    </row>
    <row r="367" spans="2:17" ht="12" customHeight="1"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119"/>
      <c r="M367" s="28"/>
      <c r="Q367" s="28"/>
    </row>
    <row r="368" spans="2:17" ht="12" customHeight="1"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119"/>
      <c r="M368" s="28"/>
      <c r="Q368" s="28"/>
    </row>
    <row r="369" spans="2:17" ht="12" customHeight="1"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119"/>
      <c r="M369" s="28"/>
      <c r="Q369" s="28"/>
    </row>
    <row r="370" spans="2:17" ht="12" customHeight="1"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119"/>
      <c r="M370" s="28"/>
      <c r="Q370" s="28"/>
    </row>
    <row r="371" spans="2:17" ht="12" customHeight="1"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119"/>
      <c r="M371" s="28"/>
      <c r="Q371" s="28"/>
    </row>
    <row r="372" spans="2:17" ht="12" customHeight="1"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119"/>
      <c r="M372" s="28"/>
      <c r="Q372" s="28"/>
    </row>
    <row r="373" spans="2:17" ht="12" customHeight="1"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119"/>
      <c r="M373" s="28"/>
      <c r="Q373" s="28"/>
    </row>
    <row r="374" spans="2:17" ht="12" customHeight="1"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119"/>
      <c r="M374" s="28"/>
      <c r="Q374" s="28"/>
    </row>
    <row r="375" spans="2:17" ht="12" customHeight="1"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119"/>
      <c r="M375" s="28"/>
      <c r="Q375" s="28"/>
    </row>
    <row r="376" spans="2:17" ht="12" customHeight="1"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119"/>
      <c r="M376" s="28"/>
      <c r="Q376" s="28"/>
    </row>
    <row r="377" spans="2:17" ht="12" customHeight="1"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119"/>
      <c r="M377" s="28"/>
      <c r="Q377" s="28"/>
    </row>
    <row r="378" spans="2:17" ht="12" customHeight="1"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119"/>
      <c r="M378" s="28"/>
      <c r="Q378" s="28"/>
    </row>
    <row r="379" spans="2:17" ht="12" customHeight="1"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119"/>
      <c r="M379" s="28"/>
      <c r="Q379" s="28"/>
    </row>
    <row r="380" spans="2:17" ht="12" customHeight="1"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119"/>
      <c r="M380" s="28"/>
      <c r="Q380" s="28"/>
    </row>
    <row r="381" spans="2:17" ht="12" customHeight="1"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119"/>
      <c r="M381" s="28"/>
      <c r="Q381" s="28"/>
    </row>
    <row r="382" spans="2:17" ht="12" customHeight="1"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119"/>
      <c r="M382" s="28"/>
      <c r="Q382" s="28"/>
    </row>
    <row r="383" spans="2:17" ht="12" customHeight="1"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119"/>
      <c r="M383" s="28"/>
      <c r="Q383" s="28"/>
    </row>
    <row r="384" spans="2:17" ht="12" customHeight="1"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119"/>
      <c r="M384" s="28"/>
      <c r="Q384" s="28"/>
    </row>
    <row r="385" spans="2:17" ht="12" customHeight="1"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119"/>
      <c r="M385" s="28"/>
      <c r="Q385" s="28"/>
    </row>
    <row r="386" spans="2:17" ht="12" customHeight="1"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119"/>
      <c r="M386" s="28"/>
      <c r="Q386" s="28"/>
    </row>
    <row r="387" spans="2:17" ht="12" customHeight="1"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119"/>
      <c r="M387" s="28"/>
      <c r="Q387" s="28"/>
    </row>
    <row r="388" spans="2:17" ht="12" customHeight="1"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119"/>
      <c r="M388" s="28"/>
      <c r="Q388" s="28"/>
    </row>
    <row r="389" spans="2:17" ht="12" customHeight="1"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119"/>
      <c r="M389" s="28"/>
      <c r="Q389" s="28"/>
    </row>
    <row r="390" spans="2:17" ht="12" customHeight="1"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119"/>
      <c r="M390" s="28"/>
      <c r="Q390" s="28"/>
    </row>
    <row r="391" spans="2:17" ht="12" customHeight="1"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119"/>
      <c r="M391" s="28"/>
      <c r="Q391" s="28"/>
    </row>
    <row r="392" spans="2:17" ht="12" customHeight="1"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119"/>
      <c r="M392" s="28"/>
      <c r="Q392" s="28"/>
    </row>
    <row r="393" spans="2:17" ht="12" customHeight="1"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119"/>
      <c r="M393" s="28"/>
      <c r="Q393" s="28"/>
    </row>
    <row r="394" spans="2:17" ht="12" customHeight="1"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119"/>
      <c r="M394" s="28"/>
      <c r="Q394" s="28"/>
    </row>
    <row r="395" spans="2:17" ht="12" customHeight="1"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119"/>
      <c r="M395" s="28"/>
      <c r="Q395" s="28"/>
    </row>
    <row r="396" spans="2:17" ht="12" customHeight="1"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119"/>
      <c r="M396" s="28"/>
      <c r="Q396" s="28"/>
    </row>
    <row r="397" spans="2:17" ht="12" customHeight="1"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119"/>
      <c r="M397" s="28"/>
      <c r="Q397" s="28"/>
    </row>
    <row r="398" spans="2:17" ht="12" customHeight="1"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119"/>
      <c r="M398" s="28"/>
      <c r="Q398" s="28"/>
    </row>
    <row r="399" spans="2:17" ht="12" customHeight="1"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119"/>
      <c r="M399" s="28"/>
      <c r="Q399" s="28"/>
    </row>
    <row r="400" spans="2:17" ht="12" customHeight="1"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119"/>
      <c r="M400" s="28"/>
      <c r="Q400" s="28"/>
    </row>
    <row r="401" spans="2:17" ht="12" customHeight="1"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119"/>
      <c r="M401" s="28"/>
      <c r="Q401" s="28"/>
    </row>
    <row r="402" spans="2:17" ht="12" customHeight="1"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119"/>
      <c r="M402" s="28"/>
      <c r="Q402" s="28"/>
    </row>
    <row r="403" spans="2:17" ht="12" customHeight="1"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119"/>
      <c r="M403" s="28"/>
      <c r="Q403" s="28"/>
    </row>
    <row r="404" spans="2:17" ht="12" customHeight="1"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119"/>
      <c r="M404" s="28"/>
      <c r="Q404" s="28"/>
    </row>
    <row r="405" spans="2:17" ht="12" customHeight="1"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119"/>
      <c r="M405" s="28"/>
      <c r="Q405" s="28"/>
    </row>
    <row r="406" spans="2:17" ht="12" customHeight="1"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119"/>
      <c r="M406" s="28"/>
      <c r="Q406" s="28"/>
    </row>
    <row r="407" spans="2:17" ht="12" customHeight="1"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119"/>
      <c r="M407" s="28"/>
      <c r="Q407" s="28"/>
    </row>
    <row r="408" spans="2:17" ht="12" customHeight="1"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119"/>
      <c r="M408" s="28"/>
      <c r="Q408" s="28"/>
    </row>
    <row r="409" spans="2:17" ht="12" customHeight="1"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119"/>
      <c r="M409" s="28"/>
      <c r="Q409" s="28"/>
    </row>
    <row r="410" spans="2:17" ht="12" customHeight="1"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119"/>
      <c r="M410" s="28"/>
      <c r="Q410" s="28"/>
    </row>
    <row r="411" spans="2:17" ht="12" customHeight="1"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119"/>
      <c r="M411" s="28"/>
      <c r="Q411" s="28"/>
    </row>
    <row r="412" spans="2:17" ht="12" customHeight="1"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119"/>
      <c r="M412" s="28"/>
      <c r="Q412" s="28"/>
    </row>
    <row r="413" spans="2:17" ht="12" customHeight="1"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119"/>
      <c r="M413" s="28"/>
      <c r="Q413" s="28"/>
    </row>
    <row r="414" spans="2:17" ht="12" customHeight="1"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119"/>
      <c r="M414" s="28"/>
      <c r="Q414" s="28"/>
    </row>
    <row r="415" spans="2:17" ht="12" customHeight="1"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119"/>
      <c r="M415" s="28"/>
      <c r="Q415" s="28"/>
    </row>
    <row r="416" spans="2:17" ht="12" customHeight="1"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119"/>
      <c r="M416" s="28"/>
      <c r="Q416" s="28"/>
    </row>
    <row r="417" spans="2:17" ht="12" customHeight="1"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119"/>
      <c r="M417" s="28"/>
      <c r="Q417" s="28"/>
    </row>
    <row r="418" spans="2:17" ht="12" customHeight="1"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119"/>
      <c r="M418" s="28"/>
      <c r="Q418" s="28"/>
    </row>
    <row r="419" spans="2:17" ht="12" customHeight="1"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119"/>
      <c r="M419" s="28"/>
      <c r="Q419" s="28"/>
    </row>
    <row r="420" spans="2:17" ht="12" customHeight="1"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119"/>
      <c r="M420" s="28"/>
      <c r="Q420" s="28"/>
    </row>
    <row r="421" spans="2:17" ht="12" customHeight="1"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119"/>
      <c r="M421" s="28"/>
      <c r="Q421" s="28"/>
    </row>
    <row r="422" spans="2:17" ht="12" customHeight="1"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119"/>
      <c r="M422" s="28"/>
      <c r="Q422" s="28"/>
    </row>
    <row r="423" spans="2:17" ht="12" customHeight="1"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119"/>
      <c r="M423" s="28"/>
      <c r="Q423" s="28"/>
    </row>
    <row r="424" spans="2:17" ht="12" customHeight="1"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119"/>
      <c r="M424" s="28"/>
      <c r="Q424" s="28"/>
    </row>
    <row r="425" spans="2:17" ht="12" customHeight="1"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119"/>
      <c r="M425" s="28"/>
      <c r="Q425" s="28"/>
    </row>
    <row r="426" spans="2:17" ht="12" customHeight="1"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119"/>
      <c r="M426" s="28"/>
      <c r="Q426" s="28"/>
    </row>
    <row r="427" spans="2:17" ht="12" customHeight="1"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119"/>
      <c r="M427" s="28"/>
      <c r="Q427" s="28"/>
    </row>
    <row r="428" spans="2:17" ht="12" customHeight="1"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119"/>
      <c r="M428" s="28"/>
      <c r="Q428" s="28"/>
    </row>
    <row r="429" spans="2:17" ht="12" customHeight="1"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119"/>
      <c r="M429" s="28"/>
      <c r="Q429" s="28"/>
    </row>
    <row r="430" spans="2:17" ht="12" customHeight="1"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119"/>
      <c r="M430" s="28"/>
      <c r="Q430" s="28"/>
    </row>
    <row r="431" spans="2:17" ht="12" customHeight="1"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119"/>
      <c r="M431" s="28"/>
      <c r="Q431" s="28"/>
    </row>
    <row r="432" spans="2:17" ht="12" customHeight="1"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119"/>
      <c r="M432" s="28"/>
      <c r="Q432" s="28"/>
    </row>
    <row r="433" spans="2:17" ht="12" customHeight="1"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119"/>
      <c r="M433" s="28"/>
      <c r="Q433" s="28"/>
    </row>
    <row r="434" spans="2:17" ht="12" customHeight="1"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119"/>
      <c r="M434" s="28"/>
      <c r="Q434" s="28"/>
    </row>
    <row r="435" spans="2:17" ht="12" customHeight="1"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119"/>
      <c r="M435" s="28"/>
      <c r="Q435" s="28"/>
    </row>
    <row r="436" spans="2:17" ht="12" customHeight="1"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119"/>
      <c r="M436" s="28"/>
      <c r="Q436" s="28"/>
    </row>
    <row r="437" spans="2:17" ht="12" customHeight="1"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119"/>
      <c r="M437" s="28"/>
      <c r="Q437" s="28"/>
    </row>
    <row r="438" spans="2:17" ht="12" customHeight="1"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119"/>
      <c r="M438" s="28"/>
      <c r="Q438" s="28"/>
    </row>
    <row r="439" spans="2:17" ht="12" customHeight="1"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119"/>
      <c r="M439" s="28"/>
      <c r="Q439" s="28"/>
    </row>
    <row r="440" spans="2:17" ht="12" customHeight="1"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119"/>
      <c r="M440" s="28"/>
      <c r="Q440" s="28"/>
    </row>
    <row r="441" spans="2:17" ht="12" customHeight="1"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119"/>
      <c r="M441" s="28"/>
      <c r="Q441" s="28"/>
    </row>
    <row r="442" spans="2:17" ht="12" customHeight="1"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119"/>
      <c r="M442" s="28"/>
      <c r="Q442" s="28"/>
    </row>
    <row r="443" spans="2:17" ht="12" customHeight="1"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119"/>
      <c r="M443" s="28"/>
      <c r="Q443" s="28"/>
    </row>
    <row r="444" spans="2:17" ht="12" customHeight="1"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119"/>
      <c r="M444" s="28"/>
      <c r="Q444" s="28"/>
    </row>
    <row r="445" spans="2:17" ht="12" customHeight="1"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119"/>
      <c r="M445" s="28"/>
      <c r="Q445" s="28"/>
    </row>
    <row r="446" spans="2:17" ht="12" customHeight="1"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119"/>
      <c r="M446" s="28"/>
      <c r="Q446" s="28"/>
    </row>
    <row r="447" spans="2:17" ht="12" customHeight="1"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119"/>
      <c r="M447" s="28"/>
      <c r="Q447" s="28"/>
    </row>
    <row r="448" spans="2:17" ht="12" customHeight="1"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119"/>
      <c r="M448" s="28"/>
      <c r="Q448" s="28"/>
    </row>
    <row r="449" spans="2:17" ht="12" customHeight="1"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119"/>
      <c r="M449" s="28"/>
      <c r="Q449" s="28"/>
    </row>
    <row r="450" spans="2:17" ht="12" customHeight="1"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119"/>
      <c r="M450" s="28"/>
      <c r="Q450" s="28"/>
    </row>
    <row r="451" spans="2:17" ht="12" customHeight="1"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119"/>
      <c r="M451" s="28"/>
      <c r="Q451" s="28"/>
    </row>
    <row r="452" spans="2:17" ht="12" customHeight="1"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119"/>
      <c r="M452" s="28"/>
      <c r="Q452" s="28"/>
    </row>
    <row r="453" spans="2:17" ht="12" customHeight="1"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119"/>
      <c r="M453" s="28"/>
      <c r="Q453" s="28"/>
    </row>
    <row r="454" spans="2:17" ht="12" customHeight="1"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119"/>
      <c r="M454" s="28"/>
      <c r="Q454" s="28"/>
    </row>
    <row r="455" spans="2:17" ht="12" customHeight="1"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119"/>
      <c r="M455" s="28"/>
      <c r="Q455" s="28"/>
    </row>
    <row r="456" spans="2:17" ht="12" customHeight="1"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119"/>
      <c r="M456" s="28"/>
      <c r="Q456" s="28"/>
    </row>
    <row r="457" spans="2:17" ht="12" customHeight="1"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119"/>
      <c r="M457" s="28"/>
      <c r="Q457" s="28"/>
    </row>
    <row r="458" spans="2:17" ht="12" customHeight="1"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119"/>
      <c r="M458" s="28"/>
      <c r="Q458" s="28"/>
    </row>
    <row r="459" spans="2:17" ht="12" customHeight="1"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119"/>
      <c r="M459" s="28"/>
      <c r="Q459" s="28"/>
    </row>
    <row r="460" spans="2:17" ht="12" customHeight="1"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119"/>
      <c r="M460" s="28"/>
      <c r="Q460" s="28"/>
    </row>
    <row r="461" spans="2:17" ht="12" customHeight="1"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119"/>
      <c r="M461" s="28"/>
      <c r="Q461" s="28"/>
    </row>
    <row r="462" spans="2:17" ht="12" customHeight="1"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119"/>
      <c r="M462" s="28"/>
      <c r="Q462" s="28"/>
    </row>
    <row r="463" spans="2:17" ht="12" customHeight="1"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119"/>
      <c r="M463" s="28"/>
      <c r="Q463" s="28"/>
    </row>
    <row r="464" spans="2:17" ht="12" customHeight="1"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119"/>
      <c r="M464" s="28"/>
      <c r="Q464" s="28"/>
    </row>
    <row r="465" spans="2:17" ht="12" customHeight="1"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119"/>
      <c r="M465" s="28"/>
      <c r="Q465" s="28"/>
    </row>
    <row r="466" spans="2:17" ht="12" customHeight="1"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119"/>
      <c r="M466" s="28"/>
      <c r="Q466" s="28"/>
    </row>
    <row r="467" spans="2:17" ht="12" customHeight="1"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119"/>
      <c r="M467" s="28"/>
      <c r="Q467" s="28"/>
    </row>
    <row r="468" spans="2:17" ht="12" customHeight="1"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119"/>
      <c r="M468" s="28"/>
      <c r="Q468" s="28"/>
    </row>
    <row r="469" spans="2:17" ht="12" customHeight="1"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119"/>
      <c r="M469" s="28"/>
      <c r="Q469" s="28"/>
    </row>
    <row r="470" spans="2:17" ht="12" customHeight="1"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119"/>
      <c r="M470" s="28"/>
      <c r="Q470" s="28"/>
    </row>
    <row r="471" spans="2:17" ht="12" customHeight="1"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119"/>
      <c r="M471" s="28"/>
      <c r="Q471" s="28"/>
    </row>
    <row r="472" spans="2:17" ht="12" customHeight="1"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119"/>
      <c r="M472" s="28"/>
      <c r="Q472" s="28"/>
    </row>
    <row r="473" spans="2:17" ht="12" customHeight="1"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119"/>
      <c r="M473" s="28"/>
      <c r="Q473" s="28"/>
    </row>
    <row r="474" spans="2:17" ht="12" customHeight="1"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119"/>
      <c r="M474" s="28"/>
      <c r="Q474" s="28"/>
    </row>
    <row r="475" spans="2:17" ht="12" customHeight="1"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119"/>
      <c r="M475" s="28"/>
      <c r="Q475" s="28"/>
    </row>
    <row r="476" spans="2:17" ht="12" customHeight="1"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119"/>
      <c r="M476" s="28"/>
      <c r="Q476" s="28"/>
    </row>
    <row r="477" spans="2:17" ht="12" customHeight="1"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119"/>
      <c r="M477" s="28"/>
      <c r="Q477" s="28"/>
    </row>
    <row r="478" spans="2:17" ht="12" customHeight="1"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119"/>
      <c r="M478" s="28"/>
      <c r="Q478" s="28"/>
    </row>
    <row r="479" spans="2:17" ht="12" customHeight="1"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119"/>
      <c r="M479" s="28"/>
      <c r="Q479" s="28"/>
    </row>
    <row r="480" spans="2:17" ht="12" customHeight="1"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119"/>
      <c r="M480" s="28"/>
      <c r="Q480" s="28"/>
    </row>
    <row r="481" spans="2:17" ht="12" customHeight="1"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119"/>
      <c r="M481" s="28"/>
      <c r="Q481" s="28"/>
    </row>
    <row r="482" spans="2:17" ht="12" customHeight="1"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119"/>
      <c r="M482" s="28"/>
      <c r="Q482" s="28"/>
    </row>
    <row r="483" spans="2:17" ht="12" customHeight="1"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119"/>
      <c r="M483" s="28"/>
      <c r="Q483" s="28"/>
    </row>
    <row r="484" spans="2:17" ht="12" customHeight="1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119"/>
      <c r="M484" s="28"/>
      <c r="Q484" s="28"/>
    </row>
    <row r="485" spans="2:17" ht="12" customHeight="1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119"/>
      <c r="M485" s="28"/>
      <c r="Q485" s="28"/>
    </row>
    <row r="486" spans="2:17" ht="12" customHeight="1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119"/>
      <c r="M486" s="28"/>
      <c r="Q486" s="28"/>
    </row>
    <row r="487" spans="2:17" ht="12" customHeight="1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119"/>
      <c r="M487" s="28"/>
      <c r="Q487" s="28"/>
    </row>
    <row r="488" spans="2:17" ht="12" customHeight="1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119"/>
      <c r="M488" s="28"/>
      <c r="Q488" s="28"/>
    </row>
    <row r="489" spans="2:17" ht="12" customHeight="1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119"/>
      <c r="M489" s="28"/>
      <c r="Q489" s="28"/>
    </row>
    <row r="490" spans="2:17" ht="12" customHeight="1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119"/>
      <c r="M490" s="28"/>
      <c r="Q490" s="28"/>
    </row>
    <row r="491" spans="2:17" ht="12" customHeight="1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119"/>
      <c r="M491" s="28"/>
      <c r="Q491" s="28"/>
    </row>
    <row r="492" spans="2:17" ht="12" customHeight="1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119"/>
      <c r="M492" s="28"/>
      <c r="Q492" s="28"/>
    </row>
    <row r="493" spans="2:17" ht="12" customHeight="1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119"/>
      <c r="M493" s="28"/>
      <c r="Q493" s="28"/>
    </row>
    <row r="494" spans="2:17" ht="12" customHeight="1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119"/>
      <c r="M494" s="28"/>
      <c r="Q494" s="28"/>
    </row>
    <row r="495" spans="2:17" ht="12" customHeight="1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119"/>
      <c r="M495" s="28"/>
      <c r="Q495" s="28"/>
    </row>
    <row r="496" spans="2:17" ht="12" customHeight="1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119"/>
      <c r="M496" s="28"/>
      <c r="Q496" s="28"/>
    </row>
    <row r="497" spans="2:17" ht="12" customHeight="1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119"/>
      <c r="M497" s="28"/>
      <c r="Q497" s="28"/>
    </row>
    <row r="498" spans="2:17" ht="12" customHeight="1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119"/>
      <c r="M498" s="28"/>
      <c r="Q498" s="28"/>
    </row>
    <row r="499" spans="2:17" ht="12" customHeight="1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119"/>
      <c r="M499" s="28"/>
      <c r="Q499" s="28"/>
    </row>
    <row r="500" spans="2:17" ht="12" customHeight="1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119"/>
      <c r="M500" s="28"/>
      <c r="Q500" s="28"/>
    </row>
    <row r="501" spans="2:17" ht="12" customHeight="1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119"/>
      <c r="M501" s="28"/>
      <c r="Q501" s="28"/>
    </row>
    <row r="502" spans="2:17" ht="12" customHeight="1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119"/>
      <c r="M502" s="28"/>
      <c r="Q502" s="28"/>
    </row>
    <row r="503" spans="2:17" ht="12" customHeight="1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119"/>
      <c r="M503" s="28"/>
      <c r="Q503" s="28"/>
    </row>
    <row r="504" spans="2:17" ht="12" customHeight="1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119"/>
      <c r="M504" s="28"/>
      <c r="Q504" s="28"/>
    </row>
    <row r="505" spans="2:17" ht="12" customHeight="1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119"/>
      <c r="M505" s="28"/>
      <c r="Q505" s="28"/>
    </row>
    <row r="506" spans="2:17" ht="12" customHeight="1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119"/>
      <c r="M506" s="28"/>
      <c r="Q506" s="28"/>
    </row>
    <row r="507" spans="2:17" ht="12" customHeight="1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119"/>
      <c r="M507" s="28"/>
      <c r="Q507" s="28"/>
    </row>
    <row r="508" spans="2:17" ht="12" customHeight="1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119"/>
      <c r="M508" s="28"/>
      <c r="Q508" s="28"/>
    </row>
    <row r="509" spans="2:17" ht="12" customHeight="1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119"/>
      <c r="M509" s="28"/>
      <c r="Q509" s="28"/>
    </row>
    <row r="510" spans="2:17" ht="12" customHeight="1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119"/>
      <c r="M510" s="28"/>
      <c r="Q510" s="28"/>
    </row>
    <row r="511" spans="2:17" ht="12" customHeight="1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119"/>
      <c r="M511" s="28"/>
      <c r="Q511" s="28"/>
    </row>
    <row r="512" spans="2:17" ht="12" customHeight="1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119"/>
      <c r="M512" s="28"/>
      <c r="Q512" s="28"/>
    </row>
    <row r="513" spans="2:17" ht="12" customHeight="1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119"/>
      <c r="M513" s="28"/>
      <c r="Q513" s="28"/>
    </row>
    <row r="514" spans="2:17" ht="12" customHeight="1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119"/>
      <c r="M514" s="28"/>
      <c r="Q514" s="28"/>
    </row>
    <row r="515" spans="2:17" ht="12" customHeight="1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119"/>
      <c r="M515" s="28"/>
      <c r="Q515" s="28"/>
    </row>
    <row r="516" spans="2:17" ht="12" customHeight="1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119"/>
      <c r="M516" s="28"/>
      <c r="Q516" s="28"/>
    </row>
    <row r="517" spans="2:17" ht="12" customHeight="1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119"/>
      <c r="M517" s="28"/>
      <c r="Q517" s="28"/>
    </row>
    <row r="518" spans="2:17" ht="12" customHeight="1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119"/>
      <c r="M518" s="28"/>
      <c r="Q518" s="28"/>
    </row>
    <row r="519" spans="2:17" ht="12" customHeight="1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119"/>
      <c r="M519" s="28"/>
      <c r="Q519" s="28"/>
    </row>
    <row r="520" spans="2:17" ht="12" customHeight="1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119"/>
      <c r="M520" s="28"/>
      <c r="Q520" s="28"/>
    </row>
    <row r="521" spans="2:17" ht="12" customHeight="1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119"/>
      <c r="M521" s="28"/>
      <c r="Q521" s="28"/>
    </row>
    <row r="522" spans="2:17" ht="12" customHeight="1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119"/>
      <c r="M522" s="28"/>
      <c r="Q522" s="28"/>
    </row>
    <row r="523" spans="2:17" ht="12" customHeight="1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119"/>
      <c r="M523" s="28"/>
      <c r="Q523" s="28"/>
    </row>
    <row r="524" spans="2:17" ht="12" customHeight="1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119"/>
      <c r="M524" s="28"/>
      <c r="Q524" s="28"/>
    </row>
    <row r="525" spans="2:17" ht="12" customHeight="1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119"/>
      <c r="M525" s="28"/>
      <c r="Q525" s="28"/>
    </row>
    <row r="526" spans="2:17" ht="12" customHeight="1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119"/>
      <c r="M526" s="28"/>
      <c r="Q526" s="28"/>
    </row>
    <row r="527" spans="2:17" ht="12" customHeight="1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119"/>
      <c r="M527" s="28"/>
      <c r="Q527" s="28"/>
    </row>
    <row r="528" spans="2:17" ht="12" customHeight="1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119"/>
      <c r="M528" s="28"/>
      <c r="Q528" s="28"/>
    </row>
    <row r="529" spans="2:17" ht="12" customHeight="1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119"/>
      <c r="M529" s="28"/>
      <c r="Q529" s="28"/>
    </row>
    <row r="530" spans="2:17" ht="12" customHeight="1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119"/>
      <c r="M530" s="28"/>
      <c r="Q530" s="28"/>
    </row>
    <row r="531" spans="2:17" ht="12" customHeight="1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119"/>
      <c r="M531" s="28"/>
      <c r="Q531" s="28"/>
    </row>
    <row r="532" spans="2:17" ht="12" customHeight="1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119"/>
      <c r="M532" s="28"/>
      <c r="Q532" s="28"/>
    </row>
    <row r="533" spans="2:17" ht="12" customHeight="1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119"/>
      <c r="M533" s="28"/>
      <c r="Q533" s="28"/>
    </row>
    <row r="534" spans="2:17" ht="12" customHeight="1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119"/>
      <c r="M534" s="28"/>
      <c r="Q534" s="28"/>
    </row>
    <row r="535" spans="2:17" ht="12" customHeight="1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119"/>
      <c r="M535" s="28"/>
      <c r="Q535" s="28"/>
    </row>
    <row r="536" spans="2:17" ht="12" customHeight="1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119"/>
      <c r="M536" s="28"/>
      <c r="Q536" s="28"/>
    </row>
    <row r="537" spans="2:17" ht="12" customHeight="1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119"/>
      <c r="M537" s="28"/>
      <c r="Q537" s="28"/>
    </row>
    <row r="538" spans="2:17" ht="12" customHeight="1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119"/>
      <c r="M538" s="28"/>
      <c r="Q538" s="28"/>
    </row>
    <row r="539" spans="2:17" ht="12" customHeight="1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119"/>
      <c r="M539" s="28"/>
      <c r="Q539" s="28"/>
    </row>
    <row r="540" spans="2:17" ht="12" customHeight="1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119"/>
      <c r="M540" s="28"/>
      <c r="Q540" s="28"/>
    </row>
    <row r="541" spans="2:17" ht="12" customHeight="1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119"/>
      <c r="M541" s="28"/>
      <c r="Q541" s="28"/>
    </row>
    <row r="542" spans="2:17" ht="12" customHeight="1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119"/>
      <c r="M542" s="28"/>
      <c r="Q542" s="28"/>
    </row>
    <row r="543" spans="2:17" ht="12" customHeight="1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119"/>
      <c r="M543" s="28"/>
      <c r="Q543" s="28"/>
    </row>
    <row r="544" spans="2:17" ht="12" customHeight="1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119"/>
      <c r="M544" s="28"/>
      <c r="Q544" s="28"/>
    </row>
    <row r="545" spans="2:17" ht="12" customHeight="1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119"/>
      <c r="M545" s="28"/>
      <c r="Q545" s="28"/>
    </row>
    <row r="546" spans="2:17" ht="12" customHeight="1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119"/>
      <c r="M546" s="28"/>
      <c r="Q546" s="28"/>
    </row>
    <row r="547" spans="2:17" ht="12" customHeight="1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119"/>
      <c r="M547" s="28"/>
      <c r="Q547" s="28"/>
    </row>
    <row r="548" spans="2:17" ht="12" customHeight="1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119"/>
      <c r="M548" s="28"/>
      <c r="Q548" s="28"/>
    </row>
    <row r="549" spans="2:17" ht="12" customHeight="1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119"/>
      <c r="M549" s="28"/>
      <c r="Q549" s="28"/>
    </row>
    <row r="550" spans="2:17" ht="12" customHeight="1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119"/>
      <c r="M550" s="28"/>
      <c r="Q550" s="28"/>
    </row>
    <row r="551" spans="2:17" ht="12" customHeight="1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119"/>
      <c r="M551" s="28"/>
      <c r="Q551" s="28"/>
    </row>
    <row r="552" spans="2:17" ht="12" customHeight="1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119"/>
      <c r="M552" s="28"/>
      <c r="Q552" s="28"/>
    </row>
    <row r="553" spans="2:17" ht="12" customHeight="1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119"/>
      <c r="M553" s="28"/>
      <c r="Q553" s="28"/>
    </row>
    <row r="554" spans="2:17" ht="12" customHeight="1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119"/>
      <c r="M554" s="28"/>
      <c r="Q554" s="28"/>
    </row>
    <row r="555" spans="2:17" ht="12" customHeight="1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119"/>
      <c r="M555" s="28"/>
      <c r="Q555" s="28"/>
    </row>
    <row r="556" spans="2:17" ht="12" customHeight="1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119"/>
      <c r="M556" s="28"/>
      <c r="Q556" s="28"/>
    </row>
    <row r="557" spans="2:17" ht="12" customHeight="1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119"/>
      <c r="M557" s="28"/>
      <c r="Q557" s="28"/>
    </row>
    <row r="558" spans="2:17" ht="12" customHeight="1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119"/>
      <c r="M558" s="28"/>
      <c r="Q558" s="28"/>
    </row>
    <row r="559" spans="2:17" ht="12" customHeight="1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119"/>
      <c r="M559" s="28"/>
      <c r="Q559" s="28"/>
    </row>
    <row r="560" spans="2:17" ht="12" customHeight="1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119"/>
      <c r="M560" s="28"/>
      <c r="Q560" s="28"/>
    </row>
    <row r="561" spans="2:17" ht="12" customHeight="1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119"/>
      <c r="M561" s="28"/>
      <c r="Q561" s="28"/>
    </row>
    <row r="562" spans="2:17" ht="12" customHeight="1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119"/>
      <c r="M562" s="28"/>
      <c r="Q562" s="28"/>
    </row>
    <row r="563" spans="2:17" ht="12" customHeight="1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119"/>
      <c r="M563" s="28"/>
      <c r="Q563" s="28"/>
    </row>
    <row r="564" spans="2:17" ht="12" customHeight="1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119"/>
      <c r="M564" s="28"/>
      <c r="Q564" s="28"/>
    </row>
    <row r="565" spans="2:17" ht="12" customHeight="1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119"/>
      <c r="M565" s="28"/>
      <c r="Q565" s="28"/>
    </row>
    <row r="566" spans="2:17" ht="12" customHeight="1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119"/>
      <c r="M566" s="28"/>
      <c r="Q566" s="28"/>
    </row>
    <row r="567" spans="2:17" ht="12" customHeight="1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119"/>
      <c r="M567" s="28"/>
      <c r="Q567" s="28"/>
    </row>
    <row r="568" spans="2:17" ht="12" customHeight="1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119"/>
      <c r="M568" s="28"/>
      <c r="Q568" s="28"/>
    </row>
    <row r="569" spans="2:17" ht="12" customHeight="1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119"/>
      <c r="M569" s="28"/>
      <c r="Q569" s="28"/>
    </row>
    <row r="570" spans="2:17" ht="12" customHeight="1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119"/>
      <c r="M570" s="28"/>
      <c r="Q570" s="28"/>
    </row>
    <row r="571" spans="2:17" ht="12" customHeight="1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119"/>
      <c r="M571" s="28"/>
      <c r="Q571" s="28"/>
    </row>
    <row r="572" spans="2:17" ht="12" customHeight="1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119"/>
      <c r="M572" s="28"/>
      <c r="Q572" s="28"/>
    </row>
    <row r="573" spans="2:17" ht="12" customHeight="1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119"/>
      <c r="M573" s="28"/>
      <c r="Q573" s="28"/>
    </row>
    <row r="574" spans="2:17" ht="12" customHeight="1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119"/>
      <c r="M574" s="28"/>
      <c r="Q574" s="28"/>
    </row>
    <row r="575" spans="2:17" ht="12" customHeight="1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119"/>
      <c r="M575" s="28"/>
      <c r="Q575" s="28"/>
    </row>
    <row r="576" spans="2:17" ht="12" customHeight="1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119"/>
      <c r="M576" s="28"/>
      <c r="Q576" s="28"/>
    </row>
    <row r="577" spans="2:17" ht="12" customHeight="1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119"/>
      <c r="M577" s="28"/>
      <c r="Q577" s="28"/>
    </row>
    <row r="578" spans="2:17" ht="12" customHeight="1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119"/>
      <c r="M578" s="28"/>
      <c r="Q578" s="28"/>
    </row>
    <row r="579" spans="2:17" ht="12" customHeight="1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119"/>
      <c r="M579" s="28"/>
      <c r="Q579" s="28"/>
    </row>
    <row r="580" spans="2:17" ht="12" customHeight="1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119"/>
      <c r="M580" s="28"/>
      <c r="Q580" s="28"/>
    </row>
    <row r="581" spans="2:17" ht="12" customHeight="1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119"/>
      <c r="M581" s="28"/>
      <c r="Q581" s="28"/>
    </row>
    <row r="582" spans="2:17" ht="12" customHeight="1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119"/>
      <c r="M582" s="28"/>
      <c r="Q582" s="28"/>
    </row>
    <row r="583" spans="2:17" ht="12" customHeight="1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119"/>
      <c r="M583" s="28"/>
      <c r="Q583" s="28"/>
    </row>
    <row r="584" spans="2:17" ht="12" customHeight="1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119"/>
      <c r="M584" s="28"/>
      <c r="Q584" s="28"/>
    </row>
    <row r="585" spans="2:17" ht="12" customHeight="1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119"/>
      <c r="M585" s="28"/>
      <c r="Q585" s="28"/>
    </row>
    <row r="586" spans="2:17" ht="12" customHeight="1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119"/>
      <c r="M586" s="28"/>
      <c r="Q586" s="28"/>
    </row>
    <row r="587" spans="2:17" ht="12" customHeight="1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119"/>
      <c r="M587" s="28"/>
      <c r="Q587" s="28"/>
    </row>
    <row r="588" spans="2:17" ht="12" customHeight="1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119"/>
      <c r="M588" s="28"/>
      <c r="Q588" s="28"/>
    </row>
    <row r="589" spans="2:17" ht="12" customHeight="1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119"/>
      <c r="M589" s="28"/>
      <c r="Q589" s="28"/>
    </row>
    <row r="590" spans="2:17" ht="12" customHeight="1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119"/>
      <c r="M590" s="28"/>
      <c r="Q590" s="28"/>
    </row>
    <row r="591" spans="2:17" ht="12" customHeight="1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119"/>
      <c r="M591" s="28"/>
      <c r="Q591" s="28"/>
    </row>
    <row r="592" spans="2:17" ht="12" customHeight="1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119"/>
      <c r="M592" s="28"/>
      <c r="Q592" s="28"/>
    </row>
    <row r="593" spans="2:17" ht="12" customHeight="1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119"/>
      <c r="M593" s="28"/>
      <c r="Q593" s="28"/>
    </row>
    <row r="594" spans="2:17" ht="12" customHeight="1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119"/>
      <c r="M594" s="28"/>
      <c r="Q594" s="28"/>
    </row>
    <row r="595" spans="2:17" ht="12" customHeight="1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119"/>
      <c r="M595" s="28"/>
      <c r="Q595" s="28"/>
    </row>
    <row r="596" spans="2:17" ht="12" customHeight="1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119"/>
      <c r="M596" s="28"/>
      <c r="Q596" s="28"/>
    </row>
    <row r="597" spans="2:17" ht="12" customHeight="1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119"/>
      <c r="M597" s="28"/>
      <c r="Q597" s="28"/>
    </row>
    <row r="598" spans="2:17" ht="12" customHeight="1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119"/>
      <c r="M598" s="28"/>
      <c r="Q598" s="28"/>
    </row>
    <row r="599" spans="2:17" ht="12" customHeight="1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119"/>
      <c r="M599" s="28"/>
      <c r="Q599" s="28"/>
    </row>
    <row r="600" spans="2:17" ht="12" customHeight="1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119"/>
      <c r="M600" s="28"/>
      <c r="Q600" s="28"/>
    </row>
    <row r="601" spans="2:17" ht="12" customHeight="1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119"/>
      <c r="M601" s="28"/>
      <c r="Q601" s="28"/>
    </row>
    <row r="602" spans="2:17" ht="12" customHeight="1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119"/>
      <c r="M602" s="28"/>
      <c r="Q602" s="28"/>
    </row>
    <row r="603" spans="2:17" ht="12" customHeight="1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119"/>
      <c r="M603" s="28"/>
      <c r="Q603" s="28"/>
    </row>
    <row r="604" spans="2:17" ht="12" customHeight="1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119"/>
      <c r="M604" s="28"/>
      <c r="Q604" s="28"/>
    </row>
    <row r="605" spans="2:17" ht="12" customHeight="1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119"/>
      <c r="M605" s="28"/>
      <c r="Q605" s="28"/>
    </row>
    <row r="606" spans="2:17" ht="12" customHeight="1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119"/>
      <c r="M606" s="28"/>
      <c r="Q606" s="28"/>
    </row>
    <row r="607" spans="2:17" ht="12" customHeight="1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119"/>
      <c r="M607" s="28"/>
      <c r="Q607" s="28"/>
    </row>
    <row r="608" spans="2:17" ht="12" customHeight="1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119"/>
      <c r="M608" s="28"/>
      <c r="Q608" s="28"/>
    </row>
    <row r="609" spans="2:17" ht="12" customHeight="1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119"/>
      <c r="M609" s="28"/>
      <c r="Q609" s="28"/>
    </row>
    <row r="610" spans="2:17" ht="12" customHeight="1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119"/>
      <c r="M610" s="28"/>
      <c r="Q610" s="28"/>
    </row>
    <row r="611" spans="2:17" ht="12" customHeight="1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119"/>
      <c r="M611" s="28"/>
      <c r="Q611" s="28"/>
    </row>
    <row r="612" spans="2:17" ht="12" customHeight="1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119"/>
      <c r="M612" s="28"/>
      <c r="Q612" s="28"/>
    </row>
    <row r="613" spans="2:17" ht="12" customHeight="1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119"/>
      <c r="M613" s="28"/>
      <c r="Q613" s="28"/>
    </row>
    <row r="614" spans="2:17" ht="12" customHeight="1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119"/>
      <c r="M614" s="28"/>
      <c r="Q614" s="28"/>
    </row>
    <row r="615" spans="2:17" ht="12" customHeight="1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119"/>
      <c r="M615" s="28"/>
      <c r="Q615" s="28"/>
    </row>
    <row r="616" spans="2:17" ht="12" customHeight="1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119"/>
      <c r="M616" s="28"/>
      <c r="Q616" s="28"/>
    </row>
    <row r="617" spans="2:17" ht="12" customHeight="1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119"/>
      <c r="M617" s="28"/>
      <c r="Q617" s="28"/>
    </row>
    <row r="618" spans="2:17" ht="12" customHeight="1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119"/>
      <c r="M618" s="28"/>
      <c r="Q618" s="28"/>
    </row>
    <row r="619" spans="2:17" ht="12" customHeight="1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119"/>
      <c r="M619" s="28"/>
      <c r="Q619" s="28"/>
    </row>
    <row r="620" spans="2:17" ht="12" customHeight="1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119"/>
      <c r="M620" s="28"/>
      <c r="Q620" s="28"/>
    </row>
    <row r="621" spans="2:17" ht="12" customHeight="1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119"/>
      <c r="M621" s="28"/>
      <c r="Q621" s="28"/>
    </row>
    <row r="622" spans="2:17" ht="12" customHeight="1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119"/>
      <c r="M622" s="28"/>
      <c r="Q622" s="28"/>
    </row>
    <row r="623" spans="2:17" ht="12" customHeight="1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119"/>
      <c r="M623" s="28"/>
      <c r="Q623" s="28"/>
    </row>
    <row r="624" spans="2:17" ht="12" customHeight="1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119"/>
      <c r="M624" s="28"/>
      <c r="Q624" s="28"/>
    </row>
    <row r="625" spans="2:17" ht="12" customHeight="1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119"/>
      <c r="M625" s="28"/>
      <c r="Q625" s="28"/>
    </row>
    <row r="626" spans="2:17" ht="12" customHeight="1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119"/>
      <c r="M626" s="28"/>
      <c r="Q626" s="28"/>
    </row>
    <row r="627" spans="2:17" ht="12" customHeight="1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119"/>
      <c r="M627" s="28"/>
      <c r="Q627" s="28"/>
    </row>
    <row r="628" spans="2:17" ht="12" customHeight="1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119"/>
      <c r="M628" s="28"/>
      <c r="Q628" s="28"/>
    </row>
    <row r="629" spans="2:17" ht="12" customHeight="1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119"/>
      <c r="M629" s="28"/>
      <c r="Q629" s="28"/>
    </row>
    <row r="630" spans="2:17" ht="12" customHeight="1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119"/>
      <c r="M630" s="28"/>
      <c r="Q630" s="28"/>
    </row>
    <row r="631" spans="2:17" ht="12" customHeight="1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119"/>
      <c r="M631" s="28"/>
      <c r="Q631" s="28"/>
    </row>
    <row r="632" spans="2:17" ht="12" customHeight="1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119"/>
      <c r="M632" s="28"/>
      <c r="Q632" s="28"/>
    </row>
    <row r="633" spans="2:17" ht="12" customHeight="1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119"/>
      <c r="M633" s="28"/>
      <c r="Q633" s="28"/>
    </row>
    <row r="634" spans="2:17" ht="12" customHeight="1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119"/>
      <c r="M634" s="28"/>
      <c r="Q634" s="28"/>
    </row>
    <row r="635" spans="2:17" ht="12" customHeight="1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119"/>
      <c r="M635" s="28"/>
      <c r="Q635" s="28"/>
    </row>
    <row r="636" spans="2:17" ht="12" customHeight="1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119"/>
      <c r="M636" s="28"/>
      <c r="Q636" s="28"/>
    </row>
    <row r="637" spans="2:17" ht="12" customHeight="1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119"/>
      <c r="M637" s="28"/>
      <c r="Q637" s="28"/>
    </row>
    <row r="638" spans="2:17" ht="12" customHeight="1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119"/>
      <c r="M638" s="28"/>
      <c r="Q638" s="28"/>
    </row>
    <row r="639" spans="2:17" ht="12" customHeight="1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119"/>
      <c r="M639" s="28"/>
      <c r="Q639" s="28"/>
    </row>
    <row r="640" spans="2:17" ht="12" customHeight="1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119"/>
      <c r="M640" s="28"/>
      <c r="Q640" s="28"/>
    </row>
    <row r="641" spans="2:17" ht="12" customHeight="1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119"/>
      <c r="M641" s="28"/>
      <c r="Q641" s="28"/>
    </row>
    <row r="642" spans="2:17" ht="12" customHeight="1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119"/>
      <c r="M642" s="28"/>
      <c r="Q642" s="28"/>
    </row>
    <row r="643" spans="2:17" ht="12" customHeight="1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119"/>
      <c r="M643" s="28"/>
      <c r="Q643" s="28"/>
    </row>
    <row r="644" spans="2:17" ht="12" customHeight="1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119"/>
      <c r="M644" s="28"/>
      <c r="Q644" s="28"/>
    </row>
    <row r="645" spans="2:17" ht="12" customHeight="1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119"/>
      <c r="M645" s="28"/>
      <c r="Q645" s="28"/>
    </row>
    <row r="646" spans="2:17" ht="12" customHeight="1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119"/>
      <c r="M646" s="28"/>
      <c r="Q646" s="28"/>
    </row>
    <row r="647" spans="2:17" ht="12" customHeight="1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119"/>
      <c r="M647" s="28"/>
      <c r="Q647" s="28"/>
    </row>
    <row r="648" spans="2:17" ht="12" customHeight="1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119"/>
      <c r="M648" s="28"/>
      <c r="Q648" s="28"/>
    </row>
    <row r="649" spans="2:17" ht="12" customHeight="1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119"/>
      <c r="M649" s="28"/>
      <c r="Q649" s="28"/>
    </row>
    <row r="650" spans="2:17" ht="12" customHeight="1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119"/>
      <c r="M650" s="28"/>
      <c r="Q650" s="28"/>
    </row>
    <row r="651" spans="2:17" ht="12" customHeight="1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119"/>
      <c r="M651" s="28"/>
      <c r="Q651" s="28"/>
    </row>
    <row r="652" spans="2:17" ht="12" customHeight="1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119"/>
      <c r="M652" s="28"/>
      <c r="Q652" s="28"/>
    </row>
    <row r="653" spans="2:17" ht="12" customHeight="1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119"/>
      <c r="M653" s="28"/>
      <c r="Q653" s="28"/>
    </row>
    <row r="654" spans="2:17" ht="12" customHeight="1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119"/>
      <c r="M654" s="28"/>
      <c r="Q654" s="28"/>
    </row>
    <row r="655" spans="2:17" ht="12" customHeight="1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119"/>
      <c r="M655" s="28"/>
      <c r="Q655" s="28"/>
    </row>
    <row r="656" spans="2:17" ht="12" customHeight="1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119"/>
      <c r="M656" s="28"/>
      <c r="Q656" s="28"/>
    </row>
    <row r="657" spans="2:17" ht="12" customHeight="1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119"/>
      <c r="M657" s="28"/>
      <c r="Q657" s="28"/>
    </row>
    <row r="658" spans="2:17" ht="12" customHeight="1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119"/>
      <c r="M658" s="28"/>
      <c r="Q658" s="28"/>
    </row>
    <row r="659" spans="2:17" ht="12" customHeight="1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119"/>
      <c r="M659" s="28"/>
      <c r="Q659" s="28"/>
    </row>
    <row r="660" spans="2:17" ht="12" customHeight="1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119"/>
      <c r="M660" s="28"/>
      <c r="Q660" s="28"/>
    </row>
    <row r="661" spans="2:17" ht="12" customHeight="1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119"/>
      <c r="M661" s="28"/>
      <c r="Q661" s="28"/>
    </row>
    <row r="662" spans="2:17" ht="12" customHeight="1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119"/>
      <c r="M662" s="28"/>
      <c r="Q662" s="28"/>
    </row>
    <row r="663" spans="2:17" ht="12" customHeight="1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119"/>
      <c r="M663" s="28"/>
      <c r="Q663" s="28"/>
    </row>
    <row r="664" spans="2:17" ht="12" customHeight="1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119"/>
      <c r="M664" s="28"/>
      <c r="Q664" s="28"/>
    </row>
    <row r="665" spans="2:17" ht="12" customHeight="1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119"/>
      <c r="M665" s="28"/>
      <c r="Q665" s="28"/>
    </row>
    <row r="666" spans="2:17" ht="12" customHeight="1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119"/>
      <c r="M666" s="28"/>
      <c r="Q666" s="28"/>
    </row>
    <row r="667" spans="2:17" ht="12" customHeight="1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119"/>
      <c r="M667" s="28"/>
      <c r="Q667" s="28"/>
    </row>
    <row r="668" spans="2:17" ht="12" customHeight="1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119"/>
      <c r="M668" s="28"/>
      <c r="Q668" s="28"/>
    </row>
    <row r="669" spans="2:17" ht="12" customHeight="1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119"/>
      <c r="M669" s="28"/>
      <c r="Q669" s="28"/>
    </row>
    <row r="670" spans="2:17" ht="12" customHeight="1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119"/>
      <c r="M670" s="28"/>
      <c r="Q670" s="28"/>
    </row>
    <row r="671" spans="2:17" ht="12" customHeight="1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119"/>
      <c r="M671" s="28"/>
      <c r="Q671" s="28"/>
    </row>
    <row r="672" spans="2:17" ht="12" customHeight="1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119"/>
      <c r="M672" s="28"/>
      <c r="Q672" s="28"/>
    </row>
    <row r="673" spans="2:17" ht="12" customHeight="1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119"/>
      <c r="M673" s="28"/>
      <c r="Q673" s="28"/>
    </row>
    <row r="674" spans="2:17" ht="12" customHeight="1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119"/>
      <c r="M674" s="28"/>
      <c r="Q674" s="28"/>
    </row>
    <row r="675" spans="2:17" ht="12" customHeight="1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119"/>
      <c r="M675" s="28"/>
      <c r="Q675" s="28"/>
    </row>
    <row r="676" spans="2:17" ht="12" customHeight="1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119"/>
      <c r="M676" s="28"/>
      <c r="Q676" s="28"/>
    </row>
    <row r="677" spans="2:17" ht="12" customHeight="1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119"/>
      <c r="M677" s="28"/>
      <c r="Q677" s="28"/>
    </row>
    <row r="678" spans="2:17" ht="12" customHeight="1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119"/>
      <c r="M678" s="28"/>
      <c r="Q678" s="28"/>
    </row>
    <row r="679" spans="2:17" ht="12" customHeight="1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119"/>
      <c r="M679" s="28"/>
      <c r="Q679" s="28"/>
    </row>
    <row r="680" spans="2:17" ht="12" customHeight="1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119"/>
      <c r="M680" s="28"/>
      <c r="Q680" s="28"/>
    </row>
    <row r="681" spans="2:17" ht="12" customHeight="1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119"/>
      <c r="M681" s="28"/>
      <c r="Q681" s="28"/>
    </row>
    <row r="682" spans="2:17" ht="12" customHeight="1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119"/>
      <c r="M682" s="28"/>
      <c r="Q682" s="28"/>
    </row>
    <row r="683" spans="2:17" ht="12" customHeight="1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119"/>
      <c r="M683" s="28"/>
      <c r="Q683" s="28"/>
    </row>
    <row r="684" spans="2:17" ht="12" customHeight="1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119"/>
      <c r="M684" s="28"/>
      <c r="Q684" s="28"/>
    </row>
    <row r="685" spans="2:17" ht="12" customHeight="1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119"/>
      <c r="M685" s="28"/>
      <c r="Q685" s="28"/>
    </row>
    <row r="686" spans="2:17" ht="12" customHeight="1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119"/>
      <c r="M686" s="28"/>
      <c r="Q686" s="28"/>
    </row>
    <row r="687" spans="2:17" ht="12" customHeight="1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119"/>
      <c r="M687" s="28"/>
      <c r="Q687" s="28"/>
    </row>
    <row r="688" spans="2:17" ht="12" customHeight="1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119"/>
      <c r="M688" s="28"/>
      <c r="Q688" s="28"/>
    </row>
    <row r="689" spans="2:17" ht="12" customHeight="1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119"/>
      <c r="M689" s="28"/>
      <c r="Q689" s="28"/>
    </row>
    <row r="690" spans="2:17" ht="12" customHeight="1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119"/>
      <c r="M690" s="28"/>
      <c r="Q690" s="28"/>
    </row>
    <row r="691" spans="2:17" ht="12" customHeight="1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119"/>
      <c r="M691" s="28"/>
      <c r="Q691" s="28"/>
    </row>
    <row r="692" spans="2:17" ht="12" customHeight="1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119"/>
      <c r="M692" s="28"/>
      <c r="Q692" s="28"/>
    </row>
    <row r="693" spans="2:17" ht="12" customHeight="1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119"/>
      <c r="M693" s="28"/>
      <c r="Q693" s="28"/>
    </row>
    <row r="694" spans="2:17" ht="12" customHeight="1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119"/>
      <c r="M694" s="28"/>
      <c r="Q694" s="28"/>
    </row>
    <row r="695" spans="2:17" ht="12" customHeight="1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119"/>
      <c r="M695" s="28"/>
      <c r="Q695" s="28"/>
    </row>
    <row r="696" spans="2:17" ht="12" customHeight="1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119"/>
      <c r="M696" s="28"/>
      <c r="Q696" s="28"/>
    </row>
    <row r="697" spans="2:17" ht="12" customHeight="1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119"/>
      <c r="M697" s="28"/>
      <c r="Q697" s="28"/>
    </row>
    <row r="698" spans="2:17" ht="12" customHeight="1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119"/>
      <c r="M698" s="28"/>
      <c r="Q698" s="28"/>
    </row>
    <row r="699" spans="2:17" ht="12" customHeight="1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119"/>
      <c r="M699" s="28"/>
      <c r="Q699" s="28"/>
    </row>
    <row r="700" spans="2:17" ht="12" customHeight="1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119"/>
      <c r="M700" s="28"/>
      <c r="Q700" s="28"/>
    </row>
    <row r="701" spans="2:17" ht="12" customHeight="1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119"/>
      <c r="M701" s="28"/>
      <c r="Q701" s="28"/>
    </row>
    <row r="702" spans="2:17" ht="12" customHeight="1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119"/>
      <c r="M702" s="28"/>
      <c r="Q702" s="28"/>
    </row>
    <row r="703" spans="2:17" ht="12" customHeight="1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119"/>
      <c r="M703" s="28"/>
      <c r="Q703" s="28"/>
    </row>
    <row r="704" spans="2:17" ht="12" customHeight="1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119"/>
      <c r="M704" s="28"/>
      <c r="Q704" s="28"/>
    </row>
    <row r="705" spans="2:17" ht="12" customHeight="1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119"/>
      <c r="M705" s="28"/>
      <c r="Q705" s="28"/>
    </row>
    <row r="706" spans="2:17" ht="12" customHeight="1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119"/>
      <c r="M706" s="28"/>
      <c r="Q706" s="28"/>
    </row>
    <row r="707" spans="2:17" ht="12" customHeight="1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119"/>
      <c r="M707" s="28"/>
      <c r="Q707" s="28"/>
    </row>
    <row r="708" spans="2:17" ht="12" customHeight="1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119"/>
      <c r="M708" s="28"/>
      <c r="Q708" s="28"/>
    </row>
    <row r="709" spans="2:17" ht="12" customHeight="1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119"/>
      <c r="M709" s="28"/>
      <c r="Q709" s="28"/>
    </row>
    <row r="710" spans="2:17" ht="12" customHeight="1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119"/>
      <c r="M710" s="28"/>
      <c r="Q710" s="28"/>
    </row>
    <row r="711" spans="2:17" ht="12" customHeight="1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119"/>
      <c r="M711" s="28"/>
      <c r="Q711" s="28"/>
    </row>
    <row r="712" spans="2:17" ht="12" customHeight="1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119"/>
      <c r="M712" s="28"/>
      <c r="Q712" s="28"/>
    </row>
    <row r="713" spans="2:17" ht="12" customHeight="1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119"/>
      <c r="M713" s="28"/>
      <c r="Q713" s="28"/>
    </row>
    <row r="714" spans="2:17" ht="12" customHeight="1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119"/>
      <c r="M714" s="28"/>
      <c r="Q714" s="28"/>
    </row>
    <row r="715" spans="2:17" ht="12" customHeight="1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119"/>
      <c r="M715" s="28"/>
      <c r="Q715" s="28"/>
    </row>
    <row r="716" spans="2:17" ht="12" customHeight="1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119"/>
      <c r="M716" s="28"/>
      <c r="Q716" s="28"/>
    </row>
    <row r="717" spans="2:17" ht="12" customHeight="1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119"/>
      <c r="M717" s="28"/>
      <c r="Q717" s="28"/>
    </row>
    <row r="718" spans="2:17" ht="12" customHeight="1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119"/>
      <c r="M718" s="28"/>
      <c r="Q718" s="28"/>
    </row>
    <row r="719" spans="2:17" ht="12" customHeight="1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119"/>
      <c r="M719" s="28"/>
      <c r="Q719" s="28"/>
    </row>
    <row r="720" spans="2:17" ht="12" customHeight="1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119"/>
      <c r="M720" s="28"/>
      <c r="Q720" s="28"/>
    </row>
    <row r="721" spans="2:17" ht="12" customHeight="1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119"/>
      <c r="M721" s="28"/>
      <c r="Q721" s="28"/>
    </row>
    <row r="722" spans="2:17" ht="12" customHeight="1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119"/>
      <c r="M722" s="28"/>
      <c r="Q722" s="28"/>
    </row>
    <row r="723" spans="2:17" ht="12" customHeight="1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119"/>
      <c r="M723" s="28"/>
      <c r="Q723" s="28"/>
    </row>
    <row r="724" spans="2:17" ht="12" customHeight="1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119"/>
      <c r="M724" s="28"/>
      <c r="Q724" s="28"/>
    </row>
    <row r="725" spans="2:17" ht="12" customHeight="1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119"/>
      <c r="M725" s="28"/>
      <c r="Q725" s="28"/>
    </row>
    <row r="726" spans="2:17" ht="12" customHeight="1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119"/>
      <c r="M726" s="28"/>
      <c r="Q726" s="28"/>
    </row>
    <row r="727" spans="2:17" ht="12" customHeight="1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119"/>
      <c r="M727" s="28"/>
      <c r="Q727" s="28"/>
    </row>
    <row r="728" spans="2:17" ht="12" customHeight="1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119"/>
      <c r="M728" s="28"/>
      <c r="Q728" s="28"/>
    </row>
    <row r="729" spans="2:17" ht="12" customHeight="1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119"/>
      <c r="M729" s="28"/>
      <c r="Q729" s="28"/>
    </row>
    <row r="730" spans="2:17" ht="12" customHeight="1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119"/>
      <c r="M730" s="28"/>
      <c r="Q730" s="28"/>
    </row>
    <row r="731" spans="2:17" ht="12" customHeight="1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119"/>
      <c r="M731" s="28"/>
      <c r="Q731" s="28"/>
    </row>
    <row r="732" spans="2:17" ht="12" customHeight="1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119"/>
      <c r="M732" s="28"/>
      <c r="Q732" s="28"/>
    </row>
    <row r="733" spans="2:17" ht="12" customHeight="1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119"/>
      <c r="M733" s="28"/>
      <c r="Q733" s="28"/>
    </row>
    <row r="734" spans="2:17" ht="12" customHeight="1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119"/>
      <c r="M734" s="28"/>
      <c r="Q734" s="28"/>
    </row>
    <row r="735" spans="2:17" ht="12" customHeight="1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119"/>
      <c r="M735" s="28"/>
      <c r="Q735" s="28"/>
    </row>
    <row r="736" spans="2:17" ht="12" customHeight="1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119"/>
      <c r="M736" s="28"/>
      <c r="Q736" s="28"/>
    </row>
    <row r="737" spans="2:17" ht="12" customHeight="1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119"/>
      <c r="M737" s="28"/>
      <c r="Q737" s="28"/>
    </row>
    <row r="738" spans="2:17" ht="12" customHeight="1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119"/>
      <c r="M738" s="28"/>
      <c r="Q738" s="28"/>
    </row>
    <row r="739" spans="2:17" ht="12" customHeight="1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119"/>
      <c r="M739" s="28"/>
      <c r="Q739" s="28"/>
    </row>
    <row r="740" spans="2:17" ht="12" customHeight="1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119"/>
      <c r="M740" s="28"/>
      <c r="Q740" s="28"/>
    </row>
    <row r="741" spans="2:17" ht="12" customHeight="1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119"/>
      <c r="M741" s="28"/>
      <c r="Q741" s="28"/>
    </row>
    <row r="742" spans="2:17" ht="12" customHeight="1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119"/>
      <c r="M742" s="28"/>
      <c r="Q742" s="28"/>
    </row>
    <row r="743" spans="2:17" ht="12" customHeight="1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119"/>
      <c r="M743" s="28"/>
      <c r="Q743" s="28"/>
    </row>
    <row r="744" spans="2:17" ht="12" customHeight="1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119"/>
      <c r="M744" s="28"/>
      <c r="Q744" s="28"/>
    </row>
    <row r="745" spans="2:17" ht="12" customHeight="1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119"/>
      <c r="M745" s="28"/>
      <c r="Q745" s="28"/>
    </row>
    <row r="746" spans="2:17" ht="12" customHeight="1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119"/>
      <c r="M746" s="28"/>
      <c r="Q746" s="28"/>
    </row>
    <row r="747" spans="2:17" ht="12" customHeight="1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119"/>
      <c r="M747" s="28"/>
      <c r="Q747" s="28"/>
    </row>
    <row r="748" spans="2:17" ht="12" customHeight="1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119"/>
      <c r="M748" s="28"/>
      <c r="Q748" s="28"/>
    </row>
    <row r="749" spans="2:17" ht="12" customHeight="1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119"/>
      <c r="M749" s="28"/>
      <c r="Q749" s="28"/>
    </row>
    <row r="750" spans="2:17" ht="12" customHeight="1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119"/>
      <c r="M750" s="28"/>
      <c r="Q750" s="28"/>
    </row>
    <row r="751" spans="2:17" ht="12" customHeight="1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119"/>
      <c r="M751" s="28"/>
      <c r="Q751" s="28"/>
    </row>
    <row r="752" spans="2:17" ht="12" customHeight="1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119"/>
      <c r="M752" s="28"/>
      <c r="Q752" s="28"/>
    </row>
    <row r="753" spans="2:17" ht="12" customHeight="1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119"/>
      <c r="M753" s="28"/>
      <c r="Q753" s="28"/>
    </row>
    <row r="754" spans="2:17" ht="12" customHeight="1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119"/>
      <c r="M754" s="28"/>
      <c r="Q754" s="28"/>
    </row>
    <row r="755" spans="2:17" ht="12" customHeight="1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119"/>
      <c r="M755" s="28"/>
      <c r="Q755" s="28"/>
    </row>
    <row r="756" spans="2:17" ht="12" customHeight="1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119"/>
      <c r="M756" s="28"/>
      <c r="Q756" s="28"/>
    </row>
    <row r="757" spans="2:17" ht="12" customHeight="1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119"/>
      <c r="M757" s="28"/>
      <c r="Q757" s="28"/>
    </row>
    <row r="758" spans="2:17" ht="12" customHeight="1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119"/>
      <c r="M758" s="28"/>
      <c r="Q758" s="28"/>
    </row>
    <row r="759" spans="2:17" ht="12" customHeight="1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119"/>
      <c r="M759" s="28"/>
      <c r="Q759" s="28"/>
    </row>
    <row r="760" spans="2:17" ht="12" customHeight="1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119"/>
      <c r="M760" s="28"/>
      <c r="Q760" s="28"/>
    </row>
    <row r="761" spans="2:17" ht="12" customHeight="1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119"/>
      <c r="M761" s="28"/>
      <c r="Q761" s="28"/>
    </row>
    <row r="762" spans="2:17" ht="12" customHeight="1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119"/>
      <c r="M762" s="28"/>
      <c r="Q762" s="28"/>
    </row>
    <row r="763" spans="2:17" ht="12" customHeight="1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119"/>
      <c r="M763" s="28"/>
      <c r="Q763" s="28"/>
    </row>
    <row r="764" spans="2:17" ht="12" customHeight="1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119"/>
      <c r="M764" s="28"/>
      <c r="Q764" s="28"/>
    </row>
    <row r="765" spans="2:17" ht="12" customHeight="1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119"/>
      <c r="M765" s="28"/>
      <c r="Q765" s="28"/>
    </row>
    <row r="766" spans="2:17" ht="12" customHeight="1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119"/>
      <c r="M766" s="28"/>
      <c r="Q766" s="28"/>
    </row>
    <row r="767" spans="2:17" ht="12" customHeight="1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119"/>
      <c r="M767" s="28"/>
      <c r="Q767" s="28"/>
    </row>
    <row r="768" spans="2:17" ht="12" customHeight="1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119"/>
      <c r="M768" s="28"/>
      <c r="Q768" s="28"/>
    </row>
    <row r="769" spans="2:17" ht="12" customHeight="1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119"/>
      <c r="M769" s="28"/>
      <c r="Q769" s="28"/>
    </row>
    <row r="770" spans="2:17" ht="12" customHeight="1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119"/>
      <c r="M770" s="28"/>
      <c r="Q770" s="28"/>
    </row>
    <row r="771" spans="2:17" ht="12" customHeight="1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119"/>
      <c r="M771" s="28"/>
      <c r="Q771" s="28"/>
    </row>
    <row r="772" spans="2:17" ht="12" customHeight="1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119"/>
      <c r="M772" s="28"/>
      <c r="Q772" s="28"/>
    </row>
    <row r="773" spans="2:17" ht="12" customHeight="1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119"/>
      <c r="M773" s="28"/>
      <c r="Q773" s="28"/>
    </row>
    <row r="774" spans="2:17" ht="12" customHeight="1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119"/>
      <c r="M774" s="28"/>
      <c r="Q774" s="28"/>
    </row>
    <row r="775" spans="2:17" ht="12" customHeight="1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119"/>
      <c r="M775" s="28"/>
      <c r="Q775" s="28"/>
    </row>
    <row r="776" spans="2:17" ht="12" customHeight="1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119"/>
      <c r="M776" s="28"/>
      <c r="Q776" s="28"/>
    </row>
    <row r="777" spans="2:17" ht="12" customHeight="1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119"/>
      <c r="M777" s="28"/>
      <c r="Q777" s="28"/>
    </row>
    <row r="778" spans="2:17" ht="12" customHeight="1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119"/>
      <c r="M778" s="28"/>
      <c r="Q778" s="28"/>
    </row>
    <row r="779" spans="2:17" ht="12" customHeight="1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119"/>
      <c r="M779" s="28"/>
      <c r="Q779" s="28"/>
    </row>
    <row r="780" spans="2:17" ht="12" customHeight="1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119"/>
      <c r="M780" s="28"/>
      <c r="Q780" s="28"/>
    </row>
    <row r="781" spans="2:17" ht="12" customHeight="1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119"/>
      <c r="M781" s="28"/>
      <c r="Q781" s="28"/>
    </row>
    <row r="782" spans="2:17" ht="12" customHeight="1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119"/>
      <c r="M782" s="28"/>
      <c r="Q782" s="28"/>
    </row>
    <row r="783" spans="2:17" ht="12" customHeight="1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119"/>
      <c r="M783" s="28"/>
      <c r="Q783" s="28"/>
    </row>
    <row r="784" spans="2:17" ht="12" customHeight="1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119"/>
      <c r="M784" s="28"/>
      <c r="Q784" s="28"/>
    </row>
    <row r="785" spans="2:17" ht="12" customHeight="1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119"/>
      <c r="M785" s="28"/>
      <c r="Q785" s="28"/>
    </row>
    <row r="786" spans="2:17" ht="12" customHeight="1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119"/>
      <c r="M786" s="28"/>
      <c r="Q786" s="28"/>
    </row>
    <row r="787" spans="2:17" ht="12" customHeight="1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119"/>
      <c r="M787" s="28"/>
      <c r="Q787" s="28"/>
    </row>
    <row r="788" spans="2:17" ht="12" customHeight="1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119"/>
      <c r="M788" s="28"/>
      <c r="Q788" s="28"/>
    </row>
    <row r="789" spans="2:17" ht="12" customHeight="1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119"/>
      <c r="M789" s="28"/>
      <c r="Q789" s="28"/>
    </row>
    <row r="790" spans="2:17" ht="12" customHeight="1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119"/>
      <c r="M790" s="28"/>
      <c r="Q790" s="28"/>
    </row>
    <row r="791" spans="2:17" ht="12" customHeight="1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119"/>
      <c r="M791" s="28"/>
      <c r="Q791" s="28"/>
    </row>
    <row r="792" spans="2:17" ht="12" customHeight="1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119"/>
      <c r="M792" s="28"/>
      <c r="Q792" s="28"/>
    </row>
    <row r="793" spans="2:17" ht="12" customHeight="1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119"/>
      <c r="M793" s="28"/>
      <c r="Q793" s="28"/>
    </row>
    <row r="794" spans="2:17" ht="12" customHeight="1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119"/>
      <c r="M794" s="28"/>
      <c r="Q794" s="28"/>
    </row>
    <row r="795" spans="2:17" ht="12" customHeight="1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119"/>
      <c r="M795" s="28"/>
      <c r="Q795" s="28"/>
    </row>
    <row r="796" spans="2:17" ht="12" customHeight="1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119"/>
      <c r="M796" s="28"/>
      <c r="Q796" s="28"/>
    </row>
    <row r="797" spans="2:17" ht="12" customHeight="1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119"/>
      <c r="M797" s="28"/>
      <c r="Q797" s="28"/>
    </row>
    <row r="798" spans="2:17" ht="12" customHeight="1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119"/>
      <c r="M798" s="28"/>
      <c r="Q798" s="28"/>
    </row>
    <row r="799" spans="2:17" ht="12" customHeight="1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119"/>
      <c r="M799" s="28"/>
      <c r="Q799" s="28"/>
    </row>
    <row r="800" spans="2:17" ht="12" customHeight="1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119"/>
      <c r="M800" s="28"/>
      <c r="Q800" s="28"/>
    </row>
    <row r="801" spans="2:17" ht="12" customHeight="1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119"/>
      <c r="M801" s="28"/>
      <c r="Q801" s="28"/>
    </row>
    <row r="802" spans="2:17" ht="12" customHeight="1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119"/>
      <c r="M802" s="28"/>
      <c r="Q802" s="28"/>
    </row>
    <row r="803" spans="2:17" ht="12" customHeight="1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119"/>
      <c r="M803" s="28"/>
      <c r="Q803" s="28"/>
    </row>
    <row r="804" spans="2:17" ht="12" customHeight="1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119"/>
      <c r="M804" s="28"/>
      <c r="Q804" s="28"/>
    </row>
    <row r="805" spans="2:17" ht="12" customHeight="1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119"/>
      <c r="M805" s="28"/>
      <c r="Q805" s="28"/>
    </row>
    <row r="806" spans="2:17" ht="12" customHeight="1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119"/>
      <c r="M806" s="28"/>
      <c r="Q806" s="28"/>
    </row>
    <row r="807" spans="2:17" ht="12" customHeight="1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119"/>
      <c r="M807" s="28"/>
      <c r="Q807" s="28"/>
    </row>
    <row r="808" spans="2:17" ht="12" customHeight="1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119"/>
      <c r="M808" s="28"/>
      <c r="Q808" s="28"/>
    </row>
    <row r="809" spans="2:17" ht="12" customHeight="1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119"/>
      <c r="M809" s="28"/>
      <c r="Q809" s="28"/>
    </row>
    <row r="810" spans="2:17" ht="12" customHeight="1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119"/>
      <c r="M810" s="28"/>
      <c r="Q810" s="28"/>
    </row>
    <row r="811" spans="2:17" ht="12" customHeight="1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119"/>
      <c r="M811" s="28"/>
      <c r="Q811" s="28"/>
    </row>
    <row r="812" spans="2:17" ht="12" customHeight="1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119"/>
      <c r="M812" s="28"/>
      <c r="Q812" s="28"/>
    </row>
    <row r="813" spans="2:17" ht="12" customHeight="1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119"/>
      <c r="M813" s="28"/>
      <c r="Q813" s="28"/>
    </row>
    <row r="814" spans="2:17" ht="12" customHeight="1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119"/>
      <c r="M814" s="28"/>
      <c r="Q814" s="28"/>
    </row>
    <row r="815" spans="2:17" ht="12" customHeight="1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119"/>
      <c r="M815" s="28"/>
      <c r="Q815" s="28"/>
    </row>
    <row r="816" spans="2:17" ht="12" customHeight="1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119"/>
      <c r="M816" s="28"/>
      <c r="Q816" s="28"/>
    </row>
    <row r="817" spans="2:17" ht="12" customHeight="1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119"/>
      <c r="M817" s="28"/>
      <c r="Q817" s="28"/>
    </row>
    <row r="818" spans="2:17" ht="12" customHeight="1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119"/>
      <c r="M818" s="28"/>
      <c r="Q818" s="28"/>
    </row>
    <row r="819" spans="2:17" ht="12" customHeight="1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119"/>
      <c r="M819" s="28"/>
      <c r="Q819" s="28"/>
    </row>
    <row r="820" spans="2:17" ht="12" customHeight="1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119"/>
      <c r="M820" s="28"/>
      <c r="Q820" s="28"/>
    </row>
    <row r="821" spans="2:17" ht="12" customHeight="1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119"/>
      <c r="M821" s="28"/>
      <c r="Q821" s="28"/>
    </row>
    <row r="822" spans="2:17" ht="12" customHeight="1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119"/>
      <c r="M822" s="28"/>
      <c r="Q822" s="28"/>
    </row>
    <row r="823" spans="2:17" ht="12" customHeight="1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119"/>
      <c r="M823" s="28"/>
      <c r="Q823" s="28"/>
    </row>
    <row r="824" spans="2:17" ht="12" customHeight="1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119"/>
      <c r="M824" s="28"/>
      <c r="Q824" s="28"/>
    </row>
    <row r="825" spans="2:17" ht="12" customHeight="1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119"/>
      <c r="M825" s="28"/>
      <c r="Q825" s="28"/>
    </row>
    <row r="826" spans="2:17" ht="12" customHeight="1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119"/>
      <c r="M826" s="28"/>
      <c r="Q826" s="28"/>
    </row>
    <row r="827" spans="2:17" ht="12" customHeight="1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119"/>
      <c r="M827" s="28"/>
      <c r="Q827" s="28"/>
    </row>
    <row r="828" spans="2:17" ht="12" customHeight="1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119"/>
      <c r="M828" s="28"/>
      <c r="Q828" s="28"/>
    </row>
    <row r="829" spans="2:17" ht="12" customHeight="1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119"/>
      <c r="M829" s="28"/>
      <c r="Q829" s="28"/>
    </row>
    <row r="830" spans="2:17" ht="12" customHeight="1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119"/>
      <c r="M830" s="28"/>
      <c r="Q830" s="28"/>
    </row>
    <row r="831" spans="2:17" ht="12" customHeight="1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119"/>
      <c r="M831" s="28"/>
      <c r="Q831" s="28"/>
    </row>
    <row r="832" spans="2:17" ht="12" customHeight="1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119"/>
      <c r="M832" s="28"/>
      <c r="Q832" s="28"/>
    </row>
    <row r="833" spans="2:17" ht="12" customHeight="1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119"/>
      <c r="M833" s="28"/>
      <c r="Q833" s="28"/>
    </row>
    <row r="834" spans="2:17" ht="12" customHeight="1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119"/>
      <c r="M834" s="28"/>
      <c r="Q834" s="28"/>
    </row>
    <row r="835" spans="2:17" ht="12" customHeight="1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119"/>
      <c r="M835" s="28"/>
      <c r="Q835" s="28"/>
    </row>
    <row r="836" spans="2:17" ht="12" customHeight="1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119"/>
      <c r="M836" s="28"/>
      <c r="Q836" s="28"/>
    </row>
    <row r="837" spans="2:17" ht="12" customHeight="1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119"/>
      <c r="M837" s="28"/>
      <c r="Q837" s="28"/>
    </row>
    <row r="838" spans="2:17" ht="12" customHeight="1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119"/>
      <c r="M838" s="28"/>
      <c r="Q838" s="28"/>
    </row>
    <row r="839" spans="2:17" ht="12" customHeight="1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119"/>
      <c r="M839" s="28"/>
      <c r="Q839" s="28"/>
    </row>
    <row r="840" spans="2:17" ht="12" customHeight="1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119"/>
      <c r="M840" s="28"/>
      <c r="Q840" s="28"/>
    </row>
    <row r="841" spans="2:17" ht="12" customHeight="1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119"/>
      <c r="M841" s="28"/>
      <c r="Q841" s="28"/>
    </row>
    <row r="842" spans="2:17" ht="12" customHeight="1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119"/>
      <c r="M842" s="28"/>
      <c r="Q842" s="28"/>
    </row>
    <row r="843" spans="2:17" ht="12" customHeight="1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119"/>
      <c r="M843" s="28"/>
      <c r="Q843" s="28"/>
    </row>
    <row r="844" spans="2:17" ht="12" customHeight="1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119"/>
      <c r="M844" s="28"/>
      <c r="Q844" s="28"/>
    </row>
    <row r="845" spans="2:17" ht="12" customHeight="1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119"/>
      <c r="M845" s="28"/>
      <c r="Q845" s="28"/>
    </row>
    <row r="846" spans="2:17" ht="12" customHeight="1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119"/>
      <c r="M846" s="28"/>
      <c r="Q846" s="28"/>
    </row>
    <row r="847" spans="2:17" ht="12" customHeight="1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119"/>
      <c r="M847" s="28"/>
      <c r="Q847" s="28"/>
    </row>
    <row r="848" spans="2:17" ht="12" customHeight="1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119"/>
      <c r="M848" s="28"/>
      <c r="Q848" s="28"/>
    </row>
    <row r="849" spans="2:17" ht="12" customHeight="1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119"/>
      <c r="M849" s="28"/>
      <c r="Q849" s="28"/>
    </row>
    <row r="850" spans="2:17" ht="12" customHeight="1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119"/>
      <c r="M850" s="28"/>
      <c r="Q850" s="28"/>
    </row>
    <row r="851" spans="2:17" ht="12" customHeight="1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119"/>
      <c r="M851" s="28"/>
      <c r="Q851" s="28"/>
    </row>
    <row r="852" spans="2:17" ht="12" customHeight="1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119"/>
      <c r="M852" s="28"/>
      <c r="Q852" s="28"/>
    </row>
    <row r="853" spans="2:17" ht="12" customHeight="1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119"/>
      <c r="M853" s="28"/>
      <c r="Q853" s="28"/>
    </row>
    <row r="854" spans="2:17" ht="12" customHeight="1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119"/>
      <c r="M854" s="28"/>
      <c r="Q854" s="28"/>
    </row>
    <row r="855" spans="2:17" ht="12" customHeight="1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119"/>
      <c r="M855" s="28"/>
      <c r="Q855" s="28"/>
    </row>
    <row r="856" spans="2:17" ht="12" customHeight="1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119"/>
      <c r="M856" s="28"/>
      <c r="Q856" s="28"/>
    </row>
    <row r="857" spans="2:17" ht="12" customHeight="1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119"/>
      <c r="M857" s="28"/>
      <c r="Q857" s="28"/>
    </row>
    <row r="858" spans="2:17" ht="12" customHeight="1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119"/>
      <c r="M858" s="28"/>
      <c r="Q858" s="28"/>
    </row>
    <row r="859" spans="2:17" ht="12" customHeight="1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119"/>
      <c r="M859" s="28"/>
      <c r="Q859" s="28"/>
    </row>
    <row r="860" spans="2:17" ht="12" customHeight="1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119"/>
      <c r="M860" s="28"/>
      <c r="Q860" s="28"/>
    </row>
    <row r="861" spans="2:17" ht="12" customHeight="1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119"/>
      <c r="M861" s="28"/>
      <c r="Q861" s="28"/>
    </row>
    <row r="862" spans="2:17" ht="12" customHeight="1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119"/>
      <c r="M862" s="28"/>
      <c r="Q862" s="28"/>
    </row>
    <row r="863" spans="2:17" ht="12" customHeight="1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119"/>
      <c r="M863" s="28"/>
      <c r="Q863" s="28"/>
    </row>
    <row r="864" spans="2:17" ht="12" customHeight="1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119"/>
      <c r="M864" s="28"/>
      <c r="Q864" s="28"/>
    </row>
    <row r="865" spans="2:17" ht="12" customHeight="1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119"/>
      <c r="M865" s="28"/>
      <c r="Q865" s="28"/>
    </row>
    <row r="866" spans="2:17" ht="12" customHeight="1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119"/>
      <c r="M866" s="28"/>
      <c r="Q866" s="28"/>
    </row>
    <row r="867" spans="2:17" ht="12" customHeight="1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119"/>
      <c r="M867" s="28"/>
      <c r="Q867" s="28"/>
    </row>
    <row r="868" spans="2:17" ht="12" customHeight="1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119"/>
      <c r="M868" s="28"/>
      <c r="Q868" s="28"/>
    </row>
    <row r="869" spans="2:17" ht="12" customHeight="1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119"/>
      <c r="M869" s="28"/>
      <c r="Q869" s="28"/>
    </row>
    <row r="870" spans="2:17" ht="12" customHeight="1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119"/>
      <c r="M870" s="28"/>
      <c r="Q870" s="28"/>
    </row>
    <row r="871" spans="2:17" ht="12" customHeight="1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119"/>
      <c r="M871" s="28"/>
      <c r="Q871" s="28"/>
    </row>
    <row r="872" spans="2:17" ht="12" customHeight="1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119"/>
      <c r="M872" s="28"/>
      <c r="Q872" s="28"/>
    </row>
    <row r="873" spans="2:17" ht="12" customHeight="1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119"/>
      <c r="M873" s="28"/>
      <c r="Q873" s="28"/>
    </row>
    <row r="874" spans="2:17" ht="12" customHeight="1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119"/>
      <c r="M874" s="28"/>
      <c r="Q874" s="28"/>
    </row>
    <row r="875" spans="2:17" ht="12" customHeight="1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119"/>
      <c r="M875" s="28"/>
      <c r="Q875" s="28"/>
    </row>
    <row r="876" spans="2:17" ht="12" customHeight="1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119"/>
      <c r="M876" s="28"/>
      <c r="Q876" s="28"/>
    </row>
    <row r="877" spans="2:17" ht="12" customHeight="1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119"/>
      <c r="M877" s="28"/>
      <c r="Q877" s="28"/>
    </row>
    <row r="878" spans="2:17" ht="12" customHeight="1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119"/>
      <c r="M878" s="28"/>
      <c r="Q878" s="28"/>
    </row>
    <row r="879" spans="2:17" ht="12" customHeight="1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119"/>
      <c r="M879" s="28"/>
      <c r="Q879" s="28"/>
    </row>
    <row r="880" spans="2:17" ht="12" customHeight="1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119"/>
      <c r="M880" s="28"/>
      <c r="Q880" s="28"/>
    </row>
    <row r="881" spans="2:17" ht="12" customHeight="1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119"/>
      <c r="M881" s="28"/>
      <c r="Q881" s="28"/>
    </row>
    <row r="882" spans="2:17" ht="12" customHeight="1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119"/>
      <c r="M882" s="28"/>
      <c r="Q882" s="28"/>
    </row>
    <row r="883" spans="2:17" ht="12" customHeight="1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119"/>
      <c r="M883" s="28"/>
      <c r="Q883" s="28"/>
    </row>
    <row r="884" spans="2:17" ht="12" customHeight="1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119"/>
      <c r="M884" s="28"/>
      <c r="Q884" s="28"/>
    </row>
    <row r="885" spans="2:17" ht="12" customHeight="1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119"/>
      <c r="M885" s="28"/>
      <c r="Q885" s="28"/>
    </row>
    <row r="886" spans="2:17" ht="12" customHeight="1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119"/>
      <c r="M886" s="28"/>
      <c r="Q886" s="28"/>
    </row>
    <row r="887" spans="2:17" ht="12" customHeight="1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119"/>
      <c r="M887" s="28"/>
      <c r="Q887" s="28"/>
    </row>
    <row r="888" spans="2:17" ht="12" customHeight="1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119"/>
      <c r="M888" s="28"/>
      <c r="Q888" s="28"/>
    </row>
    <row r="889" spans="2:17" ht="12" customHeight="1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119"/>
      <c r="M889" s="28"/>
      <c r="Q889" s="28"/>
    </row>
    <row r="890" spans="2:17" ht="12" customHeight="1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119"/>
      <c r="M890" s="28"/>
      <c r="Q890" s="28"/>
    </row>
    <row r="891" spans="2:17" ht="12" customHeight="1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119"/>
      <c r="M891" s="28"/>
      <c r="Q891" s="28"/>
    </row>
    <row r="892" spans="2:17" ht="12" customHeight="1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119"/>
      <c r="M892" s="28"/>
      <c r="Q892" s="28"/>
    </row>
    <row r="893" spans="2:17" ht="12" customHeight="1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119"/>
      <c r="M893" s="28"/>
      <c r="Q893" s="28"/>
    </row>
    <row r="894" spans="2:17" ht="12" customHeight="1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119"/>
      <c r="M894" s="28"/>
      <c r="Q894" s="28"/>
    </row>
    <row r="895" spans="2:17" ht="12" customHeight="1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119"/>
      <c r="M895" s="28"/>
      <c r="Q895" s="28"/>
    </row>
    <row r="896" spans="2:17" ht="12" customHeight="1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119"/>
      <c r="M896" s="28"/>
      <c r="Q896" s="28"/>
    </row>
    <row r="897" spans="2:17" ht="12" customHeight="1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119"/>
      <c r="M897" s="28"/>
      <c r="Q897" s="28"/>
    </row>
    <row r="898" spans="2:17" ht="12" customHeight="1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119"/>
      <c r="M898" s="28"/>
      <c r="Q898" s="28"/>
    </row>
    <row r="899" spans="2:17" ht="12" customHeight="1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119"/>
      <c r="M899" s="28"/>
      <c r="Q899" s="28"/>
    </row>
    <row r="900" spans="2:17" ht="12" customHeight="1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119"/>
      <c r="M900" s="28"/>
      <c r="Q900" s="28"/>
    </row>
    <row r="901" spans="2:17" ht="12" customHeight="1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119"/>
      <c r="M901" s="28"/>
      <c r="Q901" s="28"/>
    </row>
    <row r="902" spans="2:17" ht="12" customHeight="1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119"/>
      <c r="M902" s="28"/>
      <c r="Q902" s="28"/>
    </row>
    <row r="903" spans="2:17" ht="12" customHeight="1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119"/>
      <c r="M903" s="28"/>
      <c r="Q903" s="28"/>
    </row>
    <row r="904" spans="2:17" ht="12" customHeight="1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119"/>
      <c r="M904" s="28"/>
      <c r="Q904" s="28"/>
    </row>
    <row r="905" spans="2:17" ht="12" customHeight="1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119"/>
      <c r="M905" s="28"/>
      <c r="Q905" s="28"/>
    </row>
    <row r="906" spans="2:17" ht="12" customHeight="1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119"/>
      <c r="M906" s="28"/>
      <c r="Q906" s="28"/>
    </row>
    <row r="907" spans="2:17" ht="12" customHeight="1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119"/>
      <c r="M907" s="28"/>
      <c r="Q907" s="28"/>
    </row>
    <row r="908" spans="2:17" ht="12" customHeight="1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119"/>
      <c r="M908" s="28"/>
      <c r="Q908" s="28"/>
    </row>
    <row r="909" spans="2:17" ht="12" customHeight="1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119"/>
      <c r="M909" s="28"/>
      <c r="Q909" s="28"/>
    </row>
    <row r="910" spans="2:17" ht="12" customHeight="1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119"/>
      <c r="M910" s="28"/>
      <c r="Q910" s="28"/>
    </row>
    <row r="911" spans="2:17" ht="12" customHeight="1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119"/>
      <c r="M911" s="28"/>
      <c r="Q911" s="28"/>
    </row>
    <row r="912" spans="2:17" ht="12" customHeight="1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119"/>
      <c r="M912" s="28"/>
      <c r="Q912" s="28"/>
    </row>
    <row r="913" spans="2:17" ht="12" customHeight="1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119"/>
      <c r="M913" s="28"/>
      <c r="Q913" s="28"/>
    </row>
    <row r="914" spans="2:17" ht="12" customHeight="1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119"/>
      <c r="M914" s="28"/>
      <c r="Q914" s="28"/>
    </row>
    <row r="915" spans="2:17" ht="12" customHeight="1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119"/>
      <c r="M915" s="28"/>
      <c r="Q915" s="28"/>
    </row>
    <row r="916" spans="2:17" ht="12" customHeight="1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119"/>
      <c r="M916" s="28"/>
      <c r="Q916" s="28"/>
    </row>
    <row r="917" spans="2:17" ht="12" customHeight="1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119"/>
      <c r="M917" s="28"/>
      <c r="Q917" s="28"/>
    </row>
    <row r="918" spans="2:17" ht="12" customHeight="1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119"/>
      <c r="M918" s="28"/>
      <c r="Q918" s="28"/>
    </row>
    <row r="919" spans="2:17" ht="12" customHeight="1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119"/>
      <c r="M919" s="28"/>
      <c r="Q919" s="28"/>
    </row>
    <row r="920" spans="2:17" ht="12" customHeight="1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119"/>
      <c r="M920" s="28"/>
      <c r="Q920" s="28"/>
    </row>
    <row r="921" spans="2:17" ht="12" customHeight="1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119"/>
      <c r="M921" s="28"/>
      <c r="Q921" s="28"/>
    </row>
    <row r="922" spans="2:17" ht="12" customHeight="1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119"/>
      <c r="M922" s="28"/>
      <c r="Q922" s="28"/>
    </row>
    <row r="923" spans="2:17" ht="12" customHeight="1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119"/>
      <c r="M923" s="28"/>
      <c r="Q923" s="28"/>
    </row>
    <row r="924" spans="2:17" ht="12" customHeight="1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119"/>
      <c r="M924" s="28"/>
      <c r="Q924" s="28"/>
    </row>
    <row r="925" spans="2:17" ht="12" customHeight="1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119"/>
      <c r="M925" s="28"/>
      <c r="Q925" s="28"/>
    </row>
    <row r="926" spans="2:17" ht="12" customHeight="1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119"/>
      <c r="M926" s="28"/>
      <c r="Q926" s="28"/>
    </row>
    <row r="927" spans="2:17" ht="12" customHeight="1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119"/>
      <c r="M927" s="28"/>
      <c r="Q927" s="28"/>
    </row>
    <row r="928" spans="2:17" ht="12" customHeight="1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119"/>
      <c r="M928" s="28"/>
      <c r="Q928" s="28"/>
    </row>
    <row r="929" spans="2:17" ht="12" customHeight="1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119"/>
      <c r="M929" s="28"/>
      <c r="Q929" s="28"/>
    </row>
    <row r="930" spans="2:17" ht="12" customHeight="1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119"/>
      <c r="M930" s="28"/>
      <c r="Q930" s="28"/>
    </row>
    <row r="931" spans="2:17" ht="12" customHeight="1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119"/>
      <c r="M931" s="28"/>
      <c r="Q931" s="28"/>
    </row>
    <row r="932" spans="2:17" ht="12" customHeight="1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119"/>
      <c r="M932" s="28"/>
      <c r="Q932" s="28"/>
    </row>
    <row r="933" spans="2:17" ht="12" customHeight="1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119"/>
      <c r="M933" s="28"/>
      <c r="Q933" s="28"/>
    </row>
    <row r="934" spans="2:17" ht="12" customHeight="1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119"/>
      <c r="M934" s="28"/>
      <c r="Q934" s="28"/>
    </row>
    <row r="935" spans="2:17" ht="12" customHeight="1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119"/>
      <c r="M935" s="28"/>
      <c r="Q935" s="28"/>
    </row>
    <row r="936" spans="2:17" ht="12" customHeight="1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119"/>
      <c r="M936" s="28"/>
      <c r="Q936" s="28"/>
    </row>
    <row r="937" spans="2:17" ht="12" customHeight="1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119"/>
      <c r="M937" s="28"/>
      <c r="Q937" s="28"/>
    </row>
    <row r="938" spans="2:17" ht="12" customHeight="1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119"/>
      <c r="M938" s="28"/>
      <c r="Q938" s="28"/>
    </row>
    <row r="939" spans="2:17" ht="12" customHeight="1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119"/>
      <c r="M939" s="28"/>
      <c r="Q939" s="28"/>
    </row>
    <row r="940" spans="2:17" ht="12" customHeight="1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119"/>
      <c r="M940" s="28"/>
      <c r="Q940" s="28"/>
    </row>
    <row r="941" spans="2:17" ht="12" customHeight="1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119"/>
      <c r="M941" s="28"/>
      <c r="Q941" s="28"/>
    </row>
    <row r="942" spans="2:17" ht="12" customHeight="1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119"/>
      <c r="M942" s="28"/>
      <c r="Q942" s="28"/>
    </row>
    <row r="943" spans="2:17" ht="12" customHeight="1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119"/>
      <c r="M943" s="28"/>
      <c r="Q943" s="28"/>
    </row>
    <row r="944" spans="2:17" ht="12" customHeight="1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119"/>
      <c r="M944" s="28"/>
      <c r="Q944" s="28"/>
    </row>
    <row r="945" spans="2:17" ht="12" customHeight="1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119"/>
      <c r="M945" s="28"/>
      <c r="Q945" s="28"/>
    </row>
    <row r="946" spans="2:17" ht="12" customHeight="1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119"/>
      <c r="M946" s="28"/>
      <c r="Q946" s="28"/>
    </row>
    <row r="947" spans="2:17" ht="12" customHeight="1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119"/>
      <c r="M947" s="28"/>
      <c r="Q947" s="28"/>
    </row>
    <row r="948" spans="2:17" ht="12" customHeight="1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119"/>
      <c r="M948" s="28"/>
      <c r="Q948" s="28"/>
    </row>
    <row r="949" spans="2:17" ht="12" customHeight="1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119"/>
      <c r="M949" s="28"/>
      <c r="Q949" s="28"/>
    </row>
    <row r="950" spans="2:17" ht="12" customHeight="1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119"/>
      <c r="M950" s="28"/>
      <c r="Q950" s="28"/>
    </row>
    <row r="951" spans="2:17" ht="12" customHeight="1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119"/>
      <c r="M951" s="28"/>
      <c r="Q951" s="28"/>
    </row>
    <row r="952" spans="2:17" ht="12" customHeight="1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119"/>
      <c r="M952" s="28"/>
      <c r="Q952" s="28"/>
    </row>
    <row r="953" spans="2:17" ht="12" customHeight="1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119"/>
      <c r="M953" s="28"/>
      <c r="Q953" s="28"/>
    </row>
    <row r="954" spans="2:17" ht="12" customHeight="1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119"/>
      <c r="M954" s="28"/>
      <c r="Q954" s="28"/>
    </row>
    <row r="955" spans="2:17" ht="12" customHeight="1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119"/>
      <c r="M955" s="28"/>
      <c r="Q955" s="28"/>
    </row>
    <row r="956" spans="2:17" ht="12" customHeight="1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119"/>
      <c r="M956" s="28"/>
      <c r="Q956" s="28"/>
    </row>
    <row r="957" spans="2:17" ht="12" customHeight="1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119"/>
      <c r="M957" s="28"/>
      <c r="Q957" s="28"/>
    </row>
    <row r="958" spans="2:17" ht="12" customHeight="1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119"/>
      <c r="M958" s="28"/>
      <c r="Q958" s="28"/>
    </row>
    <row r="959" spans="2:17" ht="12" customHeight="1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119"/>
      <c r="M959" s="28"/>
      <c r="Q959" s="28"/>
    </row>
    <row r="960" spans="2:17" ht="12" customHeight="1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119"/>
      <c r="M960" s="28"/>
      <c r="Q960" s="28"/>
    </row>
    <row r="961" spans="2:17" ht="12" customHeight="1"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119"/>
      <c r="M961" s="28"/>
      <c r="Q961" s="28"/>
    </row>
    <row r="962" spans="2:17" ht="12" customHeight="1"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119"/>
      <c r="M962" s="28"/>
      <c r="Q962" s="28"/>
    </row>
    <row r="963" spans="2:17" ht="12" customHeight="1"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119"/>
      <c r="M963" s="28"/>
      <c r="Q963" s="28"/>
    </row>
    <row r="964" spans="2:17" ht="12" customHeight="1"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119"/>
      <c r="M964" s="28"/>
      <c r="Q964" s="28"/>
    </row>
    <row r="965" spans="2:17" ht="12" customHeight="1"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119"/>
      <c r="M965" s="28"/>
      <c r="Q965" s="28"/>
    </row>
    <row r="966" spans="2:17" ht="12" customHeight="1"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119"/>
      <c r="M966" s="28"/>
      <c r="Q966" s="28"/>
    </row>
    <row r="967" spans="2:17" ht="12" customHeight="1"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119"/>
      <c r="M967" s="28"/>
      <c r="Q967" s="28"/>
    </row>
    <row r="968" spans="2:17" ht="12" customHeight="1"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119"/>
      <c r="M968" s="28"/>
      <c r="Q968" s="28"/>
    </row>
    <row r="969" spans="2:17" ht="12" customHeight="1"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119"/>
      <c r="M969" s="28"/>
      <c r="Q969" s="28"/>
    </row>
    <row r="970" spans="2:17" ht="12" customHeight="1"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119"/>
      <c r="M970" s="28"/>
      <c r="Q970" s="28"/>
    </row>
    <row r="971" spans="2:17" ht="12" customHeight="1"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119"/>
      <c r="M971" s="28"/>
      <c r="Q971" s="28"/>
    </row>
    <row r="972" spans="2:17" ht="12" customHeight="1"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119"/>
      <c r="M972" s="28"/>
      <c r="Q972" s="28"/>
    </row>
    <row r="973" spans="2:17" ht="12" customHeight="1"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119"/>
      <c r="M973" s="28"/>
      <c r="Q973" s="28"/>
    </row>
    <row r="974" spans="2:17" ht="12" customHeight="1"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119"/>
      <c r="M974" s="28"/>
      <c r="Q974" s="28"/>
    </row>
    <row r="975" spans="2:17" ht="12" customHeight="1"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119"/>
      <c r="M975" s="28"/>
      <c r="Q975" s="28"/>
    </row>
    <row r="976" spans="2:17" ht="12" customHeight="1"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119"/>
      <c r="M976" s="28"/>
      <c r="Q976" s="28"/>
    </row>
    <row r="977" spans="2:17" ht="12" customHeight="1"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119"/>
      <c r="M977" s="28"/>
      <c r="Q977" s="28"/>
    </row>
    <row r="978" spans="2:17" ht="12" customHeight="1"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119"/>
      <c r="M978" s="28"/>
      <c r="Q978" s="28"/>
    </row>
    <row r="979" spans="2:17" ht="12" customHeight="1"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119"/>
      <c r="M979" s="28"/>
      <c r="Q979" s="28"/>
    </row>
    <row r="980" spans="2:17" ht="12" customHeight="1"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119"/>
      <c r="M980" s="28"/>
      <c r="Q980" s="28"/>
    </row>
    <row r="981" spans="2:17" ht="12" customHeight="1"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119"/>
      <c r="M981" s="28"/>
      <c r="Q981" s="28"/>
    </row>
    <row r="982" spans="2:17" ht="12" customHeight="1"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119"/>
      <c r="M982" s="28"/>
      <c r="Q982" s="28"/>
    </row>
    <row r="983" spans="2:17" ht="12" customHeight="1"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119"/>
      <c r="M983" s="28"/>
      <c r="Q983" s="28"/>
    </row>
    <row r="984" spans="2:17" ht="12" customHeight="1"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119"/>
      <c r="M984" s="28"/>
      <c r="Q984" s="28"/>
    </row>
    <row r="985" spans="2:17" ht="12" customHeight="1"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119"/>
      <c r="M985" s="28"/>
      <c r="Q985" s="28"/>
    </row>
    <row r="986" spans="2:17" ht="12" customHeight="1"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119"/>
      <c r="M986" s="28"/>
      <c r="Q986" s="28"/>
    </row>
    <row r="987" spans="2:17" ht="12" customHeight="1"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119"/>
      <c r="M987" s="28"/>
      <c r="Q987" s="28"/>
    </row>
    <row r="988" spans="2:17" ht="12" customHeight="1"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119"/>
      <c r="M988" s="28"/>
      <c r="Q988" s="28"/>
    </row>
    <row r="989" spans="2:17" ht="12" customHeight="1"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119"/>
      <c r="M989" s="28"/>
      <c r="Q989" s="28"/>
    </row>
    <row r="990" spans="2:17" ht="12" customHeight="1"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119"/>
      <c r="M990" s="28"/>
      <c r="Q990" s="28"/>
    </row>
    <row r="991" spans="2:17" ht="12" customHeight="1"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119"/>
      <c r="M991" s="28"/>
      <c r="Q991" s="28"/>
    </row>
    <row r="992" spans="2:17" ht="12" customHeight="1"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119"/>
      <c r="M992" s="28"/>
      <c r="Q992" s="28"/>
    </row>
    <row r="993" spans="2:17" ht="12" customHeight="1"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119"/>
      <c r="M993" s="28"/>
      <c r="Q993" s="28"/>
    </row>
    <row r="994" spans="2:17" ht="12" customHeight="1"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119"/>
      <c r="M994" s="28"/>
      <c r="Q994" s="28"/>
    </row>
    <row r="995" spans="2:17" ht="12" customHeight="1"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119"/>
      <c r="M995" s="28"/>
      <c r="Q995" s="28"/>
    </row>
    <row r="996" spans="2:17" ht="12" customHeight="1"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119"/>
      <c r="M996" s="28"/>
      <c r="Q996" s="28"/>
    </row>
    <row r="997" spans="2:17" ht="12" customHeight="1"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119"/>
      <c r="M997" s="28"/>
      <c r="Q997" s="28"/>
    </row>
    <row r="998" spans="2:17" ht="12" customHeight="1"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119"/>
      <c r="M998" s="28"/>
      <c r="Q998" s="28"/>
    </row>
    <row r="999" spans="2:17" ht="12" customHeight="1"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119"/>
      <c r="M999" s="28"/>
      <c r="Q999" s="28"/>
    </row>
    <row r="1000" spans="2:17" ht="12" customHeight="1"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119"/>
      <c r="M1000" s="28"/>
      <c r="Q1000" s="28"/>
    </row>
    <row r="1001" spans="2:17" ht="12" customHeight="1"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119"/>
      <c r="M1001" s="28"/>
      <c r="Q1001" s="28"/>
    </row>
    <row r="1002" spans="2:17" ht="12" customHeight="1"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119"/>
      <c r="M1002" s="28"/>
      <c r="Q1002" s="28"/>
    </row>
    <row r="1003" spans="2:17" ht="12" customHeight="1"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119"/>
      <c r="M1003" s="28"/>
      <c r="Q1003" s="28"/>
    </row>
    <row r="1004" spans="2:17" ht="12" customHeight="1"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119"/>
      <c r="M1004" s="28"/>
      <c r="Q1004" s="28"/>
    </row>
    <row r="1005" spans="2:17" ht="12" customHeight="1"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119"/>
      <c r="M1005" s="28"/>
      <c r="Q1005" s="28"/>
    </row>
    <row r="1006" spans="2:17" ht="12" customHeight="1"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119"/>
      <c r="M1006" s="28"/>
      <c r="Q1006" s="28"/>
    </row>
    <row r="1007" spans="2:17" ht="12" customHeight="1"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119"/>
      <c r="M1007" s="28"/>
      <c r="Q1007" s="28"/>
    </row>
    <row r="1008" spans="2:17" ht="12" customHeight="1"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119"/>
      <c r="M1008" s="28"/>
      <c r="Q1008" s="28"/>
    </row>
    <row r="1009" spans="2:17" ht="12" customHeight="1"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119"/>
      <c r="M1009" s="28"/>
      <c r="Q1009" s="28"/>
    </row>
    <row r="1010" spans="2:17" ht="12" customHeight="1"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119"/>
      <c r="M1010" s="28"/>
      <c r="Q1010" s="28"/>
    </row>
    <row r="1011" spans="2:17" ht="12" customHeight="1"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119"/>
      <c r="M1011" s="28"/>
      <c r="Q1011" s="28"/>
    </row>
    <row r="1012" spans="2:17" ht="12" customHeight="1"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119"/>
      <c r="M1012" s="28"/>
      <c r="Q1012" s="28"/>
    </row>
    <row r="1013" spans="2:17" ht="12" customHeight="1"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119"/>
      <c r="M1013" s="28"/>
      <c r="Q1013" s="28"/>
    </row>
    <row r="1014" spans="2:17" ht="12" customHeight="1"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119"/>
      <c r="M1014" s="28"/>
      <c r="Q1014" s="28"/>
    </row>
    <row r="1015" spans="2:17" ht="12" customHeight="1"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119"/>
      <c r="M1015" s="28"/>
      <c r="Q1015" s="28"/>
    </row>
    <row r="1016" spans="2:17" ht="12" customHeight="1"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119"/>
      <c r="M1016" s="28"/>
      <c r="Q1016" s="28"/>
    </row>
    <row r="1017" spans="2:17" ht="12" customHeight="1"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119"/>
      <c r="M1017" s="28"/>
      <c r="Q1017" s="28"/>
    </row>
    <row r="1018" spans="2:17" ht="12" customHeight="1"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119"/>
      <c r="M1018" s="28"/>
      <c r="Q1018" s="28"/>
    </row>
    <row r="1019" spans="2:17" ht="12" customHeight="1"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119"/>
      <c r="M1019" s="28"/>
      <c r="Q1019" s="28"/>
    </row>
    <row r="1020" spans="2:17" ht="12" customHeight="1"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119"/>
      <c r="M1020" s="28"/>
      <c r="Q1020" s="28"/>
    </row>
    <row r="1021" spans="2:17" ht="12" customHeight="1"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119"/>
      <c r="M1021" s="28"/>
      <c r="Q1021" s="28"/>
    </row>
    <row r="1022" spans="2:17" ht="12" customHeight="1"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119"/>
      <c r="M1022" s="28"/>
      <c r="Q1022" s="28"/>
    </row>
    <row r="1023" spans="2:17" ht="12" customHeight="1"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119"/>
      <c r="M1023" s="28"/>
      <c r="Q1023" s="28"/>
    </row>
    <row r="1024" spans="2:17" ht="12" customHeight="1"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119"/>
      <c r="M1024" s="28"/>
      <c r="Q1024" s="28"/>
    </row>
    <row r="1025" spans="2:17" ht="12" customHeight="1"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119"/>
      <c r="M1025" s="28"/>
      <c r="Q1025" s="28"/>
    </row>
    <row r="1026" spans="2:17" ht="12" customHeight="1"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119"/>
      <c r="M1026" s="28"/>
      <c r="Q1026" s="28"/>
    </row>
    <row r="1027" spans="2:17" ht="12" customHeight="1"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119"/>
      <c r="M1027" s="28"/>
      <c r="Q1027" s="28"/>
    </row>
    <row r="1028" spans="2:17" ht="12" customHeight="1"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119"/>
      <c r="M1028" s="28"/>
      <c r="Q1028" s="28"/>
    </row>
    <row r="1029" spans="2:17" ht="12" customHeight="1"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119"/>
      <c r="M1029" s="28"/>
      <c r="Q1029" s="28"/>
    </row>
    <row r="1030" spans="2:17" ht="12" customHeight="1"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119"/>
      <c r="M1030" s="28"/>
      <c r="Q1030" s="28"/>
    </row>
    <row r="1031" spans="2:17" ht="12" customHeight="1"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119"/>
      <c r="M1031" s="28"/>
      <c r="Q1031" s="28"/>
    </row>
    <row r="1032" spans="2:17" ht="12" customHeight="1"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119"/>
      <c r="M1032" s="28"/>
      <c r="Q1032" s="28"/>
    </row>
    <row r="1033" spans="2:17" ht="12" customHeight="1"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119"/>
      <c r="M1033" s="28"/>
      <c r="Q1033" s="28"/>
    </row>
    <row r="1034" spans="2:17" ht="12" customHeight="1"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119"/>
      <c r="M1034" s="28"/>
      <c r="Q1034" s="28"/>
    </row>
    <row r="1035" spans="2:17" ht="12" customHeight="1"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119"/>
      <c r="M1035" s="28"/>
      <c r="Q1035" s="28"/>
    </row>
    <row r="1036" spans="2:17" ht="12" customHeight="1"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119"/>
      <c r="M1036" s="28"/>
      <c r="Q1036" s="28"/>
    </row>
    <row r="1037" spans="2:17" ht="12" customHeight="1"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119"/>
      <c r="M1037" s="28"/>
      <c r="Q1037" s="28"/>
    </row>
    <row r="1038" spans="2:17" ht="12" customHeight="1"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119"/>
      <c r="M1038" s="28"/>
      <c r="Q1038" s="28"/>
    </row>
    <row r="1039" spans="2:17" ht="12" customHeight="1"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119"/>
      <c r="M1039" s="28"/>
      <c r="Q1039" s="28"/>
    </row>
    <row r="1040" spans="2:17" ht="12" customHeight="1"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119"/>
      <c r="M1040" s="28"/>
      <c r="Q1040" s="28"/>
    </row>
    <row r="1041" spans="2:17" ht="12" customHeight="1"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119"/>
      <c r="M1041" s="28"/>
      <c r="Q1041" s="28"/>
    </row>
    <row r="1042" spans="2:17" ht="12" customHeight="1"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119"/>
      <c r="M1042" s="28"/>
      <c r="Q1042" s="28"/>
    </row>
    <row r="1043" spans="2:17" ht="12" customHeight="1"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119"/>
      <c r="M1043" s="28"/>
      <c r="Q1043" s="28"/>
    </row>
    <row r="1044" spans="2:17" ht="12" customHeight="1"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119"/>
      <c r="M1044" s="28"/>
      <c r="Q1044" s="28"/>
    </row>
    <row r="1045" spans="2:17" ht="12" customHeight="1"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119"/>
      <c r="M1045" s="28"/>
      <c r="Q1045" s="28"/>
    </row>
    <row r="1046" spans="2:17" ht="12" customHeight="1"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119"/>
      <c r="M1046" s="28"/>
      <c r="Q1046" s="28"/>
    </row>
    <row r="1047" spans="2:17" ht="12" customHeight="1"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119"/>
      <c r="M1047" s="28"/>
      <c r="Q1047" s="28"/>
    </row>
    <row r="1048" spans="2:17" ht="12" customHeight="1"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119"/>
      <c r="M1048" s="28"/>
      <c r="Q1048" s="28"/>
    </row>
    <row r="1049" spans="2:17" ht="12" customHeight="1"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119"/>
      <c r="M1049" s="28"/>
      <c r="Q1049" s="28"/>
    </row>
    <row r="1050" spans="2:17" ht="12" customHeight="1"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119"/>
      <c r="M1050" s="28"/>
      <c r="Q1050" s="28"/>
    </row>
    <row r="1051" spans="2:17" ht="12" customHeight="1"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119"/>
      <c r="M1051" s="28"/>
      <c r="Q1051" s="28"/>
    </row>
    <row r="1052" spans="2:17" ht="12" customHeight="1"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119"/>
      <c r="M1052" s="28"/>
      <c r="Q1052" s="28"/>
    </row>
    <row r="1053" spans="2:17" ht="12" customHeight="1"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119"/>
      <c r="M1053" s="28"/>
      <c r="Q1053" s="28"/>
    </row>
    <row r="1054" spans="2:17" ht="12" customHeight="1"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119"/>
      <c r="M1054" s="28"/>
      <c r="Q1054" s="28"/>
    </row>
    <row r="1055" spans="2:17" ht="12" customHeight="1"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119"/>
      <c r="M1055" s="28"/>
      <c r="Q1055" s="28"/>
    </row>
    <row r="1056" spans="2:17" ht="12" customHeight="1"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119"/>
      <c r="M1056" s="28"/>
      <c r="Q1056" s="28"/>
    </row>
    <row r="1057" spans="2:17" ht="12" customHeight="1"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119"/>
      <c r="M1057" s="28"/>
      <c r="Q1057" s="28"/>
    </row>
    <row r="1058" spans="2:17" ht="12" customHeight="1"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119"/>
      <c r="M1058" s="28"/>
      <c r="Q1058" s="28"/>
    </row>
    <row r="1059" spans="2:17" ht="12" customHeight="1"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119"/>
      <c r="M1059" s="28"/>
      <c r="Q1059" s="28"/>
    </row>
    <row r="1060" spans="2:17" ht="12" customHeight="1"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119"/>
      <c r="M1060" s="28"/>
      <c r="Q1060" s="28"/>
    </row>
    <row r="1061" spans="2:17" ht="12" customHeight="1"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119"/>
      <c r="M1061" s="28"/>
      <c r="Q1061" s="28"/>
    </row>
    <row r="1062" spans="2:17" ht="12" customHeight="1"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119"/>
      <c r="M1062" s="28"/>
      <c r="Q1062" s="28"/>
    </row>
    <row r="1063" spans="2:17" ht="12" customHeight="1"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119"/>
      <c r="M1063" s="28"/>
      <c r="Q1063" s="28"/>
    </row>
    <row r="1064" spans="2:17" ht="12" customHeight="1"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119"/>
      <c r="M1064" s="28"/>
      <c r="Q1064" s="28"/>
    </row>
    <row r="1065" spans="2:17" ht="12" customHeight="1"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119"/>
      <c r="M1065" s="28"/>
      <c r="Q1065" s="28"/>
    </row>
    <row r="1066" spans="2:17" ht="12" customHeight="1"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119"/>
      <c r="M1066" s="28"/>
      <c r="Q1066" s="28"/>
    </row>
    <row r="1067" spans="2:17" ht="12" customHeight="1"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119"/>
      <c r="M1067" s="28"/>
      <c r="Q1067" s="28"/>
    </row>
    <row r="1068" spans="2:17" ht="12" customHeight="1"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119"/>
      <c r="M1068" s="28"/>
      <c r="Q1068" s="28"/>
    </row>
    <row r="1069" spans="2:17" ht="12" customHeight="1"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119"/>
      <c r="M1069" s="28"/>
      <c r="Q1069" s="28"/>
    </row>
    <row r="1070" spans="2:17" ht="12" customHeight="1"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119"/>
      <c r="M1070" s="28"/>
      <c r="Q1070" s="28"/>
    </row>
    <row r="1071" spans="2:17" ht="12" customHeight="1"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119"/>
      <c r="M1071" s="28"/>
      <c r="Q1071" s="28"/>
    </row>
    <row r="1072" spans="2:17" ht="12" customHeight="1"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119"/>
      <c r="M1072" s="28"/>
      <c r="Q1072" s="28"/>
    </row>
    <row r="1073" spans="2:17" ht="12" customHeight="1"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119"/>
      <c r="M1073" s="28"/>
      <c r="Q1073" s="28"/>
    </row>
    <row r="1074" spans="2:17" ht="12" customHeight="1"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119"/>
      <c r="M1074" s="28"/>
      <c r="Q1074" s="28"/>
    </row>
    <row r="1075" spans="2:17" ht="12" customHeight="1"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119"/>
      <c r="M1075" s="28"/>
      <c r="Q1075" s="28"/>
    </row>
    <row r="1076" spans="2:17" ht="12" customHeight="1"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119"/>
      <c r="M1076" s="28"/>
      <c r="Q1076" s="28"/>
    </row>
    <row r="1077" spans="2:17" ht="12" customHeight="1"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119"/>
      <c r="M1077" s="28"/>
      <c r="Q1077" s="28"/>
    </row>
    <row r="1078" spans="2:17" ht="12" customHeight="1"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119"/>
      <c r="M1078" s="28"/>
      <c r="Q1078" s="28"/>
    </row>
    <row r="1079" spans="2:17" ht="12" customHeight="1"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119"/>
      <c r="M1079" s="28"/>
      <c r="Q1079" s="28"/>
    </row>
    <row r="1080" spans="2:17" ht="12" customHeight="1"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119"/>
      <c r="M1080" s="28"/>
      <c r="Q1080" s="28"/>
    </row>
    <row r="1081" spans="2:17" ht="12" customHeight="1"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119"/>
      <c r="M1081" s="28"/>
      <c r="Q1081" s="28"/>
    </row>
    <row r="1082" spans="2:17" ht="12" customHeight="1"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119"/>
      <c r="M1082" s="28"/>
      <c r="Q1082" s="28"/>
    </row>
    <row r="1083" spans="2:17" ht="12" customHeight="1"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119"/>
      <c r="M1083" s="28"/>
      <c r="Q1083" s="28"/>
    </row>
    <row r="1084" spans="2:17" ht="12" customHeight="1"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119"/>
      <c r="M1084" s="28"/>
      <c r="Q1084" s="28"/>
    </row>
    <row r="1085" spans="2:17" ht="12" customHeight="1"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119"/>
      <c r="M1085" s="28"/>
      <c r="Q1085" s="28"/>
    </row>
    <row r="1086" spans="2:17" ht="12" customHeight="1"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119"/>
      <c r="M1086" s="28"/>
      <c r="Q1086" s="28"/>
    </row>
    <row r="1087" spans="2:17" ht="12" customHeight="1"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119"/>
      <c r="M1087" s="28"/>
      <c r="Q1087" s="28"/>
    </row>
    <row r="1088" spans="2:17" ht="12" customHeight="1"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119"/>
      <c r="M1088" s="28"/>
      <c r="Q1088" s="28"/>
    </row>
    <row r="1089" spans="2:17" ht="12" customHeight="1"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119"/>
      <c r="M1089" s="28"/>
      <c r="Q1089" s="28"/>
    </row>
    <row r="1090" spans="2:17" ht="12" customHeight="1"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119"/>
      <c r="M1090" s="28"/>
      <c r="Q1090" s="28"/>
    </row>
    <row r="1091" spans="2:17" ht="12" customHeight="1"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119"/>
      <c r="M1091" s="28"/>
      <c r="Q1091" s="28"/>
    </row>
    <row r="1092" spans="2:17" ht="12" customHeight="1"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119"/>
      <c r="M1092" s="28"/>
      <c r="Q1092" s="28"/>
    </row>
    <row r="1093" spans="2:17" ht="12" customHeight="1"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119"/>
      <c r="M1093" s="28"/>
      <c r="Q1093" s="28"/>
    </row>
    <row r="1094" spans="2:17" ht="12" customHeight="1"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119"/>
      <c r="M1094" s="28"/>
      <c r="Q1094" s="28"/>
    </row>
    <row r="1095" spans="2:17" ht="12" customHeight="1"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119"/>
      <c r="M1095" s="28"/>
      <c r="Q1095" s="28"/>
    </row>
    <row r="1096" spans="2:17" ht="12" customHeight="1"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119"/>
      <c r="M1096" s="28"/>
      <c r="Q1096" s="28"/>
    </row>
    <row r="1097" spans="2:17" ht="12" customHeight="1"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119"/>
      <c r="M1097" s="28"/>
      <c r="Q1097" s="28"/>
    </row>
    <row r="1098" spans="2:17" ht="12" customHeight="1"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119"/>
      <c r="M1098" s="28"/>
      <c r="Q1098" s="28"/>
    </row>
    <row r="1099" spans="2:17" ht="12" customHeight="1"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119"/>
      <c r="M1099" s="28"/>
      <c r="Q1099" s="28"/>
    </row>
    <row r="1100" spans="2:17" ht="12" customHeight="1"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119"/>
      <c r="M1100" s="28"/>
      <c r="Q1100" s="28"/>
    </row>
    <row r="1101" spans="2:17" ht="12" customHeight="1"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119"/>
      <c r="M1101" s="28"/>
      <c r="Q1101" s="28"/>
    </row>
    <row r="1102" spans="2:17" ht="12" customHeight="1"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119"/>
      <c r="M1102" s="28"/>
      <c r="Q1102" s="28"/>
    </row>
    <row r="1103" spans="2:17" ht="12" customHeight="1"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119"/>
      <c r="M1103" s="28"/>
      <c r="Q1103" s="28"/>
    </row>
    <row r="1104" spans="2:17" ht="12" customHeight="1"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119"/>
      <c r="M1104" s="28"/>
      <c r="Q1104" s="28"/>
    </row>
    <row r="1105" spans="2:17" ht="12" customHeight="1"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119"/>
      <c r="M1105" s="28"/>
      <c r="Q1105" s="28"/>
    </row>
    <row r="1106" spans="2:17" ht="12" customHeight="1"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119"/>
      <c r="M1106" s="28"/>
      <c r="Q1106" s="28"/>
    </row>
    <row r="1107" spans="2:17" ht="12" customHeight="1"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119"/>
      <c r="M1107" s="28"/>
      <c r="Q1107" s="28"/>
    </row>
    <row r="1108" spans="2:17" ht="12" customHeight="1"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119"/>
      <c r="M1108" s="28"/>
      <c r="Q1108" s="28"/>
    </row>
    <row r="1109" spans="2:17" ht="12" customHeight="1"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119"/>
      <c r="M1109" s="28"/>
      <c r="Q1109" s="28"/>
    </row>
    <row r="1110" spans="2:17" ht="12" customHeight="1"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119"/>
      <c r="M1110" s="28"/>
      <c r="Q1110" s="28"/>
    </row>
    <row r="1111" spans="2:17" ht="12" customHeight="1"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119"/>
      <c r="M1111" s="28"/>
      <c r="Q1111" s="28"/>
    </row>
    <row r="1112" spans="2:17" ht="12" customHeight="1"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119"/>
      <c r="M1112" s="28"/>
      <c r="Q1112" s="28"/>
    </row>
    <row r="1113" spans="2:17" ht="12" customHeight="1"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119"/>
      <c r="M1113" s="28"/>
      <c r="Q1113" s="28"/>
    </row>
    <row r="1114" spans="2:17" ht="12" customHeight="1"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119"/>
      <c r="M1114" s="28"/>
      <c r="Q1114" s="28"/>
    </row>
    <row r="1115" spans="2:17" ht="12" customHeight="1"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119"/>
      <c r="M1115" s="28"/>
      <c r="Q1115" s="28"/>
    </row>
    <row r="1116" spans="2:17" ht="12" customHeight="1"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119"/>
      <c r="M1116" s="28"/>
      <c r="Q1116" s="28"/>
    </row>
    <row r="1117" spans="2:17" ht="12" customHeight="1"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119"/>
      <c r="M1117" s="28"/>
      <c r="Q1117" s="28"/>
    </row>
    <row r="1118" spans="2:17" ht="12" customHeight="1"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119"/>
      <c r="M1118" s="28"/>
      <c r="Q1118" s="28"/>
    </row>
    <row r="1119" spans="2:17" ht="12" customHeight="1"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119"/>
      <c r="M1119" s="28"/>
      <c r="Q1119" s="28"/>
    </row>
    <row r="1120" spans="2:17" ht="12" customHeight="1"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119"/>
      <c r="M1120" s="28"/>
      <c r="Q1120" s="28"/>
    </row>
    <row r="1121" spans="2:17" ht="12" customHeight="1"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119"/>
      <c r="M1121" s="28"/>
      <c r="Q1121" s="28"/>
    </row>
    <row r="1122" spans="2:17" ht="12" customHeight="1"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119"/>
      <c r="M1122" s="28"/>
      <c r="Q1122" s="28"/>
    </row>
    <row r="1123" spans="2:17" ht="12" customHeight="1"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119"/>
      <c r="M1123" s="28"/>
      <c r="Q1123" s="28"/>
    </row>
    <row r="1124" spans="2:17" ht="12" customHeight="1"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119"/>
      <c r="M1124" s="28"/>
      <c r="Q1124" s="28"/>
    </row>
    <row r="1125" spans="2:17" ht="12" customHeight="1"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119"/>
      <c r="M1125" s="28"/>
      <c r="Q1125" s="28"/>
    </row>
    <row r="1126" spans="2:17" ht="12" customHeight="1"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119"/>
      <c r="M1126" s="28"/>
      <c r="Q1126" s="28"/>
    </row>
    <row r="1127" spans="2:17" ht="12" customHeight="1"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119"/>
      <c r="M1127" s="28"/>
      <c r="Q1127" s="28"/>
    </row>
    <row r="1128" spans="2:17" ht="12" customHeight="1"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119"/>
      <c r="M1128" s="28"/>
      <c r="Q1128" s="28"/>
    </row>
    <row r="1129" spans="2:17" ht="12" customHeight="1"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119"/>
      <c r="M1129" s="28"/>
      <c r="Q1129" s="28"/>
    </row>
    <row r="1130" spans="2:17" ht="12" customHeight="1"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119"/>
      <c r="M1130" s="28"/>
      <c r="Q1130" s="28"/>
    </row>
    <row r="1131" spans="2:17" ht="12" customHeight="1"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119"/>
      <c r="M1131" s="28"/>
      <c r="Q1131" s="28"/>
    </row>
    <row r="1132" spans="2:17" ht="12" customHeight="1"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119"/>
      <c r="M1132" s="28"/>
      <c r="Q1132" s="28"/>
    </row>
    <row r="1133" spans="2:17" ht="12" customHeight="1"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119"/>
      <c r="M1133" s="28"/>
      <c r="Q1133" s="28"/>
    </row>
    <row r="1134" spans="2:17" ht="12" customHeight="1"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119"/>
      <c r="M1134" s="28"/>
      <c r="Q1134" s="28"/>
    </row>
    <row r="1135" spans="2:17" ht="12" customHeight="1"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119"/>
      <c r="M1135" s="28"/>
      <c r="Q1135" s="28"/>
    </row>
    <row r="1136" spans="2:17" ht="12" customHeight="1"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119"/>
      <c r="M1136" s="28"/>
      <c r="Q1136" s="28"/>
    </row>
    <row r="1137" spans="2:17" ht="12" customHeight="1"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119"/>
      <c r="M1137" s="28"/>
      <c r="Q1137" s="28"/>
    </row>
    <row r="1138" spans="2:17" ht="12" customHeight="1"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119"/>
      <c r="M1138" s="28"/>
      <c r="Q1138" s="28"/>
    </row>
    <row r="1139" spans="2:17" ht="12" customHeight="1"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119"/>
      <c r="M1139" s="28"/>
      <c r="Q1139" s="28"/>
    </row>
    <row r="1140" spans="2:17" ht="12" customHeight="1"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119"/>
      <c r="M1140" s="28"/>
      <c r="Q1140" s="28"/>
    </row>
    <row r="1141" spans="2:17" ht="12" customHeight="1"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119"/>
      <c r="M1141" s="28"/>
      <c r="Q1141" s="28"/>
    </row>
    <row r="1142" spans="2:17" ht="12" customHeight="1"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119"/>
      <c r="M1142" s="28"/>
      <c r="Q1142" s="28"/>
    </row>
    <row r="1143" spans="2:17" ht="12" customHeight="1"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119"/>
      <c r="M1143" s="28"/>
      <c r="Q1143" s="28"/>
    </row>
    <row r="1144" spans="2:17" ht="12" customHeight="1"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119"/>
      <c r="M1144" s="28"/>
      <c r="Q1144" s="28"/>
    </row>
    <row r="1145" spans="2:17" ht="12" customHeight="1"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119"/>
      <c r="M1145" s="28"/>
      <c r="Q1145" s="28"/>
    </row>
    <row r="1146" spans="2:17" ht="12" customHeight="1"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119"/>
      <c r="M1146" s="28"/>
      <c r="Q1146" s="28"/>
    </row>
    <row r="1147" spans="2:17" ht="12" customHeight="1"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119"/>
      <c r="M1147" s="28"/>
      <c r="Q1147" s="28"/>
    </row>
    <row r="1148" spans="2:17" ht="12" customHeight="1"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119"/>
      <c r="M1148" s="28"/>
      <c r="Q1148" s="28"/>
    </row>
    <row r="1149" spans="2:17" ht="12" customHeight="1"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119"/>
      <c r="M1149" s="28"/>
      <c r="Q1149" s="28"/>
    </row>
    <row r="1150" spans="2:17" ht="12" customHeight="1"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119"/>
      <c r="M1150" s="28"/>
      <c r="Q1150" s="28"/>
    </row>
    <row r="1151" spans="2:17" ht="12" customHeight="1"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119"/>
      <c r="M1151" s="28"/>
      <c r="Q1151" s="28"/>
    </row>
    <row r="1152" spans="2:17" ht="12" customHeight="1"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119"/>
      <c r="M1152" s="28"/>
      <c r="Q1152" s="28"/>
    </row>
    <row r="1153" spans="2:17" ht="12" customHeight="1"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119"/>
      <c r="M1153" s="28"/>
      <c r="Q1153" s="28"/>
    </row>
    <row r="1154" spans="2:17" ht="12" customHeight="1"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119"/>
      <c r="M1154" s="28"/>
      <c r="Q1154" s="28"/>
    </row>
    <row r="1155" spans="2:17" ht="12" customHeight="1"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119"/>
      <c r="M1155" s="28"/>
      <c r="Q1155" s="28"/>
    </row>
    <row r="1156" spans="2:17" ht="12" customHeight="1"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119"/>
      <c r="M1156" s="28"/>
      <c r="Q1156" s="28"/>
    </row>
    <row r="1157" spans="2:17" ht="12" customHeight="1"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119"/>
      <c r="M1157" s="28"/>
      <c r="Q1157" s="28"/>
    </row>
    <row r="1158" spans="2:17" ht="12" customHeight="1"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119"/>
      <c r="M1158" s="28"/>
      <c r="Q1158" s="28"/>
    </row>
    <row r="1159" spans="2:17" ht="12" customHeight="1"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119"/>
      <c r="M1159" s="28"/>
      <c r="Q1159" s="28"/>
    </row>
    <row r="1160" spans="2:17" ht="12" customHeight="1"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119"/>
      <c r="M1160" s="28"/>
      <c r="Q1160" s="28"/>
    </row>
    <row r="1161" spans="2:17" ht="12" customHeight="1"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119"/>
      <c r="M1161" s="28"/>
      <c r="Q1161" s="28"/>
    </row>
    <row r="1162" spans="2:17" ht="12" customHeight="1"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119"/>
      <c r="M1162" s="28"/>
      <c r="Q1162" s="28"/>
    </row>
    <row r="1163" spans="2:17" ht="12" customHeight="1"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119"/>
      <c r="M1163" s="28"/>
      <c r="Q1163" s="28"/>
    </row>
    <row r="1164" spans="2:17" ht="12" customHeight="1"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119"/>
      <c r="M1164" s="28"/>
      <c r="Q1164" s="28"/>
    </row>
    <row r="1165" spans="2:17" ht="12" customHeight="1"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119"/>
      <c r="M1165" s="28"/>
      <c r="Q1165" s="28"/>
    </row>
    <row r="1166" spans="2:17" ht="12" customHeight="1"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119"/>
      <c r="M1166" s="28"/>
      <c r="Q1166" s="28"/>
    </row>
    <row r="1167" spans="2:17" ht="12" customHeight="1"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119"/>
      <c r="M1167" s="28"/>
      <c r="Q1167" s="28"/>
    </row>
    <row r="1168" spans="2:17" ht="12" customHeight="1"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119"/>
      <c r="M1168" s="28"/>
      <c r="Q1168" s="28"/>
    </row>
    <row r="1169" spans="2:17" ht="12" customHeight="1"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119"/>
      <c r="M1169" s="28"/>
      <c r="Q1169" s="28"/>
    </row>
    <row r="1170" spans="2:17" ht="12" customHeight="1"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119"/>
      <c r="M1170" s="28"/>
      <c r="Q1170" s="28"/>
    </row>
    <row r="1171" spans="2:17" ht="12" customHeight="1"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119"/>
      <c r="M1171" s="28"/>
      <c r="Q1171" s="28"/>
    </row>
    <row r="1172" spans="2:17" ht="12" customHeight="1"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119"/>
      <c r="M1172" s="28"/>
      <c r="Q1172" s="28"/>
    </row>
    <row r="1173" spans="2:17" ht="12" customHeight="1"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119"/>
      <c r="M1173" s="28"/>
      <c r="Q1173" s="28"/>
    </row>
    <row r="1174" spans="2:17" ht="12" customHeight="1"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119"/>
      <c r="M1174" s="28"/>
      <c r="Q1174" s="28"/>
    </row>
    <row r="1175" spans="2:17" ht="12" customHeight="1"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119"/>
      <c r="M1175" s="28"/>
      <c r="Q1175" s="28"/>
    </row>
    <row r="1176" spans="2:17" ht="12" customHeight="1"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119"/>
      <c r="M1176" s="28"/>
      <c r="Q1176" s="28"/>
    </row>
    <row r="1177" spans="2:17" ht="12" customHeight="1"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119"/>
      <c r="M1177" s="28"/>
      <c r="Q1177" s="28"/>
    </row>
    <row r="1178" spans="2:17" ht="12" customHeight="1"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119"/>
      <c r="M1178" s="28"/>
      <c r="Q1178" s="28"/>
    </row>
    <row r="1179" spans="2:17" ht="12" customHeight="1"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119"/>
      <c r="M1179" s="28"/>
      <c r="Q1179" s="28"/>
    </row>
    <row r="1180" spans="2:17" ht="12" customHeight="1"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119"/>
      <c r="M1180" s="28"/>
      <c r="Q1180" s="28"/>
    </row>
    <row r="1181" spans="2:17" ht="12" customHeight="1"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119"/>
      <c r="M1181" s="28"/>
      <c r="Q1181" s="28"/>
    </row>
    <row r="1182" spans="2:17" ht="12" customHeight="1"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119"/>
      <c r="M1182" s="28"/>
      <c r="Q1182" s="28"/>
    </row>
    <row r="1183" spans="2:17" ht="12" customHeight="1"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119"/>
      <c r="M1183" s="28"/>
      <c r="Q1183" s="28"/>
    </row>
    <row r="1184" spans="2:17" ht="12" customHeight="1"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119"/>
      <c r="M1184" s="28"/>
      <c r="Q1184" s="28"/>
    </row>
    <row r="1185" spans="2:17" ht="12" customHeight="1"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119"/>
      <c r="M1185" s="28"/>
      <c r="Q1185" s="28"/>
    </row>
    <row r="1186" spans="2:17" ht="12" customHeight="1"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119"/>
      <c r="M1186" s="28"/>
      <c r="Q1186" s="28"/>
    </row>
    <row r="1187" spans="2:17" ht="12" customHeight="1"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119"/>
      <c r="M1187" s="28"/>
      <c r="Q1187" s="28"/>
    </row>
    <row r="1188" spans="2:17" ht="12" customHeight="1"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119"/>
      <c r="M1188" s="28"/>
      <c r="Q1188" s="28"/>
    </row>
    <row r="1189" spans="2:17" ht="12" customHeight="1"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119"/>
      <c r="M1189" s="28"/>
      <c r="Q1189" s="28"/>
    </row>
    <row r="1190" spans="2:17" ht="12" customHeight="1"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119"/>
      <c r="M1190" s="28"/>
      <c r="Q1190" s="28"/>
    </row>
    <row r="1191" spans="2:17" ht="12" customHeight="1"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119"/>
      <c r="M1191" s="28"/>
      <c r="Q1191" s="28"/>
    </row>
    <row r="1192" spans="2:17" ht="12" customHeight="1"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119"/>
      <c r="M1192" s="28"/>
      <c r="Q1192" s="28"/>
    </row>
    <row r="1193" spans="2:17" ht="12" customHeight="1"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119"/>
      <c r="M1193" s="28"/>
      <c r="Q1193" s="28"/>
    </row>
    <row r="1194" spans="2:17" ht="12" customHeight="1"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119"/>
      <c r="M1194" s="28"/>
      <c r="Q1194" s="28"/>
    </row>
    <row r="1195" spans="2:17" ht="12" customHeight="1"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119"/>
      <c r="M1195" s="28"/>
      <c r="Q1195" s="28"/>
    </row>
    <row r="1196" spans="2:17" ht="12" customHeight="1"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119"/>
      <c r="M1196" s="28"/>
      <c r="Q1196" s="28"/>
    </row>
    <row r="1197" spans="2:17" ht="12" customHeight="1"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119"/>
      <c r="M1197" s="28"/>
      <c r="Q1197" s="28"/>
    </row>
    <row r="1198" spans="2:17" ht="12" customHeight="1"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119"/>
      <c r="M1198" s="28"/>
      <c r="Q1198" s="28"/>
    </row>
    <row r="1199" spans="2:17" ht="12" customHeight="1"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119"/>
      <c r="M1199" s="28"/>
      <c r="Q1199" s="28"/>
    </row>
    <row r="1200" spans="2:17" ht="12" customHeight="1"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119"/>
      <c r="M1200" s="28"/>
      <c r="Q1200" s="28"/>
    </row>
    <row r="1201" spans="2:17" ht="12" customHeight="1"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119"/>
      <c r="M1201" s="28"/>
      <c r="Q1201" s="28"/>
    </row>
    <row r="1202" spans="2:17" ht="12" customHeight="1"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119"/>
      <c r="M1202" s="28"/>
      <c r="Q1202" s="28"/>
    </row>
    <row r="1203" spans="2:17" ht="12" customHeight="1"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119"/>
      <c r="M1203" s="28"/>
      <c r="Q1203" s="28"/>
    </row>
    <row r="1204" spans="2:17" ht="12" customHeight="1"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119"/>
      <c r="M1204" s="28"/>
      <c r="Q1204" s="28"/>
    </row>
    <row r="1205" spans="2:17" ht="12" customHeight="1"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119"/>
      <c r="M1205" s="28"/>
      <c r="Q1205" s="28"/>
    </row>
    <row r="1206" spans="2:17" ht="12" customHeight="1"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119"/>
      <c r="M1206" s="28"/>
      <c r="Q1206" s="28"/>
    </row>
    <row r="1207" spans="2:17" ht="12" customHeight="1"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119"/>
      <c r="M1207" s="28"/>
      <c r="Q1207" s="28"/>
    </row>
    <row r="1208" spans="2:17" ht="12" customHeight="1"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119"/>
      <c r="M1208" s="28"/>
      <c r="Q1208" s="28"/>
    </row>
    <row r="1209" spans="2:17" ht="12" customHeight="1"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119"/>
      <c r="M1209" s="28"/>
      <c r="Q1209" s="28"/>
    </row>
    <row r="1210" spans="2:17" ht="12" customHeight="1"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119"/>
      <c r="M1210" s="28"/>
      <c r="Q1210" s="28"/>
    </row>
    <row r="1211" spans="2:17" ht="12" customHeight="1"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119"/>
      <c r="M1211" s="28"/>
      <c r="Q1211" s="28"/>
    </row>
    <row r="1212" spans="2:17" ht="12" customHeight="1"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119"/>
      <c r="M1212" s="28"/>
      <c r="Q1212" s="28"/>
    </row>
    <row r="1213" spans="2:17" ht="12" customHeight="1"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119"/>
      <c r="M1213" s="28"/>
      <c r="Q1213" s="28"/>
    </row>
    <row r="1214" spans="2:17" ht="12" customHeight="1"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119"/>
      <c r="M1214" s="28"/>
      <c r="Q1214" s="28"/>
    </row>
    <row r="1215" spans="2:17" ht="12" customHeight="1"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119"/>
      <c r="M1215" s="28"/>
      <c r="Q1215" s="28"/>
    </row>
    <row r="1216" spans="2:17" ht="12" customHeight="1"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119"/>
      <c r="M1216" s="28"/>
      <c r="Q1216" s="28"/>
    </row>
    <row r="1217" spans="2:17" ht="12" customHeight="1"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119"/>
      <c r="M1217" s="28"/>
      <c r="Q1217" s="28"/>
    </row>
    <row r="1218" spans="2:17" ht="12" customHeight="1"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119"/>
      <c r="M1218" s="28"/>
      <c r="Q1218" s="28"/>
    </row>
    <row r="1219" spans="2:17" ht="12" customHeight="1"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119"/>
      <c r="M1219" s="28"/>
      <c r="Q1219" s="28"/>
    </row>
    <row r="1220" spans="2:17" ht="12" customHeight="1"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119"/>
      <c r="M1220" s="28"/>
      <c r="Q1220" s="28"/>
    </row>
    <row r="1221" spans="2:17" ht="12" customHeight="1"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119"/>
      <c r="M1221" s="28"/>
      <c r="Q1221" s="28"/>
    </row>
    <row r="1222" spans="2:17" ht="12" customHeight="1"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119"/>
      <c r="M1222" s="28"/>
      <c r="Q1222" s="28"/>
    </row>
    <row r="1223" spans="2:17" ht="12" customHeight="1"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119"/>
      <c r="M1223" s="28"/>
      <c r="Q1223" s="28"/>
    </row>
    <row r="1224" spans="2:17" ht="12" customHeight="1"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119"/>
      <c r="M1224" s="28"/>
      <c r="Q1224" s="28"/>
    </row>
    <row r="1225" spans="2:17" ht="12" customHeight="1"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119"/>
      <c r="M1225" s="28"/>
      <c r="Q1225" s="28"/>
    </row>
    <row r="1226" spans="2:17" ht="12" customHeight="1"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119"/>
      <c r="M1226" s="28"/>
      <c r="Q1226" s="28"/>
    </row>
    <row r="1227" spans="2:17" ht="12" customHeight="1"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119"/>
      <c r="M1227" s="28"/>
      <c r="Q1227" s="28"/>
    </row>
    <row r="1228" spans="2:17" ht="12" customHeight="1"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119"/>
      <c r="M1228" s="28"/>
      <c r="Q1228" s="28"/>
    </row>
    <row r="1229" spans="2:17" ht="12" customHeight="1"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119"/>
      <c r="M1229" s="28"/>
      <c r="Q1229" s="28"/>
    </row>
    <row r="1230" spans="2:17" ht="12" customHeight="1"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119"/>
      <c r="M1230" s="28"/>
      <c r="Q1230" s="28"/>
    </row>
    <row r="1231" spans="2:17" ht="12" customHeight="1"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119"/>
      <c r="M1231" s="28"/>
      <c r="Q1231" s="28"/>
    </row>
    <row r="1232" spans="2:17" ht="12" customHeight="1"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119"/>
      <c r="M1232" s="28"/>
      <c r="Q1232" s="28"/>
    </row>
    <row r="1233" spans="2:17" ht="12" customHeight="1"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119"/>
      <c r="M1233" s="28"/>
      <c r="Q1233" s="28"/>
    </row>
    <row r="1234" spans="2:17" ht="12" customHeight="1"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119"/>
      <c r="M1234" s="28"/>
      <c r="Q1234" s="28"/>
    </row>
    <row r="1235" spans="2:17" ht="12" customHeight="1"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119"/>
      <c r="M1235" s="28"/>
      <c r="Q1235" s="28"/>
    </row>
    <row r="1236" spans="2:17" ht="12" customHeight="1"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119"/>
      <c r="M1236" s="28"/>
      <c r="Q1236" s="28"/>
    </row>
    <row r="1237" spans="2:17" ht="12" customHeight="1"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119"/>
      <c r="M1237" s="28"/>
      <c r="Q1237" s="28"/>
    </row>
    <row r="1238" spans="2:17" ht="12" customHeight="1"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119"/>
      <c r="M1238" s="28"/>
      <c r="Q1238" s="28"/>
    </row>
    <row r="1239" spans="2:17" ht="12" customHeight="1"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119"/>
      <c r="M1239" s="28"/>
      <c r="Q1239" s="28"/>
    </row>
    <row r="1240" spans="2:17" ht="12" customHeight="1"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119"/>
      <c r="M1240" s="28"/>
      <c r="Q1240" s="28"/>
    </row>
    <row r="1241" spans="2:17" ht="12" customHeight="1"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119"/>
      <c r="M1241" s="28"/>
      <c r="Q1241" s="28"/>
    </row>
    <row r="1242" spans="2:17" ht="12" customHeight="1"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119"/>
      <c r="M1242" s="28"/>
      <c r="Q1242" s="28"/>
    </row>
    <row r="1243" spans="2:17" ht="12" customHeight="1"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119"/>
      <c r="M1243" s="28"/>
      <c r="Q1243" s="28"/>
    </row>
    <row r="1244" spans="2:17" ht="12" customHeight="1"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119"/>
      <c r="M1244" s="28"/>
      <c r="Q1244" s="28"/>
    </row>
    <row r="1245" spans="2:17" ht="12" customHeight="1"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119"/>
      <c r="M1245" s="28"/>
      <c r="Q1245" s="28"/>
    </row>
    <row r="1246" spans="2:17" ht="12" customHeight="1"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119"/>
      <c r="M1246" s="28"/>
      <c r="Q1246" s="28"/>
    </row>
    <row r="1247" spans="2:17" ht="12" customHeight="1"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119"/>
      <c r="M1247" s="28"/>
      <c r="Q1247" s="28"/>
    </row>
    <row r="1248" spans="2:17" ht="12" customHeight="1"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119"/>
      <c r="M1248" s="28"/>
      <c r="Q1248" s="28"/>
    </row>
    <row r="1249" spans="2:17" ht="12" customHeight="1"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119"/>
      <c r="M1249" s="28"/>
      <c r="Q1249" s="28"/>
    </row>
    <row r="1250" spans="2:17" ht="12" customHeight="1"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119"/>
      <c r="M1250" s="28"/>
      <c r="Q1250" s="28"/>
    </row>
    <row r="1251" spans="2:17" ht="12" customHeight="1"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119"/>
      <c r="M1251" s="28"/>
      <c r="Q1251" s="28"/>
    </row>
    <row r="1252" spans="2:17" ht="12" customHeight="1"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119"/>
      <c r="M1252" s="28"/>
      <c r="Q1252" s="28"/>
    </row>
    <row r="1253" spans="2:17" ht="12" customHeight="1"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119"/>
      <c r="M1253" s="28"/>
      <c r="Q1253" s="28"/>
    </row>
    <row r="1254" spans="2:17" ht="12" customHeight="1"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119"/>
      <c r="M1254" s="28"/>
      <c r="Q1254" s="28"/>
    </row>
    <row r="1255" spans="2:17" ht="12" customHeight="1"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119"/>
      <c r="M1255" s="28"/>
      <c r="Q1255" s="28"/>
    </row>
    <row r="1256" spans="2:17" ht="12" customHeight="1"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119"/>
      <c r="M1256" s="28"/>
      <c r="Q1256" s="28"/>
    </row>
    <row r="1257" spans="2:17" ht="12" customHeight="1"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119"/>
      <c r="M1257" s="28"/>
      <c r="Q1257" s="28"/>
    </row>
    <row r="1258" spans="2:17" ht="12" customHeight="1"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119"/>
      <c r="M1258" s="28"/>
      <c r="Q1258" s="28"/>
    </row>
    <row r="1259" spans="2:17" ht="12" customHeight="1"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119"/>
      <c r="M1259" s="28"/>
      <c r="Q1259" s="28"/>
    </row>
    <row r="1260" spans="2:17" ht="12" customHeight="1"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119"/>
      <c r="M1260" s="28"/>
      <c r="Q1260" s="28"/>
    </row>
    <row r="1261" spans="2:17" ht="12" customHeight="1"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119"/>
      <c r="M1261" s="28"/>
      <c r="Q1261" s="28"/>
    </row>
    <row r="1262" spans="2:17" ht="12" customHeight="1"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119"/>
      <c r="M1262" s="28"/>
      <c r="Q1262" s="28"/>
    </row>
    <row r="1263" spans="2:17" ht="12" customHeight="1"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119"/>
      <c r="M1263" s="28"/>
      <c r="Q1263" s="28"/>
    </row>
    <row r="1264" spans="2:17" ht="12" customHeight="1"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119"/>
      <c r="M1264" s="28"/>
      <c r="Q1264" s="28"/>
    </row>
    <row r="1265" spans="2:17" ht="12" customHeight="1"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119"/>
      <c r="M1265" s="28"/>
      <c r="Q1265" s="28"/>
    </row>
    <row r="1266" spans="2:17" ht="12" customHeight="1"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119"/>
      <c r="M1266" s="28"/>
      <c r="Q1266" s="28"/>
    </row>
    <row r="1267" spans="2:17" ht="12" customHeight="1"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119"/>
      <c r="M1267" s="28"/>
      <c r="Q1267" s="28"/>
    </row>
    <row r="1268" spans="2:17" ht="12" customHeight="1"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119"/>
      <c r="M1268" s="28"/>
      <c r="Q1268" s="28"/>
    </row>
    <row r="1269" spans="2:17" ht="12" customHeight="1"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119"/>
      <c r="M1269" s="28"/>
      <c r="Q1269" s="28"/>
    </row>
    <row r="1270" spans="2:17" ht="12" customHeight="1"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119"/>
      <c r="M1270" s="28"/>
      <c r="Q1270" s="28"/>
    </row>
    <row r="1271" spans="2:17" ht="12" customHeight="1"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119"/>
      <c r="M1271" s="28"/>
      <c r="Q1271" s="28"/>
    </row>
    <row r="1272" spans="2:17" ht="12" customHeight="1"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119"/>
      <c r="M1272" s="28"/>
      <c r="Q1272" s="28"/>
    </row>
    <row r="1273" spans="2:17" ht="12" customHeight="1"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119"/>
      <c r="M1273" s="28"/>
      <c r="Q1273" s="28"/>
    </row>
    <row r="1274" spans="2:17" ht="12" customHeight="1"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119"/>
      <c r="M1274" s="28"/>
      <c r="Q1274" s="28"/>
    </row>
    <row r="1275" spans="2:17" ht="12" customHeight="1"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119"/>
      <c r="M1275" s="28"/>
      <c r="Q1275" s="28"/>
    </row>
    <row r="1276" spans="2:17" ht="12" customHeight="1"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119"/>
      <c r="M1276" s="28"/>
      <c r="Q1276" s="28"/>
    </row>
    <row r="1277" spans="2:17" ht="12" customHeight="1"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119"/>
      <c r="M1277" s="28"/>
      <c r="Q1277" s="28"/>
    </row>
    <row r="1278" spans="2:17" ht="12" customHeight="1"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119"/>
      <c r="M1278" s="28"/>
      <c r="Q1278" s="28"/>
    </row>
    <row r="1279" spans="2:17" ht="12" customHeight="1"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119"/>
      <c r="M1279" s="28"/>
      <c r="Q1279" s="28"/>
    </row>
    <row r="1280" spans="2:17" ht="12" customHeight="1"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119"/>
      <c r="M1280" s="28"/>
      <c r="Q1280" s="28"/>
    </row>
    <row r="1281" spans="2:17" ht="12" customHeight="1"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119"/>
      <c r="M1281" s="28"/>
      <c r="Q1281" s="28"/>
    </row>
    <row r="1282" spans="2:17" ht="12" customHeight="1"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119"/>
      <c r="M1282" s="28"/>
      <c r="Q1282" s="28"/>
    </row>
    <row r="1283" spans="2:17" ht="12" customHeight="1"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119"/>
      <c r="M1283" s="28"/>
      <c r="Q1283" s="28"/>
    </row>
    <row r="1284" spans="2:17" ht="12" customHeight="1"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119"/>
      <c r="M1284" s="28"/>
      <c r="Q1284" s="28"/>
    </row>
    <row r="1285" spans="2:17" ht="12" customHeight="1"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119"/>
      <c r="M1285" s="28"/>
      <c r="Q1285" s="28"/>
    </row>
    <row r="1286" spans="2:17" ht="12" customHeight="1"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119"/>
      <c r="M1286" s="28"/>
      <c r="Q1286" s="28"/>
    </row>
    <row r="1287" spans="2:17" ht="12" customHeight="1"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119"/>
      <c r="M1287" s="28"/>
      <c r="Q1287" s="28"/>
    </row>
    <row r="1288" spans="2:17" ht="12" customHeight="1"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119"/>
      <c r="M1288" s="28"/>
      <c r="Q1288" s="28"/>
    </row>
    <row r="1289" spans="2:17" ht="12" customHeight="1"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119"/>
      <c r="M1289" s="28"/>
      <c r="Q1289" s="28"/>
    </row>
    <row r="1290" spans="2:17" ht="12" customHeight="1"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119"/>
      <c r="M1290" s="28"/>
      <c r="Q1290" s="28"/>
    </row>
    <row r="1291" spans="2:17" ht="12" customHeight="1"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119"/>
      <c r="M1291" s="28"/>
      <c r="Q1291" s="28"/>
    </row>
    <row r="1292" spans="2:17" ht="12" customHeight="1"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119"/>
      <c r="M1292" s="28"/>
      <c r="Q1292" s="28"/>
    </row>
    <row r="1293" spans="2:17" ht="12" customHeight="1"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119"/>
      <c r="M1293" s="28"/>
      <c r="Q1293" s="28"/>
    </row>
    <row r="1294" spans="2:17" ht="12" customHeight="1"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119"/>
      <c r="M1294" s="28"/>
      <c r="Q1294" s="28"/>
    </row>
    <row r="1295" spans="2:17" ht="12" customHeight="1"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119"/>
      <c r="M1295" s="28"/>
      <c r="Q1295" s="28"/>
    </row>
    <row r="1296" spans="2:17" ht="12" customHeight="1"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119"/>
      <c r="M1296" s="28"/>
      <c r="Q1296" s="28"/>
    </row>
    <row r="1297" spans="2:17" ht="12" customHeight="1"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119"/>
      <c r="M1297" s="28"/>
      <c r="Q1297" s="28"/>
    </row>
    <row r="1298" spans="2:17" ht="12" customHeight="1"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119"/>
      <c r="M1298" s="28"/>
      <c r="Q1298" s="28"/>
    </row>
    <row r="1299" spans="2:17" ht="12" customHeight="1"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119"/>
      <c r="M1299" s="28"/>
      <c r="Q1299" s="28"/>
    </row>
    <row r="1300" spans="2:17" ht="12" customHeight="1"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119"/>
      <c r="M1300" s="28"/>
      <c r="Q1300" s="28"/>
    </row>
    <row r="1301" spans="2:17" ht="12" customHeight="1"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119"/>
      <c r="M1301" s="28"/>
      <c r="Q1301" s="28"/>
    </row>
    <row r="1302" spans="2:17" ht="12" customHeight="1"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119"/>
      <c r="M1302" s="28"/>
      <c r="Q1302" s="28"/>
    </row>
    <row r="1303" spans="2:17" ht="12" customHeight="1">
      <c r="L1303" s="11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DECC7-2F64-4116-A45C-366062F45EF5}">
  <sheetPr codeName="Sheet25">
    <tabColor theme="4"/>
  </sheetPr>
  <dimension ref="A1:Q1292"/>
  <sheetViews>
    <sheetView topLeftCell="H1" zoomScale="85" zoomScaleNormal="85" workbookViewId="0">
      <selection activeCell="P6" sqref="P6:P66"/>
    </sheetView>
  </sheetViews>
  <sheetFormatPr defaultColWidth="15.42578125" defaultRowHeight="12" customHeight="1" outlineLevelRow="1"/>
  <cols>
    <col min="1" max="1" width="18.28515625" style="27" bestFit="1" customWidth="1"/>
    <col min="2" max="2" width="13.7109375" style="27" customWidth="1"/>
    <col min="3" max="3" width="19.140625" style="27" bestFit="1" customWidth="1"/>
    <col min="4" max="4" width="17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0.85546875" style="27" bestFit="1" customWidth="1"/>
    <col min="12" max="12" width="17.7109375" style="98" bestFit="1" customWidth="1"/>
    <col min="13" max="13" width="2.140625" style="27" customWidth="1"/>
    <col min="14" max="14" width="11.140625" style="82" bestFit="1" customWidth="1"/>
    <col min="15" max="15" width="10.7109375" style="32" customWidth="1"/>
    <col min="16" max="16" width="10.7109375" style="98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 t="str">
        <f ca="1">IF(AND($B$2&lt;=N1,N1&lt;=EndDate),N1,"")</f>
        <v/>
      </c>
      <c r="L1" s="93" t="str">
        <f ca="1">IF($K1="","",IFERROR(VLOOKUP($K1,N:P,3,FALSE),""))</f>
        <v/>
      </c>
      <c r="M1" s="28"/>
      <c r="P1" s="76" t="str">
        <f>IFERROR(O1/O2-1,"")</f>
        <v/>
      </c>
      <c r="Q1" s="28"/>
    </row>
    <row r="2" spans="1:17" s="29" customFormat="1" ht="12" customHeight="1">
      <c r="A2" s="30" t="s">
        <v>100</v>
      </c>
      <c r="B2" s="31">
        <f ca="1">DATE(YEAR(EndDate)-5,MONTH(EndDate),DAY(EndDate))</f>
        <v>42950</v>
      </c>
      <c r="C2" s="31">
        <f ca="1">DATE(YEAR(EndDate)-5,MONTH(EndDate)-2,DAY(EndDate))</f>
        <v>42889</v>
      </c>
      <c r="D2" s="49"/>
      <c r="E2" s="49"/>
      <c r="F2" s="49"/>
      <c r="G2" s="49"/>
      <c r="H2" s="49"/>
      <c r="I2" s="49"/>
      <c r="J2" s="28"/>
      <c r="K2" s="28"/>
      <c r="L2" s="99" t="str">
        <f>A7</f>
        <v>PWDAKAR LX Equity</v>
      </c>
      <c r="M2" s="28"/>
      <c r="N2" s="41" t="s">
        <v>109</v>
      </c>
      <c r="O2" s="103" t="str">
        <f>A7</f>
        <v>PWDAKAR LX Equity</v>
      </c>
      <c r="P2" s="104"/>
      <c r="Q2" s="28"/>
    </row>
    <row r="3" spans="1:17" s="37" customFormat="1" ht="15">
      <c r="A3" s="30" t="s">
        <v>101</v>
      </c>
      <c r="B3" s="31">
        <f ca="1">TODAY()</f>
        <v>44776</v>
      </c>
      <c r="D3" s="49"/>
      <c r="E3" s="49"/>
      <c r="F3" s="49"/>
      <c r="G3" s="49"/>
      <c r="H3" s="49"/>
      <c r="I3" s="49"/>
      <c r="J3" s="38"/>
      <c r="K3" s="84"/>
      <c r="L3" s="84"/>
      <c r="M3" s="38"/>
      <c r="N3" s="41" t="s">
        <v>184</v>
      </c>
      <c r="O3" s="78" t="s">
        <v>0</v>
      </c>
      <c r="P3" s="90"/>
      <c r="Q3" s="38"/>
    </row>
    <row r="4" spans="1:17" s="37" customFormat="1" ht="15"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38"/>
      <c r="N4" s="41" t="s">
        <v>106</v>
      </c>
      <c r="O4" s="78" t="s">
        <v>187</v>
      </c>
      <c r="P4" s="91" t="s">
        <v>108</v>
      </c>
      <c r="Q4" s="38"/>
    </row>
    <row r="5" spans="1:17" ht="12" customHeight="1">
      <c r="B5" s="28"/>
      <c r="C5" s="28"/>
      <c r="D5" s="28"/>
      <c r="E5" s="28"/>
      <c r="F5" s="28"/>
      <c r="G5" s="28"/>
      <c r="H5" s="28"/>
      <c r="I5" s="28"/>
      <c r="J5" s="28"/>
      <c r="K5" s="86"/>
      <c r="L5" s="100"/>
      <c r="M5" s="28"/>
      <c r="N5" s="41" t="s">
        <v>185</v>
      </c>
      <c r="O5" s="78" t="s">
        <v>140</v>
      </c>
      <c r="P5" s="92"/>
      <c r="Q5" s="28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f t="shared" ref="K6:K37" ca="1" si="0">IF(AND($B$2&lt;=N6,N6&lt;=EndDate),N6,"")</f>
        <v>44742</v>
      </c>
      <c r="L6" s="93">
        <f t="shared" ref="L6:L66" ca="1" si="1">IF($K6="","",IFERROR(VLOOKUP($K6,N:P,3,FALSE),""))</f>
        <v>-1.4773003599055645E-4</v>
      </c>
      <c r="M6" s="28"/>
      <c r="N6" s="80">
        <f ca="1">_xll.BDH(O$2,O$3,StartDate,EndDate,"Per="&amp;O$5,"Fill=E","Sort=R","Dir=V","Dts=S",IF(O$4="","","Curr=" &amp;O$4),"cols=2;rows=61")</f>
        <v>44742</v>
      </c>
      <c r="O6" s="47">
        <v>96.174760000000006</v>
      </c>
      <c r="P6" s="76">
        <f t="shared" ref="P6:P66" si="2">IFERROR(O6/O7-1,"")</f>
        <v>-1.4773003599055645E-4</v>
      </c>
      <c r="Q6" s="28"/>
    </row>
    <row r="7" spans="1:17" ht="12" customHeight="1">
      <c r="A7" s="33" t="s">
        <v>302</v>
      </c>
      <c r="B7" s="42" t="str">
        <f>_xll.BDP($A7,"ID_ISIN")</f>
        <v>LU1276831747</v>
      </c>
      <c r="C7" s="33" t="s">
        <v>309</v>
      </c>
      <c r="D7" s="33" t="s">
        <v>310</v>
      </c>
      <c r="E7" s="43" t="s">
        <v>311</v>
      </c>
      <c r="F7" s="43" t="s">
        <v>312</v>
      </c>
      <c r="G7" s="51">
        <f ca="1">_xlfn.STDEV.S($L:$L)</f>
        <v>2.2415719910704891E-2</v>
      </c>
      <c r="H7" s="51">
        <f ca="1">$G7*SQRT(12)</f>
        <v>7.765033154714833E-2</v>
      </c>
      <c r="I7" s="52">
        <f ca="1">IF($H7&lt;0.5%,1,IF($H7&lt;2%,2,IF($H7&lt;5%,3,IF($H7&lt;10%,4,IF($H7&lt;15%,5,IF($H7&lt;25%,6,7))))))</f>
        <v>4</v>
      </c>
      <c r="J7" s="28"/>
      <c r="K7" s="101">
        <f t="shared" ca="1" si="0"/>
        <v>44712</v>
      </c>
      <c r="L7" s="93">
        <f t="shared" ca="1" si="1"/>
        <v>-2.4329342227222717E-2</v>
      </c>
      <c r="M7" s="28"/>
      <c r="N7" s="81">
        <v>44712</v>
      </c>
      <c r="O7" s="32">
        <v>96.188969999999998</v>
      </c>
      <c r="P7" s="76">
        <f t="shared" si="2"/>
        <v>-2.4329342227222717E-2</v>
      </c>
      <c r="Q7" s="28"/>
    </row>
    <row r="8" spans="1:17" ht="12" customHeight="1">
      <c r="B8" s="28"/>
      <c r="C8" s="28"/>
      <c r="D8" s="28"/>
      <c r="E8" s="28"/>
      <c r="F8" s="28"/>
      <c r="G8" s="28"/>
      <c r="H8" s="28"/>
      <c r="I8" s="28"/>
      <c r="J8" s="28"/>
      <c r="K8" s="101">
        <f t="shared" ca="1" si="0"/>
        <v>44680</v>
      </c>
      <c r="L8" s="93">
        <f t="shared" ca="1" si="1"/>
        <v>4.4001100893220846E-2</v>
      </c>
      <c r="M8" s="28"/>
      <c r="N8" s="81">
        <v>44680</v>
      </c>
      <c r="O8" s="32">
        <v>98.587540000000004</v>
      </c>
      <c r="P8" s="76">
        <f t="shared" si="2"/>
        <v>4.4001100893220846E-2</v>
      </c>
      <c r="Q8" s="28"/>
    </row>
    <row r="9" spans="1:17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f t="shared" ca="1" si="0"/>
        <v>44651</v>
      </c>
      <c r="L9" s="93">
        <f t="shared" ca="1" si="1"/>
        <v>1.216300992854813E-2</v>
      </c>
      <c r="M9" s="28"/>
      <c r="N9" s="81">
        <v>44651</v>
      </c>
      <c r="O9" s="32">
        <v>94.432410000000004</v>
      </c>
      <c r="P9" s="76">
        <f t="shared" si="2"/>
        <v>1.216300992854813E-2</v>
      </c>
      <c r="Q9" s="28"/>
    </row>
    <row r="10" spans="1:17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f t="shared" ca="1" si="0"/>
        <v>44620</v>
      </c>
      <c r="L10" s="93">
        <f t="shared" ca="1" si="1"/>
        <v>-6.5431391116651527E-3</v>
      </c>
      <c r="M10" s="28"/>
      <c r="N10" s="81">
        <v>44620</v>
      </c>
      <c r="O10" s="32">
        <v>93.297629999999998</v>
      </c>
      <c r="P10" s="76">
        <f t="shared" si="2"/>
        <v>-6.5431391116651527E-3</v>
      </c>
      <c r="Q10" s="28"/>
    </row>
    <row r="11" spans="1:17" s="32" customFormat="1" ht="12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101">
        <f t="shared" ca="1" si="0"/>
        <v>44592</v>
      </c>
      <c r="L11" s="93">
        <f t="shared" ca="1" si="1"/>
        <v>1.142951056893704E-2</v>
      </c>
      <c r="M11" s="28"/>
      <c r="N11" s="81">
        <v>44592</v>
      </c>
      <c r="O11" s="32">
        <v>93.912109999999998</v>
      </c>
      <c r="P11" s="76">
        <f t="shared" si="2"/>
        <v>1.142951056893704E-2</v>
      </c>
      <c r="Q11" s="28"/>
    </row>
    <row r="12" spans="1:17" s="32" customFormat="1" ht="12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101">
        <f t="shared" ca="1" si="0"/>
        <v>44561</v>
      </c>
      <c r="L12" s="93">
        <f t="shared" ca="1" si="1"/>
        <v>1.6193718744948571E-2</v>
      </c>
      <c r="M12" s="28"/>
      <c r="N12" s="81">
        <v>44561</v>
      </c>
      <c r="O12" s="32">
        <v>92.85087</v>
      </c>
      <c r="P12" s="76">
        <f t="shared" si="2"/>
        <v>1.6193718744948571E-2</v>
      </c>
      <c r="Q12" s="28"/>
    </row>
    <row r="13" spans="1:17" s="32" customFormat="1" ht="12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101">
        <f t="shared" ca="1" si="0"/>
        <v>44530</v>
      </c>
      <c r="L13" s="93">
        <f t="shared" ca="1" si="1"/>
        <v>8.7377126261194427E-3</v>
      </c>
      <c r="M13" s="28"/>
      <c r="N13" s="81">
        <v>44530</v>
      </c>
      <c r="O13" s="32">
        <v>91.371229999999997</v>
      </c>
      <c r="P13" s="76">
        <f t="shared" si="2"/>
        <v>8.7377126261194427E-3</v>
      </c>
      <c r="Q13" s="28"/>
    </row>
    <row r="14" spans="1:17" s="32" customFormat="1" ht="12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101">
        <f t="shared" ca="1" si="0"/>
        <v>44498</v>
      </c>
      <c r="L14" s="93">
        <f t="shared" ca="1" si="1"/>
        <v>1.314496857262859E-2</v>
      </c>
      <c r="M14" s="28"/>
      <c r="N14" s="81">
        <v>44498</v>
      </c>
      <c r="O14" s="32">
        <v>90.579769999999996</v>
      </c>
      <c r="P14" s="76">
        <f t="shared" si="2"/>
        <v>1.314496857262859E-2</v>
      </c>
      <c r="Q14" s="28"/>
    </row>
    <row r="15" spans="1:17" s="32" customFormat="1" ht="12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101">
        <f t="shared" ca="1" si="0"/>
        <v>44469</v>
      </c>
      <c r="L15" s="93">
        <f t="shared" ca="1" si="1"/>
        <v>1.3732427264431468E-2</v>
      </c>
      <c r="M15" s="28"/>
      <c r="N15" s="81">
        <v>44469</v>
      </c>
      <c r="O15" s="32">
        <v>89.40455</v>
      </c>
      <c r="P15" s="76">
        <f t="shared" si="2"/>
        <v>1.3732427264431468E-2</v>
      </c>
      <c r="Q15" s="28"/>
    </row>
    <row r="16" spans="1:17" s="32" customFormat="1" ht="12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101">
        <f t="shared" ca="1" si="0"/>
        <v>44439</v>
      </c>
      <c r="L16" s="93">
        <f t="shared" ca="1" si="1"/>
        <v>9.4450798139003034E-3</v>
      </c>
      <c r="M16" s="28"/>
      <c r="N16" s="81">
        <v>44439</v>
      </c>
      <c r="O16" s="32">
        <v>88.193439999999995</v>
      </c>
      <c r="P16" s="76">
        <f t="shared" si="2"/>
        <v>9.4450798139003034E-3</v>
      </c>
      <c r="Q16" s="28"/>
    </row>
    <row r="17" spans="1:17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f t="shared" ca="1" si="0"/>
        <v>44407</v>
      </c>
      <c r="L17" s="93">
        <f t="shared" ca="1" si="1"/>
        <v>-8.4330203867755138E-4</v>
      </c>
      <c r="M17" s="28"/>
      <c r="N17" s="81">
        <v>44407</v>
      </c>
      <c r="O17" s="32">
        <v>87.36824</v>
      </c>
      <c r="P17" s="76">
        <f t="shared" si="2"/>
        <v>-8.4330203867755138E-4</v>
      </c>
      <c r="Q17" s="28"/>
    </row>
    <row r="18" spans="1:17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f t="shared" ca="1" si="0"/>
        <v>44377</v>
      </c>
      <c r="L18" s="93">
        <f t="shared" ca="1" si="1"/>
        <v>4.3976265598549391E-2</v>
      </c>
      <c r="M18" s="28"/>
      <c r="N18" s="81">
        <v>44377</v>
      </c>
      <c r="O18" s="32">
        <v>87.441980000000001</v>
      </c>
      <c r="P18" s="76">
        <f t="shared" si="2"/>
        <v>4.3976265598549391E-2</v>
      </c>
      <c r="Q18" s="28"/>
    </row>
    <row r="19" spans="1:17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f t="shared" ca="1" si="0"/>
        <v>44347</v>
      </c>
      <c r="L19" s="93">
        <f t="shared" ca="1" si="1"/>
        <v>-1.4127429235144873E-2</v>
      </c>
      <c r="M19" s="28"/>
      <c r="N19" s="81">
        <v>44347</v>
      </c>
      <c r="O19" s="32">
        <v>83.758589999999998</v>
      </c>
      <c r="P19" s="76">
        <f t="shared" si="2"/>
        <v>-1.4127429235144873E-2</v>
      </c>
      <c r="Q19" s="28"/>
    </row>
    <row r="20" spans="1:17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f t="shared" ca="1" si="0"/>
        <v>44316</v>
      </c>
      <c r="L20" s="93">
        <f t="shared" ca="1" si="1"/>
        <v>-8.771373075734834E-3</v>
      </c>
      <c r="M20" s="28"/>
      <c r="N20" s="81">
        <v>44316</v>
      </c>
      <c r="O20" s="32">
        <v>84.958839999999995</v>
      </c>
      <c r="P20" s="76">
        <f t="shared" si="2"/>
        <v>-8.771373075734834E-3</v>
      </c>
      <c r="Q20" s="28"/>
    </row>
    <row r="21" spans="1:17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f t="shared" ca="1" si="0"/>
        <v>44286</v>
      </c>
      <c r="L21" s="93">
        <f t="shared" ca="1" si="1"/>
        <v>4.278831068703437E-2</v>
      </c>
      <c r="M21" s="28"/>
      <c r="N21" s="81">
        <v>44286</v>
      </c>
      <c r="O21" s="32">
        <v>85.710639999999998</v>
      </c>
      <c r="P21" s="76">
        <f t="shared" si="2"/>
        <v>4.278831068703437E-2</v>
      </c>
      <c r="Q21" s="28"/>
    </row>
    <row r="22" spans="1:17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f t="shared" ca="1" si="0"/>
        <v>44253</v>
      </c>
      <c r="L22" s="93">
        <f t="shared" ca="1" si="1"/>
        <v>1.7213132607715176E-2</v>
      </c>
      <c r="M22" s="28"/>
      <c r="N22" s="81">
        <v>44253</v>
      </c>
      <c r="O22" s="32">
        <v>82.193709999999996</v>
      </c>
      <c r="P22" s="76">
        <f t="shared" si="2"/>
        <v>1.7213132607715176E-2</v>
      </c>
      <c r="Q22" s="28"/>
    </row>
    <row r="23" spans="1:17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f t="shared" ca="1" si="0"/>
        <v>44225</v>
      </c>
      <c r="L23" s="93">
        <f t="shared" ca="1" si="1"/>
        <v>8.2540421768673156E-4</v>
      </c>
      <c r="M23" s="28"/>
      <c r="N23" s="81">
        <v>44225</v>
      </c>
      <c r="O23" s="32">
        <v>80.802840000000003</v>
      </c>
      <c r="P23" s="76">
        <f t="shared" si="2"/>
        <v>8.2540421768673156E-4</v>
      </c>
      <c r="Q23" s="28"/>
    </row>
    <row r="24" spans="1:17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f t="shared" ca="1" si="0"/>
        <v>44196</v>
      </c>
      <c r="L24" s="93">
        <f t="shared" ca="1" si="1"/>
        <v>-7.5881166543255718E-3</v>
      </c>
      <c r="M24" s="28"/>
      <c r="N24" s="81">
        <v>44196</v>
      </c>
      <c r="O24" s="32">
        <v>80.736199999999997</v>
      </c>
      <c r="P24" s="76">
        <f t="shared" si="2"/>
        <v>-7.5881166543255718E-3</v>
      </c>
      <c r="Q24" s="28"/>
    </row>
    <row r="25" spans="1:17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f t="shared" ca="1" si="0"/>
        <v>44165</v>
      </c>
      <c r="L25" s="93">
        <f t="shared" ca="1" si="1"/>
        <v>-3.0153471125454856E-2</v>
      </c>
      <c r="M25" s="28"/>
      <c r="N25" s="81">
        <v>44165</v>
      </c>
      <c r="O25" s="32">
        <v>81.353520000000003</v>
      </c>
      <c r="P25" s="76">
        <f t="shared" si="2"/>
        <v>-3.0153471125454856E-2</v>
      </c>
      <c r="Q25" s="28"/>
    </row>
    <row r="26" spans="1:17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f t="shared" ca="1" si="0"/>
        <v>44134</v>
      </c>
      <c r="L26" s="93">
        <f t="shared" ca="1" si="1"/>
        <v>-6.3512532555975998E-4</v>
      </c>
      <c r="M26" s="28"/>
      <c r="N26" s="81">
        <v>44134</v>
      </c>
      <c r="O26" s="32">
        <v>83.88288</v>
      </c>
      <c r="P26" s="76">
        <f t="shared" si="2"/>
        <v>-6.3512532555975998E-4</v>
      </c>
      <c r="Q26" s="28"/>
    </row>
    <row r="27" spans="1:17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f t="shared" ca="1" si="0"/>
        <v>44104</v>
      </c>
      <c r="L27" s="93">
        <f t="shared" ca="1" si="1"/>
        <v>-1.2281961701301025E-2</v>
      </c>
      <c r="M27" s="28"/>
      <c r="N27" s="81">
        <v>44104</v>
      </c>
      <c r="O27" s="32">
        <v>83.936189999999996</v>
      </c>
      <c r="P27" s="76">
        <f t="shared" si="2"/>
        <v>-1.2281961701301025E-2</v>
      </c>
      <c r="Q27" s="28"/>
    </row>
    <row r="28" spans="1:17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f t="shared" ca="1" si="0"/>
        <v>44074</v>
      </c>
      <c r="L28" s="93">
        <f t="shared" ca="1" si="1"/>
        <v>-4.5717358047655532E-3</v>
      </c>
      <c r="M28" s="28"/>
      <c r="N28" s="81">
        <v>44074</v>
      </c>
      <c r="O28" s="32">
        <v>84.979910000000004</v>
      </c>
      <c r="P28" s="76">
        <f t="shared" si="2"/>
        <v>-4.5717358047655532E-3</v>
      </c>
      <c r="Q28" s="28"/>
    </row>
    <row r="29" spans="1:17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f t="shared" ca="1" si="0"/>
        <v>44043</v>
      </c>
      <c r="L29" s="93">
        <f t="shared" ca="1" si="1"/>
        <v>-4.9591883219753052E-2</v>
      </c>
      <c r="M29" s="28"/>
      <c r="N29" s="81">
        <v>44043</v>
      </c>
      <c r="O29" s="32">
        <v>85.370199999999997</v>
      </c>
      <c r="P29" s="76">
        <f t="shared" si="2"/>
        <v>-4.9591883219753052E-2</v>
      </c>
      <c r="Q29" s="28"/>
    </row>
    <row r="30" spans="1:17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f t="shared" ca="1" si="0"/>
        <v>44012</v>
      </c>
      <c r="L30" s="93">
        <f t="shared" ca="1" si="1"/>
        <v>-3.7579234503702041E-2</v>
      </c>
      <c r="M30" s="28"/>
      <c r="N30" s="81">
        <v>44012</v>
      </c>
      <c r="O30" s="32">
        <v>89.824780000000004</v>
      </c>
      <c r="P30" s="76">
        <f t="shared" si="2"/>
        <v>-3.7579234503702041E-2</v>
      </c>
      <c r="Q30" s="28"/>
    </row>
    <row r="31" spans="1:17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f t="shared" ca="1" si="0"/>
        <v>43980</v>
      </c>
      <c r="L31" s="93">
        <f t="shared" ca="1" si="1"/>
        <v>-3.0972558242587822E-2</v>
      </c>
      <c r="M31" s="28"/>
      <c r="N31" s="81">
        <v>43980</v>
      </c>
      <c r="O31" s="32">
        <v>93.332130000000006</v>
      </c>
      <c r="P31" s="76">
        <f t="shared" si="2"/>
        <v>-3.0972558242587822E-2</v>
      </c>
      <c r="Q31" s="28"/>
    </row>
    <row r="32" spans="1:17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f t="shared" ca="1" si="0"/>
        <v>43951</v>
      </c>
      <c r="L32" s="93">
        <f t="shared" ca="1" si="1"/>
        <v>1.3596884299040823E-2</v>
      </c>
      <c r="M32" s="28"/>
      <c r="N32" s="81">
        <v>43951</v>
      </c>
      <c r="O32" s="32">
        <v>96.315259999999995</v>
      </c>
      <c r="P32" s="76">
        <f t="shared" si="2"/>
        <v>1.3596884299040823E-2</v>
      </c>
      <c r="Q32" s="28"/>
    </row>
    <row r="33" spans="1:17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f t="shared" ca="1" si="0"/>
        <v>43921</v>
      </c>
      <c r="L33" s="93">
        <f t="shared" ca="1" si="1"/>
        <v>-3.1454930961664629E-2</v>
      </c>
      <c r="M33" s="28"/>
      <c r="N33" s="81">
        <v>43921</v>
      </c>
      <c r="O33" s="32">
        <v>95.023240000000001</v>
      </c>
      <c r="P33" s="76">
        <f t="shared" si="2"/>
        <v>-3.1454930961664629E-2</v>
      </c>
      <c r="Q33" s="28"/>
    </row>
    <row r="34" spans="1:17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f t="shared" ca="1" si="0"/>
        <v>43889</v>
      </c>
      <c r="L34" s="93">
        <f t="shared" ca="1" si="1"/>
        <v>7.0806174576807379E-3</v>
      </c>
      <c r="M34" s="28"/>
      <c r="N34" s="81">
        <v>43889</v>
      </c>
      <c r="O34" s="32">
        <v>98.109260000000006</v>
      </c>
      <c r="P34" s="76">
        <f t="shared" si="2"/>
        <v>7.0806174576807379E-3</v>
      </c>
      <c r="Q34" s="28"/>
    </row>
    <row r="35" spans="1:17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f t="shared" ca="1" si="0"/>
        <v>43861</v>
      </c>
      <c r="L35" s="93">
        <f t="shared" ca="1" si="1"/>
        <v>9.9927832087736146E-3</v>
      </c>
      <c r="M35" s="28"/>
      <c r="N35" s="81">
        <v>43861</v>
      </c>
      <c r="O35" s="32">
        <v>97.419470000000004</v>
      </c>
      <c r="P35" s="76">
        <f t="shared" si="2"/>
        <v>9.9927832087736146E-3</v>
      </c>
      <c r="Q35" s="28"/>
    </row>
    <row r="36" spans="1:17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f t="shared" ca="1" si="0"/>
        <v>43830</v>
      </c>
      <c r="L36" s="93">
        <f t="shared" ca="1" si="1"/>
        <v>-2.3894718029295881E-3</v>
      </c>
      <c r="M36" s="28"/>
      <c r="N36" s="81">
        <v>43830</v>
      </c>
      <c r="O36" s="32">
        <v>96.455609999999993</v>
      </c>
      <c r="P36" s="76">
        <f t="shared" si="2"/>
        <v>-2.3894718029295881E-3</v>
      </c>
      <c r="Q36" s="28"/>
    </row>
    <row r="37" spans="1:17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f t="shared" ca="1" si="0"/>
        <v>43798</v>
      </c>
      <c r="L37" s="93">
        <f t="shared" ca="1" si="1"/>
        <v>2.3233250045242348E-2</v>
      </c>
      <c r="M37" s="28"/>
      <c r="N37" s="81">
        <v>43798</v>
      </c>
      <c r="O37" s="32">
        <v>96.686639999999997</v>
      </c>
      <c r="P37" s="76">
        <f t="shared" si="2"/>
        <v>2.3233250045242348E-2</v>
      </c>
      <c r="Q37" s="28"/>
    </row>
    <row r="38" spans="1:17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f t="shared" ref="K38:K66" ca="1" si="3">IF(AND($B$2&lt;=N38,N38&lt;=EndDate),N38,"")</f>
        <v>43769</v>
      </c>
      <c r="L38" s="93">
        <f t="shared" ca="1" si="1"/>
        <v>-1.7322916205182004E-2</v>
      </c>
      <c r="M38" s="28"/>
      <c r="N38" s="81">
        <v>43769</v>
      </c>
      <c r="O38" s="32">
        <v>94.491299999999995</v>
      </c>
      <c r="P38" s="76">
        <f t="shared" si="2"/>
        <v>-1.7322916205182004E-2</v>
      </c>
      <c r="Q38" s="28"/>
    </row>
    <row r="39" spans="1:17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f t="shared" ca="1" si="3"/>
        <v>43738</v>
      </c>
      <c r="L39" s="93">
        <f t="shared" ca="1" si="1"/>
        <v>1.7403255875960921E-2</v>
      </c>
      <c r="M39" s="28"/>
      <c r="N39" s="81">
        <v>43738</v>
      </c>
      <c r="O39" s="32">
        <v>96.157020000000003</v>
      </c>
      <c r="P39" s="76">
        <f t="shared" si="2"/>
        <v>1.7403255875960921E-2</v>
      </c>
      <c r="Q39" s="28"/>
    </row>
    <row r="40" spans="1:17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f t="shared" ca="1" si="3"/>
        <v>43707</v>
      </c>
      <c r="L40" s="93">
        <f t="shared" ca="1" si="1"/>
        <v>-9.2955910749158432E-3</v>
      </c>
      <c r="M40" s="28"/>
      <c r="N40" s="81">
        <v>43707</v>
      </c>
      <c r="O40" s="32">
        <v>94.512200000000007</v>
      </c>
      <c r="P40" s="76">
        <f t="shared" si="2"/>
        <v>-9.2955910749158432E-3</v>
      </c>
      <c r="Q40" s="28"/>
    </row>
    <row r="41" spans="1:17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f t="shared" ca="1" si="3"/>
        <v>43677</v>
      </c>
      <c r="L41" s="93">
        <f t="shared" ca="1" si="1"/>
        <v>2.2974711132581094E-2</v>
      </c>
      <c r="M41" s="28"/>
      <c r="N41" s="81">
        <v>43677</v>
      </c>
      <c r="O41" s="32">
        <v>95.398989999999998</v>
      </c>
      <c r="P41" s="76">
        <f t="shared" si="2"/>
        <v>2.2974711132581094E-2</v>
      </c>
      <c r="Q41" s="28"/>
    </row>
    <row r="42" spans="1:17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f t="shared" ca="1" si="3"/>
        <v>43644</v>
      </c>
      <c r="L42" s="93">
        <f t="shared" ca="1" si="1"/>
        <v>-1.4365592334292243E-2</v>
      </c>
      <c r="M42" s="28"/>
      <c r="N42" s="81">
        <v>43644</v>
      </c>
      <c r="O42" s="32">
        <v>93.256450000000001</v>
      </c>
      <c r="P42" s="76">
        <f t="shared" si="2"/>
        <v>-1.4365592334292243E-2</v>
      </c>
      <c r="Q42" s="28"/>
    </row>
    <row r="43" spans="1:17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f t="shared" ca="1" si="3"/>
        <v>43616</v>
      </c>
      <c r="L43" s="93">
        <f t="shared" ca="1" si="1"/>
        <v>-2.7486634522847719E-2</v>
      </c>
      <c r="M43" s="28"/>
      <c r="N43" s="81">
        <v>43616</v>
      </c>
      <c r="O43" s="32">
        <v>94.615660000000005</v>
      </c>
      <c r="P43" s="76">
        <f t="shared" si="2"/>
        <v>-2.7486634522847719E-2</v>
      </c>
      <c r="Q43" s="28"/>
    </row>
    <row r="44" spans="1:17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f t="shared" ca="1" si="3"/>
        <v>43585</v>
      </c>
      <c r="L44" s="93">
        <f t="shared" ca="1" si="1"/>
        <v>3.8418343821778889E-2</v>
      </c>
      <c r="M44" s="28"/>
      <c r="N44" s="81">
        <v>43585</v>
      </c>
      <c r="O44" s="32">
        <v>97.289829999999995</v>
      </c>
      <c r="P44" s="76">
        <f t="shared" si="2"/>
        <v>3.8418343821778889E-2</v>
      </c>
      <c r="Q44" s="28"/>
    </row>
    <row r="45" spans="1:17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f t="shared" ca="1" si="3"/>
        <v>43553</v>
      </c>
      <c r="L45" s="93">
        <f t="shared" ca="1" si="1"/>
        <v>9.7378012360800348E-3</v>
      </c>
      <c r="M45" s="28"/>
      <c r="N45" s="81">
        <v>43553</v>
      </c>
      <c r="O45" s="32">
        <v>93.690399999999997</v>
      </c>
      <c r="P45" s="76">
        <f t="shared" si="2"/>
        <v>9.7378012360800348E-3</v>
      </c>
      <c r="Q45" s="28"/>
    </row>
    <row r="46" spans="1:17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f t="shared" ca="1" si="3"/>
        <v>43524</v>
      </c>
      <c r="L46" s="93">
        <f t="shared" ca="1" si="1"/>
        <v>2.8768804022168748E-2</v>
      </c>
      <c r="M46" s="28"/>
      <c r="N46" s="81">
        <v>43524</v>
      </c>
      <c r="O46" s="32">
        <v>92.786860000000004</v>
      </c>
      <c r="P46" s="76">
        <f t="shared" si="2"/>
        <v>2.8768804022168748E-2</v>
      </c>
      <c r="Q46" s="28"/>
    </row>
    <row r="47" spans="1:17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f t="shared" ca="1" si="3"/>
        <v>43496</v>
      </c>
      <c r="L47" s="93">
        <f t="shared" ca="1" si="1"/>
        <v>4.9995308370449187E-2</v>
      </c>
      <c r="M47" s="28"/>
      <c r="N47" s="81">
        <v>43496</v>
      </c>
      <c r="O47" s="32">
        <v>90.192139999999995</v>
      </c>
      <c r="P47" s="76">
        <f t="shared" si="2"/>
        <v>4.9995308370449187E-2</v>
      </c>
      <c r="Q47" s="28"/>
    </row>
    <row r="48" spans="1:17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f t="shared" ca="1" si="3"/>
        <v>43465</v>
      </c>
      <c r="L48" s="93">
        <f t="shared" ca="1" si="1"/>
        <v>-5.3528029060015303E-2</v>
      </c>
      <c r="M48" s="28"/>
      <c r="N48" s="81">
        <v>43465</v>
      </c>
      <c r="O48" s="32">
        <v>85.897660000000002</v>
      </c>
      <c r="P48" s="76">
        <f t="shared" si="2"/>
        <v>-5.3528029060015303E-2</v>
      </c>
      <c r="Q48" s="28"/>
    </row>
    <row r="49" spans="1:17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f t="shared" ca="1" si="3"/>
        <v>43434</v>
      </c>
      <c r="L49" s="93">
        <f t="shared" ca="1" si="1"/>
        <v>-8.4236695291489694E-3</v>
      </c>
      <c r="M49" s="28"/>
      <c r="N49" s="81">
        <v>43434</v>
      </c>
      <c r="O49" s="32">
        <v>90.755629999999996</v>
      </c>
      <c r="P49" s="76">
        <f t="shared" si="2"/>
        <v>-8.4236695291489694E-3</v>
      </c>
      <c r="Q49" s="28"/>
    </row>
    <row r="50" spans="1:17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f t="shared" ca="1" si="3"/>
        <v>43404</v>
      </c>
      <c r="L50" s="93">
        <f t="shared" ca="1" si="1"/>
        <v>-1.5932102505966106E-2</v>
      </c>
      <c r="M50" s="28"/>
      <c r="N50" s="81">
        <v>43404</v>
      </c>
      <c r="O50" s="32">
        <v>91.526619999999994</v>
      </c>
      <c r="P50" s="76">
        <f t="shared" si="2"/>
        <v>-1.5932102505966106E-2</v>
      </c>
      <c r="Q50" s="28"/>
    </row>
    <row r="51" spans="1:17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f t="shared" ca="1" si="3"/>
        <v>43371</v>
      </c>
      <c r="L51" s="93">
        <f t="shared" ca="1" si="1"/>
        <v>1.4233995691470547E-3</v>
      </c>
      <c r="M51" s="28"/>
      <c r="N51" s="81">
        <v>43371</v>
      </c>
      <c r="O51" s="32">
        <v>93.008439999999993</v>
      </c>
      <c r="P51" s="76">
        <f t="shared" si="2"/>
        <v>1.4233995691470547E-3</v>
      </c>
      <c r="Q51" s="28"/>
    </row>
    <row r="52" spans="1:17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f t="shared" ca="1" si="3"/>
        <v>43343</v>
      </c>
      <c r="L52" s="93">
        <f t="shared" ca="1" si="1"/>
        <v>5.3790171459351388E-3</v>
      </c>
      <c r="M52" s="28"/>
      <c r="N52" s="81">
        <v>43343</v>
      </c>
      <c r="O52" s="32">
        <v>92.876239999999996</v>
      </c>
      <c r="P52" s="76">
        <f t="shared" si="2"/>
        <v>5.3790171459351388E-3</v>
      </c>
      <c r="Q52" s="28"/>
    </row>
    <row r="53" spans="1:17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f t="shared" ca="1" si="3"/>
        <v>43312</v>
      </c>
      <c r="L53" s="93">
        <f t="shared" ca="1" si="1"/>
        <v>1.3161877637936081E-2</v>
      </c>
      <c r="M53" s="28"/>
      <c r="N53" s="81">
        <v>43312</v>
      </c>
      <c r="O53" s="32">
        <v>92.379329999999996</v>
      </c>
      <c r="P53" s="76">
        <f t="shared" si="2"/>
        <v>1.3161877637936081E-2</v>
      </c>
      <c r="Q53" s="28"/>
    </row>
    <row r="54" spans="1:17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f t="shared" ca="1" si="3"/>
        <v>43280</v>
      </c>
      <c r="L54" s="93">
        <f t="shared" ca="1" si="1"/>
        <v>-1.3668667146747304E-2</v>
      </c>
      <c r="M54" s="28"/>
      <c r="N54" s="81">
        <v>43280</v>
      </c>
      <c r="O54" s="32">
        <v>91.179239999999993</v>
      </c>
      <c r="P54" s="76">
        <f t="shared" si="2"/>
        <v>-1.3668667146747304E-2</v>
      </c>
      <c r="Q54" s="28"/>
    </row>
    <row r="55" spans="1:17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f t="shared" ca="1" si="3"/>
        <v>43251</v>
      </c>
      <c r="L55" s="93">
        <f t="shared" ca="1" si="1"/>
        <v>3.0254618061762439E-2</v>
      </c>
      <c r="M55" s="28"/>
      <c r="N55" s="81">
        <v>43251</v>
      </c>
      <c r="O55" s="32">
        <v>92.442809999999994</v>
      </c>
      <c r="P55" s="76">
        <f t="shared" si="2"/>
        <v>3.0254618061762439E-2</v>
      </c>
      <c r="Q55" s="28"/>
    </row>
    <row r="56" spans="1:17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f t="shared" ca="1" si="3"/>
        <v>43220</v>
      </c>
      <c r="L56" s="93">
        <f t="shared" ca="1" si="1"/>
        <v>2.1687138792495952E-2</v>
      </c>
      <c r="M56" s="28"/>
      <c r="N56" s="81">
        <v>43220</v>
      </c>
      <c r="O56" s="32">
        <v>89.728120000000004</v>
      </c>
      <c r="P56" s="76">
        <f t="shared" si="2"/>
        <v>2.1687138792495952E-2</v>
      </c>
      <c r="Q56" s="28"/>
    </row>
    <row r="57" spans="1:17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f t="shared" ca="1" si="3"/>
        <v>43189</v>
      </c>
      <c r="L57" s="93">
        <f t="shared" ca="1" si="1"/>
        <v>-1.3762975151001E-2</v>
      </c>
      <c r="M57" s="28"/>
      <c r="N57" s="81">
        <v>43189</v>
      </c>
      <c r="O57" s="32">
        <v>87.823480000000004</v>
      </c>
      <c r="P57" s="76">
        <f t="shared" si="2"/>
        <v>-1.3762975151001E-2</v>
      </c>
      <c r="Q57" s="28"/>
    </row>
    <row r="58" spans="1:17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f t="shared" ca="1" si="3"/>
        <v>43159</v>
      </c>
      <c r="L58" s="93">
        <f t="shared" ca="1" si="1"/>
        <v>4.9233056390840524E-4</v>
      </c>
      <c r="M58" s="28"/>
      <c r="N58" s="81">
        <v>43159</v>
      </c>
      <c r="O58" s="32">
        <v>89.049059999999997</v>
      </c>
      <c r="P58" s="76">
        <f t="shared" si="2"/>
        <v>4.9233056390840524E-4</v>
      </c>
      <c r="Q58" s="28"/>
    </row>
    <row r="59" spans="1:17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f t="shared" ca="1" si="3"/>
        <v>43131</v>
      </c>
      <c r="L59" s="93">
        <f t="shared" ca="1" si="1"/>
        <v>-1.3168874118584473E-2</v>
      </c>
      <c r="M59" s="28"/>
      <c r="N59" s="81">
        <v>43131</v>
      </c>
      <c r="O59" s="32">
        <v>89.005240000000001</v>
      </c>
      <c r="P59" s="76">
        <f t="shared" si="2"/>
        <v>-1.3168874118584473E-2</v>
      </c>
      <c r="Q59" s="28"/>
    </row>
    <row r="60" spans="1:17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f t="shared" ca="1" si="3"/>
        <v>43098</v>
      </c>
      <c r="L60" s="93">
        <f t="shared" ca="1" si="1"/>
        <v>-1.1318433608527023E-3</v>
      </c>
      <c r="M60" s="28"/>
      <c r="N60" s="81">
        <v>43098</v>
      </c>
      <c r="O60" s="32">
        <v>90.192980000000006</v>
      </c>
      <c r="P60" s="76">
        <f t="shared" si="2"/>
        <v>-1.1318433608527023E-3</v>
      </c>
      <c r="Q60" s="28"/>
    </row>
    <row r="61" spans="1:17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f t="shared" ca="1" si="3"/>
        <v>43069</v>
      </c>
      <c r="L61" s="93">
        <f t="shared" ca="1" si="1"/>
        <v>-1.8241140023139368E-2</v>
      </c>
      <c r="M61" s="28"/>
      <c r="N61" s="81">
        <v>43069</v>
      </c>
      <c r="O61" s="32">
        <v>90.295180000000002</v>
      </c>
      <c r="P61" s="76">
        <f t="shared" si="2"/>
        <v>-1.8241140023139368E-2</v>
      </c>
      <c r="Q61" s="28"/>
    </row>
    <row r="62" spans="1:17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f t="shared" ca="1" si="3"/>
        <v>43039</v>
      </c>
      <c r="L62" s="93">
        <f t="shared" ca="1" si="1"/>
        <v>2.0738875575292193E-2</v>
      </c>
      <c r="M62" s="28"/>
      <c r="N62" s="81">
        <v>43039</v>
      </c>
      <c r="O62" s="32">
        <v>91.97287</v>
      </c>
      <c r="P62" s="76">
        <f t="shared" si="2"/>
        <v>2.0738875575292193E-2</v>
      </c>
      <c r="Q62" s="28"/>
    </row>
    <row r="63" spans="1:17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f t="shared" ca="1" si="3"/>
        <v>43007</v>
      </c>
      <c r="L63" s="93">
        <f t="shared" ca="1" si="1"/>
        <v>1.7612226316323198E-2</v>
      </c>
      <c r="M63" s="28"/>
      <c r="N63" s="81">
        <v>43007</v>
      </c>
      <c r="O63" s="32">
        <v>90.104209999999995</v>
      </c>
      <c r="P63" s="76">
        <f t="shared" si="2"/>
        <v>1.7612226316323198E-2</v>
      </c>
      <c r="Q63" s="28"/>
    </row>
    <row r="64" spans="1:17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f t="shared" ca="1" si="3"/>
        <v>42978</v>
      </c>
      <c r="L64" s="93">
        <f t="shared" ca="1" si="1"/>
        <v>-1.1443245495744714E-3</v>
      </c>
      <c r="M64" s="28"/>
      <c r="N64" s="81">
        <v>42978</v>
      </c>
      <c r="O64" s="32">
        <v>88.544740000000004</v>
      </c>
      <c r="P64" s="76">
        <f t="shared" si="2"/>
        <v>-1.1443245495744714E-3</v>
      </c>
      <c r="Q64" s="28"/>
    </row>
    <row r="65" spans="1:17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 t="str">
        <f t="shared" ca="1" si="3"/>
        <v/>
      </c>
      <c r="L65" s="93" t="str">
        <f t="shared" ca="1" si="1"/>
        <v/>
      </c>
      <c r="M65" s="28"/>
      <c r="N65" s="81">
        <v>42947</v>
      </c>
      <c r="O65" s="32">
        <v>88.646180000000001</v>
      </c>
      <c r="P65" s="76">
        <f t="shared" si="2"/>
        <v>-2.3531643344241404E-2</v>
      </c>
      <c r="Q65" s="28"/>
    </row>
    <row r="66" spans="1:17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 t="str">
        <f t="shared" ca="1" si="3"/>
        <v/>
      </c>
      <c r="L66" s="93" t="str">
        <f t="shared" ca="1" si="1"/>
        <v/>
      </c>
      <c r="M66" s="28"/>
      <c r="N66" s="81">
        <v>42916</v>
      </c>
      <c r="O66" s="32">
        <v>90.782439999999994</v>
      </c>
      <c r="P66" s="76" t="str">
        <f t="shared" si="2"/>
        <v/>
      </c>
      <c r="Q66" s="28"/>
    </row>
    <row r="67" spans="1:17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 t="str">
        <f t="shared" ref="K67" ca="1" si="4">IF(AND($B$2&lt;=N67,N67&lt;=EndDate),N67,"")</f>
        <v/>
      </c>
      <c r="L67" s="93" t="str">
        <f t="shared" ref="L67" ca="1" si="5">IF($K67="","",IFERROR(VLOOKUP($K67,N:P,3,FALSE),""))</f>
        <v/>
      </c>
      <c r="M67" s="28"/>
      <c r="N67" s="81"/>
      <c r="P67" s="76" t="str">
        <f t="shared" ref="P67" si="6">IFERROR(O67/O68-1,"")</f>
        <v/>
      </c>
      <c r="Q67" s="28"/>
    </row>
    <row r="68" spans="1:17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8"/>
      <c r="M68" s="28"/>
      <c r="N68" s="82"/>
      <c r="P68" s="76"/>
      <c r="Q68" s="28"/>
    </row>
    <row r="69" spans="1:17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8"/>
      <c r="M69" s="28"/>
      <c r="N69" s="82"/>
      <c r="P69" s="76"/>
      <c r="Q69" s="28"/>
    </row>
    <row r="70" spans="1:17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8"/>
      <c r="M70" s="28"/>
      <c r="N70" s="82"/>
      <c r="P70" s="76"/>
      <c r="Q70" s="28"/>
    </row>
    <row r="71" spans="1:17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8"/>
      <c r="M71" s="28"/>
      <c r="N71" s="82"/>
      <c r="P71" s="76"/>
      <c r="Q71" s="28"/>
    </row>
    <row r="72" spans="1:17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8"/>
      <c r="M72" s="28"/>
      <c r="N72" s="82"/>
      <c r="P72" s="76"/>
      <c r="Q72" s="28"/>
    </row>
    <row r="73" spans="1:17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8"/>
      <c r="M73" s="28"/>
      <c r="N73" s="82"/>
      <c r="P73" s="76"/>
      <c r="Q73" s="28"/>
    </row>
    <row r="74" spans="1:17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8"/>
      <c r="M74" s="28"/>
      <c r="N74" s="82"/>
      <c r="P74" s="76"/>
      <c r="Q74" s="28"/>
    </row>
    <row r="75" spans="1:17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8"/>
      <c r="M75" s="28"/>
      <c r="N75" s="82"/>
      <c r="P75" s="76"/>
      <c r="Q75" s="28"/>
    </row>
    <row r="76" spans="1:17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8"/>
      <c r="M76" s="28"/>
      <c r="N76" s="82"/>
      <c r="P76" s="76"/>
      <c r="Q76" s="28"/>
    </row>
    <row r="77" spans="1:17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8"/>
      <c r="M77" s="28"/>
      <c r="N77" s="82"/>
      <c r="P77" s="76"/>
      <c r="Q77" s="28"/>
    </row>
    <row r="78" spans="1:17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8"/>
      <c r="M78" s="28"/>
      <c r="N78" s="82"/>
      <c r="P78" s="76"/>
      <c r="Q78" s="28"/>
    </row>
    <row r="79" spans="1:17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8"/>
      <c r="M79" s="28"/>
      <c r="N79" s="82"/>
      <c r="P79" s="76"/>
      <c r="Q79" s="28"/>
    </row>
    <row r="80" spans="1:17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8"/>
      <c r="M80" s="28"/>
      <c r="N80" s="82"/>
      <c r="P80" s="76"/>
      <c r="Q80" s="28"/>
    </row>
    <row r="81" spans="1:17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8"/>
      <c r="M81" s="28"/>
      <c r="N81" s="82"/>
      <c r="P81" s="76"/>
      <c r="Q81" s="28"/>
    </row>
    <row r="82" spans="1:17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8"/>
      <c r="M82" s="28"/>
      <c r="N82" s="82"/>
      <c r="P82" s="76"/>
      <c r="Q82" s="28"/>
    </row>
    <row r="83" spans="1:17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8"/>
      <c r="M83" s="28"/>
      <c r="N83" s="82"/>
      <c r="P83" s="76"/>
      <c r="Q83" s="28"/>
    </row>
    <row r="84" spans="1:17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8"/>
      <c r="M84" s="28"/>
      <c r="N84" s="82"/>
      <c r="P84" s="76"/>
      <c r="Q84" s="28"/>
    </row>
    <row r="85" spans="1:17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8"/>
      <c r="M85" s="28"/>
      <c r="N85" s="82"/>
      <c r="P85" s="76"/>
      <c r="Q85" s="28"/>
    </row>
    <row r="86" spans="1:17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8"/>
      <c r="M86" s="28"/>
      <c r="N86" s="82"/>
      <c r="P86" s="76"/>
      <c r="Q86" s="28"/>
    </row>
    <row r="87" spans="1:17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8"/>
      <c r="M87" s="28"/>
      <c r="N87" s="82"/>
      <c r="P87" s="76"/>
      <c r="Q87" s="28"/>
    </row>
    <row r="88" spans="1:17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8"/>
      <c r="M88" s="28"/>
      <c r="N88" s="82"/>
      <c r="P88" s="76"/>
      <c r="Q88" s="28"/>
    </row>
    <row r="89" spans="1:17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8"/>
      <c r="M89" s="28"/>
      <c r="N89" s="82"/>
      <c r="P89" s="76"/>
      <c r="Q89" s="28"/>
    </row>
    <row r="90" spans="1:17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8"/>
      <c r="M90" s="28"/>
      <c r="N90" s="82"/>
      <c r="P90" s="76"/>
      <c r="Q90" s="28"/>
    </row>
    <row r="91" spans="1:17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8"/>
      <c r="M91" s="28"/>
      <c r="N91" s="82"/>
      <c r="P91" s="76"/>
      <c r="Q91" s="28"/>
    </row>
    <row r="92" spans="1:17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8"/>
      <c r="M92" s="28"/>
      <c r="N92" s="82"/>
      <c r="P92" s="76"/>
      <c r="Q92" s="28"/>
    </row>
    <row r="93" spans="1:17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8"/>
      <c r="M93" s="28"/>
      <c r="N93" s="82"/>
      <c r="P93" s="76"/>
      <c r="Q93" s="28"/>
    </row>
    <row r="94" spans="1:17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8"/>
      <c r="M94" s="28"/>
      <c r="N94" s="82"/>
      <c r="P94" s="76"/>
      <c r="Q94" s="28"/>
    </row>
    <row r="95" spans="1:17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8"/>
      <c r="M95" s="28"/>
      <c r="N95" s="82"/>
      <c r="P95" s="76"/>
      <c r="Q95" s="28"/>
    </row>
    <row r="96" spans="1:17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8"/>
      <c r="M96" s="28"/>
      <c r="N96" s="82"/>
      <c r="P96" s="76"/>
      <c r="Q96" s="28"/>
    </row>
    <row r="97" spans="1:17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8"/>
      <c r="M97" s="28"/>
      <c r="N97" s="82"/>
      <c r="P97" s="76"/>
      <c r="Q97" s="28"/>
    </row>
    <row r="98" spans="1:17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8"/>
      <c r="M98" s="28"/>
      <c r="N98" s="82"/>
      <c r="P98" s="76"/>
      <c r="Q98" s="28"/>
    </row>
    <row r="99" spans="1:17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8"/>
      <c r="M99" s="28"/>
      <c r="N99" s="82"/>
      <c r="P99" s="76"/>
      <c r="Q99" s="28"/>
    </row>
    <row r="100" spans="1:17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8"/>
      <c r="M100" s="28"/>
      <c r="N100" s="82"/>
      <c r="P100" s="76"/>
      <c r="Q100" s="28"/>
    </row>
    <row r="101" spans="1:17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98"/>
      <c r="M101" s="28"/>
      <c r="N101" s="82"/>
      <c r="P101" s="76"/>
      <c r="Q101" s="28"/>
    </row>
    <row r="102" spans="1:17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98"/>
      <c r="M102" s="28"/>
      <c r="N102" s="82"/>
      <c r="P102" s="76"/>
      <c r="Q102" s="28"/>
    </row>
    <row r="103" spans="1:17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98"/>
      <c r="M103" s="28"/>
      <c r="N103" s="82"/>
      <c r="P103" s="76"/>
      <c r="Q103" s="28"/>
    </row>
    <row r="104" spans="1:17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98"/>
      <c r="M104" s="28"/>
      <c r="N104" s="82"/>
      <c r="P104" s="76"/>
      <c r="Q104" s="28"/>
    </row>
    <row r="105" spans="1:17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98"/>
      <c r="M105" s="28"/>
      <c r="N105" s="82"/>
      <c r="P105" s="76"/>
      <c r="Q105" s="28"/>
    </row>
    <row r="106" spans="1:17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98"/>
      <c r="M106" s="28"/>
      <c r="N106" s="82"/>
      <c r="P106" s="76"/>
      <c r="Q106" s="28"/>
    </row>
    <row r="107" spans="1:17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98"/>
      <c r="M107" s="28"/>
      <c r="N107" s="82"/>
      <c r="P107" s="76"/>
      <c r="Q107" s="28"/>
    </row>
    <row r="108" spans="1:17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98"/>
      <c r="M108" s="28"/>
      <c r="N108" s="82"/>
      <c r="P108" s="76"/>
      <c r="Q108" s="28"/>
    </row>
    <row r="109" spans="1:17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98"/>
      <c r="M109" s="28"/>
      <c r="N109" s="82"/>
      <c r="P109" s="76"/>
      <c r="Q109" s="28"/>
    </row>
    <row r="110" spans="1:17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98"/>
      <c r="M110" s="28"/>
      <c r="N110" s="82"/>
      <c r="P110" s="76"/>
      <c r="Q110" s="28"/>
    </row>
    <row r="111" spans="1:17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98"/>
      <c r="M111" s="28"/>
      <c r="N111" s="82"/>
      <c r="P111" s="76"/>
      <c r="Q111" s="28"/>
    </row>
    <row r="112" spans="1:17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98"/>
      <c r="M112" s="28"/>
      <c r="N112" s="82"/>
      <c r="P112" s="76"/>
      <c r="Q112" s="28"/>
    </row>
    <row r="113" spans="1:17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98"/>
      <c r="M113" s="28"/>
      <c r="N113" s="82"/>
      <c r="P113" s="76"/>
      <c r="Q113" s="28"/>
    </row>
    <row r="114" spans="1:17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98"/>
      <c r="M114" s="28"/>
      <c r="N114" s="82"/>
      <c r="P114" s="76"/>
      <c r="Q114" s="28"/>
    </row>
    <row r="115" spans="1:17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98"/>
      <c r="M115" s="28"/>
      <c r="N115" s="82"/>
      <c r="P115" s="76"/>
      <c r="Q115" s="28"/>
    </row>
    <row r="116" spans="1:17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98"/>
      <c r="M116" s="28"/>
      <c r="N116" s="82"/>
      <c r="P116" s="76"/>
      <c r="Q116" s="28"/>
    </row>
    <row r="117" spans="1:17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98"/>
      <c r="M117" s="28"/>
      <c r="N117" s="82"/>
      <c r="P117" s="76"/>
      <c r="Q117" s="28"/>
    </row>
    <row r="118" spans="1:17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98"/>
      <c r="M118" s="28"/>
      <c r="N118" s="82"/>
      <c r="P118" s="76"/>
      <c r="Q118" s="28"/>
    </row>
    <row r="119" spans="1:17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98"/>
      <c r="M119" s="28"/>
      <c r="N119" s="82"/>
      <c r="P119" s="76"/>
      <c r="Q119" s="28"/>
    </row>
    <row r="120" spans="1:17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98"/>
      <c r="M120" s="28"/>
      <c r="N120" s="82"/>
      <c r="P120" s="76"/>
      <c r="Q120" s="28"/>
    </row>
    <row r="121" spans="1:17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98"/>
      <c r="M121" s="28"/>
      <c r="N121" s="82"/>
      <c r="P121" s="76"/>
      <c r="Q121" s="28"/>
    </row>
    <row r="122" spans="1:17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98"/>
      <c r="M122" s="28"/>
      <c r="N122" s="82"/>
      <c r="P122" s="76"/>
      <c r="Q122" s="28"/>
    </row>
    <row r="123" spans="1:17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98"/>
      <c r="M123" s="28"/>
      <c r="N123" s="82"/>
      <c r="P123" s="76"/>
      <c r="Q123" s="28"/>
    </row>
    <row r="124" spans="1:17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98"/>
      <c r="M124" s="28"/>
      <c r="N124" s="82"/>
      <c r="P124" s="76"/>
      <c r="Q124" s="28"/>
    </row>
    <row r="125" spans="1:17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98"/>
      <c r="M125" s="28"/>
      <c r="N125" s="82"/>
      <c r="P125" s="76"/>
      <c r="Q125" s="28"/>
    </row>
    <row r="126" spans="1:17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98"/>
      <c r="M126" s="28"/>
      <c r="N126" s="82"/>
      <c r="P126" s="76"/>
      <c r="Q126" s="28"/>
    </row>
    <row r="127" spans="1:17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98"/>
      <c r="M127" s="28"/>
      <c r="N127" s="82"/>
      <c r="P127" s="76"/>
      <c r="Q127" s="28"/>
    </row>
    <row r="128" spans="1:17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98"/>
      <c r="M128" s="28"/>
      <c r="N128" s="82"/>
      <c r="P128" s="76"/>
      <c r="Q128" s="28"/>
    </row>
    <row r="129" spans="1:17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98"/>
      <c r="M129" s="28"/>
      <c r="N129" s="82"/>
      <c r="P129" s="76"/>
      <c r="Q129" s="28"/>
    </row>
    <row r="130" spans="1:17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98"/>
      <c r="M130" s="28"/>
      <c r="N130" s="82"/>
      <c r="P130" s="76"/>
      <c r="Q130" s="28"/>
    </row>
    <row r="131" spans="1:17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98"/>
      <c r="M131" s="28"/>
      <c r="N131" s="82"/>
      <c r="P131" s="76"/>
      <c r="Q131" s="28"/>
    </row>
    <row r="132" spans="1:17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98"/>
      <c r="M132" s="28"/>
      <c r="N132" s="82"/>
      <c r="P132" s="76"/>
      <c r="Q132" s="28"/>
    </row>
    <row r="133" spans="1:17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98"/>
      <c r="M133" s="28"/>
      <c r="N133" s="82"/>
      <c r="P133" s="76"/>
      <c r="Q133" s="28"/>
    </row>
    <row r="134" spans="1:17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98"/>
      <c r="M134" s="28"/>
      <c r="N134" s="82"/>
      <c r="P134" s="76"/>
      <c r="Q134" s="28"/>
    </row>
    <row r="135" spans="1:17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98"/>
      <c r="M135" s="28"/>
      <c r="N135" s="82"/>
      <c r="P135" s="76"/>
      <c r="Q135" s="28"/>
    </row>
    <row r="136" spans="1:17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98"/>
      <c r="M136" s="28"/>
      <c r="N136" s="82"/>
      <c r="P136" s="76"/>
      <c r="Q136" s="28"/>
    </row>
    <row r="137" spans="1:17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98"/>
      <c r="M137" s="28"/>
      <c r="N137" s="82"/>
      <c r="P137" s="76"/>
      <c r="Q137" s="28"/>
    </row>
    <row r="138" spans="1:17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98"/>
      <c r="M138" s="28"/>
      <c r="N138" s="82"/>
      <c r="P138" s="76"/>
      <c r="Q138" s="28"/>
    </row>
    <row r="139" spans="1:17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98"/>
      <c r="M139" s="28"/>
      <c r="N139" s="82"/>
      <c r="P139" s="76"/>
      <c r="Q139" s="28"/>
    </row>
    <row r="140" spans="1:17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98"/>
      <c r="M140" s="28"/>
      <c r="N140" s="82"/>
      <c r="P140" s="76"/>
      <c r="Q140" s="28"/>
    </row>
    <row r="141" spans="1:17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98"/>
      <c r="M141" s="28"/>
      <c r="N141" s="82"/>
      <c r="P141" s="76"/>
      <c r="Q141" s="28"/>
    </row>
    <row r="142" spans="1:17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98"/>
      <c r="M142" s="28"/>
      <c r="N142" s="82"/>
      <c r="P142" s="76"/>
      <c r="Q142" s="28"/>
    </row>
    <row r="143" spans="1:17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98"/>
      <c r="M143" s="28"/>
      <c r="N143" s="82"/>
      <c r="P143" s="76"/>
      <c r="Q143" s="28"/>
    </row>
    <row r="144" spans="1:17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98"/>
      <c r="M144" s="28"/>
      <c r="N144" s="82"/>
      <c r="P144" s="76"/>
      <c r="Q144" s="28"/>
    </row>
    <row r="145" spans="1:17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98"/>
      <c r="M145" s="28"/>
      <c r="N145" s="82"/>
      <c r="P145" s="76"/>
      <c r="Q145" s="28"/>
    </row>
    <row r="146" spans="1:17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98"/>
      <c r="M146" s="28"/>
      <c r="N146" s="82"/>
      <c r="P146" s="76"/>
      <c r="Q146" s="28"/>
    </row>
    <row r="147" spans="1:17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98"/>
      <c r="M147" s="28"/>
      <c r="N147" s="82"/>
      <c r="P147" s="76"/>
      <c r="Q147" s="28"/>
    </row>
    <row r="148" spans="1:17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98"/>
      <c r="M148" s="28"/>
      <c r="N148" s="82"/>
      <c r="P148" s="76"/>
      <c r="Q148" s="28"/>
    </row>
    <row r="149" spans="1:17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98"/>
      <c r="M149" s="28"/>
      <c r="N149" s="82"/>
      <c r="P149" s="76"/>
      <c r="Q149" s="28"/>
    </row>
    <row r="150" spans="1:17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98"/>
      <c r="M150" s="28"/>
      <c r="N150" s="82"/>
      <c r="P150" s="76"/>
      <c r="Q150" s="28"/>
    </row>
    <row r="151" spans="1:17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98"/>
      <c r="M151" s="28"/>
      <c r="N151" s="82"/>
      <c r="P151" s="76"/>
      <c r="Q151" s="28"/>
    </row>
    <row r="152" spans="1:17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98"/>
      <c r="M152" s="28"/>
      <c r="N152" s="82"/>
      <c r="P152" s="76"/>
      <c r="Q152" s="28"/>
    </row>
    <row r="153" spans="1:17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98"/>
      <c r="M153" s="28"/>
      <c r="N153" s="82"/>
      <c r="P153" s="76"/>
      <c r="Q153" s="28"/>
    </row>
    <row r="154" spans="1:17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98"/>
      <c r="M154" s="28"/>
      <c r="N154" s="82"/>
      <c r="P154" s="76"/>
      <c r="Q154" s="28"/>
    </row>
    <row r="155" spans="1:17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98"/>
      <c r="M155" s="28"/>
      <c r="N155" s="82"/>
      <c r="P155" s="76"/>
      <c r="Q155" s="28"/>
    </row>
    <row r="156" spans="1:17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98"/>
      <c r="M156" s="28"/>
      <c r="N156" s="82"/>
      <c r="P156" s="76"/>
      <c r="Q156" s="28"/>
    </row>
    <row r="157" spans="1:17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98"/>
      <c r="M157" s="28"/>
      <c r="N157" s="82"/>
      <c r="P157" s="76"/>
      <c r="Q157" s="28"/>
    </row>
    <row r="158" spans="1:17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98"/>
      <c r="M158" s="28"/>
      <c r="N158" s="82"/>
      <c r="P158" s="76"/>
      <c r="Q158" s="28"/>
    </row>
    <row r="159" spans="1:17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98"/>
      <c r="M159" s="28"/>
      <c r="N159" s="82"/>
      <c r="P159" s="76"/>
      <c r="Q159" s="28"/>
    </row>
    <row r="160" spans="1:17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98"/>
      <c r="M160" s="28"/>
      <c r="N160" s="82"/>
      <c r="P160" s="76"/>
      <c r="Q160" s="28"/>
    </row>
    <row r="161" spans="1:17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98"/>
      <c r="M161" s="28"/>
      <c r="N161" s="82"/>
      <c r="P161" s="76"/>
      <c r="Q161" s="28"/>
    </row>
    <row r="162" spans="1:17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98"/>
      <c r="M162" s="28"/>
      <c r="N162" s="82"/>
      <c r="P162" s="76"/>
      <c r="Q162" s="28"/>
    </row>
    <row r="163" spans="1:17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98"/>
      <c r="M163" s="28"/>
      <c r="N163" s="82"/>
      <c r="P163" s="76"/>
      <c r="Q163" s="28"/>
    </row>
    <row r="164" spans="1:17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98"/>
      <c r="M164" s="28"/>
      <c r="N164" s="82"/>
      <c r="P164" s="76"/>
      <c r="Q164" s="28"/>
    </row>
    <row r="165" spans="1:17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98"/>
      <c r="M165" s="28"/>
      <c r="N165" s="82"/>
      <c r="P165" s="76"/>
      <c r="Q165" s="28"/>
    </row>
    <row r="166" spans="1:17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98"/>
      <c r="M166" s="28"/>
      <c r="N166" s="82"/>
      <c r="P166" s="76"/>
      <c r="Q166" s="28"/>
    </row>
    <row r="167" spans="1:17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98"/>
      <c r="M167" s="28"/>
      <c r="N167" s="82"/>
      <c r="P167" s="76"/>
      <c r="Q167" s="28"/>
    </row>
    <row r="168" spans="1:17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98"/>
      <c r="M168" s="28"/>
      <c r="N168" s="82"/>
      <c r="P168" s="76"/>
      <c r="Q168" s="28"/>
    </row>
    <row r="169" spans="1:17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98"/>
      <c r="M169" s="28"/>
      <c r="N169" s="82"/>
      <c r="P169" s="76"/>
      <c r="Q169" s="28"/>
    </row>
    <row r="170" spans="1:17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98"/>
      <c r="M170" s="28"/>
      <c r="N170" s="82"/>
      <c r="P170" s="76"/>
      <c r="Q170" s="28"/>
    </row>
    <row r="171" spans="1:17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98"/>
      <c r="M171" s="28"/>
      <c r="N171" s="82"/>
      <c r="P171" s="76"/>
      <c r="Q171" s="28"/>
    </row>
    <row r="172" spans="1:17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98"/>
      <c r="M172" s="28"/>
      <c r="N172" s="82"/>
      <c r="P172" s="76"/>
      <c r="Q172" s="28"/>
    </row>
    <row r="173" spans="1:17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98"/>
      <c r="M173" s="28"/>
      <c r="N173" s="82"/>
      <c r="P173" s="76"/>
      <c r="Q173" s="28"/>
    </row>
    <row r="174" spans="1:17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98"/>
      <c r="M174" s="28"/>
      <c r="N174" s="82"/>
      <c r="P174" s="76"/>
      <c r="Q174" s="28"/>
    </row>
    <row r="175" spans="1:17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98"/>
      <c r="M175" s="28"/>
      <c r="N175" s="82"/>
      <c r="P175" s="76"/>
      <c r="Q175" s="28"/>
    </row>
    <row r="176" spans="1:17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98"/>
      <c r="M176" s="28"/>
      <c r="N176" s="82"/>
      <c r="P176" s="76"/>
      <c r="Q176" s="28"/>
    </row>
    <row r="177" spans="1:17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98"/>
      <c r="M177" s="28"/>
      <c r="N177" s="82"/>
      <c r="P177" s="76"/>
      <c r="Q177" s="28"/>
    </row>
    <row r="178" spans="1:17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98"/>
      <c r="M178" s="28"/>
      <c r="N178" s="82"/>
      <c r="P178" s="76"/>
      <c r="Q178" s="28"/>
    </row>
    <row r="179" spans="1:17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98"/>
      <c r="M179" s="28"/>
      <c r="N179" s="82"/>
      <c r="P179" s="76"/>
      <c r="Q179" s="28"/>
    </row>
    <row r="180" spans="1:17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98"/>
      <c r="M180" s="28"/>
      <c r="N180" s="82"/>
      <c r="P180" s="76"/>
      <c r="Q180" s="28"/>
    </row>
    <row r="181" spans="1:17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98"/>
      <c r="M181" s="28"/>
      <c r="N181" s="82"/>
      <c r="P181" s="76"/>
      <c r="Q181" s="28"/>
    </row>
    <row r="182" spans="1:17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98"/>
      <c r="M182" s="28"/>
      <c r="N182" s="82"/>
      <c r="P182" s="76"/>
      <c r="Q182" s="28"/>
    </row>
    <row r="183" spans="1:17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98"/>
      <c r="M183" s="28"/>
      <c r="N183" s="82"/>
      <c r="P183" s="76"/>
      <c r="Q183" s="28"/>
    </row>
    <row r="184" spans="1:17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98"/>
      <c r="M184" s="28"/>
      <c r="N184" s="82"/>
      <c r="P184" s="76"/>
      <c r="Q184" s="28"/>
    </row>
    <row r="185" spans="1:17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98"/>
      <c r="M185" s="28"/>
      <c r="N185" s="82"/>
      <c r="P185" s="76"/>
      <c r="Q185" s="28"/>
    </row>
    <row r="186" spans="1:17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98"/>
      <c r="M186" s="28"/>
      <c r="N186" s="82"/>
      <c r="P186" s="76"/>
      <c r="Q186" s="28"/>
    </row>
    <row r="187" spans="1:17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98"/>
      <c r="M187" s="28"/>
      <c r="N187" s="82"/>
      <c r="P187" s="76"/>
      <c r="Q187" s="28"/>
    </row>
    <row r="188" spans="1:17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98"/>
      <c r="M188" s="28"/>
      <c r="N188" s="82"/>
      <c r="P188" s="76"/>
      <c r="Q188" s="28"/>
    </row>
    <row r="189" spans="1:17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98"/>
      <c r="M189" s="28"/>
      <c r="N189" s="82"/>
      <c r="P189" s="76"/>
      <c r="Q189" s="28"/>
    </row>
    <row r="190" spans="1:17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98"/>
      <c r="M190" s="28"/>
      <c r="N190" s="82"/>
      <c r="P190" s="76"/>
      <c r="Q190" s="28"/>
    </row>
    <row r="191" spans="1:17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98"/>
      <c r="M191" s="28"/>
      <c r="N191" s="82"/>
      <c r="P191" s="76"/>
      <c r="Q191" s="28"/>
    </row>
    <row r="192" spans="1:17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98"/>
      <c r="M192" s="28"/>
      <c r="N192" s="82"/>
      <c r="P192" s="76"/>
      <c r="Q192" s="28"/>
    </row>
    <row r="193" spans="1:17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98"/>
      <c r="M193" s="28"/>
      <c r="N193" s="82"/>
      <c r="P193" s="76"/>
      <c r="Q193" s="28"/>
    </row>
    <row r="194" spans="1:17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98"/>
      <c r="M194" s="28"/>
      <c r="N194" s="82"/>
      <c r="P194" s="76"/>
      <c r="Q194" s="28"/>
    </row>
    <row r="195" spans="1:17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98"/>
      <c r="M195" s="28"/>
      <c r="N195" s="82"/>
      <c r="P195" s="76"/>
      <c r="Q195" s="28"/>
    </row>
    <row r="196" spans="1:17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98"/>
      <c r="M196" s="28"/>
      <c r="N196" s="82"/>
      <c r="P196" s="76"/>
      <c r="Q196" s="28"/>
    </row>
    <row r="197" spans="1:17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98"/>
      <c r="M197" s="28"/>
      <c r="N197" s="82"/>
      <c r="P197" s="76"/>
      <c r="Q197" s="28"/>
    </row>
    <row r="198" spans="1:17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98"/>
      <c r="M198" s="28"/>
      <c r="N198" s="82"/>
      <c r="P198" s="76"/>
      <c r="Q198" s="28"/>
    </row>
    <row r="199" spans="1:17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98"/>
      <c r="M199" s="28"/>
      <c r="N199" s="82"/>
      <c r="P199" s="76"/>
      <c r="Q199" s="28"/>
    </row>
    <row r="200" spans="1:17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98"/>
      <c r="M200" s="28"/>
      <c r="N200" s="82"/>
      <c r="P200" s="76"/>
      <c r="Q200" s="28"/>
    </row>
    <row r="201" spans="1:17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98"/>
      <c r="M201" s="28"/>
      <c r="N201" s="82"/>
      <c r="P201" s="76"/>
      <c r="Q201" s="28"/>
    </row>
    <row r="202" spans="1:17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98"/>
      <c r="M202" s="28"/>
      <c r="N202" s="82"/>
      <c r="P202" s="76"/>
      <c r="Q202" s="28"/>
    </row>
    <row r="203" spans="1:17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98"/>
      <c r="M203" s="28"/>
      <c r="N203" s="82"/>
      <c r="P203" s="76"/>
      <c r="Q203" s="28"/>
    </row>
    <row r="204" spans="1:17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98"/>
      <c r="M204" s="28"/>
      <c r="N204" s="82"/>
      <c r="P204" s="76"/>
      <c r="Q204" s="28"/>
    </row>
    <row r="205" spans="1:17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98"/>
      <c r="M205" s="28"/>
      <c r="N205" s="82"/>
      <c r="P205" s="76"/>
      <c r="Q205" s="28"/>
    </row>
    <row r="206" spans="1:17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98"/>
      <c r="M206" s="28"/>
      <c r="N206" s="82"/>
      <c r="P206" s="76"/>
      <c r="Q206" s="28"/>
    </row>
    <row r="207" spans="1:17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98"/>
      <c r="M207" s="28"/>
      <c r="N207" s="82"/>
      <c r="P207" s="76"/>
      <c r="Q207" s="28"/>
    </row>
    <row r="208" spans="1:17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98"/>
      <c r="M208" s="28"/>
      <c r="N208" s="82"/>
      <c r="P208" s="76"/>
      <c r="Q208" s="28"/>
    </row>
    <row r="209" spans="1:17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98"/>
      <c r="M209" s="28"/>
      <c r="N209" s="82"/>
      <c r="P209" s="76"/>
      <c r="Q209" s="28"/>
    </row>
    <row r="210" spans="1:17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98"/>
      <c r="M210" s="28"/>
      <c r="N210" s="82"/>
      <c r="P210" s="76"/>
      <c r="Q210" s="28"/>
    </row>
    <row r="211" spans="1:17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98"/>
      <c r="M211" s="28"/>
      <c r="N211" s="82"/>
      <c r="P211" s="76"/>
      <c r="Q211" s="28"/>
    </row>
    <row r="212" spans="1:17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98"/>
      <c r="M212" s="28"/>
      <c r="N212" s="82"/>
      <c r="P212" s="76"/>
      <c r="Q212" s="28"/>
    </row>
    <row r="213" spans="1:17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98"/>
      <c r="M213" s="28"/>
      <c r="N213" s="82"/>
      <c r="P213" s="76"/>
      <c r="Q213" s="28"/>
    </row>
    <row r="214" spans="1:17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98"/>
      <c r="M214" s="28"/>
      <c r="N214" s="82"/>
      <c r="P214" s="76"/>
      <c r="Q214" s="28"/>
    </row>
    <row r="215" spans="1:17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98"/>
      <c r="M215" s="28"/>
      <c r="N215" s="82"/>
      <c r="P215" s="76"/>
      <c r="Q215" s="28"/>
    </row>
    <row r="216" spans="1:17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98"/>
      <c r="M216" s="28"/>
      <c r="N216" s="82"/>
      <c r="P216" s="76"/>
      <c r="Q216" s="28"/>
    </row>
    <row r="217" spans="1:17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98"/>
      <c r="M217" s="28"/>
      <c r="N217" s="82"/>
      <c r="P217" s="76"/>
      <c r="Q217" s="28"/>
    </row>
    <row r="218" spans="1:17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98"/>
      <c r="M218" s="28"/>
      <c r="N218" s="82"/>
      <c r="P218" s="76"/>
      <c r="Q218" s="28"/>
    </row>
    <row r="219" spans="1:17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98"/>
      <c r="M219" s="28"/>
      <c r="N219" s="82"/>
      <c r="P219" s="76"/>
      <c r="Q219" s="28"/>
    </row>
    <row r="220" spans="1:17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98"/>
      <c r="M220" s="28"/>
      <c r="N220" s="82"/>
      <c r="P220" s="76"/>
      <c r="Q220" s="28"/>
    </row>
    <row r="221" spans="1:17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98"/>
      <c r="M221" s="28"/>
      <c r="N221" s="82"/>
      <c r="P221" s="76"/>
      <c r="Q221" s="28"/>
    </row>
    <row r="222" spans="1:17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98"/>
      <c r="M222" s="28"/>
      <c r="N222" s="82"/>
      <c r="P222" s="76"/>
      <c r="Q222" s="28"/>
    </row>
    <row r="223" spans="1:17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98"/>
      <c r="M223" s="28"/>
      <c r="N223" s="82"/>
      <c r="P223" s="76"/>
      <c r="Q223" s="28"/>
    </row>
    <row r="224" spans="1:17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98"/>
      <c r="M224" s="28"/>
      <c r="N224" s="82"/>
      <c r="P224" s="76"/>
      <c r="Q224" s="28"/>
    </row>
    <row r="225" spans="1:17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98"/>
      <c r="M225" s="28"/>
      <c r="N225" s="82"/>
      <c r="P225" s="76"/>
      <c r="Q225" s="28"/>
    </row>
    <row r="226" spans="1:17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98"/>
      <c r="M226" s="28"/>
      <c r="N226" s="82"/>
      <c r="P226" s="76"/>
      <c r="Q226" s="28"/>
    </row>
    <row r="227" spans="1:17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98"/>
      <c r="M227" s="28"/>
      <c r="N227" s="82"/>
      <c r="P227" s="76"/>
      <c r="Q227" s="28"/>
    </row>
    <row r="228" spans="1:17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98"/>
      <c r="M228" s="28"/>
      <c r="N228" s="82"/>
      <c r="P228" s="76"/>
      <c r="Q228" s="28"/>
    </row>
    <row r="229" spans="1:17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98"/>
      <c r="M229" s="28"/>
      <c r="N229" s="82"/>
      <c r="P229" s="76"/>
      <c r="Q229" s="28"/>
    </row>
    <row r="230" spans="1:17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98"/>
      <c r="M230" s="28"/>
      <c r="N230" s="82"/>
      <c r="P230" s="76"/>
      <c r="Q230" s="28"/>
    </row>
    <row r="231" spans="1:17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98"/>
      <c r="M231" s="28"/>
      <c r="N231" s="82"/>
      <c r="P231" s="76"/>
      <c r="Q231" s="28"/>
    </row>
    <row r="232" spans="1:17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98"/>
      <c r="M232" s="28"/>
      <c r="N232" s="82"/>
      <c r="P232" s="76"/>
      <c r="Q232" s="28"/>
    </row>
    <row r="233" spans="1:17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98"/>
      <c r="M233" s="28"/>
      <c r="N233" s="82"/>
      <c r="P233" s="76"/>
      <c r="Q233" s="28"/>
    </row>
    <row r="234" spans="1:17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98"/>
      <c r="M234" s="28"/>
      <c r="N234" s="82"/>
      <c r="P234" s="76"/>
      <c r="Q234" s="28"/>
    </row>
    <row r="235" spans="1:17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98"/>
      <c r="M235" s="28"/>
      <c r="N235" s="82"/>
      <c r="P235" s="76"/>
      <c r="Q235" s="28"/>
    </row>
    <row r="236" spans="1:17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98"/>
      <c r="M236" s="28"/>
      <c r="N236" s="82"/>
      <c r="P236" s="76"/>
      <c r="Q236" s="28"/>
    </row>
    <row r="237" spans="1:17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98"/>
      <c r="M237" s="28"/>
      <c r="N237" s="82"/>
      <c r="P237" s="76"/>
      <c r="Q237" s="28"/>
    </row>
    <row r="238" spans="1:17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98"/>
      <c r="M238" s="28"/>
      <c r="N238" s="82"/>
      <c r="P238" s="76"/>
      <c r="Q238" s="28"/>
    </row>
    <row r="239" spans="1:17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98"/>
      <c r="M239" s="28"/>
      <c r="N239" s="82"/>
      <c r="P239" s="76"/>
      <c r="Q239" s="28"/>
    </row>
    <row r="240" spans="1:17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98"/>
      <c r="M240" s="28"/>
      <c r="N240" s="82"/>
      <c r="P240" s="76"/>
      <c r="Q240" s="28"/>
    </row>
    <row r="241" spans="1:17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98"/>
      <c r="M241" s="28"/>
      <c r="N241" s="82"/>
      <c r="P241" s="76"/>
      <c r="Q241" s="28"/>
    </row>
    <row r="242" spans="1:17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98"/>
      <c r="M242" s="28"/>
      <c r="N242" s="82"/>
      <c r="P242" s="76"/>
      <c r="Q242" s="28"/>
    </row>
    <row r="243" spans="1:17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98"/>
      <c r="M243" s="28"/>
      <c r="N243" s="82"/>
      <c r="P243" s="76"/>
      <c r="Q243" s="28"/>
    </row>
    <row r="244" spans="1:17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98"/>
      <c r="M244" s="28"/>
      <c r="N244" s="82"/>
      <c r="P244" s="76"/>
      <c r="Q244" s="28"/>
    </row>
    <row r="245" spans="1:17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98"/>
      <c r="M245" s="28"/>
      <c r="N245" s="82"/>
      <c r="P245" s="76"/>
      <c r="Q245" s="28"/>
    </row>
    <row r="246" spans="1:17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98"/>
      <c r="M246" s="28"/>
      <c r="N246" s="82"/>
      <c r="P246" s="76"/>
      <c r="Q246" s="28"/>
    </row>
    <row r="247" spans="1:17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98"/>
      <c r="M247" s="28"/>
      <c r="N247" s="82"/>
      <c r="P247" s="76"/>
      <c r="Q247" s="28"/>
    </row>
    <row r="248" spans="1:17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98"/>
      <c r="M248" s="28"/>
      <c r="N248" s="82"/>
      <c r="P248" s="76"/>
      <c r="Q248" s="28"/>
    </row>
    <row r="249" spans="1:17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98"/>
      <c r="M249" s="28"/>
      <c r="N249" s="82"/>
      <c r="P249" s="76"/>
      <c r="Q249" s="28"/>
    </row>
    <row r="250" spans="1:17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98"/>
      <c r="M250" s="28"/>
      <c r="N250" s="82"/>
      <c r="P250" s="76"/>
      <c r="Q250" s="28"/>
    </row>
    <row r="251" spans="1:17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98"/>
      <c r="M251" s="28"/>
      <c r="N251" s="82"/>
      <c r="P251" s="76"/>
      <c r="Q251" s="28"/>
    </row>
    <row r="252" spans="1:17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98"/>
      <c r="M252" s="28"/>
      <c r="N252" s="82"/>
      <c r="P252" s="76"/>
      <c r="Q252" s="28"/>
    </row>
    <row r="253" spans="1:17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98"/>
      <c r="M253" s="28"/>
      <c r="N253" s="82"/>
      <c r="P253" s="76"/>
      <c r="Q253" s="28"/>
    </row>
    <row r="254" spans="1:17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98"/>
      <c r="M254" s="28"/>
      <c r="N254" s="82"/>
      <c r="P254" s="76"/>
      <c r="Q254" s="28"/>
    </row>
    <row r="255" spans="1:17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98"/>
      <c r="M255" s="28"/>
      <c r="N255" s="82"/>
      <c r="P255" s="76"/>
      <c r="Q255" s="28"/>
    </row>
    <row r="256" spans="1:17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98"/>
      <c r="M256" s="28"/>
      <c r="N256" s="82"/>
      <c r="P256" s="76"/>
      <c r="Q256" s="28"/>
    </row>
    <row r="257" spans="1:17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98"/>
      <c r="M257" s="28"/>
      <c r="N257" s="82"/>
      <c r="P257" s="76"/>
      <c r="Q257" s="28"/>
    </row>
    <row r="258" spans="1:17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98"/>
      <c r="M258" s="28"/>
      <c r="N258" s="82"/>
      <c r="P258" s="76"/>
      <c r="Q258" s="28"/>
    </row>
    <row r="259" spans="1:17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98"/>
      <c r="M259" s="28"/>
      <c r="N259" s="82"/>
      <c r="P259" s="76"/>
      <c r="Q259" s="28"/>
    </row>
    <row r="260" spans="1:17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98"/>
      <c r="M260" s="28"/>
      <c r="N260" s="82"/>
      <c r="P260" s="76"/>
      <c r="Q260" s="28"/>
    </row>
    <row r="261" spans="1:17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98"/>
      <c r="M261" s="28"/>
      <c r="N261" s="82"/>
      <c r="P261" s="76"/>
      <c r="Q261" s="28"/>
    </row>
    <row r="262" spans="1:17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98"/>
      <c r="M262" s="28"/>
      <c r="N262" s="82"/>
      <c r="P262" s="76"/>
      <c r="Q262" s="28"/>
    </row>
    <row r="263" spans="1:17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98"/>
      <c r="M263" s="28"/>
      <c r="N263" s="82"/>
      <c r="P263" s="76"/>
      <c r="Q263" s="28"/>
    </row>
    <row r="264" spans="1:17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98"/>
      <c r="M264" s="28"/>
      <c r="N264" s="82"/>
      <c r="P264" s="76"/>
      <c r="Q264" s="28"/>
    </row>
    <row r="265" spans="1:17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98"/>
      <c r="M265" s="28"/>
      <c r="N265" s="82"/>
      <c r="P265" s="76"/>
      <c r="Q265" s="28"/>
    </row>
    <row r="266" spans="1:17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98"/>
      <c r="M266" s="28"/>
      <c r="N266" s="82"/>
      <c r="P266" s="76"/>
      <c r="Q266" s="28"/>
    </row>
    <row r="267" spans="1:17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98"/>
      <c r="M267" s="28"/>
      <c r="N267" s="82"/>
      <c r="P267" s="76"/>
      <c r="Q267" s="28"/>
    </row>
    <row r="268" spans="1:17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98"/>
      <c r="M268" s="28"/>
      <c r="N268" s="82"/>
      <c r="P268" s="76"/>
      <c r="Q268" s="28"/>
    </row>
    <row r="269" spans="1:17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98"/>
      <c r="M269" s="28"/>
      <c r="N269" s="82"/>
      <c r="P269" s="76"/>
      <c r="Q269" s="28"/>
    </row>
    <row r="270" spans="1:17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98"/>
      <c r="M270" s="28"/>
      <c r="N270" s="82"/>
      <c r="P270" s="76"/>
      <c r="Q270" s="28"/>
    </row>
    <row r="271" spans="1:17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28"/>
      <c r="N271" s="82"/>
      <c r="P271" s="76"/>
      <c r="Q271" s="28"/>
    </row>
    <row r="272" spans="1:17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28"/>
      <c r="N272" s="82"/>
      <c r="P272" s="76"/>
      <c r="Q272" s="28"/>
    </row>
    <row r="273" spans="1:17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28"/>
      <c r="N273" s="82"/>
      <c r="P273" s="76"/>
      <c r="Q273" s="28"/>
    </row>
    <row r="274" spans="1:17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28"/>
      <c r="N274" s="82"/>
      <c r="P274" s="76"/>
      <c r="Q274" s="28"/>
    </row>
    <row r="275" spans="1:17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28"/>
      <c r="N275" s="82"/>
      <c r="P275" s="76"/>
      <c r="Q275" s="28"/>
    </row>
    <row r="276" spans="1:17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28"/>
      <c r="N276" s="82"/>
      <c r="P276" s="76"/>
      <c r="Q276" s="28"/>
    </row>
    <row r="277" spans="1:17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28"/>
      <c r="N277" s="82"/>
      <c r="P277" s="76"/>
      <c r="Q277" s="28"/>
    </row>
    <row r="278" spans="1:17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28"/>
      <c r="N278" s="82"/>
      <c r="P278" s="76"/>
      <c r="Q278" s="28"/>
    </row>
    <row r="279" spans="1:17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28"/>
      <c r="N279" s="82"/>
      <c r="P279" s="76"/>
      <c r="Q279" s="28"/>
    </row>
    <row r="280" spans="1:17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28"/>
      <c r="N280" s="82"/>
      <c r="P280" s="76"/>
      <c r="Q280" s="28"/>
    </row>
    <row r="281" spans="1:17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28"/>
      <c r="N281" s="82"/>
      <c r="P281" s="76"/>
      <c r="Q281" s="28"/>
    </row>
    <row r="282" spans="1:17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28"/>
      <c r="N282" s="82"/>
      <c r="P282" s="76"/>
      <c r="Q282" s="28"/>
    </row>
    <row r="283" spans="1:17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28"/>
      <c r="N283" s="82"/>
      <c r="P283" s="76"/>
      <c r="Q283" s="28"/>
    </row>
    <row r="284" spans="1:17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28"/>
      <c r="N284" s="82"/>
      <c r="P284" s="76"/>
      <c r="Q284" s="28"/>
    </row>
    <row r="285" spans="1:17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28"/>
      <c r="N285" s="82"/>
      <c r="P285" s="76"/>
      <c r="Q285" s="28"/>
    </row>
    <row r="286" spans="1:17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28"/>
      <c r="N286" s="82"/>
      <c r="P286" s="76"/>
      <c r="Q286" s="28"/>
    </row>
    <row r="287" spans="1:17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28"/>
      <c r="N287" s="82"/>
      <c r="P287" s="76"/>
      <c r="Q287" s="28"/>
    </row>
    <row r="288" spans="1:17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28"/>
      <c r="N288" s="82"/>
      <c r="P288" s="76"/>
      <c r="Q288" s="28"/>
    </row>
    <row r="289" spans="1:17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28"/>
      <c r="N289" s="82"/>
      <c r="P289" s="76"/>
      <c r="Q289" s="28"/>
    </row>
    <row r="290" spans="1:17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28"/>
      <c r="N290" s="82"/>
      <c r="P290" s="76"/>
      <c r="Q290" s="28"/>
    </row>
    <row r="291" spans="1:17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28"/>
      <c r="N291" s="82"/>
      <c r="P291" s="76"/>
      <c r="Q291" s="28"/>
    </row>
    <row r="292" spans="1:17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28"/>
      <c r="N292" s="82"/>
      <c r="P292" s="76"/>
      <c r="Q292" s="28"/>
    </row>
    <row r="293" spans="1:17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28"/>
      <c r="N293" s="82"/>
      <c r="P293" s="76"/>
      <c r="Q293" s="28"/>
    </row>
    <row r="294" spans="1:17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28"/>
      <c r="N294" s="82"/>
      <c r="P294" s="76"/>
      <c r="Q294" s="28"/>
    </row>
    <row r="295" spans="1:17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28"/>
      <c r="N295" s="82"/>
      <c r="P295" s="76"/>
      <c r="Q295" s="28"/>
    </row>
    <row r="296" spans="1:17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28"/>
      <c r="N296" s="82"/>
      <c r="P296" s="76"/>
      <c r="Q296" s="28"/>
    </row>
    <row r="297" spans="1:17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28"/>
      <c r="N297" s="82"/>
      <c r="P297" s="76"/>
      <c r="Q297" s="28"/>
    </row>
    <row r="298" spans="1:17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28"/>
      <c r="N298" s="82"/>
      <c r="P298" s="76"/>
      <c r="Q298" s="28"/>
    </row>
    <row r="299" spans="1:17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28"/>
      <c r="N299" s="82"/>
      <c r="P299" s="76"/>
      <c r="Q299" s="28"/>
    </row>
    <row r="300" spans="1:17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28"/>
      <c r="N300" s="82"/>
      <c r="P300" s="76"/>
      <c r="Q300" s="28"/>
    </row>
    <row r="301" spans="1:17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28"/>
      <c r="N301" s="82"/>
      <c r="P301" s="76"/>
      <c r="Q301" s="28"/>
    </row>
    <row r="302" spans="1:17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28"/>
      <c r="N302" s="82"/>
      <c r="P302" s="76"/>
      <c r="Q302" s="28"/>
    </row>
    <row r="303" spans="1:17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28"/>
      <c r="N303" s="82"/>
      <c r="P303" s="76"/>
      <c r="Q303" s="28"/>
    </row>
    <row r="304" spans="1:17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28"/>
      <c r="N304" s="82"/>
      <c r="P304" s="76"/>
      <c r="Q304" s="28"/>
    </row>
    <row r="305" spans="1:17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28"/>
      <c r="N305" s="82"/>
      <c r="P305" s="76"/>
      <c r="Q305" s="28"/>
    </row>
    <row r="306" spans="1:17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28"/>
      <c r="N306" s="82"/>
      <c r="P306" s="76"/>
      <c r="Q306" s="28"/>
    </row>
    <row r="307" spans="1:17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28"/>
      <c r="N307" s="82"/>
      <c r="P307" s="76"/>
      <c r="Q307" s="28"/>
    </row>
    <row r="308" spans="1:17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28"/>
      <c r="N308" s="82"/>
      <c r="P308" s="76"/>
      <c r="Q308" s="28"/>
    </row>
    <row r="309" spans="1:17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28"/>
      <c r="N309" s="82"/>
      <c r="P309" s="76"/>
      <c r="Q309" s="28"/>
    </row>
    <row r="310" spans="1:17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28"/>
      <c r="N310" s="82"/>
      <c r="P310" s="76"/>
      <c r="Q310" s="28"/>
    </row>
    <row r="311" spans="1:17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28"/>
      <c r="N311" s="82"/>
      <c r="P311" s="76"/>
      <c r="Q311" s="28"/>
    </row>
    <row r="312" spans="1:17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28"/>
      <c r="N312" s="82"/>
      <c r="P312" s="76"/>
      <c r="Q312" s="28"/>
    </row>
    <row r="313" spans="1:17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28"/>
      <c r="N313" s="82"/>
      <c r="P313" s="76"/>
      <c r="Q313" s="28"/>
    </row>
    <row r="314" spans="1:17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28"/>
      <c r="N314" s="82"/>
      <c r="P314" s="76"/>
      <c r="Q314" s="28"/>
    </row>
    <row r="315" spans="1:17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28"/>
      <c r="N315" s="82"/>
      <c r="P315" s="76"/>
      <c r="Q315" s="28"/>
    </row>
    <row r="316" spans="1:17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28"/>
      <c r="N316" s="82"/>
      <c r="P316" s="76"/>
      <c r="Q316" s="28"/>
    </row>
    <row r="317" spans="1:17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28"/>
      <c r="N317" s="82"/>
      <c r="P317" s="76"/>
      <c r="Q317" s="28"/>
    </row>
    <row r="318" spans="1:17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28"/>
      <c r="N318" s="82"/>
      <c r="P318" s="76"/>
      <c r="Q318" s="28"/>
    </row>
    <row r="319" spans="1:17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28"/>
      <c r="N319" s="82"/>
      <c r="P319" s="76"/>
      <c r="Q319" s="28"/>
    </row>
    <row r="320" spans="1:17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28"/>
      <c r="N320" s="82"/>
      <c r="P320" s="76"/>
      <c r="Q320" s="28"/>
    </row>
    <row r="321" spans="1:17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28"/>
      <c r="N321" s="82"/>
      <c r="P321" s="76"/>
      <c r="Q321" s="28"/>
    </row>
    <row r="322" spans="1:17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28"/>
      <c r="N322" s="82"/>
      <c r="P322" s="76"/>
      <c r="Q322" s="28"/>
    </row>
    <row r="323" spans="1:17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28"/>
      <c r="N323" s="82"/>
      <c r="P323" s="76"/>
      <c r="Q323" s="28"/>
    </row>
    <row r="324" spans="1:17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28"/>
      <c r="N324" s="82"/>
      <c r="P324" s="76"/>
      <c r="Q324" s="28"/>
    </row>
    <row r="325" spans="1:17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28"/>
      <c r="N325" s="82"/>
      <c r="P325" s="76"/>
      <c r="Q325" s="28"/>
    </row>
    <row r="326" spans="1:17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28"/>
      <c r="N326" s="82"/>
      <c r="P326" s="76"/>
      <c r="Q326" s="28"/>
    </row>
    <row r="327" spans="1:17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28"/>
      <c r="N327" s="82"/>
      <c r="P327" s="76"/>
      <c r="Q327" s="28"/>
    </row>
    <row r="328" spans="1:17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28"/>
      <c r="N328" s="82"/>
      <c r="P328" s="76"/>
      <c r="Q328" s="28"/>
    </row>
    <row r="329" spans="1:17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28"/>
      <c r="N329" s="82"/>
      <c r="P329" s="76"/>
      <c r="Q329" s="28"/>
    </row>
    <row r="330" spans="1:17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28"/>
      <c r="N330" s="82"/>
      <c r="P330" s="76"/>
      <c r="Q330" s="28"/>
    </row>
    <row r="331" spans="1:17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28"/>
      <c r="N331" s="82"/>
      <c r="P331" s="76"/>
      <c r="Q331" s="28"/>
    </row>
    <row r="332" spans="1:17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28"/>
      <c r="N332" s="82"/>
      <c r="P332" s="76"/>
      <c r="Q332" s="28"/>
    </row>
    <row r="333" spans="1:17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28"/>
      <c r="N333" s="82"/>
      <c r="P333" s="76"/>
      <c r="Q333" s="28"/>
    </row>
    <row r="334" spans="1:17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28"/>
      <c r="N334" s="82"/>
      <c r="P334" s="76"/>
      <c r="Q334" s="28"/>
    </row>
    <row r="335" spans="1:17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28"/>
      <c r="N335" s="82"/>
      <c r="P335" s="76"/>
      <c r="Q335" s="28"/>
    </row>
    <row r="336" spans="1:17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28"/>
      <c r="N336" s="82"/>
      <c r="P336" s="76"/>
      <c r="Q336" s="28"/>
    </row>
    <row r="337" spans="1:17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28"/>
      <c r="N337" s="82"/>
      <c r="P337" s="76"/>
      <c r="Q337" s="28"/>
    </row>
    <row r="338" spans="1:17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28"/>
      <c r="N338" s="82"/>
      <c r="P338" s="76"/>
      <c r="Q338" s="28"/>
    </row>
    <row r="339" spans="1:17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28"/>
      <c r="N339" s="82"/>
      <c r="P339" s="76"/>
      <c r="Q339" s="28"/>
    </row>
    <row r="340" spans="1:17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28"/>
      <c r="N340" s="82"/>
      <c r="P340" s="76"/>
      <c r="Q340" s="28"/>
    </row>
    <row r="341" spans="1:17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28"/>
      <c r="N341" s="82"/>
      <c r="P341" s="76"/>
      <c r="Q341" s="28"/>
    </row>
    <row r="342" spans="1:17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28"/>
      <c r="N342" s="82"/>
      <c r="P342" s="76"/>
      <c r="Q342" s="28"/>
    </row>
    <row r="343" spans="1:17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28"/>
      <c r="N343" s="82"/>
      <c r="P343" s="76"/>
      <c r="Q343" s="28"/>
    </row>
    <row r="344" spans="1:17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28"/>
      <c r="N344" s="82"/>
      <c r="P344" s="76"/>
      <c r="Q344" s="28"/>
    </row>
    <row r="345" spans="1:17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28"/>
      <c r="N345" s="82"/>
      <c r="P345" s="76"/>
      <c r="Q345" s="28"/>
    </row>
    <row r="346" spans="1:17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28"/>
      <c r="N346" s="82"/>
      <c r="P346" s="76"/>
      <c r="Q346" s="28"/>
    </row>
    <row r="347" spans="1:17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28"/>
      <c r="N347" s="82"/>
      <c r="P347" s="76"/>
      <c r="Q347" s="28"/>
    </row>
    <row r="348" spans="1:17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28"/>
      <c r="N348" s="82"/>
      <c r="P348" s="76"/>
      <c r="Q348" s="28"/>
    </row>
    <row r="349" spans="1:17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28"/>
      <c r="N349" s="82"/>
      <c r="P349" s="76"/>
      <c r="Q349" s="28"/>
    </row>
    <row r="350" spans="1:17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28"/>
      <c r="N350" s="82"/>
      <c r="P350" s="76"/>
      <c r="Q350" s="28"/>
    </row>
    <row r="351" spans="1:17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28"/>
      <c r="N351" s="82"/>
      <c r="P351" s="76"/>
      <c r="Q351" s="28"/>
    </row>
    <row r="352" spans="1:17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28"/>
      <c r="N352" s="82"/>
      <c r="P352" s="76"/>
      <c r="Q352" s="28"/>
    </row>
    <row r="353" spans="1:17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28"/>
      <c r="N353" s="82"/>
      <c r="P353" s="76"/>
      <c r="Q353" s="28"/>
    </row>
    <row r="354" spans="1:17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28"/>
      <c r="N354" s="82"/>
      <c r="P354" s="76"/>
      <c r="Q354" s="28"/>
    </row>
    <row r="355" spans="1:17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28"/>
      <c r="N355" s="82"/>
      <c r="P355" s="76"/>
      <c r="Q355" s="28"/>
    </row>
    <row r="356" spans="1:17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28"/>
      <c r="N356" s="82"/>
      <c r="P356" s="76"/>
      <c r="Q356" s="28"/>
    </row>
    <row r="357" spans="1:17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28"/>
      <c r="N357" s="82"/>
      <c r="P357" s="76"/>
      <c r="Q357" s="28"/>
    </row>
    <row r="358" spans="1:17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28"/>
      <c r="N358" s="82"/>
      <c r="P358" s="76"/>
      <c r="Q358" s="28"/>
    </row>
    <row r="359" spans="1:17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28"/>
      <c r="N359" s="82"/>
      <c r="P359" s="76"/>
      <c r="Q359" s="28"/>
    </row>
    <row r="360" spans="1:17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28"/>
      <c r="N360" s="82"/>
      <c r="P360" s="76"/>
      <c r="Q360" s="28"/>
    </row>
    <row r="361" spans="1:17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28"/>
      <c r="N361" s="82"/>
      <c r="P361" s="76"/>
      <c r="Q361" s="28"/>
    </row>
    <row r="362" spans="1:17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28"/>
      <c r="N362" s="82"/>
      <c r="P362" s="76"/>
      <c r="Q362" s="28"/>
    </row>
    <row r="363" spans="1:17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28"/>
      <c r="N363" s="82"/>
      <c r="P363" s="76"/>
      <c r="Q363" s="28"/>
    </row>
    <row r="364" spans="1:17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28"/>
      <c r="N364" s="82"/>
      <c r="P364" s="76"/>
      <c r="Q364" s="28"/>
    </row>
    <row r="365" spans="1:17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28"/>
      <c r="N365" s="82"/>
      <c r="P365" s="76"/>
      <c r="Q365" s="28"/>
    </row>
    <row r="366" spans="1:17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28"/>
      <c r="N366" s="82"/>
      <c r="P366" s="76"/>
      <c r="Q366" s="28"/>
    </row>
    <row r="367" spans="1:17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28"/>
      <c r="N367" s="82"/>
      <c r="P367" s="76"/>
      <c r="Q367" s="28"/>
    </row>
    <row r="368" spans="1:17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28"/>
      <c r="N368" s="82"/>
      <c r="P368" s="76"/>
      <c r="Q368" s="28"/>
    </row>
    <row r="369" spans="1:17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28"/>
      <c r="N369" s="82"/>
      <c r="P369" s="76"/>
      <c r="Q369" s="28"/>
    </row>
    <row r="370" spans="1:17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28"/>
      <c r="N370" s="82"/>
      <c r="P370" s="76"/>
      <c r="Q370" s="28"/>
    </row>
    <row r="371" spans="1:17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28"/>
      <c r="N371" s="82"/>
      <c r="P371" s="76"/>
      <c r="Q371" s="28"/>
    </row>
    <row r="372" spans="1:17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28"/>
      <c r="N372" s="82"/>
      <c r="P372" s="76"/>
      <c r="Q372" s="28"/>
    </row>
    <row r="373" spans="1:17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28"/>
      <c r="N373" s="82"/>
      <c r="P373" s="76"/>
      <c r="Q373" s="28"/>
    </row>
    <row r="374" spans="1:17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28"/>
      <c r="N374" s="82"/>
      <c r="P374" s="76"/>
      <c r="Q374" s="28"/>
    </row>
    <row r="375" spans="1:17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28"/>
      <c r="N375" s="82"/>
      <c r="P375" s="76"/>
      <c r="Q375" s="28"/>
    </row>
    <row r="376" spans="1:17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28"/>
      <c r="N376" s="82"/>
      <c r="P376" s="76"/>
      <c r="Q376" s="28"/>
    </row>
    <row r="377" spans="1:17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28"/>
      <c r="N377" s="82"/>
      <c r="P377" s="76"/>
      <c r="Q377" s="28"/>
    </row>
    <row r="378" spans="1:17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28"/>
      <c r="N378" s="82"/>
      <c r="P378" s="76"/>
      <c r="Q378" s="28"/>
    </row>
    <row r="379" spans="1:17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28"/>
      <c r="N379" s="82"/>
      <c r="P379" s="76"/>
      <c r="Q379" s="28"/>
    </row>
    <row r="380" spans="1:17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28"/>
      <c r="N380" s="82"/>
      <c r="P380" s="76"/>
      <c r="Q380" s="28"/>
    </row>
    <row r="381" spans="1:17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28"/>
      <c r="N381" s="82"/>
      <c r="P381" s="76"/>
      <c r="Q381" s="28"/>
    </row>
    <row r="382" spans="1:17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28"/>
      <c r="N382" s="82"/>
      <c r="P382" s="76"/>
      <c r="Q382" s="28"/>
    </row>
    <row r="383" spans="1:17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28"/>
      <c r="N383" s="82"/>
      <c r="P383" s="76"/>
      <c r="Q383" s="28"/>
    </row>
    <row r="384" spans="1:17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28"/>
      <c r="N384" s="82"/>
      <c r="P384" s="76"/>
      <c r="Q384" s="28"/>
    </row>
    <row r="385" spans="1:17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28"/>
      <c r="N385" s="82"/>
      <c r="P385" s="76"/>
      <c r="Q385" s="28"/>
    </row>
    <row r="386" spans="1:17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28"/>
      <c r="N386" s="82"/>
      <c r="P386" s="76"/>
      <c r="Q386" s="28"/>
    </row>
    <row r="387" spans="1:17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28"/>
      <c r="N387" s="82"/>
      <c r="P387" s="76"/>
      <c r="Q387" s="28"/>
    </row>
    <row r="388" spans="1:17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28"/>
      <c r="N388" s="82"/>
      <c r="P388" s="76"/>
      <c r="Q388" s="28"/>
    </row>
    <row r="389" spans="1:17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28"/>
      <c r="N389" s="82"/>
      <c r="P389" s="76"/>
      <c r="Q389" s="28"/>
    </row>
    <row r="390" spans="1:17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28"/>
      <c r="N390" s="82"/>
      <c r="P390" s="76"/>
      <c r="Q390" s="28"/>
    </row>
    <row r="391" spans="1:17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28"/>
      <c r="N391" s="82"/>
      <c r="P391" s="76"/>
      <c r="Q391" s="28"/>
    </row>
    <row r="392" spans="1:17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28"/>
      <c r="N392" s="82"/>
      <c r="P392" s="76"/>
      <c r="Q392" s="28"/>
    </row>
    <row r="393" spans="1:17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28"/>
      <c r="N393" s="82"/>
      <c r="P393" s="76"/>
      <c r="Q393" s="28"/>
    </row>
    <row r="394" spans="1:17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28"/>
      <c r="N394" s="82"/>
      <c r="P394" s="76"/>
      <c r="Q394" s="28"/>
    </row>
    <row r="395" spans="1:17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28"/>
      <c r="N395" s="82"/>
      <c r="P395" s="76"/>
      <c r="Q395" s="28"/>
    </row>
    <row r="396" spans="1:17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28"/>
      <c r="N396" s="82"/>
      <c r="P396" s="76"/>
      <c r="Q396" s="28"/>
    </row>
    <row r="397" spans="1:17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28"/>
      <c r="N397" s="82"/>
      <c r="P397" s="76"/>
      <c r="Q397" s="28"/>
    </row>
    <row r="398" spans="1:17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28"/>
      <c r="N398" s="82"/>
      <c r="P398" s="76"/>
      <c r="Q398" s="28"/>
    </row>
    <row r="399" spans="1:17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28"/>
      <c r="N399" s="82"/>
      <c r="P399" s="76"/>
      <c r="Q399" s="28"/>
    </row>
    <row r="400" spans="1:17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28"/>
      <c r="N400" s="82"/>
      <c r="P400" s="76"/>
      <c r="Q400" s="28"/>
    </row>
    <row r="401" spans="1:17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28"/>
      <c r="N401" s="82"/>
      <c r="P401" s="76"/>
      <c r="Q401" s="28"/>
    </row>
    <row r="402" spans="1:17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28"/>
      <c r="N402" s="82"/>
      <c r="P402" s="76"/>
      <c r="Q402" s="28"/>
    </row>
    <row r="403" spans="1:17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28"/>
      <c r="N403" s="82"/>
      <c r="P403" s="76"/>
      <c r="Q403" s="28"/>
    </row>
    <row r="404" spans="1:17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28"/>
      <c r="N404" s="82"/>
      <c r="P404" s="76"/>
      <c r="Q404" s="28"/>
    </row>
    <row r="405" spans="1:17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28"/>
      <c r="N405" s="82"/>
      <c r="P405" s="76"/>
      <c r="Q405" s="28"/>
    </row>
    <row r="406" spans="1:17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28"/>
      <c r="N406" s="82"/>
      <c r="P406" s="76"/>
      <c r="Q406" s="28"/>
    </row>
    <row r="407" spans="1:17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28"/>
      <c r="N407" s="82"/>
      <c r="P407" s="76"/>
      <c r="Q407" s="28"/>
    </row>
    <row r="408" spans="1:17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28"/>
      <c r="N408" s="82"/>
      <c r="P408" s="76"/>
      <c r="Q408" s="28"/>
    </row>
    <row r="409" spans="1:17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28"/>
      <c r="N409" s="82"/>
      <c r="P409" s="76"/>
      <c r="Q409" s="28"/>
    </row>
    <row r="410" spans="1:17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28"/>
      <c r="N410" s="82"/>
      <c r="P410" s="76"/>
      <c r="Q410" s="28"/>
    </row>
    <row r="411" spans="1:17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28"/>
      <c r="N411" s="82"/>
      <c r="P411" s="76"/>
      <c r="Q411" s="28"/>
    </row>
    <row r="412" spans="1:17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28"/>
      <c r="N412" s="82"/>
      <c r="P412" s="76"/>
      <c r="Q412" s="28"/>
    </row>
    <row r="413" spans="1:17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28"/>
      <c r="N413" s="82"/>
      <c r="P413" s="76"/>
      <c r="Q413" s="28"/>
    </row>
    <row r="414" spans="1:17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28"/>
      <c r="N414" s="82"/>
      <c r="P414" s="76"/>
      <c r="Q414" s="28"/>
    </row>
    <row r="415" spans="1:17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28"/>
      <c r="N415" s="82"/>
      <c r="P415" s="76"/>
      <c r="Q415" s="28"/>
    </row>
    <row r="416" spans="1:17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28"/>
      <c r="N416" s="82"/>
      <c r="P416" s="76"/>
      <c r="Q416" s="28"/>
    </row>
    <row r="417" spans="1:17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28"/>
      <c r="N417" s="82"/>
      <c r="P417" s="76"/>
      <c r="Q417" s="28"/>
    </row>
    <row r="418" spans="1:17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28"/>
      <c r="N418" s="82"/>
      <c r="P418" s="76"/>
      <c r="Q418" s="28"/>
    </row>
    <row r="419" spans="1:17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28"/>
      <c r="N419" s="82"/>
      <c r="P419" s="76"/>
      <c r="Q419" s="28"/>
    </row>
    <row r="420" spans="1:17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28"/>
      <c r="N420" s="82"/>
      <c r="P420" s="76"/>
      <c r="Q420" s="28"/>
    </row>
    <row r="421" spans="1:17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28"/>
      <c r="N421" s="82"/>
      <c r="P421" s="76"/>
      <c r="Q421" s="28"/>
    </row>
    <row r="422" spans="1:17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28"/>
      <c r="N422" s="82"/>
      <c r="P422" s="76"/>
      <c r="Q422" s="28"/>
    </row>
    <row r="423" spans="1:17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28"/>
      <c r="N423" s="82"/>
      <c r="P423" s="76"/>
      <c r="Q423" s="28"/>
    </row>
    <row r="424" spans="1:17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28"/>
      <c r="N424" s="82"/>
      <c r="P424" s="76"/>
      <c r="Q424" s="28"/>
    </row>
    <row r="425" spans="1:17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28"/>
      <c r="N425" s="82"/>
      <c r="P425" s="76"/>
      <c r="Q425" s="28"/>
    </row>
    <row r="426" spans="1:17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28"/>
      <c r="N426" s="82"/>
      <c r="P426" s="76"/>
      <c r="Q426" s="28"/>
    </row>
    <row r="427" spans="1:17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28"/>
      <c r="N427" s="82"/>
      <c r="P427" s="76"/>
      <c r="Q427" s="28"/>
    </row>
    <row r="428" spans="1:17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28"/>
      <c r="N428" s="82"/>
      <c r="P428" s="76"/>
      <c r="Q428" s="28"/>
    </row>
    <row r="429" spans="1:17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28"/>
      <c r="N429" s="82"/>
      <c r="P429" s="76"/>
      <c r="Q429" s="28"/>
    </row>
    <row r="430" spans="1:17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28"/>
      <c r="N430" s="82"/>
      <c r="P430" s="76"/>
      <c r="Q430" s="28"/>
    </row>
    <row r="431" spans="1:17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28"/>
      <c r="N431" s="82"/>
      <c r="P431" s="76"/>
      <c r="Q431" s="28"/>
    </row>
    <row r="432" spans="1:17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28"/>
      <c r="N432" s="82"/>
      <c r="P432" s="76"/>
      <c r="Q432" s="28"/>
    </row>
    <row r="433" spans="1:17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28"/>
      <c r="N433" s="82"/>
      <c r="P433" s="76"/>
      <c r="Q433" s="28"/>
    </row>
    <row r="434" spans="1:17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28"/>
      <c r="N434" s="82"/>
      <c r="P434" s="76"/>
      <c r="Q434" s="28"/>
    </row>
    <row r="435" spans="1:17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28"/>
      <c r="N435" s="82"/>
      <c r="P435" s="76"/>
      <c r="Q435" s="28"/>
    </row>
    <row r="436" spans="1:17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28"/>
      <c r="N436" s="82"/>
      <c r="P436" s="76"/>
      <c r="Q436" s="28"/>
    </row>
    <row r="437" spans="1:17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28"/>
      <c r="N437" s="82"/>
      <c r="P437" s="76"/>
      <c r="Q437" s="28"/>
    </row>
    <row r="438" spans="1:17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28"/>
      <c r="N438" s="82"/>
      <c r="P438" s="76"/>
      <c r="Q438" s="28"/>
    </row>
    <row r="439" spans="1:17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28"/>
      <c r="N439" s="82"/>
      <c r="P439" s="76"/>
      <c r="Q439" s="28"/>
    </row>
    <row r="440" spans="1:17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28"/>
      <c r="N440" s="82"/>
      <c r="P440" s="76"/>
      <c r="Q440" s="28"/>
    </row>
    <row r="441" spans="1:17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28"/>
      <c r="N441" s="82"/>
      <c r="P441" s="76"/>
      <c r="Q441" s="28"/>
    </row>
    <row r="442" spans="1:17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28"/>
      <c r="N442" s="82"/>
      <c r="P442" s="76"/>
      <c r="Q442" s="28"/>
    </row>
    <row r="443" spans="1:17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28"/>
      <c r="N443" s="82"/>
      <c r="P443" s="76"/>
      <c r="Q443" s="28"/>
    </row>
    <row r="444" spans="1:17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28"/>
      <c r="N444" s="82"/>
      <c r="P444" s="76"/>
      <c r="Q444" s="28"/>
    </row>
    <row r="445" spans="1:17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28"/>
      <c r="N445" s="82"/>
      <c r="P445" s="76"/>
      <c r="Q445" s="28"/>
    </row>
    <row r="446" spans="1:17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28"/>
      <c r="N446" s="82"/>
      <c r="P446" s="76"/>
      <c r="Q446" s="28"/>
    </row>
    <row r="447" spans="1:17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28"/>
      <c r="N447" s="82"/>
      <c r="P447" s="76"/>
      <c r="Q447" s="28"/>
    </row>
    <row r="448" spans="1:17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28"/>
      <c r="N448" s="82"/>
      <c r="P448" s="76"/>
      <c r="Q448" s="28"/>
    </row>
    <row r="449" spans="1:17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28"/>
      <c r="N449" s="82"/>
      <c r="P449" s="76"/>
      <c r="Q449" s="28"/>
    </row>
    <row r="450" spans="1:17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28"/>
      <c r="N450" s="82"/>
      <c r="P450" s="76"/>
      <c r="Q450" s="28"/>
    </row>
    <row r="451" spans="1:17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28"/>
      <c r="N451" s="82"/>
      <c r="P451" s="76"/>
      <c r="Q451" s="28"/>
    </row>
    <row r="452" spans="1:17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28"/>
      <c r="N452" s="82"/>
      <c r="P452" s="76"/>
      <c r="Q452" s="28"/>
    </row>
    <row r="453" spans="1:17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28"/>
      <c r="N453" s="82"/>
      <c r="P453" s="76"/>
      <c r="Q453" s="28"/>
    </row>
    <row r="454" spans="1:17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28"/>
      <c r="N454" s="82"/>
      <c r="P454" s="76"/>
      <c r="Q454" s="28"/>
    </row>
    <row r="455" spans="1:17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28"/>
      <c r="N455" s="82"/>
      <c r="P455" s="76"/>
      <c r="Q455" s="28"/>
    </row>
    <row r="456" spans="1:17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28"/>
      <c r="N456" s="82"/>
      <c r="P456" s="76"/>
      <c r="Q456" s="28"/>
    </row>
    <row r="457" spans="1:17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28"/>
      <c r="N457" s="82"/>
      <c r="P457" s="76"/>
      <c r="Q457" s="28"/>
    </row>
    <row r="458" spans="1:17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28"/>
      <c r="N458" s="82"/>
      <c r="P458" s="76"/>
      <c r="Q458" s="28"/>
    </row>
    <row r="459" spans="1:17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28"/>
      <c r="N459" s="82"/>
      <c r="P459" s="76"/>
      <c r="Q459" s="28"/>
    </row>
    <row r="460" spans="1:17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28"/>
      <c r="N460" s="82"/>
      <c r="P460" s="76"/>
      <c r="Q460" s="28"/>
    </row>
    <row r="461" spans="1:17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28"/>
      <c r="N461" s="82"/>
      <c r="P461" s="76"/>
      <c r="Q461" s="28"/>
    </row>
    <row r="462" spans="1:17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28"/>
      <c r="N462" s="82"/>
      <c r="P462" s="76"/>
      <c r="Q462" s="28"/>
    </row>
    <row r="463" spans="1:17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28"/>
      <c r="N463" s="82"/>
      <c r="P463" s="76"/>
      <c r="Q463" s="28"/>
    </row>
    <row r="464" spans="1:17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28"/>
      <c r="N464" s="82"/>
      <c r="P464" s="76"/>
      <c r="Q464" s="28"/>
    </row>
    <row r="465" spans="1:17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28"/>
      <c r="N465" s="82"/>
      <c r="P465" s="76"/>
      <c r="Q465" s="28"/>
    </row>
    <row r="466" spans="1:17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28"/>
      <c r="N466" s="82"/>
      <c r="P466" s="76"/>
      <c r="Q466" s="28"/>
    </row>
    <row r="467" spans="1:17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28"/>
      <c r="N467" s="82"/>
      <c r="P467" s="76"/>
      <c r="Q467" s="28"/>
    </row>
    <row r="468" spans="1:17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28"/>
      <c r="N468" s="82"/>
      <c r="P468" s="76"/>
      <c r="Q468" s="28"/>
    </row>
    <row r="469" spans="1:17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28"/>
      <c r="N469" s="82"/>
      <c r="P469" s="76"/>
      <c r="Q469" s="28"/>
    </row>
    <row r="470" spans="1:17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28"/>
      <c r="N470" s="82"/>
      <c r="P470" s="76"/>
      <c r="Q470" s="28"/>
    </row>
    <row r="471" spans="1:17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28"/>
      <c r="N471" s="82"/>
      <c r="P471" s="76"/>
      <c r="Q471" s="28"/>
    </row>
    <row r="472" spans="1:17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28"/>
      <c r="N472" s="82"/>
      <c r="P472" s="76"/>
      <c r="Q472" s="28"/>
    </row>
    <row r="473" spans="1:17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28"/>
      <c r="N473" s="82"/>
      <c r="P473" s="76"/>
      <c r="Q473" s="28"/>
    </row>
    <row r="474" spans="1:17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28"/>
      <c r="N474" s="82"/>
      <c r="P474" s="76"/>
      <c r="Q474" s="28"/>
    </row>
    <row r="475" spans="1:17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28"/>
      <c r="N475" s="82"/>
      <c r="P475" s="76"/>
      <c r="Q475" s="28"/>
    </row>
    <row r="476" spans="1:17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28"/>
      <c r="N476" s="82"/>
      <c r="P476" s="76"/>
      <c r="Q476" s="28"/>
    </row>
    <row r="477" spans="1:17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28"/>
      <c r="N477" s="82"/>
      <c r="P477" s="76"/>
      <c r="Q477" s="28"/>
    </row>
    <row r="478" spans="1:17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28"/>
      <c r="N478" s="82"/>
      <c r="P478" s="76"/>
      <c r="Q478" s="28"/>
    </row>
    <row r="479" spans="1:17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28"/>
      <c r="N479" s="82"/>
      <c r="P479" s="76"/>
      <c r="Q479" s="28"/>
    </row>
    <row r="480" spans="1:17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28"/>
      <c r="N480" s="82"/>
      <c r="P480" s="76"/>
      <c r="Q480" s="28"/>
    </row>
    <row r="481" spans="1:17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28"/>
      <c r="N481" s="82"/>
      <c r="P481" s="76"/>
      <c r="Q481" s="28"/>
    </row>
    <row r="482" spans="1:17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28"/>
      <c r="N482" s="82"/>
      <c r="P482" s="76"/>
      <c r="Q482" s="28"/>
    </row>
    <row r="483" spans="1:17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28"/>
      <c r="N483" s="82"/>
      <c r="P483" s="76"/>
      <c r="Q483" s="28"/>
    </row>
    <row r="484" spans="1:17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28"/>
      <c r="N484" s="82"/>
      <c r="P484" s="76"/>
      <c r="Q484" s="28"/>
    </row>
    <row r="485" spans="1:17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28"/>
      <c r="N485" s="82"/>
      <c r="P485" s="76"/>
      <c r="Q485" s="28"/>
    </row>
    <row r="486" spans="1:17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28"/>
      <c r="N486" s="82"/>
      <c r="P486" s="76"/>
      <c r="Q486" s="28"/>
    </row>
    <row r="487" spans="1:17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28"/>
      <c r="N487" s="82"/>
      <c r="P487" s="76"/>
      <c r="Q487" s="28"/>
    </row>
    <row r="488" spans="1:17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28"/>
      <c r="N488" s="82"/>
      <c r="P488" s="76"/>
      <c r="Q488" s="28"/>
    </row>
    <row r="489" spans="1:17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28"/>
      <c r="N489" s="82"/>
      <c r="P489" s="76"/>
      <c r="Q489" s="28"/>
    </row>
    <row r="490" spans="1:17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28"/>
      <c r="N490" s="82"/>
      <c r="P490" s="76"/>
      <c r="Q490" s="28"/>
    </row>
    <row r="491" spans="1:17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28"/>
      <c r="N491" s="82"/>
      <c r="P491" s="76"/>
      <c r="Q491" s="28"/>
    </row>
    <row r="492" spans="1:17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28"/>
      <c r="N492" s="82"/>
      <c r="P492" s="76"/>
      <c r="Q492" s="28"/>
    </row>
    <row r="493" spans="1:17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28"/>
      <c r="N493" s="82"/>
      <c r="P493" s="76"/>
      <c r="Q493" s="28"/>
    </row>
    <row r="494" spans="1:17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28"/>
      <c r="N494" s="82"/>
      <c r="P494" s="76"/>
      <c r="Q494" s="28"/>
    </row>
    <row r="495" spans="1:17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28"/>
      <c r="N495" s="82"/>
      <c r="P495" s="76"/>
      <c r="Q495" s="28"/>
    </row>
    <row r="496" spans="1:17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28"/>
      <c r="N496" s="82"/>
      <c r="P496" s="76"/>
      <c r="Q496" s="28"/>
    </row>
    <row r="497" spans="1:17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28"/>
      <c r="N497" s="82"/>
      <c r="P497" s="76"/>
      <c r="Q497" s="28"/>
    </row>
    <row r="498" spans="1:17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28"/>
      <c r="N498" s="82"/>
      <c r="P498" s="76"/>
      <c r="Q498" s="28"/>
    </row>
    <row r="499" spans="1:17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28"/>
      <c r="N499" s="82"/>
      <c r="P499" s="76"/>
      <c r="Q499" s="28"/>
    </row>
    <row r="500" spans="1:17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28"/>
      <c r="N500" s="82"/>
      <c r="P500" s="76"/>
      <c r="Q500" s="28"/>
    </row>
    <row r="501" spans="1:17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28"/>
      <c r="N501" s="82"/>
      <c r="P501" s="76"/>
      <c r="Q501" s="28"/>
    </row>
    <row r="502" spans="1:17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28"/>
      <c r="N502" s="82"/>
      <c r="P502" s="76"/>
      <c r="Q502" s="28"/>
    </row>
    <row r="503" spans="1:17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28"/>
      <c r="N503" s="82"/>
      <c r="P503" s="76"/>
      <c r="Q503" s="28"/>
    </row>
    <row r="504" spans="1:17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28"/>
      <c r="N504" s="82"/>
      <c r="P504" s="76"/>
      <c r="Q504" s="28"/>
    </row>
    <row r="505" spans="1:17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28"/>
      <c r="N505" s="82"/>
      <c r="P505" s="76"/>
      <c r="Q505" s="28"/>
    </row>
    <row r="506" spans="1:17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28"/>
      <c r="N506" s="82"/>
      <c r="P506" s="76"/>
      <c r="Q506" s="28"/>
    </row>
    <row r="507" spans="1:17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28"/>
      <c r="N507" s="82"/>
      <c r="P507" s="76"/>
      <c r="Q507" s="28"/>
    </row>
    <row r="508" spans="1:17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28"/>
      <c r="N508" s="82"/>
      <c r="P508" s="76"/>
      <c r="Q508" s="28"/>
    </row>
    <row r="509" spans="1:17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28"/>
      <c r="N509" s="82"/>
      <c r="P509" s="76"/>
      <c r="Q509" s="28"/>
    </row>
    <row r="510" spans="1:17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28"/>
      <c r="N510" s="82"/>
      <c r="P510" s="76"/>
      <c r="Q510" s="28"/>
    </row>
    <row r="511" spans="1:17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28"/>
      <c r="N511" s="82"/>
      <c r="P511" s="76"/>
      <c r="Q511" s="28"/>
    </row>
    <row r="512" spans="1:17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28"/>
      <c r="N512" s="82"/>
      <c r="P512" s="76"/>
      <c r="Q512" s="28"/>
    </row>
    <row r="513" spans="1:17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28"/>
      <c r="N513" s="82"/>
      <c r="P513" s="76"/>
      <c r="Q513" s="28"/>
    </row>
    <row r="514" spans="1:17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28"/>
      <c r="N514" s="82"/>
      <c r="P514" s="76"/>
      <c r="Q514" s="28"/>
    </row>
    <row r="515" spans="1:17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28"/>
      <c r="N515" s="82"/>
      <c r="P515" s="76"/>
      <c r="Q515" s="28"/>
    </row>
    <row r="516" spans="1:17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28"/>
      <c r="N516" s="82"/>
      <c r="P516" s="76"/>
      <c r="Q516" s="28"/>
    </row>
    <row r="517" spans="1:17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28"/>
      <c r="N517" s="82"/>
      <c r="P517" s="76"/>
      <c r="Q517" s="28"/>
    </row>
    <row r="518" spans="1:17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28"/>
      <c r="N518" s="82"/>
      <c r="P518" s="76"/>
      <c r="Q518" s="28"/>
    </row>
    <row r="519" spans="1:17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28"/>
      <c r="N519" s="82"/>
      <c r="P519" s="76"/>
      <c r="Q519" s="28"/>
    </row>
    <row r="520" spans="1:17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28"/>
      <c r="N520" s="82"/>
      <c r="P520" s="76"/>
      <c r="Q520" s="28"/>
    </row>
    <row r="521" spans="1:17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28"/>
      <c r="N521" s="82"/>
      <c r="P521" s="76"/>
      <c r="Q521" s="28"/>
    </row>
    <row r="522" spans="1:17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28"/>
      <c r="N522" s="82"/>
      <c r="P522" s="76"/>
      <c r="Q522" s="28"/>
    </row>
    <row r="523" spans="1:17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28"/>
      <c r="N523" s="82"/>
      <c r="P523" s="76"/>
      <c r="Q523" s="28"/>
    </row>
    <row r="524" spans="1:17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28"/>
      <c r="N524" s="82"/>
      <c r="P524" s="76"/>
      <c r="Q524" s="28"/>
    </row>
    <row r="525" spans="1:17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28"/>
      <c r="N525" s="82"/>
      <c r="P525" s="76"/>
      <c r="Q525" s="28"/>
    </row>
    <row r="526" spans="1:17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28"/>
      <c r="N526" s="82"/>
      <c r="P526" s="76"/>
      <c r="Q526" s="28"/>
    </row>
    <row r="527" spans="1:17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28"/>
      <c r="N527" s="82"/>
      <c r="P527" s="76"/>
      <c r="Q527" s="28"/>
    </row>
    <row r="528" spans="1:17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28"/>
      <c r="N528" s="82"/>
      <c r="P528" s="76"/>
      <c r="Q528" s="28"/>
    </row>
    <row r="529" spans="1:17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28"/>
      <c r="N529" s="82"/>
      <c r="P529" s="76"/>
      <c r="Q529" s="28"/>
    </row>
    <row r="530" spans="1:17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28"/>
      <c r="N530" s="82"/>
      <c r="P530" s="76"/>
      <c r="Q530" s="28"/>
    </row>
    <row r="531" spans="1:17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28"/>
      <c r="N531" s="82"/>
      <c r="P531" s="76"/>
      <c r="Q531" s="28"/>
    </row>
    <row r="532" spans="1:17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28"/>
      <c r="N532" s="82"/>
      <c r="P532" s="76"/>
      <c r="Q532" s="28"/>
    </row>
    <row r="533" spans="1:17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28"/>
      <c r="N533" s="82"/>
      <c r="P533" s="76"/>
      <c r="Q533" s="28"/>
    </row>
    <row r="534" spans="1:17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28"/>
      <c r="N534" s="82"/>
      <c r="P534" s="76"/>
      <c r="Q534" s="28"/>
    </row>
    <row r="535" spans="1:17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28"/>
      <c r="N535" s="82"/>
      <c r="P535" s="76"/>
      <c r="Q535" s="28"/>
    </row>
    <row r="536" spans="1:17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28"/>
      <c r="N536" s="82"/>
      <c r="P536" s="76"/>
      <c r="Q536" s="28"/>
    </row>
    <row r="537" spans="1:17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28"/>
      <c r="N537" s="82"/>
      <c r="P537" s="76"/>
      <c r="Q537" s="28"/>
    </row>
    <row r="538" spans="1:17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28"/>
      <c r="N538" s="82"/>
      <c r="P538" s="76"/>
      <c r="Q538" s="28"/>
    </row>
    <row r="539" spans="1:17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28"/>
      <c r="N539" s="82"/>
      <c r="P539" s="76"/>
      <c r="Q539" s="28"/>
    </row>
    <row r="540" spans="1:17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28"/>
      <c r="N540" s="82"/>
      <c r="P540" s="76"/>
      <c r="Q540" s="28"/>
    </row>
    <row r="541" spans="1:17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28"/>
      <c r="N541" s="82"/>
      <c r="P541" s="76"/>
      <c r="Q541" s="28"/>
    </row>
    <row r="542" spans="1:17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28"/>
      <c r="N542" s="82"/>
      <c r="P542" s="76"/>
      <c r="Q542" s="28"/>
    </row>
    <row r="543" spans="1:17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28"/>
      <c r="N543" s="82"/>
      <c r="P543" s="76"/>
      <c r="Q543" s="28"/>
    </row>
    <row r="544" spans="1:17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28"/>
      <c r="N544" s="82"/>
      <c r="P544" s="76"/>
      <c r="Q544" s="28"/>
    </row>
    <row r="545" spans="1:17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28"/>
      <c r="N545" s="82"/>
      <c r="P545" s="76"/>
      <c r="Q545" s="28"/>
    </row>
    <row r="546" spans="1:17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28"/>
      <c r="N546" s="82"/>
      <c r="P546" s="76"/>
      <c r="Q546" s="28"/>
    </row>
    <row r="547" spans="1:17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28"/>
      <c r="N547" s="82"/>
      <c r="P547" s="76"/>
      <c r="Q547" s="28"/>
    </row>
    <row r="548" spans="1:17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28"/>
      <c r="N548" s="82"/>
      <c r="P548" s="76"/>
      <c r="Q548" s="28"/>
    </row>
    <row r="549" spans="1:17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28"/>
      <c r="N549" s="82"/>
      <c r="P549" s="76"/>
      <c r="Q549" s="28"/>
    </row>
    <row r="550" spans="1:17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28"/>
      <c r="N550" s="82"/>
      <c r="P550" s="76"/>
      <c r="Q550" s="28"/>
    </row>
    <row r="551" spans="1:17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28"/>
      <c r="N551" s="82"/>
      <c r="P551" s="76"/>
      <c r="Q551" s="28"/>
    </row>
    <row r="552" spans="1:17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28"/>
      <c r="N552" s="82"/>
      <c r="P552" s="76"/>
      <c r="Q552" s="28"/>
    </row>
    <row r="553" spans="1:17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28"/>
      <c r="N553" s="82"/>
      <c r="P553" s="76"/>
      <c r="Q553" s="28"/>
    </row>
    <row r="554" spans="1:17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28"/>
      <c r="N554" s="82"/>
      <c r="P554" s="76"/>
      <c r="Q554" s="28"/>
    </row>
    <row r="555" spans="1:17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28"/>
      <c r="N555" s="82"/>
      <c r="P555" s="76"/>
      <c r="Q555" s="28"/>
    </row>
    <row r="556" spans="1:17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28"/>
      <c r="N556" s="82"/>
      <c r="P556" s="76"/>
      <c r="Q556" s="28"/>
    </row>
    <row r="557" spans="1:17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28"/>
      <c r="N557" s="82"/>
      <c r="P557" s="76"/>
      <c r="Q557" s="28"/>
    </row>
    <row r="558" spans="1:17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28"/>
      <c r="N558" s="82"/>
      <c r="P558" s="76"/>
      <c r="Q558" s="28"/>
    </row>
    <row r="559" spans="1:17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28"/>
      <c r="N559" s="82"/>
      <c r="P559" s="76"/>
      <c r="Q559" s="28"/>
    </row>
    <row r="560" spans="1:17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28"/>
      <c r="N560" s="82"/>
      <c r="P560" s="76"/>
      <c r="Q560" s="28"/>
    </row>
    <row r="561" spans="1:17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28"/>
      <c r="N561" s="82"/>
      <c r="P561" s="76"/>
      <c r="Q561" s="28"/>
    </row>
    <row r="562" spans="1:17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28"/>
      <c r="N562" s="82"/>
      <c r="P562" s="76"/>
      <c r="Q562" s="28"/>
    </row>
    <row r="563" spans="1:17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28"/>
      <c r="N563" s="82"/>
      <c r="P563" s="76"/>
      <c r="Q563" s="28"/>
    </row>
    <row r="564" spans="1:17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28"/>
      <c r="N564" s="82"/>
      <c r="P564" s="76"/>
      <c r="Q564" s="28"/>
    </row>
    <row r="565" spans="1:17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28"/>
      <c r="N565" s="82"/>
      <c r="P565" s="76"/>
      <c r="Q565" s="28"/>
    </row>
    <row r="566" spans="1:17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28"/>
      <c r="N566" s="82"/>
      <c r="P566" s="76"/>
      <c r="Q566" s="28"/>
    </row>
    <row r="567" spans="1:17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28"/>
      <c r="N567" s="82"/>
      <c r="P567" s="76"/>
      <c r="Q567" s="28"/>
    </row>
    <row r="568" spans="1:17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28"/>
      <c r="N568" s="82"/>
      <c r="P568" s="76"/>
      <c r="Q568" s="28"/>
    </row>
    <row r="569" spans="1:17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28"/>
      <c r="N569" s="82"/>
      <c r="P569" s="76"/>
      <c r="Q569" s="28"/>
    </row>
    <row r="570" spans="1:17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28"/>
      <c r="N570" s="82"/>
      <c r="P570" s="76"/>
      <c r="Q570" s="28"/>
    </row>
    <row r="571" spans="1:17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28"/>
      <c r="N571" s="82"/>
      <c r="P571" s="76"/>
      <c r="Q571" s="28"/>
    </row>
    <row r="572" spans="1:17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28"/>
      <c r="N572" s="82"/>
      <c r="P572" s="76"/>
      <c r="Q572" s="28"/>
    </row>
    <row r="573" spans="1:17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28"/>
      <c r="N573" s="82"/>
      <c r="P573" s="76"/>
      <c r="Q573" s="28"/>
    </row>
    <row r="574" spans="1:17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28"/>
      <c r="N574" s="82"/>
      <c r="P574" s="76"/>
      <c r="Q574" s="28"/>
    </row>
    <row r="575" spans="1:17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28"/>
      <c r="N575" s="82"/>
      <c r="P575" s="76"/>
      <c r="Q575" s="28"/>
    </row>
    <row r="576" spans="1:17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28"/>
      <c r="N576" s="82"/>
      <c r="P576" s="76"/>
      <c r="Q576" s="28"/>
    </row>
    <row r="577" spans="1:17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28"/>
      <c r="N577" s="82"/>
      <c r="P577" s="76"/>
      <c r="Q577" s="28"/>
    </row>
    <row r="578" spans="1:17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28"/>
      <c r="N578" s="82"/>
      <c r="P578" s="76"/>
      <c r="Q578" s="28"/>
    </row>
    <row r="579" spans="1:17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28"/>
      <c r="N579" s="82"/>
      <c r="P579" s="76"/>
      <c r="Q579" s="28"/>
    </row>
    <row r="580" spans="1:17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28"/>
      <c r="N580" s="82"/>
      <c r="P580" s="76"/>
      <c r="Q580" s="28"/>
    </row>
    <row r="581" spans="1:17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28"/>
      <c r="N581" s="82"/>
      <c r="P581" s="76"/>
      <c r="Q581" s="28"/>
    </row>
    <row r="582" spans="1:17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28"/>
      <c r="N582" s="82"/>
      <c r="P582" s="76"/>
      <c r="Q582" s="28"/>
    </row>
    <row r="583" spans="1:17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28"/>
      <c r="N583" s="82"/>
      <c r="P583" s="76"/>
      <c r="Q583" s="28"/>
    </row>
    <row r="584" spans="1:17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28"/>
      <c r="N584" s="82"/>
      <c r="P584" s="76"/>
      <c r="Q584" s="28"/>
    </row>
    <row r="585" spans="1:17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28"/>
      <c r="N585" s="82"/>
      <c r="P585" s="76"/>
      <c r="Q585" s="28"/>
    </row>
    <row r="586" spans="1:17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28"/>
      <c r="N586" s="82"/>
      <c r="P586" s="76"/>
      <c r="Q586" s="28"/>
    </row>
    <row r="587" spans="1:17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28"/>
      <c r="N587" s="82"/>
      <c r="P587" s="76"/>
      <c r="Q587" s="28"/>
    </row>
    <row r="588" spans="1:17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28"/>
      <c r="N588" s="82"/>
      <c r="P588" s="76"/>
      <c r="Q588" s="28"/>
    </row>
    <row r="589" spans="1:17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28"/>
      <c r="N589" s="82"/>
      <c r="P589" s="76"/>
      <c r="Q589" s="28"/>
    </row>
    <row r="590" spans="1:17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28"/>
      <c r="N590" s="82"/>
      <c r="P590" s="76"/>
      <c r="Q590" s="28"/>
    </row>
    <row r="591" spans="1:17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28"/>
      <c r="N591" s="82"/>
      <c r="P591" s="76"/>
      <c r="Q591" s="28"/>
    </row>
    <row r="592" spans="1:17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28"/>
      <c r="N592" s="82"/>
      <c r="P592" s="76"/>
      <c r="Q592" s="28"/>
    </row>
    <row r="593" spans="1:17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28"/>
      <c r="N593" s="82"/>
      <c r="P593" s="76"/>
      <c r="Q593" s="28"/>
    </row>
    <row r="594" spans="1:17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28"/>
      <c r="N594" s="82"/>
      <c r="P594" s="76"/>
      <c r="Q594" s="28"/>
    </row>
    <row r="595" spans="1:17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28"/>
      <c r="N595" s="82"/>
      <c r="P595" s="76"/>
      <c r="Q595" s="28"/>
    </row>
    <row r="596" spans="1:17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28"/>
      <c r="N596" s="82"/>
      <c r="P596" s="76"/>
      <c r="Q596" s="28"/>
    </row>
    <row r="597" spans="1:17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28"/>
      <c r="N597" s="82"/>
      <c r="P597" s="76"/>
      <c r="Q597" s="28"/>
    </row>
    <row r="598" spans="1:17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28"/>
      <c r="N598" s="82"/>
      <c r="P598" s="76"/>
      <c r="Q598" s="28"/>
    </row>
    <row r="599" spans="1:17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28"/>
      <c r="N599" s="82"/>
      <c r="P599" s="76"/>
      <c r="Q599" s="28"/>
    </row>
    <row r="600" spans="1:17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28"/>
      <c r="N600" s="82"/>
      <c r="P600" s="76"/>
      <c r="Q600" s="28"/>
    </row>
    <row r="601" spans="1:17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28"/>
      <c r="N601" s="82"/>
      <c r="P601" s="76"/>
      <c r="Q601" s="28"/>
    </row>
    <row r="602" spans="1:17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28"/>
      <c r="N602" s="82"/>
      <c r="P602" s="76"/>
      <c r="Q602" s="28"/>
    </row>
    <row r="603" spans="1:17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28"/>
      <c r="N603" s="82"/>
      <c r="P603" s="76"/>
      <c r="Q603" s="28"/>
    </row>
    <row r="604" spans="1:17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28"/>
      <c r="N604" s="82"/>
      <c r="P604" s="76"/>
      <c r="Q604" s="28"/>
    </row>
    <row r="605" spans="1:17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28"/>
      <c r="N605" s="82"/>
      <c r="P605" s="76"/>
      <c r="Q605" s="28"/>
    </row>
    <row r="606" spans="1:17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28"/>
      <c r="N606" s="82"/>
      <c r="P606" s="76"/>
      <c r="Q606" s="28"/>
    </row>
    <row r="607" spans="1:17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28"/>
      <c r="N607" s="82"/>
      <c r="P607" s="76"/>
      <c r="Q607" s="28"/>
    </row>
    <row r="608" spans="1:17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28"/>
      <c r="N608" s="82"/>
      <c r="P608" s="76"/>
      <c r="Q608" s="28"/>
    </row>
    <row r="609" spans="1:17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28"/>
      <c r="N609" s="82"/>
      <c r="P609" s="76"/>
      <c r="Q609" s="28"/>
    </row>
    <row r="610" spans="1:17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28"/>
      <c r="N610" s="82"/>
      <c r="P610" s="76"/>
      <c r="Q610" s="28"/>
    </row>
    <row r="611" spans="1:17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28"/>
      <c r="N611" s="82"/>
      <c r="P611" s="76"/>
      <c r="Q611" s="28"/>
    </row>
    <row r="612" spans="1:17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28"/>
      <c r="N612" s="82"/>
      <c r="P612" s="76"/>
      <c r="Q612" s="28"/>
    </row>
    <row r="613" spans="1:17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28"/>
      <c r="N613" s="82"/>
      <c r="P613" s="76"/>
      <c r="Q613" s="28"/>
    </row>
    <row r="614" spans="1:17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28"/>
      <c r="N614" s="82"/>
      <c r="P614" s="76"/>
      <c r="Q614" s="28"/>
    </row>
    <row r="615" spans="1:17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28"/>
      <c r="N615" s="82"/>
      <c r="P615" s="76"/>
      <c r="Q615" s="28"/>
    </row>
    <row r="616" spans="1:17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28"/>
      <c r="N616" s="82"/>
      <c r="P616" s="76"/>
      <c r="Q616" s="28"/>
    </row>
    <row r="617" spans="1:17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28"/>
      <c r="N617" s="82"/>
      <c r="P617" s="76"/>
      <c r="Q617" s="28"/>
    </row>
    <row r="618" spans="1:17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28"/>
      <c r="N618" s="82"/>
      <c r="P618" s="76"/>
      <c r="Q618" s="28"/>
    </row>
    <row r="619" spans="1:17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28"/>
      <c r="N619" s="82"/>
      <c r="P619" s="76"/>
      <c r="Q619" s="28"/>
    </row>
    <row r="620" spans="1:17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28"/>
      <c r="N620" s="82"/>
      <c r="P620" s="76"/>
      <c r="Q620" s="28"/>
    </row>
    <row r="621" spans="1:17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28"/>
      <c r="N621" s="82"/>
      <c r="P621" s="76"/>
      <c r="Q621" s="28"/>
    </row>
    <row r="622" spans="1:17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28"/>
      <c r="N622" s="82"/>
      <c r="P622" s="76"/>
      <c r="Q622" s="28"/>
    </row>
    <row r="623" spans="1:17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28"/>
      <c r="N623" s="82"/>
      <c r="P623" s="76"/>
      <c r="Q623" s="28"/>
    </row>
    <row r="624" spans="1:17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28"/>
      <c r="N624" s="82"/>
      <c r="P624" s="76"/>
      <c r="Q624" s="28"/>
    </row>
    <row r="625" spans="1:17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28"/>
      <c r="N625" s="82"/>
      <c r="P625" s="76"/>
      <c r="Q625" s="28"/>
    </row>
    <row r="626" spans="1:17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28"/>
      <c r="N626" s="82"/>
      <c r="P626" s="76"/>
      <c r="Q626" s="28"/>
    </row>
    <row r="627" spans="1:17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28"/>
      <c r="N627" s="82"/>
      <c r="P627" s="76"/>
      <c r="Q627" s="28"/>
    </row>
    <row r="628" spans="1:17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28"/>
      <c r="N628" s="82"/>
      <c r="P628" s="76"/>
      <c r="Q628" s="28"/>
    </row>
    <row r="629" spans="1:17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28"/>
      <c r="N629" s="82"/>
      <c r="P629" s="76"/>
      <c r="Q629" s="28"/>
    </row>
    <row r="630" spans="1:17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28"/>
      <c r="N630" s="82"/>
      <c r="P630" s="76"/>
      <c r="Q630" s="28"/>
    </row>
    <row r="631" spans="1:17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28"/>
      <c r="N631" s="82"/>
      <c r="P631" s="76"/>
      <c r="Q631" s="28"/>
    </row>
    <row r="632" spans="1:17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28"/>
      <c r="N632" s="82"/>
      <c r="P632" s="76"/>
      <c r="Q632" s="28"/>
    </row>
    <row r="633" spans="1:17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28"/>
      <c r="N633" s="82"/>
      <c r="P633" s="76"/>
      <c r="Q633" s="28"/>
    </row>
    <row r="634" spans="1:17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28"/>
      <c r="N634" s="82"/>
      <c r="P634" s="76"/>
      <c r="Q634" s="28"/>
    </row>
    <row r="635" spans="1:17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28"/>
      <c r="N635" s="82"/>
      <c r="P635" s="76"/>
      <c r="Q635" s="28"/>
    </row>
    <row r="636" spans="1:17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28"/>
      <c r="N636" s="82"/>
      <c r="P636" s="76"/>
      <c r="Q636" s="28"/>
    </row>
    <row r="637" spans="1:17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28"/>
      <c r="N637" s="82"/>
      <c r="P637" s="76"/>
      <c r="Q637" s="28"/>
    </row>
    <row r="638" spans="1:17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28"/>
      <c r="N638" s="82"/>
      <c r="P638" s="76"/>
      <c r="Q638" s="28"/>
    </row>
    <row r="639" spans="1:17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28"/>
      <c r="N639" s="82"/>
      <c r="P639" s="76"/>
      <c r="Q639" s="28"/>
    </row>
    <row r="640" spans="1:17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28"/>
      <c r="N640" s="82"/>
      <c r="P640" s="76"/>
      <c r="Q640" s="28"/>
    </row>
    <row r="641" spans="1:17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28"/>
      <c r="N641" s="82"/>
      <c r="P641" s="76"/>
      <c r="Q641" s="28"/>
    </row>
    <row r="642" spans="1:17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28"/>
      <c r="N642" s="82"/>
      <c r="P642" s="76"/>
      <c r="Q642" s="28"/>
    </row>
    <row r="643" spans="1:17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28"/>
      <c r="N643" s="82"/>
      <c r="P643" s="76"/>
      <c r="Q643" s="28"/>
    </row>
    <row r="644" spans="1:17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28"/>
      <c r="N644" s="82"/>
      <c r="P644" s="76"/>
      <c r="Q644" s="28"/>
    </row>
    <row r="645" spans="1:17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28"/>
      <c r="N645" s="82"/>
      <c r="P645" s="76"/>
      <c r="Q645" s="28"/>
    </row>
    <row r="646" spans="1:17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28"/>
      <c r="N646" s="82"/>
      <c r="P646" s="76"/>
      <c r="Q646" s="28"/>
    </row>
    <row r="647" spans="1:17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28"/>
      <c r="N647" s="82"/>
      <c r="P647" s="76"/>
      <c r="Q647" s="28"/>
    </row>
    <row r="648" spans="1:17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28"/>
      <c r="N648" s="82"/>
      <c r="P648" s="76"/>
      <c r="Q648" s="28"/>
    </row>
    <row r="649" spans="1:17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28"/>
      <c r="N649" s="82"/>
      <c r="P649" s="76"/>
      <c r="Q649" s="28"/>
    </row>
    <row r="650" spans="1:17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28"/>
      <c r="N650" s="82"/>
      <c r="P650" s="76"/>
      <c r="Q650" s="28"/>
    </row>
    <row r="651" spans="1:17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28"/>
      <c r="N651" s="82"/>
      <c r="P651" s="76"/>
      <c r="Q651" s="28"/>
    </row>
    <row r="652" spans="1:17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28"/>
      <c r="N652" s="82"/>
      <c r="P652" s="76"/>
      <c r="Q652" s="28"/>
    </row>
    <row r="653" spans="1:17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28"/>
      <c r="N653" s="82"/>
      <c r="P653" s="76"/>
      <c r="Q653" s="28"/>
    </row>
    <row r="654" spans="1:17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28"/>
      <c r="N654" s="82"/>
      <c r="P654" s="76"/>
      <c r="Q654" s="28"/>
    </row>
    <row r="655" spans="1:17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28"/>
      <c r="N655" s="82"/>
      <c r="P655" s="76"/>
      <c r="Q655" s="28"/>
    </row>
    <row r="656" spans="1:17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28"/>
      <c r="N656" s="82"/>
      <c r="P656" s="76"/>
      <c r="Q656" s="28"/>
    </row>
    <row r="657" spans="1:17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28"/>
      <c r="N657" s="82"/>
      <c r="P657" s="76"/>
      <c r="Q657" s="28"/>
    </row>
    <row r="658" spans="1:17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28"/>
      <c r="N658" s="82"/>
      <c r="P658" s="76"/>
      <c r="Q658" s="28"/>
    </row>
    <row r="659" spans="1:17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28"/>
      <c r="N659" s="82"/>
      <c r="P659" s="76"/>
      <c r="Q659" s="28"/>
    </row>
    <row r="660" spans="1:17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28"/>
      <c r="N660" s="82"/>
      <c r="P660" s="76"/>
      <c r="Q660" s="28"/>
    </row>
    <row r="661" spans="1:17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28"/>
      <c r="N661" s="82"/>
      <c r="P661" s="76"/>
      <c r="Q661" s="28"/>
    </row>
    <row r="662" spans="1:17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28"/>
      <c r="N662" s="82"/>
      <c r="P662" s="76"/>
      <c r="Q662" s="28"/>
    </row>
    <row r="663" spans="1:17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28"/>
      <c r="N663" s="82"/>
      <c r="P663" s="76"/>
      <c r="Q663" s="28"/>
    </row>
    <row r="664" spans="1:17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28"/>
      <c r="N664" s="82"/>
      <c r="P664" s="76"/>
      <c r="Q664" s="28"/>
    </row>
    <row r="665" spans="1:17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28"/>
      <c r="N665" s="82"/>
      <c r="P665" s="76"/>
      <c r="Q665" s="28"/>
    </row>
    <row r="666" spans="1:17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28"/>
      <c r="N666" s="82"/>
      <c r="P666" s="76"/>
      <c r="Q666" s="28"/>
    </row>
    <row r="667" spans="1:17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28"/>
      <c r="N667" s="82"/>
      <c r="P667" s="76"/>
      <c r="Q667" s="28"/>
    </row>
    <row r="668" spans="1:17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28"/>
      <c r="N668" s="82"/>
      <c r="P668" s="76"/>
      <c r="Q668" s="28"/>
    </row>
    <row r="669" spans="1:17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28"/>
      <c r="N669" s="82"/>
      <c r="P669" s="76"/>
      <c r="Q669" s="28"/>
    </row>
    <row r="670" spans="1:17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28"/>
      <c r="N670" s="82"/>
      <c r="P670" s="76"/>
      <c r="Q670" s="28"/>
    </row>
    <row r="671" spans="1:17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28"/>
      <c r="N671" s="82"/>
      <c r="P671" s="76"/>
      <c r="Q671" s="28"/>
    </row>
    <row r="672" spans="1:17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28"/>
      <c r="N672" s="82"/>
      <c r="P672" s="76"/>
      <c r="Q672" s="28"/>
    </row>
    <row r="673" spans="1:17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28"/>
      <c r="N673" s="82"/>
      <c r="P673" s="76"/>
      <c r="Q673" s="28"/>
    </row>
    <row r="674" spans="1:17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28"/>
      <c r="N674" s="82"/>
      <c r="P674" s="76"/>
      <c r="Q674" s="28"/>
    </row>
    <row r="675" spans="1:17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28"/>
      <c r="N675" s="82"/>
      <c r="P675" s="76"/>
      <c r="Q675" s="28"/>
    </row>
    <row r="676" spans="1:17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28"/>
      <c r="N676" s="82"/>
      <c r="P676" s="76"/>
      <c r="Q676" s="28"/>
    </row>
    <row r="677" spans="1:17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28"/>
      <c r="N677" s="82"/>
      <c r="P677" s="76"/>
      <c r="Q677" s="28"/>
    </row>
    <row r="678" spans="1:17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28"/>
      <c r="N678" s="82"/>
      <c r="P678" s="76"/>
      <c r="Q678" s="28"/>
    </row>
    <row r="679" spans="1:17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28"/>
      <c r="N679" s="82"/>
      <c r="P679" s="76"/>
      <c r="Q679" s="28"/>
    </row>
    <row r="680" spans="1:17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28"/>
      <c r="N680" s="82"/>
      <c r="P680" s="76"/>
      <c r="Q680" s="28"/>
    </row>
    <row r="681" spans="1:17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28"/>
      <c r="N681" s="82"/>
      <c r="P681" s="76"/>
      <c r="Q681" s="28"/>
    </row>
    <row r="682" spans="1:17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28"/>
      <c r="N682" s="82"/>
      <c r="P682" s="76"/>
      <c r="Q682" s="28"/>
    </row>
    <row r="683" spans="1:17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28"/>
      <c r="N683" s="82"/>
      <c r="P683" s="76"/>
      <c r="Q683" s="28"/>
    </row>
    <row r="684" spans="1:17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28"/>
      <c r="N684" s="82"/>
      <c r="P684" s="76"/>
      <c r="Q684" s="28"/>
    </row>
    <row r="685" spans="1:17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28"/>
      <c r="N685" s="82"/>
      <c r="P685" s="76"/>
      <c r="Q685" s="28"/>
    </row>
    <row r="686" spans="1:17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28"/>
      <c r="N686" s="82"/>
      <c r="P686" s="76"/>
      <c r="Q686" s="28"/>
    </row>
    <row r="687" spans="1:17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28"/>
      <c r="N687" s="82"/>
      <c r="P687" s="76"/>
      <c r="Q687" s="28"/>
    </row>
    <row r="688" spans="1:17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28"/>
      <c r="N688" s="82"/>
      <c r="P688" s="76"/>
      <c r="Q688" s="28"/>
    </row>
    <row r="689" spans="1:17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28"/>
      <c r="N689" s="82"/>
      <c r="P689" s="76"/>
      <c r="Q689" s="28"/>
    </row>
    <row r="690" spans="1:17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28"/>
      <c r="N690" s="82"/>
      <c r="P690" s="76"/>
      <c r="Q690" s="28"/>
    </row>
    <row r="691" spans="1:17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28"/>
      <c r="N691" s="82"/>
      <c r="P691" s="76"/>
      <c r="Q691" s="28"/>
    </row>
    <row r="692" spans="1:17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28"/>
      <c r="N692" s="82"/>
      <c r="P692" s="76"/>
      <c r="Q692" s="28"/>
    </row>
    <row r="693" spans="1:17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28"/>
      <c r="N693" s="82"/>
      <c r="P693" s="76"/>
      <c r="Q693" s="28"/>
    </row>
    <row r="694" spans="1:17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28"/>
      <c r="N694" s="82"/>
      <c r="P694" s="76"/>
      <c r="Q694" s="28"/>
    </row>
    <row r="695" spans="1:17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28"/>
      <c r="N695" s="82"/>
      <c r="P695" s="76"/>
      <c r="Q695" s="28"/>
    </row>
    <row r="696" spans="1:17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28"/>
      <c r="N696" s="82"/>
      <c r="P696" s="76"/>
      <c r="Q696" s="28"/>
    </row>
    <row r="697" spans="1:17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28"/>
      <c r="N697" s="82"/>
      <c r="P697" s="76"/>
      <c r="Q697" s="28"/>
    </row>
    <row r="698" spans="1:17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28"/>
      <c r="N698" s="82"/>
      <c r="P698" s="76"/>
      <c r="Q698" s="28"/>
    </row>
    <row r="699" spans="1:17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28"/>
      <c r="N699" s="82"/>
      <c r="P699" s="76"/>
      <c r="Q699" s="28"/>
    </row>
    <row r="700" spans="1:17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28"/>
      <c r="N700" s="82"/>
      <c r="P700" s="76"/>
      <c r="Q700" s="28"/>
    </row>
    <row r="701" spans="1:17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28"/>
      <c r="N701" s="82"/>
      <c r="P701" s="76"/>
      <c r="Q701" s="28"/>
    </row>
    <row r="702" spans="1:17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28"/>
      <c r="N702" s="82"/>
      <c r="P702" s="76"/>
      <c r="Q702" s="28"/>
    </row>
    <row r="703" spans="1:17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28"/>
      <c r="N703" s="82"/>
      <c r="P703" s="76"/>
      <c r="Q703" s="28"/>
    </row>
    <row r="704" spans="1:17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28"/>
      <c r="N704" s="82"/>
      <c r="P704" s="76"/>
      <c r="Q704" s="28"/>
    </row>
    <row r="705" spans="1:17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28"/>
      <c r="N705" s="82"/>
      <c r="P705" s="76"/>
      <c r="Q705" s="28"/>
    </row>
    <row r="706" spans="1:17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28"/>
      <c r="N706" s="82"/>
      <c r="P706" s="76"/>
      <c r="Q706" s="28"/>
    </row>
    <row r="707" spans="1:17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28"/>
      <c r="N707" s="82"/>
      <c r="P707" s="76"/>
      <c r="Q707" s="28"/>
    </row>
    <row r="708" spans="1:17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28"/>
      <c r="N708" s="82"/>
      <c r="P708" s="76"/>
      <c r="Q708" s="28"/>
    </row>
    <row r="709" spans="1:17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28"/>
      <c r="N709" s="82"/>
      <c r="P709" s="76"/>
      <c r="Q709" s="28"/>
    </row>
    <row r="710" spans="1:17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28"/>
      <c r="N710" s="82"/>
      <c r="P710" s="76"/>
      <c r="Q710" s="28"/>
    </row>
    <row r="711" spans="1:17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28"/>
      <c r="N711" s="82"/>
      <c r="P711" s="76"/>
      <c r="Q711" s="28"/>
    </row>
    <row r="712" spans="1:17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28"/>
      <c r="N712" s="82"/>
      <c r="P712" s="76"/>
      <c r="Q712" s="28"/>
    </row>
    <row r="713" spans="1:17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28"/>
      <c r="N713" s="82"/>
      <c r="P713" s="76"/>
      <c r="Q713" s="28"/>
    </row>
    <row r="714" spans="1:17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28"/>
      <c r="N714" s="82"/>
      <c r="P714" s="76"/>
      <c r="Q714" s="28"/>
    </row>
    <row r="715" spans="1:17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28"/>
      <c r="N715" s="82"/>
      <c r="P715" s="76"/>
      <c r="Q715" s="28"/>
    </row>
    <row r="716" spans="1:17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28"/>
      <c r="N716" s="82"/>
      <c r="P716" s="76"/>
      <c r="Q716" s="28"/>
    </row>
    <row r="717" spans="1:17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28"/>
      <c r="N717" s="82"/>
      <c r="P717" s="76"/>
      <c r="Q717" s="28"/>
    </row>
    <row r="718" spans="1:17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28"/>
      <c r="N718" s="82"/>
      <c r="P718" s="76"/>
      <c r="Q718" s="28"/>
    </row>
    <row r="719" spans="1:17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28"/>
      <c r="N719" s="82"/>
      <c r="P719" s="76"/>
      <c r="Q719" s="28"/>
    </row>
    <row r="720" spans="1:17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28"/>
      <c r="N720" s="82"/>
      <c r="P720" s="76"/>
      <c r="Q720" s="28"/>
    </row>
    <row r="721" spans="1:17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28"/>
      <c r="N721" s="82"/>
      <c r="P721" s="76"/>
      <c r="Q721" s="28"/>
    </row>
    <row r="722" spans="1:17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28"/>
      <c r="N722" s="82"/>
      <c r="P722" s="76"/>
      <c r="Q722" s="28"/>
    </row>
    <row r="723" spans="1:17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28"/>
      <c r="N723" s="82"/>
      <c r="P723" s="76"/>
      <c r="Q723" s="28"/>
    </row>
    <row r="724" spans="1:17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28"/>
      <c r="N724" s="82"/>
      <c r="P724" s="76"/>
      <c r="Q724" s="28"/>
    </row>
    <row r="725" spans="1:17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28"/>
      <c r="N725" s="82"/>
      <c r="P725" s="76"/>
      <c r="Q725" s="28"/>
    </row>
    <row r="726" spans="1:17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28"/>
      <c r="N726" s="82"/>
      <c r="P726" s="76"/>
      <c r="Q726" s="28"/>
    </row>
    <row r="727" spans="1:17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28"/>
      <c r="N727" s="82"/>
      <c r="P727" s="76"/>
      <c r="Q727" s="28"/>
    </row>
    <row r="728" spans="1:17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28"/>
      <c r="N728" s="82"/>
      <c r="P728" s="76"/>
      <c r="Q728" s="28"/>
    </row>
    <row r="729" spans="1:17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28"/>
      <c r="N729" s="82"/>
      <c r="P729" s="76"/>
      <c r="Q729" s="28"/>
    </row>
    <row r="730" spans="1:17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28"/>
      <c r="N730" s="82"/>
      <c r="P730" s="76"/>
      <c r="Q730" s="28"/>
    </row>
    <row r="731" spans="1:17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28"/>
      <c r="N731" s="82"/>
      <c r="P731" s="76"/>
      <c r="Q731" s="28"/>
    </row>
    <row r="732" spans="1:17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28"/>
      <c r="N732" s="82"/>
      <c r="P732" s="76"/>
      <c r="Q732" s="28"/>
    </row>
    <row r="733" spans="1:17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28"/>
      <c r="N733" s="82"/>
      <c r="P733" s="76"/>
      <c r="Q733" s="28"/>
    </row>
    <row r="734" spans="1:17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28"/>
      <c r="N734" s="82"/>
      <c r="P734" s="76"/>
      <c r="Q734" s="28"/>
    </row>
    <row r="735" spans="1:17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28"/>
      <c r="N735" s="82"/>
      <c r="P735" s="76"/>
      <c r="Q735" s="28"/>
    </row>
    <row r="736" spans="1:17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28"/>
      <c r="N736" s="82"/>
      <c r="P736" s="76"/>
      <c r="Q736" s="28"/>
    </row>
    <row r="737" spans="1:17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28"/>
      <c r="N737" s="82"/>
      <c r="P737" s="76"/>
      <c r="Q737" s="28"/>
    </row>
    <row r="738" spans="1:17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28"/>
      <c r="N738" s="82"/>
      <c r="P738" s="76"/>
      <c r="Q738" s="28"/>
    </row>
    <row r="739" spans="1:17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28"/>
      <c r="N739" s="82"/>
      <c r="P739" s="76"/>
      <c r="Q739" s="28"/>
    </row>
    <row r="740" spans="1:17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28"/>
      <c r="N740" s="82"/>
      <c r="P740" s="76"/>
      <c r="Q740" s="28"/>
    </row>
    <row r="741" spans="1:17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28"/>
      <c r="N741" s="82"/>
      <c r="P741" s="76"/>
      <c r="Q741" s="28"/>
    </row>
    <row r="742" spans="1:17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28"/>
      <c r="N742" s="82"/>
      <c r="P742" s="76"/>
      <c r="Q742" s="28"/>
    </row>
    <row r="743" spans="1:17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28"/>
      <c r="N743" s="82"/>
      <c r="P743" s="76"/>
      <c r="Q743" s="28"/>
    </row>
    <row r="744" spans="1:17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28"/>
      <c r="N744" s="82"/>
      <c r="P744" s="76"/>
      <c r="Q744" s="28"/>
    </row>
    <row r="745" spans="1:17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28"/>
      <c r="N745" s="82"/>
      <c r="P745" s="76"/>
      <c r="Q745" s="28"/>
    </row>
    <row r="746" spans="1:17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28"/>
      <c r="N746" s="82"/>
      <c r="P746" s="76"/>
      <c r="Q746" s="28"/>
    </row>
    <row r="747" spans="1:17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28"/>
      <c r="N747" s="82"/>
      <c r="P747" s="76"/>
      <c r="Q747" s="28"/>
    </row>
    <row r="748" spans="1:17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28"/>
      <c r="N748" s="82"/>
      <c r="P748" s="76"/>
      <c r="Q748" s="28"/>
    </row>
    <row r="749" spans="1:17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28"/>
      <c r="N749" s="82"/>
      <c r="P749" s="76"/>
      <c r="Q749" s="28"/>
    </row>
    <row r="750" spans="1:17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28"/>
      <c r="N750" s="82"/>
      <c r="P750" s="76"/>
      <c r="Q750" s="28"/>
    </row>
    <row r="751" spans="1:17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28"/>
      <c r="N751" s="82"/>
      <c r="P751" s="76"/>
      <c r="Q751" s="28"/>
    </row>
    <row r="752" spans="1:17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28"/>
      <c r="N752" s="82"/>
      <c r="P752" s="76"/>
      <c r="Q752" s="28"/>
    </row>
    <row r="753" spans="1:17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28"/>
      <c r="N753" s="82"/>
      <c r="P753" s="76"/>
      <c r="Q753" s="28"/>
    </row>
    <row r="754" spans="1:17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28"/>
      <c r="N754" s="82"/>
      <c r="P754" s="76"/>
      <c r="Q754" s="28"/>
    </row>
    <row r="755" spans="1:17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28"/>
      <c r="N755" s="82"/>
      <c r="P755" s="76"/>
      <c r="Q755" s="28"/>
    </row>
    <row r="756" spans="1:17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28"/>
      <c r="N756" s="82"/>
      <c r="P756" s="76"/>
      <c r="Q756" s="28"/>
    </row>
    <row r="757" spans="1:17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28"/>
      <c r="N757" s="82"/>
      <c r="P757" s="76"/>
      <c r="Q757" s="28"/>
    </row>
    <row r="758" spans="1:17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28"/>
      <c r="N758" s="82"/>
      <c r="P758" s="76"/>
      <c r="Q758" s="28"/>
    </row>
    <row r="759" spans="1:17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28"/>
      <c r="N759" s="82"/>
      <c r="P759" s="76"/>
      <c r="Q759" s="28"/>
    </row>
    <row r="760" spans="1:17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28"/>
      <c r="N760" s="82"/>
      <c r="P760" s="76"/>
      <c r="Q760" s="28"/>
    </row>
    <row r="761" spans="1:17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28"/>
      <c r="N761" s="82"/>
      <c r="P761" s="76"/>
      <c r="Q761" s="28"/>
    </row>
    <row r="762" spans="1:17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28"/>
      <c r="N762" s="82"/>
      <c r="P762" s="76"/>
      <c r="Q762" s="28"/>
    </row>
    <row r="763" spans="1:17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28"/>
      <c r="N763" s="82"/>
      <c r="P763" s="76"/>
      <c r="Q763" s="28"/>
    </row>
    <row r="764" spans="1:17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28"/>
      <c r="N764" s="82"/>
      <c r="P764" s="76"/>
      <c r="Q764" s="28"/>
    </row>
    <row r="765" spans="1:17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28"/>
      <c r="N765" s="82"/>
      <c r="P765" s="76"/>
      <c r="Q765" s="28"/>
    </row>
    <row r="766" spans="1:17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28"/>
      <c r="N766" s="82"/>
      <c r="P766" s="76"/>
      <c r="Q766" s="28"/>
    </row>
    <row r="767" spans="1:17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28"/>
      <c r="N767" s="82"/>
      <c r="P767" s="76"/>
      <c r="Q767" s="28"/>
    </row>
    <row r="768" spans="1:17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28"/>
      <c r="N768" s="82"/>
      <c r="P768" s="76"/>
      <c r="Q768" s="28"/>
    </row>
    <row r="769" spans="1:17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28"/>
      <c r="N769" s="82"/>
      <c r="P769" s="76"/>
      <c r="Q769" s="28"/>
    </row>
    <row r="770" spans="1:17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28"/>
      <c r="N770" s="82"/>
      <c r="P770" s="76"/>
      <c r="Q770" s="28"/>
    </row>
    <row r="771" spans="1:17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28"/>
      <c r="N771" s="82"/>
      <c r="P771" s="76"/>
      <c r="Q771" s="28"/>
    </row>
    <row r="772" spans="1:17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28"/>
      <c r="N772" s="82"/>
      <c r="P772" s="76"/>
      <c r="Q772" s="28"/>
    </row>
    <row r="773" spans="1:17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28"/>
      <c r="N773" s="82"/>
      <c r="P773" s="76"/>
      <c r="Q773" s="28"/>
    </row>
    <row r="774" spans="1:17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28"/>
      <c r="N774" s="82"/>
      <c r="P774" s="76"/>
      <c r="Q774" s="28"/>
    </row>
    <row r="775" spans="1:17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28"/>
      <c r="N775" s="82"/>
      <c r="P775" s="76"/>
      <c r="Q775" s="28"/>
    </row>
    <row r="776" spans="1:17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28"/>
      <c r="N776" s="82"/>
      <c r="P776" s="76"/>
      <c r="Q776" s="28"/>
    </row>
    <row r="777" spans="1:17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28"/>
      <c r="N777" s="82"/>
      <c r="P777" s="76"/>
      <c r="Q777" s="28"/>
    </row>
    <row r="778" spans="1:17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28"/>
      <c r="N778" s="82"/>
      <c r="P778" s="76"/>
      <c r="Q778" s="28"/>
    </row>
    <row r="779" spans="1:17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28"/>
      <c r="N779" s="82"/>
      <c r="P779" s="76"/>
      <c r="Q779" s="28"/>
    </row>
    <row r="780" spans="1:17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28"/>
      <c r="N780" s="82"/>
      <c r="P780" s="76"/>
      <c r="Q780" s="28"/>
    </row>
    <row r="781" spans="1:17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28"/>
      <c r="N781" s="82"/>
      <c r="P781" s="76"/>
      <c r="Q781" s="28"/>
    </row>
    <row r="782" spans="1:17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28"/>
      <c r="N782" s="82"/>
      <c r="P782" s="76"/>
      <c r="Q782" s="28"/>
    </row>
    <row r="783" spans="1:17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28"/>
      <c r="N783" s="82"/>
      <c r="P783" s="76"/>
      <c r="Q783" s="28"/>
    </row>
    <row r="784" spans="1:17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28"/>
      <c r="N784" s="82"/>
      <c r="P784" s="76"/>
      <c r="Q784" s="28"/>
    </row>
    <row r="785" spans="1:17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28"/>
      <c r="N785" s="82"/>
      <c r="P785" s="76"/>
      <c r="Q785" s="28"/>
    </row>
    <row r="786" spans="1:17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28"/>
      <c r="N786" s="82"/>
      <c r="P786" s="76"/>
      <c r="Q786" s="28"/>
    </row>
    <row r="787" spans="1:17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28"/>
      <c r="N787" s="82"/>
      <c r="P787" s="76"/>
      <c r="Q787" s="28"/>
    </row>
    <row r="788" spans="1:17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28"/>
      <c r="N788" s="82"/>
      <c r="P788" s="76"/>
      <c r="Q788" s="28"/>
    </row>
    <row r="789" spans="1:17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28"/>
      <c r="N789" s="82"/>
      <c r="P789" s="76"/>
      <c r="Q789" s="28"/>
    </row>
    <row r="790" spans="1:17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28"/>
      <c r="N790" s="82"/>
      <c r="P790" s="76"/>
      <c r="Q790" s="28"/>
    </row>
    <row r="791" spans="1:17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28"/>
      <c r="N791" s="82"/>
      <c r="P791" s="76"/>
      <c r="Q791" s="28"/>
    </row>
    <row r="792" spans="1:17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28"/>
      <c r="N792" s="82"/>
      <c r="P792" s="76"/>
      <c r="Q792" s="28"/>
    </row>
    <row r="793" spans="1:17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28"/>
      <c r="N793" s="82"/>
      <c r="P793" s="76"/>
      <c r="Q793" s="28"/>
    </row>
    <row r="794" spans="1:17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28"/>
      <c r="N794" s="82"/>
      <c r="P794" s="76"/>
      <c r="Q794" s="28"/>
    </row>
    <row r="795" spans="1:17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28"/>
      <c r="N795" s="82"/>
      <c r="P795" s="76"/>
      <c r="Q795" s="28"/>
    </row>
    <row r="796" spans="1:17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28"/>
      <c r="N796" s="82"/>
      <c r="P796" s="76"/>
      <c r="Q796" s="28"/>
    </row>
    <row r="797" spans="1:17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28"/>
      <c r="N797" s="82"/>
      <c r="P797" s="76"/>
      <c r="Q797" s="28"/>
    </row>
    <row r="798" spans="1:17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28"/>
      <c r="N798" s="82"/>
      <c r="P798" s="76"/>
      <c r="Q798" s="28"/>
    </row>
    <row r="799" spans="1:17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28"/>
      <c r="N799" s="82"/>
      <c r="P799" s="76"/>
      <c r="Q799" s="28"/>
    </row>
    <row r="800" spans="1:17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28"/>
      <c r="N800" s="82"/>
      <c r="P800" s="76"/>
      <c r="Q800" s="28"/>
    </row>
    <row r="801" spans="1:17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28"/>
      <c r="N801" s="82"/>
      <c r="P801" s="76"/>
      <c r="Q801" s="28"/>
    </row>
    <row r="802" spans="1:17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28"/>
      <c r="N802" s="82"/>
      <c r="P802" s="76"/>
      <c r="Q802" s="28"/>
    </row>
    <row r="803" spans="1:17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28"/>
      <c r="N803" s="82"/>
      <c r="P803" s="76"/>
      <c r="Q803" s="28"/>
    </row>
    <row r="804" spans="1:17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28"/>
      <c r="N804" s="82"/>
      <c r="P804" s="76"/>
      <c r="Q804" s="28"/>
    </row>
    <row r="805" spans="1:17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28"/>
      <c r="N805" s="82"/>
      <c r="P805" s="76"/>
      <c r="Q805" s="28"/>
    </row>
    <row r="806" spans="1:17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28"/>
      <c r="N806" s="82"/>
      <c r="P806" s="76"/>
      <c r="Q806" s="28"/>
    </row>
    <row r="807" spans="1:17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28"/>
      <c r="N807" s="82"/>
      <c r="P807" s="76"/>
      <c r="Q807" s="28"/>
    </row>
    <row r="808" spans="1:17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28"/>
      <c r="N808" s="82"/>
      <c r="P808" s="76"/>
      <c r="Q808" s="28"/>
    </row>
    <row r="809" spans="1:17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28"/>
      <c r="N809" s="82"/>
      <c r="P809" s="76"/>
      <c r="Q809" s="28"/>
    </row>
    <row r="810" spans="1:17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28"/>
      <c r="N810" s="82"/>
      <c r="P810" s="76"/>
      <c r="Q810" s="28"/>
    </row>
    <row r="811" spans="1:17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28"/>
      <c r="N811" s="82"/>
      <c r="P811" s="76"/>
      <c r="Q811" s="28"/>
    </row>
    <row r="812" spans="1:17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28"/>
      <c r="N812" s="82"/>
      <c r="P812" s="76"/>
      <c r="Q812" s="28"/>
    </row>
    <row r="813" spans="1:17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28"/>
      <c r="N813" s="82"/>
      <c r="P813" s="76"/>
      <c r="Q813" s="28"/>
    </row>
    <row r="814" spans="1:17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28"/>
      <c r="N814" s="82"/>
      <c r="P814" s="76"/>
      <c r="Q814" s="28"/>
    </row>
    <row r="815" spans="1:17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28"/>
      <c r="N815" s="82"/>
      <c r="P815" s="76"/>
      <c r="Q815" s="28"/>
    </row>
    <row r="816" spans="1:17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28"/>
      <c r="N816" s="82"/>
      <c r="P816" s="76"/>
      <c r="Q816" s="28"/>
    </row>
    <row r="817" spans="1:17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28"/>
      <c r="N817" s="82"/>
      <c r="P817" s="76"/>
      <c r="Q817" s="28"/>
    </row>
    <row r="818" spans="1:17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28"/>
      <c r="N818" s="82"/>
      <c r="P818" s="76"/>
      <c r="Q818" s="28"/>
    </row>
    <row r="819" spans="1:17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28"/>
      <c r="N819" s="82"/>
      <c r="P819" s="76"/>
      <c r="Q819" s="28"/>
    </row>
    <row r="820" spans="1:17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28"/>
      <c r="N820" s="82"/>
      <c r="P820" s="76"/>
      <c r="Q820" s="28"/>
    </row>
    <row r="821" spans="1:17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28"/>
      <c r="N821" s="82"/>
      <c r="P821" s="76"/>
      <c r="Q821" s="28"/>
    </row>
    <row r="822" spans="1:17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28"/>
      <c r="N822" s="82"/>
      <c r="P822" s="76"/>
      <c r="Q822" s="28"/>
    </row>
    <row r="823" spans="1:17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28"/>
      <c r="N823" s="82"/>
      <c r="P823" s="76"/>
      <c r="Q823" s="28"/>
    </row>
    <row r="824" spans="1:17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28"/>
      <c r="N824" s="82"/>
      <c r="P824" s="76"/>
      <c r="Q824" s="28"/>
    </row>
    <row r="825" spans="1:17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28"/>
      <c r="N825" s="82"/>
      <c r="P825" s="76"/>
      <c r="Q825" s="28"/>
    </row>
    <row r="826" spans="1:17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28"/>
      <c r="N826" s="82"/>
      <c r="P826" s="76"/>
      <c r="Q826" s="28"/>
    </row>
    <row r="827" spans="1:17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28"/>
      <c r="N827" s="82"/>
      <c r="P827" s="76"/>
      <c r="Q827" s="28"/>
    </row>
    <row r="828" spans="1:17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28"/>
      <c r="N828" s="82"/>
      <c r="P828" s="76"/>
      <c r="Q828" s="28"/>
    </row>
    <row r="829" spans="1:17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28"/>
      <c r="N829" s="82"/>
      <c r="P829" s="76"/>
      <c r="Q829" s="28"/>
    </row>
    <row r="830" spans="1:17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28"/>
      <c r="N830" s="82"/>
      <c r="P830" s="76"/>
      <c r="Q830" s="28"/>
    </row>
    <row r="831" spans="1:17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28"/>
      <c r="N831" s="82"/>
      <c r="P831" s="76"/>
      <c r="Q831" s="28"/>
    </row>
    <row r="832" spans="1:17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28"/>
      <c r="N832" s="82"/>
      <c r="P832" s="76"/>
      <c r="Q832" s="28"/>
    </row>
    <row r="833" spans="1:17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28"/>
      <c r="N833" s="82"/>
      <c r="P833" s="76"/>
      <c r="Q833" s="28"/>
    </row>
    <row r="834" spans="1:17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28"/>
      <c r="N834" s="82"/>
      <c r="P834" s="76"/>
      <c r="Q834" s="28"/>
    </row>
    <row r="835" spans="1:17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28"/>
      <c r="N835" s="82"/>
      <c r="P835" s="76"/>
      <c r="Q835" s="28"/>
    </row>
    <row r="836" spans="1:17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28"/>
      <c r="N836" s="82"/>
      <c r="P836" s="76"/>
      <c r="Q836" s="28"/>
    </row>
    <row r="837" spans="1:17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28"/>
      <c r="N837" s="82"/>
      <c r="P837" s="76"/>
      <c r="Q837" s="28"/>
    </row>
    <row r="838" spans="1:17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28"/>
      <c r="N838" s="82"/>
      <c r="P838" s="76"/>
      <c r="Q838" s="28"/>
    </row>
    <row r="839" spans="1:17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28"/>
      <c r="N839" s="82"/>
      <c r="P839" s="76"/>
      <c r="Q839" s="28"/>
    </row>
    <row r="840" spans="1:17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28"/>
      <c r="N840" s="82"/>
      <c r="P840" s="76"/>
      <c r="Q840" s="28"/>
    </row>
    <row r="841" spans="1:17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28"/>
      <c r="N841" s="82"/>
      <c r="P841" s="76"/>
      <c r="Q841" s="28"/>
    </row>
    <row r="842" spans="1:17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28"/>
      <c r="N842" s="82"/>
      <c r="P842" s="76"/>
      <c r="Q842" s="28"/>
    </row>
    <row r="843" spans="1:17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28"/>
      <c r="N843" s="82"/>
      <c r="P843" s="76"/>
      <c r="Q843" s="28"/>
    </row>
    <row r="844" spans="1:17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28"/>
      <c r="N844" s="82"/>
      <c r="P844" s="76"/>
      <c r="Q844" s="28"/>
    </row>
    <row r="845" spans="1:17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28"/>
      <c r="N845" s="82"/>
      <c r="P845" s="76"/>
      <c r="Q845" s="28"/>
    </row>
    <row r="846" spans="1:17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28"/>
      <c r="N846" s="82"/>
      <c r="P846" s="76"/>
      <c r="Q846" s="28"/>
    </row>
    <row r="847" spans="1:17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28"/>
      <c r="N847" s="82"/>
      <c r="P847" s="76"/>
      <c r="Q847" s="28"/>
    </row>
    <row r="848" spans="1:17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28"/>
      <c r="N848" s="82"/>
      <c r="P848" s="76"/>
      <c r="Q848" s="28"/>
    </row>
    <row r="849" spans="1:17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28"/>
      <c r="N849" s="82"/>
      <c r="P849" s="76"/>
      <c r="Q849" s="28"/>
    </row>
    <row r="850" spans="1:17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28"/>
      <c r="N850" s="82"/>
      <c r="P850" s="76"/>
      <c r="Q850" s="28"/>
    </row>
    <row r="851" spans="1:17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28"/>
      <c r="N851" s="82"/>
      <c r="P851" s="76"/>
      <c r="Q851" s="28"/>
    </row>
    <row r="852" spans="1:17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28"/>
      <c r="N852" s="82"/>
      <c r="P852" s="76"/>
      <c r="Q852" s="28"/>
    </row>
    <row r="853" spans="1:17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28"/>
      <c r="N853" s="82"/>
      <c r="P853" s="76"/>
      <c r="Q853" s="28"/>
    </row>
    <row r="854" spans="1:17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28"/>
      <c r="N854" s="82"/>
      <c r="P854" s="76"/>
      <c r="Q854" s="28"/>
    </row>
    <row r="855" spans="1:17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28"/>
      <c r="N855" s="82"/>
      <c r="P855" s="76"/>
      <c r="Q855" s="28"/>
    </row>
    <row r="856" spans="1:17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28"/>
      <c r="N856" s="82"/>
      <c r="P856" s="76"/>
      <c r="Q856" s="28"/>
    </row>
    <row r="857" spans="1:17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28"/>
      <c r="N857" s="82"/>
      <c r="P857" s="76"/>
      <c r="Q857" s="28"/>
    </row>
    <row r="858" spans="1:17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28"/>
      <c r="N858" s="82"/>
      <c r="P858" s="76"/>
      <c r="Q858" s="28"/>
    </row>
    <row r="859" spans="1:17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28"/>
      <c r="N859" s="82"/>
      <c r="P859" s="76"/>
      <c r="Q859" s="28"/>
    </row>
    <row r="860" spans="1:17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28"/>
      <c r="N860" s="82"/>
      <c r="P860" s="76"/>
      <c r="Q860" s="28"/>
    </row>
    <row r="861" spans="1:17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28"/>
      <c r="N861" s="82"/>
      <c r="P861" s="76"/>
      <c r="Q861" s="28"/>
    </row>
    <row r="862" spans="1:17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28"/>
      <c r="N862" s="82"/>
      <c r="P862" s="76"/>
      <c r="Q862" s="28"/>
    </row>
    <row r="863" spans="1:17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28"/>
      <c r="N863" s="82"/>
      <c r="P863" s="76"/>
      <c r="Q863" s="28"/>
    </row>
    <row r="864" spans="1:17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28"/>
      <c r="N864" s="82"/>
      <c r="P864" s="76"/>
      <c r="Q864" s="28"/>
    </row>
    <row r="865" spans="1:17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28"/>
      <c r="N865" s="82"/>
      <c r="P865" s="76"/>
      <c r="Q865" s="28"/>
    </row>
    <row r="866" spans="1:17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28"/>
      <c r="N866" s="82"/>
      <c r="P866" s="76"/>
      <c r="Q866" s="28"/>
    </row>
    <row r="867" spans="1:17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28"/>
      <c r="N867" s="82"/>
      <c r="P867" s="76"/>
      <c r="Q867" s="28"/>
    </row>
    <row r="868" spans="1:17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28"/>
      <c r="N868" s="82"/>
      <c r="P868" s="76"/>
      <c r="Q868" s="28"/>
    </row>
    <row r="869" spans="1:17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28"/>
      <c r="N869" s="82"/>
      <c r="P869" s="76"/>
      <c r="Q869" s="28"/>
    </row>
    <row r="870" spans="1:17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28"/>
      <c r="N870" s="82"/>
      <c r="P870" s="76"/>
      <c r="Q870" s="28"/>
    </row>
    <row r="871" spans="1:17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28"/>
      <c r="N871" s="82"/>
      <c r="P871" s="76"/>
      <c r="Q871" s="28"/>
    </row>
    <row r="872" spans="1:17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28"/>
      <c r="N872" s="82"/>
      <c r="P872" s="76"/>
      <c r="Q872" s="28"/>
    </row>
    <row r="873" spans="1:17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28"/>
      <c r="N873" s="82"/>
      <c r="P873" s="76"/>
      <c r="Q873" s="28"/>
    </row>
    <row r="874" spans="1:17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28"/>
      <c r="N874" s="82"/>
      <c r="P874" s="76"/>
      <c r="Q874" s="28"/>
    </row>
    <row r="875" spans="1:17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28"/>
      <c r="N875" s="82"/>
      <c r="P875" s="76"/>
      <c r="Q875" s="28"/>
    </row>
    <row r="876" spans="1:17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28"/>
      <c r="N876" s="82"/>
      <c r="P876" s="76"/>
      <c r="Q876" s="28"/>
    </row>
    <row r="877" spans="1:17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28"/>
      <c r="N877" s="82"/>
      <c r="P877" s="76"/>
      <c r="Q877" s="28"/>
    </row>
    <row r="878" spans="1:17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28"/>
      <c r="N878" s="82"/>
      <c r="P878" s="76"/>
      <c r="Q878" s="28"/>
    </row>
    <row r="879" spans="1:17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28"/>
      <c r="N879" s="82"/>
      <c r="P879" s="76"/>
      <c r="Q879" s="28"/>
    </row>
    <row r="880" spans="1:17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28"/>
      <c r="N880" s="82"/>
      <c r="P880" s="76"/>
      <c r="Q880" s="28"/>
    </row>
    <row r="881" spans="1:17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28"/>
      <c r="N881" s="82"/>
      <c r="P881" s="76"/>
      <c r="Q881" s="28"/>
    </row>
    <row r="882" spans="1:17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28"/>
      <c r="N882" s="82"/>
      <c r="P882" s="76"/>
      <c r="Q882" s="28"/>
    </row>
    <row r="883" spans="1:17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28"/>
      <c r="N883" s="82"/>
      <c r="P883" s="76"/>
      <c r="Q883" s="28"/>
    </row>
    <row r="884" spans="1:17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28"/>
      <c r="N884" s="82"/>
      <c r="P884" s="76"/>
      <c r="Q884" s="28"/>
    </row>
    <row r="885" spans="1:17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28"/>
      <c r="N885" s="82"/>
      <c r="P885" s="76"/>
      <c r="Q885" s="28"/>
    </row>
    <row r="886" spans="1:17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28"/>
      <c r="N886" s="82"/>
      <c r="P886" s="76"/>
      <c r="Q886" s="28"/>
    </row>
    <row r="887" spans="1:17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28"/>
      <c r="N887" s="82"/>
      <c r="P887" s="76"/>
      <c r="Q887" s="28"/>
    </row>
    <row r="888" spans="1:17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28"/>
      <c r="N888" s="82"/>
      <c r="P888" s="76"/>
      <c r="Q888" s="28"/>
    </row>
    <row r="889" spans="1:17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28"/>
      <c r="N889" s="82"/>
      <c r="P889" s="76"/>
      <c r="Q889" s="28"/>
    </row>
    <row r="890" spans="1:17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28"/>
      <c r="N890" s="82"/>
      <c r="P890" s="76"/>
      <c r="Q890" s="28"/>
    </row>
    <row r="891" spans="1:17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28"/>
      <c r="N891" s="82"/>
      <c r="P891" s="76"/>
      <c r="Q891" s="28"/>
    </row>
    <row r="892" spans="1:17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28"/>
      <c r="N892" s="82"/>
      <c r="P892" s="76"/>
      <c r="Q892" s="28"/>
    </row>
    <row r="893" spans="1:17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28"/>
      <c r="N893" s="82"/>
      <c r="P893" s="76"/>
      <c r="Q893" s="28"/>
    </row>
    <row r="894" spans="1:17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28"/>
      <c r="N894" s="82"/>
      <c r="P894" s="76"/>
      <c r="Q894" s="28"/>
    </row>
    <row r="895" spans="1:17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28"/>
      <c r="N895" s="82"/>
      <c r="P895" s="76"/>
      <c r="Q895" s="28"/>
    </row>
    <row r="896" spans="1:17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28"/>
      <c r="N896" s="82"/>
      <c r="P896" s="76"/>
      <c r="Q896" s="28"/>
    </row>
    <row r="897" spans="1:17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28"/>
      <c r="N897" s="82"/>
      <c r="P897" s="76"/>
      <c r="Q897" s="28"/>
    </row>
    <row r="898" spans="1:17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28"/>
      <c r="N898" s="82"/>
      <c r="P898" s="76"/>
      <c r="Q898" s="28"/>
    </row>
    <row r="899" spans="1:17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28"/>
      <c r="N899" s="82"/>
      <c r="P899" s="76"/>
      <c r="Q899" s="28"/>
    </row>
    <row r="900" spans="1:17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28"/>
      <c r="N900" s="82"/>
      <c r="P900" s="76"/>
      <c r="Q900" s="28"/>
    </row>
    <row r="901" spans="1:17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28"/>
      <c r="N901" s="82"/>
      <c r="P901" s="76"/>
      <c r="Q901" s="28"/>
    </row>
    <row r="902" spans="1:17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28"/>
      <c r="N902" s="82"/>
      <c r="P902" s="76"/>
      <c r="Q902" s="28"/>
    </row>
    <row r="903" spans="1:17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28"/>
      <c r="N903" s="82"/>
      <c r="P903" s="76"/>
      <c r="Q903" s="28"/>
    </row>
    <row r="904" spans="1:17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28"/>
      <c r="N904" s="82"/>
      <c r="P904" s="76"/>
      <c r="Q904" s="28"/>
    </row>
    <row r="905" spans="1:17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28"/>
      <c r="N905" s="82"/>
      <c r="P905" s="76"/>
      <c r="Q905" s="28"/>
    </row>
    <row r="906" spans="1:17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28"/>
      <c r="N906" s="82"/>
      <c r="P906" s="76"/>
      <c r="Q906" s="28"/>
    </row>
    <row r="907" spans="1:17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28"/>
      <c r="N907" s="82"/>
      <c r="P907" s="76"/>
      <c r="Q907" s="28"/>
    </row>
    <row r="908" spans="1:17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28"/>
      <c r="N908" s="82"/>
      <c r="P908" s="76"/>
      <c r="Q908" s="28"/>
    </row>
    <row r="909" spans="1:17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28"/>
      <c r="N909" s="82"/>
      <c r="P909" s="76"/>
      <c r="Q909" s="28"/>
    </row>
    <row r="910" spans="1:17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28"/>
      <c r="N910" s="82"/>
      <c r="P910" s="76"/>
      <c r="Q910" s="28"/>
    </row>
    <row r="911" spans="1:17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28"/>
      <c r="N911" s="82"/>
      <c r="P911" s="76"/>
      <c r="Q911" s="28"/>
    </row>
    <row r="912" spans="1:17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28"/>
      <c r="N912" s="82"/>
      <c r="P912" s="76"/>
      <c r="Q912" s="28"/>
    </row>
    <row r="913" spans="1:17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28"/>
      <c r="N913" s="82"/>
      <c r="P913" s="76"/>
      <c r="Q913" s="28"/>
    </row>
    <row r="914" spans="1:17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28"/>
      <c r="N914" s="82"/>
      <c r="P914" s="76"/>
      <c r="Q914" s="28"/>
    </row>
    <row r="915" spans="1:17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28"/>
      <c r="N915" s="82"/>
      <c r="P915" s="76"/>
      <c r="Q915" s="28"/>
    </row>
    <row r="916" spans="1:17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28"/>
      <c r="N916" s="82"/>
      <c r="P916" s="76"/>
      <c r="Q916" s="28"/>
    </row>
    <row r="917" spans="1:17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28"/>
      <c r="N917" s="82"/>
      <c r="P917" s="76"/>
      <c r="Q917" s="28"/>
    </row>
    <row r="918" spans="1:17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28"/>
      <c r="N918" s="82"/>
      <c r="P918" s="76"/>
      <c r="Q918" s="28"/>
    </row>
    <row r="919" spans="1:17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28"/>
      <c r="N919" s="82"/>
      <c r="P919" s="76"/>
      <c r="Q919" s="28"/>
    </row>
    <row r="920" spans="1:17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28"/>
      <c r="N920" s="82"/>
      <c r="P920" s="76"/>
      <c r="Q920" s="28"/>
    </row>
    <row r="921" spans="1:17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28"/>
      <c r="N921" s="82"/>
      <c r="P921" s="76"/>
      <c r="Q921" s="28"/>
    </row>
    <row r="922" spans="1:17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28"/>
      <c r="N922" s="82"/>
      <c r="P922" s="76"/>
      <c r="Q922" s="28"/>
    </row>
    <row r="923" spans="1:17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28"/>
      <c r="N923" s="82"/>
      <c r="P923" s="76"/>
      <c r="Q923" s="28"/>
    </row>
    <row r="924" spans="1:17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28"/>
      <c r="N924" s="82"/>
      <c r="P924" s="76"/>
      <c r="Q924" s="28"/>
    </row>
    <row r="925" spans="1:17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28"/>
      <c r="N925" s="82"/>
      <c r="P925" s="76"/>
      <c r="Q925" s="28"/>
    </row>
    <row r="926" spans="1:17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28"/>
      <c r="N926" s="82"/>
      <c r="P926" s="76"/>
      <c r="Q926" s="28"/>
    </row>
    <row r="927" spans="1:17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28"/>
      <c r="N927" s="82"/>
      <c r="P927" s="76"/>
      <c r="Q927" s="28"/>
    </row>
    <row r="928" spans="1:17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28"/>
      <c r="N928" s="82"/>
      <c r="P928" s="76"/>
      <c r="Q928" s="28"/>
    </row>
    <row r="929" spans="1:17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28"/>
      <c r="N929" s="82"/>
      <c r="P929" s="76"/>
      <c r="Q929" s="28"/>
    </row>
    <row r="930" spans="1:17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28"/>
      <c r="N930" s="82"/>
      <c r="P930" s="76"/>
      <c r="Q930" s="28"/>
    </row>
    <row r="931" spans="1:17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28"/>
      <c r="N931" s="82"/>
      <c r="P931" s="76"/>
      <c r="Q931" s="28"/>
    </row>
    <row r="932" spans="1:17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28"/>
      <c r="N932" s="82"/>
      <c r="P932" s="76"/>
      <c r="Q932" s="28"/>
    </row>
    <row r="933" spans="1:17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28"/>
      <c r="N933" s="82"/>
      <c r="P933" s="76"/>
      <c r="Q933" s="28"/>
    </row>
    <row r="934" spans="1:17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28"/>
      <c r="N934" s="82"/>
      <c r="P934" s="76"/>
      <c r="Q934" s="28"/>
    </row>
    <row r="935" spans="1:17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28"/>
      <c r="N935" s="82"/>
      <c r="P935" s="76"/>
      <c r="Q935" s="28"/>
    </row>
    <row r="936" spans="1:17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28"/>
      <c r="N936" s="82"/>
      <c r="P936" s="76"/>
      <c r="Q936" s="28"/>
    </row>
    <row r="937" spans="1:17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28"/>
      <c r="N937" s="82"/>
      <c r="P937" s="76"/>
      <c r="Q937" s="28"/>
    </row>
    <row r="938" spans="1:17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28"/>
      <c r="N938" s="82"/>
      <c r="P938" s="76"/>
      <c r="Q938" s="28"/>
    </row>
    <row r="939" spans="1:17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28"/>
      <c r="N939" s="82"/>
      <c r="P939" s="76"/>
      <c r="Q939" s="28"/>
    </row>
    <row r="940" spans="1:17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28"/>
      <c r="N940" s="82"/>
      <c r="P940" s="76"/>
      <c r="Q940" s="28"/>
    </row>
    <row r="941" spans="1:17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28"/>
      <c r="N941" s="82"/>
      <c r="P941" s="76"/>
      <c r="Q941" s="28"/>
    </row>
    <row r="942" spans="1:17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28"/>
      <c r="N942" s="82"/>
      <c r="P942" s="76"/>
      <c r="Q942" s="28"/>
    </row>
    <row r="943" spans="1:17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28"/>
      <c r="N943" s="82"/>
      <c r="P943" s="76"/>
      <c r="Q943" s="28"/>
    </row>
    <row r="944" spans="1:17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28"/>
      <c r="N944" s="82"/>
      <c r="P944" s="76"/>
      <c r="Q944" s="28"/>
    </row>
    <row r="945" spans="1:17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28"/>
      <c r="N945" s="82"/>
      <c r="P945" s="76"/>
      <c r="Q945" s="28"/>
    </row>
    <row r="946" spans="1:17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28"/>
      <c r="N946" s="82"/>
      <c r="P946" s="76"/>
      <c r="Q946" s="28"/>
    </row>
    <row r="947" spans="1:17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28"/>
      <c r="N947" s="82"/>
      <c r="P947" s="76"/>
      <c r="Q947" s="28"/>
    </row>
    <row r="948" spans="1:17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28"/>
      <c r="N948" s="82"/>
      <c r="P948" s="76"/>
      <c r="Q948" s="28"/>
    </row>
    <row r="949" spans="1:17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28"/>
      <c r="N949" s="82"/>
      <c r="P949" s="76"/>
      <c r="Q949" s="28"/>
    </row>
    <row r="950" spans="1:17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28"/>
      <c r="N950" s="82"/>
      <c r="P950" s="76"/>
      <c r="Q950" s="28"/>
    </row>
    <row r="951" spans="1:17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28"/>
      <c r="N951" s="82"/>
      <c r="P951" s="76"/>
      <c r="Q951" s="28"/>
    </row>
    <row r="952" spans="1:17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28"/>
      <c r="N952" s="82"/>
      <c r="P952" s="76"/>
      <c r="Q952" s="28"/>
    </row>
    <row r="953" spans="1:17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28"/>
      <c r="N953" s="82"/>
      <c r="P953" s="76"/>
      <c r="Q953" s="28"/>
    </row>
    <row r="954" spans="1:17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28"/>
      <c r="N954" s="82"/>
      <c r="P954" s="76"/>
      <c r="Q954" s="28"/>
    </row>
    <row r="955" spans="1:17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28"/>
      <c r="N955" s="82"/>
      <c r="P955" s="76"/>
      <c r="Q955" s="28"/>
    </row>
    <row r="956" spans="1:17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28"/>
      <c r="N956" s="82"/>
      <c r="P956" s="76"/>
      <c r="Q956" s="28"/>
    </row>
    <row r="957" spans="1:17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28"/>
      <c r="N957" s="82"/>
      <c r="P957" s="76"/>
      <c r="Q957" s="28"/>
    </row>
    <row r="958" spans="1:17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28"/>
      <c r="N958" s="82"/>
      <c r="P958" s="76"/>
      <c r="Q958" s="28"/>
    </row>
    <row r="959" spans="1:17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28"/>
      <c r="N959" s="82"/>
      <c r="P959" s="76"/>
      <c r="Q959" s="28"/>
    </row>
    <row r="960" spans="1:17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28"/>
      <c r="N960" s="82"/>
      <c r="P960" s="76"/>
      <c r="Q960" s="28"/>
    </row>
    <row r="961" spans="1:17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28"/>
      <c r="N961" s="82"/>
      <c r="P961" s="76"/>
      <c r="Q961" s="28"/>
    </row>
    <row r="962" spans="1:17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28"/>
      <c r="N962" s="82"/>
      <c r="P962" s="76"/>
      <c r="Q962" s="28"/>
    </row>
    <row r="963" spans="1:17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28"/>
      <c r="N963" s="82"/>
      <c r="P963" s="76"/>
      <c r="Q963" s="28"/>
    </row>
    <row r="964" spans="1:17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28"/>
      <c r="N964" s="82"/>
      <c r="P964" s="76"/>
      <c r="Q964" s="28"/>
    </row>
    <row r="965" spans="1:17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28"/>
      <c r="N965" s="82"/>
      <c r="P965" s="76"/>
      <c r="Q965" s="28"/>
    </row>
    <row r="966" spans="1:17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28"/>
      <c r="N966" s="82"/>
      <c r="P966" s="76"/>
      <c r="Q966" s="28"/>
    </row>
    <row r="967" spans="1:17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28"/>
      <c r="N967" s="82"/>
      <c r="P967" s="76"/>
      <c r="Q967" s="28"/>
    </row>
    <row r="968" spans="1:17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28"/>
      <c r="N968" s="82"/>
      <c r="P968" s="76"/>
      <c r="Q968" s="28"/>
    </row>
    <row r="969" spans="1:17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28"/>
      <c r="N969" s="82"/>
      <c r="P969" s="76"/>
      <c r="Q969" s="28"/>
    </row>
    <row r="970" spans="1:17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28"/>
      <c r="N970" s="82"/>
      <c r="P970" s="76"/>
      <c r="Q970" s="28"/>
    </row>
    <row r="971" spans="1:17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28"/>
      <c r="N971" s="82"/>
      <c r="P971" s="76"/>
      <c r="Q971" s="28"/>
    </row>
    <row r="972" spans="1:17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28"/>
      <c r="N972" s="82"/>
      <c r="P972" s="76"/>
      <c r="Q972" s="28"/>
    </row>
    <row r="973" spans="1:17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28"/>
      <c r="N973" s="82"/>
      <c r="P973" s="76"/>
      <c r="Q973" s="28"/>
    </row>
    <row r="974" spans="1:17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28"/>
      <c r="N974" s="82"/>
      <c r="P974" s="76"/>
      <c r="Q974" s="28"/>
    </row>
    <row r="975" spans="1:17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28"/>
      <c r="N975" s="82"/>
      <c r="P975" s="76"/>
      <c r="Q975" s="28"/>
    </row>
    <row r="976" spans="1:17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28"/>
      <c r="N976" s="82"/>
      <c r="P976" s="76"/>
      <c r="Q976" s="28"/>
    </row>
    <row r="977" spans="1:17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28"/>
      <c r="N977" s="82"/>
      <c r="P977" s="76"/>
      <c r="Q977" s="28"/>
    </row>
    <row r="978" spans="1:17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28"/>
      <c r="N978" s="82"/>
      <c r="P978" s="76"/>
      <c r="Q978" s="28"/>
    </row>
    <row r="979" spans="1:17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28"/>
      <c r="N979" s="82"/>
      <c r="P979" s="76"/>
      <c r="Q979" s="28"/>
    </row>
    <row r="980" spans="1:17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28"/>
      <c r="N980" s="82"/>
      <c r="P980" s="76"/>
      <c r="Q980" s="28"/>
    </row>
    <row r="981" spans="1:17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28"/>
      <c r="N981" s="82"/>
      <c r="P981" s="76"/>
      <c r="Q981" s="28"/>
    </row>
    <row r="982" spans="1:17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28"/>
      <c r="N982" s="82"/>
      <c r="P982" s="76"/>
      <c r="Q982" s="28"/>
    </row>
    <row r="983" spans="1:17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28"/>
      <c r="N983" s="82"/>
      <c r="P983" s="76"/>
      <c r="Q983" s="28"/>
    </row>
    <row r="984" spans="1:17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28"/>
      <c r="N984" s="82"/>
      <c r="P984" s="76"/>
      <c r="Q984" s="28"/>
    </row>
    <row r="985" spans="1:17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28"/>
      <c r="N985" s="82"/>
      <c r="P985" s="76"/>
      <c r="Q985" s="28"/>
    </row>
    <row r="986" spans="1:17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28"/>
      <c r="N986" s="82"/>
      <c r="P986" s="76"/>
      <c r="Q986" s="28"/>
    </row>
    <row r="987" spans="1:17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28"/>
      <c r="N987" s="82"/>
      <c r="P987" s="76"/>
      <c r="Q987" s="28"/>
    </row>
    <row r="988" spans="1:17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28"/>
      <c r="N988" s="82"/>
      <c r="P988" s="76"/>
      <c r="Q988" s="28"/>
    </row>
    <row r="989" spans="1:17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28"/>
      <c r="N989" s="82"/>
      <c r="P989" s="76"/>
      <c r="Q989" s="28"/>
    </row>
    <row r="990" spans="1:17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28"/>
      <c r="N990" s="82"/>
      <c r="P990" s="76"/>
      <c r="Q990" s="28"/>
    </row>
    <row r="991" spans="1:17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28"/>
      <c r="N991" s="82"/>
      <c r="P991" s="76"/>
      <c r="Q991" s="28"/>
    </row>
    <row r="992" spans="1:17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28"/>
      <c r="N992" s="82"/>
      <c r="P992" s="76"/>
      <c r="Q992" s="28"/>
    </row>
    <row r="993" spans="1:17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28"/>
      <c r="N993" s="82"/>
      <c r="P993" s="76"/>
      <c r="Q993" s="28"/>
    </row>
    <row r="994" spans="1:17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28"/>
      <c r="N994" s="82"/>
      <c r="P994" s="76"/>
      <c r="Q994" s="28"/>
    </row>
    <row r="995" spans="1:17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28"/>
      <c r="N995" s="82"/>
      <c r="P995" s="76"/>
      <c r="Q995" s="28"/>
    </row>
    <row r="996" spans="1:17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28"/>
      <c r="N996" s="82"/>
      <c r="P996" s="76"/>
      <c r="Q996" s="28"/>
    </row>
    <row r="997" spans="1:17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28"/>
      <c r="N997" s="82"/>
      <c r="P997" s="76"/>
      <c r="Q997" s="28"/>
    </row>
    <row r="998" spans="1:17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28"/>
      <c r="N998" s="82"/>
      <c r="P998" s="76"/>
      <c r="Q998" s="28"/>
    </row>
    <row r="999" spans="1:17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28"/>
      <c r="N999" s="82"/>
      <c r="P999" s="76"/>
      <c r="Q999" s="28"/>
    </row>
    <row r="1000" spans="1:17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28"/>
      <c r="N1000" s="82"/>
      <c r="P1000" s="76"/>
      <c r="Q1000" s="28"/>
    </row>
    <row r="1001" spans="1:17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28"/>
      <c r="N1001" s="82"/>
      <c r="P1001" s="76"/>
      <c r="Q1001" s="28"/>
    </row>
    <row r="1002" spans="1:17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28"/>
      <c r="N1002" s="82"/>
      <c r="P1002" s="76"/>
      <c r="Q1002" s="28"/>
    </row>
    <row r="1003" spans="1:17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28"/>
      <c r="N1003" s="82"/>
      <c r="P1003" s="76"/>
      <c r="Q1003" s="28"/>
    </row>
    <row r="1004" spans="1:17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28"/>
      <c r="N1004" s="82"/>
      <c r="P1004" s="76"/>
      <c r="Q1004" s="28"/>
    </row>
    <row r="1005" spans="1:17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28"/>
      <c r="N1005" s="82"/>
      <c r="P1005" s="76"/>
      <c r="Q1005" s="28"/>
    </row>
    <row r="1006" spans="1:17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28"/>
      <c r="N1006" s="82"/>
      <c r="P1006" s="76"/>
      <c r="Q1006" s="28"/>
    </row>
    <row r="1007" spans="1:17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28"/>
      <c r="N1007" s="82"/>
      <c r="P1007" s="76"/>
      <c r="Q1007" s="28"/>
    </row>
    <row r="1008" spans="1:17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28"/>
      <c r="N1008" s="82"/>
      <c r="P1008" s="76"/>
      <c r="Q1008" s="28"/>
    </row>
    <row r="1009" spans="1:17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28"/>
      <c r="N1009" s="82"/>
      <c r="P1009" s="76"/>
      <c r="Q1009" s="28"/>
    </row>
    <row r="1010" spans="1:17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28"/>
      <c r="N1010" s="82"/>
      <c r="P1010" s="76"/>
      <c r="Q1010" s="28"/>
    </row>
    <row r="1011" spans="1:17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28"/>
      <c r="N1011" s="82"/>
      <c r="P1011" s="76"/>
      <c r="Q1011" s="28"/>
    </row>
    <row r="1012" spans="1:17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28"/>
      <c r="N1012" s="82"/>
      <c r="P1012" s="76"/>
      <c r="Q1012" s="28"/>
    </row>
    <row r="1013" spans="1:17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28"/>
      <c r="N1013" s="82"/>
      <c r="P1013" s="76"/>
      <c r="Q1013" s="28"/>
    </row>
    <row r="1014" spans="1:17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28"/>
      <c r="N1014" s="82"/>
      <c r="P1014" s="76"/>
      <c r="Q1014" s="28"/>
    </row>
    <row r="1015" spans="1:17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28"/>
      <c r="N1015" s="82"/>
      <c r="P1015" s="76"/>
      <c r="Q1015" s="28"/>
    </row>
    <row r="1016" spans="1:17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28"/>
      <c r="N1016" s="82"/>
      <c r="P1016" s="76"/>
      <c r="Q1016" s="28"/>
    </row>
    <row r="1017" spans="1:17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28"/>
      <c r="N1017" s="82"/>
      <c r="P1017" s="76"/>
      <c r="Q1017" s="28"/>
    </row>
    <row r="1018" spans="1:17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28"/>
      <c r="N1018" s="82"/>
      <c r="P1018" s="76"/>
      <c r="Q1018" s="28"/>
    </row>
    <row r="1019" spans="1:17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28"/>
      <c r="N1019" s="82"/>
      <c r="P1019" s="76"/>
      <c r="Q1019" s="28"/>
    </row>
    <row r="1020" spans="1:17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28"/>
      <c r="N1020" s="82"/>
      <c r="P1020" s="76"/>
      <c r="Q1020" s="28"/>
    </row>
    <row r="1021" spans="1:17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28"/>
      <c r="N1021" s="82"/>
      <c r="P1021" s="76"/>
      <c r="Q1021" s="28"/>
    </row>
    <row r="1022" spans="1:17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28"/>
      <c r="N1022" s="82"/>
      <c r="P1022" s="76"/>
      <c r="Q1022" s="28"/>
    </row>
    <row r="1023" spans="1:17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28"/>
      <c r="N1023" s="82"/>
      <c r="P1023" s="76"/>
      <c r="Q1023" s="28"/>
    </row>
    <row r="1024" spans="1:17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28"/>
      <c r="N1024" s="82"/>
      <c r="P1024" s="76"/>
      <c r="Q1024" s="28"/>
    </row>
    <row r="1025" spans="1:17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28"/>
      <c r="N1025" s="82"/>
      <c r="P1025" s="76"/>
      <c r="Q1025" s="28"/>
    </row>
    <row r="1026" spans="1:17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28"/>
      <c r="N1026" s="82"/>
      <c r="P1026" s="76"/>
      <c r="Q1026" s="28"/>
    </row>
    <row r="1027" spans="1:17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28"/>
      <c r="N1027" s="82"/>
      <c r="P1027" s="76"/>
      <c r="Q1027" s="28"/>
    </row>
    <row r="1028" spans="1:17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28"/>
      <c r="N1028" s="82"/>
      <c r="P1028" s="76"/>
      <c r="Q1028" s="28"/>
    </row>
    <row r="1029" spans="1:17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28"/>
      <c r="N1029" s="82"/>
      <c r="P1029" s="76"/>
      <c r="Q1029" s="28"/>
    </row>
    <row r="1030" spans="1:17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28"/>
      <c r="N1030" s="82"/>
      <c r="P1030" s="76"/>
      <c r="Q1030" s="28"/>
    </row>
    <row r="1031" spans="1:17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28"/>
      <c r="N1031" s="82"/>
      <c r="P1031" s="76"/>
      <c r="Q1031" s="28"/>
    </row>
    <row r="1032" spans="1:17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28"/>
      <c r="N1032" s="82"/>
      <c r="P1032" s="76"/>
      <c r="Q1032" s="28"/>
    </row>
    <row r="1033" spans="1:17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28"/>
      <c r="N1033" s="82"/>
      <c r="P1033" s="76"/>
      <c r="Q1033" s="28"/>
    </row>
    <row r="1034" spans="1:17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28"/>
      <c r="N1034" s="82"/>
      <c r="P1034" s="76"/>
      <c r="Q1034" s="28"/>
    </row>
    <row r="1035" spans="1:17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28"/>
      <c r="N1035" s="82"/>
      <c r="P1035" s="76"/>
      <c r="Q1035" s="28"/>
    </row>
    <row r="1036" spans="1:17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28"/>
      <c r="N1036" s="82"/>
      <c r="P1036" s="76"/>
      <c r="Q1036" s="28"/>
    </row>
    <row r="1037" spans="1:17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28"/>
      <c r="N1037" s="82"/>
      <c r="P1037" s="76"/>
      <c r="Q1037" s="28"/>
    </row>
    <row r="1038" spans="1:17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28"/>
      <c r="N1038" s="82"/>
      <c r="P1038" s="76"/>
      <c r="Q1038" s="28"/>
    </row>
    <row r="1039" spans="1:17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28"/>
      <c r="N1039" s="82"/>
      <c r="P1039" s="76"/>
      <c r="Q1039" s="28"/>
    </row>
    <row r="1040" spans="1:17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28"/>
      <c r="N1040" s="82"/>
      <c r="P1040" s="76"/>
      <c r="Q1040" s="28"/>
    </row>
    <row r="1041" spans="1:17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28"/>
      <c r="N1041" s="82"/>
      <c r="P1041" s="76"/>
      <c r="Q1041" s="28"/>
    </row>
    <row r="1042" spans="1:17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28"/>
      <c r="N1042" s="82"/>
      <c r="P1042" s="76"/>
      <c r="Q1042" s="28"/>
    </row>
    <row r="1043" spans="1:17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28"/>
      <c r="N1043" s="82"/>
      <c r="P1043" s="76"/>
      <c r="Q1043" s="28"/>
    </row>
    <row r="1044" spans="1:17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28"/>
      <c r="N1044" s="82"/>
      <c r="P1044" s="76"/>
      <c r="Q1044" s="28"/>
    </row>
    <row r="1045" spans="1:17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28"/>
      <c r="N1045" s="82"/>
      <c r="P1045" s="76"/>
      <c r="Q1045" s="28"/>
    </row>
    <row r="1046" spans="1:17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28"/>
      <c r="N1046" s="82"/>
      <c r="P1046" s="76"/>
      <c r="Q1046" s="28"/>
    </row>
    <row r="1047" spans="1:17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28"/>
      <c r="N1047" s="82"/>
      <c r="P1047" s="76"/>
      <c r="Q1047" s="28"/>
    </row>
    <row r="1048" spans="1:17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28"/>
      <c r="N1048" s="82"/>
      <c r="P1048" s="76"/>
      <c r="Q1048" s="28"/>
    </row>
    <row r="1049" spans="1:17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28"/>
      <c r="N1049" s="82"/>
      <c r="P1049" s="76"/>
      <c r="Q1049" s="28"/>
    </row>
    <row r="1050" spans="1:17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28"/>
      <c r="N1050" s="82"/>
      <c r="P1050" s="76"/>
      <c r="Q1050" s="28"/>
    </row>
    <row r="1051" spans="1:17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28"/>
      <c r="N1051" s="82"/>
      <c r="P1051" s="76"/>
      <c r="Q1051" s="28"/>
    </row>
    <row r="1052" spans="1:17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28"/>
      <c r="N1052" s="82"/>
      <c r="P1052" s="76"/>
      <c r="Q1052" s="28"/>
    </row>
    <row r="1053" spans="1:17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28"/>
      <c r="N1053" s="82"/>
      <c r="P1053" s="76"/>
      <c r="Q1053" s="28"/>
    </row>
    <row r="1054" spans="1:17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28"/>
      <c r="N1054" s="82"/>
      <c r="P1054" s="76"/>
      <c r="Q1054" s="28"/>
    </row>
    <row r="1055" spans="1:17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28"/>
      <c r="N1055" s="82"/>
      <c r="P1055" s="76"/>
      <c r="Q1055" s="28"/>
    </row>
    <row r="1056" spans="1:17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28"/>
      <c r="N1056" s="82"/>
      <c r="P1056" s="76"/>
      <c r="Q1056" s="28"/>
    </row>
    <row r="1057" spans="1:17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28"/>
      <c r="N1057" s="82"/>
      <c r="P1057" s="76"/>
      <c r="Q1057" s="28"/>
    </row>
    <row r="1058" spans="1:17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28"/>
      <c r="N1058" s="82"/>
      <c r="P1058" s="76"/>
      <c r="Q1058" s="28"/>
    </row>
    <row r="1059" spans="1:17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28"/>
      <c r="N1059" s="82"/>
      <c r="P1059" s="76"/>
      <c r="Q1059" s="28"/>
    </row>
    <row r="1060" spans="1:17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28"/>
      <c r="N1060" s="82"/>
      <c r="P1060" s="76"/>
      <c r="Q1060" s="28"/>
    </row>
    <row r="1061" spans="1:17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28"/>
      <c r="N1061" s="82"/>
      <c r="P1061" s="76"/>
      <c r="Q1061" s="28"/>
    </row>
    <row r="1062" spans="1:17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28"/>
      <c r="N1062" s="82"/>
      <c r="P1062" s="76"/>
      <c r="Q1062" s="28"/>
    </row>
    <row r="1063" spans="1:17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28"/>
      <c r="N1063" s="82"/>
      <c r="P1063" s="76"/>
      <c r="Q1063" s="28"/>
    </row>
    <row r="1064" spans="1:17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28"/>
      <c r="N1064" s="82"/>
      <c r="P1064" s="76"/>
      <c r="Q1064" s="28"/>
    </row>
    <row r="1065" spans="1:17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28"/>
      <c r="N1065" s="82"/>
      <c r="P1065" s="76"/>
      <c r="Q1065" s="28"/>
    </row>
    <row r="1066" spans="1:17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28"/>
      <c r="N1066" s="82"/>
      <c r="P1066" s="76"/>
      <c r="Q1066" s="28"/>
    </row>
    <row r="1067" spans="1:17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28"/>
      <c r="N1067" s="82"/>
      <c r="P1067" s="76"/>
      <c r="Q1067" s="28"/>
    </row>
    <row r="1068" spans="1:17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28"/>
      <c r="N1068" s="82"/>
      <c r="P1068" s="76"/>
      <c r="Q1068" s="28"/>
    </row>
    <row r="1069" spans="1:17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28"/>
      <c r="N1069" s="82"/>
      <c r="P1069" s="76"/>
      <c r="Q1069" s="28"/>
    </row>
    <row r="1070" spans="1:17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28"/>
      <c r="N1070" s="82"/>
      <c r="P1070" s="76"/>
      <c r="Q1070" s="28"/>
    </row>
    <row r="1071" spans="1:17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28"/>
      <c r="N1071" s="82"/>
      <c r="P1071" s="76"/>
      <c r="Q1071" s="28"/>
    </row>
    <row r="1072" spans="1:17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28"/>
      <c r="N1072" s="82"/>
      <c r="P1072" s="76"/>
      <c r="Q1072" s="28"/>
    </row>
    <row r="1073" spans="1:17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28"/>
      <c r="N1073" s="82"/>
      <c r="P1073" s="76"/>
      <c r="Q1073" s="28"/>
    </row>
    <row r="1074" spans="1:17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28"/>
      <c r="N1074" s="82"/>
      <c r="P1074" s="76"/>
      <c r="Q1074" s="28"/>
    </row>
    <row r="1075" spans="1:17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28"/>
      <c r="N1075" s="82"/>
      <c r="P1075" s="76"/>
      <c r="Q1075" s="28"/>
    </row>
    <row r="1076" spans="1:17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28"/>
      <c r="N1076" s="82"/>
      <c r="P1076" s="76"/>
      <c r="Q1076" s="28"/>
    </row>
    <row r="1077" spans="1:17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28"/>
      <c r="N1077" s="82"/>
      <c r="P1077" s="76"/>
      <c r="Q1077" s="28"/>
    </row>
    <row r="1078" spans="1:17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28"/>
      <c r="N1078" s="82"/>
      <c r="P1078" s="76"/>
      <c r="Q1078" s="28"/>
    </row>
    <row r="1079" spans="1:17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28"/>
      <c r="N1079" s="82"/>
      <c r="P1079" s="76"/>
      <c r="Q1079" s="28"/>
    </row>
    <row r="1080" spans="1:17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28"/>
      <c r="N1080" s="82"/>
      <c r="P1080" s="76"/>
      <c r="Q1080" s="28"/>
    </row>
    <row r="1081" spans="1:17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28"/>
      <c r="N1081" s="82"/>
      <c r="P1081" s="76"/>
      <c r="Q1081" s="28"/>
    </row>
    <row r="1082" spans="1:17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28"/>
      <c r="N1082" s="82"/>
      <c r="P1082" s="76"/>
      <c r="Q1082" s="28"/>
    </row>
    <row r="1083" spans="1:17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28"/>
      <c r="N1083" s="82"/>
      <c r="P1083" s="76"/>
      <c r="Q1083" s="28"/>
    </row>
    <row r="1084" spans="1:17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28"/>
      <c r="N1084" s="82"/>
      <c r="P1084" s="76"/>
      <c r="Q1084" s="28"/>
    </row>
    <row r="1085" spans="1:17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28"/>
      <c r="N1085" s="82"/>
      <c r="P1085" s="76"/>
      <c r="Q1085" s="28"/>
    </row>
    <row r="1086" spans="1:17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28"/>
      <c r="N1086" s="82"/>
      <c r="P1086" s="76"/>
      <c r="Q1086" s="28"/>
    </row>
    <row r="1087" spans="1:17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28"/>
      <c r="N1087" s="82"/>
      <c r="P1087" s="76"/>
      <c r="Q1087" s="28"/>
    </row>
    <row r="1088" spans="1:17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28"/>
      <c r="N1088" s="82"/>
      <c r="P1088" s="76"/>
      <c r="Q1088" s="28"/>
    </row>
    <row r="1089" spans="1:17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28"/>
      <c r="N1089" s="82"/>
      <c r="P1089" s="76"/>
      <c r="Q1089" s="28"/>
    </row>
    <row r="1090" spans="1:17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28"/>
      <c r="N1090" s="82"/>
      <c r="P1090" s="76"/>
      <c r="Q1090" s="28"/>
    </row>
    <row r="1091" spans="1:17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28"/>
      <c r="N1091" s="82"/>
      <c r="P1091" s="76"/>
      <c r="Q1091" s="28"/>
    </row>
    <row r="1092" spans="1:17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28"/>
      <c r="N1092" s="82"/>
      <c r="P1092" s="76"/>
      <c r="Q1092" s="28"/>
    </row>
    <row r="1093" spans="1:17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28"/>
      <c r="N1093" s="82"/>
      <c r="P1093" s="76"/>
      <c r="Q1093" s="28"/>
    </row>
    <row r="1094" spans="1:17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28"/>
      <c r="N1094" s="82"/>
      <c r="P1094" s="76"/>
      <c r="Q1094" s="28"/>
    </row>
    <row r="1095" spans="1:17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28"/>
      <c r="N1095" s="82"/>
      <c r="P1095" s="76"/>
      <c r="Q1095" s="28"/>
    </row>
    <row r="1096" spans="1:17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28"/>
      <c r="N1096" s="82"/>
      <c r="P1096" s="76"/>
      <c r="Q1096" s="28"/>
    </row>
    <row r="1097" spans="1:17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28"/>
      <c r="N1097" s="82"/>
      <c r="P1097" s="76"/>
      <c r="Q1097" s="28"/>
    </row>
    <row r="1098" spans="1:17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28"/>
      <c r="N1098" s="82"/>
      <c r="P1098" s="76"/>
      <c r="Q1098" s="28"/>
    </row>
    <row r="1099" spans="1:17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28"/>
      <c r="N1099" s="82"/>
      <c r="P1099" s="76"/>
      <c r="Q1099" s="28"/>
    </row>
    <row r="1100" spans="1:17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28"/>
      <c r="N1100" s="82"/>
      <c r="P1100" s="76"/>
      <c r="Q1100" s="28"/>
    </row>
    <row r="1101" spans="1:17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28"/>
      <c r="N1101" s="82"/>
      <c r="P1101" s="76"/>
      <c r="Q1101" s="28"/>
    </row>
    <row r="1102" spans="1:17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28"/>
      <c r="N1102" s="82"/>
      <c r="P1102" s="76"/>
      <c r="Q1102" s="28"/>
    </row>
    <row r="1103" spans="1:17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28"/>
      <c r="N1103" s="82"/>
      <c r="P1103" s="76"/>
      <c r="Q1103" s="28"/>
    </row>
    <row r="1104" spans="1:17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28"/>
      <c r="N1104" s="82"/>
      <c r="P1104" s="76"/>
      <c r="Q1104" s="28"/>
    </row>
    <row r="1105" spans="1:17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28"/>
      <c r="N1105" s="82"/>
      <c r="P1105" s="76"/>
      <c r="Q1105" s="28"/>
    </row>
    <row r="1106" spans="1:17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28"/>
      <c r="N1106" s="82"/>
      <c r="P1106" s="76"/>
      <c r="Q1106" s="28"/>
    </row>
    <row r="1107" spans="1:17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28"/>
      <c r="N1107" s="82"/>
      <c r="P1107" s="76"/>
      <c r="Q1107" s="28"/>
    </row>
    <row r="1108" spans="1:17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28"/>
      <c r="N1108" s="82"/>
      <c r="P1108" s="76"/>
      <c r="Q1108" s="28"/>
    </row>
    <row r="1109" spans="1:17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28"/>
      <c r="N1109" s="82"/>
      <c r="P1109" s="76"/>
      <c r="Q1109" s="28"/>
    </row>
    <row r="1110" spans="1:17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28"/>
      <c r="N1110" s="82"/>
      <c r="P1110" s="76"/>
      <c r="Q1110" s="28"/>
    </row>
    <row r="1111" spans="1:17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28"/>
      <c r="N1111" s="82"/>
      <c r="P1111" s="76"/>
      <c r="Q1111" s="28"/>
    </row>
    <row r="1112" spans="1:17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28"/>
      <c r="N1112" s="82"/>
      <c r="P1112" s="76"/>
      <c r="Q1112" s="28"/>
    </row>
    <row r="1113" spans="1:17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28"/>
      <c r="N1113" s="82"/>
      <c r="P1113" s="76"/>
      <c r="Q1113" s="28"/>
    </row>
    <row r="1114" spans="1:17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28"/>
      <c r="N1114" s="82"/>
      <c r="P1114" s="76"/>
      <c r="Q1114" s="28"/>
    </row>
    <row r="1115" spans="1:17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28"/>
      <c r="N1115" s="82"/>
      <c r="P1115" s="76"/>
      <c r="Q1115" s="28"/>
    </row>
    <row r="1116" spans="1:17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28"/>
      <c r="N1116" s="82"/>
      <c r="P1116" s="76"/>
      <c r="Q1116" s="28"/>
    </row>
    <row r="1117" spans="1:17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28"/>
      <c r="N1117" s="82"/>
      <c r="P1117" s="76"/>
      <c r="Q1117" s="28"/>
    </row>
    <row r="1118" spans="1:17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28"/>
      <c r="N1118" s="82"/>
      <c r="P1118" s="76"/>
      <c r="Q1118" s="28"/>
    </row>
    <row r="1119" spans="1:17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28"/>
      <c r="N1119" s="82"/>
      <c r="P1119" s="76"/>
      <c r="Q1119" s="28"/>
    </row>
    <row r="1120" spans="1:17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28"/>
      <c r="N1120" s="82"/>
      <c r="P1120" s="76"/>
      <c r="Q1120" s="28"/>
    </row>
    <row r="1121" spans="1:17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28"/>
      <c r="N1121" s="82"/>
      <c r="P1121" s="76"/>
      <c r="Q1121" s="28"/>
    </row>
    <row r="1122" spans="1:17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28"/>
      <c r="N1122" s="82"/>
      <c r="P1122" s="76"/>
      <c r="Q1122" s="28"/>
    </row>
    <row r="1123" spans="1:17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28"/>
      <c r="N1123" s="82"/>
      <c r="P1123" s="76"/>
      <c r="Q1123" s="28"/>
    </row>
    <row r="1124" spans="1:17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28"/>
      <c r="N1124" s="82"/>
      <c r="P1124" s="76"/>
      <c r="Q1124" s="28"/>
    </row>
    <row r="1125" spans="1:17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28"/>
      <c r="N1125" s="82"/>
      <c r="P1125" s="76"/>
      <c r="Q1125" s="28"/>
    </row>
    <row r="1126" spans="1:17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28"/>
      <c r="N1126" s="82"/>
      <c r="P1126" s="76"/>
      <c r="Q1126" s="28"/>
    </row>
    <row r="1127" spans="1:17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28"/>
      <c r="N1127" s="82"/>
      <c r="P1127" s="76"/>
      <c r="Q1127" s="28"/>
    </row>
    <row r="1128" spans="1:17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28"/>
      <c r="N1128" s="82"/>
      <c r="P1128" s="76"/>
      <c r="Q1128" s="28"/>
    </row>
    <row r="1129" spans="1:17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28"/>
      <c r="N1129" s="82"/>
      <c r="P1129" s="76"/>
      <c r="Q1129" s="28"/>
    </row>
    <row r="1130" spans="1:17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28"/>
      <c r="N1130" s="82"/>
      <c r="P1130" s="76"/>
      <c r="Q1130" s="28"/>
    </row>
    <row r="1131" spans="1:17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28"/>
      <c r="N1131" s="82"/>
      <c r="P1131" s="76"/>
      <c r="Q1131" s="28"/>
    </row>
    <row r="1132" spans="1:17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28"/>
      <c r="N1132" s="82"/>
      <c r="P1132" s="76"/>
      <c r="Q1132" s="28"/>
    </row>
    <row r="1133" spans="1:17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28"/>
      <c r="N1133" s="82"/>
      <c r="P1133" s="76"/>
      <c r="Q1133" s="28"/>
    </row>
    <row r="1134" spans="1:17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28"/>
      <c r="N1134" s="82"/>
      <c r="P1134" s="76"/>
      <c r="Q1134" s="28"/>
    </row>
    <row r="1135" spans="1:17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28"/>
      <c r="N1135" s="82"/>
      <c r="P1135" s="76"/>
      <c r="Q1135" s="28"/>
    </row>
    <row r="1136" spans="1:17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28"/>
      <c r="N1136" s="82"/>
      <c r="P1136" s="76"/>
      <c r="Q1136" s="28"/>
    </row>
    <row r="1137" spans="1:17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28"/>
      <c r="N1137" s="82"/>
      <c r="P1137" s="76"/>
      <c r="Q1137" s="28"/>
    </row>
    <row r="1138" spans="1:17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28"/>
      <c r="N1138" s="82"/>
      <c r="P1138" s="76"/>
      <c r="Q1138" s="28"/>
    </row>
    <row r="1139" spans="1:17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28"/>
      <c r="N1139" s="82"/>
      <c r="P1139" s="76"/>
      <c r="Q1139" s="28"/>
    </row>
    <row r="1140" spans="1:17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28"/>
      <c r="N1140" s="82"/>
      <c r="P1140" s="76"/>
      <c r="Q1140" s="28"/>
    </row>
    <row r="1141" spans="1:17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28"/>
      <c r="N1141" s="82"/>
      <c r="P1141" s="76"/>
      <c r="Q1141" s="28"/>
    </row>
    <row r="1142" spans="1:17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28"/>
      <c r="N1142" s="82"/>
      <c r="P1142" s="76"/>
      <c r="Q1142" s="28"/>
    </row>
    <row r="1143" spans="1:17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28"/>
      <c r="N1143" s="82"/>
      <c r="P1143" s="76"/>
      <c r="Q1143" s="28"/>
    </row>
    <row r="1144" spans="1:17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28"/>
      <c r="N1144" s="82"/>
      <c r="P1144" s="76"/>
      <c r="Q1144" s="28"/>
    </row>
    <row r="1145" spans="1:17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28"/>
      <c r="N1145" s="82"/>
      <c r="P1145" s="76"/>
      <c r="Q1145" s="28"/>
    </row>
    <row r="1146" spans="1:17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28"/>
      <c r="N1146" s="82"/>
      <c r="P1146" s="76"/>
      <c r="Q1146" s="28"/>
    </row>
    <row r="1147" spans="1:17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28"/>
      <c r="N1147" s="82"/>
      <c r="P1147" s="76"/>
      <c r="Q1147" s="28"/>
    </row>
    <row r="1148" spans="1:17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28"/>
      <c r="N1148" s="82"/>
      <c r="P1148" s="76"/>
      <c r="Q1148" s="28"/>
    </row>
    <row r="1149" spans="1:17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28"/>
      <c r="N1149" s="82"/>
      <c r="P1149" s="76"/>
      <c r="Q1149" s="28"/>
    </row>
    <row r="1150" spans="1:17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28"/>
      <c r="N1150" s="82"/>
      <c r="P1150" s="76"/>
      <c r="Q1150" s="28"/>
    </row>
    <row r="1151" spans="1:17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28"/>
      <c r="N1151" s="82"/>
      <c r="P1151" s="76"/>
      <c r="Q1151" s="28"/>
    </row>
    <row r="1152" spans="1:17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28"/>
      <c r="N1152" s="82"/>
      <c r="P1152" s="76"/>
      <c r="Q1152" s="28"/>
    </row>
    <row r="1153" spans="1:17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28"/>
      <c r="N1153" s="82"/>
      <c r="P1153" s="76"/>
      <c r="Q1153" s="28"/>
    </row>
    <row r="1154" spans="1:17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28"/>
      <c r="N1154" s="82"/>
      <c r="P1154" s="76"/>
      <c r="Q1154" s="28"/>
    </row>
    <row r="1155" spans="1:17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28"/>
      <c r="N1155" s="82"/>
      <c r="P1155" s="76"/>
      <c r="Q1155" s="28"/>
    </row>
    <row r="1156" spans="1:17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28"/>
      <c r="N1156" s="82"/>
      <c r="P1156" s="76"/>
      <c r="Q1156" s="28"/>
    </row>
    <row r="1157" spans="1:17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28"/>
      <c r="N1157" s="82"/>
      <c r="P1157" s="76"/>
      <c r="Q1157" s="28"/>
    </row>
    <row r="1158" spans="1:17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28"/>
      <c r="N1158" s="82"/>
      <c r="P1158" s="76"/>
      <c r="Q1158" s="28"/>
    </row>
    <row r="1159" spans="1:17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28"/>
      <c r="N1159" s="82"/>
      <c r="P1159" s="76"/>
      <c r="Q1159" s="28"/>
    </row>
    <row r="1160" spans="1:17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28"/>
      <c r="N1160" s="82"/>
      <c r="P1160" s="76"/>
      <c r="Q1160" s="28"/>
    </row>
    <row r="1161" spans="1:17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28"/>
      <c r="N1161" s="82"/>
      <c r="P1161" s="76"/>
      <c r="Q1161" s="28"/>
    </row>
    <row r="1162" spans="1:17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28"/>
      <c r="N1162" s="82"/>
      <c r="P1162" s="76"/>
      <c r="Q1162" s="28"/>
    </row>
    <row r="1163" spans="1:17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28"/>
      <c r="N1163" s="82"/>
      <c r="P1163" s="76"/>
      <c r="Q1163" s="28"/>
    </row>
    <row r="1164" spans="1:17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28"/>
      <c r="N1164" s="82"/>
      <c r="P1164" s="76"/>
      <c r="Q1164" s="28"/>
    </row>
    <row r="1165" spans="1:17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28"/>
      <c r="N1165" s="82"/>
      <c r="P1165" s="76"/>
      <c r="Q1165" s="28"/>
    </row>
    <row r="1166" spans="1:17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28"/>
      <c r="N1166" s="82"/>
      <c r="P1166" s="76"/>
      <c r="Q1166" s="28"/>
    </row>
    <row r="1167" spans="1:17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28"/>
      <c r="N1167" s="82"/>
      <c r="P1167" s="76"/>
      <c r="Q1167" s="28"/>
    </row>
    <row r="1168" spans="1:17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28"/>
      <c r="N1168" s="82"/>
      <c r="P1168" s="76"/>
      <c r="Q1168" s="28"/>
    </row>
    <row r="1169" spans="1:17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28"/>
      <c r="N1169" s="82"/>
      <c r="P1169" s="76"/>
      <c r="Q1169" s="28"/>
    </row>
    <row r="1170" spans="1:17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28"/>
      <c r="N1170" s="82"/>
      <c r="P1170" s="76"/>
      <c r="Q1170" s="28"/>
    </row>
    <row r="1171" spans="1:17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28"/>
      <c r="N1171" s="82"/>
      <c r="P1171" s="76"/>
      <c r="Q1171" s="28"/>
    </row>
    <row r="1172" spans="1:17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28"/>
      <c r="N1172" s="82"/>
      <c r="P1172" s="76"/>
      <c r="Q1172" s="28"/>
    </row>
    <row r="1173" spans="1:17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28"/>
      <c r="N1173" s="82"/>
      <c r="P1173" s="76"/>
      <c r="Q1173" s="28"/>
    </row>
    <row r="1174" spans="1:17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28"/>
      <c r="N1174" s="82"/>
      <c r="P1174" s="76"/>
      <c r="Q1174" s="28"/>
    </row>
    <row r="1175" spans="1:17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28"/>
      <c r="N1175" s="82"/>
      <c r="P1175" s="76"/>
      <c r="Q1175" s="28"/>
    </row>
    <row r="1176" spans="1:17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28"/>
      <c r="N1176" s="82"/>
      <c r="P1176" s="76"/>
      <c r="Q1176" s="28"/>
    </row>
    <row r="1177" spans="1:17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28"/>
      <c r="N1177" s="82"/>
      <c r="P1177" s="76"/>
      <c r="Q1177" s="28"/>
    </row>
    <row r="1178" spans="1:17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28"/>
      <c r="N1178" s="82"/>
      <c r="P1178" s="76"/>
      <c r="Q1178" s="28"/>
    </row>
    <row r="1179" spans="1:17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28"/>
      <c r="N1179" s="82"/>
      <c r="P1179" s="76"/>
      <c r="Q1179" s="28"/>
    </row>
    <row r="1180" spans="1:17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28"/>
      <c r="N1180" s="82"/>
      <c r="P1180" s="76"/>
      <c r="Q1180" s="28"/>
    </row>
    <row r="1181" spans="1:17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28"/>
      <c r="N1181" s="82"/>
      <c r="P1181" s="76"/>
      <c r="Q1181" s="28"/>
    </row>
    <row r="1182" spans="1:17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28"/>
      <c r="N1182" s="82"/>
      <c r="P1182" s="76"/>
      <c r="Q1182" s="28"/>
    </row>
    <row r="1183" spans="1:17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28"/>
      <c r="N1183" s="82"/>
      <c r="P1183" s="76"/>
      <c r="Q1183" s="28"/>
    </row>
    <row r="1184" spans="1:17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28"/>
      <c r="N1184" s="82"/>
      <c r="P1184" s="76"/>
      <c r="Q1184" s="28"/>
    </row>
    <row r="1185" spans="1:17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28"/>
      <c r="N1185" s="82"/>
      <c r="P1185" s="76"/>
      <c r="Q1185" s="28"/>
    </row>
    <row r="1186" spans="1:17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28"/>
      <c r="N1186" s="82"/>
      <c r="P1186" s="76"/>
      <c r="Q1186" s="28"/>
    </row>
    <row r="1187" spans="1:17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28"/>
      <c r="N1187" s="82"/>
      <c r="P1187" s="76"/>
      <c r="Q1187" s="28"/>
    </row>
    <row r="1188" spans="1:17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28"/>
      <c r="N1188" s="82"/>
      <c r="P1188" s="76"/>
      <c r="Q1188" s="28"/>
    </row>
    <row r="1189" spans="1:17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28"/>
      <c r="N1189" s="82"/>
      <c r="P1189" s="76"/>
      <c r="Q1189" s="28"/>
    </row>
    <row r="1190" spans="1:17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28"/>
      <c r="N1190" s="82"/>
      <c r="P1190" s="76"/>
      <c r="Q1190" s="28"/>
    </row>
    <row r="1191" spans="1:17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28"/>
      <c r="N1191" s="82"/>
      <c r="P1191" s="76"/>
      <c r="Q1191" s="28"/>
    </row>
    <row r="1192" spans="1:17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28"/>
      <c r="N1192" s="82"/>
      <c r="P1192" s="76"/>
      <c r="Q1192" s="28"/>
    </row>
    <row r="1193" spans="1:17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28"/>
      <c r="N1193" s="82"/>
      <c r="P1193" s="76"/>
      <c r="Q1193" s="28"/>
    </row>
    <row r="1194" spans="1:17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28"/>
      <c r="N1194" s="82"/>
      <c r="P1194" s="76"/>
      <c r="Q1194" s="28"/>
    </row>
    <row r="1195" spans="1:17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28"/>
      <c r="N1195" s="82"/>
      <c r="P1195" s="76"/>
      <c r="Q1195" s="28"/>
    </row>
    <row r="1196" spans="1:17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28"/>
      <c r="N1196" s="82"/>
      <c r="P1196" s="76"/>
      <c r="Q1196" s="28"/>
    </row>
    <row r="1197" spans="1:17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28"/>
      <c r="N1197" s="82"/>
      <c r="P1197" s="76"/>
      <c r="Q1197" s="28"/>
    </row>
    <row r="1198" spans="1:17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28"/>
      <c r="N1198" s="82"/>
      <c r="P1198" s="76"/>
      <c r="Q1198" s="28"/>
    </row>
    <row r="1199" spans="1:17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28"/>
      <c r="N1199" s="82"/>
      <c r="P1199" s="76"/>
      <c r="Q1199" s="28"/>
    </row>
    <row r="1200" spans="1:17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28"/>
      <c r="N1200" s="82"/>
      <c r="P1200" s="76"/>
      <c r="Q1200" s="28"/>
    </row>
    <row r="1201" spans="1:17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28"/>
      <c r="N1201" s="82"/>
      <c r="P1201" s="76"/>
      <c r="Q1201" s="28"/>
    </row>
    <row r="1202" spans="1:17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28"/>
      <c r="N1202" s="82"/>
      <c r="P1202" s="76"/>
      <c r="Q1202" s="28"/>
    </row>
    <row r="1203" spans="1:17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28"/>
      <c r="N1203" s="82"/>
      <c r="P1203" s="76"/>
      <c r="Q1203" s="28"/>
    </row>
    <row r="1204" spans="1:17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28"/>
      <c r="N1204" s="82"/>
      <c r="P1204" s="76"/>
      <c r="Q1204" s="28"/>
    </row>
    <row r="1205" spans="1:17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28"/>
      <c r="N1205" s="82"/>
      <c r="P1205" s="76"/>
      <c r="Q1205" s="28"/>
    </row>
    <row r="1206" spans="1:17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28"/>
      <c r="N1206" s="82"/>
      <c r="P1206" s="76"/>
      <c r="Q1206" s="28"/>
    </row>
    <row r="1207" spans="1:17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28"/>
      <c r="N1207" s="82"/>
      <c r="P1207" s="76"/>
      <c r="Q1207" s="28"/>
    </row>
    <row r="1208" spans="1:17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28"/>
      <c r="N1208" s="82"/>
      <c r="P1208" s="76"/>
      <c r="Q1208" s="28"/>
    </row>
    <row r="1209" spans="1:17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28"/>
      <c r="N1209" s="82"/>
      <c r="P1209" s="76"/>
      <c r="Q1209" s="28"/>
    </row>
    <row r="1210" spans="1:17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28"/>
      <c r="N1210" s="82"/>
      <c r="P1210" s="76"/>
      <c r="Q1210" s="28"/>
    </row>
    <row r="1211" spans="1:17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28"/>
      <c r="N1211" s="82"/>
      <c r="P1211" s="76"/>
      <c r="Q1211" s="28"/>
    </row>
    <row r="1212" spans="1:17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28"/>
      <c r="N1212" s="82"/>
      <c r="P1212" s="76"/>
      <c r="Q1212" s="28"/>
    </row>
    <row r="1213" spans="1:17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28"/>
      <c r="N1213" s="82"/>
      <c r="P1213" s="76"/>
      <c r="Q1213" s="28"/>
    </row>
    <row r="1214" spans="1:17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28"/>
      <c r="N1214" s="82"/>
      <c r="P1214" s="76"/>
      <c r="Q1214" s="28"/>
    </row>
    <row r="1215" spans="1:17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28"/>
      <c r="N1215" s="82"/>
      <c r="P1215" s="76"/>
      <c r="Q1215" s="28"/>
    </row>
    <row r="1216" spans="1:17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28"/>
      <c r="N1216" s="82"/>
      <c r="P1216" s="76"/>
      <c r="Q1216" s="28"/>
    </row>
    <row r="1217" spans="1:17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28"/>
      <c r="N1217" s="82"/>
      <c r="P1217" s="76"/>
      <c r="Q1217" s="28"/>
    </row>
    <row r="1218" spans="1:17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28"/>
      <c r="N1218" s="82"/>
      <c r="P1218" s="76"/>
      <c r="Q1218" s="28"/>
    </row>
    <row r="1219" spans="1:17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28"/>
      <c r="N1219" s="82"/>
      <c r="P1219" s="76"/>
      <c r="Q1219" s="28"/>
    </row>
    <row r="1220" spans="1:17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28"/>
      <c r="N1220" s="82"/>
      <c r="P1220" s="76"/>
      <c r="Q1220" s="28"/>
    </row>
    <row r="1221" spans="1:17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28"/>
      <c r="N1221" s="82"/>
      <c r="P1221" s="76"/>
      <c r="Q1221" s="28"/>
    </row>
    <row r="1222" spans="1:17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28"/>
      <c r="N1222" s="82"/>
      <c r="P1222" s="76"/>
      <c r="Q1222" s="28"/>
    </row>
    <row r="1223" spans="1:17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28"/>
      <c r="N1223" s="82"/>
      <c r="P1223" s="76"/>
      <c r="Q1223" s="28"/>
    </row>
    <row r="1224" spans="1:17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28"/>
      <c r="N1224" s="82"/>
      <c r="P1224" s="76"/>
      <c r="Q1224" s="28"/>
    </row>
    <row r="1225" spans="1:17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28"/>
      <c r="N1225" s="82"/>
      <c r="P1225" s="76"/>
      <c r="Q1225" s="28"/>
    </row>
    <row r="1226" spans="1:17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28"/>
      <c r="N1226" s="82"/>
      <c r="P1226" s="76"/>
      <c r="Q1226" s="28"/>
    </row>
    <row r="1227" spans="1:17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28"/>
      <c r="N1227" s="82"/>
      <c r="P1227" s="76"/>
      <c r="Q1227" s="28"/>
    </row>
    <row r="1228" spans="1:17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28"/>
      <c r="N1228" s="82"/>
      <c r="P1228" s="76"/>
      <c r="Q1228" s="28"/>
    </row>
    <row r="1229" spans="1:17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28"/>
      <c r="N1229" s="82"/>
      <c r="P1229" s="76"/>
      <c r="Q1229" s="28"/>
    </row>
    <row r="1230" spans="1:17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28"/>
      <c r="N1230" s="82"/>
      <c r="P1230" s="76"/>
      <c r="Q1230" s="28"/>
    </row>
    <row r="1231" spans="1:17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28"/>
      <c r="N1231" s="82"/>
      <c r="P1231" s="76"/>
      <c r="Q1231" s="28"/>
    </row>
    <row r="1232" spans="1:17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28"/>
      <c r="N1232" s="82"/>
      <c r="P1232" s="76"/>
      <c r="Q1232" s="28"/>
    </row>
    <row r="1233" spans="1:17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28"/>
      <c r="N1233" s="82"/>
      <c r="P1233" s="76"/>
      <c r="Q1233" s="28"/>
    </row>
    <row r="1234" spans="1:17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28"/>
      <c r="N1234" s="82"/>
      <c r="P1234" s="76"/>
      <c r="Q1234" s="28"/>
    </row>
    <row r="1235" spans="1:17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28"/>
      <c r="N1235" s="82"/>
      <c r="P1235" s="76"/>
      <c r="Q1235" s="28"/>
    </row>
    <row r="1236" spans="1:17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28"/>
      <c r="N1236" s="82"/>
      <c r="P1236" s="76"/>
      <c r="Q1236" s="28"/>
    </row>
    <row r="1237" spans="1:17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28"/>
      <c r="N1237" s="82"/>
      <c r="P1237" s="76"/>
      <c r="Q1237" s="28"/>
    </row>
    <row r="1238" spans="1:17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28"/>
      <c r="N1238" s="82"/>
      <c r="P1238" s="76"/>
      <c r="Q1238" s="28"/>
    </row>
    <row r="1239" spans="1:17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28"/>
      <c r="N1239" s="82"/>
      <c r="P1239" s="76"/>
      <c r="Q1239" s="28"/>
    </row>
    <row r="1240" spans="1:17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28"/>
      <c r="N1240" s="82"/>
      <c r="P1240" s="76"/>
      <c r="Q1240" s="28"/>
    </row>
    <row r="1241" spans="1:17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28"/>
      <c r="N1241" s="82"/>
      <c r="P1241" s="76"/>
      <c r="Q1241" s="28"/>
    </row>
    <row r="1242" spans="1:17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28"/>
      <c r="N1242" s="82"/>
      <c r="P1242" s="76"/>
      <c r="Q1242" s="28"/>
    </row>
    <row r="1243" spans="1:17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28"/>
      <c r="N1243" s="82"/>
      <c r="P1243" s="76"/>
      <c r="Q1243" s="28"/>
    </row>
    <row r="1244" spans="1:17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28"/>
      <c r="N1244" s="82"/>
      <c r="P1244" s="76"/>
      <c r="Q1244" s="28"/>
    </row>
    <row r="1245" spans="1:17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28"/>
      <c r="N1245" s="82"/>
      <c r="P1245" s="76"/>
      <c r="Q1245" s="28"/>
    </row>
    <row r="1246" spans="1:17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28"/>
      <c r="N1246" s="82"/>
      <c r="P1246" s="76"/>
      <c r="Q1246" s="28"/>
    </row>
    <row r="1247" spans="1:17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28"/>
      <c r="N1247" s="82"/>
      <c r="P1247" s="76"/>
      <c r="Q1247" s="28"/>
    </row>
    <row r="1248" spans="1:17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28"/>
      <c r="N1248" s="82"/>
      <c r="P1248" s="76"/>
      <c r="Q1248" s="28"/>
    </row>
    <row r="1249" spans="1:17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28"/>
      <c r="N1249" s="82"/>
      <c r="P1249" s="76"/>
      <c r="Q1249" s="28"/>
    </row>
    <row r="1250" spans="1:17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28"/>
      <c r="N1250" s="82"/>
      <c r="P1250" s="76"/>
      <c r="Q1250" s="28"/>
    </row>
    <row r="1251" spans="1:17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28"/>
      <c r="N1251" s="82"/>
      <c r="P1251" s="76"/>
      <c r="Q1251" s="28"/>
    </row>
    <row r="1252" spans="1:17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28"/>
      <c r="N1252" s="82"/>
      <c r="P1252" s="76"/>
      <c r="Q1252" s="28"/>
    </row>
    <row r="1253" spans="1:17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28"/>
      <c r="N1253" s="82"/>
      <c r="P1253" s="76"/>
      <c r="Q1253" s="28"/>
    </row>
    <row r="1254" spans="1:17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28"/>
      <c r="N1254" s="82"/>
      <c r="P1254" s="76"/>
      <c r="Q1254" s="28"/>
    </row>
    <row r="1255" spans="1:17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28"/>
      <c r="N1255" s="82"/>
      <c r="P1255" s="76"/>
      <c r="Q1255" s="28"/>
    </row>
    <row r="1256" spans="1:17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28"/>
      <c r="N1256" s="82"/>
      <c r="P1256" s="76"/>
      <c r="Q1256" s="28"/>
    </row>
    <row r="1257" spans="1:17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28"/>
      <c r="N1257" s="82"/>
      <c r="P1257" s="76"/>
      <c r="Q1257" s="28"/>
    </row>
    <row r="1258" spans="1:17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28"/>
      <c r="N1258" s="82"/>
      <c r="P1258" s="76"/>
      <c r="Q1258" s="28"/>
    </row>
    <row r="1259" spans="1:17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28"/>
      <c r="N1259" s="82"/>
      <c r="P1259" s="76"/>
      <c r="Q1259" s="28"/>
    </row>
    <row r="1260" spans="1:17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28"/>
      <c r="N1260" s="82"/>
      <c r="P1260" s="76"/>
      <c r="Q1260" s="28"/>
    </row>
    <row r="1261" spans="1:17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28"/>
      <c r="N1261" s="82"/>
      <c r="P1261" s="76"/>
      <c r="Q1261" s="28"/>
    </row>
    <row r="1262" spans="1:17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28"/>
      <c r="N1262" s="82"/>
      <c r="P1262" s="76"/>
      <c r="Q1262" s="28"/>
    </row>
    <row r="1263" spans="1:17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28"/>
      <c r="N1263" s="82"/>
      <c r="P1263" s="76"/>
      <c r="Q1263" s="28"/>
    </row>
    <row r="1264" spans="1:17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28"/>
      <c r="N1264" s="82"/>
      <c r="P1264" s="76"/>
      <c r="Q1264" s="28"/>
    </row>
    <row r="1265" spans="1:17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28"/>
      <c r="N1265" s="82"/>
      <c r="P1265" s="76"/>
      <c r="Q1265" s="28"/>
    </row>
    <row r="1266" spans="1:17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28"/>
      <c r="N1266" s="82"/>
      <c r="P1266" s="76"/>
      <c r="Q1266" s="28"/>
    </row>
    <row r="1267" spans="1:17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28"/>
      <c r="N1267" s="82"/>
      <c r="P1267" s="76"/>
      <c r="Q1267" s="28"/>
    </row>
    <row r="1268" spans="1:17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28"/>
      <c r="N1268" s="82"/>
      <c r="P1268" s="76"/>
      <c r="Q1268" s="28"/>
    </row>
    <row r="1269" spans="1:17" s="32" customFormat="1" ht="12" customHeight="1">
      <c r="A1269" s="27"/>
      <c r="B1269" s="27"/>
      <c r="C1269" s="27"/>
      <c r="D1269" s="27"/>
      <c r="E1269" s="27"/>
      <c r="F1269" s="27"/>
      <c r="G1269" s="27"/>
      <c r="H1269" s="27"/>
      <c r="I1269" s="27"/>
      <c r="J1269" s="28"/>
      <c r="K1269" s="28"/>
      <c r="L1269" s="98"/>
      <c r="M1269" s="28"/>
      <c r="N1269" s="82"/>
      <c r="P1269" s="76"/>
      <c r="Q1269" s="28"/>
    </row>
    <row r="1270" spans="1:17" s="32" customFormat="1" ht="12" customHeight="1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98"/>
      <c r="M1270" s="27"/>
      <c r="N1270" s="82"/>
      <c r="P1270" s="76"/>
      <c r="Q1270" s="27"/>
    </row>
    <row r="1271" spans="1:17" s="32" customFormat="1" ht="12" customHeight="1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98"/>
      <c r="M1271" s="27"/>
      <c r="N1271" s="82"/>
      <c r="P1271" s="76"/>
      <c r="Q1271" s="27"/>
    </row>
    <row r="1272" spans="1:17" s="32" customFormat="1" ht="12" customHeight="1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98"/>
      <c r="M1272" s="27"/>
      <c r="N1272" s="82"/>
      <c r="P1272" s="76"/>
      <c r="Q1272" s="27"/>
    </row>
    <row r="1273" spans="1:17" s="32" customFormat="1" ht="12" customHeight="1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98"/>
      <c r="M1273" s="27"/>
      <c r="N1273" s="82"/>
      <c r="P1273" s="76"/>
      <c r="Q1273" s="27"/>
    </row>
    <row r="1274" spans="1:17" s="32" customFormat="1" ht="12" customHeight="1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98"/>
      <c r="M1274" s="27"/>
      <c r="N1274" s="82"/>
      <c r="P1274" s="76"/>
      <c r="Q1274" s="27"/>
    </row>
    <row r="1275" spans="1:17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98"/>
      <c r="M1275" s="27"/>
      <c r="N1275" s="82"/>
      <c r="P1275" s="76"/>
      <c r="Q1275" s="27"/>
    </row>
    <row r="1276" spans="1:17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27"/>
      <c r="N1276" s="82"/>
      <c r="P1276" s="76"/>
      <c r="Q1276" s="27"/>
    </row>
    <row r="1277" spans="1:17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27"/>
      <c r="N1277" s="82"/>
      <c r="P1277" s="76"/>
      <c r="Q1277" s="27"/>
    </row>
    <row r="1278" spans="1:17" ht="12" customHeight="1">
      <c r="P1278" s="76"/>
    </row>
    <row r="1279" spans="1:17" ht="12" customHeight="1">
      <c r="P1279" s="76"/>
    </row>
    <row r="1280" spans="1:17" ht="12" customHeight="1">
      <c r="P1280" s="76"/>
    </row>
    <row r="1281" spans="16:16" ht="12" customHeight="1">
      <c r="P1281" s="76"/>
    </row>
    <row r="1282" spans="16:16" ht="12" customHeight="1">
      <c r="P1282" s="76"/>
    </row>
    <row r="1283" spans="16:16" ht="12" customHeight="1">
      <c r="P1283" s="76"/>
    </row>
    <row r="1284" spans="16:16" ht="12" customHeight="1">
      <c r="P1284" s="76"/>
    </row>
    <row r="1285" spans="16:16" ht="12" customHeight="1">
      <c r="P1285" s="76"/>
    </row>
    <row r="1286" spans="16:16" ht="12" customHeight="1">
      <c r="P1286" s="76"/>
    </row>
    <row r="1287" spans="16:16" ht="12" customHeight="1">
      <c r="P1287" s="76"/>
    </row>
    <row r="1288" spans="16:16" ht="12" customHeight="1">
      <c r="P1288" s="76"/>
    </row>
    <row r="1289" spans="16:16" ht="12" customHeight="1">
      <c r="P1289" s="76"/>
    </row>
    <row r="1290" spans="16:16" ht="12" customHeight="1">
      <c r="P1290" s="76"/>
    </row>
    <row r="1291" spans="16:16" ht="12" customHeight="1">
      <c r="P1291" s="76"/>
    </row>
    <row r="1292" spans="16:16" ht="12" customHeight="1">
      <c r="P1292" s="7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197C-3893-4B9E-ADFC-05E1BE40BE0A}">
  <sheetPr codeName="Sheet27">
    <tabColor theme="5"/>
  </sheetPr>
  <dimension ref="A1:Q1292"/>
  <sheetViews>
    <sheetView workbookViewId="0">
      <selection sqref="A1:XFD1048576"/>
    </sheetView>
  </sheetViews>
  <sheetFormatPr defaultColWidth="15.42578125" defaultRowHeight="15" outlineLevelRow="1"/>
  <cols>
    <col min="1" max="1" width="18.28515625" style="27" bestFit="1" customWidth="1"/>
    <col min="2" max="2" width="13.7109375" style="27" customWidth="1"/>
    <col min="3" max="3" width="19.140625" style="27" bestFit="1" customWidth="1"/>
    <col min="4" max="4" width="17.85546875" style="27" bestFit="1" customWidth="1"/>
    <col min="5" max="5" width="16.42578125" style="27" bestFit="1" customWidth="1"/>
    <col min="6" max="6" width="15.85546875" style="27" bestFit="1" customWidth="1"/>
    <col min="7" max="8" width="19.5703125" style="27" bestFit="1" customWidth="1"/>
    <col min="9" max="9" width="19.5703125" style="27" customWidth="1"/>
    <col min="10" max="10" width="2.140625" style="27" customWidth="1"/>
    <col min="11" max="11" width="10.85546875" style="27" bestFit="1" customWidth="1"/>
    <col min="12" max="12" width="17.7109375" style="98" bestFit="1" customWidth="1"/>
    <col min="13" max="13" width="2.140625" style="27" customWidth="1"/>
    <col min="14" max="14" width="11.140625" style="82" bestFit="1" customWidth="1"/>
    <col min="15" max="15" width="10.7109375" style="32" customWidth="1"/>
    <col min="16" max="16" width="10.7109375" style="98" customWidth="1"/>
    <col min="17" max="17" width="2.140625" style="27" customWidth="1"/>
    <col min="18" max="16384" width="15.42578125" style="27"/>
  </cols>
  <sheetData>
    <row r="1" spans="1:17" ht="12" customHeight="1" outlineLevel="1">
      <c r="B1" s="28"/>
      <c r="C1" s="28"/>
      <c r="D1" s="28"/>
      <c r="E1" s="28"/>
      <c r="F1" s="28"/>
      <c r="G1" s="28"/>
      <c r="H1" s="28"/>
      <c r="I1" s="28"/>
      <c r="J1" s="28"/>
      <c r="K1" s="101"/>
      <c r="L1" s="93"/>
      <c r="M1" s="28"/>
      <c r="P1" s="76"/>
      <c r="Q1" s="28"/>
    </row>
    <row r="2" spans="1:17" s="29" customFormat="1" ht="12" customHeight="1">
      <c r="A2" s="30" t="s">
        <v>100</v>
      </c>
      <c r="B2" s="31">
        <v>42535</v>
      </c>
      <c r="C2" s="31">
        <v>42474</v>
      </c>
      <c r="D2" s="49"/>
      <c r="E2" s="49"/>
      <c r="F2" s="49"/>
      <c r="G2" s="49"/>
      <c r="H2" s="49"/>
      <c r="I2" s="49"/>
      <c r="J2" s="28"/>
      <c r="K2" s="28"/>
      <c r="L2" s="99" t="s">
        <v>302</v>
      </c>
      <c r="M2" s="28"/>
      <c r="N2" s="41" t="s">
        <v>109</v>
      </c>
      <c r="O2" s="103" t="s">
        <v>302</v>
      </c>
      <c r="P2" s="104"/>
      <c r="Q2" s="28"/>
    </row>
    <row r="3" spans="1:17" s="37" customFormat="1">
      <c r="A3" s="30" t="s">
        <v>101</v>
      </c>
      <c r="B3" s="31">
        <v>44361</v>
      </c>
      <c r="D3" s="49"/>
      <c r="E3" s="49"/>
      <c r="F3" s="49"/>
      <c r="G3" s="49"/>
      <c r="H3" s="49"/>
      <c r="I3" s="49"/>
      <c r="J3" s="38"/>
      <c r="K3" s="84"/>
      <c r="L3" s="84"/>
      <c r="M3" s="38"/>
      <c r="N3" s="41" t="s">
        <v>184</v>
      </c>
      <c r="O3" s="78" t="s">
        <v>0</v>
      </c>
      <c r="P3" s="90"/>
      <c r="Q3" s="38"/>
    </row>
    <row r="4" spans="1:17" s="37" customFormat="1">
      <c r="D4" s="50"/>
      <c r="E4" s="50"/>
      <c r="F4" s="50"/>
      <c r="G4" s="50"/>
      <c r="H4" s="50"/>
      <c r="I4" s="50"/>
      <c r="J4" s="38"/>
      <c r="K4" s="85" t="s">
        <v>202</v>
      </c>
      <c r="L4" s="85" t="s">
        <v>108</v>
      </c>
      <c r="M4" s="38"/>
      <c r="N4" s="41" t="s">
        <v>106</v>
      </c>
      <c r="O4" s="78" t="s">
        <v>187</v>
      </c>
      <c r="P4" s="91" t="s">
        <v>108</v>
      </c>
      <c r="Q4" s="38"/>
    </row>
    <row r="5" spans="1:17" ht="12" customHeight="1">
      <c r="B5" s="28"/>
      <c r="C5" s="28"/>
      <c r="D5" s="28"/>
      <c r="E5" s="28"/>
      <c r="F5" s="28"/>
      <c r="G5" s="28"/>
      <c r="H5" s="28"/>
      <c r="I5" s="28"/>
      <c r="J5" s="28"/>
      <c r="K5" s="86"/>
      <c r="L5" s="100"/>
      <c r="M5" s="28"/>
      <c r="N5" s="41" t="s">
        <v>185</v>
      </c>
      <c r="O5" s="78" t="s">
        <v>140</v>
      </c>
      <c r="P5" s="92"/>
      <c r="Q5" s="28"/>
    </row>
    <row r="6" spans="1:17" ht="12" customHeight="1">
      <c r="A6" s="48" t="s">
        <v>109</v>
      </c>
      <c r="B6" s="48" t="s">
        <v>126</v>
      </c>
      <c r="C6" s="48" t="s">
        <v>127</v>
      </c>
      <c r="D6" s="48" t="s">
        <v>128</v>
      </c>
      <c r="E6" s="48" t="s">
        <v>214</v>
      </c>
      <c r="F6" s="48" t="s">
        <v>132</v>
      </c>
      <c r="G6" s="48" t="s">
        <v>129</v>
      </c>
      <c r="H6" s="48" t="s">
        <v>113</v>
      </c>
      <c r="I6" s="48" t="s">
        <v>124</v>
      </c>
      <c r="J6" s="28"/>
      <c r="K6" s="101">
        <v>44316</v>
      </c>
      <c r="L6" s="93">
        <v>-8.771373075734834E-3</v>
      </c>
      <c r="M6" s="28"/>
      <c r="N6" s="80">
        <v>44316</v>
      </c>
      <c r="O6" s="47">
        <v>84.958839999999995</v>
      </c>
      <c r="P6" s="76">
        <v>-8.771373075734834E-3</v>
      </c>
      <c r="Q6" s="28"/>
    </row>
    <row r="7" spans="1:17" ht="12" customHeight="1">
      <c r="A7" s="33" t="s">
        <v>302</v>
      </c>
      <c r="B7" s="42" t="s">
        <v>305</v>
      </c>
      <c r="C7" s="33" t="s">
        <v>309</v>
      </c>
      <c r="D7" s="33" t="s">
        <v>310</v>
      </c>
      <c r="E7" s="43" t="s">
        <v>311</v>
      </c>
      <c r="F7" s="43" t="s">
        <v>312</v>
      </c>
      <c r="G7" s="51">
        <v>2.1436516481303129E-2</v>
      </c>
      <c r="H7" s="51">
        <v>7.4258271365809259E-2</v>
      </c>
      <c r="I7" s="52">
        <v>4</v>
      </c>
      <c r="J7" s="28"/>
      <c r="K7" s="101">
        <v>44286</v>
      </c>
      <c r="L7" s="93">
        <v>4.278831068703437E-2</v>
      </c>
      <c r="M7" s="28"/>
      <c r="N7" s="81">
        <v>44286</v>
      </c>
      <c r="O7" s="32">
        <v>85.710639999999998</v>
      </c>
      <c r="P7" s="76">
        <v>4.278831068703437E-2</v>
      </c>
      <c r="Q7" s="28"/>
    </row>
    <row r="8" spans="1:17" ht="12" customHeight="1">
      <c r="B8" s="28"/>
      <c r="C8" s="28"/>
      <c r="D8" s="28"/>
      <c r="E8" s="28"/>
      <c r="F8" s="28"/>
      <c r="G8" s="28"/>
      <c r="H8" s="28"/>
      <c r="I8" s="28"/>
      <c r="J8" s="28"/>
      <c r="K8" s="101">
        <v>44253</v>
      </c>
      <c r="L8" s="93">
        <v>1.7213132607715176E-2</v>
      </c>
      <c r="M8" s="28"/>
      <c r="N8" s="81">
        <v>44253</v>
      </c>
      <c r="O8" s="32">
        <v>82.193709999999996</v>
      </c>
      <c r="P8" s="76">
        <v>1.7213132607715176E-2</v>
      </c>
      <c r="Q8" s="28"/>
    </row>
    <row r="9" spans="1:17" ht="12" customHeight="1">
      <c r="B9" s="28"/>
      <c r="C9" s="28"/>
      <c r="D9" s="28"/>
      <c r="E9" s="28"/>
      <c r="F9" s="28"/>
      <c r="G9" s="28"/>
      <c r="H9" s="28"/>
      <c r="I9" s="28"/>
      <c r="J9" s="28"/>
      <c r="K9" s="101">
        <v>44225</v>
      </c>
      <c r="L9" s="93">
        <v>8.2540421768673156E-4</v>
      </c>
      <c r="M9" s="28"/>
      <c r="N9" s="81">
        <v>44225</v>
      </c>
      <c r="O9" s="32">
        <v>80.802840000000003</v>
      </c>
      <c r="P9" s="76">
        <v>8.2540421768673156E-4</v>
      </c>
      <c r="Q9" s="28"/>
    </row>
    <row r="10" spans="1:17" ht="12" customHeight="1">
      <c r="B10" s="28"/>
      <c r="C10" s="28"/>
      <c r="D10" s="28"/>
      <c r="E10" s="28"/>
      <c r="F10" s="28"/>
      <c r="G10" s="28"/>
      <c r="H10" s="28"/>
      <c r="I10" s="28"/>
      <c r="J10" s="28"/>
      <c r="K10" s="101">
        <v>44196</v>
      </c>
      <c r="L10" s="93">
        <v>-7.5881166543255718E-3</v>
      </c>
      <c r="M10" s="28"/>
      <c r="N10" s="81">
        <v>44196</v>
      </c>
      <c r="O10" s="32">
        <v>80.736199999999997</v>
      </c>
      <c r="P10" s="76">
        <v>-7.5881166543255718E-3</v>
      </c>
      <c r="Q10" s="28"/>
    </row>
    <row r="11" spans="1:17" s="32" customFormat="1" ht="12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101">
        <v>44165</v>
      </c>
      <c r="L11" s="93">
        <v>-3.0153471125454856E-2</v>
      </c>
      <c r="M11" s="28"/>
      <c r="N11" s="81">
        <v>44165</v>
      </c>
      <c r="O11" s="32">
        <v>81.353520000000003</v>
      </c>
      <c r="P11" s="76">
        <v>-3.0153471125454856E-2</v>
      </c>
      <c r="Q11" s="28"/>
    </row>
    <row r="12" spans="1:17" s="32" customFormat="1" ht="12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101">
        <v>44134</v>
      </c>
      <c r="L12" s="93">
        <v>-6.3512532555975998E-4</v>
      </c>
      <c r="M12" s="28"/>
      <c r="N12" s="81">
        <v>44134</v>
      </c>
      <c r="O12" s="32">
        <v>83.88288</v>
      </c>
      <c r="P12" s="76">
        <v>-6.3512532555975998E-4</v>
      </c>
      <c r="Q12" s="28"/>
    </row>
    <row r="13" spans="1:17" s="32" customFormat="1" ht="12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101">
        <v>44104</v>
      </c>
      <c r="L13" s="93">
        <v>-1.2281961701301025E-2</v>
      </c>
      <c r="M13" s="28"/>
      <c r="N13" s="81">
        <v>44104</v>
      </c>
      <c r="O13" s="32">
        <v>83.936189999999996</v>
      </c>
      <c r="P13" s="76">
        <v>-1.2281961701301025E-2</v>
      </c>
      <c r="Q13" s="28"/>
    </row>
    <row r="14" spans="1:17" s="32" customFormat="1" ht="12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101">
        <v>44074</v>
      </c>
      <c r="L14" s="93">
        <v>-4.5717358047655532E-3</v>
      </c>
      <c r="M14" s="28"/>
      <c r="N14" s="81">
        <v>44074</v>
      </c>
      <c r="O14" s="32">
        <v>84.979910000000004</v>
      </c>
      <c r="P14" s="76">
        <v>-4.5717358047655532E-3</v>
      </c>
      <c r="Q14" s="28"/>
    </row>
    <row r="15" spans="1:17" s="32" customFormat="1" ht="12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101">
        <v>44043</v>
      </c>
      <c r="L15" s="93">
        <v>-4.9591883219753052E-2</v>
      </c>
      <c r="M15" s="28"/>
      <c r="N15" s="81">
        <v>44043</v>
      </c>
      <c r="O15" s="32">
        <v>85.370199999999997</v>
      </c>
      <c r="P15" s="76">
        <v>-4.9591883219753052E-2</v>
      </c>
      <c r="Q15" s="28"/>
    </row>
    <row r="16" spans="1:17" s="32" customFormat="1" ht="12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101">
        <v>44012</v>
      </c>
      <c r="L16" s="93">
        <v>-3.7579234503702041E-2</v>
      </c>
      <c r="M16" s="28"/>
      <c r="N16" s="81">
        <v>44012</v>
      </c>
      <c r="O16" s="32">
        <v>89.824780000000004</v>
      </c>
      <c r="P16" s="76">
        <v>-3.7579234503702041E-2</v>
      </c>
      <c r="Q16" s="28"/>
    </row>
    <row r="17" spans="1:17" s="32" customFormat="1" ht="12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101">
        <v>43980</v>
      </c>
      <c r="L17" s="93">
        <v>-3.0972558242587822E-2</v>
      </c>
      <c r="M17" s="28"/>
      <c r="N17" s="81">
        <v>43980</v>
      </c>
      <c r="O17" s="32">
        <v>93.332130000000006</v>
      </c>
      <c r="P17" s="76">
        <v>-3.0972558242587822E-2</v>
      </c>
      <c r="Q17" s="28"/>
    </row>
    <row r="18" spans="1:17" s="32" customFormat="1" ht="12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101">
        <v>43951</v>
      </c>
      <c r="L18" s="93">
        <v>1.3596884299040823E-2</v>
      </c>
      <c r="M18" s="28"/>
      <c r="N18" s="81">
        <v>43951</v>
      </c>
      <c r="O18" s="32">
        <v>96.315259999999995</v>
      </c>
      <c r="P18" s="76">
        <v>1.3596884299040823E-2</v>
      </c>
      <c r="Q18" s="28"/>
    </row>
    <row r="19" spans="1:17" s="32" customFormat="1" ht="12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101">
        <v>43921</v>
      </c>
      <c r="L19" s="93">
        <v>-3.1454930961664629E-2</v>
      </c>
      <c r="M19" s="28"/>
      <c r="N19" s="81">
        <v>43921</v>
      </c>
      <c r="O19" s="32">
        <v>95.023240000000001</v>
      </c>
      <c r="P19" s="76">
        <v>-3.1454930961664629E-2</v>
      </c>
      <c r="Q19" s="28"/>
    </row>
    <row r="20" spans="1:17" s="32" customFormat="1" ht="12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101">
        <v>43889</v>
      </c>
      <c r="L20" s="93">
        <v>7.0806174576807379E-3</v>
      </c>
      <c r="M20" s="28"/>
      <c r="N20" s="81">
        <v>43889</v>
      </c>
      <c r="O20" s="32">
        <v>98.109260000000006</v>
      </c>
      <c r="P20" s="76">
        <v>7.0806174576807379E-3</v>
      </c>
      <c r="Q20" s="28"/>
    </row>
    <row r="21" spans="1:17" s="32" customFormat="1" ht="12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101">
        <v>43861</v>
      </c>
      <c r="L21" s="93">
        <v>9.9927832087736146E-3</v>
      </c>
      <c r="M21" s="28"/>
      <c r="N21" s="81">
        <v>43861</v>
      </c>
      <c r="O21" s="32">
        <v>97.419470000000004</v>
      </c>
      <c r="P21" s="76">
        <v>9.9927832087736146E-3</v>
      </c>
      <c r="Q21" s="28"/>
    </row>
    <row r="22" spans="1:17" s="32" customFormat="1" ht="12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101">
        <v>43830</v>
      </c>
      <c r="L22" s="93">
        <v>-2.3894718029295881E-3</v>
      </c>
      <c r="M22" s="28"/>
      <c r="N22" s="81">
        <v>43830</v>
      </c>
      <c r="O22" s="32">
        <v>96.455609999999993</v>
      </c>
      <c r="P22" s="76">
        <v>-2.3894718029295881E-3</v>
      </c>
      <c r="Q22" s="28"/>
    </row>
    <row r="23" spans="1:17" s="32" customFormat="1" ht="12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101">
        <v>43798</v>
      </c>
      <c r="L23" s="93">
        <v>2.3233250045242348E-2</v>
      </c>
      <c r="M23" s="28"/>
      <c r="N23" s="81">
        <v>43798</v>
      </c>
      <c r="O23" s="32">
        <v>96.686639999999997</v>
      </c>
      <c r="P23" s="76">
        <v>2.3233250045242348E-2</v>
      </c>
      <c r="Q23" s="28"/>
    </row>
    <row r="24" spans="1:17" s="32" customFormat="1" ht="12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101">
        <v>43769</v>
      </c>
      <c r="L24" s="93">
        <v>-1.7322916205182004E-2</v>
      </c>
      <c r="M24" s="28"/>
      <c r="N24" s="81">
        <v>43769</v>
      </c>
      <c r="O24" s="32">
        <v>94.491299999999995</v>
      </c>
      <c r="P24" s="76">
        <v>-1.7322916205182004E-2</v>
      </c>
      <c r="Q24" s="28"/>
    </row>
    <row r="25" spans="1:17" s="32" customFormat="1" ht="12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101">
        <v>43738</v>
      </c>
      <c r="L25" s="93">
        <v>1.7403255875960921E-2</v>
      </c>
      <c r="M25" s="28"/>
      <c r="N25" s="81">
        <v>43738</v>
      </c>
      <c r="O25" s="32">
        <v>96.157020000000003</v>
      </c>
      <c r="P25" s="76">
        <v>1.7403255875960921E-2</v>
      </c>
      <c r="Q25" s="28"/>
    </row>
    <row r="26" spans="1:17" s="32" customFormat="1" ht="12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101">
        <v>43707</v>
      </c>
      <c r="L26" s="93">
        <v>-9.2955910749158432E-3</v>
      </c>
      <c r="M26" s="28"/>
      <c r="N26" s="81">
        <v>43707</v>
      </c>
      <c r="O26" s="32">
        <v>94.512200000000007</v>
      </c>
      <c r="P26" s="76">
        <v>-9.2955910749158432E-3</v>
      </c>
      <c r="Q26" s="28"/>
    </row>
    <row r="27" spans="1:17" s="32" customFormat="1" ht="12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101">
        <v>43677</v>
      </c>
      <c r="L27" s="93">
        <v>2.2974711132581094E-2</v>
      </c>
      <c r="M27" s="28"/>
      <c r="N27" s="81">
        <v>43677</v>
      </c>
      <c r="O27" s="32">
        <v>95.398989999999998</v>
      </c>
      <c r="P27" s="76">
        <v>2.2974711132581094E-2</v>
      </c>
      <c r="Q27" s="28"/>
    </row>
    <row r="28" spans="1:17" s="32" customFormat="1" ht="12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101">
        <v>43644</v>
      </c>
      <c r="L28" s="93">
        <v>-1.4365592334292243E-2</v>
      </c>
      <c r="M28" s="28"/>
      <c r="N28" s="81">
        <v>43644</v>
      </c>
      <c r="O28" s="32">
        <v>93.256450000000001</v>
      </c>
      <c r="P28" s="76">
        <v>-1.4365592334292243E-2</v>
      </c>
      <c r="Q28" s="28"/>
    </row>
    <row r="29" spans="1:17" s="32" customFormat="1" ht="12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101">
        <v>43616</v>
      </c>
      <c r="L29" s="93">
        <v>-2.7486634522847719E-2</v>
      </c>
      <c r="M29" s="28"/>
      <c r="N29" s="81">
        <v>43616</v>
      </c>
      <c r="O29" s="32">
        <v>94.615660000000005</v>
      </c>
      <c r="P29" s="76">
        <v>-2.7486634522847719E-2</v>
      </c>
      <c r="Q29" s="28"/>
    </row>
    <row r="30" spans="1:17" s="32" customFormat="1" ht="12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101">
        <v>43585</v>
      </c>
      <c r="L30" s="93">
        <v>3.8418343821778889E-2</v>
      </c>
      <c r="M30" s="28"/>
      <c r="N30" s="81">
        <v>43585</v>
      </c>
      <c r="O30" s="32">
        <v>97.289829999999995</v>
      </c>
      <c r="P30" s="76">
        <v>3.8418343821778889E-2</v>
      </c>
      <c r="Q30" s="28"/>
    </row>
    <row r="31" spans="1:17" s="32" customFormat="1" ht="12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101">
        <v>43553</v>
      </c>
      <c r="L31" s="93">
        <v>9.7378012360800348E-3</v>
      </c>
      <c r="M31" s="28"/>
      <c r="N31" s="81">
        <v>43553</v>
      </c>
      <c r="O31" s="32">
        <v>93.690399999999997</v>
      </c>
      <c r="P31" s="76">
        <v>9.7378012360800348E-3</v>
      </c>
      <c r="Q31" s="28"/>
    </row>
    <row r="32" spans="1:17" s="32" customFormat="1" ht="12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101">
        <v>43524</v>
      </c>
      <c r="L32" s="93">
        <v>2.8768804022168748E-2</v>
      </c>
      <c r="M32" s="28"/>
      <c r="N32" s="81">
        <v>43524</v>
      </c>
      <c r="O32" s="32">
        <v>92.786860000000004</v>
      </c>
      <c r="P32" s="76">
        <v>2.8768804022168748E-2</v>
      </c>
      <c r="Q32" s="28"/>
    </row>
    <row r="33" spans="1:17" s="32" customFormat="1" ht="12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101">
        <v>43496</v>
      </c>
      <c r="L33" s="93">
        <v>4.9995308370449187E-2</v>
      </c>
      <c r="M33" s="28"/>
      <c r="N33" s="81">
        <v>43496</v>
      </c>
      <c r="O33" s="32">
        <v>90.192139999999995</v>
      </c>
      <c r="P33" s="76">
        <v>4.9995308370449187E-2</v>
      </c>
      <c r="Q33" s="28"/>
    </row>
    <row r="34" spans="1:17" s="32" customFormat="1" ht="12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101">
        <v>43465</v>
      </c>
      <c r="L34" s="93">
        <v>-5.3528029060015303E-2</v>
      </c>
      <c r="M34" s="28"/>
      <c r="N34" s="81">
        <v>43465</v>
      </c>
      <c r="O34" s="32">
        <v>85.897660000000002</v>
      </c>
      <c r="P34" s="76">
        <v>-5.3528029060015303E-2</v>
      </c>
      <c r="Q34" s="28"/>
    </row>
    <row r="35" spans="1:17" s="32" customFormat="1" ht="12" customHeight="1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101">
        <v>43434</v>
      </c>
      <c r="L35" s="93">
        <v>-8.4236695291489694E-3</v>
      </c>
      <c r="M35" s="28"/>
      <c r="N35" s="81">
        <v>43434</v>
      </c>
      <c r="O35" s="32">
        <v>90.755629999999996</v>
      </c>
      <c r="P35" s="76">
        <v>-8.4236695291489694E-3</v>
      </c>
      <c r="Q35" s="28"/>
    </row>
    <row r="36" spans="1:17" s="32" customFormat="1" ht="12" customHeight="1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101">
        <v>43404</v>
      </c>
      <c r="L36" s="93">
        <v>-1.5932102505966106E-2</v>
      </c>
      <c r="M36" s="28"/>
      <c r="N36" s="81">
        <v>43404</v>
      </c>
      <c r="O36" s="32">
        <v>91.526619999999994</v>
      </c>
      <c r="P36" s="76">
        <v>-1.5932102505966106E-2</v>
      </c>
      <c r="Q36" s="28"/>
    </row>
    <row r="37" spans="1:17" s="32" customFormat="1" ht="12" customHeight="1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101">
        <v>43371</v>
      </c>
      <c r="L37" s="93">
        <v>1.4233995691470547E-3</v>
      </c>
      <c r="M37" s="28"/>
      <c r="N37" s="81">
        <v>43371</v>
      </c>
      <c r="O37" s="32">
        <v>93.008439999999993</v>
      </c>
      <c r="P37" s="76">
        <v>1.4233995691470547E-3</v>
      </c>
      <c r="Q37" s="28"/>
    </row>
    <row r="38" spans="1:17" s="32" customFormat="1" ht="12" customHeight="1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101">
        <v>43343</v>
      </c>
      <c r="L38" s="93">
        <v>5.3790171459351388E-3</v>
      </c>
      <c r="M38" s="28"/>
      <c r="N38" s="81">
        <v>43343</v>
      </c>
      <c r="O38" s="32">
        <v>92.876239999999996</v>
      </c>
      <c r="P38" s="76">
        <v>5.3790171459351388E-3</v>
      </c>
      <c r="Q38" s="28"/>
    </row>
    <row r="39" spans="1:17" s="32" customFormat="1" ht="12" customHeight="1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101">
        <v>43312</v>
      </c>
      <c r="L39" s="93">
        <v>1.3161877637936081E-2</v>
      </c>
      <c r="M39" s="28"/>
      <c r="N39" s="81">
        <v>43312</v>
      </c>
      <c r="O39" s="32">
        <v>92.379329999999996</v>
      </c>
      <c r="P39" s="76">
        <v>1.3161877637936081E-2</v>
      </c>
      <c r="Q39" s="28"/>
    </row>
    <row r="40" spans="1:17" s="32" customFormat="1" ht="12" customHeight="1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101">
        <v>43280</v>
      </c>
      <c r="L40" s="93">
        <v>-1.3668667146747304E-2</v>
      </c>
      <c r="M40" s="28"/>
      <c r="N40" s="81">
        <v>43280</v>
      </c>
      <c r="O40" s="32">
        <v>91.179239999999993</v>
      </c>
      <c r="P40" s="76">
        <v>-1.3668667146747304E-2</v>
      </c>
      <c r="Q40" s="28"/>
    </row>
    <row r="41" spans="1:17" s="32" customFormat="1" ht="12" customHeight="1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101">
        <v>43251</v>
      </c>
      <c r="L41" s="93">
        <v>3.0254618061762439E-2</v>
      </c>
      <c r="M41" s="28"/>
      <c r="N41" s="81">
        <v>43251</v>
      </c>
      <c r="O41" s="32">
        <v>92.442809999999994</v>
      </c>
      <c r="P41" s="76">
        <v>3.0254618061762439E-2</v>
      </c>
      <c r="Q41" s="28"/>
    </row>
    <row r="42" spans="1:17" s="32" customFormat="1" ht="12" customHeight="1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101">
        <v>43220</v>
      </c>
      <c r="L42" s="93">
        <v>2.1687138792495952E-2</v>
      </c>
      <c r="M42" s="28"/>
      <c r="N42" s="81">
        <v>43220</v>
      </c>
      <c r="O42" s="32">
        <v>89.728120000000004</v>
      </c>
      <c r="P42" s="76">
        <v>2.1687138792495952E-2</v>
      </c>
      <c r="Q42" s="28"/>
    </row>
    <row r="43" spans="1:17" s="32" customFormat="1" ht="12" customHeight="1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101">
        <v>43189</v>
      </c>
      <c r="L43" s="93">
        <v>-1.3762975151001E-2</v>
      </c>
      <c r="M43" s="28"/>
      <c r="N43" s="81">
        <v>43189</v>
      </c>
      <c r="O43" s="32">
        <v>87.823480000000004</v>
      </c>
      <c r="P43" s="76">
        <v>-1.3762975151001E-2</v>
      </c>
      <c r="Q43" s="28"/>
    </row>
    <row r="44" spans="1:17" s="32" customFormat="1" ht="12" customHeight="1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101">
        <v>43159</v>
      </c>
      <c r="L44" s="93">
        <v>4.9233056390840524E-4</v>
      </c>
      <c r="M44" s="28"/>
      <c r="N44" s="81">
        <v>43159</v>
      </c>
      <c r="O44" s="32">
        <v>89.049059999999997</v>
      </c>
      <c r="P44" s="76">
        <v>4.9233056390840524E-4</v>
      </c>
      <c r="Q44" s="28"/>
    </row>
    <row r="45" spans="1:17" s="32" customFormat="1" ht="12" customHeight="1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101">
        <v>43131</v>
      </c>
      <c r="L45" s="93">
        <v>-1.3168874118584473E-2</v>
      </c>
      <c r="M45" s="28"/>
      <c r="N45" s="81">
        <v>43131</v>
      </c>
      <c r="O45" s="32">
        <v>89.005240000000001</v>
      </c>
      <c r="P45" s="76">
        <v>-1.3168874118584473E-2</v>
      </c>
      <c r="Q45" s="28"/>
    </row>
    <row r="46" spans="1:17" s="32" customFormat="1" ht="12" customHeight="1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101">
        <v>43098</v>
      </c>
      <c r="L46" s="93">
        <v>-1.1318433608527023E-3</v>
      </c>
      <c r="M46" s="28"/>
      <c r="N46" s="81">
        <v>43098</v>
      </c>
      <c r="O46" s="32">
        <v>90.192980000000006</v>
      </c>
      <c r="P46" s="76">
        <v>-1.1318433608527023E-3</v>
      </c>
      <c r="Q46" s="28"/>
    </row>
    <row r="47" spans="1:17" s="32" customFormat="1" ht="12" customHeight="1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101">
        <v>43069</v>
      </c>
      <c r="L47" s="93">
        <v>-1.8241140023139368E-2</v>
      </c>
      <c r="M47" s="28"/>
      <c r="N47" s="81">
        <v>43069</v>
      </c>
      <c r="O47" s="32">
        <v>90.295180000000002</v>
      </c>
      <c r="P47" s="76">
        <v>-1.8241140023139368E-2</v>
      </c>
      <c r="Q47" s="28"/>
    </row>
    <row r="48" spans="1:17" s="32" customFormat="1" ht="12" customHeight="1">
      <c r="A48" s="27"/>
      <c r="B48" s="28"/>
      <c r="C48" s="28"/>
      <c r="D48" s="28"/>
      <c r="E48" s="28"/>
      <c r="F48" s="28"/>
      <c r="G48" s="28"/>
      <c r="H48" s="28"/>
      <c r="I48" s="28"/>
      <c r="J48" s="28"/>
      <c r="K48" s="101">
        <v>43039</v>
      </c>
      <c r="L48" s="93">
        <v>2.0738875575292193E-2</v>
      </c>
      <c r="M48" s="28"/>
      <c r="N48" s="81">
        <v>43039</v>
      </c>
      <c r="O48" s="32">
        <v>91.97287</v>
      </c>
      <c r="P48" s="76">
        <v>2.0738875575292193E-2</v>
      </c>
      <c r="Q48" s="28"/>
    </row>
    <row r="49" spans="1:17" s="32" customFormat="1" ht="12" customHeight="1">
      <c r="A49" s="27"/>
      <c r="B49" s="28"/>
      <c r="C49" s="28"/>
      <c r="D49" s="28"/>
      <c r="E49" s="28"/>
      <c r="F49" s="28"/>
      <c r="G49" s="28"/>
      <c r="H49" s="28"/>
      <c r="I49" s="28"/>
      <c r="J49" s="28"/>
      <c r="K49" s="101">
        <v>43007</v>
      </c>
      <c r="L49" s="93">
        <v>1.7612226316323198E-2</v>
      </c>
      <c r="M49" s="28"/>
      <c r="N49" s="81">
        <v>43007</v>
      </c>
      <c r="O49" s="32">
        <v>90.104209999999995</v>
      </c>
      <c r="P49" s="76">
        <v>1.7612226316323198E-2</v>
      </c>
      <c r="Q49" s="28"/>
    </row>
    <row r="50" spans="1:17" s="32" customFormat="1" ht="12" customHeight="1">
      <c r="A50" s="27"/>
      <c r="B50" s="28"/>
      <c r="C50" s="28"/>
      <c r="D50" s="28"/>
      <c r="E50" s="28"/>
      <c r="F50" s="28"/>
      <c r="G50" s="28"/>
      <c r="H50" s="28"/>
      <c r="I50" s="28"/>
      <c r="J50" s="28"/>
      <c r="K50" s="101">
        <v>42978</v>
      </c>
      <c r="L50" s="93">
        <v>-1.1443245495744714E-3</v>
      </c>
      <c r="M50" s="28"/>
      <c r="N50" s="81">
        <v>42978</v>
      </c>
      <c r="O50" s="32">
        <v>88.544740000000004</v>
      </c>
      <c r="P50" s="76">
        <v>-1.1443245495744714E-3</v>
      </c>
      <c r="Q50" s="28"/>
    </row>
    <row r="51" spans="1:17" s="32" customFormat="1" ht="12" customHeight="1">
      <c r="A51" s="27"/>
      <c r="B51" s="28"/>
      <c r="C51" s="28"/>
      <c r="D51" s="28"/>
      <c r="E51" s="28"/>
      <c r="F51" s="28"/>
      <c r="G51" s="28"/>
      <c r="H51" s="28"/>
      <c r="I51" s="28"/>
      <c r="J51" s="28"/>
      <c r="K51" s="101">
        <v>42947</v>
      </c>
      <c r="L51" s="93">
        <v>-2.3531643344241404E-2</v>
      </c>
      <c r="M51" s="28"/>
      <c r="N51" s="81">
        <v>42947</v>
      </c>
      <c r="O51" s="32">
        <v>88.646180000000001</v>
      </c>
      <c r="P51" s="76">
        <v>-2.3531643344241404E-2</v>
      </c>
      <c r="Q51" s="28"/>
    </row>
    <row r="52" spans="1:17" s="32" customFormat="1" ht="12" customHeight="1">
      <c r="A52" s="27"/>
      <c r="B52" s="28"/>
      <c r="C52" s="28"/>
      <c r="D52" s="28"/>
      <c r="E52" s="28"/>
      <c r="F52" s="28"/>
      <c r="G52" s="28"/>
      <c r="H52" s="28"/>
      <c r="I52" s="28"/>
      <c r="J52" s="28"/>
      <c r="K52" s="101">
        <v>42916</v>
      </c>
      <c r="L52" s="93">
        <v>-9.7822550288632071E-3</v>
      </c>
      <c r="M52" s="28"/>
      <c r="N52" s="81">
        <v>42916</v>
      </c>
      <c r="O52" s="32">
        <v>90.782439999999994</v>
      </c>
      <c r="P52" s="76">
        <v>-9.7822550288632071E-3</v>
      </c>
      <c r="Q52" s="28"/>
    </row>
    <row r="53" spans="1:17" s="32" customFormat="1" ht="12" customHeight="1">
      <c r="A53" s="27"/>
      <c r="B53" s="28"/>
      <c r="C53" s="28"/>
      <c r="D53" s="28"/>
      <c r="E53" s="28"/>
      <c r="F53" s="28"/>
      <c r="G53" s="28"/>
      <c r="H53" s="28"/>
      <c r="I53" s="28"/>
      <c r="J53" s="28"/>
      <c r="K53" s="101">
        <v>42886</v>
      </c>
      <c r="L53" s="93">
        <v>-2.335997099032161E-2</v>
      </c>
      <c r="M53" s="28"/>
      <c r="N53" s="81">
        <v>42886</v>
      </c>
      <c r="O53" s="32">
        <v>91.679270000000002</v>
      </c>
      <c r="P53" s="76">
        <v>-2.335997099032161E-2</v>
      </c>
      <c r="Q53" s="28"/>
    </row>
    <row r="54" spans="1:17" s="32" customFormat="1" ht="12" customHeigh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101">
        <v>42853</v>
      </c>
      <c r="L54" s="93">
        <v>-1.3314228618769963E-2</v>
      </c>
      <c r="M54" s="28"/>
      <c r="N54" s="81">
        <v>42853</v>
      </c>
      <c r="O54" s="32">
        <v>93.872119999999995</v>
      </c>
      <c r="P54" s="76">
        <v>-1.3314228618769963E-2</v>
      </c>
      <c r="Q54" s="28"/>
    </row>
    <row r="55" spans="1:17" s="32" customFormat="1" ht="12" customHeight="1">
      <c r="A55" s="27"/>
      <c r="B55" s="28"/>
      <c r="C55" s="28"/>
      <c r="D55" s="28"/>
      <c r="E55" s="28"/>
      <c r="F55" s="28"/>
      <c r="G55" s="28"/>
      <c r="H55" s="28"/>
      <c r="I55" s="28"/>
      <c r="J55" s="28"/>
      <c r="K55" s="101">
        <v>42825</v>
      </c>
      <c r="L55" s="93">
        <v>-2.6360130860307862E-3</v>
      </c>
      <c r="M55" s="28"/>
      <c r="N55" s="81">
        <v>42825</v>
      </c>
      <c r="O55" s="32">
        <v>95.138819999999996</v>
      </c>
      <c r="P55" s="76">
        <v>-2.6360130860307862E-3</v>
      </c>
      <c r="Q55" s="28"/>
    </row>
    <row r="56" spans="1:17" s="32" customFormat="1" ht="12" customHeight="1">
      <c r="A56" s="27"/>
      <c r="B56" s="28"/>
      <c r="C56" s="28"/>
      <c r="D56" s="28"/>
      <c r="E56" s="28"/>
      <c r="F56" s="28"/>
      <c r="G56" s="28"/>
      <c r="H56" s="28"/>
      <c r="I56" s="28"/>
      <c r="J56" s="28"/>
      <c r="K56" s="101">
        <v>42794</v>
      </c>
      <c r="L56" s="93">
        <v>2.0018460581675113E-2</v>
      </c>
      <c r="M56" s="28"/>
      <c r="N56" s="81">
        <v>42794</v>
      </c>
      <c r="O56" s="32">
        <v>95.390270000000001</v>
      </c>
      <c r="P56" s="76">
        <v>2.0018460581675113E-2</v>
      </c>
      <c r="Q56" s="28"/>
    </row>
    <row r="57" spans="1:17" s="32" customFormat="1" ht="12" customHeight="1">
      <c r="A57" s="27"/>
      <c r="B57" s="28"/>
      <c r="C57" s="28"/>
      <c r="D57" s="28"/>
      <c r="E57" s="28"/>
      <c r="F57" s="28"/>
      <c r="G57" s="28"/>
      <c r="H57" s="28"/>
      <c r="I57" s="28"/>
      <c r="J57" s="28"/>
      <c r="K57" s="101">
        <v>42766</v>
      </c>
      <c r="L57" s="93">
        <v>-1.2379814940115974E-2</v>
      </c>
      <c r="M57" s="28"/>
      <c r="N57" s="81">
        <v>42766</v>
      </c>
      <c r="O57" s="32">
        <v>93.518180000000001</v>
      </c>
      <c r="P57" s="76">
        <v>-1.2379814940115974E-2</v>
      </c>
      <c r="Q57" s="28"/>
    </row>
    <row r="58" spans="1:17" s="32" customFormat="1" ht="12" customHeight="1">
      <c r="A58" s="27"/>
      <c r="B58" s="28"/>
      <c r="C58" s="28"/>
      <c r="D58" s="28"/>
      <c r="E58" s="28"/>
      <c r="F58" s="28"/>
      <c r="G58" s="28"/>
      <c r="H58" s="28"/>
      <c r="I58" s="28"/>
      <c r="J58" s="28"/>
      <c r="K58" s="101">
        <v>42734</v>
      </c>
      <c r="L58" s="93">
        <v>1.3761462978871375E-2</v>
      </c>
      <c r="M58" s="28"/>
      <c r="N58" s="81">
        <v>42734</v>
      </c>
      <c r="O58" s="32">
        <v>94.690430000000006</v>
      </c>
      <c r="P58" s="76">
        <v>1.3761462978871375E-2</v>
      </c>
      <c r="Q58" s="28"/>
    </row>
    <row r="59" spans="1:17" s="32" customFormat="1" ht="12" customHeight="1">
      <c r="A59" s="27"/>
      <c r="B59" s="28"/>
      <c r="C59" s="28"/>
      <c r="D59" s="28"/>
      <c r="E59" s="28"/>
      <c r="F59" s="28"/>
      <c r="G59" s="28"/>
      <c r="H59" s="28"/>
      <c r="I59" s="28"/>
      <c r="J59" s="28"/>
      <c r="K59" s="101">
        <v>42704</v>
      </c>
      <c r="L59" s="93">
        <v>2.4306782409280858E-2</v>
      </c>
      <c r="M59" s="28"/>
      <c r="N59" s="81">
        <v>42704</v>
      </c>
      <c r="O59" s="32">
        <v>93.40504</v>
      </c>
      <c r="P59" s="76">
        <v>2.4306782409280858E-2</v>
      </c>
      <c r="Q59" s="28"/>
    </row>
    <row r="60" spans="1:17" s="32" customFormat="1" ht="12" customHeight="1">
      <c r="A60" s="27"/>
      <c r="B60" s="28"/>
      <c r="C60" s="28"/>
      <c r="D60" s="28"/>
      <c r="E60" s="28"/>
      <c r="F60" s="28"/>
      <c r="G60" s="28"/>
      <c r="H60" s="28"/>
      <c r="I60" s="28"/>
      <c r="J60" s="28"/>
      <c r="K60" s="101">
        <v>42674</v>
      </c>
      <c r="L60" s="93">
        <v>1.87710936977179E-2</v>
      </c>
      <c r="M60" s="28"/>
      <c r="N60" s="81">
        <v>42674</v>
      </c>
      <c r="O60" s="32">
        <v>91.188540000000003</v>
      </c>
      <c r="P60" s="76">
        <v>1.87710936977179E-2</v>
      </c>
      <c r="Q60" s="28"/>
    </row>
    <row r="61" spans="1:17" s="32" customFormat="1" ht="12" customHeight="1">
      <c r="A61" s="27"/>
      <c r="B61" s="28"/>
      <c r="C61" s="28"/>
      <c r="D61" s="28"/>
      <c r="E61" s="28"/>
      <c r="F61" s="28"/>
      <c r="G61" s="28"/>
      <c r="H61" s="28"/>
      <c r="I61" s="28"/>
      <c r="J61" s="28"/>
      <c r="K61" s="101">
        <v>42643</v>
      </c>
      <c r="L61" s="93">
        <v>-1.3654910434764966E-3</v>
      </c>
      <c r="M61" s="28"/>
      <c r="N61" s="81">
        <v>42643</v>
      </c>
      <c r="O61" s="32">
        <v>89.508369999999999</v>
      </c>
      <c r="P61" s="76">
        <v>-1.3654910434764966E-3</v>
      </c>
      <c r="Q61" s="28"/>
    </row>
    <row r="62" spans="1:17" s="32" customFormat="1" ht="12" customHeight="1">
      <c r="A62" s="27"/>
      <c r="B62" s="28"/>
      <c r="C62" s="28"/>
      <c r="D62" s="28"/>
      <c r="E62" s="28"/>
      <c r="F62" s="28"/>
      <c r="G62" s="28"/>
      <c r="H62" s="28"/>
      <c r="I62" s="28"/>
      <c r="J62" s="28"/>
      <c r="K62" s="101">
        <v>42613</v>
      </c>
      <c r="L62" s="93">
        <v>-1.8860774477720277E-3</v>
      </c>
      <c r="M62" s="28"/>
      <c r="N62" s="81">
        <v>42613</v>
      </c>
      <c r="O62" s="32">
        <v>89.630759999999995</v>
      </c>
      <c r="P62" s="76">
        <v>-1.8860774477720277E-3</v>
      </c>
      <c r="Q62" s="28"/>
    </row>
    <row r="63" spans="1:17" s="32" customFormat="1" ht="12" customHeight="1">
      <c r="A63" s="27"/>
      <c r="B63" s="28"/>
      <c r="C63" s="28"/>
      <c r="D63" s="28"/>
      <c r="E63" s="28"/>
      <c r="F63" s="28"/>
      <c r="G63" s="28"/>
      <c r="H63" s="28"/>
      <c r="I63" s="28"/>
      <c r="J63" s="28"/>
      <c r="K63" s="101">
        <v>42580</v>
      </c>
      <c r="L63" s="93">
        <v>8.2709536758551749E-3</v>
      </c>
      <c r="M63" s="28"/>
      <c r="N63" s="81">
        <v>42580</v>
      </c>
      <c r="O63" s="32">
        <v>89.800129999999996</v>
      </c>
      <c r="P63" s="76">
        <v>8.2709536758551749E-3</v>
      </c>
      <c r="Q63" s="28"/>
    </row>
    <row r="64" spans="1:17" s="32" customFormat="1" ht="12" customHeight="1">
      <c r="A64" s="27"/>
      <c r="B64" s="28"/>
      <c r="C64" s="28"/>
      <c r="D64" s="28"/>
      <c r="E64" s="28"/>
      <c r="F64" s="28"/>
      <c r="G64" s="28"/>
      <c r="H64" s="28"/>
      <c r="I64" s="28"/>
      <c r="J64" s="28"/>
      <c r="K64" s="101">
        <v>42551</v>
      </c>
      <c r="L64" s="93">
        <v>1.795647770034714E-3</v>
      </c>
      <c r="M64" s="28"/>
      <c r="N64" s="81">
        <v>42551</v>
      </c>
      <c r="O64" s="32">
        <v>89.063490000000002</v>
      </c>
      <c r="P64" s="76">
        <v>1.795647770034714E-3</v>
      </c>
      <c r="Q64" s="28"/>
    </row>
    <row r="65" spans="1:17" s="32" customFormat="1" ht="12" customHeight="1">
      <c r="A65" s="27"/>
      <c r="B65" s="28"/>
      <c r="C65" s="28"/>
      <c r="D65" s="28"/>
      <c r="E65" s="28"/>
      <c r="F65" s="28"/>
      <c r="G65" s="28"/>
      <c r="H65" s="28"/>
      <c r="I65" s="28"/>
      <c r="J65" s="28"/>
      <c r="K65" s="101" t="s">
        <v>179</v>
      </c>
      <c r="L65" s="93" t="s">
        <v>179</v>
      </c>
      <c r="M65" s="28"/>
      <c r="N65" s="81">
        <v>42521</v>
      </c>
      <c r="O65" s="32">
        <v>88.903850000000006</v>
      </c>
      <c r="P65" s="76">
        <v>3.171031478799291E-2</v>
      </c>
      <c r="Q65" s="28"/>
    </row>
    <row r="66" spans="1:17" s="32" customFormat="1" ht="12" customHeight="1">
      <c r="A66" s="27"/>
      <c r="B66" s="28"/>
      <c r="C66" s="28"/>
      <c r="D66" s="28"/>
      <c r="E66" s="28"/>
      <c r="F66" s="28"/>
      <c r="G66" s="28"/>
      <c r="H66" s="28"/>
      <c r="I66" s="28"/>
      <c r="J66" s="28"/>
      <c r="K66" s="101" t="s">
        <v>179</v>
      </c>
      <c r="L66" s="93" t="s">
        <v>179</v>
      </c>
      <c r="M66" s="28"/>
      <c r="N66" s="81">
        <v>42489</v>
      </c>
      <c r="O66" s="32">
        <v>86.171329999999998</v>
      </c>
      <c r="P66" s="76" t="s">
        <v>179</v>
      </c>
      <c r="Q66" s="28"/>
    </row>
    <row r="67" spans="1:17" s="32" customFormat="1" ht="12" customHeight="1">
      <c r="A67" s="27"/>
      <c r="B67" s="28"/>
      <c r="C67" s="28"/>
      <c r="D67" s="28"/>
      <c r="E67" s="28"/>
      <c r="F67" s="28"/>
      <c r="G67" s="28"/>
      <c r="H67" s="28"/>
      <c r="I67" s="28"/>
      <c r="J67" s="28"/>
      <c r="K67" s="101"/>
      <c r="L67" s="93"/>
      <c r="M67" s="28"/>
      <c r="N67" s="81"/>
      <c r="P67" s="76"/>
      <c r="Q67" s="28"/>
    </row>
    <row r="68" spans="1:17" s="32" customFormat="1" ht="12" customHeight="1">
      <c r="A68" s="27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8"/>
      <c r="M68" s="28"/>
      <c r="N68" s="82"/>
      <c r="P68" s="76"/>
      <c r="Q68" s="28"/>
    </row>
    <row r="69" spans="1:17" s="32" customFormat="1" ht="12" customHeight="1">
      <c r="A69" s="27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8"/>
      <c r="M69" s="28"/>
      <c r="N69" s="82"/>
      <c r="P69" s="76"/>
      <c r="Q69" s="28"/>
    </row>
    <row r="70" spans="1:17" s="32" customFormat="1" ht="12" customHeight="1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8"/>
      <c r="M70" s="28"/>
      <c r="N70" s="82"/>
      <c r="P70" s="76"/>
      <c r="Q70" s="28"/>
    </row>
    <row r="71" spans="1:17" s="32" customFormat="1" ht="12" customHeight="1">
      <c r="A71" s="27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8"/>
      <c r="M71" s="28"/>
      <c r="N71" s="82"/>
      <c r="P71" s="76"/>
      <c r="Q71" s="28"/>
    </row>
    <row r="72" spans="1:17" s="32" customFormat="1" ht="12" customHeight="1">
      <c r="A72" s="27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8"/>
      <c r="M72" s="28"/>
      <c r="N72" s="82"/>
      <c r="P72" s="76"/>
      <c r="Q72" s="28"/>
    </row>
    <row r="73" spans="1:17" s="32" customFormat="1" ht="12" customHeight="1">
      <c r="A73" s="27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8"/>
      <c r="M73" s="28"/>
      <c r="N73" s="82"/>
      <c r="P73" s="76"/>
      <c r="Q73" s="28"/>
    </row>
    <row r="74" spans="1:17" s="32" customFormat="1" ht="12" customHeight="1">
      <c r="A74" s="27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8"/>
      <c r="M74" s="28"/>
      <c r="N74" s="82"/>
      <c r="P74" s="76"/>
      <c r="Q74" s="28"/>
    </row>
    <row r="75" spans="1:17" s="32" customFormat="1" ht="12" customHeight="1">
      <c r="A75" s="27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8"/>
      <c r="M75" s="28"/>
      <c r="N75" s="82"/>
      <c r="P75" s="76"/>
      <c r="Q75" s="28"/>
    </row>
    <row r="76" spans="1:17" s="32" customFormat="1" ht="12" customHeight="1">
      <c r="A76" s="27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8"/>
      <c r="M76" s="28"/>
      <c r="N76" s="82"/>
      <c r="P76" s="76"/>
      <c r="Q76" s="28"/>
    </row>
    <row r="77" spans="1:17" s="32" customFormat="1" ht="12" customHeight="1">
      <c r="A77" s="27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8"/>
      <c r="M77" s="28"/>
      <c r="N77" s="82"/>
      <c r="P77" s="76"/>
      <c r="Q77" s="28"/>
    </row>
    <row r="78" spans="1:17" s="32" customFormat="1" ht="12" customHeight="1">
      <c r="A78" s="27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8"/>
      <c r="M78" s="28"/>
      <c r="N78" s="82"/>
      <c r="P78" s="76"/>
      <c r="Q78" s="28"/>
    </row>
    <row r="79" spans="1:17" s="32" customFormat="1" ht="12" customHeight="1">
      <c r="A79" s="27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8"/>
      <c r="M79" s="28"/>
      <c r="N79" s="82"/>
      <c r="P79" s="76"/>
      <c r="Q79" s="28"/>
    </row>
    <row r="80" spans="1:17" s="32" customFormat="1" ht="12" customHeight="1">
      <c r="A80" s="27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8"/>
      <c r="M80" s="28"/>
      <c r="N80" s="82"/>
      <c r="P80" s="76"/>
      <c r="Q80" s="28"/>
    </row>
    <row r="81" spans="1:17" s="32" customFormat="1" ht="12" customHeight="1">
      <c r="A81" s="27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8"/>
      <c r="M81" s="28"/>
      <c r="N81" s="82"/>
      <c r="P81" s="76"/>
      <c r="Q81" s="28"/>
    </row>
    <row r="82" spans="1:17" s="32" customFormat="1" ht="12" customHeight="1">
      <c r="A82" s="27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8"/>
      <c r="M82" s="28"/>
      <c r="N82" s="82"/>
      <c r="P82" s="76"/>
      <c r="Q82" s="28"/>
    </row>
    <row r="83" spans="1:17" s="32" customFormat="1" ht="12" customHeight="1">
      <c r="A83" s="27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8"/>
      <c r="M83" s="28"/>
      <c r="N83" s="82"/>
      <c r="P83" s="76"/>
      <c r="Q83" s="28"/>
    </row>
    <row r="84" spans="1:17" s="32" customFormat="1" ht="12" customHeight="1">
      <c r="A84" s="27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8"/>
      <c r="M84" s="28"/>
      <c r="N84" s="82"/>
      <c r="P84" s="76"/>
      <c r="Q84" s="28"/>
    </row>
    <row r="85" spans="1:17" s="32" customFormat="1" ht="12" customHeight="1">
      <c r="A85" s="27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8"/>
      <c r="M85" s="28"/>
      <c r="N85" s="82"/>
      <c r="P85" s="76"/>
      <c r="Q85" s="28"/>
    </row>
    <row r="86" spans="1:17" s="32" customFormat="1" ht="12" customHeight="1">
      <c r="A86" s="27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8"/>
      <c r="M86" s="28"/>
      <c r="N86" s="82"/>
      <c r="P86" s="76"/>
      <c r="Q86" s="28"/>
    </row>
    <row r="87" spans="1:17" s="32" customFormat="1" ht="12" customHeight="1">
      <c r="A87" s="27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8"/>
      <c r="M87" s="28"/>
      <c r="N87" s="82"/>
      <c r="P87" s="76"/>
      <c r="Q87" s="28"/>
    </row>
    <row r="88" spans="1:17" s="32" customFormat="1" ht="12" customHeight="1">
      <c r="A88" s="27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8"/>
      <c r="M88" s="28"/>
      <c r="N88" s="82"/>
      <c r="P88" s="76"/>
      <c r="Q88" s="28"/>
    </row>
    <row r="89" spans="1:17" s="32" customFormat="1" ht="12" customHeight="1">
      <c r="A89" s="27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8"/>
      <c r="M89" s="28"/>
      <c r="N89" s="82"/>
      <c r="P89" s="76"/>
      <c r="Q89" s="28"/>
    </row>
    <row r="90" spans="1:17" s="32" customFormat="1" ht="12" customHeight="1">
      <c r="A90" s="27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8"/>
      <c r="M90" s="28"/>
      <c r="N90" s="82"/>
      <c r="P90" s="76"/>
      <c r="Q90" s="28"/>
    </row>
    <row r="91" spans="1:17" s="32" customFormat="1" ht="12" customHeight="1">
      <c r="A91" s="27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8"/>
      <c r="M91" s="28"/>
      <c r="N91" s="82"/>
      <c r="P91" s="76"/>
      <c r="Q91" s="28"/>
    </row>
    <row r="92" spans="1:17" s="32" customFormat="1" ht="12" customHeight="1">
      <c r="A92" s="27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8"/>
      <c r="M92" s="28"/>
      <c r="N92" s="82"/>
      <c r="P92" s="76"/>
      <c r="Q92" s="28"/>
    </row>
    <row r="93" spans="1:17" s="32" customFormat="1" ht="12" customHeight="1">
      <c r="A93" s="27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8"/>
      <c r="M93" s="28"/>
      <c r="N93" s="82"/>
      <c r="P93" s="76"/>
      <c r="Q93" s="28"/>
    </row>
    <row r="94" spans="1:17" s="32" customFormat="1" ht="12" customHeight="1">
      <c r="A94" s="27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8"/>
      <c r="M94" s="28"/>
      <c r="N94" s="82"/>
      <c r="P94" s="76"/>
      <c r="Q94" s="28"/>
    </row>
    <row r="95" spans="1:17" s="32" customFormat="1" ht="12" customHeight="1">
      <c r="A95" s="27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8"/>
      <c r="M95" s="28"/>
      <c r="N95" s="82"/>
      <c r="P95" s="76"/>
      <c r="Q95" s="28"/>
    </row>
    <row r="96" spans="1:17" s="32" customFormat="1" ht="12" customHeight="1">
      <c r="A96" s="27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8"/>
      <c r="M96" s="28"/>
      <c r="N96" s="82"/>
      <c r="P96" s="76"/>
      <c r="Q96" s="28"/>
    </row>
    <row r="97" spans="1:17" s="32" customFormat="1" ht="12" customHeight="1">
      <c r="A97" s="27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8"/>
      <c r="M97" s="28"/>
      <c r="N97" s="82"/>
      <c r="P97" s="76"/>
      <c r="Q97" s="28"/>
    </row>
    <row r="98" spans="1:17" s="32" customFormat="1" ht="12" customHeight="1">
      <c r="A98" s="27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8"/>
      <c r="M98" s="28"/>
      <c r="N98" s="82"/>
      <c r="P98" s="76"/>
      <c r="Q98" s="28"/>
    </row>
    <row r="99" spans="1:17" s="32" customFormat="1" ht="12" customHeight="1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8"/>
      <c r="M99" s="28"/>
      <c r="N99" s="82"/>
      <c r="P99" s="76"/>
      <c r="Q99" s="28"/>
    </row>
    <row r="100" spans="1:17" s="32" customFormat="1" ht="12" customHeight="1">
      <c r="A100" s="27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8"/>
      <c r="M100" s="28"/>
      <c r="N100" s="82"/>
      <c r="P100" s="76"/>
      <c r="Q100" s="28"/>
    </row>
    <row r="101" spans="1:17" s="32" customFormat="1" ht="12" customHeight="1">
      <c r="A101" s="27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98"/>
      <c r="M101" s="28"/>
      <c r="N101" s="82"/>
      <c r="P101" s="76"/>
      <c r="Q101" s="28"/>
    </row>
    <row r="102" spans="1:17" s="32" customFormat="1" ht="12" customHeight="1">
      <c r="A102" s="27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98"/>
      <c r="M102" s="28"/>
      <c r="N102" s="82"/>
      <c r="P102" s="76"/>
      <c r="Q102" s="28"/>
    </row>
    <row r="103" spans="1:17" s="32" customFormat="1" ht="12" customHeight="1">
      <c r="A103" s="27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98"/>
      <c r="M103" s="28"/>
      <c r="N103" s="82"/>
      <c r="P103" s="76"/>
      <c r="Q103" s="28"/>
    </row>
    <row r="104" spans="1:17" s="32" customFormat="1" ht="12" customHeight="1">
      <c r="A104" s="27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98"/>
      <c r="M104" s="28"/>
      <c r="N104" s="82"/>
      <c r="P104" s="76"/>
      <c r="Q104" s="28"/>
    </row>
    <row r="105" spans="1:17" s="32" customFormat="1" ht="12" customHeight="1">
      <c r="A105" s="27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98"/>
      <c r="M105" s="28"/>
      <c r="N105" s="82"/>
      <c r="P105" s="76"/>
      <c r="Q105" s="28"/>
    </row>
    <row r="106" spans="1:17" s="32" customFormat="1" ht="12" customHeight="1">
      <c r="A106" s="27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98"/>
      <c r="M106" s="28"/>
      <c r="N106" s="82"/>
      <c r="P106" s="76"/>
      <c r="Q106" s="28"/>
    </row>
    <row r="107" spans="1:17" s="32" customFormat="1" ht="12" customHeight="1">
      <c r="A107" s="27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98"/>
      <c r="M107" s="28"/>
      <c r="N107" s="82"/>
      <c r="P107" s="76"/>
      <c r="Q107" s="28"/>
    </row>
    <row r="108" spans="1:17" s="32" customFormat="1" ht="12" customHeight="1">
      <c r="A108" s="27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98"/>
      <c r="M108" s="28"/>
      <c r="N108" s="82"/>
      <c r="P108" s="76"/>
      <c r="Q108" s="28"/>
    </row>
    <row r="109" spans="1:17" s="32" customFormat="1" ht="12" customHeight="1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98"/>
      <c r="M109" s="28"/>
      <c r="N109" s="82"/>
      <c r="P109" s="76"/>
      <c r="Q109" s="28"/>
    </row>
    <row r="110" spans="1:17" s="32" customFormat="1" ht="12" customHeight="1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98"/>
      <c r="M110" s="28"/>
      <c r="N110" s="82"/>
      <c r="P110" s="76"/>
      <c r="Q110" s="28"/>
    </row>
    <row r="111" spans="1:17" s="32" customFormat="1" ht="12" customHeight="1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98"/>
      <c r="M111" s="28"/>
      <c r="N111" s="82"/>
      <c r="P111" s="76"/>
      <c r="Q111" s="28"/>
    </row>
    <row r="112" spans="1:17" s="32" customFormat="1" ht="12" customHeight="1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98"/>
      <c r="M112" s="28"/>
      <c r="N112" s="82"/>
      <c r="P112" s="76"/>
      <c r="Q112" s="28"/>
    </row>
    <row r="113" spans="1:17" s="32" customFormat="1" ht="12" customHeight="1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98"/>
      <c r="M113" s="28"/>
      <c r="N113" s="82"/>
      <c r="P113" s="76"/>
      <c r="Q113" s="28"/>
    </row>
    <row r="114" spans="1:17" s="32" customFormat="1" ht="12" customHeight="1">
      <c r="A114" s="27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98"/>
      <c r="M114" s="28"/>
      <c r="N114" s="82"/>
      <c r="P114" s="76"/>
      <c r="Q114" s="28"/>
    </row>
    <row r="115" spans="1:17" s="32" customFormat="1" ht="12" customHeight="1">
      <c r="A115" s="27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98"/>
      <c r="M115" s="28"/>
      <c r="N115" s="82"/>
      <c r="P115" s="76"/>
      <c r="Q115" s="28"/>
    </row>
    <row r="116" spans="1:17" s="32" customFormat="1" ht="12" customHeight="1">
      <c r="A116" s="27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98"/>
      <c r="M116" s="28"/>
      <c r="N116" s="82"/>
      <c r="P116" s="76"/>
      <c r="Q116" s="28"/>
    </row>
    <row r="117" spans="1:17" s="32" customFormat="1" ht="12" customHeight="1">
      <c r="A117" s="27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98"/>
      <c r="M117" s="28"/>
      <c r="N117" s="82"/>
      <c r="P117" s="76"/>
      <c r="Q117" s="28"/>
    </row>
    <row r="118" spans="1:17" s="32" customFormat="1" ht="12" customHeight="1">
      <c r="A118" s="27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98"/>
      <c r="M118" s="28"/>
      <c r="N118" s="82"/>
      <c r="P118" s="76"/>
      <c r="Q118" s="28"/>
    </row>
    <row r="119" spans="1:17" s="32" customFormat="1" ht="12" customHeight="1">
      <c r="A119" s="27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98"/>
      <c r="M119" s="28"/>
      <c r="N119" s="82"/>
      <c r="P119" s="76"/>
      <c r="Q119" s="28"/>
    </row>
    <row r="120" spans="1:17" s="32" customFormat="1" ht="12" customHeight="1">
      <c r="A120" s="27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98"/>
      <c r="M120" s="28"/>
      <c r="N120" s="82"/>
      <c r="P120" s="76"/>
      <c r="Q120" s="28"/>
    </row>
    <row r="121" spans="1:17" s="32" customFormat="1" ht="12" customHeight="1">
      <c r="A121" s="27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98"/>
      <c r="M121" s="28"/>
      <c r="N121" s="82"/>
      <c r="P121" s="76"/>
      <c r="Q121" s="28"/>
    </row>
    <row r="122" spans="1:17" s="32" customFormat="1" ht="12" customHeight="1">
      <c r="A122" s="27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98"/>
      <c r="M122" s="28"/>
      <c r="N122" s="82"/>
      <c r="P122" s="76"/>
      <c r="Q122" s="28"/>
    </row>
    <row r="123" spans="1:17" s="32" customFormat="1" ht="12" customHeight="1">
      <c r="A123" s="27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98"/>
      <c r="M123" s="28"/>
      <c r="N123" s="82"/>
      <c r="P123" s="76"/>
      <c r="Q123" s="28"/>
    </row>
    <row r="124" spans="1:17" s="32" customFormat="1" ht="12" customHeight="1">
      <c r="A124" s="27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98"/>
      <c r="M124" s="28"/>
      <c r="N124" s="82"/>
      <c r="P124" s="76"/>
      <c r="Q124" s="28"/>
    </row>
    <row r="125" spans="1:17" s="32" customFormat="1" ht="12" customHeight="1">
      <c r="A125" s="27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98"/>
      <c r="M125" s="28"/>
      <c r="N125" s="82"/>
      <c r="P125" s="76"/>
      <c r="Q125" s="28"/>
    </row>
    <row r="126" spans="1:17" s="32" customFormat="1" ht="12" customHeight="1">
      <c r="A126" s="27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98"/>
      <c r="M126" s="28"/>
      <c r="N126" s="82"/>
      <c r="P126" s="76"/>
      <c r="Q126" s="28"/>
    </row>
    <row r="127" spans="1:17" s="32" customFormat="1" ht="12" customHeight="1">
      <c r="A127" s="27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98"/>
      <c r="M127" s="28"/>
      <c r="N127" s="82"/>
      <c r="P127" s="76"/>
      <c r="Q127" s="28"/>
    </row>
    <row r="128" spans="1:17" s="32" customFormat="1" ht="12" customHeight="1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98"/>
      <c r="M128" s="28"/>
      <c r="N128" s="82"/>
      <c r="P128" s="76"/>
      <c r="Q128" s="28"/>
    </row>
    <row r="129" spans="1:17" s="32" customFormat="1" ht="12" customHeight="1">
      <c r="A129" s="27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98"/>
      <c r="M129" s="28"/>
      <c r="N129" s="82"/>
      <c r="P129" s="76"/>
      <c r="Q129" s="28"/>
    </row>
    <row r="130" spans="1:17" s="32" customFormat="1" ht="12" customHeight="1">
      <c r="A130" s="27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98"/>
      <c r="M130" s="28"/>
      <c r="N130" s="82"/>
      <c r="P130" s="76"/>
      <c r="Q130" s="28"/>
    </row>
    <row r="131" spans="1:17" s="32" customFormat="1" ht="12" customHeight="1">
      <c r="A131" s="27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98"/>
      <c r="M131" s="28"/>
      <c r="N131" s="82"/>
      <c r="P131" s="76"/>
      <c r="Q131" s="28"/>
    </row>
    <row r="132" spans="1:17" s="32" customFormat="1" ht="12" customHeight="1">
      <c r="A132" s="27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98"/>
      <c r="M132" s="28"/>
      <c r="N132" s="82"/>
      <c r="P132" s="76"/>
      <c r="Q132" s="28"/>
    </row>
    <row r="133" spans="1:17" s="32" customFormat="1" ht="12" customHeight="1">
      <c r="A133" s="27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98"/>
      <c r="M133" s="28"/>
      <c r="N133" s="82"/>
      <c r="P133" s="76"/>
      <c r="Q133" s="28"/>
    </row>
    <row r="134" spans="1:17" s="32" customFormat="1" ht="12" customHeight="1">
      <c r="A134" s="27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98"/>
      <c r="M134" s="28"/>
      <c r="N134" s="82"/>
      <c r="P134" s="76"/>
      <c r="Q134" s="28"/>
    </row>
    <row r="135" spans="1:17" s="32" customFormat="1" ht="12" customHeight="1">
      <c r="A135" s="27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98"/>
      <c r="M135" s="28"/>
      <c r="N135" s="82"/>
      <c r="P135" s="76"/>
      <c r="Q135" s="28"/>
    </row>
    <row r="136" spans="1:17" s="32" customFormat="1" ht="12" customHeight="1">
      <c r="A136" s="27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98"/>
      <c r="M136" s="28"/>
      <c r="N136" s="82"/>
      <c r="P136" s="76"/>
      <c r="Q136" s="28"/>
    </row>
    <row r="137" spans="1:17" s="32" customFormat="1" ht="12" customHeight="1">
      <c r="A137" s="27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98"/>
      <c r="M137" s="28"/>
      <c r="N137" s="82"/>
      <c r="P137" s="76"/>
      <c r="Q137" s="28"/>
    </row>
    <row r="138" spans="1:17" s="32" customFormat="1" ht="12" customHeight="1">
      <c r="A138" s="27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98"/>
      <c r="M138" s="28"/>
      <c r="N138" s="82"/>
      <c r="P138" s="76"/>
      <c r="Q138" s="28"/>
    </row>
    <row r="139" spans="1:17" s="32" customFormat="1" ht="12" customHeight="1">
      <c r="A139" s="27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98"/>
      <c r="M139" s="28"/>
      <c r="N139" s="82"/>
      <c r="P139" s="76"/>
      <c r="Q139" s="28"/>
    </row>
    <row r="140" spans="1:17" s="32" customFormat="1" ht="12" customHeigh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98"/>
      <c r="M140" s="28"/>
      <c r="N140" s="82"/>
      <c r="P140" s="76"/>
      <c r="Q140" s="28"/>
    </row>
    <row r="141" spans="1:17" s="32" customFormat="1" ht="12" customHeight="1">
      <c r="A141" s="27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98"/>
      <c r="M141" s="28"/>
      <c r="N141" s="82"/>
      <c r="P141" s="76"/>
      <c r="Q141" s="28"/>
    </row>
    <row r="142" spans="1:17" s="32" customFormat="1" ht="12" customHeight="1">
      <c r="A142" s="27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98"/>
      <c r="M142" s="28"/>
      <c r="N142" s="82"/>
      <c r="P142" s="76"/>
      <c r="Q142" s="28"/>
    </row>
    <row r="143" spans="1:17" s="32" customFormat="1" ht="12" customHeight="1">
      <c r="A143" s="27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98"/>
      <c r="M143" s="28"/>
      <c r="N143" s="82"/>
      <c r="P143" s="76"/>
      <c r="Q143" s="28"/>
    </row>
    <row r="144" spans="1:17" s="32" customFormat="1" ht="12" customHeight="1">
      <c r="A144" s="27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98"/>
      <c r="M144" s="28"/>
      <c r="N144" s="82"/>
      <c r="P144" s="76"/>
      <c r="Q144" s="28"/>
    </row>
    <row r="145" spans="1:17" s="32" customFormat="1" ht="12" customHeight="1">
      <c r="A145" s="27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98"/>
      <c r="M145" s="28"/>
      <c r="N145" s="82"/>
      <c r="P145" s="76"/>
      <c r="Q145" s="28"/>
    </row>
    <row r="146" spans="1:17" s="32" customFormat="1" ht="12" customHeight="1">
      <c r="A146" s="27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98"/>
      <c r="M146" s="28"/>
      <c r="N146" s="82"/>
      <c r="P146" s="76"/>
      <c r="Q146" s="28"/>
    </row>
    <row r="147" spans="1:17" s="32" customFormat="1" ht="12" customHeight="1">
      <c r="A147" s="27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98"/>
      <c r="M147" s="28"/>
      <c r="N147" s="82"/>
      <c r="P147" s="76"/>
      <c r="Q147" s="28"/>
    </row>
    <row r="148" spans="1:17" s="32" customFormat="1" ht="12" customHeight="1">
      <c r="A148" s="27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98"/>
      <c r="M148" s="28"/>
      <c r="N148" s="82"/>
      <c r="P148" s="76"/>
      <c r="Q148" s="28"/>
    </row>
    <row r="149" spans="1:17" s="32" customFormat="1" ht="12" customHeight="1">
      <c r="A149" s="27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98"/>
      <c r="M149" s="28"/>
      <c r="N149" s="82"/>
      <c r="P149" s="76"/>
      <c r="Q149" s="28"/>
    </row>
    <row r="150" spans="1:17" s="32" customFormat="1" ht="12" customHeight="1">
      <c r="A150" s="27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98"/>
      <c r="M150" s="28"/>
      <c r="N150" s="82"/>
      <c r="P150" s="76"/>
      <c r="Q150" s="28"/>
    </row>
    <row r="151" spans="1:17" s="32" customFormat="1" ht="12" customHeight="1">
      <c r="A151" s="27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98"/>
      <c r="M151" s="28"/>
      <c r="N151" s="82"/>
      <c r="P151" s="76"/>
      <c r="Q151" s="28"/>
    </row>
    <row r="152" spans="1:17" s="32" customFormat="1" ht="12" customHeight="1">
      <c r="A152" s="27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98"/>
      <c r="M152" s="28"/>
      <c r="N152" s="82"/>
      <c r="P152" s="76"/>
      <c r="Q152" s="28"/>
    </row>
    <row r="153" spans="1:17" s="32" customFormat="1" ht="12" customHeight="1">
      <c r="A153" s="27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98"/>
      <c r="M153" s="28"/>
      <c r="N153" s="82"/>
      <c r="P153" s="76"/>
      <c r="Q153" s="28"/>
    </row>
    <row r="154" spans="1:17" s="32" customFormat="1" ht="12" customHeight="1">
      <c r="A154" s="27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98"/>
      <c r="M154" s="28"/>
      <c r="N154" s="82"/>
      <c r="P154" s="76"/>
      <c r="Q154" s="28"/>
    </row>
    <row r="155" spans="1:17" s="32" customFormat="1" ht="12" customHeight="1">
      <c r="A155" s="27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98"/>
      <c r="M155" s="28"/>
      <c r="N155" s="82"/>
      <c r="P155" s="76"/>
      <c r="Q155" s="28"/>
    </row>
    <row r="156" spans="1:17" s="32" customFormat="1" ht="12" customHeight="1">
      <c r="A156" s="27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98"/>
      <c r="M156" s="28"/>
      <c r="N156" s="82"/>
      <c r="P156" s="76"/>
      <c r="Q156" s="28"/>
    </row>
    <row r="157" spans="1:17" s="32" customFormat="1" ht="12" customHeight="1">
      <c r="A157" s="27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98"/>
      <c r="M157" s="28"/>
      <c r="N157" s="82"/>
      <c r="P157" s="76"/>
      <c r="Q157" s="28"/>
    </row>
    <row r="158" spans="1:17" s="32" customFormat="1" ht="12" customHeight="1">
      <c r="A158" s="27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98"/>
      <c r="M158" s="28"/>
      <c r="N158" s="82"/>
      <c r="P158" s="76"/>
      <c r="Q158" s="28"/>
    </row>
    <row r="159" spans="1:17" s="32" customFormat="1" ht="12" customHeight="1">
      <c r="A159" s="27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98"/>
      <c r="M159" s="28"/>
      <c r="N159" s="82"/>
      <c r="P159" s="76"/>
      <c r="Q159" s="28"/>
    </row>
    <row r="160" spans="1:17" s="32" customFormat="1" ht="12" customHeight="1">
      <c r="A160" s="27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98"/>
      <c r="M160" s="28"/>
      <c r="N160" s="82"/>
      <c r="P160" s="76"/>
      <c r="Q160" s="28"/>
    </row>
    <row r="161" spans="1:17" s="32" customFormat="1" ht="12" customHeight="1">
      <c r="A161" s="27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98"/>
      <c r="M161" s="28"/>
      <c r="N161" s="82"/>
      <c r="P161" s="76"/>
      <c r="Q161" s="28"/>
    </row>
    <row r="162" spans="1:17" s="32" customFormat="1" ht="12" customHeight="1">
      <c r="A162" s="27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98"/>
      <c r="M162" s="28"/>
      <c r="N162" s="82"/>
      <c r="P162" s="76"/>
      <c r="Q162" s="28"/>
    </row>
    <row r="163" spans="1:17" s="32" customFormat="1" ht="12" customHeight="1">
      <c r="A163" s="27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98"/>
      <c r="M163" s="28"/>
      <c r="N163" s="82"/>
      <c r="P163" s="76"/>
      <c r="Q163" s="28"/>
    </row>
    <row r="164" spans="1:17" s="32" customFormat="1" ht="12" customHeight="1">
      <c r="A164" s="27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98"/>
      <c r="M164" s="28"/>
      <c r="N164" s="82"/>
      <c r="P164" s="76"/>
      <c r="Q164" s="28"/>
    </row>
    <row r="165" spans="1:17" s="32" customFormat="1" ht="12" customHeight="1">
      <c r="A165" s="27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98"/>
      <c r="M165" s="28"/>
      <c r="N165" s="82"/>
      <c r="P165" s="76"/>
      <c r="Q165" s="28"/>
    </row>
    <row r="166" spans="1:17" s="32" customFormat="1" ht="12" customHeight="1">
      <c r="A166" s="27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98"/>
      <c r="M166" s="28"/>
      <c r="N166" s="82"/>
      <c r="P166" s="76"/>
      <c r="Q166" s="28"/>
    </row>
    <row r="167" spans="1:17" s="32" customFormat="1" ht="12" customHeight="1">
      <c r="A167" s="27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98"/>
      <c r="M167" s="28"/>
      <c r="N167" s="82"/>
      <c r="P167" s="76"/>
      <c r="Q167" s="28"/>
    </row>
    <row r="168" spans="1:17" s="32" customFormat="1" ht="12" customHeight="1">
      <c r="A168" s="27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98"/>
      <c r="M168" s="28"/>
      <c r="N168" s="82"/>
      <c r="P168" s="76"/>
      <c r="Q168" s="28"/>
    </row>
    <row r="169" spans="1:17" s="32" customFormat="1" ht="12" customHeight="1">
      <c r="A169" s="27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98"/>
      <c r="M169" s="28"/>
      <c r="N169" s="82"/>
      <c r="P169" s="76"/>
      <c r="Q169" s="28"/>
    </row>
    <row r="170" spans="1:17" s="32" customFormat="1" ht="12" customHeight="1">
      <c r="A170" s="27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98"/>
      <c r="M170" s="28"/>
      <c r="N170" s="82"/>
      <c r="P170" s="76"/>
      <c r="Q170" s="28"/>
    </row>
    <row r="171" spans="1:17" s="32" customFormat="1" ht="12" customHeight="1">
      <c r="A171" s="27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98"/>
      <c r="M171" s="28"/>
      <c r="N171" s="82"/>
      <c r="P171" s="76"/>
      <c r="Q171" s="28"/>
    </row>
    <row r="172" spans="1:17" s="32" customFormat="1" ht="12" customHeight="1">
      <c r="A172" s="27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98"/>
      <c r="M172" s="28"/>
      <c r="N172" s="82"/>
      <c r="P172" s="76"/>
      <c r="Q172" s="28"/>
    </row>
    <row r="173" spans="1:17" s="32" customFormat="1" ht="12" customHeight="1">
      <c r="A173" s="27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98"/>
      <c r="M173" s="28"/>
      <c r="N173" s="82"/>
      <c r="P173" s="76"/>
      <c r="Q173" s="28"/>
    </row>
    <row r="174" spans="1:17" s="32" customFormat="1" ht="12" customHeight="1">
      <c r="A174" s="27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98"/>
      <c r="M174" s="28"/>
      <c r="N174" s="82"/>
      <c r="P174" s="76"/>
      <c r="Q174" s="28"/>
    </row>
    <row r="175" spans="1:17" s="32" customFormat="1" ht="12" customHeight="1">
      <c r="A175" s="27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98"/>
      <c r="M175" s="28"/>
      <c r="N175" s="82"/>
      <c r="P175" s="76"/>
      <c r="Q175" s="28"/>
    </row>
    <row r="176" spans="1:17" s="32" customFormat="1" ht="12" customHeight="1">
      <c r="A176" s="27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98"/>
      <c r="M176" s="28"/>
      <c r="N176" s="82"/>
      <c r="P176" s="76"/>
      <c r="Q176" s="28"/>
    </row>
    <row r="177" spans="1:17" s="32" customFormat="1" ht="12" customHeight="1">
      <c r="A177" s="27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98"/>
      <c r="M177" s="28"/>
      <c r="N177" s="82"/>
      <c r="P177" s="76"/>
      <c r="Q177" s="28"/>
    </row>
    <row r="178" spans="1:17" s="32" customFormat="1" ht="12" customHeight="1">
      <c r="A178" s="27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98"/>
      <c r="M178" s="28"/>
      <c r="N178" s="82"/>
      <c r="P178" s="76"/>
      <c r="Q178" s="28"/>
    </row>
    <row r="179" spans="1:17" s="32" customFormat="1" ht="12" customHeight="1">
      <c r="A179" s="27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98"/>
      <c r="M179" s="28"/>
      <c r="N179" s="82"/>
      <c r="P179" s="76"/>
      <c r="Q179" s="28"/>
    </row>
    <row r="180" spans="1:17" s="32" customFormat="1" ht="12" customHeight="1">
      <c r="A180" s="27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98"/>
      <c r="M180" s="28"/>
      <c r="N180" s="82"/>
      <c r="P180" s="76"/>
      <c r="Q180" s="28"/>
    </row>
    <row r="181" spans="1:17" s="32" customFormat="1" ht="12" customHeight="1">
      <c r="A181" s="27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98"/>
      <c r="M181" s="28"/>
      <c r="N181" s="82"/>
      <c r="P181" s="76"/>
      <c r="Q181" s="28"/>
    </row>
    <row r="182" spans="1:17" s="32" customFormat="1" ht="12" customHeight="1">
      <c r="A182" s="27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98"/>
      <c r="M182" s="28"/>
      <c r="N182" s="82"/>
      <c r="P182" s="76"/>
      <c r="Q182" s="28"/>
    </row>
    <row r="183" spans="1:17" s="32" customFormat="1" ht="12" customHeight="1">
      <c r="A183" s="27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98"/>
      <c r="M183" s="28"/>
      <c r="N183" s="82"/>
      <c r="P183" s="76"/>
      <c r="Q183" s="28"/>
    </row>
    <row r="184" spans="1:17" s="32" customFormat="1" ht="12" customHeight="1">
      <c r="A184" s="27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98"/>
      <c r="M184" s="28"/>
      <c r="N184" s="82"/>
      <c r="P184" s="76"/>
      <c r="Q184" s="28"/>
    </row>
    <row r="185" spans="1:17" s="32" customFormat="1" ht="12" customHeight="1">
      <c r="A185" s="27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98"/>
      <c r="M185" s="28"/>
      <c r="N185" s="82"/>
      <c r="P185" s="76"/>
      <c r="Q185" s="28"/>
    </row>
    <row r="186" spans="1:17" s="32" customFormat="1" ht="12" customHeight="1">
      <c r="A186" s="27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98"/>
      <c r="M186" s="28"/>
      <c r="N186" s="82"/>
      <c r="P186" s="76"/>
      <c r="Q186" s="28"/>
    </row>
    <row r="187" spans="1:17" s="32" customFormat="1" ht="12" customHeight="1">
      <c r="A187" s="27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98"/>
      <c r="M187" s="28"/>
      <c r="N187" s="82"/>
      <c r="P187" s="76"/>
      <c r="Q187" s="28"/>
    </row>
    <row r="188" spans="1:17" s="32" customFormat="1" ht="12" customHeight="1">
      <c r="A188" s="27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98"/>
      <c r="M188" s="28"/>
      <c r="N188" s="82"/>
      <c r="P188" s="76"/>
      <c r="Q188" s="28"/>
    </row>
    <row r="189" spans="1:17" s="32" customFormat="1" ht="12" customHeight="1">
      <c r="A189" s="27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98"/>
      <c r="M189" s="28"/>
      <c r="N189" s="82"/>
      <c r="P189" s="76"/>
      <c r="Q189" s="28"/>
    </row>
    <row r="190" spans="1:17" s="32" customFormat="1" ht="12" customHeight="1">
      <c r="A190" s="27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98"/>
      <c r="M190" s="28"/>
      <c r="N190" s="82"/>
      <c r="P190" s="76"/>
      <c r="Q190" s="28"/>
    </row>
    <row r="191" spans="1:17" s="32" customFormat="1" ht="12" customHeight="1">
      <c r="A191" s="27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98"/>
      <c r="M191" s="28"/>
      <c r="N191" s="82"/>
      <c r="P191" s="76"/>
      <c r="Q191" s="28"/>
    </row>
    <row r="192" spans="1:17" s="32" customFormat="1" ht="12" customHeight="1">
      <c r="A192" s="27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98"/>
      <c r="M192" s="28"/>
      <c r="N192" s="82"/>
      <c r="P192" s="76"/>
      <c r="Q192" s="28"/>
    </row>
    <row r="193" spans="1:17" s="32" customFormat="1" ht="12" customHeight="1">
      <c r="A193" s="27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98"/>
      <c r="M193" s="28"/>
      <c r="N193" s="82"/>
      <c r="P193" s="76"/>
      <c r="Q193" s="28"/>
    </row>
    <row r="194" spans="1:17" s="32" customFormat="1" ht="12" customHeight="1">
      <c r="A194" s="27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98"/>
      <c r="M194" s="28"/>
      <c r="N194" s="82"/>
      <c r="P194" s="76"/>
      <c r="Q194" s="28"/>
    </row>
    <row r="195" spans="1:17" s="32" customFormat="1" ht="12" customHeight="1">
      <c r="A195" s="27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98"/>
      <c r="M195" s="28"/>
      <c r="N195" s="82"/>
      <c r="P195" s="76"/>
      <c r="Q195" s="28"/>
    </row>
    <row r="196" spans="1:17" s="32" customFormat="1" ht="12" customHeight="1">
      <c r="A196" s="27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98"/>
      <c r="M196" s="28"/>
      <c r="N196" s="82"/>
      <c r="P196" s="76"/>
      <c r="Q196" s="28"/>
    </row>
    <row r="197" spans="1:17" s="32" customFormat="1" ht="12" customHeight="1">
      <c r="A197" s="27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98"/>
      <c r="M197" s="28"/>
      <c r="N197" s="82"/>
      <c r="P197" s="76"/>
      <c r="Q197" s="28"/>
    </row>
    <row r="198" spans="1:17" s="32" customFormat="1" ht="12" customHeight="1">
      <c r="A198" s="27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98"/>
      <c r="M198" s="28"/>
      <c r="N198" s="82"/>
      <c r="P198" s="76"/>
      <c r="Q198" s="28"/>
    </row>
    <row r="199" spans="1:17" s="32" customFormat="1" ht="12" customHeight="1">
      <c r="A199" s="27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98"/>
      <c r="M199" s="28"/>
      <c r="N199" s="82"/>
      <c r="P199" s="76"/>
      <c r="Q199" s="28"/>
    </row>
    <row r="200" spans="1:17" s="32" customFormat="1" ht="12" customHeight="1">
      <c r="A200" s="27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98"/>
      <c r="M200" s="28"/>
      <c r="N200" s="82"/>
      <c r="P200" s="76"/>
      <c r="Q200" s="28"/>
    </row>
    <row r="201" spans="1:17" s="32" customFormat="1" ht="12" customHeight="1">
      <c r="A201" s="27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98"/>
      <c r="M201" s="28"/>
      <c r="N201" s="82"/>
      <c r="P201" s="76"/>
      <c r="Q201" s="28"/>
    </row>
    <row r="202" spans="1:17" s="32" customFormat="1" ht="12" customHeight="1">
      <c r="A202" s="27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98"/>
      <c r="M202" s="28"/>
      <c r="N202" s="82"/>
      <c r="P202" s="76"/>
      <c r="Q202" s="28"/>
    </row>
    <row r="203" spans="1:17" s="32" customFormat="1" ht="12" customHeight="1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98"/>
      <c r="M203" s="28"/>
      <c r="N203" s="82"/>
      <c r="P203" s="76"/>
      <c r="Q203" s="28"/>
    </row>
    <row r="204" spans="1:17" s="32" customFormat="1" ht="12" customHeight="1">
      <c r="A204" s="27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98"/>
      <c r="M204" s="28"/>
      <c r="N204" s="82"/>
      <c r="P204" s="76"/>
      <c r="Q204" s="28"/>
    </row>
    <row r="205" spans="1:17" s="32" customFormat="1" ht="12" customHeight="1">
      <c r="A205" s="27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98"/>
      <c r="M205" s="28"/>
      <c r="N205" s="82"/>
      <c r="P205" s="76"/>
      <c r="Q205" s="28"/>
    </row>
    <row r="206" spans="1:17" s="32" customFormat="1" ht="12" customHeight="1">
      <c r="A206" s="27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98"/>
      <c r="M206" s="28"/>
      <c r="N206" s="82"/>
      <c r="P206" s="76"/>
      <c r="Q206" s="28"/>
    </row>
    <row r="207" spans="1:17" s="32" customFormat="1" ht="12" customHeight="1">
      <c r="A207" s="27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98"/>
      <c r="M207" s="28"/>
      <c r="N207" s="82"/>
      <c r="P207" s="76"/>
      <c r="Q207" s="28"/>
    </row>
    <row r="208" spans="1:17" s="32" customFormat="1" ht="12" customHeight="1">
      <c r="A208" s="27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98"/>
      <c r="M208" s="28"/>
      <c r="N208" s="82"/>
      <c r="P208" s="76"/>
      <c r="Q208" s="28"/>
    </row>
    <row r="209" spans="1:17" s="32" customFormat="1" ht="12" customHeight="1">
      <c r="A209" s="27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98"/>
      <c r="M209" s="28"/>
      <c r="N209" s="82"/>
      <c r="P209" s="76"/>
      <c r="Q209" s="28"/>
    </row>
    <row r="210" spans="1:17" s="32" customFormat="1" ht="12" customHeight="1">
      <c r="A210" s="27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98"/>
      <c r="M210" s="28"/>
      <c r="N210" s="82"/>
      <c r="P210" s="76"/>
      <c r="Q210" s="28"/>
    </row>
    <row r="211" spans="1:17" s="32" customFormat="1" ht="12" customHeight="1">
      <c r="A211" s="27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98"/>
      <c r="M211" s="28"/>
      <c r="N211" s="82"/>
      <c r="P211" s="76"/>
      <c r="Q211" s="28"/>
    </row>
    <row r="212" spans="1:17" s="32" customFormat="1" ht="12" customHeight="1">
      <c r="A212" s="27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98"/>
      <c r="M212" s="28"/>
      <c r="N212" s="82"/>
      <c r="P212" s="76"/>
      <c r="Q212" s="28"/>
    </row>
    <row r="213" spans="1:17" s="32" customFormat="1" ht="12" customHeight="1">
      <c r="A213" s="27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98"/>
      <c r="M213" s="28"/>
      <c r="N213" s="82"/>
      <c r="P213" s="76"/>
      <c r="Q213" s="28"/>
    </row>
    <row r="214" spans="1:17" s="32" customFormat="1" ht="12" customHeight="1">
      <c r="A214" s="27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98"/>
      <c r="M214" s="28"/>
      <c r="N214" s="82"/>
      <c r="P214" s="76"/>
      <c r="Q214" s="28"/>
    </row>
    <row r="215" spans="1:17" s="32" customFormat="1" ht="12" customHeight="1">
      <c r="A215" s="27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98"/>
      <c r="M215" s="28"/>
      <c r="N215" s="82"/>
      <c r="P215" s="76"/>
      <c r="Q215" s="28"/>
    </row>
    <row r="216" spans="1:17" s="32" customFormat="1" ht="12" customHeight="1">
      <c r="A216" s="27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98"/>
      <c r="M216" s="28"/>
      <c r="N216" s="82"/>
      <c r="P216" s="76"/>
      <c r="Q216" s="28"/>
    </row>
    <row r="217" spans="1:17" s="32" customFormat="1" ht="12" customHeight="1">
      <c r="A217" s="27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98"/>
      <c r="M217" s="28"/>
      <c r="N217" s="82"/>
      <c r="P217" s="76"/>
      <c r="Q217" s="28"/>
    </row>
    <row r="218" spans="1:17" s="32" customFormat="1" ht="12" customHeight="1">
      <c r="A218" s="27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98"/>
      <c r="M218" s="28"/>
      <c r="N218" s="82"/>
      <c r="P218" s="76"/>
      <c r="Q218" s="28"/>
    </row>
    <row r="219" spans="1:17" s="32" customFormat="1" ht="12" customHeight="1">
      <c r="A219" s="27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98"/>
      <c r="M219" s="28"/>
      <c r="N219" s="82"/>
      <c r="P219" s="76"/>
      <c r="Q219" s="28"/>
    </row>
    <row r="220" spans="1:17" s="32" customFormat="1" ht="12" customHeight="1">
      <c r="A220" s="27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98"/>
      <c r="M220" s="28"/>
      <c r="N220" s="82"/>
      <c r="P220" s="76"/>
      <c r="Q220" s="28"/>
    </row>
    <row r="221" spans="1:17" s="32" customFormat="1" ht="12" customHeight="1">
      <c r="A221" s="27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98"/>
      <c r="M221" s="28"/>
      <c r="N221" s="82"/>
      <c r="P221" s="76"/>
      <c r="Q221" s="28"/>
    </row>
    <row r="222" spans="1:17" s="32" customFormat="1" ht="12" customHeight="1">
      <c r="A222" s="27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98"/>
      <c r="M222" s="28"/>
      <c r="N222" s="82"/>
      <c r="P222" s="76"/>
      <c r="Q222" s="28"/>
    </row>
    <row r="223" spans="1:17" s="32" customFormat="1" ht="12" customHeight="1">
      <c r="A223" s="27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98"/>
      <c r="M223" s="28"/>
      <c r="N223" s="82"/>
      <c r="P223" s="76"/>
      <c r="Q223" s="28"/>
    </row>
    <row r="224" spans="1:17" s="32" customFormat="1" ht="12" customHeight="1">
      <c r="A224" s="27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98"/>
      <c r="M224" s="28"/>
      <c r="N224" s="82"/>
      <c r="P224" s="76"/>
      <c r="Q224" s="28"/>
    </row>
    <row r="225" spans="1:17" s="32" customFormat="1" ht="12" customHeight="1">
      <c r="A225" s="27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98"/>
      <c r="M225" s="28"/>
      <c r="N225" s="82"/>
      <c r="P225" s="76"/>
      <c r="Q225" s="28"/>
    </row>
    <row r="226" spans="1:17" s="32" customFormat="1" ht="12" customHeight="1">
      <c r="A226" s="27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98"/>
      <c r="M226" s="28"/>
      <c r="N226" s="82"/>
      <c r="P226" s="76"/>
      <c r="Q226" s="28"/>
    </row>
    <row r="227" spans="1:17" s="32" customFormat="1" ht="12" customHeight="1">
      <c r="A227" s="27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98"/>
      <c r="M227" s="28"/>
      <c r="N227" s="82"/>
      <c r="P227" s="76"/>
      <c r="Q227" s="28"/>
    </row>
    <row r="228" spans="1:17" s="32" customFormat="1" ht="12" customHeight="1">
      <c r="A228" s="27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98"/>
      <c r="M228" s="28"/>
      <c r="N228" s="82"/>
      <c r="P228" s="76"/>
      <c r="Q228" s="28"/>
    </row>
    <row r="229" spans="1:17" s="32" customFormat="1" ht="12" customHeight="1">
      <c r="A229" s="27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98"/>
      <c r="M229" s="28"/>
      <c r="N229" s="82"/>
      <c r="P229" s="76"/>
      <c r="Q229" s="28"/>
    </row>
    <row r="230" spans="1:17" s="32" customFormat="1" ht="12" customHeight="1">
      <c r="A230" s="27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98"/>
      <c r="M230" s="28"/>
      <c r="N230" s="82"/>
      <c r="P230" s="76"/>
      <c r="Q230" s="28"/>
    </row>
    <row r="231" spans="1:17" s="32" customFormat="1" ht="12" customHeight="1">
      <c r="A231" s="27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98"/>
      <c r="M231" s="28"/>
      <c r="N231" s="82"/>
      <c r="P231" s="76"/>
      <c r="Q231" s="28"/>
    </row>
    <row r="232" spans="1:17" s="32" customFormat="1" ht="12" customHeight="1">
      <c r="A232" s="27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98"/>
      <c r="M232" s="28"/>
      <c r="N232" s="82"/>
      <c r="P232" s="76"/>
      <c r="Q232" s="28"/>
    </row>
    <row r="233" spans="1:17" s="32" customFormat="1" ht="12" customHeight="1">
      <c r="A233" s="27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98"/>
      <c r="M233" s="28"/>
      <c r="N233" s="82"/>
      <c r="P233" s="76"/>
      <c r="Q233" s="28"/>
    </row>
    <row r="234" spans="1:17" s="32" customFormat="1" ht="12" customHeight="1">
      <c r="A234" s="27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98"/>
      <c r="M234" s="28"/>
      <c r="N234" s="82"/>
      <c r="P234" s="76"/>
      <c r="Q234" s="28"/>
    </row>
    <row r="235" spans="1:17" s="32" customFormat="1" ht="12" customHeight="1">
      <c r="A235" s="27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98"/>
      <c r="M235" s="28"/>
      <c r="N235" s="82"/>
      <c r="P235" s="76"/>
      <c r="Q235" s="28"/>
    </row>
    <row r="236" spans="1:17" s="32" customFormat="1" ht="12" customHeight="1">
      <c r="A236" s="27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98"/>
      <c r="M236" s="28"/>
      <c r="N236" s="82"/>
      <c r="P236" s="76"/>
      <c r="Q236" s="28"/>
    </row>
    <row r="237" spans="1:17" s="32" customFormat="1" ht="12" customHeight="1">
      <c r="A237" s="27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98"/>
      <c r="M237" s="28"/>
      <c r="N237" s="82"/>
      <c r="P237" s="76"/>
      <c r="Q237" s="28"/>
    </row>
    <row r="238" spans="1:17" s="32" customFormat="1" ht="12" customHeight="1">
      <c r="A238" s="27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98"/>
      <c r="M238" s="28"/>
      <c r="N238" s="82"/>
      <c r="P238" s="76"/>
      <c r="Q238" s="28"/>
    </row>
    <row r="239" spans="1:17" s="32" customFormat="1" ht="12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98"/>
      <c r="M239" s="28"/>
      <c r="N239" s="82"/>
      <c r="P239" s="76"/>
      <c r="Q239" s="28"/>
    </row>
    <row r="240" spans="1:17" s="32" customFormat="1" ht="12" customHeight="1">
      <c r="A240" s="27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98"/>
      <c r="M240" s="28"/>
      <c r="N240" s="82"/>
      <c r="P240" s="76"/>
      <c r="Q240" s="28"/>
    </row>
    <row r="241" spans="1:17" s="32" customFormat="1" ht="12" customHeight="1">
      <c r="A241" s="27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98"/>
      <c r="M241" s="28"/>
      <c r="N241" s="82"/>
      <c r="P241" s="76"/>
      <c r="Q241" s="28"/>
    </row>
    <row r="242" spans="1:17" s="32" customFormat="1" ht="12" customHeight="1">
      <c r="A242" s="27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98"/>
      <c r="M242" s="28"/>
      <c r="N242" s="82"/>
      <c r="P242" s="76"/>
      <c r="Q242" s="28"/>
    </row>
    <row r="243" spans="1:17" s="32" customFormat="1" ht="12" customHeight="1">
      <c r="A243" s="27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98"/>
      <c r="M243" s="28"/>
      <c r="N243" s="82"/>
      <c r="P243" s="76"/>
      <c r="Q243" s="28"/>
    </row>
    <row r="244" spans="1:17" s="32" customFormat="1" ht="12" customHeight="1">
      <c r="A244" s="27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98"/>
      <c r="M244" s="28"/>
      <c r="N244" s="82"/>
      <c r="P244" s="76"/>
      <c r="Q244" s="28"/>
    </row>
    <row r="245" spans="1:17" s="32" customFormat="1" ht="12" customHeight="1">
      <c r="A245" s="27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98"/>
      <c r="M245" s="28"/>
      <c r="N245" s="82"/>
      <c r="P245" s="76"/>
      <c r="Q245" s="28"/>
    </row>
    <row r="246" spans="1:17" s="32" customFormat="1" ht="12" customHeight="1">
      <c r="A246" s="27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98"/>
      <c r="M246" s="28"/>
      <c r="N246" s="82"/>
      <c r="P246" s="76"/>
      <c r="Q246" s="28"/>
    </row>
    <row r="247" spans="1:17" s="32" customFormat="1" ht="12" customHeight="1">
      <c r="A247" s="27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98"/>
      <c r="M247" s="28"/>
      <c r="N247" s="82"/>
      <c r="P247" s="76"/>
      <c r="Q247" s="28"/>
    </row>
    <row r="248" spans="1:17" s="32" customFormat="1" ht="12" customHeight="1">
      <c r="A248" s="27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98"/>
      <c r="M248" s="28"/>
      <c r="N248" s="82"/>
      <c r="P248" s="76"/>
      <c r="Q248" s="28"/>
    </row>
    <row r="249" spans="1:17" s="32" customFormat="1" ht="12" customHeight="1">
      <c r="A249" s="27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98"/>
      <c r="M249" s="28"/>
      <c r="N249" s="82"/>
      <c r="P249" s="76"/>
      <c r="Q249" s="28"/>
    </row>
    <row r="250" spans="1:17" s="32" customFormat="1" ht="12" customHeight="1">
      <c r="A250" s="27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98"/>
      <c r="M250" s="28"/>
      <c r="N250" s="82"/>
      <c r="P250" s="76"/>
      <c r="Q250" s="28"/>
    </row>
    <row r="251" spans="1:17" s="32" customFormat="1" ht="12" customHeight="1">
      <c r="A251" s="27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98"/>
      <c r="M251" s="28"/>
      <c r="N251" s="82"/>
      <c r="P251" s="76"/>
      <c r="Q251" s="28"/>
    </row>
    <row r="252" spans="1:17" s="32" customFormat="1" ht="12" customHeight="1">
      <c r="A252" s="27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98"/>
      <c r="M252" s="28"/>
      <c r="N252" s="82"/>
      <c r="P252" s="76"/>
      <c r="Q252" s="28"/>
    </row>
    <row r="253" spans="1:17" s="32" customFormat="1" ht="12" customHeight="1">
      <c r="A253" s="27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98"/>
      <c r="M253" s="28"/>
      <c r="N253" s="82"/>
      <c r="P253" s="76"/>
      <c r="Q253" s="28"/>
    </row>
    <row r="254" spans="1:17" s="32" customFormat="1" ht="12" customHeight="1">
      <c r="A254" s="27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98"/>
      <c r="M254" s="28"/>
      <c r="N254" s="82"/>
      <c r="P254" s="76"/>
      <c r="Q254" s="28"/>
    </row>
    <row r="255" spans="1:17" s="32" customFormat="1" ht="12" customHeight="1">
      <c r="A255" s="27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98"/>
      <c r="M255" s="28"/>
      <c r="N255" s="82"/>
      <c r="P255" s="76"/>
      <c r="Q255" s="28"/>
    </row>
    <row r="256" spans="1:17" s="32" customFormat="1" ht="12" customHeight="1">
      <c r="A256" s="27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98"/>
      <c r="M256" s="28"/>
      <c r="N256" s="82"/>
      <c r="P256" s="76"/>
      <c r="Q256" s="28"/>
    </row>
    <row r="257" spans="1:17" s="32" customFormat="1" ht="12" customHeight="1">
      <c r="A257" s="27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98"/>
      <c r="M257" s="28"/>
      <c r="N257" s="82"/>
      <c r="P257" s="76"/>
      <c r="Q257" s="28"/>
    </row>
    <row r="258" spans="1:17" s="32" customFormat="1" ht="12" customHeight="1">
      <c r="A258" s="27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98"/>
      <c r="M258" s="28"/>
      <c r="N258" s="82"/>
      <c r="P258" s="76"/>
      <c r="Q258" s="28"/>
    </row>
    <row r="259" spans="1:17" s="32" customFormat="1" ht="12" customHeight="1">
      <c r="A259" s="27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98"/>
      <c r="M259" s="28"/>
      <c r="N259" s="82"/>
      <c r="P259" s="76"/>
      <c r="Q259" s="28"/>
    </row>
    <row r="260" spans="1:17" s="32" customFormat="1" ht="12" customHeight="1">
      <c r="A260" s="27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98"/>
      <c r="M260" s="28"/>
      <c r="N260" s="82"/>
      <c r="P260" s="76"/>
      <c r="Q260" s="28"/>
    </row>
    <row r="261" spans="1:17" s="32" customFormat="1" ht="12" customHeight="1">
      <c r="A261" s="27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98"/>
      <c r="M261" s="28"/>
      <c r="N261" s="82"/>
      <c r="P261" s="76"/>
      <c r="Q261" s="28"/>
    </row>
    <row r="262" spans="1:17" s="32" customFormat="1" ht="12" customHeight="1">
      <c r="A262" s="27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98"/>
      <c r="M262" s="28"/>
      <c r="N262" s="82"/>
      <c r="P262" s="76"/>
      <c r="Q262" s="28"/>
    </row>
    <row r="263" spans="1:17" s="32" customFormat="1" ht="12" customHeight="1">
      <c r="A263" s="27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98"/>
      <c r="M263" s="28"/>
      <c r="N263" s="82"/>
      <c r="P263" s="76"/>
      <c r="Q263" s="28"/>
    </row>
    <row r="264" spans="1:17" s="32" customFormat="1" ht="12" customHeight="1">
      <c r="A264" s="27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98"/>
      <c r="M264" s="28"/>
      <c r="N264" s="82"/>
      <c r="P264" s="76"/>
      <c r="Q264" s="28"/>
    </row>
    <row r="265" spans="1:17" s="32" customFormat="1" ht="12" customHeight="1">
      <c r="A265" s="27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98"/>
      <c r="M265" s="28"/>
      <c r="N265" s="82"/>
      <c r="P265" s="76"/>
      <c r="Q265" s="28"/>
    </row>
    <row r="266" spans="1:17" s="32" customFormat="1" ht="12" customHeight="1">
      <c r="A266" s="27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98"/>
      <c r="M266" s="28"/>
      <c r="N266" s="82"/>
      <c r="P266" s="76"/>
      <c r="Q266" s="28"/>
    </row>
    <row r="267" spans="1:17" s="32" customFormat="1" ht="12" customHeight="1">
      <c r="A267" s="27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98"/>
      <c r="M267" s="28"/>
      <c r="N267" s="82"/>
      <c r="P267" s="76"/>
      <c r="Q267" s="28"/>
    </row>
    <row r="268" spans="1:17" s="32" customFormat="1" ht="12" customHeight="1">
      <c r="A268" s="27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98"/>
      <c r="M268" s="28"/>
      <c r="N268" s="82"/>
      <c r="P268" s="76"/>
      <c r="Q268" s="28"/>
    </row>
    <row r="269" spans="1:17" s="32" customFormat="1" ht="12" customHeight="1">
      <c r="A269" s="27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98"/>
      <c r="M269" s="28"/>
      <c r="N269" s="82"/>
      <c r="P269" s="76"/>
      <c r="Q269" s="28"/>
    </row>
    <row r="270" spans="1:17" s="32" customFormat="1" ht="12" customHeight="1">
      <c r="A270" s="27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98"/>
      <c r="M270" s="28"/>
      <c r="N270" s="82"/>
      <c r="P270" s="76"/>
      <c r="Q270" s="28"/>
    </row>
    <row r="271" spans="1:17" s="32" customFormat="1" ht="12" customHeight="1">
      <c r="A271" s="27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98"/>
      <c r="M271" s="28"/>
      <c r="N271" s="82"/>
      <c r="P271" s="76"/>
      <c r="Q271" s="28"/>
    </row>
    <row r="272" spans="1:17" s="32" customFormat="1" ht="12" customHeight="1">
      <c r="A272" s="27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98"/>
      <c r="M272" s="28"/>
      <c r="N272" s="82"/>
      <c r="P272" s="76"/>
      <c r="Q272" s="28"/>
    </row>
    <row r="273" spans="1:17" s="32" customFormat="1" ht="12" customHeight="1">
      <c r="A273" s="27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98"/>
      <c r="M273" s="28"/>
      <c r="N273" s="82"/>
      <c r="P273" s="76"/>
      <c r="Q273" s="28"/>
    </row>
    <row r="274" spans="1:17" s="32" customFormat="1" ht="12" customHeight="1">
      <c r="A274" s="27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98"/>
      <c r="M274" s="28"/>
      <c r="N274" s="82"/>
      <c r="P274" s="76"/>
      <c r="Q274" s="28"/>
    </row>
    <row r="275" spans="1:17" s="32" customFormat="1" ht="12" customHeight="1">
      <c r="A275" s="27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98"/>
      <c r="M275" s="28"/>
      <c r="N275" s="82"/>
      <c r="P275" s="76"/>
      <c r="Q275" s="28"/>
    </row>
    <row r="276" spans="1:17" s="32" customFormat="1" ht="12" customHeight="1">
      <c r="A276" s="27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98"/>
      <c r="M276" s="28"/>
      <c r="N276" s="82"/>
      <c r="P276" s="76"/>
      <c r="Q276" s="28"/>
    </row>
    <row r="277" spans="1:17" s="32" customFormat="1" ht="12" customHeight="1">
      <c r="A277" s="27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98"/>
      <c r="M277" s="28"/>
      <c r="N277" s="82"/>
      <c r="P277" s="76"/>
      <c r="Q277" s="28"/>
    </row>
    <row r="278" spans="1:17" s="32" customFormat="1" ht="12" customHeight="1">
      <c r="A278" s="27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98"/>
      <c r="M278" s="28"/>
      <c r="N278" s="82"/>
      <c r="P278" s="76"/>
      <c r="Q278" s="28"/>
    </row>
    <row r="279" spans="1:17" s="32" customFormat="1" ht="12" customHeight="1">
      <c r="A279" s="27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98"/>
      <c r="M279" s="28"/>
      <c r="N279" s="82"/>
      <c r="P279" s="76"/>
      <c r="Q279" s="28"/>
    </row>
    <row r="280" spans="1:17" s="32" customFormat="1" ht="12" customHeight="1">
      <c r="A280" s="27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98"/>
      <c r="M280" s="28"/>
      <c r="N280" s="82"/>
      <c r="P280" s="76"/>
      <c r="Q280" s="28"/>
    </row>
    <row r="281" spans="1:17" s="32" customFormat="1" ht="12" customHeight="1">
      <c r="A281" s="27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98"/>
      <c r="M281" s="28"/>
      <c r="N281" s="82"/>
      <c r="P281" s="76"/>
      <c r="Q281" s="28"/>
    </row>
    <row r="282" spans="1:17" s="32" customFormat="1" ht="12" customHeight="1">
      <c r="A282" s="27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98"/>
      <c r="M282" s="28"/>
      <c r="N282" s="82"/>
      <c r="P282" s="76"/>
      <c r="Q282" s="28"/>
    </row>
    <row r="283" spans="1:17" s="32" customFormat="1" ht="12" customHeight="1">
      <c r="A283" s="27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98"/>
      <c r="M283" s="28"/>
      <c r="N283" s="82"/>
      <c r="P283" s="76"/>
      <c r="Q283" s="28"/>
    </row>
    <row r="284" spans="1:17" s="32" customFormat="1" ht="12" customHeight="1">
      <c r="A284" s="27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98"/>
      <c r="M284" s="28"/>
      <c r="N284" s="82"/>
      <c r="P284" s="76"/>
      <c r="Q284" s="28"/>
    </row>
    <row r="285" spans="1:17" s="32" customFormat="1" ht="12" customHeight="1">
      <c r="A285" s="27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98"/>
      <c r="M285" s="28"/>
      <c r="N285" s="82"/>
      <c r="P285" s="76"/>
      <c r="Q285" s="28"/>
    </row>
    <row r="286" spans="1:17" s="32" customFormat="1" ht="12" customHeight="1">
      <c r="A286" s="27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98"/>
      <c r="M286" s="28"/>
      <c r="N286" s="82"/>
      <c r="P286" s="76"/>
      <c r="Q286" s="28"/>
    </row>
    <row r="287" spans="1:17" s="32" customFormat="1" ht="12" customHeight="1">
      <c r="A287" s="27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98"/>
      <c r="M287" s="28"/>
      <c r="N287" s="82"/>
      <c r="P287" s="76"/>
      <c r="Q287" s="28"/>
    </row>
    <row r="288" spans="1:17" s="32" customFormat="1" ht="12" customHeight="1">
      <c r="A288" s="27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98"/>
      <c r="M288" s="28"/>
      <c r="N288" s="82"/>
      <c r="P288" s="76"/>
      <c r="Q288" s="28"/>
    </row>
    <row r="289" spans="1:17" s="32" customFormat="1" ht="12" customHeight="1">
      <c r="A289" s="27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98"/>
      <c r="M289" s="28"/>
      <c r="N289" s="82"/>
      <c r="P289" s="76"/>
      <c r="Q289" s="28"/>
    </row>
    <row r="290" spans="1:17" s="32" customFormat="1" ht="12" customHeight="1">
      <c r="A290" s="27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98"/>
      <c r="M290" s="28"/>
      <c r="N290" s="82"/>
      <c r="P290" s="76"/>
      <c r="Q290" s="28"/>
    </row>
    <row r="291" spans="1:17" s="32" customFormat="1" ht="12" customHeight="1">
      <c r="A291" s="27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98"/>
      <c r="M291" s="28"/>
      <c r="N291" s="82"/>
      <c r="P291" s="76"/>
      <c r="Q291" s="28"/>
    </row>
    <row r="292" spans="1:17" s="32" customFormat="1" ht="12" customHeight="1">
      <c r="A292" s="27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98"/>
      <c r="M292" s="28"/>
      <c r="N292" s="82"/>
      <c r="P292" s="76"/>
      <c r="Q292" s="28"/>
    </row>
    <row r="293" spans="1:17" s="32" customFormat="1" ht="12" customHeight="1">
      <c r="A293" s="27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98"/>
      <c r="M293" s="28"/>
      <c r="N293" s="82"/>
      <c r="P293" s="76"/>
      <c r="Q293" s="28"/>
    </row>
    <row r="294" spans="1:17" s="32" customFormat="1" ht="12" customHeight="1">
      <c r="A294" s="27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98"/>
      <c r="M294" s="28"/>
      <c r="N294" s="82"/>
      <c r="P294" s="76"/>
      <c r="Q294" s="28"/>
    </row>
    <row r="295" spans="1:17" s="32" customFormat="1" ht="12" customHeight="1">
      <c r="A295" s="27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98"/>
      <c r="M295" s="28"/>
      <c r="N295" s="82"/>
      <c r="P295" s="76"/>
      <c r="Q295" s="28"/>
    </row>
    <row r="296" spans="1:17" s="32" customFormat="1" ht="12" customHeight="1">
      <c r="A296" s="27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98"/>
      <c r="M296" s="28"/>
      <c r="N296" s="82"/>
      <c r="P296" s="76"/>
      <c r="Q296" s="28"/>
    </row>
    <row r="297" spans="1:17" s="32" customFormat="1" ht="12" customHeight="1">
      <c r="A297" s="27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98"/>
      <c r="M297" s="28"/>
      <c r="N297" s="82"/>
      <c r="P297" s="76"/>
      <c r="Q297" s="28"/>
    </row>
    <row r="298" spans="1:17" s="32" customFormat="1" ht="12" customHeight="1">
      <c r="A298" s="27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98"/>
      <c r="M298" s="28"/>
      <c r="N298" s="82"/>
      <c r="P298" s="76"/>
      <c r="Q298" s="28"/>
    </row>
    <row r="299" spans="1:17" s="32" customFormat="1" ht="12" customHeight="1">
      <c r="A299" s="27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98"/>
      <c r="M299" s="28"/>
      <c r="N299" s="82"/>
      <c r="P299" s="76"/>
      <c r="Q299" s="28"/>
    </row>
    <row r="300" spans="1:17" s="32" customFormat="1" ht="12" customHeight="1">
      <c r="A300" s="27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98"/>
      <c r="M300" s="28"/>
      <c r="N300" s="82"/>
      <c r="P300" s="76"/>
      <c r="Q300" s="28"/>
    </row>
    <row r="301" spans="1:17" s="32" customFormat="1" ht="12" customHeight="1">
      <c r="A301" s="27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98"/>
      <c r="M301" s="28"/>
      <c r="N301" s="82"/>
      <c r="P301" s="76"/>
      <c r="Q301" s="28"/>
    </row>
    <row r="302" spans="1:17" s="32" customFormat="1" ht="12" customHeight="1">
      <c r="A302" s="27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98"/>
      <c r="M302" s="28"/>
      <c r="N302" s="82"/>
      <c r="P302" s="76"/>
      <c r="Q302" s="28"/>
    </row>
    <row r="303" spans="1:17" s="32" customFormat="1" ht="12" customHeight="1">
      <c r="A303" s="27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98"/>
      <c r="M303" s="28"/>
      <c r="N303" s="82"/>
      <c r="P303" s="76"/>
      <c r="Q303" s="28"/>
    </row>
    <row r="304" spans="1:17" s="32" customFormat="1" ht="12" customHeight="1">
      <c r="A304" s="27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98"/>
      <c r="M304" s="28"/>
      <c r="N304" s="82"/>
      <c r="P304" s="76"/>
      <c r="Q304" s="28"/>
    </row>
    <row r="305" spans="1:17" s="32" customFormat="1" ht="12" customHeight="1">
      <c r="A305" s="27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98"/>
      <c r="M305" s="28"/>
      <c r="N305" s="82"/>
      <c r="P305" s="76"/>
      <c r="Q305" s="28"/>
    </row>
    <row r="306" spans="1:17" s="32" customFormat="1" ht="12" customHeight="1">
      <c r="A306" s="27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98"/>
      <c r="M306" s="28"/>
      <c r="N306" s="82"/>
      <c r="P306" s="76"/>
      <c r="Q306" s="28"/>
    </row>
    <row r="307" spans="1:17" s="32" customFormat="1" ht="12" customHeight="1">
      <c r="A307" s="27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98"/>
      <c r="M307" s="28"/>
      <c r="N307" s="82"/>
      <c r="P307" s="76"/>
      <c r="Q307" s="28"/>
    </row>
    <row r="308" spans="1:17" s="32" customFormat="1" ht="12" customHeight="1">
      <c r="A308" s="27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98"/>
      <c r="M308" s="28"/>
      <c r="N308" s="82"/>
      <c r="P308" s="76"/>
      <c r="Q308" s="28"/>
    </row>
    <row r="309" spans="1:17" s="32" customFormat="1" ht="12" customHeight="1">
      <c r="A309" s="27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98"/>
      <c r="M309" s="28"/>
      <c r="N309" s="82"/>
      <c r="P309" s="76"/>
      <c r="Q309" s="28"/>
    </row>
    <row r="310" spans="1:17" s="32" customFormat="1" ht="12" customHeight="1">
      <c r="A310" s="27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98"/>
      <c r="M310" s="28"/>
      <c r="N310" s="82"/>
      <c r="P310" s="76"/>
      <c r="Q310" s="28"/>
    </row>
    <row r="311" spans="1:17" s="32" customFormat="1" ht="12" customHeight="1">
      <c r="A311" s="27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98"/>
      <c r="M311" s="28"/>
      <c r="N311" s="82"/>
      <c r="P311" s="76"/>
      <c r="Q311" s="28"/>
    </row>
    <row r="312" spans="1:17" s="32" customFormat="1" ht="12" customHeight="1">
      <c r="A312" s="27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98"/>
      <c r="M312" s="28"/>
      <c r="N312" s="82"/>
      <c r="P312" s="76"/>
      <c r="Q312" s="28"/>
    </row>
    <row r="313" spans="1:17" s="32" customFormat="1" ht="12" customHeight="1">
      <c r="A313" s="27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98"/>
      <c r="M313" s="28"/>
      <c r="N313" s="82"/>
      <c r="P313" s="76"/>
      <c r="Q313" s="28"/>
    </row>
    <row r="314" spans="1:17" s="32" customFormat="1" ht="12" customHeight="1">
      <c r="A314" s="27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98"/>
      <c r="M314" s="28"/>
      <c r="N314" s="82"/>
      <c r="P314" s="76"/>
      <c r="Q314" s="28"/>
    </row>
    <row r="315" spans="1:17" s="32" customFormat="1" ht="12" customHeight="1">
      <c r="A315" s="27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98"/>
      <c r="M315" s="28"/>
      <c r="N315" s="82"/>
      <c r="P315" s="76"/>
      <c r="Q315" s="28"/>
    </row>
    <row r="316" spans="1:17" s="32" customFormat="1" ht="12" customHeight="1">
      <c r="A316" s="27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98"/>
      <c r="M316" s="28"/>
      <c r="N316" s="82"/>
      <c r="P316" s="76"/>
      <c r="Q316" s="28"/>
    </row>
    <row r="317" spans="1:17" s="32" customFormat="1" ht="12" customHeight="1">
      <c r="A317" s="27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98"/>
      <c r="M317" s="28"/>
      <c r="N317" s="82"/>
      <c r="P317" s="76"/>
      <c r="Q317" s="28"/>
    </row>
    <row r="318" spans="1:17" s="32" customFormat="1" ht="12" customHeight="1">
      <c r="A318" s="27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98"/>
      <c r="M318" s="28"/>
      <c r="N318" s="82"/>
      <c r="P318" s="76"/>
      <c r="Q318" s="28"/>
    </row>
    <row r="319" spans="1:17" s="32" customFormat="1" ht="12" customHeight="1">
      <c r="A319" s="27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98"/>
      <c r="M319" s="28"/>
      <c r="N319" s="82"/>
      <c r="P319" s="76"/>
      <c r="Q319" s="28"/>
    </row>
    <row r="320" spans="1:17" s="32" customFormat="1" ht="12" customHeight="1">
      <c r="A320" s="27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98"/>
      <c r="M320" s="28"/>
      <c r="N320" s="82"/>
      <c r="P320" s="76"/>
      <c r="Q320" s="28"/>
    </row>
    <row r="321" spans="1:17" s="32" customFormat="1" ht="12" customHeight="1">
      <c r="A321" s="27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98"/>
      <c r="M321" s="28"/>
      <c r="N321" s="82"/>
      <c r="P321" s="76"/>
      <c r="Q321" s="28"/>
    </row>
    <row r="322" spans="1:17" s="32" customFormat="1" ht="12" customHeight="1">
      <c r="A322" s="27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98"/>
      <c r="M322" s="28"/>
      <c r="N322" s="82"/>
      <c r="P322" s="76"/>
      <c r="Q322" s="28"/>
    </row>
    <row r="323" spans="1:17" s="32" customFormat="1" ht="12" customHeight="1">
      <c r="A323" s="27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98"/>
      <c r="M323" s="28"/>
      <c r="N323" s="82"/>
      <c r="P323" s="76"/>
      <c r="Q323" s="28"/>
    </row>
    <row r="324" spans="1:17" s="32" customFormat="1" ht="12" customHeight="1">
      <c r="A324" s="27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98"/>
      <c r="M324" s="28"/>
      <c r="N324" s="82"/>
      <c r="P324" s="76"/>
      <c r="Q324" s="28"/>
    </row>
    <row r="325" spans="1:17" s="32" customFormat="1" ht="12" customHeight="1">
      <c r="A325" s="27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98"/>
      <c r="M325" s="28"/>
      <c r="N325" s="82"/>
      <c r="P325" s="76"/>
      <c r="Q325" s="28"/>
    </row>
    <row r="326" spans="1:17" s="32" customFormat="1" ht="12" customHeight="1">
      <c r="A326" s="27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98"/>
      <c r="M326" s="28"/>
      <c r="N326" s="82"/>
      <c r="P326" s="76"/>
      <c r="Q326" s="28"/>
    </row>
    <row r="327" spans="1:17" s="32" customFormat="1" ht="12" customHeight="1">
      <c r="A327" s="27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98"/>
      <c r="M327" s="28"/>
      <c r="N327" s="82"/>
      <c r="P327" s="76"/>
      <c r="Q327" s="28"/>
    </row>
    <row r="328" spans="1:17" s="32" customFormat="1" ht="12" customHeight="1">
      <c r="A328" s="27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98"/>
      <c r="M328" s="28"/>
      <c r="N328" s="82"/>
      <c r="P328" s="76"/>
      <c r="Q328" s="28"/>
    </row>
    <row r="329" spans="1:17" s="32" customFormat="1" ht="12" customHeight="1">
      <c r="A329" s="27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98"/>
      <c r="M329" s="28"/>
      <c r="N329" s="82"/>
      <c r="P329" s="76"/>
      <c r="Q329" s="28"/>
    </row>
    <row r="330" spans="1:17" s="32" customFormat="1" ht="12" customHeight="1">
      <c r="A330" s="27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98"/>
      <c r="M330" s="28"/>
      <c r="N330" s="82"/>
      <c r="P330" s="76"/>
      <c r="Q330" s="28"/>
    </row>
    <row r="331" spans="1:17" s="32" customFormat="1" ht="12" customHeight="1">
      <c r="A331" s="27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98"/>
      <c r="M331" s="28"/>
      <c r="N331" s="82"/>
      <c r="P331" s="76"/>
      <c r="Q331" s="28"/>
    </row>
    <row r="332" spans="1:17" s="32" customFormat="1" ht="12" customHeight="1">
      <c r="A332" s="27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98"/>
      <c r="M332" s="28"/>
      <c r="N332" s="82"/>
      <c r="P332" s="76"/>
      <c r="Q332" s="28"/>
    </row>
    <row r="333" spans="1:17" s="32" customFormat="1" ht="12" customHeight="1">
      <c r="A333" s="27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98"/>
      <c r="M333" s="28"/>
      <c r="N333" s="82"/>
      <c r="P333" s="76"/>
      <c r="Q333" s="28"/>
    </row>
    <row r="334" spans="1:17" s="32" customFormat="1" ht="12" customHeight="1">
      <c r="A334" s="27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98"/>
      <c r="M334" s="28"/>
      <c r="N334" s="82"/>
      <c r="P334" s="76"/>
      <c r="Q334" s="28"/>
    </row>
    <row r="335" spans="1:17" s="32" customFormat="1" ht="12" customHeight="1">
      <c r="A335" s="27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98"/>
      <c r="M335" s="28"/>
      <c r="N335" s="82"/>
      <c r="P335" s="76"/>
      <c r="Q335" s="28"/>
    </row>
    <row r="336" spans="1:17" s="32" customFormat="1" ht="12" customHeight="1">
      <c r="A336" s="27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98"/>
      <c r="M336" s="28"/>
      <c r="N336" s="82"/>
      <c r="P336" s="76"/>
      <c r="Q336" s="28"/>
    </row>
    <row r="337" spans="1:17" s="32" customFormat="1" ht="12" customHeight="1">
      <c r="A337" s="27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98"/>
      <c r="M337" s="28"/>
      <c r="N337" s="82"/>
      <c r="P337" s="76"/>
      <c r="Q337" s="28"/>
    </row>
    <row r="338" spans="1:17" s="32" customFormat="1" ht="12" customHeight="1">
      <c r="A338" s="27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98"/>
      <c r="M338" s="28"/>
      <c r="N338" s="82"/>
      <c r="P338" s="76"/>
      <c r="Q338" s="28"/>
    </row>
    <row r="339" spans="1:17" s="32" customFormat="1" ht="12" customHeight="1">
      <c r="A339" s="27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98"/>
      <c r="M339" s="28"/>
      <c r="N339" s="82"/>
      <c r="P339" s="76"/>
      <c r="Q339" s="28"/>
    </row>
    <row r="340" spans="1:17" s="32" customFormat="1" ht="12" customHeight="1">
      <c r="A340" s="27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98"/>
      <c r="M340" s="28"/>
      <c r="N340" s="82"/>
      <c r="P340" s="76"/>
      <c r="Q340" s="28"/>
    </row>
    <row r="341" spans="1:17" s="32" customFormat="1" ht="12" customHeight="1">
      <c r="A341" s="27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98"/>
      <c r="M341" s="28"/>
      <c r="N341" s="82"/>
      <c r="P341" s="76"/>
      <c r="Q341" s="28"/>
    </row>
    <row r="342" spans="1:17" s="32" customFormat="1" ht="12" customHeight="1">
      <c r="A342" s="27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98"/>
      <c r="M342" s="28"/>
      <c r="N342" s="82"/>
      <c r="P342" s="76"/>
      <c r="Q342" s="28"/>
    </row>
    <row r="343" spans="1:17" s="32" customFormat="1" ht="12" customHeight="1">
      <c r="A343" s="27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98"/>
      <c r="M343" s="28"/>
      <c r="N343" s="82"/>
      <c r="P343" s="76"/>
      <c r="Q343" s="28"/>
    </row>
    <row r="344" spans="1:17" s="32" customFormat="1" ht="12" customHeight="1">
      <c r="A344" s="27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98"/>
      <c r="M344" s="28"/>
      <c r="N344" s="82"/>
      <c r="P344" s="76"/>
      <c r="Q344" s="28"/>
    </row>
    <row r="345" spans="1:17" s="32" customFormat="1" ht="12" customHeight="1">
      <c r="A345" s="27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98"/>
      <c r="M345" s="28"/>
      <c r="N345" s="82"/>
      <c r="P345" s="76"/>
      <c r="Q345" s="28"/>
    </row>
    <row r="346" spans="1:17" s="32" customFormat="1" ht="12" customHeight="1">
      <c r="A346" s="27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98"/>
      <c r="M346" s="28"/>
      <c r="N346" s="82"/>
      <c r="P346" s="76"/>
      <c r="Q346" s="28"/>
    </row>
    <row r="347" spans="1:17" s="32" customFormat="1" ht="12" customHeight="1">
      <c r="A347" s="27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98"/>
      <c r="M347" s="28"/>
      <c r="N347" s="82"/>
      <c r="P347" s="76"/>
      <c r="Q347" s="28"/>
    </row>
    <row r="348" spans="1:17" s="32" customFormat="1" ht="12" customHeight="1">
      <c r="A348" s="27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98"/>
      <c r="M348" s="28"/>
      <c r="N348" s="82"/>
      <c r="P348" s="76"/>
      <c r="Q348" s="28"/>
    </row>
    <row r="349" spans="1:17" s="32" customFormat="1" ht="12" customHeight="1">
      <c r="A349" s="27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98"/>
      <c r="M349" s="28"/>
      <c r="N349" s="82"/>
      <c r="P349" s="76"/>
      <c r="Q349" s="28"/>
    </row>
    <row r="350" spans="1:17" s="32" customFormat="1" ht="12" customHeight="1">
      <c r="A350" s="27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98"/>
      <c r="M350" s="28"/>
      <c r="N350" s="82"/>
      <c r="P350" s="76"/>
      <c r="Q350" s="28"/>
    </row>
    <row r="351" spans="1:17" s="32" customFormat="1" ht="12" customHeight="1">
      <c r="A351" s="27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98"/>
      <c r="M351" s="28"/>
      <c r="N351" s="82"/>
      <c r="P351" s="76"/>
      <c r="Q351" s="28"/>
    </row>
    <row r="352" spans="1:17" s="32" customFormat="1" ht="12" customHeight="1">
      <c r="A352" s="27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98"/>
      <c r="M352" s="28"/>
      <c r="N352" s="82"/>
      <c r="P352" s="76"/>
      <c r="Q352" s="28"/>
    </row>
    <row r="353" spans="1:17" s="32" customFormat="1" ht="12" customHeight="1">
      <c r="A353" s="27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98"/>
      <c r="M353" s="28"/>
      <c r="N353" s="82"/>
      <c r="P353" s="76"/>
      <c r="Q353" s="28"/>
    </row>
    <row r="354" spans="1:17" s="32" customFormat="1" ht="12" customHeight="1">
      <c r="A354" s="27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98"/>
      <c r="M354" s="28"/>
      <c r="N354" s="82"/>
      <c r="P354" s="76"/>
      <c r="Q354" s="28"/>
    </row>
    <row r="355" spans="1:17" s="32" customFormat="1" ht="12" customHeight="1">
      <c r="A355" s="27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98"/>
      <c r="M355" s="28"/>
      <c r="N355" s="82"/>
      <c r="P355" s="76"/>
      <c r="Q355" s="28"/>
    </row>
    <row r="356" spans="1:17" s="32" customFormat="1" ht="12" customHeight="1">
      <c r="A356" s="27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98"/>
      <c r="M356" s="28"/>
      <c r="N356" s="82"/>
      <c r="P356" s="76"/>
      <c r="Q356" s="28"/>
    </row>
    <row r="357" spans="1:17" s="32" customFormat="1" ht="12" customHeight="1">
      <c r="A357" s="27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98"/>
      <c r="M357" s="28"/>
      <c r="N357" s="82"/>
      <c r="P357" s="76"/>
      <c r="Q357" s="28"/>
    </row>
    <row r="358" spans="1:17" s="32" customFormat="1" ht="12" customHeight="1">
      <c r="A358" s="27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98"/>
      <c r="M358" s="28"/>
      <c r="N358" s="82"/>
      <c r="P358" s="76"/>
      <c r="Q358" s="28"/>
    </row>
    <row r="359" spans="1:17" s="32" customFormat="1" ht="12" customHeight="1">
      <c r="A359" s="27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98"/>
      <c r="M359" s="28"/>
      <c r="N359" s="82"/>
      <c r="P359" s="76"/>
      <c r="Q359" s="28"/>
    </row>
    <row r="360" spans="1:17" s="32" customFormat="1" ht="12" customHeight="1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98"/>
      <c r="M360" s="28"/>
      <c r="N360" s="82"/>
      <c r="P360" s="76"/>
      <c r="Q360" s="28"/>
    </row>
    <row r="361" spans="1:17" s="32" customFormat="1" ht="12" customHeight="1">
      <c r="A361" s="27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98"/>
      <c r="M361" s="28"/>
      <c r="N361" s="82"/>
      <c r="P361" s="76"/>
      <c r="Q361" s="28"/>
    </row>
    <row r="362" spans="1:17" s="32" customFormat="1" ht="12" customHeight="1">
      <c r="A362" s="27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98"/>
      <c r="M362" s="28"/>
      <c r="N362" s="82"/>
      <c r="P362" s="76"/>
      <c r="Q362" s="28"/>
    </row>
    <row r="363" spans="1:17" s="32" customFormat="1" ht="12" customHeight="1">
      <c r="A363" s="27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98"/>
      <c r="M363" s="28"/>
      <c r="N363" s="82"/>
      <c r="P363" s="76"/>
      <c r="Q363" s="28"/>
    </row>
    <row r="364" spans="1:17" s="32" customFormat="1" ht="12" customHeight="1">
      <c r="A364" s="27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98"/>
      <c r="M364" s="28"/>
      <c r="N364" s="82"/>
      <c r="P364" s="76"/>
      <c r="Q364" s="28"/>
    </row>
    <row r="365" spans="1:17" s="32" customFormat="1" ht="12" customHeight="1">
      <c r="A365" s="27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98"/>
      <c r="M365" s="28"/>
      <c r="N365" s="82"/>
      <c r="P365" s="76"/>
      <c r="Q365" s="28"/>
    </row>
    <row r="366" spans="1:17" s="32" customFormat="1" ht="12" customHeight="1">
      <c r="A366" s="27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98"/>
      <c r="M366" s="28"/>
      <c r="N366" s="82"/>
      <c r="P366" s="76"/>
      <c r="Q366" s="28"/>
    </row>
    <row r="367" spans="1:17" s="32" customFormat="1" ht="12" customHeight="1">
      <c r="A367" s="27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98"/>
      <c r="M367" s="28"/>
      <c r="N367" s="82"/>
      <c r="P367" s="76"/>
      <c r="Q367" s="28"/>
    </row>
    <row r="368" spans="1:17" s="32" customFormat="1" ht="12" customHeight="1">
      <c r="A368" s="27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98"/>
      <c r="M368" s="28"/>
      <c r="N368" s="82"/>
      <c r="P368" s="76"/>
      <c r="Q368" s="28"/>
    </row>
    <row r="369" spans="1:17" s="32" customFormat="1" ht="12" customHeight="1">
      <c r="A369" s="27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98"/>
      <c r="M369" s="28"/>
      <c r="N369" s="82"/>
      <c r="P369" s="76"/>
      <c r="Q369" s="28"/>
    </row>
    <row r="370" spans="1:17" s="32" customFormat="1" ht="12" customHeight="1">
      <c r="A370" s="27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98"/>
      <c r="M370" s="28"/>
      <c r="N370" s="82"/>
      <c r="P370" s="76"/>
      <c r="Q370" s="28"/>
    </row>
    <row r="371" spans="1:17" s="32" customFormat="1" ht="12" customHeight="1">
      <c r="A371" s="27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98"/>
      <c r="M371" s="28"/>
      <c r="N371" s="82"/>
      <c r="P371" s="76"/>
      <c r="Q371" s="28"/>
    </row>
    <row r="372" spans="1:17" s="32" customFormat="1" ht="12" customHeight="1">
      <c r="A372" s="27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98"/>
      <c r="M372" s="28"/>
      <c r="N372" s="82"/>
      <c r="P372" s="76"/>
      <c r="Q372" s="28"/>
    </row>
    <row r="373" spans="1:17" s="32" customFormat="1" ht="12" customHeight="1">
      <c r="A373" s="27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98"/>
      <c r="M373" s="28"/>
      <c r="N373" s="82"/>
      <c r="P373" s="76"/>
      <c r="Q373" s="28"/>
    </row>
    <row r="374" spans="1:17" s="32" customFormat="1" ht="12" customHeight="1">
      <c r="A374" s="27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98"/>
      <c r="M374" s="28"/>
      <c r="N374" s="82"/>
      <c r="P374" s="76"/>
      <c r="Q374" s="28"/>
    </row>
    <row r="375" spans="1:17" s="32" customFormat="1" ht="12" customHeight="1">
      <c r="A375" s="27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98"/>
      <c r="M375" s="28"/>
      <c r="N375" s="82"/>
      <c r="P375" s="76"/>
      <c r="Q375" s="28"/>
    </row>
    <row r="376" spans="1:17" s="32" customFormat="1" ht="12" customHeight="1">
      <c r="A376" s="27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98"/>
      <c r="M376" s="28"/>
      <c r="N376" s="82"/>
      <c r="P376" s="76"/>
      <c r="Q376" s="28"/>
    </row>
    <row r="377" spans="1:17" s="32" customFormat="1" ht="12" customHeight="1">
      <c r="A377" s="27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98"/>
      <c r="M377" s="28"/>
      <c r="N377" s="82"/>
      <c r="P377" s="76"/>
      <c r="Q377" s="28"/>
    </row>
    <row r="378" spans="1:17" s="32" customFormat="1" ht="12" customHeight="1">
      <c r="A378" s="27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98"/>
      <c r="M378" s="28"/>
      <c r="N378" s="82"/>
      <c r="P378" s="76"/>
      <c r="Q378" s="28"/>
    </row>
    <row r="379" spans="1:17" s="32" customFormat="1" ht="12" customHeight="1">
      <c r="A379" s="27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98"/>
      <c r="M379" s="28"/>
      <c r="N379" s="82"/>
      <c r="P379" s="76"/>
      <c r="Q379" s="28"/>
    </row>
    <row r="380" spans="1:17" s="32" customFormat="1" ht="12" customHeight="1">
      <c r="A380" s="27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98"/>
      <c r="M380" s="28"/>
      <c r="N380" s="82"/>
      <c r="P380" s="76"/>
      <c r="Q380" s="28"/>
    </row>
    <row r="381" spans="1:17" s="32" customFormat="1" ht="12" customHeight="1">
      <c r="A381" s="27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98"/>
      <c r="M381" s="28"/>
      <c r="N381" s="82"/>
      <c r="P381" s="76"/>
      <c r="Q381" s="28"/>
    </row>
    <row r="382" spans="1:17" s="32" customFormat="1" ht="12" customHeight="1">
      <c r="A382" s="27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98"/>
      <c r="M382" s="28"/>
      <c r="N382" s="82"/>
      <c r="P382" s="76"/>
      <c r="Q382" s="28"/>
    </row>
    <row r="383" spans="1:17" s="32" customFormat="1" ht="12" customHeight="1">
      <c r="A383" s="27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98"/>
      <c r="M383" s="28"/>
      <c r="N383" s="82"/>
      <c r="P383" s="76"/>
      <c r="Q383" s="28"/>
    </row>
    <row r="384" spans="1:17" s="32" customFormat="1" ht="12" customHeight="1">
      <c r="A384" s="27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98"/>
      <c r="M384" s="28"/>
      <c r="N384" s="82"/>
      <c r="P384" s="76"/>
      <c r="Q384" s="28"/>
    </row>
    <row r="385" spans="1:17" s="32" customFormat="1" ht="12" customHeight="1">
      <c r="A385" s="27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98"/>
      <c r="M385" s="28"/>
      <c r="N385" s="82"/>
      <c r="P385" s="76"/>
      <c r="Q385" s="28"/>
    </row>
    <row r="386" spans="1:17" s="32" customFormat="1" ht="12" customHeight="1">
      <c r="A386" s="27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98"/>
      <c r="M386" s="28"/>
      <c r="N386" s="82"/>
      <c r="P386" s="76"/>
      <c r="Q386" s="28"/>
    </row>
    <row r="387" spans="1:17" s="32" customFormat="1" ht="12" customHeight="1">
      <c r="A387" s="27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98"/>
      <c r="M387" s="28"/>
      <c r="N387" s="82"/>
      <c r="P387" s="76"/>
      <c r="Q387" s="28"/>
    </row>
    <row r="388" spans="1:17" s="32" customFormat="1" ht="12" customHeight="1">
      <c r="A388" s="27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98"/>
      <c r="M388" s="28"/>
      <c r="N388" s="82"/>
      <c r="P388" s="76"/>
      <c r="Q388" s="28"/>
    </row>
    <row r="389" spans="1:17" s="32" customFormat="1" ht="12" customHeight="1">
      <c r="A389" s="27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98"/>
      <c r="M389" s="28"/>
      <c r="N389" s="82"/>
      <c r="P389" s="76"/>
      <c r="Q389" s="28"/>
    </row>
    <row r="390" spans="1:17" s="32" customFormat="1" ht="12" customHeight="1">
      <c r="A390" s="27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98"/>
      <c r="M390" s="28"/>
      <c r="N390" s="82"/>
      <c r="P390" s="76"/>
      <c r="Q390" s="28"/>
    </row>
    <row r="391" spans="1:17" s="32" customFormat="1" ht="12" customHeight="1">
      <c r="A391" s="27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98"/>
      <c r="M391" s="28"/>
      <c r="N391" s="82"/>
      <c r="P391" s="76"/>
      <c r="Q391" s="28"/>
    </row>
    <row r="392" spans="1:17" s="32" customFormat="1" ht="12" customHeight="1">
      <c r="A392" s="27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98"/>
      <c r="M392" s="28"/>
      <c r="N392" s="82"/>
      <c r="P392" s="76"/>
      <c r="Q392" s="28"/>
    </row>
    <row r="393" spans="1:17" s="32" customFormat="1" ht="12" customHeight="1">
      <c r="A393" s="27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98"/>
      <c r="M393" s="28"/>
      <c r="N393" s="82"/>
      <c r="P393" s="76"/>
      <c r="Q393" s="28"/>
    </row>
    <row r="394" spans="1:17" s="32" customFormat="1" ht="12" customHeight="1">
      <c r="A394" s="27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98"/>
      <c r="M394" s="28"/>
      <c r="N394" s="82"/>
      <c r="P394" s="76"/>
      <c r="Q394" s="28"/>
    </row>
    <row r="395" spans="1:17" s="32" customFormat="1" ht="12" customHeight="1">
      <c r="A395" s="27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98"/>
      <c r="M395" s="28"/>
      <c r="N395" s="82"/>
      <c r="P395" s="76"/>
      <c r="Q395" s="28"/>
    </row>
    <row r="396" spans="1:17" s="32" customFormat="1" ht="12" customHeight="1">
      <c r="A396" s="27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98"/>
      <c r="M396" s="28"/>
      <c r="N396" s="82"/>
      <c r="P396" s="76"/>
      <c r="Q396" s="28"/>
    </row>
    <row r="397" spans="1:17" s="32" customFormat="1" ht="12" customHeight="1">
      <c r="A397" s="27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98"/>
      <c r="M397" s="28"/>
      <c r="N397" s="82"/>
      <c r="P397" s="76"/>
      <c r="Q397" s="28"/>
    </row>
    <row r="398" spans="1:17" s="32" customFormat="1" ht="12" customHeight="1">
      <c r="A398" s="27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98"/>
      <c r="M398" s="28"/>
      <c r="N398" s="82"/>
      <c r="P398" s="76"/>
      <c r="Q398" s="28"/>
    </row>
    <row r="399" spans="1:17" s="32" customFormat="1" ht="12" customHeight="1">
      <c r="A399" s="27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98"/>
      <c r="M399" s="28"/>
      <c r="N399" s="82"/>
      <c r="P399" s="76"/>
      <c r="Q399" s="28"/>
    </row>
    <row r="400" spans="1:17" s="32" customFormat="1" ht="12" customHeight="1">
      <c r="A400" s="27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98"/>
      <c r="M400" s="28"/>
      <c r="N400" s="82"/>
      <c r="P400" s="76"/>
      <c r="Q400" s="28"/>
    </row>
    <row r="401" spans="1:17" s="32" customFormat="1" ht="12" customHeight="1">
      <c r="A401" s="27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98"/>
      <c r="M401" s="28"/>
      <c r="N401" s="82"/>
      <c r="P401" s="76"/>
      <c r="Q401" s="28"/>
    </row>
    <row r="402" spans="1:17" s="32" customFormat="1" ht="12" customHeight="1">
      <c r="A402" s="27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98"/>
      <c r="M402" s="28"/>
      <c r="N402" s="82"/>
      <c r="P402" s="76"/>
      <c r="Q402" s="28"/>
    </row>
    <row r="403" spans="1:17" s="32" customFormat="1" ht="12" customHeight="1">
      <c r="A403" s="27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98"/>
      <c r="M403" s="28"/>
      <c r="N403" s="82"/>
      <c r="P403" s="76"/>
      <c r="Q403" s="28"/>
    </row>
    <row r="404" spans="1:17" s="32" customFormat="1" ht="12" customHeight="1">
      <c r="A404" s="27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98"/>
      <c r="M404" s="28"/>
      <c r="N404" s="82"/>
      <c r="P404" s="76"/>
      <c r="Q404" s="28"/>
    </row>
    <row r="405" spans="1:17" s="32" customFormat="1" ht="12" customHeight="1">
      <c r="A405" s="27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98"/>
      <c r="M405" s="28"/>
      <c r="N405" s="82"/>
      <c r="P405" s="76"/>
      <c r="Q405" s="28"/>
    </row>
    <row r="406" spans="1:17" s="32" customFormat="1" ht="12" customHeight="1">
      <c r="A406" s="27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98"/>
      <c r="M406" s="28"/>
      <c r="N406" s="82"/>
      <c r="P406" s="76"/>
      <c r="Q406" s="28"/>
    </row>
    <row r="407" spans="1:17" s="32" customFormat="1" ht="12" customHeight="1">
      <c r="A407" s="27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98"/>
      <c r="M407" s="28"/>
      <c r="N407" s="82"/>
      <c r="P407" s="76"/>
      <c r="Q407" s="28"/>
    </row>
    <row r="408" spans="1:17" s="32" customFormat="1" ht="12" customHeight="1">
      <c r="A408" s="27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98"/>
      <c r="M408" s="28"/>
      <c r="N408" s="82"/>
      <c r="P408" s="76"/>
      <c r="Q408" s="28"/>
    </row>
    <row r="409" spans="1:17" s="32" customFormat="1" ht="12" customHeight="1">
      <c r="A409" s="27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98"/>
      <c r="M409" s="28"/>
      <c r="N409" s="82"/>
      <c r="P409" s="76"/>
      <c r="Q409" s="28"/>
    </row>
    <row r="410" spans="1:17" s="32" customFormat="1" ht="12" customHeight="1">
      <c r="A410" s="27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98"/>
      <c r="M410" s="28"/>
      <c r="N410" s="82"/>
      <c r="P410" s="76"/>
      <c r="Q410" s="28"/>
    </row>
    <row r="411" spans="1:17" s="32" customFormat="1" ht="12" customHeight="1">
      <c r="A411" s="27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98"/>
      <c r="M411" s="28"/>
      <c r="N411" s="82"/>
      <c r="P411" s="76"/>
      <c r="Q411" s="28"/>
    </row>
    <row r="412" spans="1:17" s="32" customFormat="1" ht="12" customHeight="1">
      <c r="A412" s="27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98"/>
      <c r="M412" s="28"/>
      <c r="N412" s="82"/>
      <c r="P412" s="76"/>
      <c r="Q412" s="28"/>
    </row>
    <row r="413" spans="1:17" s="32" customFormat="1" ht="12" customHeight="1">
      <c r="A413" s="27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98"/>
      <c r="M413" s="28"/>
      <c r="N413" s="82"/>
      <c r="P413" s="76"/>
      <c r="Q413" s="28"/>
    </row>
    <row r="414" spans="1:17" s="32" customFormat="1" ht="12" customHeight="1">
      <c r="A414" s="27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98"/>
      <c r="M414" s="28"/>
      <c r="N414" s="82"/>
      <c r="P414" s="76"/>
      <c r="Q414" s="28"/>
    </row>
    <row r="415" spans="1:17" s="32" customFormat="1" ht="12" customHeight="1">
      <c r="A415" s="27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98"/>
      <c r="M415" s="28"/>
      <c r="N415" s="82"/>
      <c r="P415" s="76"/>
      <c r="Q415" s="28"/>
    </row>
    <row r="416" spans="1:17" s="32" customFormat="1" ht="12" customHeight="1">
      <c r="A416" s="27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98"/>
      <c r="M416" s="28"/>
      <c r="N416" s="82"/>
      <c r="P416" s="76"/>
      <c r="Q416" s="28"/>
    </row>
    <row r="417" spans="1:17" s="32" customFormat="1" ht="12" customHeight="1">
      <c r="A417" s="27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98"/>
      <c r="M417" s="28"/>
      <c r="N417" s="82"/>
      <c r="P417" s="76"/>
      <c r="Q417" s="28"/>
    </row>
    <row r="418" spans="1:17" s="32" customFormat="1" ht="12" customHeight="1">
      <c r="A418" s="27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98"/>
      <c r="M418" s="28"/>
      <c r="N418" s="82"/>
      <c r="P418" s="76"/>
      <c r="Q418" s="28"/>
    </row>
    <row r="419" spans="1:17" s="32" customFormat="1" ht="12" customHeight="1">
      <c r="A419" s="27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98"/>
      <c r="M419" s="28"/>
      <c r="N419" s="82"/>
      <c r="P419" s="76"/>
      <c r="Q419" s="28"/>
    </row>
    <row r="420" spans="1:17" s="32" customFormat="1" ht="12" customHeight="1">
      <c r="A420" s="27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98"/>
      <c r="M420" s="28"/>
      <c r="N420" s="82"/>
      <c r="P420" s="76"/>
      <c r="Q420" s="28"/>
    </row>
    <row r="421" spans="1:17" s="32" customFormat="1" ht="12" customHeight="1">
      <c r="A421" s="27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98"/>
      <c r="M421" s="28"/>
      <c r="N421" s="82"/>
      <c r="P421" s="76"/>
      <c r="Q421" s="28"/>
    </row>
    <row r="422" spans="1:17" s="32" customFormat="1" ht="12" customHeight="1">
      <c r="A422" s="27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98"/>
      <c r="M422" s="28"/>
      <c r="N422" s="82"/>
      <c r="P422" s="76"/>
      <c r="Q422" s="28"/>
    </row>
    <row r="423" spans="1:17" s="32" customFormat="1" ht="12" customHeight="1">
      <c r="A423" s="27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98"/>
      <c r="M423" s="28"/>
      <c r="N423" s="82"/>
      <c r="P423" s="76"/>
      <c r="Q423" s="28"/>
    </row>
    <row r="424" spans="1:17" s="32" customFormat="1" ht="12" customHeight="1">
      <c r="A424" s="27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98"/>
      <c r="M424" s="28"/>
      <c r="N424" s="82"/>
      <c r="P424" s="76"/>
      <c r="Q424" s="28"/>
    </row>
    <row r="425" spans="1:17" s="32" customFormat="1" ht="12" customHeight="1">
      <c r="A425" s="27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98"/>
      <c r="M425" s="28"/>
      <c r="N425" s="82"/>
      <c r="P425" s="76"/>
      <c r="Q425" s="28"/>
    </row>
    <row r="426" spans="1:17" s="32" customFormat="1" ht="12" customHeight="1">
      <c r="A426" s="27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98"/>
      <c r="M426" s="28"/>
      <c r="N426" s="82"/>
      <c r="P426" s="76"/>
      <c r="Q426" s="28"/>
    </row>
    <row r="427" spans="1:17" s="32" customFormat="1" ht="12" customHeight="1">
      <c r="A427" s="27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98"/>
      <c r="M427" s="28"/>
      <c r="N427" s="82"/>
      <c r="P427" s="76"/>
      <c r="Q427" s="28"/>
    </row>
    <row r="428" spans="1:17" s="32" customFormat="1" ht="12" customHeight="1">
      <c r="A428" s="27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98"/>
      <c r="M428" s="28"/>
      <c r="N428" s="82"/>
      <c r="P428" s="76"/>
      <c r="Q428" s="28"/>
    </row>
    <row r="429" spans="1:17" s="32" customFormat="1" ht="12" customHeight="1">
      <c r="A429" s="27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98"/>
      <c r="M429" s="28"/>
      <c r="N429" s="82"/>
      <c r="P429" s="76"/>
      <c r="Q429" s="28"/>
    </row>
    <row r="430" spans="1:17" s="32" customFormat="1" ht="12" customHeight="1">
      <c r="A430" s="27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98"/>
      <c r="M430" s="28"/>
      <c r="N430" s="82"/>
      <c r="P430" s="76"/>
      <c r="Q430" s="28"/>
    </row>
    <row r="431" spans="1:17" s="32" customFormat="1" ht="12" customHeight="1">
      <c r="A431" s="27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98"/>
      <c r="M431" s="28"/>
      <c r="N431" s="82"/>
      <c r="P431" s="76"/>
      <c r="Q431" s="28"/>
    </row>
    <row r="432" spans="1:17" s="32" customFormat="1" ht="12" customHeight="1">
      <c r="A432" s="27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98"/>
      <c r="M432" s="28"/>
      <c r="N432" s="82"/>
      <c r="P432" s="76"/>
      <c r="Q432" s="28"/>
    </row>
    <row r="433" spans="1:17" s="32" customFormat="1" ht="12" customHeight="1">
      <c r="A433" s="27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98"/>
      <c r="M433" s="28"/>
      <c r="N433" s="82"/>
      <c r="P433" s="76"/>
      <c r="Q433" s="28"/>
    </row>
    <row r="434" spans="1:17" s="32" customFormat="1" ht="12" customHeight="1">
      <c r="A434" s="27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98"/>
      <c r="M434" s="28"/>
      <c r="N434" s="82"/>
      <c r="P434" s="76"/>
      <c r="Q434" s="28"/>
    </row>
    <row r="435" spans="1:17" s="32" customFormat="1" ht="12" customHeight="1">
      <c r="A435" s="27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98"/>
      <c r="M435" s="28"/>
      <c r="N435" s="82"/>
      <c r="P435" s="76"/>
      <c r="Q435" s="28"/>
    </row>
    <row r="436" spans="1:17" s="32" customFormat="1" ht="12" customHeight="1">
      <c r="A436" s="27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98"/>
      <c r="M436" s="28"/>
      <c r="N436" s="82"/>
      <c r="P436" s="76"/>
      <c r="Q436" s="28"/>
    </row>
    <row r="437" spans="1:17" s="32" customFormat="1" ht="12" customHeight="1">
      <c r="A437" s="27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98"/>
      <c r="M437" s="28"/>
      <c r="N437" s="82"/>
      <c r="P437" s="76"/>
      <c r="Q437" s="28"/>
    </row>
    <row r="438" spans="1:17" s="32" customFormat="1" ht="12" customHeight="1">
      <c r="A438" s="27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98"/>
      <c r="M438" s="28"/>
      <c r="N438" s="82"/>
      <c r="P438" s="76"/>
      <c r="Q438" s="28"/>
    </row>
    <row r="439" spans="1:17" s="32" customFormat="1" ht="12" customHeight="1">
      <c r="A439" s="27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98"/>
      <c r="M439" s="28"/>
      <c r="N439" s="82"/>
      <c r="P439" s="76"/>
      <c r="Q439" s="28"/>
    </row>
    <row r="440" spans="1:17" s="32" customFormat="1" ht="12" customHeight="1">
      <c r="A440" s="27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98"/>
      <c r="M440" s="28"/>
      <c r="N440" s="82"/>
      <c r="P440" s="76"/>
      <c r="Q440" s="28"/>
    </row>
    <row r="441" spans="1:17" s="32" customFormat="1" ht="12" customHeight="1">
      <c r="A441" s="27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98"/>
      <c r="M441" s="28"/>
      <c r="N441" s="82"/>
      <c r="P441" s="76"/>
      <c r="Q441" s="28"/>
    </row>
    <row r="442" spans="1:17" s="32" customFormat="1" ht="12" customHeight="1">
      <c r="A442" s="27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98"/>
      <c r="M442" s="28"/>
      <c r="N442" s="82"/>
      <c r="P442" s="76"/>
      <c r="Q442" s="28"/>
    </row>
    <row r="443" spans="1:17" s="32" customFormat="1" ht="12" customHeight="1">
      <c r="A443" s="27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98"/>
      <c r="M443" s="28"/>
      <c r="N443" s="82"/>
      <c r="P443" s="76"/>
      <c r="Q443" s="28"/>
    </row>
    <row r="444" spans="1:17" s="32" customFormat="1" ht="12" customHeight="1">
      <c r="A444" s="27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98"/>
      <c r="M444" s="28"/>
      <c r="N444" s="82"/>
      <c r="P444" s="76"/>
      <c r="Q444" s="28"/>
    </row>
    <row r="445" spans="1:17" s="32" customFormat="1" ht="12" customHeight="1">
      <c r="A445" s="27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98"/>
      <c r="M445" s="28"/>
      <c r="N445" s="82"/>
      <c r="P445" s="76"/>
      <c r="Q445" s="28"/>
    </row>
    <row r="446" spans="1:17" s="32" customFormat="1" ht="12" customHeight="1">
      <c r="A446" s="27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98"/>
      <c r="M446" s="28"/>
      <c r="N446" s="82"/>
      <c r="P446" s="76"/>
      <c r="Q446" s="28"/>
    </row>
    <row r="447" spans="1:17" s="32" customFormat="1" ht="12" customHeight="1">
      <c r="A447" s="27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98"/>
      <c r="M447" s="28"/>
      <c r="N447" s="82"/>
      <c r="P447" s="76"/>
      <c r="Q447" s="28"/>
    </row>
    <row r="448" spans="1:17" s="32" customFormat="1" ht="12" customHeight="1">
      <c r="A448" s="27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98"/>
      <c r="M448" s="28"/>
      <c r="N448" s="82"/>
      <c r="P448" s="76"/>
      <c r="Q448" s="28"/>
    </row>
    <row r="449" spans="1:17" s="32" customFormat="1" ht="12" customHeight="1">
      <c r="A449" s="27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98"/>
      <c r="M449" s="28"/>
      <c r="N449" s="82"/>
      <c r="P449" s="76"/>
      <c r="Q449" s="28"/>
    </row>
    <row r="450" spans="1:17" s="32" customFormat="1" ht="12" customHeight="1">
      <c r="A450" s="27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98"/>
      <c r="M450" s="28"/>
      <c r="N450" s="82"/>
      <c r="P450" s="76"/>
      <c r="Q450" s="28"/>
    </row>
    <row r="451" spans="1:17" s="32" customFormat="1" ht="12" customHeight="1">
      <c r="A451" s="27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98"/>
      <c r="M451" s="28"/>
      <c r="N451" s="82"/>
      <c r="P451" s="76"/>
      <c r="Q451" s="28"/>
    </row>
    <row r="452" spans="1:17" s="32" customFormat="1" ht="12" customHeight="1">
      <c r="A452" s="27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98"/>
      <c r="M452" s="28"/>
      <c r="N452" s="82"/>
      <c r="P452" s="76"/>
      <c r="Q452" s="28"/>
    </row>
    <row r="453" spans="1:17" s="32" customFormat="1" ht="12" customHeight="1">
      <c r="A453" s="27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98"/>
      <c r="M453" s="28"/>
      <c r="N453" s="82"/>
      <c r="P453" s="76"/>
      <c r="Q453" s="28"/>
    </row>
    <row r="454" spans="1:17" s="32" customFormat="1" ht="12" customHeight="1">
      <c r="A454" s="27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98"/>
      <c r="M454" s="28"/>
      <c r="N454" s="82"/>
      <c r="P454" s="76"/>
      <c r="Q454" s="28"/>
    </row>
    <row r="455" spans="1:17" s="32" customFormat="1" ht="12" customHeight="1">
      <c r="A455" s="27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98"/>
      <c r="M455" s="28"/>
      <c r="N455" s="82"/>
      <c r="P455" s="76"/>
      <c r="Q455" s="28"/>
    </row>
    <row r="456" spans="1:17" s="32" customFormat="1" ht="12" customHeight="1">
      <c r="A456" s="27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98"/>
      <c r="M456" s="28"/>
      <c r="N456" s="82"/>
      <c r="P456" s="76"/>
      <c r="Q456" s="28"/>
    </row>
    <row r="457" spans="1:17" s="32" customFormat="1" ht="12" customHeight="1">
      <c r="A457" s="27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98"/>
      <c r="M457" s="28"/>
      <c r="N457" s="82"/>
      <c r="P457" s="76"/>
      <c r="Q457" s="28"/>
    </row>
    <row r="458" spans="1:17" s="32" customFormat="1" ht="12" customHeight="1">
      <c r="A458" s="27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98"/>
      <c r="M458" s="28"/>
      <c r="N458" s="82"/>
      <c r="P458" s="76"/>
      <c r="Q458" s="28"/>
    </row>
    <row r="459" spans="1:17" s="32" customFormat="1" ht="12" customHeight="1">
      <c r="A459" s="27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98"/>
      <c r="M459" s="28"/>
      <c r="N459" s="82"/>
      <c r="P459" s="76"/>
      <c r="Q459" s="28"/>
    </row>
    <row r="460" spans="1:17" s="32" customFormat="1" ht="12" customHeight="1">
      <c r="A460" s="27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98"/>
      <c r="M460" s="28"/>
      <c r="N460" s="82"/>
      <c r="P460" s="76"/>
      <c r="Q460" s="28"/>
    </row>
    <row r="461" spans="1:17" s="32" customFormat="1" ht="12" customHeight="1">
      <c r="A461" s="27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98"/>
      <c r="M461" s="28"/>
      <c r="N461" s="82"/>
      <c r="P461" s="76"/>
      <c r="Q461" s="28"/>
    </row>
    <row r="462" spans="1:17" s="32" customFormat="1" ht="12" customHeight="1">
      <c r="A462" s="27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98"/>
      <c r="M462" s="28"/>
      <c r="N462" s="82"/>
      <c r="P462" s="76"/>
      <c r="Q462" s="28"/>
    </row>
    <row r="463" spans="1:17" s="32" customFormat="1" ht="12" customHeight="1">
      <c r="A463" s="27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98"/>
      <c r="M463" s="28"/>
      <c r="N463" s="82"/>
      <c r="P463" s="76"/>
      <c r="Q463" s="28"/>
    </row>
    <row r="464" spans="1:17" s="32" customFormat="1" ht="12" customHeight="1">
      <c r="A464" s="27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98"/>
      <c r="M464" s="28"/>
      <c r="N464" s="82"/>
      <c r="P464" s="76"/>
      <c r="Q464" s="28"/>
    </row>
    <row r="465" spans="1:17" s="32" customFormat="1" ht="12" customHeight="1">
      <c r="A465" s="27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98"/>
      <c r="M465" s="28"/>
      <c r="N465" s="82"/>
      <c r="P465" s="76"/>
      <c r="Q465" s="28"/>
    </row>
    <row r="466" spans="1:17" s="32" customFormat="1" ht="12" customHeight="1">
      <c r="A466" s="27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98"/>
      <c r="M466" s="28"/>
      <c r="N466" s="82"/>
      <c r="P466" s="76"/>
      <c r="Q466" s="28"/>
    </row>
    <row r="467" spans="1:17" s="32" customFormat="1" ht="12" customHeight="1">
      <c r="A467" s="27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98"/>
      <c r="M467" s="28"/>
      <c r="N467" s="82"/>
      <c r="P467" s="76"/>
      <c r="Q467" s="28"/>
    </row>
    <row r="468" spans="1:17" s="32" customFormat="1" ht="12" customHeight="1">
      <c r="A468" s="27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98"/>
      <c r="M468" s="28"/>
      <c r="N468" s="82"/>
      <c r="P468" s="76"/>
      <c r="Q468" s="28"/>
    </row>
    <row r="469" spans="1:17" s="32" customFormat="1" ht="12" customHeight="1">
      <c r="A469" s="27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98"/>
      <c r="M469" s="28"/>
      <c r="N469" s="82"/>
      <c r="P469" s="76"/>
      <c r="Q469" s="28"/>
    </row>
    <row r="470" spans="1:17" s="32" customFormat="1" ht="12" customHeight="1">
      <c r="A470" s="27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98"/>
      <c r="M470" s="28"/>
      <c r="N470" s="82"/>
      <c r="P470" s="76"/>
      <c r="Q470" s="28"/>
    </row>
    <row r="471" spans="1:17" s="32" customFormat="1" ht="12" customHeight="1">
      <c r="A471" s="27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98"/>
      <c r="M471" s="28"/>
      <c r="N471" s="82"/>
      <c r="P471" s="76"/>
      <c r="Q471" s="28"/>
    </row>
    <row r="472" spans="1:17" s="32" customFormat="1" ht="12" customHeight="1">
      <c r="A472" s="27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98"/>
      <c r="M472" s="28"/>
      <c r="N472" s="82"/>
      <c r="P472" s="76"/>
      <c r="Q472" s="28"/>
    </row>
    <row r="473" spans="1:17" s="32" customFormat="1" ht="12" customHeight="1">
      <c r="A473" s="27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98"/>
      <c r="M473" s="28"/>
      <c r="N473" s="82"/>
      <c r="P473" s="76"/>
      <c r="Q473" s="28"/>
    </row>
    <row r="474" spans="1:17" s="32" customFormat="1" ht="12" customHeight="1">
      <c r="A474" s="27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98"/>
      <c r="M474" s="28"/>
      <c r="N474" s="82"/>
      <c r="P474" s="76"/>
      <c r="Q474" s="28"/>
    </row>
    <row r="475" spans="1:17" s="32" customFormat="1" ht="12" customHeight="1">
      <c r="A475" s="27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98"/>
      <c r="M475" s="28"/>
      <c r="N475" s="82"/>
      <c r="P475" s="76"/>
      <c r="Q475" s="28"/>
    </row>
    <row r="476" spans="1:17" s="32" customFormat="1" ht="12" customHeight="1">
      <c r="A476" s="27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98"/>
      <c r="M476" s="28"/>
      <c r="N476" s="82"/>
      <c r="P476" s="76"/>
      <c r="Q476" s="28"/>
    </row>
    <row r="477" spans="1:17" s="32" customFormat="1" ht="12" customHeight="1">
      <c r="A477" s="27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98"/>
      <c r="M477" s="28"/>
      <c r="N477" s="82"/>
      <c r="P477" s="76"/>
      <c r="Q477" s="28"/>
    </row>
    <row r="478" spans="1:17" s="32" customFormat="1" ht="12" customHeight="1">
      <c r="A478" s="27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98"/>
      <c r="M478" s="28"/>
      <c r="N478" s="82"/>
      <c r="P478" s="76"/>
      <c r="Q478" s="28"/>
    </row>
    <row r="479" spans="1:17" s="32" customFormat="1" ht="12" customHeight="1">
      <c r="A479" s="27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98"/>
      <c r="M479" s="28"/>
      <c r="N479" s="82"/>
      <c r="P479" s="76"/>
      <c r="Q479" s="28"/>
    </row>
    <row r="480" spans="1:17" s="32" customFormat="1" ht="12" customHeight="1">
      <c r="A480" s="27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98"/>
      <c r="M480" s="28"/>
      <c r="N480" s="82"/>
      <c r="P480" s="76"/>
      <c r="Q480" s="28"/>
    </row>
    <row r="481" spans="1:17" s="32" customFormat="1" ht="12" customHeight="1">
      <c r="A481" s="27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98"/>
      <c r="M481" s="28"/>
      <c r="N481" s="82"/>
      <c r="P481" s="76"/>
      <c r="Q481" s="28"/>
    </row>
    <row r="482" spans="1:17" s="32" customFormat="1" ht="12" customHeight="1">
      <c r="A482" s="27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98"/>
      <c r="M482" s="28"/>
      <c r="N482" s="82"/>
      <c r="P482" s="76"/>
      <c r="Q482" s="28"/>
    </row>
    <row r="483" spans="1:17" s="32" customFormat="1" ht="12" customHeight="1">
      <c r="A483" s="27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98"/>
      <c r="M483" s="28"/>
      <c r="N483" s="82"/>
      <c r="P483" s="76"/>
      <c r="Q483" s="28"/>
    </row>
    <row r="484" spans="1:17" s="32" customFormat="1" ht="12" customHeight="1">
      <c r="A484" s="27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98"/>
      <c r="M484" s="28"/>
      <c r="N484" s="82"/>
      <c r="P484" s="76"/>
      <c r="Q484" s="28"/>
    </row>
    <row r="485" spans="1:17" s="32" customFormat="1" ht="12" customHeight="1">
      <c r="A485" s="27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98"/>
      <c r="M485" s="28"/>
      <c r="N485" s="82"/>
      <c r="P485" s="76"/>
      <c r="Q485" s="28"/>
    </row>
    <row r="486" spans="1:17" s="32" customFormat="1" ht="12" customHeight="1">
      <c r="A486" s="27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98"/>
      <c r="M486" s="28"/>
      <c r="N486" s="82"/>
      <c r="P486" s="76"/>
      <c r="Q486" s="28"/>
    </row>
    <row r="487" spans="1:17" s="32" customFormat="1" ht="12" customHeight="1">
      <c r="A487" s="27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98"/>
      <c r="M487" s="28"/>
      <c r="N487" s="82"/>
      <c r="P487" s="76"/>
      <c r="Q487" s="28"/>
    </row>
    <row r="488" spans="1:17" s="32" customFormat="1" ht="12" customHeight="1">
      <c r="A488" s="27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98"/>
      <c r="M488" s="28"/>
      <c r="N488" s="82"/>
      <c r="P488" s="76"/>
      <c r="Q488" s="28"/>
    </row>
    <row r="489" spans="1:17" s="32" customFormat="1" ht="12" customHeight="1">
      <c r="A489" s="27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98"/>
      <c r="M489" s="28"/>
      <c r="N489" s="82"/>
      <c r="P489" s="76"/>
      <c r="Q489" s="28"/>
    </row>
    <row r="490" spans="1:17" s="32" customFormat="1" ht="12" customHeight="1">
      <c r="A490" s="27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98"/>
      <c r="M490" s="28"/>
      <c r="N490" s="82"/>
      <c r="P490" s="76"/>
      <c r="Q490" s="28"/>
    </row>
    <row r="491" spans="1:17" s="32" customFormat="1" ht="12" customHeight="1">
      <c r="A491" s="27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98"/>
      <c r="M491" s="28"/>
      <c r="N491" s="82"/>
      <c r="P491" s="76"/>
      <c r="Q491" s="28"/>
    </row>
    <row r="492" spans="1:17" s="32" customFormat="1" ht="12" customHeight="1">
      <c r="A492" s="27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98"/>
      <c r="M492" s="28"/>
      <c r="N492" s="82"/>
      <c r="P492" s="76"/>
      <c r="Q492" s="28"/>
    </row>
    <row r="493" spans="1:17" s="32" customFormat="1" ht="12" customHeight="1">
      <c r="A493" s="27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98"/>
      <c r="M493" s="28"/>
      <c r="N493" s="82"/>
      <c r="P493" s="76"/>
      <c r="Q493" s="28"/>
    </row>
    <row r="494" spans="1:17" s="32" customFormat="1" ht="12" customHeight="1">
      <c r="A494" s="27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98"/>
      <c r="M494" s="28"/>
      <c r="N494" s="82"/>
      <c r="P494" s="76"/>
      <c r="Q494" s="28"/>
    </row>
    <row r="495" spans="1:17" s="32" customFormat="1" ht="12" customHeight="1">
      <c r="A495" s="27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98"/>
      <c r="M495" s="28"/>
      <c r="N495" s="82"/>
      <c r="P495" s="76"/>
      <c r="Q495" s="28"/>
    </row>
    <row r="496" spans="1:17" s="32" customFormat="1" ht="12" customHeight="1">
      <c r="A496" s="27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98"/>
      <c r="M496" s="28"/>
      <c r="N496" s="82"/>
      <c r="P496" s="76"/>
      <c r="Q496" s="28"/>
    </row>
    <row r="497" spans="1:17" s="32" customFormat="1" ht="12" customHeight="1">
      <c r="A497" s="27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98"/>
      <c r="M497" s="28"/>
      <c r="N497" s="82"/>
      <c r="P497" s="76"/>
      <c r="Q497" s="28"/>
    </row>
    <row r="498" spans="1:17" s="32" customFormat="1" ht="12" customHeight="1">
      <c r="A498" s="27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98"/>
      <c r="M498" s="28"/>
      <c r="N498" s="82"/>
      <c r="P498" s="76"/>
      <c r="Q498" s="28"/>
    </row>
    <row r="499" spans="1:17" s="32" customFormat="1" ht="12" customHeight="1">
      <c r="A499" s="27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98"/>
      <c r="M499" s="28"/>
      <c r="N499" s="82"/>
      <c r="P499" s="76"/>
      <c r="Q499" s="28"/>
    </row>
    <row r="500" spans="1:17" s="32" customFormat="1" ht="12" customHeight="1">
      <c r="A500" s="27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98"/>
      <c r="M500" s="28"/>
      <c r="N500" s="82"/>
      <c r="P500" s="76"/>
      <c r="Q500" s="28"/>
    </row>
    <row r="501" spans="1:17" s="32" customFormat="1" ht="12" customHeight="1">
      <c r="A501" s="27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98"/>
      <c r="M501" s="28"/>
      <c r="N501" s="82"/>
      <c r="P501" s="76"/>
      <c r="Q501" s="28"/>
    </row>
    <row r="502" spans="1:17" s="32" customFormat="1" ht="12" customHeight="1">
      <c r="A502" s="27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98"/>
      <c r="M502" s="28"/>
      <c r="N502" s="82"/>
      <c r="P502" s="76"/>
      <c r="Q502" s="28"/>
    </row>
    <row r="503" spans="1:17" s="32" customFormat="1" ht="12" customHeight="1">
      <c r="A503" s="27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98"/>
      <c r="M503" s="28"/>
      <c r="N503" s="82"/>
      <c r="P503" s="76"/>
      <c r="Q503" s="28"/>
    </row>
    <row r="504" spans="1:17" s="32" customFormat="1" ht="12" customHeight="1">
      <c r="A504" s="27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98"/>
      <c r="M504" s="28"/>
      <c r="N504" s="82"/>
      <c r="P504" s="76"/>
      <c r="Q504" s="28"/>
    </row>
    <row r="505" spans="1:17" s="32" customFormat="1" ht="12" customHeight="1">
      <c r="A505" s="27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98"/>
      <c r="M505" s="28"/>
      <c r="N505" s="82"/>
      <c r="P505" s="76"/>
      <c r="Q505" s="28"/>
    </row>
    <row r="506" spans="1:17" s="32" customFormat="1" ht="12" customHeight="1">
      <c r="A506" s="27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98"/>
      <c r="M506" s="28"/>
      <c r="N506" s="82"/>
      <c r="P506" s="76"/>
      <c r="Q506" s="28"/>
    </row>
    <row r="507" spans="1:17" s="32" customFormat="1" ht="12" customHeight="1">
      <c r="A507" s="27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98"/>
      <c r="M507" s="28"/>
      <c r="N507" s="82"/>
      <c r="P507" s="76"/>
      <c r="Q507" s="28"/>
    </row>
    <row r="508" spans="1:17" s="32" customFormat="1" ht="12" customHeight="1">
      <c r="A508" s="27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98"/>
      <c r="M508" s="28"/>
      <c r="N508" s="82"/>
      <c r="P508" s="76"/>
      <c r="Q508" s="28"/>
    </row>
    <row r="509" spans="1:17" s="32" customFormat="1" ht="12" customHeight="1">
      <c r="A509" s="27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98"/>
      <c r="M509" s="28"/>
      <c r="N509" s="82"/>
      <c r="P509" s="76"/>
      <c r="Q509" s="28"/>
    </row>
    <row r="510" spans="1:17" s="32" customFormat="1" ht="12" customHeight="1">
      <c r="A510" s="27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98"/>
      <c r="M510" s="28"/>
      <c r="N510" s="82"/>
      <c r="P510" s="76"/>
      <c r="Q510" s="28"/>
    </row>
    <row r="511" spans="1:17" s="32" customFormat="1" ht="12" customHeight="1">
      <c r="A511" s="27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98"/>
      <c r="M511" s="28"/>
      <c r="N511" s="82"/>
      <c r="P511" s="76"/>
      <c r="Q511" s="28"/>
    </row>
    <row r="512" spans="1:17" s="32" customFormat="1" ht="12" customHeight="1">
      <c r="A512" s="27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98"/>
      <c r="M512" s="28"/>
      <c r="N512" s="82"/>
      <c r="P512" s="76"/>
      <c r="Q512" s="28"/>
    </row>
    <row r="513" spans="1:17" s="32" customFormat="1" ht="12" customHeight="1">
      <c r="A513" s="27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98"/>
      <c r="M513" s="28"/>
      <c r="N513" s="82"/>
      <c r="P513" s="76"/>
      <c r="Q513" s="28"/>
    </row>
    <row r="514" spans="1:17" s="32" customFormat="1" ht="12" customHeight="1">
      <c r="A514" s="27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98"/>
      <c r="M514" s="28"/>
      <c r="N514" s="82"/>
      <c r="P514" s="76"/>
      <c r="Q514" s="28"/>
    </row>
    <row r="515" spans="1:17" s="32" customFormat="1" ht="12" customHeight="1">
      <c r="A515" s="27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98"/>
      <c r="M515" s="28"/>
      <c r="N515" s="82"/>
      <c r="P515" s="76"/>
      <c r="Q515" s="28"/>
    </row>
    <row r="516" spans="1:17" s="32" customFormat="1" ht="12" customHeight="1">
      <c r="A516" s="27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98"/>
      <c r="M516" s="28"/>
      <c r="N516" s="82"/>
      <c r="P516" s="76"/>
      <c r="Q516" s="28"/>
    </row>
    <row r="517" spans="1:17" s="32" customFormat="1" ht="12" customHeight="1">
      <c r="A517" s="27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98"/>
      <c r="M517" s="28"/>
      <c r="N517" s="82"/>
      <c r="P517" s="76"/>
      <c r="Q517" s="28"/>
    </row>
    <row r="518" spans="1:17" s="32" customFormat="1" ht="12" customHeight="1">
      <c r="A518" s="27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98"/>
      <c r="M518" s="28"/>
      <c r="N518" s="82"/>
      <c r="P518" s="76"/>
      <c r="Q518" s="28"/>
    </row>
    <row r="519" spans="1:17" s="32" customFormat="1" ht="12" customHeight="1">
      <c r="A519" s="27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98"/>
      <c r="M519" s="28"/>
      <c r="N519" s="82"/>
      <c r="P519" s="76"/>
      <c r="Q519" s="28"/>
    </row>
    <row r="520" spans="1:17" s="32" customFormat="1" ht="12" customHeight="1">
      <c r="A520" s="27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98"/>
      <c r="M520" s="28"/>
      <c r="N520" s="82"/>
      <c r="P520" s="76"/>
      <c r="Q520" s="28"/>
    </row>
    <row r="521" spans="1:17" s="32" customFormat="1" ht="12" customHeight="1">
      <c r="A521" s="27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98"/>
      <c r="M521" s="28"/>
      <c r="N521" s="82"/>
      <c r="P521" s="76"/>
      <c r="Q521" s="28"/>
    </row>
    <row r="522" spans="1:17" s="32" customFormat="1" ht="12" customHeight="1">
      <c r="A522" s="27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98"/>
      <c r="M522" s="28"/>
      <c r="N522" s="82"/>
      <c r="P522" s="76"/>
      <c r="Q522" s="28"/>
    </row>
    <row r="523" spans="1:17" s="32" customFormat="1" ht="12" customHeight="1">
      <c r="A523" s="27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98"/>
      <c r="M523" s="28"/>
      <c r="N523" s="82"/>
      <c r="P523" s="76"/>
      <c r="Q523" s="28"/>
    </row>
    <row r="524" spans="1:17" s="32" customFormat="1" ht="12" customHeight="1">
      <c r="A524" s="27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98"/>
      <c r="M524" s="28"/>
      <c r="N524" s="82"/>
      <c r="P524" s="76"/>
      <c r="Q524" s="28"/>
    </row>
    <row r="525" spans="1:17" s="32" customFormat="1" ht="12" customHeight="1">
      <c r="A525" s="27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98"/>
      <c r="M525" s="28"/>
      <c r="N525" s="82"/>
      <c r="P525" s="76"/>
      <c r="Q525" s="28"/>
    </row>
    <row r="526" spans="1:17" s="32" customFormat="1" ht="12" customHeight="1">
      <c r="A526" s="27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98"/>
      <c r="M526" s="28"/>
      <c r="N526" s="82"/>
      <c r="P526" s="76"/>
      <c r="Q526" s="28"/>
    </row>
    <row r="527" spans="1:17" s="32" customFormat="1" ht="12" customHeight="1">
      <c r="A527" s="27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98"/>
      <c r="M527" s="28"/>
      <c r="N527" s="82"/>
      <c r="P527" s="76"/>
      <c r="Q527" s="28"/>
    </row>
    <row r="528" spans="1:17" s="32" customFormat="1" ht="12" customHeight="1">
      <c r="A528" s="27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98"/>
      <c r="M528" s="28"/>
      <c r="N528" s="82"/>
      <c r="P528" s="76"/>
      <c r="Q528" s="28"/>
    </row>
    <row r="529" spans="1:17" s="32" customFormat="1" ht="12" customHeight="1">
      <c r="A529" s="27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98"/>
      <c r="M529" s="28"/>
      <c r="N529" s="82"/>
      <c r="P529" s="76"/>
      <c r="Q529" s="28"/>
    </row>
    <row r="530" spans="1:17" s="32" customFormat="1" ht="12" customHeight="1">
      <c r="A530" s="27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98"/>
      <c r="M530" s="28"/>
      <c r="N530" s="82"/>
      <c r="P530" s="76"/>
      <c r="Q530" s="28"/>
    </row>
    <row r="531" spans="1:17" s="32" customFormat="1" ht="12" customHeight="1">
      <c r="A531" s="27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98"/>
      <c r="M531" s="28"/>
      <c r="N531" s="82"/>
      <c r="P531" s="76"/>
      <c r="Q531" s="28"/>
    </row>
    <row r="532" spans="1:17" s="32" customFormat="1" ht="12" customHeight="1">
      <c r="A532" s="27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98"/>
      <c r="M532" s="28"/>
      <c r="N532" s="82"/>
      <c r="P532" s="76"/>
      <c r="Q532" s="28"/>
    </row>
    <row r="533" spans="1:17" s="32" customFormat="1" ht="12" customHeight="1">
      <c r="A533" s="27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98"/>
      <c r="M533" s="28"/>
      <c r="N533" s="82"/>
      <c r="P533" s="76"/>
      <c r="Q533" s="28"/>
    </row>
    <row r="534" spans="1:17" s="32" customFormat="1" ht="12" customHeight="1">
      <c r="A534" s="27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98"/>
      <c r="M534" s="28"/>
      <c r="N534" s="82"/>
      <c r="P534" s="76"/>
      <c r="Q534" s="28"/>
    </row>
    <row r="535" spans="1:17" s="32" customFormat="1" ht="12" customHeight="1">
      <c r="A535" s="27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98"/>
      <c r="M535" s="28"/>
      <c r="N535" s="82"/>
      <c r="P535" s="76"/>
      <c r="Q535" s="28"/>
    </row>
    <row r="536" spans="1:17" s="32" customFormat="1" ht="12" customHeight="1">
      <c r="A536" s="27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98"/>
      <c r="M536" s="28"/>
      <c r="N536" s="82"/>
      <c r="P536" s="76"/>
      <c r="Q536" s="28"/>
    </row>
    <row r="537" spans="1:17" s="32" customFormat="1" ht="12" customHeight="1">
      <c r="A537" s="27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98"/>
      <c r="M537" s="28"/>
      <c r="N537" s="82"/>
      <c r="P537" s="76"/>
      <c r="Q537" s="28"/>
    </row>
    <row r="538" spans="1:17" s="32" customFormat="1" ht="12" customHeight="1">
      <c r="A538" s="27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98"/>
      <c r="M538" s="28"/>
      <c r="N538" s="82"/>
      <c r="P538" s="76"/>
      <c r="Q538" s="28"/>
    </row>
    <row r="539" spans="1:17" s="32" customFormat="1" ht="12" customHeight="1">
      <c r="A539" s="27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98"/>
      <c r="M539" s="28"/>
      <c r="N539" s="82"/>
      <c r="P539" s="76"/>
      <c r="Q539" s="28"/>
    </row>
    <row r="540" spans="1:17" s="32" customFormat="1" ht="12" customHeight="1">
      <c r="A540" s="27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98"/>
      <c r="M540" s="28"/>
      <c r="N540" s="82"/>
      <c r="P540" s="76"/>
      <c r="Q540" s="28"/>
    </row>
    <row r="541" spans="1:17" s="32" customFormat="1" ht="12" customHeight="1">
      <c r="A541" s="27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98"/>
      <c r="M541" s="28"/>
      <c r="N541" s="82"/>
      <c r="P541" s="76"/>
      <c r="Q541" s="28"/>
    </row>
    <row r="542" spans="1:17" s="32" customFormat="1" ht="12" customHeight="1">
      <c r="A542" s="27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98"/>
      <c r="M542" s="28"/>
      <c r="N542" s="82"/>
      <c r="P542" s="76"/>
      <c r="Q542" s="28"/>
    </row>
    <row r="543" spans="1:17" s="32" customFormat="1" ht="12" customHeight="1">
      <c r="A543" s="27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98"/>
      <c r="M543" s="28"/>
      <c r="N543" s="82"/>
      <c r="P543" s="76"/>
      <c r="Q543" s="28"/>
    </row>
    <row r="544" spans="1:17" s="32" customFormat="1" ht="12" customHeight="1">
      <c r="A544" s="27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98"/>
      <c r="M544" s="28"/>
      <c r="N544" s="82"/>
      <c r="P544" s="76"/>
      <c r="Q544" s="28"/>
    </row>
    <row r="545" spans="1:17" s="32" customFormat="1" ht="12" customHeight="1">
      <c r="A545" s="27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98"/>
      <c r="M545" s="28"/>
      <c r="N545" s="82"/>
      <c r="P545" s="76"/>
      <c r="Q545" s="28"/>
    </row>
    <row r="546" spans="1:17" s="32" customFormat="1" ht="12" customHeight="1">
      <c r="A546" s="27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98"/>
      <c r="M546" s="28"/>
      <c r="N546" s="82"/>
      <c r="P546" s="76"/>
      <c r="Q546" s="28"/>
    </row>
    <row r="547" spans="1:17" s="32" customFormat="1" ht="12" customHeight="1">
      <c r="A547" s="27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98"/>
      <c r="M547" s="28"/>
      <c r="N547" s="82"/>
      <c r="P547" s="76"/>
      <c r="Q547" s="28"/>
    </row>
    <row r="548" spans="1:17" s="32" customFormat="1" ht="12" customHeight="1">
      <c r="A548" s="27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98"/>
      <c r="M548" s="28"/>
      <c r="N548" s="82"/>
      <c r="P548" s="76"/>
      <c r="Q548" s="28"/>
    </row>
    <row r="549" spans="1:17" s="32" customFormat="1" ht="12" customHeight="1">
      <c r="A549" s="27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98"/>
      <c r="M549" s="28"/>
      <c r="N549" s="82"/>
      <c r="P549" s="76"/>
      <c r="Q549" s="28"/>
    </row>
    <row r="550" spans="1:17" s="32" customFormat="1" ht="12" customHeight="1">
      <c r="A550" s="27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98"/>
      <c r="M550" s="28"/>
      <c r="N550" s="82"/>
      <c r="P550" s="76"/>
      <c r="Q550" s="28"/>
    </row>
    <row r="551" spans="1:17" s="32" customFormat="1" ht="12" customHeight="1">
      <c r="A551" s="27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98"/>
      <c r="M551" s="28"/>
      <c r="N551" s="82"/>
      <c r="P551" s="76"/>
      <c r="Q551" s="28"/>
    </row>
    <row r="552" spans="1:17" s="32" customFormat="1" ht="12" customHeight="1">
      <c r="A552" s="27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98"/>
      <c r="M552" s="28"/>
      <c r="N552" s="82"/>
      <c r="P552" s="76"/>
      <c r="Q552" s="28"/>
    </row>
    <row r="553" spans="1:17" s="32" customFormat="1" ht="12" customHeight="1">
      <c r="A553" s="27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98"/>
      <c r="M553" s="28"/>
      <c r="N553" s="82"/>
      <c r="P553" s="76"/>
      <c r="Q553" s="28"/>
    </row>
    <row r="554" spans="1:17" s="32" customFormat="1" ht="12" customHeight="1">
      <c r="A554" s="27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98"/>
      <c r="M554" s="28"/>
      <c r="N554" s="82"/>
      <c r="P554" s="76"/>
      <c r="Q554" s="28"/>
    </row>
    <row r="555" spans="1:17" s="32" customFormat="1" ht="12" customHeight="1">
      <c r="A555" s="27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98"/>
      <c r="M555" s="28"/>
      <c r="N555" s="82"/>
      <c r="P555" s="76"/>
      <c r="Q555" s="28"/>
    </row>
    <row r="556" spans="1:17" s="32" customFormat="1" ht="12" customHeight="1">
      <c r="A556" s="27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98"/>
      <c r="M556" s="28"/>
      <c r="N556" s="82"/>
      <c r="P556" s="76"/>
      <c r="Q556" s="28"/>
    </row>
    <row r="557" spans="1:17" s="32" customFormat="1" ht="12" customHeight="1">
      <c r="A557" s="27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98"/>
      <c r="M557" s="28"/>
      <c r="N557" s="82"/>
      <c r="P557" s="76"/>
      <c r="Q557" s="28"/>
    </row>
    <row r="558" spans="1:17" s="32" customFormat="1" ht="12" customHeight="1">
      <c r="A558" s="27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98"/>
      <c r="M558" s="28"/>
      <c r="N558" s="82"/>
      <c r="P558" s="76"/>
      <c r="Q558" s="28"/>
    </row>
    <row r="559" spans="1:17" s="32" customFormat="1" ht="12" customHeight="1">
      <c r="A559" s="27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98"/>
      <c r="M559" s="28"/>
      <c r="N559" s="82"/>
      <c r="P559" s="76"/>
      <c r="Q559" s="28"/>
    </row>
    <row r="560" spans="1:17" s="32" customFormat="1" ht="12" customHeight="1">
      <c r="A560" s="27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98"/>
      <c r="M560" s="28"/>
      <c r="N560" s="82"/>
      <c r="P560" s="76"/>
      <c r="Q560" s="28"/>
    </row>
    <row r="561" spans="1:17" s="32" customFormat="1" ht="12" customHeight="1">
      <c r="A561" s="27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98"/>
      <c r="M561" s="28"/>
      <c r="N561" s="82"/>
      <c r="P561" s="76"/>
      <c r="Q561" s="28"/>
    </row>
    <row r="562" spans="1:17" s="32" customFormat="1" ht="12" customHeight="1">
      <c r="A562" s="27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98"/>
      <c r="M562" s="28"/>
      <c r="N562" s="82"/>
      <c r="P562" s="76"/>
      <c r="Q562" s="28"/>
    </row>
    <row r="563" spans="1:17" s="32" customFormat="1" ht="12" customHeight="1">
      <c r="A563" s="27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98"/>
      <c r="M563" s="28"/>
      <c r="N563" s="82"/>
      <c r="P563" s="76"/>
      <c r="Q563" s="28"/>
    </row>
    <row r="564" spans="1:17" s="32" customFormat="1" ht="12" customHeight="1">
      <c r="A564" s="27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98"/>
      <c r="M564" s="28"/>
      <c r="N564" s="82"/>
      <c r="P564" s="76"/>
      <c r="Q564" s="28"/>
    </row>
    <row r="565" spans="1:17" s="32" customFormat="1" ht="12" customHeight="1">
      <c r="A565" s="27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98"/>
      <c r="M565" s="28"/>
      <c r="N565" s="82"/>
      <c r="P565" s="76"/>
      <c r="Q565" s="28"/>
    </row>
    <row r="566" spans="1:17" s="32" customFormat="1" ht="12" customHeight="1">
      <c r="A566" s="27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98"/>
      <c r="M566" s="28"/>
      <c r="N566" s="82"/>
      <c r="P566" s="76"/>
      <c r="Q566" s="28"/>
    </row>
    <row r="567" spans="1:17" s="32" customFormat="1" ht="12" customHeight="1">
      <c r="A567" s="27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98"/>
      <c r="M567" s="28"/>
      <c r="N567" s="82"/>
      <c r="P567" s="76"/>
      <c r="Q567" s="28"/>
    </row>
    <row r="568" spans="1:17" s="32" customFormat="1" ht="12" customHeight="1">
      <c r="A568" s="27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98"/>
      <c r="M568" s="28"/>
      <c r="N568" s="82"/>
      <c r="P568" s="76"/>
      <c r="Q568" s="28"/>
    </row>
    <row r="569" spans="1:17" s="32" customFormat="1" ht="12" customHeight="1">
      <c r="A569" s="27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98"/>
      <c r="M569" s="28"/>
      <c r="N569" s="82"/>
      <c r="P569" s="76"/>
      <c r="Q569" s="28"/>
    </row>
    <row r="570" spans="1:17" s="32" customFormat="1" ht="12" customHeight="1">
      <c r="A570" s="27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98"/>
      <c r="M570" s="28"/>
      <c r="N570" s="82"/>
      <c r="P570" s="76"/>
      <c r="Q570" s="28"/>
    </row>
    <row r="571" spans="1:17" s="32" customFormat="1" ht="12" customHeight="1">
      <c r="A571" s="27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98"/>
      <c r="M571" s="28"/>
      <c r="N571" s="82"/>
      <c r="P571" s="76"/>
      <c r="Q571" s="28"/>
    </row>
    <row r="572" spans="1:17" s="32" customFormat="1" ht="12" customHeight="1">
      <c r="A572" s="27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98"/>
      <c r="M572" s="28"/>
      <c r="N572" s="82"/>
      <c r="P572" s="76"/>
      <c r="Q572" s="28"/>
    </row>
    <row r="573" spans="1:17" s="32" customFormat="1" ht="12" customHeight="1">
      <c r="A573" s="27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98"/>
      <c r="M573" s="28"/>
      <c r="N573" s="82"/>
      <c r="P573" s="76"/>
      <c r="Q573" s="28"/>
    </row>
    <row r="574" spans="1:17" s="32" customFormat="1" ht="12" customHeight="1">
      <c r="A574" s="27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98"/>
      <c r="M574" s="28"/>
      <c r="N574" s="82"/>
      <c r="P574" s="76"/>
      <c r="Q574" s="28"/>
    </row>
    <row r="575" spans="1:17" s="32" customFormat="1" ht="12" customHeight="1">
      <c r="A575" s="27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98"/>
      <c r="M575" s="28"/>
      <c r="N575" s="82"/>
      <c r="P575" s="76"/>
      <c r="Q575" s="28"/>
    </row>
    <row r="576" spans="1:17" s="32" customFormat="1" ht="12" customHeight="1">
      <c r="A576" s="27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98"/>
      <c r="M576" s="28"/>
      <c r="N576" s="82"/>
      <c r="P576" s="76"/>
      <c r="Q576" s="28"/>
    </row>
    <row r="577" spans="1:17" s="32" customFormat="1" ht="12" customHeight="1">
      <c r="A577" s="27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98"/>
      <c r="M577" s="28"/>
      <c r="N577" s="82"/>
      <c r="P577" s="76"/>
      <c r="Q577" s="28"/>
    </row>
    <row r="578" spans="1:17" s="32" customFormat="1" ht="12" customHeight="1">
      <c r="A578" s="27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98"/>
      <c r="M578" s="28"/>
      <c r="N578" s="82"/>
      <c r="P578" s="76"/>
      <c r="Q578" s="28"/>
    </row>
    <row r="579" spans="1:17" s="32" customFormat="1" ht="12" customHeight="1">
      <c r="A579" s="27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98"/>
      <c r="M579" s="28"/>
      <c r="N579" s="82"/>
      <c r="P579" s="76"/>
      <c r="Q579" s="28"/>
    </row>
    <row r="580" spans="1:17" s="32" customFormat="1" ht="12" customHeight="1">
      <c r="A580" s="27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98"/>
      <c r="M580" s="28"/>
      <c r="N580" s="82"/>
      <c r="P580" s="76"/>
      <c r="Q580" s="28"/>
    </row>
    <row r="581" spans="1:17" s="32" customFormat="1" ht="12" customHeight="1">
      <c r="A581" s="27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98"/>
      <c r="M581" s="28"/>
      <c r="N581" s="82"/>
      <c r="P581" s="76"/>
      <c r="Q581" s="28"/>
    </row>
    <row r="582" spans="1:17" s="32" customFormat="1" ht="12" customHeight="1">
      <c r="A582" s="27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98"/>
      <c r="M582" s="28"/>
      <c r="N582" s="82"/>
      <c r="P582" s="76"/>
      <c r="Q582" s="28"/>
    </row>
    <row r="583" spans="1:17" s="32" customFormat="1" ht="12" customHeight="1">
      <c r="A583" s="27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98"/>
      <c r="M583" s="28"/>
      <c r="N583" s="82"/>
      <c r="P583" s="76"/>
      <c r="Q583" s="28"/>
    </row>
    <row r="584" spans="1:17" s="32" customFormat="1" ht="12" customHeight="1">
      <c r="A584" s="27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98"/>
      <c r="M584" s="28"/>
      <c r="N584" s="82"/>
      <c r="P584" s="76"/>
      <c r="Q584" s="28"/>
    </row>
    <row r="585" spans="1:17" s="32" customFormat="1" ht="12" customHeight="1">
      <c r="A585" s="27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98"/>
      <c r="M585" s="28"/>
      <c r="N585" s="82"/>
      <c r="P585" s="76"/>
      <c r="Q585" s="28"/>
    </row>
    <row r="586" spans="1:17" s="32" customFormat="1" ht="12" customHeight="1">
      <c r="A586" s="27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98"/>
      <c r="M586" s="28"/>
      <c r="N586" s="82"/>
      <c r="P586" s="76"/>
      <c r="Q586" s="28"/>
    </row>
    <row r="587" spans="1:17" s="32" customFormat="1" ht="12" customHeight="1">
      <c r="A587" s="27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98"/>
      <c r="M587" s="28"/>
      <c r="N587" s="82"/>
      <c r="P587" s="76"/>
      <c r="Q587" s="28"/>
    </row>
    <row r="588" spans="1:17" s="32" customFormat="1" ht="12" customHeight="1">
      <c r="A588" s="27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98"/>
      <c r="M588" s="28"/>
      <c r="N588" s="82"/>
      <c r="P588" s="76"/>
      <c r="Q588" s="28"/>
    </row>
    <row r="589" spans="1:17" s="32" customFormat="1" ht="12" customHeight="1">
      <c r="A589" s="27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98"/>
      <c r="M589" s="28"/>
      <c r="N589" s="82"/>
      <c r="P589" s="76"/>
      <c r="Q589" s="28"/>
    </row>
    <row r="590" spans="1:17" s="32" customFormat="1" ht="12" customHeight="1">
      <c r="A590" s="27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98"/>
      <c r="M590" s="28"/>
      <c r="N590" s="82"/>
      <c r="P590" s="76"/>
      <c r="Q590" s="28"/>
    </row>
    <row r="591" spans="1:17" s="32" customFormat="1" ht="12" customHeight="1">
      <c r="A591" s="27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98"/>
      <c r="M591" s="28"/>
      <c r="N591" s="82"/>
      <c r="P591" s="76"/>
      <c r="Q591" s="28"/>
    </row>
    <row r="592" spans="1:17" s="32" customFormat="1" ht="12" customHeight="1">
      <c r="A592" s="27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98"/>
      <c r="M592" s="28"/>
      <c r="N592" s="82"/>
      <c r="P592" s="76"/>
      <c r="Q592" s="28"/>
    </row>
    <row r="593" spans="1:17" s="32" customFormat="1" ht="12" customHeight="1">
      <c r="A593" s="27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98"/>
      <c r="M593" s="28"/>
      <c r="N593" s="82"/>
      <c r="P593" s="76"/>
      <c r="Q593" s="28"/>
    </row>
    <row r="594" spans="1:17" s="32" customFormat="1" ht="12" customHeight="1">
      <c r="A594" s="27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98"/>
      <c r="M594" s="28"/>
      <c r="N594" s="82"/>
      <c r="P594" s="76"/>
      <c r="Q594" s="28"/>
    </row>
    <row r="595" spans="1:17" s="32" customFormat="1" ht="12" customHeight="1">
      <c r="A595" s="27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98"/>
      <c r="M595" s="28"/>
      <c r="N595" s="82"/>
      <c r="P595" s="76"/>
      <c r="Q595" s="28"/>
    </row>
    <row r="596" spans="1:17" s="32" customFormat="1" ht="12" customHeight="1">
      <c r="A596" s="27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98"/>
      <c r="M596" s="28"/>
      <c r="N596" s="82"/>
      <c r="P596" s="76"/>
      <c r="Q596" s="28"/>
    </row>
    <row r="597" spans="1:17" s="32" customFormat="1" ht="12" customHeight="1">
      <c r="A597" s="27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98"/>
      <c r="M597" s="28"/>
      <c r="N597" s="82"/>
      <c r="P597" s="76"/>
      <c r="Q597" s="28"/>
    </row>
    <row r="598" spans="1:17" s="32" customFormat="1" ht="12" customHeight="1">
      <c r="A598" s="27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98"/>
      <c r="M598" s="28"/>
      <c r="N598" s="82"/>
      <c r="P598" s="76"/>
      <c r="Q598" s="28"/>
    </row>
    <row r="599" spans="1:17" s="32" customFormat="1" ht="12" customHeight="1">
      <c r="A599" s="27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98"/>
      <c r="M599" s="28"/>
      <c r="N599" s="82"/>
      <c r="P599" s="76"/>
      <c r="Q599" s="28"/>
    </row>
    <row r="600" spans="1:17" s="32" customFormat="1" ht="12" customHeight="1">
      <c r="A600" s="27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98"/>
      <c r="M600" s="28"/>
      <c r="N600" s="82"/>
      <c r="P600" s="76"/>
      <c r="Q600" s="28"/>
    </row>
    <row r="601" spans="1:17" s="32" customFormat="1" ht="12" customHeight="1">
      <c r="A601" s="27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98"/>
      <c r="M601" s="28"/>
      <c r="N601" s="82"/>
      <c r="P601" s="76"/>
      <c r="Q601" s="28"/>
    </row>
    <row r="602" spans="1:17" s="32" customFormat="1" ht="12" customHeight="1">
      <c r="A602" s="27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98"/>
      <c r="M602" s="28"/>
      <c r="N602" s="82"/>
      <c r="P602" s="76"/>
      <c r="Q602" s="28"/>
    </row>
    <row r="603" spans="1:17" s="32" customFormat="1" ht="12" customHeight="1">
      <c r="A603" s="27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98"/>
      <c r="M603" s="28"/>
      <c r="N603" s="82"/>
      <c r="P603" s="76"/>
      <c r="Q603" s="28"/>
    </row>
    <row r="604" spans="1:17" s="32" customFormat="1" ht="12" customHeight="1">
      <c r="A604" s="27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98"/>
      <c r="M604" s="28"/>
      <c r="N604" s="82"/>
      <c r="P604" s="76"/>
      <c r="Q604" s="28"/>
    </row>
    <row r="605" spans="1:17" s="32" customFormat="1" ht="12" customHeight="1">
      <c r="A605" s="27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98"/>
      <c r="M605" s="28"/>
      <c r="N605" s="82"/>
      <c r="P605" s="76"/>
      <c r="Q605" s="28"/>
    </row>
    <row r="606" spans="1:17" s="32" customFormat="1" ht="12" customHeight="1">
      <c r="A606" s="27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98"/>
      <c r="M606" s="28"/>
      <c r="N606" s="82"/>
      <c r="P606" s="76"/>
      <c r="Q606" s="28"/>
    </row>
    <row r="607" spans="1:17" s="32" customFormat="1" ht="12" customHeight="1">
      <c r="A607" s="27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98"/>
      <c r="M607" s="28"/>
      <c r="N607" s="82"/>
      <c r="P607" s="76"/>
      <c r="Q607" s="28"/>
    </row>
    <row r="608" spans="1:17" s="32" customFormat="1" ht="12" customHeight="1">
      <c r="A608" s="27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98"/>
      <c r="M608" s="28"/>
      <c r="N608" s="82"/>
      <c r="P608" s="76"/>
      <c r="Q608" s="28"/>
    </row>
    <row r="609" spans="1:17" s="32" customFormat="1" ht="12" customHeight="1">
      <c r="A609" s="27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98"/>
      <c r="M609" s="28"/>
      <c r="N609" s="82"/>
      <c r="P609" s="76"/>
      <c r="Q609" s="28"/>
    </row>
    <row r="610" spans="1:17" s="32" customFormat="1" ht="12" customHeight="1">
      <c r="A610" s="27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98"/>
      <c r="M610" s="28"/>
      <c r="N610" s="82"/>
      <c r="P610" s="76"/>
      <c r="Q610" s="28"/>
    </row>
    <row r="611" spans="1:17" s="32" customFormat="1" ht="12" customHeight="1">
      <c r="A611" s="27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98"/>
      <c r="M611" s="28"/>
      <c r="N611" s="82"/>
      <c r="P611" s="76"/>
      <c r="Q611" s="28"/>
    </row>
    <row r="612" spans="1:17" s="32" customFormat="1" ht="12" customHeight="1">
      <c r="A612" s="27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98"/>
      <c r="M612" s="28"/>
      <c r="N612" s="82"/>
      <c r="P612" s="76"/>
      <c r="Q612" s="28"/>
    </row>
    <row r="613" spans="1:17" s="32" customFormat="1" ht="12" customHeight="1">
      <c r="A613" s="27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98"/>
      <c r="M613" s="28"/>
      <c r="N613" s="82"/>
      <c r="P613" s="76"/>
      <c r="Q613" s="28"/>
    </row>
    <row r="614" spans="1:17" s="32" customFormat="1" ht="12" customHeight="1">
      <c r="A614" s="27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98"/>
      <c r="M614" s="28"/>
      <c r="N614" s="82"/>
      <c r="P614" s="76"/>
      <c r="Q614" s="28"/>
    </row>
    <row r="615" spans="1:17" s="32" customFormat="1" ht="12" customHeight="1">
      <c r="A615" s="27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98"/>
      <c r="M615" s="28"/>
      <c r="N615" s="82"/>
      <c r="P615" s="76"/>
      <c r="Q615" s="28"/>
    </row>
    <row r="616" spans="1:17" s="32" customFormat="1" ht="12" customHeight="1">
      <c r="A616" s="27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98"/>
      <c r="M616" s="28"/>
      <c r="N616" s="82"/>
      <c r="P616" s="76"/>
      <c r="Q616" s="28"/>
    </row>
    <row r="617" spans="1:17" s="32" customFormat="1" ht="12" customHeight="1">
      <c r="A617" s="27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98"/>
      <c r="M617" s="28"/>
      <c r="N617" s="82"/>
      <c r="P617" s="76"/>
      <c r="Q617" s="28"/>
    </row>
    <row r="618" spans="1:17" s="32" customFormat="1" ht="12" customHeight="1">
      <c r="A618" s="27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98"/>
      <c r="M618" s="28"/>
      <c r="N618" s="82"/>
      <c r="P618" s="76"/>
      <c r="Q618" s="28"/>
    </row>
    <row r="619" spans="1:17" s="32" customFormat="1" ht="12" customHeight="1">
      <c r="A619" s="27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98"/>
      <c r="M619" s="28"/>
      <c r="N619" s="82"/>
      <c r="P619" s="76"/>
      <c r="Q619" s="28"/>
    </row>
    <row r="620" spans="1:17" s="32" customFormat="1" ht="12" customHeight="1">
      <c r="A620" s="27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98"/>
      <c r="M620" s="28"/>
      <c r="N620" s="82"/>
      <c r="P620" s="76"/>
      <c r="Q620" s="28"/>
    </row>
    <row r="621" spans="1:17" s="32" customFormat="1" ht="12" customHeight="1">
      <c r="A621" s="27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98"/>
      <c r="M621" s="28"/>
      <c r="N621" s="82"/>
      <c r="P621" s="76"/>
      <c r="Q621" s="28"/>
    </row>
    <row r="622" spans="1:17" s="32" customFormat="1" ht="12" customHeight="1">
      <c r="A622" s="27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98"/>
      <c r="M622" s="28"/>
      <c r="N622" s="82"/>
      <c r="P622" s="76"/>
      <c r="Q622" s="28"/>
    </row>
    <row r="623" spans="1:17" s="32" customFormat="1" ht="12" customHeight="1">
      <c r="A623" s="27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98"/>
      <c r="M623" s="28"/>
      <c r="N623" s="82"/>
      <c r="P623" s="76"/>
      <c r="Q623" s="28"/>
    </row>
    <row r="624" spans="1:17" s="32" customFormat="1" ht="12" customHeight="1">
      <c r="A624" s="27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98"/>
      <c r="M624" s="28"/>
      <c r="N624" s="82"/>
      <c r="P624" s="76"/>
      <c r="Q624" s="28"/>
    </row>
    <row r="625" spans="1:17" s="32" customFormat="1" ht="12" customHeight="1">
      <c r="A625" s="27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98"/>
      <c r="M625" s="28"/>
      <c r="N625" s="82"/>
      <c r="P625" s="76"/>
      <c r="Q625" s="28"/>
    </row>
    <row r="626" spans="1:17" s="32" customFormat="1" ht="12" customHeight="1">
      <c r="A626" s="27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98"/>
      <c r="M626" s="28"/>
      <c r="N626" s="82"/>
      <c r="P626" s="76"/>
      <c r="Q626" s="28"/>
    </row>
    <row r="627" spans="1:17" s="32" customFormat="1" ht="12" customHeight="1">
      <c r="A627" s="27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98"/>
      <c r="M627" s="28"/>
      <c r="N627" s="82"/>
      <c r="P627" s="76"/>
      <c r="Q627" s="28"/>
    </row>
    <row r="628" spans="1:17" s="32" customFormat="1" ht="12" customHeight="1">
      <c r="A628" s="27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98"/>
      <c r="M628" s="28"/>
      <c r="N628" s="82"/>
      <c r="P628" s="76"/>
      <c r="Q628" s="28"/>
    </row>
    <row r="629" spans="1:17" s="32" customFormat="1" ht="12" customHeight="1">
      <c r="A629" s="27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98"/>
      <c r="M629" s="28"/>
      <c r="N629" s="82"/>
      <c r="P629" s="76"/>
      <c r="Q629" s="28"/>
    </row>
    <row r="630" spans="1:17" s="32" customFormat="1" ht="12" customHeight="1">
      <c r="A630" s="27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98"/>
      <c r="M630" s="28"/>
      <c r="N630" s="82"/>
      <c r="P630" s="76"/>
      <c r="Q630" s="28"/>
    </row>
    <row r="631" spans="1:17" s="32" customFormat="1" ht="12" customHeight="1">
      <c r="A631" s="27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98"/>
      <c r="M631" s="28"/>
      <c r="N631" s="82"/>
      <c r="P631" s="76"/>
      <c r="Q631" s="28"/>
    </row>
    <row r="632" spans="1:17" s="32" customFormat="1" ht="12" customHeight="1">
      <c r="A632" s="27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98"/>
      <c r="M632" s="28"/>
      <c r="N632" s="82"/>
      <c r="P632" s="76"/>
      <c r="Q632" s="28"/>
    </row>
    <row r="633" spans="1:17" s="32" customFormat="1" ht="12" customHeight="1">
      <c r="A633" s="27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98"/>
      <c r="M633" s="28"/>
      <c r="N633" s="82"/>
      <c r="P633" s="76"/>
      <c r="Q633" s="28"/>
    </row>
    <row r="634" spans="1:17" s="32" customFormat="1" ht="12" customHeight="1">
      <c r="A634" s="27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98"/>
      <c r="M634" s="28"/>
      <c r="N634" s="82"/>
      <c r="P634" s="76"/>
      <c r="Q634" s="28"/>
    </row>
    <row r="635" spans="1:17" s="32" customFormat="1" ht="12" customHeight="1">
      <c r="A635" s="27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98"/>
      <c r="M635" s="28"/>
      <c r="N635" s="82"/>
      <c r="P635" s="76"/>
      <c r="Q635" s="28"/>
    </row>
    <row r="636" spans="1:17" s="32" customFormat="1" ht="12" customHeight="1">
      <c r="A636" s="27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98"/>
      <c r="M636" s="28"/>
      <c r="N636" s="82"/>
      <c r="P636" s="76"/>
      <c r="Q636" s="28"/>
    </row>
    <row r="637" spans="1:17" s="32" customFormat="1" ht="12" customHeight="1">
      <c r="A637" s="27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98"/>
      <c r="M637" s="28"/>
      <c r="N637" s="82"/>
      <c r="P637" s="76"/>
      <c r="Q637" s="28"/>
    </row>
    <row r="638" spans="1:17" s="32" customFormat="1" ht="12" customHeight="1">
      <c r="A638" s="27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98"/>
      <c r="M638" s="28"/>
      <c r="N638" s="82"/>
      <c r="P638" s="76"/>
      <c r="Q638" s="28"/>
    </row>
    <row r="639" spans="1:17" s="32" customFormat="1" ht="12" customHeight="1">
      <c r="A639" s="27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98"/>
      <c r="M639" s="28"/>
      <c r="N639" s="82"/>
      <c r="P639" s="76"/>
      <c r="Q639" s="28"/>
    </row>
    <row r="640" spans="1:17" s="32" customFormat="1" ht="12" customHeight="1">
      <c r="A640" s="27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98"/>
      <c r="M640" s="28"/>
      <c r="N640" s="82"/>
      <c r="P640" s="76"/>
      <c r="Q640" s="28"/>
    </row>
    <row r="641" spans="1:17" s="32" customFormat="1" ht="12" customHeight="1">
      <c r="A641" s="27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98"/>
      <c r="M641" s="28"/>
      <c r="N641" s="82"/>
      <c r="P641" s="76"/>
      <c r="Q641" s="28"/>
    </row>
    <row r="642" spans="1:17" s="32" customFormat="1" ht="12" customHeight="1">
      <c r="A642" s="27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98"/>
      <c r="M642" s="28"/>
      <c r="N642" s="82"/>
      <c r="P642" s="76"/>
      <c r="Q642" s="28"/>
    </row>
    <row r="643" spans="1:17" s="32" customFormat="1" ht="12" customHeight="1">
      <c r="A643" s="27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98"/>
      <c r="M643" s="28"/>
      <c r="N643" s="82"/>
      <c r="P643" s="76"/>
      <c r="Q643" s="28"/>
    </row>
    <row r="644" spans="1:17" s="32" customFormat="1" ht="12" customHeight="1">
      <c r="A644" s="27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98"/>
      <c r="M644" s="28"/>
      <c r="N644" s="82"/>
      <c r="P644" s="76"/>
      <c r="Q644" s="28"/>
    </row>
    <row r="645" spans="1:17" s="32" customFormat="1" ht="12" customHeight="1">
      <c r="A645" s="27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98"/>
      <c r="M645" s="28"/>
      <c r="N645" s="82"/>
      <c r="P645" s="76"/>
      <c r="Q645" s="28"/>
    </row>
    <row r="646" spans="1:17" s="32" customFormat="1" ht="12" customHeight="1">
      <c r="A646" s="27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98"/>
      <c r="M646" s="28"/>
      <c r="N646" s="82"/>
      <c r="P646" s="76"/>
      <c r="Q646" s="28"/>
    </row>
    <row r="647" spans="1:17" s="32" customFormat="1" ht="12" customHeight="1">
      <c r="A647" s="27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98"/>
      <c r="M647" s="28"/>
      <c r="N647" s="82"/>
      <c r="P647" s="76"/>
      <c r="Q647" s="28"/>
    </row>
    <row r="648" spans="1:17" s="32" customFormat="1" ht="12" customHeight="1">
      <c r="A648" s="27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98"/>
      <c r="M648" s="28"/>
      <c r="N648" s="82"/>
      <c r="P648" s="76"/>
      <c r="Q648" s="28"/>
    </row>
    <row r="649" spans="1:17" s="32" customFormat="1" ht="12" customHeight="1">
      <c r="A649" s="27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98"/>
      <c r="M649" s="28"/>
      <c r="N649" s="82"/>
      <c r="P649" s="76"/>
      <c r="Q649" s="28"/>
    </row>
    <row r="650" spans="1:17" s="32" customFormat="1" ht="12" customHeight="1">
      <c r="A650" s="27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98"/>
      <c r="M650" s="28"/>
      <c r="N650" s="82"/>
      <c r="P650" s="76"/>
      <c r="Q650" s="28"/>
    </row>
    <row r="651" spans="1:17" s="32" customFormat="1" ht="12" customHeight="1">
      <c r="A651" s="27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98"/>
      <c r="M651" s="28"/>
      <c r="N651" s="82"/>
      <c r="P651" s="76"/>
      <c r="Q651" s="28"/>
    </row>
    <row r="652" spans="1:17" s="32" customFormat="1" ht="12" customHeight="1">
      <c r="A652" s="27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98"/>
      <c r="M652" s="28"/>
      <c r="N652" s="82"/>
      <c r="P652" s="76"/>
      <c r="Q652" s="28"/>
    </row>
    <row r="653" spans="1:17" s="32" customFormat="1" ht="12" customHeight="1">
      <c r="A653" s="27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98"/>
      <c r="M653" s="28"/>
      <c r="N653" s="82"/>
      <c r="P653" s="76"/>
      <c r="Q653" s="28"/>
    </row>
    <row r="654" spans="1:17" s="32" customFormat="1" ht="12" customHeight="1">
      <c r="A654" s="27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98"/>
      <c r="M654" s="28"/>
      <c r="N654" s="82"/>
      <c r="P654" s="76"/>
      <c r="Q654" s="28"/>
    </row>
    <row r="655" spans="1:17" s="32" customFormat="1" ht="12" customHeight="1">
      <c r="A655" s="27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98"/>
      <c r="M655" s="28"/>
      <c r="N655" s="82"/>
      <c r="P655" s="76"/>
      <c r="Q655" s="28"/>
    </row>
    <row r="656" spans="1:17" s="32" customFormat="1" ht="12" customHeight="1">
      <c r="A656" s="27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98"/>
      <c r="M656" s="28"/>
      <c r="N656" s="82"/>
      <c r="P656" s="76"/>
      <c r="Q656" s="28"/>
    </row>
    <row r="657" spans="1:17" s="32" customFormat="1" ht="12" customHeight="1">
      <c r="A657" s="27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98"/>
      <c r="M657" s="28"/>
      <c r="N657" s="82"/>
      <c r="P657" s="76"/>
      <c r="Q657" s="28"/>
    </row>
    <row r="658" spans="1:17" s="32" customFormat="1" ht="12" customHeight="1">
      <c r="A658" s="27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98"/>
      <c r="M658" s="28"/>
      <c r="N658" s="82"/>
      <c r="P658" s="76"/>
      <c r="Q658" s="28"/>
    </row>
    <row r="659" spans="1:17" s="32" customFormat="1" ht="12" customHeight="1">
      <c r="A659" s="27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98"/>
      <c r="M659" s="28"/>
      <c r="N659" s="82"/>
      <c r="P659" s="76"/>
      <c r="Q659" s="28"/>
    </row>
    <row r="660" spans="1:17" s="32" customFormat="1" ht="12" customHeight="1">
      <c r="A660" s="27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98"/>
      <c r="M660" s="28"/>
      <c r="N660" s="82"/>
      <c r="P660" s="76"/>
      <c r="Q660" s="28"/>
    </row>
    <row r="661" spans="1:17" s="32" customFormat="1" ht="12" customHeight="1">
      <c r="A661" s="27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98"/>
      <c r="M661" s="28"/>
      <c r="N661" s="82"/>
      <c r="P661" s="76"/>
      <c r="Q661" s="28"/>
    </row>
    <row r="662" spans="1:17" s="32" customFormat="1" ht="12" customHeight="1">
      <c r="A662" s="27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98"/>
      <c r="M662" s="28"/>
      <c r="N662" s="82"/>
      <c r="P662" s="76"/>
      <c r="Q662" s="28"/>
    </row>
    <row r="663" spans="1:17" s="32" customFormat="1" ht="12" customHeight="1">
      <c r="A663" s="27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98"/>
      <c r="M663" s="28"/>
      <c r="N663" s="82"/>
      <c r="P663" s="76"/>
      <c r="Q663" s="28"/>
    </row>
    <row r="664" spans="1:17" s="32" customFormat="1" ht="12" customHeight="1">
      <c r="A664" s="27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98"/>
      <c r="M664" s="28"/>
      <c r="N664" s="82"/>
      <c r="P664" s="76"/>
      <c r="Q664" s="28"/>
    </row>
    <row r="665" spans="1:17" s="32" customFormat="1" ht="12" customHeight="1">
      <c r="A665" s="27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98"/>
      <c r="M665" s="28"/>
      <c r="N665" s="82"/>
      <c r="P665" s="76"/>
      <c r="Q665" s="28"/>
    </row>
    <row r="666" spans="1:17" s="32" customFormat="1" ht="12" customHeight="1">
      <c r="A666" s="27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98"/>
      <c r="M666" s="28"/>
      <c r="N666" s="82"/>
      <c r="P666" s="76"/>
      <c r="Q666" s="28"/>
    </row>
    <row r="667" spans="1:17" s="32" customFormat="1" ht="12" customHeight="1">
      <c r="A667" s="27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98"/>
      <c r="M667" s="28"/>
      <c r="N667" s="82"/>
      <c r="P667" s="76"/>
      <c r="Q667" s="28"/>
    </row>
    <row r="668" spans="1:17" s="32" customFormat="1" ht="12" customHeight="1">
      <c r="A668" s="27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98"/>
      <c r="M668" s="28"/>
      <c r="N668" s="82"/>
      <c r="P668" s="76"/>
      <c r="Q668" s="28"/>
    </row>
    <row r="669" spans="1:17" s="32" customFormat="1" ht="12" customHeight="1">
      <c r="A669" s="27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98"/>
      <c r="M669" s="28"/>
      <c r="N669" s="82"/>
      <c r="P669" s="76"/>
      <c r="Q669" s="28"/>
    </row>
    <row r="670" spans="1:17" s="32" customFormat="1" ht="12" customHeight="1">
      <c r="A670" s="27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98"/>
      <c r="M670" s="28"/>
      <c r="N670" s="82"/>
      <c r="P670" s="76"/>
      <c r="Q670" s="28"/>
    </row>
    <row r="671" spans="1:17" s="32" customFormat="1" ht="12" customHeight="1">
      <c r="A671" s="27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98"/>
      <c r="M671" s="28"/>
      <c r="N671" s="82"/>
      <c r="P671" s="76"/>
      <c r="Q671" s="28"/>
    </row>
    <row r="672" spans="1:17" s="32" customFormat="1" ht="12" customHeight="1">
      <c r="A672" s="27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98"/>
      <c r="M672" s="28"/>
      <c r="N672" s="82"/>
      <c r="P672" s="76"/>
      <c r="Q672" s="28"/>
    </row>
    <row r="673" spans="1:17" s="32" customFormat="1" ht="12" customHeight="1">
      <c r="A673" s="27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98"/>
      <c r="M673" s="28"/>
      <c r="N673" s="82"/>
      <c r="P673" s="76"/>
      <c r="Q673" s="28"/>
    </row>
    <row r="674" spans="1:17" s="32" customFormat="1" ht="12" customHeight="1">
      <c r="A674" s="27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98"/>
      <c r="M674" s="28"/>
      <c r="N674" s="82"/>
      <c r="P674" s="76"/>
      <c r="Q674" s="28"/>
    </row>
    <row r="675" spans="1:17" s="32" customFormat="1" ht="12" customHeight="1">
      <c r="A675" s="27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98"/>
      <c r="M675" s="28"/>
      <c r="N675" s="82"/>
      <c r="P675" s="76"/>
      <c r="Q675" s="28"/>
    </row>
    <row r="676" spans="1:17" s="32" customFormat="1" ht="12" customHeight="1">
      <c r="A676" s="27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98"/>
      <c r="M676" s="28"/>
      <c r="N676" s="82"/>
      <c r="P676" s="76"/>
      <c r="Q676" s="28"/>
    </row>
    <row r="677" spans="1:17" s="32" customFormat="1" ht="12" customHeight="1">
      <c r="A677" s="27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98"/>
      <c r="M677" s="28"/>
      <c r="N677" s="82"/>
      <c r="P677" s="76"/>
      <c r="Q677" s="28"/>
    </row>
    <row r="678" spans="1:17" s="32" customFormat="1" ht="12" customHeight="1">
      <c r="A678" s="27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98"/>
      <c r="M678" s="28"/>
      <c r="N678" s="82"/>
      <c r="P678" s="76"/>
      <c r="Q678" s="28"/>
    </row>
    <row r="679" spans="1:17" s="32" customFormat="1" ht="12" customHeight="1">
      <c r="A679" s="27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98"/>
      <c r="M679" s="28"/>
      <c r="N679" s="82"/>
      <c r="P679" s="76"/>
      <c r="Q679" s="28"/>
    </row>
    <row r="680" spans="1:17" s="32" customFormat="1" ht="12" customHeight="1">
      <c r="A680" s="27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98"/>
      <c r="M680" s="28"/>
      <c r="N680" s="82"/>
      <c r="P680" s="76"/>
      <c r="Q680" s="28"/>
    </row>
    <row r="681" spans="1:17" s="32" customFormat="1" ht="12" customHeight="1">
      <c r="A681" s="27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98"/>
      <c r="M681" s="28"/>
      <c r="N681" s="82"/>
      <c r="P681" s="76"/>
      <c r="Q681" s="28"/>
    </row>
    <row r="682" spans="1:17" s="32" customFormat="1" ht="12" customHeight="1">
      <c r="A682" s="27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98"/>
      <c r="M682" s="28"/>
      <c r="N682" s="82"/>
      <c r="P682" s="76"/>
      <c r="Q682" s="28"/>
    </row>
    <row r="683" spans="1:17" s="32" customFormat="1" ht="12" customHeight="1">
      <c r="A683" s="27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98"/>
      <c r="M683" s="28"/>
      <c r="N683" s="82"/>
      <c r="P683" s="76"/>
      <c r="Q683" s="28"/>
    </row>
    <row r="684" spans="1:17" s="32" customFormat="1" ht="12" customHeight="1">
      <c r="A684" s="27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98"/>
      <c r="M684" s="28"/>
      <c r="N684" s="82"/>
      <c r="P684" s="76"/>
      <c r="Q684" s="28"/>
    </row>
    <row r="685" spans="1:17" s="32" customFormat="1" ht="12" customHeight="1">
      <c r="A685" s="27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98"/>
      <c r="M685" s="28"/>
      <c r="N685" s="82"/>
      <c r="P685" s="76"/>
      <c r="Q685" s="28"/>
    </row>
    <row r="686" spans="1:17" s="32" customFormat="1" ht="12" customHeight="1">
      <c r="A686" s="27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98"/>
      <c r="M686" s="28"/>
      <c r="N686" s="82"/>
      <c r="P686" s="76"/>
      <c r="Q686" s="28"/>
    </row>
    <row r="687" spans="1:17" s="32" customFormat="1" ht="12" customHeight="1">
      <c r="A687" s="27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98"/>
      <c r="M687" s="28"/>
      <c r="N687" s="82"/>
      <c r="P687" s="76"/>
      <c r="Q687" s="28"/>
    </row>
    <row r="688" spans="1:17" s="32" customFormat="1" ht="12" customHeight="1">
      <c r="A688" s="27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98"/>
      <c r="M688" s="28"/>
      <c r="N688" s="82"/>
      <c r="P688" s="76"/>
      <c r="Q688" s="28"/>
    </row>
    <row r="689" spans="1:17" s="32" customFormat="1" ht="12" customHeight="1">
      <c r="A689" s="27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98"/>
      <c r="M689" s="28"/>
      <c r="N689" s="82"/>
      <c r="P689" s="76"/>
      <c r="Q689" s="28"/>
    </row>
    <row r="690" spans="1:17" s="32" customFormat="1" ht="12" customHeight="1">
      <c r="A690" s="27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98"/>
      <c r="M690" s="28"/>
      <c r="N690" s="82"/>
      <c r="P690" s="76"/>
      <c r="Q690" s="28"/>
    </row>
    <row r="691" spans="1:17" s="32" customFormat="1" ht="12" customHeight="1">
      <c r="A691" s="27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98"/>
      <c r="M691" s="28"/>
      <c r="N691" s="82"/>
      <c r="P691" s="76"/>
      <c r="Q691" s="28"/>
    </row>
    <row r="692" spans="1:17" s="32" customFormat="1" ht="12" customHeight="1">
      <c r="A692" s="27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98"/>
      <c r="M692" s="28"/>
      <c r="N692" s="82"/>
      <c r="P692" s="76"/>
      <c r="Q692" s="28"/>
    </row>
    <row r="693" spans="1:17" s="32" customFormat="1" ht="12" customHeight="1">
      <c r="A693" s="27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98"/>
      <c r="M693" s="28"/>
      <c r="N693" s="82"/>
      <c r="P693" s="76"/>
      <c r="Q693" s="28"/>
    </row>
    <row r="694" spans="1:17" s="32" customFormat="1" ht="12" customHeight="1">
      <c r="A694" s="27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98"/>
      <c r="M694" s="28"/>
      <c r="N694" s="82"/>
      <c r="P694" s="76"/>
      <c r="Q694" s="28"/>
    </row>
    <row r="695" spans="1:17" s="32" customFormat="1" ht="12" customHeight="1">
      <c r="A695" s="27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98"/>
      <c r="M695" s="28"/>
      <c r="N695" s="82"/>
      <c r="P695" s="76"/>
      <c r="Q695" s="28"/>
    </row>
    <row r="696" spans="1:17" s="32" customFormat="1" ht="12" customHeight="1">
      <c r="A696" s="27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98"/>
      <c r="M696" s="28"/>
      <c r="N696" s="82"/>
      <c r="P696" s="76"/>
      <c r="Q696" s="28"/>
    </row>
    <row r="697" spans="1:17" s="32" customFormat="1" ht="12" customHeight="1">
      <c r="A697" s="27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98"/>
      <c r="M697" s="28"/>
      <c r="N697" s="82"/>
      <c r="P697" s="76"/>
      <c r="Q697" s="28"/>
    </row>
    <row r="698" spans="1:17" s="32" customFormat="1" ht="12" customHeight="1">
      <c r="A698" s="27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98"/>
      <c r="M698" s="28"/>
      <c r="N698" s="82"/>
      <c r="P698" s="76"/>
      <c r="Q698" s="28"/>
    </row>
    <row r="699" spans="1:17" s="32" customFormat="1" ht="12" customHeight="1">
      <c r="A699" s="27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98"/>
      <c r="M699" s="28"/>
      <c r="N699" s="82"/>
      <c r="P699" s="76"/>
      <c r="Q699" s="28"/>
    </row>
    <row r="700" spans="1:17" s="32" customFormat="1" ht="12" customHeight="1">
      <c r="A700" s="27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98"/>
      <c r="M700" s="28"/>
      <c r="N700" s="82"/>
      <c r="P700" s="76"/>
      <c r="Q700" s="28"/>
    </row>
    <row r="701" spans="1:17" s="32" customFormat="1" ht="12" customHeight="1">
      <c r="A701" s="27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98"/>
      <c r="M701" s="28"/>
      <c r="N701" s="82"/>
      <c r="P701" s="76"/>
      <c r="Q701" s="28"/>
    </row>
    <row r="702" spans="1:17" s="32" customFormat="1" ht="12" customHeight="1">
      <c r="A702" s="27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98"/>
      <c r="M702" s="28"/>
      <c r="N702" s="82"/>
      <c r="P702" s="76"/>
      <c r="Q702" s="28"/>
    </row>
    <row r="703" spans="1:17" s="32" customFormat="1" ht="12" customHeight="1">
      <c r="A703" s="27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98"/>
      <c r="M703" s="28"/>
      <c r="N703" s="82"/>
      <c r="P703" s="76"/>
      <c r="Q703" s="28"/>
    </row>
    <row r="704" spans="1:17" s="32" customFormat="1" ht="12" customHeight="1">
      <c r="A704" s="27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98"/>
      <c r="M704" s="28"/>
      <c r="N704" s="82"/>
      <c r="P704" s="76"/>
      <c r="Q704" s="28"/>
    </row>
    <row r="705" spans="1:17" s="32" customFormat="1" ht="12" customHeight="1">
      <c r="A705" s="27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98"/>
      <c r="M705" s="28"/>
      <c r="N705" s="82"/>
      <c r="P705" s="76"/>
      <c r="Q705" s="28"/>
    </row>
    <row r="706" spans="1:17" s="32" customFormat="1" ht="12" customHeight="1">
      <c r="A706" s="27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98"/>
      <c r="M706" s="28"/>
      <c r="N706" s="82"/>
      <c r="P706" s="76"/>
      <c r="Q706" s="28"/>
    </row>
    <row r="707" spans="1:17" s="32" customFormat="1" ht="12" customHeight="1">
      <c r="A707" s="27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98"/>
      <c r="M707" s="28"/>
      <c r="N707" s="82"/>
      <c r="P707" s="76"/>
      <c r="Q707" s="28"/>
    </row>
    <row r="708" spans="1:17" s="32" customFormat="1" ht="12" customHeight="1">
      <c r="A708" s="27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98"/>
      <c r="M708" s="28"/>
      <c r="N708" s="82"/>
      <c r="P708" s="76"/>
      <c r="Q708" s="28"/>
    </row>
    <row r="709" spans="1:17" s="32" customFormat="1" ht="12" customHeight="1">
      <c r="A709" s="27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98"/>
      <c r="M709" s="28"/>
      <c r="N709" s="82"/>
      <c r="P709" s="76"/>
      <c r="Q709" s="28"/>
    </row>
    <row r="710" spans="1:17" s="32" customFormat="1" ht="12" customHeight="1">
      <c r="A710" s="27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98"/>
      <c r="M710" s="28"/>
      <c r="N710" s="82"/>
      <c r="P710" s="76"/>
      <c r="Q710" s="28"/>
    </row>
    <row r="711" spans="1:17" s="32" customFormat="1" ht="12" customHeight="1">
      <c r="A711" s="27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98"/>
      <c r="M711" s="28"/>
      <c r="N711" s="82"/>
      <c r="P711" s="76"/>
      <c r="Q711" s="28"/>
    </row>
    <row r="712" spans="1:17" s="32" customFormat="1" ht="12" customHeight="1">
      <c r="A712" s="27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98"/>
      <c r="M712" s="28"/>
      <c r="N712" s="82"/>
      <c r="P712" s="76"/>
      <c r="Q712" s="28"/>
    </row>
    <row r="713" spans="1:17" s="32" customFormat="1" ht="12" customHeight="1">
      <c r="A713" s="27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98"/>
      <c r="M713" s="28"/>
      <c r="N713" s="82"/>
      <c r="P713" s="76"/>
      <c r="Q713" s="28"/>
    </row>
    <row r="714" spans="1:17" s="32" customFormat="1" ht="12" customHeight="1">
      <c r="A714" s="27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98"/>
      <c r="M714" s="28"/>
      <c r="N714" s="82"/>
      <c r="P714" s="76"/>
      <c r="Q714" s="28"/>
    </row>
    <row r="715" spans="1:17" s="32" customFormat="1" ht="12" customHeight="1">
      <c r="A715" s="27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98"/>
      <c r="M715" s="28"/>
      <c r="N715" s="82"/>
      <c r="P715" s="76"/>
      <c r="Q715" s="28"/>
    </row>
    <row r="716" spans="1:17" s="32" customFormat="1" ht="12" customHeight="1">
      <c r="A716" s="27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98"/>
      <c r="M716" s="28"/>
      <c r="N716" s="82"/>
      <c r="P716" s="76"/>
      <c r="Q716" s="28"/>
    </row>
    <row r="717" spans="1:17" s="32" customFormat="1" ht="12" customHeight="1">
      <c r="A717" s="27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98"/>
      <c r="M717" s="28"/>
      <c r="N717" s="82"/>
      <c r="P717" s="76"/>
      <c r="Q717" s="28"/>
    </row>
    <row r="718" spans="1:17" s="32" customFormat="1" ht="12" customHeight="1">
      <c r="A718" s="27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98"/>
      <c r="M718" s="28"/>
      <c r="N718" s="82"/>
      <c r="P718" s="76"/>
      <c r="Q718" s="28"/>
    </row>
    <row r="719" spans="1:17" s="32" customFormat="1" ht="12" customHeight="1">
      <c r="A719" s="27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98"/>
      <c r="M719" s="28"/>
      <c r="N719" s="82"/>
      <c r="P719" s="76"/>
      <c r="Q719" s="28"/>
    </row>
    <row r="720" spans="1:17" s="32" customFormat="1" ht="12" customHeight="1">
      <c r="A720" s="27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98"/>
      <c r="M720" s="28"/>
      <c r="N720" s="82"/>
      <c r="P720" s="76"/>
      <c r="Q720" s="28"/>
    </row>
    <row r="721" spans="1:17" s="32" customFormat="1" ht="12" customHeight="1">
      <c r="A721" s="27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98"/>
      <c r="M721" s="28"/>
      <c r="N721" s="82"/>
      <c r="P721" s="76"/>
      <c r="Q721" s="28"/>
    </row>
    <row r="722" spans="1:17" s="32" customFormat="1" ht="12" customHeight="1">
      <c r="A722" s="27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98"/>
      <c r="M722" s="28"/>
      <c r="N722" s="82"/>
      <c r="P722" s="76"/>
      <c r="Q722" s="28"/>
    </row>
    <row r="723" spans="1:17" s="32" customFormat="1" ht="12" customHeight="1">
      <c r="A723" s="27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98"/>
      <c r="M723" s="28"/>
      <c r="N723" s="82"/>
      <c r="P723" s="76"/>
      <c r="Q723" s="28"/>
    </row>
    <row r="724" spans="1:17" s="32" customFormat="1" ht="12" customHeight="1">
      <c r="A724" s="27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98"/>
      <c r="M724" s="28"/>
      <c r="N724" s="82"/>
      <c r="P724" s="76"/>
      <c r="Q724" s="28"/>
    </row>
    <row r="725" spans="1:17" s="32" customFormat="1" ht="12" customHeight="1">
      <c r="A725" s="27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98"/>
      <c r="M725" s="28"/>
      <c r="N725" s="82"/>
      <c r="P725" s="76"/>
      <c r="Q725" s="28"/>
    </row>
    <row r="726" spans="1:17" s="32" customFormat="1" ht="12" customHeight="1">
      <c r="A726" s="27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98"/>
      <c r="M726" s="28"/>
      <c r="N726" s="82"/>
      <c r="P726" s="76"/>
      <c r="Q726" s="28"/>
    </row>
    <row r="727" spans="1:17" s="32" customFormat="1" ht="12" customHeight="1">
      <c r="A727" s="27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98"/>
      <c r="M727" s="28"/>
      <c r="N727" s="82"/>
      <c r="P727" s="76"/>
      <c r="Q727" s="28"/>
    </row>
    <row r="728" spans="1:17" s="32" customFormat="1" ht="12" customHeight="1">
      <c r="A728" s="27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98"/>
      <c r="M728" s="28"/>
      <c r="N728" s="82"/>
      <c r="P728" s="76"/>
      <c r="Q728" s="28"/>
    </row>
    <row r="729" spans="1:17" s="32" customFormat="1" ht="12" customHeight="1">
      <c r="A729" s="27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98"/>
      <c r="M729" s="28"/>
      <c r="N729" s="82"/>
      <c r="P729" s="76"/>
      <c r="Q729" s="28"/>
    </row>
    <row r="730" spans="1:17" s="32" customFormat="1" ht="12" customHeight="1">
      <c r="A730" s="27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98"/>
      <c r="M730" s="28"/>
      <c r="N730" s="82"/>
      <c r="P730" s="76"/>
      <c r="Q730" s="28"/>
    </row>
    <row r="731" spans="1:17" s="32" customFormat="1" ht="12" customHeight="1">
      <c r="A731" s="27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98"/>
      <c r="M731" s="28"/>
      <c r="N731" s="82"/>
      <c r="P731" s="76"/>
      <c r="Q731" s="28"/>
    </row>
    <row r="732" spans="1:17" s="32" customFormat="1" ht="12" customHeight="1">
      <c r="A732" s="27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98"/>
      <c r="M732" s="28"/>
      <c r="N732" s="82"/>
      <c r="P732" s="76"/>
      <c r="Q732" s="28"/>
    </row>
    <row r="733" spans="1:17" s="32" customFormat="1" ht="12" customHeight="1">
      <c r="A733" s="27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98"/>
      <c r="M733" s="28"/>
      <c r="N733" s="82"/>
      <c r="P733" s="76"/>
      <c r="Q733" s="28"/>
    </row>
    <row r="734" spans="1:17" s="32" customFormat="1" ht="12" customHeight="1">
      <c r="A734" s="27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98"/>
      <c r="M734" s="28"/>
      <c r="N734" s="82"/>
      <c r="P734" s="76"/>
      <c r="Q734" s="28"/>
    </row>
    <row r="735" spans="1:17" s="32" customFormat="1" ht="12" customHeight="1">
      <c r="A735" s="27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98"/>
      <c r="M735" s="28"/>
      <c r="N735" s="82"/>
      <c r="P735" s="76"/>
      <c r="Q735" s="28"/>
    </row>
    <row r="736" spans="1:17" s="32" customFormat="1" ht="12" customHeight="1">
      <c r="A736" s="27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98"/>
      <c r="M736" s="28"/>
      <c r="N736" s="82"/>
      <c r="P736" s="76"/>
      <c r="Q736" s="28"/>
    </row>
    <row r="737" spans="1:17" s="32" customFormat="1" ht="12" customHeight="1">
      <c r="A737" s="27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98"/>
      <c r="M737" s="28"/>
      <c r="N737" s="82"/>
      <c r="P737" s="76"/>
      <c r="Q737" s="28"/>
    </row>
    <row r="738" spans="1:17" s="32" customFormat="1" ht="12" customHeight="1">
      <c r="A738" s="27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98"/>
      <c r="M738" s="28"/>
      <c r="N738" s="82"/>
      <c r="P738" s="76"/>
      <c r="Q738" s="28"/>
    </row>
    <row r="739" spans="1:17" s="32" customFormat="1" ht="12" customHeight="1">
      <c r="A739" s="27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98"/>
      <c r="M739" s="28"/>
      <c r="N739" s="82"/>
      <c r="P739" s="76"/>
      <c r="Q739" s="28"/>
    </row>
    <row r="740" spans="1:17" s="32" customFormat="1" ht="12" customHeight="1">
      <c r="A740" s="27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98"/>
      <c r="M740" s="28"/>
      <c r="N740" s="82"/>
      <c r="P740" s="76"/>
      <c r="Q740" s="28"/>
    </row>
    <row r="741" spans="1:17" s="32" customFormat="1" ht="12" customHeight="1">
      <c r="A741" s="27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98"/>
      <c r="M741" s="28"/>
      <c r="N741" s="82"/>
      <c r="P741" s="76"/>
      <c r="Q741" s="28"/>
    </row>
    <row r="742" spans="1:17" s="32" customFormat="1" ht="12" customHeight="1">
      <c r="A742" s="27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98"/>
      <c r="M742" s="28"/>
      <c r="N742" s="82"/>
      <c r="P742" s="76"/>
      <c r="Q742" s="28"/>
    </row>
    <row r="743" spans="1:17" s="32" customFormat="1" ht="12" customHeight="1">
      <c r="A743" s="27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98"/>
      <c r="M743" s="28"/>
      <c r="N743" s="82"/>
      <c r="P743" s="76"/>
      <c r="Q743" s="28"/>
    </row>
    <row r="744" spans="1:17" s="32" customFormat="1" ht="12" customHeight="1">
      <c r="A744" s="27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98"/>
      <c r="M744" s="28"/>
      <c r="N744" s="82"/>
      <c r="P744" s="76"/>
      <c r="Q744" s="28"/>
    </row>
    <row r="745" spans="1:17" s="32" customFormat="1" ht="12" customHeight="1">
      <c r="A745" s="27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98"/>
      <c r="M745" s="28"/>
      <c r="N745" s="82"/>
      <c r="P745" s="76"/>
      <c r="Q745" s="28"/>
    </row>
    <row r="746" spans="1:17" s="32" customFormat="1" ht="12" customHeight="1">
      <c r="A746" s="27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98"/>
      <c r="M746" s="28"/>
      <c r="N746" s="82"/>
      <c r="P746" s="76"/>
      <c r="Q746" s="28"/>
    </row>
    <row r="747" spans="1:17" s="32" customFormat="1" ht="12" customHeight="1">
      <c r="A747" s="27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98"/>
      <c r="M747" s="28"/>
      <c r="N747" s="82"/>
      <c r="P747" s="76"/>
      <c r="Q747" s="28"/>
    </row>
    <row r="748" spans="1:17" s="32" customFormat="1" ht="12" customHeight="1">
      <c r="A748" s="27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98"/>
      <c r="M748" s="28"/>
      <c r="N748" s="82"/>
      <c r="P748" s="76"/>
      <c r="Q748" s="28"/>
    </row>
    <row r="749" spans="1:17" s="32" customFormat="1" ht="12" customHeight="1">
      <c r="A749" s="27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98"/>
      <c r="M749" s="28"/>
      <c r="N749" s="82"/>
      <c r="P749" s="76"/>
      <c r="Q749" s="28"/>
    </row>
    <row r="750" spans="1:17" s="32" customFormat="1" ht="12" customHeight="1">
      <c r="A750" s="27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98"/>
      <c r="M750" s="28"/>
      <c r="N750" s="82"/>
      <c r="P750" s="76"/>
      <c r="Q750" s="28"/>
    </row>
    <row r="751" spans="1:17" s="32" customFormat="1" ht="12" customHeight="1">
      <c r="A751" s="27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98"/>
      <c r="M751" s="28"/>
      <c r="N751" s="82"/>
      <c r="P751" s="76"/>
      <c r="Q751" s="28"/>
    </row>
    <row r="752" spans="1:17" s="32" customFormat="1" ht="12" customHeight="1">
      <c r="A752" s="27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98"/>
      <c r="M752" s="28"/>
      <c r="N752" s="82"/>
      <c r="P752" s="76"/>
      <c r="Q752" s="28"/>
    </row>
    <row r="753" spans="1:17" s="32" customFormat="1" ht="12" customHeight="1">
      <c r="A753" s="27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98"/>
      <c r="M753" s="28"/>
      <c r="N753" s="82"/>
      <c r="P753" s="76"/>
      <c r="Q753" s="28"/>
    </row>
    <row r="754" spans="1:17" s="32" customFormat="1" ht="12" customHeight="1">
      <c r="A754" s="27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98"/>
      <c r="M754" s="28"/>
      <c r="N754" s="82"/>
      <c r="P754" s="76"/>
      <c r="Q754" s="28"/>
    </row>
    <row r="755" spans="1:17" s="32" customFormat="1" ht="12" customHeight="1">
      <c r="A755" s="27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98"/>
      <c r="M755" s="28"/>
      <c r="N755" s="82"/>
      <c r="P755" s="76"/>
      <c r="Q755" s="28"/>
    </row>
    <row r="756" spans="1:17" s="32" customFormat="1" ht="12" customHeight="1">
      <c r="A756" s="27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98"/>
      <c r="M756" s="28"/>
      <c r="N756" s="82"/>
      <c r="P756" s="76"/>
      <c r="Q756" s="28"/>
    </row>
    <row r="757" spans="1:17" s="32" customFormat="1" ht="12" customHeight="1">
      <c r="A757" s="27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98"/>
      <c r="M757" s="28"/>
      <c r="N757" s="82"/>
      <c r="P757" s="76"/>
      <c r="Q757" s="28"/>
    </row>
    <row r="758" spans="1:17" s="32" customFormat="1" ht="12" customHeight="1">
      <c r="A758" s="27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98"/>
      <c r="M758" s="28"/>
      <c r="N758" s="82"/>
      <c r="P758" s="76"/>
      <c r="Q758" s="28"/>
    </row>
    <row r="759" spans="1:17" s="32" customFormat="1" ht="12" customHeight="1">
      <c r="A759" s="27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98"/>
      <c r="M759" s="28"/>
      <c r="N759" s="82"/>
      <c r="P759" s="76"/>
      <c r="Q759" s="28"/>
    </row>
    <row r="760" spans="1:17" s="32" customFormat="1" ht="12" customHeight="1">
      <c r="A760" s="27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98"/>
      <c r="M760" s="28"/>
      <c r="N760" s="82"/>
      <c r="P760" s="76"/>
      <c r="Q760" s="28"/>
    </row>
    <row r="761" spans="1:17" s="32" customFormat="1" ht="12" customHeight="1">
      <c r="A761" s="27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98"/>
      <c r="M761" s="28"/>
      <c r="N761" s="82"/>
      <c r="P761" s="76"/>
      <c r="Q761" s="28"/>
    </row>
    <row r="762" spans="1:17" s="32" customFormat="1" ht="12" customHeight="1">
      <c r="A762" s="27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98"/>
      <c r="M762" s="28"/>
      <c r="N762" s="82"/>
      <c r="P762" s="76"/>
      <c r="Q762" s="28"/>
    </row>
    <row r="763" spans="1:17" s="32" customFormat="1" ht="12" customHeight="1">
      <c r="A763" s="27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98"/>
      <c r="M763" s="28"/>
      <c r="N763" s="82"/>
      <c r="P763" s="76"/>
      <c r="Q763" s="28"/>
    </row>
    <row r="764" spans="1:17" s="32" customFormat="1" ht="12" customHeight="1">
      <c r="A764" s="27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98"/>
      <c r="M764" s="28"/>
      <c r="N764" s="82"/>
      <c r="P764" s="76"/>
      <c r="Q764" s="28"/>
    </row>
    <row r="765" spans="1:17" s="32" customFormat="1" ht="12" customHeight="1">
      <c r="A765" s="27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98"/>
      <c r="M765" s="28"/>
      <c r="N765" s="82"/>
      <c r="P765" s="76"/>
      <c r="Q765" s="28"/>
    </row>
    <row r="766" spans="1:17" s="32" customFormat="1" ht="12" customHeight="1">
      <c r="A766" s="27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98"/>
      <c r="M766" s="28"/>
      <c r="N766" s="82"/>
      <c r="P766" s="76"/>
      <c r="Q766" s="28"/>
    </row>
    <row r="767" spans="1:17" s="32" customFormat="1" ht="12" customHeight="1">
      <c r="A767" s="27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98"/>
      <c r="M767" s="28"/>
      <c r="N767" s="82"/>
      <c r="P767" s="76"/>
      <c r="Q767" s="28"/>
    </row>
    <row r="768" spans="1:17" s="32" customFormat="1" ht="12" customHeight="1">
      <c r="A768" s="27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98"/>
      <c r="M768" s="28"/>
      <c r="N768" s="82"/>
      <c r="P768" s="76"/>
      <c r="Q768" s="28"/>
    </row>
    <row r="769" spans="1:17" s="32" customFormat="1" ht="12" customHeight="1">
      <c r="A769" s="27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98"/>
      <c r="M769" s="28"/>
      <c r="N769" s="82"/>
      <c r="P769" s="76"/>
      <c r="Q769" s="28"/>
    </row>
    <row r="770" spans="1:17" s="32" customFormat="1" ht="12" customHeight="1">
      <c r="A770" s="27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98"/>
      <c r="M770" s="28"/>
      <c r="N770" s="82"/>
      <c r="P770" s="76"/>
      <c r="Q770" s="28"/>
    </row>
    <row r="771" spans="1:17" s="32" customFormat="1" ht="12" customHeight="1">
      <c r="A771" s="27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98"/>
      <c r="M771" s="28"/>
      <c r="N771" s="82"/>
      <c r="P771" s="76"/>
      <c r="Q771" s="28"/>
    </row>
    <row r="772" spans="1:17" s="32" customFormat="1" ht="12" customHeight="1">
      <c r="A772" s="27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98"/>
      <c r="M772" s="28"/>
      <c r="N772" s="82"/>
      <c r="P772" s="76"/>
      <c r="Q772" s="28"/>
    </row>
    <row r="773" spans="1:17" s="32" customFormat="1" ht="12" customHeight="1">
      <c r="A773" s="27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98"/>
      <c r="M773" s="28"/>
      <c r="N773" s="82"/>
      <c r="P773" s="76"/>
      <c r="Q773" s="28"/>
    </row>
    <row r="774" spans="1:17" s="32" customFormat="1" ht="12" customHeight="1">
      <c r="A774" s="27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98"/>
      <c r="M774" s="28"/>
      <c r="N774" s="82"/>
      <c r="P774" s="76"/>
      <c r="Q774" s="28"/>
    </row>
    <row r="775" spans="1:17" s="32" customFormat="1" ht="12" customHeight="1">
      <c r="A775" s="27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98"/>
      <c r="M775" s="28"/>
      <c r="N775" s="82"/>
      <c r="P775" s="76"/>
      <c r="Q775" s="28"/>
    </row>
    <row r="776" spans="1:17" s="32" customFormat="1" ht="12" customHeight="1">
      <c r="A776" s="27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98"/>
      <c r="M776" s="28"/>
      <c r="N776" s="82"/>
      <c r="P776" s="76"/>
      <c r="Q776" s="28"/>
    </row>
    <row r="777" spans="1:17" s="32" customFormat="1" ht="12" customHeight="1">
      <c r="A777" s="27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98"/>
      <c r="M777" s="28"/>
      <c r="N777" s="82"/>
      <c r="P777" s="76"/>
      <c r="Q777" s="28"/>
    </row>
    <row r="778" spans="1:17" s="32" customFormat="1" ht="12" customHeight="1">
      <c r="A778" s="27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98"/>
      <c r="M778" s="28"/>
      <c r="N778" s="82"/>
      <c r="P778" s="76"/>
      <c r="Q778" s="28"/>
    </row>
    <row r="779" spans="1:17" s="32" customFormat="1" ht="12" customHeight="1">
      <c r="A779" s="27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98"/>
      <c r="M779" s="28"/>
      <c r="N779" s="82"/>
      <c r="P779" s="76"/>
      <c r="Q779" s="28"/>
    </row>
    <row r="780" spans="1:17" s="32" customFormat="1" ht="12" customHeight="1">
      <c r="A780" s="27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98"/>
      <c r="M780" s="28"/>
      <c r="N780" s="82"/>
      <c r="P780" s="76"/>
      <c r="Q780" s="28"/>
    </row>
    <row r="781" spans="1:17" s="32" customFormat="1" ht="12" customHeight="1">
      <c r="A781" s="27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98"/>
      <c r="M781" s="28"/>
      <c r="N781" s="82"/>
      <c r="P781" s="76"/>
      <c r="Q781" s="28"/>
    </row>
    <row r="782" spans="1:17" s="32" customFormat="1" ht="12" customHeight="1">
      <c r="A782" s="27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98"/>
      <c r="M782" s="28"/>
      <c r="N782" s="82"/>
      <c r="P782" s="76"/>
      <c r="Q782" s="28"/>
    </row>
    <row r="783" spans="1:17" s="32" customFormat="1" ht="12" customHeight="1">
      <c r="A783" s="27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98"/>
      <c r="M783" s="28"/>
      <c r="N783" s="82"/>
      <c r="P783" s="76"/>
      <c r="Q783" s="28"/>
    </row>
    <row r="784" spans="1:17" s="32" customFormat="1" ht="12" customHeight="1">
      <c r="A784" s="27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98"/>
      <c r="M784" s="28"/>
      <c r="N784" s="82"/>
      <c r="P784" s="76"/>
      <c r="Q784" s="28"/>
    </row>
    <row r="785" spans="1:17" s="32" customFormat="1" ht="12" customHeight="1">
      <c r="A785" s="27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98"/>
      <c r="M785" s="28"/>
      <c r="N785" s="82"/>
      <c r="P785" s="76"/>
      <c r="Q785" s="28"/>
    </row>
    <row r="786" spans="1:17" s="32" customFormat="1" ht="12" customHeight="1">
      <c r="A786" s="27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98"/>
      <c r="M786" s="28"/>
      <c r="N786" s="82"/>
      <c r="P786" s="76"/>
      <c r="Q786" s="28"/>
    </row>
    <row r="787" spans="1:17" s="32" customFormat="1" ht="12" customHeight="1">
      <c r="A787" s="27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98"/>
      <c r="M787" s="28"/>
      <c r="N787" s="82"/>
      <c r="P787" s="76"/>
      <c r="Q787" s="28"/>
    </row>
    <row r="788" spans="1:17" s="32" customFormat="1" ht="12" customHeight="1">
      <c r="A788" s="27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98"/>
      <c r="M788" s="28"/>
      <c r="N788" s="82"/>
      <c r="P788" s="76"/>
      <c r="Q788" s="28"/>
    </row>
    <row r="789" spans="1:17" s="32" customFormat="1" ht="12" customHeight="1">
      <c r="A789" s="27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98"/>
      <c r="M789" s="28"/>
      <c r="N789" s="82"/>
      <c r="P789" s="76"/>
      <c r="Q789" s="28"/>
    </row>
    <row r="790" spans="1:17" s="32" customFormat="1" ht="12" customHeight="1">
      <c r="A790" s="27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98"/>
      <c r="M790" s="28"/>
      <c r="N790" s="82"/>
      <c r="P790" s="76"/>
      <c r="Q790" s="28"/>
    </row>
    <row r="791" spans="1:17" s="32" customFormat="1" ht="12" customHeight="1">
      <c r="A791" s="27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98"/>
      <c r="M791" s="28"/>
      <c r="N791" s="82"/>
      <c r="P791" s="76"/>
      <c r="Q791" s="28"/>
    </row>
    <row r="792" spans="1:17" s="32" customFormat="1" ht="12" customHeight="1">
      <c r="A792" s="27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98"/>
      <c r="M792" s="28"/>
      <c r="N792" s="82"/>
      <c r="P792" s="76"/>
      <c r="Q792" s="28"/>
    </row>
    <row r="793" spans="1:17" s="32" customFormat="1" ht="12" customHeight="1">
      <c r="A793" s="27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98"/>
      <c r="M793" s="28"/>
      <c r="N793" s="82"/>
      <c r="P793" s="76"/>
      <c r="Q793" s="28"/>
    </row>
    <row r="794" spans="1:17" s="32" customFormat="1" ht="12" customHeight="1">
      <c r="A794" s="27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98"/>
      <c r="M794" s="28"/>
      <c r="N794" s="82"/>
      <c r="P794" s="76"/>
      <c r="Q794" s="28"/>
    </row>
    <row r="795" spans="1:17" s="32" customFormat="1" ht="12" customHeight="1">
      <c r="A795" s="27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98"/>
      <c r="M795" s="28"/>
      <c r="N795" s="82"/>
      <c r="P795" s="76"/>
      <c r="Q795" s="28"/>
    </row>
    <row r="796" spans="1:17" s="32" customFormat="1" ht="12" customHeight="1">
      <c r="A796" s="27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98"/>
      <c r="M796" s="28"/>
      <c r="N796" s="82"/>
      <c r="P796" s="76"/>
      <c r="Q796" s="28"/>
    </row>
    <row r="797" spans="1:17" s="32" customFormat="1" ht="12" customHeight="1">
      <c r="A797" s="27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98"/>
      <c r="M797" s="28"/>
      <c r="N797" s="82"/>
      <c r="P797" s="76"/>
      <c r="Q797" s="28"/>
    </row>
    <row r="798" spans="1:17" s="32" customFormat="1" ht="12" customHeight="1">
      <c r="A798" s="27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98"/>
      <c r="M798" s="28"/>
      <c r="N798" s="82"/>
      <c r="P798" s="76"/>
      <c r="Q798" s="28"/>
    </row>
    <row r="799" spans="1:17" s="32" customFormat="1" ht="12" customHeight="1">
      <c r="A799" s="27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98"/>
      <c r="M799" s="28"/>
      <c r="N799" s="82"/>
      <c r="P799" s="76"/>
      <c r="Q799" s="28"/>
    </row>
    <row r="800" spans="1:17" s="32" customFormat="1" ht="12" customHeight="1">
      <c r="A800" s="27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98"/>
      <c r="M800" s="28"/>
      <c r="N800" s="82"/>
      <c r="P800" s="76"/>
      <c r="Q800" s="28"/>
    </row>
    <row r="801" spans="1:17" s="32" customFormat="1" ht="12" customHeight="1">
      <c r="A801" s="27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98"/>
      <c r="M801" s="28"/>
      <c r="N801" s="82"/>
      <c r="P801" s="76"/>
      <c r="Q801" s="28"/>
    </row>
    <row r="802" spans="1:17" s="32" customFormat="1" ht="12" customHeight="1">
      <c r="A802" s="27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98"/>
      <c r="M802" s="28"/>
      <c r="N802" s="82"/>
      <c r="P802" s="76"/>
      <c r="Q802" s="28"/>
    </row>
    <row r="803" spans="1:17" s="32" customFormat="1" ht="12" customHeight="1">
      <c r="A803" s="27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98"/>
      <c r="M803" s="28"/>
      <c r="N803" s="82"/>
      <c r="P803" s="76"/>
      <c r="Q803" s="28"/>
    </row>
    <row r="804" spans="1:17" s="32" customFormat="1" ht="12" customHeight="1">
      <c r="A804" s="27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98"/>
      <c r="M804" s="28"/>
      <c r="N804" s="82"/>
      <c r="P804" s="76"/>
      <c r="Q804" s="28"/>
    </row>
    <row r="805" spans="1:17" s="32" customFormat="1" ht="12" customHeight="1">
      <c r="A805" s="27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98"/>
      <c r="M805" s="28"/>
      <c r="N805" s="82"/>
      <c r="P805" s="76"/>
      <c r="Q805" s="28"/>
    </row>
    <row r="806" spans="1:17" s="32" customFormat="1" ht="12" customHeight="1">
      <c r="A806" s="27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98"/>
      <c r="M806" s="28"/>
      <c r="N806" s="82"/>
      <c r="P806" s="76"/>
      <c r="Q806" s="28"/>
    </row>
    <row r="807" spans="1:17" s="32" customFormat="1" ht="12" customHeight="1">
      <c r="A807" s="27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98"/>
      <c r="M807" s="28"/>
      <c r="N807" s="82"/>
      <c r="P807" s="76"/>
      <c r="Q807" s="28"/>
    </row>
    <row r="808" spans="1:17" s="32" customFormat="1" ht="12" customHeight="1">
      <c r="A808" s="27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98"/>
      <c r="M808" s="28"/>
      <c r="N808" s="82"/>
      <c r="P808" s="76"/>
      <c r="Q808" s="28"/>
    </row>
    <row r="809" spans="1:17" s="32" customFormat="1" ht="12" customHeight="1">
      <c r="A809" s="27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98"/>
      <c r="M809" s="28"/>
      <c r="N809" s="82"/>
      <c r="P809" s="76"/>
      <c r="Q809" s="28"/>
    </row>
    <row r="810" spans="1:17" s="32" customFormat="1" ht="12" customHeight="1">
      <c r="A810" s="27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98"/>
      <c r="M810" s="28"/>
      <c r="N810" s="82"/>
      <c r="P810" s="76"/>
      <c r="Q810" s="28"/>
    </row>
    <row r="811" spans="1:17" s="32" customFormat="1" ht="12" customHeight="1">
      <c r="A811" s="27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98"/>
      <c r="M811" s="28"/>
      <c r="N811" s="82"/>
      <c r="P811" s="76"/>
      <c r="Q811" s="28"/>
    </row>
    <row r="812" spans="1:17" s="32" customFormat="1" ht="12" customHeight="1">
      <c r="A812" s="27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98"/>
      <c r="M812" s="28"/>
      <c r="N812" s="82"/>
      <c r="P812" s="76"/>
      <c r="Q812" s="28"/>
    </row>
    <row r="813" spans="1:17" s="32" customFormat="1" ht="12" customHeight="1">
      <c r="A813" s="27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98"/>
      <c r="M813" s="28"/>
      <c r="N813" s="82"/>
      <c r="P813" s="76"/>
      <c r="Q813" s="28"/>
    </row>
    <row r="814" spans="1:17" s="32" customFormat="1" ht="12" customHeight="1">
      <c r="A814" s="27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98"/>
      <c r="M814" s="28"/>
      <c r="N814" s="82"/>
      <c r="P814" s="76"/>
      <c r="Q814" s="28"/>
    </row>
    <row r="815" spans="1:17" s="32" customFormat="1" ht="12" customHeight="1">
      <c r="A815" s="27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98"/>
      <c r="M815" s="28"/>
      <c r="N815" s="82"/>
      <c r="P815" s="76"/>
      <c r="Q815" s="28"/>
    </row>
    <row r="816" spans="1:17" s="32" customFormat="1" ht="12" customHeight="1">
      <c r="A816" s="27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98"/>
      <c r="M816" s="28"/>
      <c r="N816" s="82"/>
      <c r="P816" s="76"/>
      <c r="Q816" s="28"/>
    </row>
    <row r="817" spans="1:17" s="32" customFormat="1" ht="12" customHeight="1">
      <c r="A817" s="27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98"/>
      <c r="M817" s="28"/>
      <c r="N817" s="82"/>
      <c r="P817" s="76"/>
      <c r="Q817" s="28"/>
    </row>
    <row r="818" spans="1:17" s="32" customFormat="1" ht="12" customHeight="1">
      <c r="A818" s="27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98"/>
      <c r="M818" s="28"/>
      <c r="N818" s="82"/>
      <c r="P818" s="76"/>
      <c r="Q818" s="28"/>
    </row>
    <row r="819" spans="1:17" s="32" customFormat="1" ht="12" customHeight="1">
      <c r="A819" s="27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98"/>
      <c r="M819" s="28"/>
      <c r="N819" s="82"/>
      <c r="P819" s="76"/>
      <c r="Q819" s="28"/>
    </row>
    <row r="820" spans="1:17" s="32" customFormat="1" ht="12" customHeight="1">
      <c r="A820" s="27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98"/>
      <c r="M820" s="28"/>
      <c r="N820" s="82"/>
      <c r="P820" s="76"/>
      <c r="Q820" s="28"/>
    </row>
    <row r="821" spans="1:17" s="32" customFormat="1" ht="12" customHeight="1">
      <c r="A821" s="27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98"/>
      <c r="M821" s="28"/>
      <c r="N821" s="82"/>
      <c r="P821" s="76"/>
      <c r="Q821" s="28"/>
    </row>
    <row r="822" spans="1:17" s="32" customFormat="1" ht="12" customHeight="1">
      <c r="A822" s="27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98"/>
      <c r="M822" s="28"/>
      <c r="N822" s="82"/>
      <c r="P822" s="76"/>
      <c r="Q822" s="28"/>
    </row>
    <row r="823" spans="1:17" s="32" customFormat="1" ht="12" customHeight="1">
      <c r="A823" s="27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98"/>
      <c r="M823" s="28"/>
      <c r="N823" s="82"/>
      <c r="P823" s="76"/>
      <c r="Q823" s="28"/>
    </row>
    <row r="824" spans="1:17" s="32" customFormat="1" ht="12" customHeight="1">
      <c r="A824" s="27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98"/>
      <c r="M824" s="28"/>
      <c r="N824" s="82"/>
      <c r="P824" s="76"/>
      <c r="Q824" s="28"/>
    </row>
    <row r="825" spans="1:17" s="32" customFormat="1" ht="12" customHeight="1">
      <c r="A825" s="27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98"/>
      <c r="M825" s="28"/>
      <c r="N825" s="82"/>
      <c r="P825" s="76"/>
      <c r="Q825" s="28"/>
    </row>
    <row r="826" spans="1:17" s="32" customFormat="1" ht="12" customHeight="1">
      <c r="A826" s="27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98"/>
      <c r="M826" s="28"/>
      <c r="N826" s="82"/>
      <c r="P826" s="76"/>
      <c r="Q826" s="28"/>
    </row>
    <row r="827" spans="1:17" s="32" customFormat="1" ht="12" customHeight="1">
      <c r="A827" s="27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98"/>
      <c r="M827" s="28"/>
      <c r="N827" s="82"/>
      <c r="P827" s="76"/>
      <c r="Q827" s="28"/>
    </row>
    <row r="828" spans="1:17" s="32" customFormat="1" ht="12" customHeight="1">
      <c r="A828" s="27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98"/>
      <c r="M828" s="28"/>
      <c r="N828" s="82"/>
      <c r="P828" s="76"/>
      <c r="Q828" s="28"/>
    </row>
    <row r="829" spans="1:17" s="32" customFormat="1" ht="12" customHeight="1">
      <c r="A829" s="27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98"/>
      <c r="M829" s="28"/>
      <c r="N829" s="82"/>
      <c r="P829" s="76"/>
      <c r="Q829" s="28"/>
    </row>
    <row r="830" spans="1:17" s="32" customFormat="1" ht="12" customHeight="1">
      <c r="A830" s="27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98"/>
      <c r="M830" s="28"/>
      <c r="N830" s="82"/>
      <c r="P830" s="76"/>
      <c r="Q830" s="28"/>
    </row>
    <row r="831" spans="1:17" s="32" customFormat="1" ht="12" customHeight="1">
      <c r="A831" s="27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98"/>
      <c r="M831" s="28"/>
      <c r="N831" s="82"/>
      <c r="P831" s="76"/>
      <c r="Q831" s="28"/>
    </row>
    <row r="832" spans="1:17" s="32" customFormat="1" ht="12" customHeight="1">
      <c r="A832" s="27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98"/>
      <c r="M832" s="28"/>
      <c r="N832" s="82"/>
      <c r="P832" s="76"/>
      <c r="Q832" s="28"/>
    </row>
    <row r="833" spans="1:17" s="32" customFormat="1" ht="12" customHeight="1">
      <c r="A833" s="27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98"/>
      <c r="M833" s="28"/>
      <c r="N833" s="82"/>
      <c r="P833" s="76"/>
      <c r="Q833" s="28"/>
    </row>
    <row r="834" spans="1:17" s="32" customFormat="1" ht="12" customHeight="1">
      <c r="A834" s="27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98"/>
      <c r="M834" s="28"/>
      <c r="N834" s="82"/>
      <c r="P834" s="76"/>
      <c r="Q834" s="28"/>
    </row>
    <row r="835" spans="1:17" s="32" customFormat="1" ht="12" customHeight="1">
      <c r="A835" s="27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98"/>
      <c r="M835" s="28"/>
      <c r="N835" s="82"/>
      <c r="P835" s="76"/>
      <c r="Q835" s="28"/>
    </row>
    <row r="836" spans="1:17" s="32" customFormat="1" ht="12" customHeight="1">
      <c r="A836" s="27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98"/>
      <c r="M836" s="28"/>
      <c r="N836" s="82"/>
      <c r="P836" s="76"/>
      <c r="Q836" s="28"/>
    </row>
    <row r="837" spans="1:17" s="32" customFormat="1" ht="12" customHeight="1">
      <c r="A837" s="27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98"/>
      <c r="M837" s="28"/>
      <c r="N837" s="82"/>
      <c r="P837" s="76"/>
      <c r="Q837" s="28"/>
    </row>
    <row r="838" spans="1:17" s="32" customFormat="1" ht="12" customHeight="1">
      <c r="A838" s="27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98"/>
      <c r="M838" s="28"/>
      <c r="N838" s="82"/>
      <c r="P838" s="76"/>
      <c r="Q838" s="28"/>
    </row>
    <row r="839" spans="1:17" s="32" customFormat="1" ht="12" customHeight="1">
      <c r="A839" s="27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98"/>
      <c r="M839" s="28"/>
      <c r="N839" s="82"/>
      <c r="P839" s="76"/>
      <c r="Q839" s="28"/>
    </row>
    <row r="840" spans="1:17" s="32" customFormat="1" ht="12" customHeight="1">
      <c r="A840" s="27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98"/>
      <c r="M840" s="28"/>
      <c r="N840" s="82"/>
      <c r="P840" s="76"/>
      <c r="Q840" s="28"/>
    </row>
    <row r="841" spans="1:17" s="32" customFormat="1" ht="12" customHeight="1">
      <c r="A841" s="27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98"/>
      <c r="M841" s="28"/>
      <c r="N841" s="82"/>
      <c r="P841" s="76"/>
      <c r="Q841" s="28"/>
    </row>
    <row r="842" spans="1:17" s="32" customFormat="1" ht="12" customHeight="1">
      <c r="A842" s="27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98"/>
      <c r="M842" s="28"/>
      <c r="N842" s="82"/>
      <c r="P842" s="76"/>
      <c r="Q842" s="28"/>
    </row>
    <row r="843" spans="1:17" s="32" customFormat="1" ht="12" customHeight="1">
      <c r="A843" s="27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98"/>
      <c r="M843" s="28"/>
      <c r="N843" s="82"/>
      <c r="P843" s="76"/>
      <c r="Q843" s="28"/>
    </row>
    <row r="844" spans="1:17" s="32" customFormat="1" ht="12" customHeight="1">
      <c r="A844" s="27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98"/>
      <c r="M844" s="28"/>
      <c r="N844" s="82"/>
      <c r="P844" s="76"/>
      <c r="Q844" s="28"/>
    </row>
    <row r="845" spans="1:17" s="32" customFormat="1" ht="12" customHeight="1">
      <c r="A845" s="27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98"/>
      <c r="M845" s="28"/>
      <c r="N845" s="82"/>
      <c r="P845" s="76"/>
      <c r="Q845" s="28"/>
    </row>
    <row r="846" spans="1:17" s="32" customFormat="1" ht="12" customHeight="1">
      <c r="A846" s="27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98"/>
      <c r="M846" s="28"/>
      <c r="N846" s="82"/>
      <c r="P846" s="76"/>
      <c r="Q846" s="28"/>
    </row>
    <row r="847" spans="1:17" s="32" customFormat="1" ht="12" customHeight="1">
      <c r="A847" s="27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98"/>
      <c r="M847" s="28"/>
      <c r="N847" s="82"/>
      <c r="P847" s="76"/>
      <c r="Q847" s="28"/>
    </row>
    <row r="848" spans="1:17" s="32" customFormat="1" ht="12" customHeight="1">
      <c r="A848" s="27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98"/>
      <c r="M848" s="28"/>
      <c r="N848" s="82"/>
      <c r="P848" s="76"/>
      <c r="Q848" s="28"/>
    </row>
    <row r="849" spans="1:17" s="32" customFormat="1" ht="12" customHeight="1">
      <c r="A849" s="27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98"/>
      <c r="M849" s="28"/>
      <c r="N849" s="82"/>
      <c r="P849" s="76"/>
      <c r="Q849" s="28"/>
    </row>
    <row r="850" spans="1:17" s="32" customFormat="1" ht="12" customHeight="1">
      <c r="A850" s="27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98"/>
      <c r="M850" s="28"/>
      <c r="N850" s="82"/>
      <c r="P850" s="76"/>
      <c r="Q850" s="28"/>
    </row>
    <row r="851" spans="1:17" s="32" customFormat="1" ht="12" customHeight="1">
      <c r="A851" s="27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98"/>
      <c r="M851" s="28"/>
      <c r="N851" s="82"/>
      <c r="P851" s="76"/>
      <c r="Q851" s="28"/>
    </row>
    <row r="852" spans="1:17" s="32" customFormat="1" ht="12" customHeight="1">
      <c r="A852" s="27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98"/>
      <c r="M852" s="28"/>
      <c r="N852" s="82"/>
      <c r="P852" s="76"/>
      <c r="Q852" s="28"/>
    </row>
    <row r="853" spans="1:17" s="32" customFormat="1" ht="12" customHeight="1">
      <c r="A853" s="27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98"/>
      <c r="M853" s="28"/>
      <c r="N853" s="82"/>
      <c r="P853" s="76"/>
      <c r="Q853" s="28"/>
    </row>
    <row r="854" spans="1:17" s="32" customFormat="1" ht="12" customHeight="1">
      <c r="A854" s="27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98"/>
      <c r="M854" s="28"/>
      <c r="N854" s="82"/>
      <c r="P854" s="76"/>
      <c r="Q854" s="28"/>
    </row>
    <row r="855" spans="1:17" s="32" customFormat="1" ht="12" customHeight="1">
      <c r="A855" s="27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98"/>
      <c r="M855" s="28"/>
      <c r="N855" s="82"/>
      <c r="P855" s="76"/>
      <c r="Q855" s="28"/>
    </row>
    <row r="856" spans="1:17" s="32" customFormat="1" ht="12" customHeight="1">
      <c r="A856" s="27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98"/>
      <c r="M856" s="28"/>
      <c r="N856" s="82"/>
      <c r="P856" s="76"/>
      <c r="Q856" s="28"/>
    </row>
    <row r="857" spans="1:17" s="32" customFormat="1" ht="12" customHeight="1">
      <c r="A857" s="27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98"/>
      <c r="M857" s="28"/>
      <c r="N857" s="82"/>
      <c r="P857" s="76"/>
      <c r="Q857" s="28"/>
    </row>
    <row r="858" spans="1:17" s="32" customFormat="1" ht="12" customHeight="1">
      <c r="A858" s="27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98"/>
      <c r="M858" s="28"/>
      <c r="N858" s="82"/>
      <c r="P858" s="76"/>
      <c r="Q858" s="28"/>
    </row>
    <row r="859" spans="1:17" s="32" customFormat="1" ht="12" customHeight="1">
      <c r="A859" s="27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98"/>
      <c r="M859" s="28"/>
      <c r="N859" s="82"/>
      <c r="P859" s="76"/>
      <c r="Q859" s="28"/>
    </row>
    <row r="860" spans="1:17" s="32" customFormat="1" ht="12" customHeight="1">
      <c r="A860" s="27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98"/>
      <c r="M860" s="28"/>
      <c r="N860" s="82"/>
      <c r="P860" s="76"/>
      <c r="Q860" s="28"/>
    </row>
    <row r="861" spans="1:17" s="32" customFormat="1" ht="12" customHeight="1">
      <c r="A861" s="27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98"/>
      <c r="M861" s="28"/>
      <c r="N861" s="82"/>
      <c r="P861" s="76"/>
      <c r="Q861" s="28"/>
    </row>
    <row r="862" spans="1:17" s="32" customFormat="1" ht="12" customHeight="1">
      <c r="A862" s="27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98"/>
      <c r="M862" s="28"/>
      <c r="N862" s="82"/>
      <c r="P862" s="76"/>
      <c r="Q862" s="28"/>
    </row>
    <row r="863" spans="1:17" s="32" customFormat="1" ht="12" customHeight="1">
      <c r="A863" s="27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98"/>
      <c r="M863" s="28"/>
      <c r="N863" s="82"/>
      <c r="P863" s="76"/>
      <c r="Q863" s="28"/>
    </row>
    <row r="864" spans="1:17" s="32" customFormat="1" ht="12" customHeight="1">
      <c r="A864" s="27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98"/>
      <c r="M864" s="28"/>
      <c r="N864" s="82"/>
      <c r="P864" s="76"/>
      <c r="Q864" s="28"/>
    </row>
    <row r="865" spans="1:17" s="32" customFormat="1" ht="12" customHeight="1">
      <c r="A865" s="27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98"/>
      <c r="M865" s="28"/>
      <c r="N865" s="82"/>
      <c r="P865" s="76"/>
      <c r="Q865" s="28"/>
    </row>
    <row r="866" spans="1:17" s="32" customFormat="1" ht="12" customHeight="1">
      <c r="A866" s="27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98"/>
      <c r="M866" s="28"/>
      <c r="N866" s="82"/>
      <c r="P866" s="76"/>
      <c r="Q866" s="28"/>
    </row>
    <row r="867" spans="1:17" s="32" customFormat="1" ht="12" customHeight="1">
      <c r="A867" s="27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98"/>
      <c r="M867" s="28"/>
      <c r="N867" s="82"/>
      <c r="P867" s="76"/>
      <c r="Q867" s="28"/>
    </row>
    <row r="868" spans="1:17" s="32" customFormat="1" ht="12" customHeight="1">
      <c r="A868" s="27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98"/>
      <c r="M868" s="28"/>
      <c r="N868" s="82"/>
      <c r="P868" s="76"/>
      <c r="Q868" s="28"/>
    </row>
    <row r="869" spans="1:17" s="32" customFormat="1" ht="12" customHeight="1">
      <c r="A869" s="27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98"/>
      <c r="M869" s="28"/>
      <c r="N869" s="82"/>
      <c r="P869" s="76"/>
      <c r="Q869" s="28"/>
    </row>
    <row r="870" spans="1:17" s="32" customFormat="1" ht="12" customHeight="1">
      <c r="A870" s="27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98"/>
      <c r="M870" s="28"/>
      <c r="N870" s="82"/>
      <c r="P870" s="76"/>
      <c r="Q870" s="28"/>
    </row>
    <row r="871" spans="1:17" s="32" customFormat="1" ht="12" customHeight="1">
      <c r="A871" s="27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98"/>
      <c r="M871" s="28"/>
      <c r="N871" s="82"/>
      <c r="P871" s="76"/>
      <c r="Q871" s="28"/>
    </row>
    <row r="872" spans="1:17" s="32" customFormat="1" ht="12" customHeight="1">
      <c r="A872" s="27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98"/>
      <c r="M872" s="28"/>
      <c r="N872" s="82"/>
      <c r="P872" s="76"/>
      <c r="Q872" s="28"/>
    </row>
    <row r="873" spans="1:17" s="32" customFormat="1" ht="12" customHeight="1">
      <c r="A873" s="27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98"/>
      <c r="M873" s="28"/>
      <c r="N873" s="82"/>
      <c r="P873" s="76"/>
      <c r="Q873" s="28"/>
    </row>
    <row r="874" spans="1:17" s="32" customFormat="1" ht="12" customHeight="1">
      <c r="A874" s="27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98"/>
      <c r="M874" s="28"/>
      <c r="N874" s="82"/>
      <c r="P874" s="76"/>
      <c r="Q874" s="28"/>
    </row>
    <row r="875" spans="1:17" s="32" customFormat="1" ht="12" customHeight="1">
      <c r="A875" s="27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98"/>
      <c r="M875" s="28"/>
      <c r="N875" s="82"/>
      <c r="P875" s="76"/>
      <c r="Q875" s="28"/>
    </row>
    <row r="876" spans="1:17" s="32" customFormat="1" ht="12" customHeight="1">
      <c r="A876" s="27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98"/>
      <c r="M876" s="28"/>
      <c r="N876" s="82"/>
      <c r="P876" s="76"/>
      <c r="Q876" s="28"/>
    </row>
    <row r="877" spans="1:17" s="32" customFormat="1" ht="12" customHeight="1">
      <c r="A877" s="27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98"/>
      <c r="M877" s="28"/>
      <c r="N877" s="82"/>
      <c r="P877" s="76"/>
      <c r="Q877" s="28"/>
    </row>
    <row r="878" spans="1:17" s="32" customFormat="1" ht="12" customHeight="1">
      <c r="A878" s="27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98"/>
      <c r="M878" s="28"/>
      <c r="N878" s="82"/>
      <c r="P878" s="76"/>
      <c r="Q878" s="28"/>
    </row>
    <row r="879" spans="1:17" s="32" customFormat="1" ht="12" customHeight="1">
      <c r="A879" s="27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98"/>
      <c r="M879" s="28"/>
      <c r="N879" s="82"/>
      <c r="P879" s="76"/>
      <c r="Q879" s="28"/>
    </row>
    <row r="880" spans="1:17" s="32" customFormat="1" ht="12" customHeight="1">
      <c r="A880" s="27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98"/>
      <c r="M880" s="28"/>
      <c r="N880" s="82"/>
      <c r="P880" s="76"/>
      <c r="Q880" s="28"/>
    </row>
    <row r="881" spans="1:17" s="32" customFormat="1" ht="12" customHeight="1">
      <c r="A881" s="27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98"/>
      <c r="M881" s="28"/>
      <c r="N881" s="82"/>
      <c r="P881" s="76"/>
      <c r="Q881" s="28"/>
    </row>
    <row r="882" spans="1:17" s="32" customFormat="1" ht="12" customHeight="1">
      <c r="A882" s="27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98"/>
      <c r="M882" s="28"/>
      <c r="N882" s="82"/>
      <c r="P882" s="76"/>
      <c r="Q882" s="28"/>
    </row>
    <row r="883" spans="1:17" s="32" customFormat="1" ht="12" customHeight="1">
      <c r="A883" s="27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98"/>
      <c r="M883" s="28"/>
      <c r="N883" s="82"/>
      <c r="P883" s="76"/>
      <c r="Q883" s="28"/>
    </row>
    <row r="884" spans="1:17" s="32" customFormat="1" ht="12" customHeight="1">
      <c r="A884" s="27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98"/>
      <c r="M884" s="28"/>
      <c r="N884" s="82"/>
      <c r="P884" s="76"/>
      <c r="Q884" s="28"/>
    </row>
    <row r="885" spans="1:17" s="32" customFormat="1" ht="12" customHeight="1">
      <c r="A885" s="27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98"/>
      <c r="M885" s="28"/>
      <c r="N885" s="82"/>
      <c r="P885" s="76"/>
      <c r="Q885" s="28"/>
    </row>
    <row r="886" spans="1:17" s="32" customFormat="1" ht="12" customHeight="1">
      <c r="A886" s="27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98"/>
      <c r="M886" s="28"/>
      <c r="N886" s="82"/>
      <c r="P886" s="76"/>
      <c r="Q886" s="28"/>
    </row>
    <row r="887" spans="1:17" s="32" customFormat="1" ht="12" customHeight="1">
      <c r="A887" s="27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98"/>
      <c r="M887" s="28"/>
      <c r="N887" s="82"/>
      <c r="P887" s="76"/>
      <c r="Q887" s="28"/>
    </row>
    <row r="888" spans="1:17" s="32" customFormat="1" ht="12" customHeight="1">
      <c r="A888" s="27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98"/>
      <c r="M888" s="28"/>
      <c r="N888" s="82"/>
      <c r="P888" s="76"/>
      <c r="Q888" s="28"/>
    </row>
    <row r="889" spans="1:17" s="32" customFormat="1" ht="12" customHeight="1">
      <c r="A889" s="27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98"/>
      <c r="M889" s="28"/>
      <c r="N889" s="82"/>
      <c r="P889" s="76"/>
      <c r="Q889" s="28"/>
    </row>
    <row r="890" spans="1:17" s="32" customFormat="1" ht="12" customHeight="1">
      <c r="A890" s="27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98"/>
      <c r="M890" s="28"/>
      <c r="N890" s="82"/>
      <c r="P890" s="76"/>
      <c r="Q890" s="28"/>
    </row>
    <row r="891" spans="1:17" s="32" customFormat="1" ht="12" customHeight="1">
      <c r="A891" s="27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98"/>
      <c r="M891" s="28"/>
      <c r="N891" s="82"/>
      <c r="P891" s="76"/>
      <c r="Q891" s="28"/>
    </row>
    <row r="892" spans="1:17" s="32" customFormat="1" ht="12" customHeight="1">
      <c r="A892" s="27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98"/>
      <c r="M892" s="28"/>
      <c r="N892" s="82"/>
      <c r="P892" s="76"/>
      <c r="Q892" s="28"/>
    </row>
    <row r="893" spans="1:17" s="32" customFormat="1" ht="12" customHeight="1">
      <c r="A893" s="27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98"/>
      <c r="M893" s="28"/>
      <c r="N893" s="82"/>
      <c r="P893" s="76"/>
      <c r="Q893" s="28"/>
    </row>
    <row r="894" spans="1:17" s="32" customFormat="1" ht="12" customHeight="1">
      <c r="A894" s="27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98"/>
      <c r="M894" s="28"/>
      <c r="N894" s="82"/>
      <c r="P894" s="76"/>
      <c r="Q894" s="28"/>
    </row>
    <row r="895" spans="1:17" s="32" customFormat="1" ht="12" customHeight="1">
      <c r="A895" s="27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98"/>
      <c r="M895" s="28"/>
      <c r="N895" s="82"/>
      <c r="P895" s="76"/>
      <c r="Q895" s="28"/>
    </row>
    <row r="896" spans="1:17" s="32" customFormat="1" ht="12" customHeight="1">
      <c r="A896" s="27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98"/>
      <c r="M896" s="28"/>
      <c r="N896" s="82"/>
      <c r="P896" s="76"/>
      <c r="Q896" s="28"/>
    </row>
    <row r="897" spans="1:17" s="32" customFormat="1" ht="12" customHeight="1">
      <c r="A897" s="27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98"/>
      <c r="M897" s="28"/>
      <c r="N897" s="82"/>
      <c r="P897" s="76"/>
      <c r="Q897" s="28"/>
    </row>
    <row r="898" spans="1:17" s="32" customFormat="1" ht="12" customHeight="1">
      <c r="A898" s="27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98"/>
      <c r="M898" s="28"/>
      <c r="N898" s="82"/>
      <c r="P898" s="76"/>
      <c r="Q898" s="28"/>
    </row>
    <row r="899" spans="1:17" s="32" customFormat="1" ht="12" customHeight="1">
      <c r="A899" s="27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98"/>
      <c r="M899" s="28"/>
      <c r="N899" s="82"/>
      <c r="P899" s="76"/>
      <c r="Q899" s="28"/>
    </row>
    <row r="900" spans="1:17" s="32" customFormat="1" ht="12" customHeight="1">
      <c r="A900" s="27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98"/>
      <c r="M900" s="28"/>
      <c r="N900" s="82"/>
      <c r="P900" s="76"/>
      <c r="Q900" s="28"/>
    </row>
    <row r="901" spans="1:17" s="32" customFormat="1" ht="12" customHeight="1">
      <c r="A901" s="27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98"/>
      <c r="M901" s="28"/>
      <c r="N901" s="82"/>
      <c r="P901" s="76"/>
      <c r="Q901" s="28"/>
    </row>
    <row r="902" spans="1:17" s="32" customFormat="1" ht="12" customHeight="1">
      <c r="A902" s="27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98"/>
      <c r="M902" s="28"/>
      <c r="N902" s="82"/>
      <c r="P902" s="76"/>
      <c r="Q902" s="28"/>
    </row>
    <row r="903" spans="1:17" s="32" customFormat="1" ht="12" customHeight="1">
      <c r="A903" s="27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98"/>
      <c r="M903" s="28"/>
      <c r="N903" s="82"/>
      <c r="P903" s="76"/>
      <c r="Q903" s="28"/>
    </row>
    <row r="904" spans="1:17" s="32" customFormat="1" ht="12" customHeight="1">
      <c r="A904" s="27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98"/>
      <c r="M904" s="28"/>
      <c r="N904" s="82"/>
      <c r="P904" s="76"/>
      <c r="Q904" s="28"/>
    </row>
    <row r="905" spans="1:17" s="32" customFormat="1" ht="12" customHeight="1">
      <c r="A905" s="27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98"/>
      <c r="M905" s="28"/>
      <c r="N905" s="82"/>
      <c r="P905" s="76"/>
      <c r="Q905" s="28"/>
    </row>
    <row r="906" spans="1:17" s="32" customFormat="1" ht="12" customHeight="1">
      <c r="A906" s="27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98"/>
      <c r="M906" s="28"/>
      <c r="N906" s="82"/>
      <c r="P906" s="76"/>
      <c r="Q906" s="28"/>
    </row>
    <row r="907" spans="1:17" s="32" customFormat="1" ht="12" customHeight="1">
      <c r="A907" s="27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98"/>
      <c r="M907" s="28"/>
      <c r="N907" s="82"/>
      <c r="P907" s="76"/>
      <c r="Q907" s="28"/>
    </row>
    <row r="908" spans="1:17" s="32" customFormat="1" ht="12" customHeight="1">
      <c r="A908" s="27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98"/>
      <c r="M908" s="28"/>
      <c r="N908" s="82"/>
      <c r="P908" s="76"/>
      <c r="Q908" s="28"/>
    </row>
    <row r="909" spans="1:17" s="32" customFormat="1" ht="12" customHeight="1">
      <c r="A909" s="27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98"/>
      <c r="M909" s="28"/>
      <c r="N909" s="82"/>
      <c r="P909" s="76"/>
      <c r="Q909" s="28"/>
    </row>
    <row r="910" spans="1:17" s="32" customFormat="1" ht="12" customHeight="1">
      <c r="A910" s="27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98"/>
      <c r="M910" s="28"/>
      <c r="N910" s="82"/>
      <c r="P910" s="76"/>
      <c r="Q910" s="28"/>
    </row>
    <row r="911" spans="1:17" s="32" customFormat="1" ht="12" customHeight="1">
      <c r="A911" s="27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98"/>
      <c r="M911" s="28"/>
      <c r="N911" s="82"/>
      <c r="P911" s="76"/>
      <c r="Q911" s="28"/>
    </row>
    <row r="912" spans="1:17" s="32" customFormat="1" ht="12" customHeight="1">
      <c r="A912" s="27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98"/>
      <c r="M912" s="28"/>
      <c r="N912" s="82"/>
      <c r="P912" s="76"/>
      <c r="Q912" s="28"/>
    </row>
    <row r="913" spans="1:17" s="32" customFormat="1" ht="12" customHeight="1">
      <c r="A913" s="27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98"/>
      <c r="M913" s="28"/>
      <c r="N913" s="82"/>
      <c r="P913" s="76"/>
      <c r="Q913" s="28"/>
    </row>
    <row r="914" spans="1:17" s="32" customFormat="1" ht="12" customHeight="1">
      <c r="A914" s="27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98"/>
      <c r="M914" s="28"/>
      <c r="N914" s="82"/>
      <c r="P914" s="76"/>
      <c r="Q914" s="28"/>
    </row>
    <row r="915" spans="1:17" s="32" customFormat="1" ht="12" customHeight="1">
      <c r="A915" s="27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98"/>
      <c r="M915" s="28"/>
      <c r="N915" s="82"/>
      <c r="P915" s="76"/>
      <c r="Q915" s="28"/>
    </row>
    <row r="916" spans="1:17" s="32" customFormat="1" ht="12" customHeight="1">
      <c r="A916" s="27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98"/>
      <c r="M916" s="28"/>
      <c r="N916" s="82"/>
      <c r="P916" s="76"/>
      <c r="Q916" s="28"/>
    </row>
    <row r="917" spans="1:17" s="32" customFormat="1" ht="12" customHeight="1">
      <c r="A917" s="27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98"/>
      <c r="M917" s="28"/>
      <c r="N917" s="82"/>
      <c r="P917" s="76"/>
      <c r="Q917" s="28"/>
    </row>
    <row r="918" spans="1:17" s="32" customFormat="1" ht="12" customHeight="1">
      <c r="A918" s="27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98"/>
      <c r="M918" s="28"/>
      <c r="N918" s="82"/>
      <c r="P918" s="76"/>
      <c r="Q918" s="28"/>
    </row>
    <row r="919" spans="1:17" s="32" customFormat="1" ht="12" customHeight="1">
      <c r="A919" s="27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98"/>
      <c r="M919" s="28"/>
      <c r="N919" s="82"/>
      <c r="P919" s="76"/>
      <c r="Q919" s="28"/>
    </row>
    <row r="920" spans="1:17" s="32" customFormat="1" ht="12" customHeight="1">
      <c r="A920" s="27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98"/>
      <c r="M920" s="28"/>
      <c r="N920" s="82"/>
      <c r="P920" s="76"/>
      <c r="Q920" s="28"/>
    </row>
    <row r="921" spans="1:17" s="32" customFormat="1" ht="12" customHeight="1">
      <c r="A921" s="27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98"/>
      <c r="M921" s="28"/>
      <c r="N921" s="82"/>
      <c r="P921" s="76"/>
      <c r="Q921" s="28"/>
    </row>
    <row r="922" spans="1:17" s="32" customFormat="1" ht="12" customHeight="1">
      <c r="A922" s="27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98"/>
      <c r="M922" s="28"/>
      <c r="N922" s="82"/>
      <c r="P922" s="76"/>
      <c r="Q922" s="28"/>
    </row>
    <row r="923" spans="1:17" s="32" customFormat="1" ht="12" customHeight="1">
      <c r="A923" s="27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98"/>
      <c r="M923" s="28"/>
      <c r="N923" s="82"/>
      <c r="P923" s="76"/>
      <c r="Q923" s="28"/>
    </row>
    <row r="924" spans="1:17" s="32" customFormat="1" ht="12" customHeight="1">
      <c r="A924" s="27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98"/>
      <c r="M924" s="28"/>
      <c r="N924" s="82"/>
      <c r="P924" s="76"/>
      <c r="Q924" s="28"/>
    </row>
    <row r="925" spans="1:17" s="32" customFormat="1" ht="12" customHeight="1">
      <c r="A925" s="27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98"/>
      <c r="M925" s="28"/>
      <c r="N925" s="82"/>
      <c r="P925" s="76"/>
      <c r="Q925" s="28"/>
    </row>
    <row r="926" spans="1:17" s="32" customFormat="1" ht="12" customHeight="1">
      <c r="A926" s="27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98"/>
      <c r="M926" s="28"/>
      <c r="N926" s="82"/>
      <c r="P926" s="76"/>
      <c r="Q926" s="28"/>
    </row>
    <row r="927" spans="1:17" s="32" customFormat="1" ht="12" customHeight="1">
      <c r="A927" s="27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98"/>
      <c r="M927" s="28"/>
      <c r="N927" s="82"/>
      <c r="P927" s="76"/>
      <c r="Q927" s="28"/>
    </row>
    <row r="928" spans="1:17" s="32" customFormat="1" ht="12" customHeight="1">
      <c r="A928" s="27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98"/>
      <c r="M928" s="28"/>
      <c r="N928" s="82"/>
      <c r="P928" s="76"/>
      <c r="Q928" s="28"/>
    </row>
    <row r="929" spans="1:17" s="32" customFormat="1" ht="12" customHeight="1">
      <c r="A929" s="27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98"/>
      <c r="M929" s="28"/>
      <c r="N929" s="82"/>
      <c r="P929" s="76"/>
      <c r="Q929" s="28"/>
    </row>
    <row r="930" spans="1:17" s="32" customFormat="1" ht="12" customHeight="1">
      <c r="A930" s="27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98"/>
      <c r="M930" s="28"/>
      <c r="N930" s="82"/>
      <c r="P930" s="76"/>
      <c r="Q930" s="28"/>
    </row>
    <row r="931" spans="1:17" s="32" customFormat="1" ht="12" customHeight="1">
      <c r="A931" s="27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98"/>
      <c r="M931" s="28"/>
      <c r="N931" s="82"/>
      <c r="P931" s="76"/>
      <c r="Q931" s="28"/>
    </row>
    <row r="932" spans="1:17" s="32" customFormat="1" ht="12" customHeight="1">
      <c r="A932" s="27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98"/>
      <c r="M932" s="28"/>
      <c r="N932" s="82"/>
      <c r="P932" s="76"/>
      <c r="Q932" s="28"/>
    </row>
    <row r="933" spans="1:17" s="32" customFormat="1" ht="12" customHeight="1">
      <c r="A933" s="27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98"/>
      <c r="M933" s="28"/>
      <c r="N933" s="82"/>
      <c r="P933" s="76"/>
      <c r="Q933" s="28"/>
    </row>
    <row r="934" spans="1:17" s="32" customFormat="1" ht="12" customHeight="1">
      <c r="A934" s="27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98"/>
      <c r="M934" s="28"/>
      <c r="N934" s="82"/>
      <c r="P934" s="76"/>
      <c r="Q934" s="28"/>
    </row>
    <row r="935" spans="1:17" s="32" customFormat="1" ht="12" customHeight="1">
      <c r="A935" s="27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98"/>
      <c r="M935" s="28"/>
      <c r="N935" s="82"/>
      <c r="P935" s="76"/>
      <c r="Q935" s="28"/>
    </row>
    <row r="936" spans="1:17" s="32" customFormat="1" ht="12" customHeight="1">
      <c r="A936" s="27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98"/>
      <c r="M936" s="28"/>
      <c r="N936" s="82"/>
      <c r="P936" s="76"/>
      <c r="Q936" s="28"/>
    </row>
    <row r="937" spans="1:17" s="32" customFormat="1" ht="12" customHeight="1">
      <c r="A937" s="27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98"/>
      <c r="M937" s="28"/>
      <c r="N937" s="82"/>
      <c r="P937" s="76"/>
      <c r="Q937" s="28"/>
    </row>
    <row r="938" spans="1:17" s="32" customFormat="1" ht="12" customHeight="1">
      <c r="A938" s="27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98"/>
      <c r="M938" s="28"/>
      <c r="N938" s="82"/>
      <c r="P938" s="76"/>
      <c r="Q938" s="28"/>
    </row>
    <row r="939" spans="1:17" s="32" customFormat="1" ht="12" customHeight="1">
      <c r="A939" s="27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98"/>
      <c r="M939" s="28"/>
      <c r="N939" s="82"/>
      <c r="P939" s="76"/>
      <c r="Q939" s="28"/>
    </row>
    <row r="940" spans="1:17" s="32" customFormat="1" ht="12" customHeight="1">
      <c r="A940" s="27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98"/>
      <c r="M940" s="28"/>
      <c r="N940" s="82"/>
      <c r="P940" s="76"/>
      <c r="Q940" s="28"/>
    </row>
    <row r="941" spans="1:17" s="32" customFormat="1" ht="12" customHeight="1">
      <c r="A941" s="27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98"/>
      <c r="M941" s="28"/>
      <c r="N941" s="82"/>
      <c r="P941" s="76"/>
      <c r="Q941" s="28"/>
    </row>
    <row r="942" spans="1:17" s="32" customFormat="1" ht="12" customHeight="1">
      <c r="A942" s="27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98"/>
      <c r="M942" s="28"/>
      <c r="N942" s="82"/>
      <c r="P942" s="76"/>
      <c r="Q942" s="28"/>
    </row>
    <row r="943" spans="1:17" s="32" customFormat="1" ht="12" customHeight="1">
      <c r="A943" s="27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98"/>
      <c r="M943" s="28"/>
      <c r="N943" s="82"/>
      <c r="P943" s="76"/>
      <c r="Q943" s="28"/>
    </row>
    <row r="944" spans="1:17" s="32" customFormat="1" ht="12" customHeight="1">
      <c r="A944" s="27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98"/>
      <c r="M944" s="28"/>
      <c r="N944" s="82"/>
      <c r="P944" s="76"/>
      <c r="Q944" s="28"/>
    </row>
    <row r="945" spans="1:17" s="32" customFormat="1" ht="12" customHeight="1">
      <c r="A945" s="27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98"/>
      <c r="M945" s="28"/>
      <c r="N945" s="82"/>
      <c r="P945" s="76"/>
      <c r="Q945" s="28"/>
    </row>
    <row r="946" spans="1:17" s="32" customFormat="1" ht="12" customHeight="1">
      <c r="A946" s="27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98"/>
      <c r="M946" s="28"/>
      <c r="N946" s="82"/>
      <c r="P946" s="76"/>
      <c r="Q946" s="28"/>
    </row>
    <row r="947" spans="1:17" s="32" customFormat="1" ht="12" customHeight="1">
      <c r="A947" s="27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98"/>
      <c r="M947" s="28"/>
      <c r="N947" s="82"/>
      <c r="P947" s="76"/>
      <c r="Q947" s="28"/>
    </row>
    <row r="948" spans="1:17" s="32" customFormat="1" ht="12" customHeight="1">
      <c r="A948" s="27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98"/>
      <c r="M948" s="28"/>
      <c r="N948" s="82"/>
      <c r="P948" s="76"/>
      <c r="Q948" s="28"/>
    </row>
    <row r="949" spans="1:17" s="32" customFormat="1" ht="12" customHeight="1">
      <c r="A949" s="27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98"/>
      <c r="M949" s="28"/>
      <c r="N949" s="82"/>
      <c r="P949" s="76"/>
      <c r="Q949" s="28"/>
    </row>
    <row r="950" spans="1:17" s="32" customFormat="1" ht="12" customHeight="1">
      <c r="A950" s="27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98"/>
      <c r="M950" s="28"/>
      <c r="N950" s="82"/>
      <c r="P950" s="76"/>
      <c r="Q950" s="28"/>
    </row>
    <row r="951" spans="1:17" s="32" customFormat="1" ht="12" customHeight="1">
      <c r="A951" s="27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98"/>
      <c r="M951" s="28"/>
      <c r="N951" s="82"/>
      <c r="P951" s="76"/>
      <c r="Q951" s="28"/>
    </row>
    <row r="952" spans="1:17" s="32" customFormat="1" ht="12" customHeight="1">
      <c r="A952" s="27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98"/>
      <c r="M952" s="28"/>
      <c r="N952" s="82"/>
      <c r="P952" s="76"/>
      <c r="Q952" s="28"/>
    </row>
    <row r="953" spans="1:17" s="32" customFormat="1" ht="12" customHeight="1">
      <c r="A953" s="27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98"/>
      <c r="M953" s="28"/>
      <c r="N953" s="82"/>
      <c r="P953" s="76"/>
      <c r="Q953" s="28"/>
    </row>
    <row r="954" spans="1:17" s="32" customFormat="1" ht="12" customHeight="1">
      <c r="A954" s="27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98"/>
      <c r="M954" s="28"/>
      <c r="N954" s="82"/>
      <c r="P954" s="76"/>
      <c r="Q954" s="28"/>
    </row>
    <row r="955" spans="1:17" s="32" customFormat="1" ht="12" customHeight="1">
      <c r="A955" s="27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98"/>
      <c r="M955" s="28"/>
      <c r="N955" s="82"/>
      <c r="P955" s="76"/>
      <c r="Q955" s="28"/>
    </row>
    <row r="956" spans="1:17" s="32" customFormat="1" ht="12" customHeight="1">
      <c r="A956" s="27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98"/>
      <c r="M956" s="28"/>
      <c r="N956" s="82"/>
      <c r="P956" s="76"/>
      <c r="Q956" s="28"/>
    </row>
    <row r="957" spans="1:17" s="32" customFormat="1" ht="12" customHeight="1">
      <c r="A957" s="27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98"/>
      <c r="M957" s="28"/>
      <c r="N957" s="82"/>
      <c r="P957" s="76"/>
      <c r="Q957" s="28"/>
    </row>
    <row r="958" spans="1:17" s="32" customFormat="1" ht="12" customHeight="1">
      <c r="A958" s="27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98"/>
      <c r="M958" s="28"/>
      <c r="N958" s="82"/>
      <c r="P958" s="76"/>
      <c r="Q958" s="28"/>
    </row>
    <row r="959" spans="1:17" s="32" customFormat="1" ht="12" customHeight="1">
      <c r="A959" s="27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98"/>
      <c r="M959" s="28"/>
      <c r="N959" s="82"/>
      <c r="P959" s="76"/>
      <c r="Q959" s="28"/>
    </row>
    <row r="960" spans="1:17" s="32" customFormat="1" ht="12" customHeight="1">
      <c r="A960" s="27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98"/>
      <c r="M960" s="28"/>
      <c r="N960" s="82"/>
      <c r="P960" s="76"/>
      <c r="Q960" s="28"/>
    </row>
    <row r="961" spans="1:17" s="32" customFormat="1" ht="12" customHeight="1">
      <c r="A961" s="27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98"/>
      <c r="M961" s="28"/>
      <c r="N961" s="82"/>
      <c r="P961" s="76"/>
      <c r="Q961" s="28"/>
    </row>
    <row r="962" spans="1:17" s="32" customFormat="1" ht="12" customHeight="1">
      <c r="A962" s="27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98"/>
      <c r="M962" s="28"/>
      <c r="N962" s="82"/>
      <c r="P962" s="76"/>
      <c r="Q962" s="28"/>
    </row>
    <row r="963" spans="1:17" s="32" customFormat="1" ht="12" customHeight="1">
      <c r="A963" s="27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98"/>
      <c r="M963" s="28"/>
      <c r="N963" s="82"/>
      <c r="P963" s="76"/>
      <c r="Q963" s="28"/>
    </row>
    <row r="964" spans="1:17" s="32" customFormat="1" ht="12" customHeight="1">
      <c r="A964" s="27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98"/>
      <c r="M964" s="28"/>
      <c r="N964" s="82"/>
      <c r="P964" s="76"/>
      <c r="Q964" s="28"/>
    </row>
    <row r="965" spans="1:17" s="32" customFormat="1" ht="12" customHeight="1">
      <c r="A965" s="27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98"/>
      <c r="M965" s="28"/>
      <c r="N965" s="82"/>
      <c r="P965" s="76"/>
      <c r="Q965" s="28"/>
    </row>
    <row r="966" spans="1:17" s="32" customFormat="1" ht="12" customHeight="1">
      <c r="A966" s="27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98"/>
      <c r="M966" s="28"/>
      <c r="N966" s="82"/>
      <c r="P966" s="76"/>
      <c r="Q966" s="28"/>
    </row>
    <row r="967" spans="1:17" s="32" customFormat="1" ht="12" customHeight="1">
      <c r="A967" s="27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98"/>
      <c r="M967" s="28"/>
      <c r="N967" s="82"/>
      <c r="P967" s="76"/>
      <c r="Q967" s="28"/>
    </row>
    <row r="968" spans="1:17" s="32" customFormat="1" ht="12" customHeight="1">
      <c r="A968" s="27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98"/>
      <c r="M968" s="28"/>
      <c r="N968" s="82"/>
      <c r="P968" s="76"/>
      <c r="Q968" s="28"/>
    </row>
    <row r="969" spans="1:17" s="32" customFormat="1" ht="12" customHeight="1">
      <c r="A969" s="27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98"/>
      <c r="M969" s="28"/>
      <c r="N969" s="82"/>
      <c r="P969" s="76"/>
      <c r="Q969" s="28"/>
    </row>
    <row r="970" spans="1:17" s="32" customFormat="1" ht="12" customHeight="1">
      <c r="A970" s="27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98"/>
      <c r="M970" s="28"/>
      <c r="N970" s="82"/>
      <c r="P970" s="76"/>
      <c r="Q970" s="28"/>
    </row>
    <row r="971" spans="1:17" s="32" customFormat="1" ht="12" customHeight="1">
      <c r="A971" s="27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98"/>
      <c r="M971" s="28"/>
      <c r="N971" s="82"/>
      <c r="P971" s="76"/>
      <c r="Q971" s="28"/>
    </row>
    <row r="972" spans="1:17" s="32" customFormat="1" ht="12" customHeight="1">
      <c r="A972" s="27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98"/>
      <c r="M972" s="28"/>
      <c r="N972" s="82"/>
      <c r="P972" s="76"/>
      <c r="Q972" s="28"/>
    </row>
    <row r="973" spans="1:17" s="32" customFormat="1" ht="12" customHeight="1">
      <c r="A973" s="27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98"/>
      <c r="M973" s="28"/>
      <c r="N973" s="82"/>
      <c r="P973" s="76"/>
      <c r="Q973" s="28"/>
    </row>
    <row r="974" spans="1:17" s="32" customFormat="1" ht="12" customHeight="1">
      <c r="A974" s="27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98"/>
      <c r="M974" s="28"/>
      <c r="N974" s="82"/>
      <c r="P974" s="76"/>
      <c r="Q974" s="28"/>
    </row>
    <row r="975" spans="1:17" s="32" customFormat="1" ht="12" customHeight="1">
      <c r="A975" s="27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98"/>
      <c r="M975" s="28"/>
      <c r="N975" s="82"/>
      <c r="P975" s="76"/>
      <c r="Q975" s="28"/>
    </row>
    <row r="976" spans="1:17" s="32" customFormat="1" ht="12" customHeight="1">
      <c r="A976" s="27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98"/>
      <c r="M976" s="28"/>
      <c r="N976" s="82"/>
      <c r="P976" s="76"/>
      <c r="Q976" s="28"/>
    </row>
    <row r="977" spans="1:17" s="32" customFormat="1" ht="12" customHeight="1">
      <c r="A977" s="27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98"/>
      <c r="M977" s="28"/>
      <c r="N977" s="82"/>
      <c r="P977" s="76"/>
      <c r="Q977" s="28"/>
    </row>
    <row r="978" spans="1:17" s="32" customFormat="1" ht="12" customHeight="1">
      <c r="A978" s="27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98"/>
      <c r="M978" s="28"/>
      <c r="N978" s="82"/>
      <c r="P978" s="76"/>
      <c r="Q978" s="28"/>
    </row>
    <row r="979" spans="1:17" s="32" customFormat="1" ht="12" customHeight="1">
      <c r="A979" s="27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98"/>
      <c r="M979" s="28"/>
      <c r="N979" s="82"/>
      <c r="P979" s="76"/>
      <c r="Q979" s="28"/>
    </row>
    <row r="980" spans="1:17" s="32" customFormat="1" ht="12" customHeight="1">
      <c r="A980" s="27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98"/>
      <c r="M980" s="28"/>
      <c r="N980" s="82"/>
      <c r="P980" s="76"/>
      <c r="Q980" s="28"/>
    </row>
    <row r="981" spans="1:17" s="32" customFormat="1" ht="12" customHeight="1">
      <c r="A981" s="27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98"/>
      <c r="M981" s="28"/>
      <c r="N981" s="82"/>
      <c r="P981" s="76"/>
      <c r="Q981" s="28"/>
    </row>
    <row r="982" spans="1:17" s="32" customFormat="1" ht="12" customHeight="1">
      <c r="A982" s="27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98"/>
      <c r="M982" s="28"/>
      <c r="N982" s="82"/>
      <c r="P982" s="76"/>
      <c r="Q982" s="28"/>
    </row>
    <row r="983" spans="1:17" s="32" customFormat="1" ht="12" customHeight="1">
      <c r="A983" s="27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98"/>
      <c r="M983" s="28"/>
      <c r="N983" s="82"/>
      <c r="P983" s="76"/>
      <c r="Q983" s="28"/>
    </row>
    <row r="984" spans="1:17" s="32" customFormat="1" ht="12" customHeight="1">
      <c r="A984" s="27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98"/>
      <c r="M984" s="28"/>
      <c r="N984" s="82"/>
      <c r="P984" s="76"/>
      <c r="Q984" s="28"/>
    </row>
    <row r="985" spans="1:17" s="32" customFormat="1" ht="12" customHeight="1">
      <c r="A985" s="27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98"/>
      <c r="M985" s="28"/>
      <c r="N985" s="82"/>
      <c r="P985" s="76"/>
      <c r="Q985" s="28"/>
    </row>
    <row r="986" spans="1:17" s="32" customFormat="1" ht="12" customHeight="1">
      <c r="A986" s="27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98"/>
      <c r="M986" s="28"/>
      <c r="N986" s="82"/>
      <c r="P986" s="76"/>
      <c r="Q986" s="28"/>
    </row>
    <row r="987" spans="1:17" s="32" customFormat="1" ht="12" customHeight="1">
      <c r="A987" s="27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98"/>
      <c r="M987" s="28"/>
      <c r="N987" s="82"/>
      <c r="P987" s="76"/>
      <c r="Q987" s="28"/>
    </row>
    <row r="988" spans="1:17" s="32" customFormat="1" ht="12" customHeight="1">
      <c r="A988" s="27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98"/>
      <c r="M988" s="28"/>
      <c r="N988" s="82"/>
      <c r="P988" s="76"/>
      <c r="Q988" s="28"/>
    </row>
    <row r="989" spans="1:17" s="32" customFormat="1" ht="12" customHeight="1">
      <c r="A989" s="27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98"/>
      <c r="M989" s="28"/>
      <c r="N989" s="82"/>
      <c r="P989" s="76"/>
      <c r="Q989" s="28"/>
    </row>
    <row r="990" spans="1:17" s="32" customFormat="1" ht="12" customHeight="1">
      <c r="A990" s="27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98"/>
      <c r="M990" s="28"/>
      <c r="N990" s="82"/>
      <c r="P990" s="76"/>
      <c r="Q990" s="28"/>
    </row>
    <row r="991" spans="1:17" s="32" customFormat="1" ht="12" customHeight="1">
      <c r="A991" s="27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98"/>
      <c r="M991" s="28"/>
      <c r="N991" s="82"/>
      <c r="P991" s="76"/>
      <c r="Q991" s="28"/>
    </row>
    <row r="992" spans="1:17" s="32" customFormat="1" ht="12" customHeight="1">
      <c r="A992" s="27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98"/>
      <c r="M992" s="28"/>
      <c r="N992" s="82"/>
      <c r="P992" s="76"/>
      <c r="Q992" s="28"/>
    </row>
    <row r="993" spans="1:17" s="32" customFormat="1" ht="12" customHeight="1">
      <c r="A993" s="27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98"/>
      <c r="M993" s="28"/>
      <c r="N993" s="82"/>
      <c r="P993" s="76"/>
      <c r="Q993" s="28"/>
    </row>
    <row r="994" spans="1:17" s="32" customFormat="1" ht="12" customHeight="1">
      <c r="A994" s="27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98"/>
      <c r="M994" s="28"/>
      <c r="N994" s="82"/>
      <c r="P994" s="76"/>
      <c r="Q994" s="28"/>
    </row>
    <row r="995" spans="1:17" s="32" customFormat="1" ht="12" customHeight="1">
      <c r="A995" s="27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98"/>
      <c r="M995" s="28"/>
      <c r="N995" s="82"/>
      <c r="P995" s="76"/>
      <c r="Q995" s="28"/>
    </row>
    <row r="996" spans="1:17" s="32" customFormat="1" ht="12" customHeight="1">
      <c r="A996" s="27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98"/>
      <c r="M996" s="28"/>
      <c r="N996" s="82"/>
      <c r="P996" s="76"/>
      <c r="Q996" s="28"/>
    </row>
    <row r="997" spans="1:17" s="32" customFormat="1" ht="12" customHeight="1">
      <c r="A997" s="27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98"/>
      <c r="M997" s="28"/>
      <c r="N997" s="82"/>
      <c r="P997" s="76"/>
      <c r="Q997" s="28"/>
    </row>
    <row r="998" spans="1:17" s="32" customFormat="1" ht="12" customHeight="1">
      <c r="A998" s="27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98"/>
      <c r="M998" s="28"/>
      <c r="N998" s="82"/>
      <c r="P998" s="76"/>
      <c r="Q998" s="28"/>
    </row>
    <row r="999" spans="1:17" s="32" customFormat="1" ht="12" customHeight="1">
      <c r="A999" s="27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98"/>
      <c r="M999" s="28"/>
      <c r="N999" s="82"/>
      <c r="P999" s="76"/>
      <c r="Q999" s="28"/>
    </row>
    <row r="1000" spans="1:17" s="32" customFormat="1" ht="12" customHeight="1">
      <c r="A1000" s="27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98"/>
      <c r="M1000" s="28"/>
      <c r="N1000" s="82"/>
      <c r="P1000" s="76"/>
      <c r="Q1000" s="28"/>
    </row>
    <row r="1001" spans="1:17" s="32" customFormat="1" ht="12" customHeight="1">
      <c r="A1001" s="27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98"/>
      <c r="M1001" s="28"/>
      <c r="N1001" s="82"/>
      <c r="P1001" s="76"/>
      <c r="Q1001" s="28"/>
    </row>
    <row r="1002" spans="1:17" s="32" customFormat="1" ht="12" customHeight="1">
      <c r="A1002" s="27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98"/>
      <c r="M1002" s="28"/>
      <c r="N1002" s="82"/>
      <c r="P1002" s="76"/>
      <c r="Q1002" s="28"/>
    </row>
    <row r="1003" spans="1:17" s="32" customFormat="1" ht="12" customHeight="1">
      <c r="A1003" s="27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98"/>
      <c r="M1003" s="28"/>
      <c r="N1003" s="82"/>
      <c r="P1003" s="76"/>
      <c r="Q1003" s="28"/>
    </row>
    <row r="1004" spans="1:17" s="32" customFormat="1" ht="12" customHeight="1">
      <c r="A1004" s="27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98"/>
      <c r="M1004" s="28"/>
      <c r="N1004" s="82"/>
      <c r="P1004" s="76"/>
      <c r="Q1004" s="28"/>
    </row>
    <row r="1005" spans="1:17" s="32" customFormat="1" ht="12" customHeight="1">
      <c r="A1005" s="27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98"/>
      <c r="M1005" s="28"/>
      <c r="N1005" s="82"/>
      <c r="P1005" s="76"/>
      <c r="Q1005" s="28"/>
    </row>
    <row r="1006" spans="1:17" s="32" customFormat="1" ht="12" customHeight="1">
      <c r="A1006" s="27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98"/>
      <c r="M1006" s="28"/>
      <c r="N1006" s="82"/>
      <c r="P1006" s="76"/>
      <c r="Q1006" s="28"/>
    </row>
    <row r="1007" spans="1:17" s="32" customFormat="1" ht="12" customHeight="1">
      <c r="A1007" s="27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98"/>
      <c r="M1007" s="28"/>
      <c r="N1007" s="82"/>
      <c r="P1007" s="76"/>
      <c r="Q1007" s="28"/>
    </row>
    <row r="1008" spans="1:17" s="32" customFormat="1" ht="12" customHeight="1">
      <c r="A1008" s="27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98"/>
      <c r="M1008" s="28"/>
      <c r="N1008" s="82"/>
      <c r="P1008" s="76"/>
      <c r="Q1008" s="28"/>
    </row>
    <row r="1009" spans="1:17" s="32" customFormat="1" ht="12" customHeight="1">
      <c r="A1009" s="27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98"/>
      <c r="M1009" s="28"/>
      <c r="N1009" s="82"/>
      <c r="P1009" s="76"/>
      <c r="Q1009" s="28"/>
    </row>
    <row r="1010" spans="1:17" s="32" customFormat="1" ht="12" customHeight="1">
      <c r="A1010" s="27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98"/>
      <c r="M1010" s="28"/>
      <c r="N1010" s="82"/>
      <c r="P1010" s="76"/>
      <c r="Q1010" s="28"/>
    </row>
    <row r="1011" spans="1:17" s="32" customFormat="1" ht="12" customHeight="1">
      <c r="A1011" s="27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98"/>
      <c r="M1011" s="28"/>
      <c r="N1011" s="82"/>
      <c r="P1011" s="76"/>
      <c r="Q1011" s="28"/>
    </row>
    <row r="1012" spans="1:17" s="32" customFormat="1" ht="12" customHeight="1">
      <c r="A1012" s="27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98"/>
      <c r="M1012" s="28"/>
      <c r="N1012" s="82"/>
      <c r="P1012" s="76"/>
      <c r="Q1012" s="28"/>
    </row>
    <row r="1013" spans="1:17" s="32" customFormat="1" ht="12" customHeight="1">
      <c r="A1013" s="27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98"/>
      <c r="M1013" s="28"/>
      <c r="N1013" s="82"/>
      <c r="P1013" s="76"/>
      <c r="Q1013" s="28"/>
    </row>
    <row r="1014" spans="1:17" s="32" customFormat="1" ht="12" customHeight="1">
      <c r="A1014" s="27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98"/>
      <c r="M1014" s="28"/>
      <c r="N1014" s="82"/>
      <c r="P1014" s="76"/>
      <c r="Q1014" s="28"/>
    </row>
    <row r="1015" spans="1:17" s="32" customFormat="1" ht="12" customHeight="1">
      <c r="A1015" s="27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98"/>
      <c r="M1015" s="28"/>
      <c r="N1015" s="82"/>
      <c r="P1015" s="76"/>
      <c r="Q1015" s="28"/>
    </row>
    <row r="1016" spans="1:17" s="32" customFormat="1" ht="12" customHeight="1">
      <c r="A1016" s="27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98"/>
      <c r="M1016" s="28"/>
      <c r="N1016" s="82"/>
      <c r="P1016" s="76"/>
      <c r="Q1016" s="28"/>
    </row>
    <row r="1017" spans="1:17" s="32" customFormat="1" ht="12" customHeight="1">
      <c r="A1017" s="27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98"/>
      <c r="M1017" s="28"/>
      <c r="N1017" s="82"/>
      <c r="P1017" s="76"/>
      <c r="Q1017" s="28"/>
    </row>
    <row r="1018" spans="1:17" s="32" customFormat="1" ht="12" customHeight="1">
      <c r="A1018" s="27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98"/>
      <c r="M1018" s="28"/>
      <c r="N1018" s="82"/>
      <c r="P1018" s="76"/>
      <c r="Q1018" s="28"/>
    </row>
    <row r="1019" spans="1:17" s="32" customFormat="1" ht="12" customHeight="1">
      <c r="A1019" s="27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98"/>
      <c r="M1019" s="28"/>
      <c r="N1019" s="82"/>
      <c r="P1019" s="76"/>
      <c r="Q1019" s="28"/>
    </row>
    <row r="1020" spans="1:17" s="32" customFormat="1" ht="12" customHeight="1">
      <c r="A1020" s="27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98"/>
      <c r="M1020" s="28"/>
      <c r="N1020" s="82"/>
      <c r="P1020" s="76"/>
      <c r="Q1020" s="28"/>
    </row>
    <row r="1021" spans="1:17" s="32" customFormat="1" ht="12" customHeight="1">
      <c r="A1021" s="27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98"/>
      <c r="M1021" s="28"/>
      <c r="N1021" s="82"/>
      <c r="P1021" s="76"/>
      <c r="Q1021" s="28"/>
    </row>
    <row r="1022" spans="1:17" s="32" customFormat="1" ht="12" customHeight="1">
      <c r="A1022" s="27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98"/>
      <c r="M1022" s="28"/>
      <c r="N1022" s="82"/>
      <c r="P1022" s="76"/>
      <c r="Q1022" s="28"/>
    </row>
    <row r="1023" spans="1:17" s="32" customFormat="1" ht="12" customHeight="1">
      <c r="A1023" s="27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98"/>
      <c r="M1023" s="28"/>
      <c r="N1023" s="82"/>
      <c r="P1023" s="76"/>
      <c r="Q1023" s="28"/>
    </row>
    <row r="1024" spans="1:17" s="32" customFormat="1" ht="12" customHeight="1">
      <c r="A1024" s="27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98"/>
      <c r="M1024" s="28"/>
      <c r="N1024" s="82"/>
      <c r="P1024" s="76"/>
      <c r="Q1024" s="28"/>
    </row>
    <row r="1025" spans="1:17" s="32" customFormat="1" ht="12" customHeight="1">
      <c r="A1025" s="27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98"/>
      <c r="M1025" s="28"/>
      <c r="N1025" s="82"/>
      <c r="P1025" s="76"/>
      <c r="Q1025" s="28"/>
    </row>
    <row r="1026" spans="1:17" s="32" customFormat="1" ht="12" customHeight="1">
      <c r="A1026" s="27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98"/>
      <c r="M1026" s="28"/>
      <c r="N1026" s="82"/>
      <c r="P1026" s="76"/>
      <c r="Q1026" s="28"/>
    </row>
    <row r="1027" spans="1:17" s="32" customFormat="1" ht="12" customHeight="1">
      <c r="A1027" s="27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98"/>
      <c r="M1027" s="28"/>
      <c r="N1027" s="82"/>
      <c r="P1027" s="76"/>
      <c r="Q1027" s="28"/>
    </row>
    <row r="1028" spans="1:17" s="32" customFormat="1" ht="12" customHeight="1">
      <c r="A1028" s="27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98"/>
      <c r="M1028" s="28"/>
      <c r="N1028" s="82"/>
      <c r="P1028" s="76"/>
      <c r="Q1028" s="28"/>
    </row>
    <row r="1029" spans="1:17" s="32" customFormat="1" ht="12" customHeight="1">
      <c r="A1029" s="27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98"/>
      <c r="M1029" s="28"/>
      <c r="N1029" s="82"/>
      <c r="P1029" s="76"/>
      <c r="Q1029" s="28"/>
    </row>
    <row r="1030" spans="1:17" s="32" customFormat="1" ht="12" customHeight="1">
      <c r="A1030" s="27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98"/>
      <c r="M1030" s="28"/>
      <c r="N1030" s="82"/>
      <c r="P1030" s="76"/>
      <c r="Q1030" s="28"/>
    </row>
    <row r="1031" spans="1:17" s="32" customFormat="1" ht="12" customHeight="1">
      <c r="A1031" s="27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98"/>
      <c r="M1031" s="28"/>
      <c r="N1031" s="82"/>
      <c r="P1031" s="76"/>
      <c r="Q1031" s="28"/>
    </row>
    <row r="1032" spans="1:17" s="32" customFormat="1" ht="12" customHeight="1">
      <c r="A1032" s="27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98"/>
      <c r="M1032" s="28"/>
      <c r="N1032" s="82"/>
      <c r="P1032" s="76"/>
      <c r="Q1032" s="28"/>
    </row>
    <row r="1033" spans="1:17" s="32" customFormat="1" ht="12" customHeight="1">
      <c r="A1033" s="27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98"/>
      <c r="M1033" s="28"/>
      <c r="N1033" s="82"/>
      <c r="P1033" s="76"/>
      <c r="Q1033" s="28"/>
    </row>
    <row r="1034" spans="1:17" s="32" customFormat="1" ht="12" customHeight="1">
      <c r="A1034" s="27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98"/>
      <c r="M1034" s="28"/>
      <c r="N1034" s="82"/>
      <c r="P1034" s="76"/>
      <c r="Q1034" s="28"/>
    </row>
    <row r="1035" spans="1:17" s="32" customFormat="1" ht="12" customHeight="1">
      <c r="A1035" s="27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98"/>
      <c r="M1035" s="28"/>
      <c r="N1035" s="82"/>
      <c r="P1035" s="76"/>
      <c r="Q1035" s="28"/>
    </row>
    <row r="1036" spans="1:17" s="32" customFormat="1" ht="12" customHeight="1">
      <c r="A1036" s="27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98"/>
      <c r="M1036" s="28"/>
      <c r="N1036" s="82"/>
      <c r="P1036" s="76"/>
      <c r="Q1036" s="28"/>
    </row>
    <row r="1037" spans="1:17" s="32" customFormat="1" ht="12" customHeight="1">
      <c r="A1037" s="27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98"/>
      <c r="M1037" s="28"/>
      <c r="N1037" s="82"/>
      <c r="P1037" s="76"/>
      <c r="Q1037" s="28"/>
    </row>
    <row r="1038" spans="1:17" s="32" customFormat="1" ht="12" customHeight="1">
      <c r="A1038" s="27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98"/>
      <c r="M1038" s="28"/>
      <c r="N1038" s="82"/>
      <c r="P1038" s="76"/>
      <c r="Q1038" s="28"/>
    </row>
    <row r="1039" spans="1:17" s="32" customFormat="1" ht="12" customHeight="1">
      <c r="A1039" s="27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98"/>
      <c r="M1039" s="28"/>
      <c r="N1039" s="82"/>
      <c r="P1039" s="76"/>
      <c r="Q1039" s="28"/>
    </row>
    <row r="1040" spans="1:17" s="32" customFormat="1" ht="12" customHeight="1">
      <c r="A1040" s="27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98"/>
      <c r="M1040" s="28"/>
      <c r="N1040" s="82"/>
      <c r="P1040" s="76"/>
      <c r="Q1040" s="28"/>
    </row>
    <row r="1041" spans="1:17" s="32" customFormat="1" ht="12" customHeight="1">
      <c r="A1041" s="27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98"/>
      <c r="M1041" s="28"/>
      <c r="N1041" s="82"/>
      <c r="P1041" s="76"/>
      <c r="Q1041" s="28"/>
    </row>
    <row r="1042" spans="1:17" s="32" customFormat="1" ht="12" customHeight="1">
      <c r="A1042" s="27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98"/>
      <c r="M1042" s="28"/>
      <c r="N1042" s="82"/>
      <c r="P1042" s="76"/>
      <c r="Q1042" s="28"/>
    </row>
    <row r="1043" spans="1:17" s="32" customFormat="1" ht="12" customHeight="1">
      <c r="A1043" s="27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98"/>
      <c r="M1043" s="28"/>
      <c r="N1043" s="82"/>
      <c r="P1043" s="76"/>
      <c r="Q1043" s="28"/>
    </row>
    <row r="1044" spans="1:17" s="32" customFormat="1" ht="12" customHeight="1">
      <c r="A1044" s="27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98"/>
      <c r="M1044" s="28"/>
      <c r="N1044" s="82"/>
      <c r="P1044" s="76"/>
      <c r="Q1044" s="28"/>
    </row>
    <row r="1045" spans="1:17" s="32" customFormat="1" ht="12" customHeight="1">
      <c r="A1045" s="27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98"/>
      <c r="M1045" s="28"/>
      <c r="N1045" s="82"/>
      <c r="P1045" s="76"/>
      <c r="Q1045" s="28"/>
    </row>
    <row r="1046" spans="1:17" s="32" customFormat="1" ht="12" customHeight="1">
      <c r="A1046" s="27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98"/>
      <c r="M1046" s="28"/>
      <c r="N1046" s="82"/>
      <c r="P1046" s="76"/>
      <c r="Q1046" s="28"/>
    </row>
    <row r="1047" spans="1:17" s="32" customFormat="1" ht="12" customHeight="1">
      <c r="A1047" s="27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98"/>
      <c r="M1047" s="28"/>
      <c r="N1047" s="82"/>
      <c r="P1047" s="76"/>
      <c r="Q1047" s="28"/>
    </row>
    <row r="1048" spans="1:17" s="32" customFormat="1" ht="12" customHeight="1">
      <c r="A1048" s="27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98"/>
      <c r="M1048" s="28"/>
      <c r="N1048" s="82"/>
      <c r="P1048" s="76"/>
      <c r="Q1048" s="28"/>
    </row>
    <row r="1049" spans="1:17" s="32" customFormat="1" ht="12" customHeight="1">
      <c r="A1049" s="27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98"/>
      <c r="M1049" s="28"/>
      <c r="N1049" s="82"/>
      <c r="P1049" s="76"/>
      <c r="Q1049" s="28"/>
    </row>
    <row r="1050" spans="1:17" s="32" customFormat="1" ht="12" customHeight="1">
      <c r="A1050" s="27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98"/>
      <c r="M1050" s="28"/>
      <c r="N1050" s="82"/>
      <c r="P1050" s="76"/>
      <c r="Q1050" s="28"/>
    </row>
    <row r="1051" spans="1:17" s="32" customFormat="1" ht="12" customHeight="1">
      <c r="A1051" s="27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98"/>
      <c r="M1051" s="28"/>
      <c r="N1051" s="82"/>
      <c r="P1051" s="76"/>
      <c r="Q1051" s="28"/>
    </row>
    <row r="1052" spans="1:17" s="32" customFormat="1" ht="12" customHeight="1">
      <c r="A1052" s="27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98"/>
      <c r="M1052" s="28"/>
      <c r="N1052" s="82"/>
      <c r="P1052" s="76"/>
      <c r="Q1052" s="28"/>
    </row>
    <row r="1053" spans="1:17" s="32" customFormat="1" ht="12" customHeight="1">
      <c r="A1053" s="27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98"/>
      <c r="M1053" s="28"/>
      <c r="N1053" s="82"/>
      <c r="P1053" s="76"/>
      <c r="Q1053" s="28"/>
    </row>
    <row r="1054" spans="1:17" s="32" customFormat="1" ht="12" customHeight="1">
      <c r="A1054" s="27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98"/>
      <c r="M1054" s="28"/>
      <c r="N1054" s="82"/>
      <c r="P1054" s="76"/>
      <c r="Q1054" s="28"/>
    </row>
    <row r="1055" spans="1:17" s="32" customFormat="1" ht="12" customHeight="1">
      <c r="A1055" s="27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98"/>
      <c r="M1055" s="28"/>
      <c r="N1055" s="82"/>
      <c r="P1055" s="76"/>
      <c r="Q1055" s="28"/>
    </row>
    <row r="1056" spans="1:17" s="32" customFormat="1" ht="12" customHeight="1">
      <c r="A1056" s="27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98"/>
      <c r="M1056" s="28"/>
      <c r="N1056" s="82"/>
      <c r="P1056" s="76"/>
      <c r="Q1056" s="28"/>
    </row>
    <row r="1057" spans="1:17" s="32" customFormat="1" ht="12" customHeight="1">
      <c r="A1057" s="27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98"/>
      <c r="M1057" s="28"/>
      <c r="N1057" s="82"/>
      <c r="P1057" s="76"/>
      <c r="Q1057" s="28"/>
    </row>
    <row r="1058" spans="1:17" s="32" customFormat="1" ht="12" customHeight="1">
      <c r="A1058" s="27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98"/>
      <c r="M1058" s="28"/>
      <c r="N1058" s="82"/>
      <c r="P1058" s="76"/>
      <c r="Q1058" s="28"/>
    </row>
    <row r="1059" spans="1:17" s="32" customFormat="1" ht="12" customHeight="1">
      <c r="A1059" s="27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98"/>
      <c r="M1059" s="28"/>
      <c r="N1059" s="82"/>
      <c r="P1059" s="76"/>
      <c r="Q1059" s="28"/>
    </row>
    <row r="1060" spans="1:17" s="32" customFormat="1" ht="12" customHeight="1">
      <c r="A1060" s="27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98"/>
      <c r="M1060" s="28"/>
      <c r="N1060" s="82"/>
      <c r="P1060" s="76"/>
      <c r="Q1060" s="28"/>
    </row>
    <row r="1061" spans="1:17" s="32" customFormat="1" ht="12" customHeight="1">
      <c r="A1061" s="27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98"/>
      <c r="M1061" s="28"/>
      <c r="N1061" s="82"/>
      <c r="P1061" s="76"/>
      <c r="Q1061" s="28"/>
    </row>
    <row r="1062" spans="1:17" s="32" customFormat="1" ht="12" customHeight="1">
      <c r="A1062" s="27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98"/>
      <c r="M1062" s="28"/>
      <c r="N1062" s="82"/>
      <c r="P1062" s="76"/>
      <c r="Q1062" s="28"/>
    </row>
    <row r="1063" spans="1:17" s="32" customFormat="1" ht="12" customHeight="1">
      <c r="A1063" s="27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98"/>
      <c r="M1063" s="28"/>
      <c r="N1063" s="82"/>
      <c r="P1063" s="76"/>
      <c r="Q1063" s="28"/>
    </row>
    <row r="1064" spans="1:17" s="32" customFormat="1" ht="12" customHeight="1">
      <c r="A1064" s="27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98"/>
      <c r="M1064" s="28"/>
      <c r="N1064" s="82"/>
      <c r="P1064" s="76"/>
      <c r="Q1064" s="28"/>
    </row>
    <row r="1065" spans="1:17" s="32" customFormat="1" ht="12" customHeight="1">
      <c r="A1065" s="27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98"/>
      <c r="M1065" s="28"/>
      <c r="N1065" s="82"/>
      <c r="P1065" s="76"/>
      <c r="Q1065" s="28"/>
    </row>
    <row r="1066" spans="1:17" s="32" customFormat="1" ht="12" customHeight="1">
      <c r="A1066" s="27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98"/>
      <c r="M1066" s="28"/>
      <c r="N1066" s="82"/>
      <c r="P1066" s="76"/>
      <c r="Q1066" s="28"/>
    </row>
    <row r="1067" spans="1:17" s="32" customFormat="1" ht="12" customHeight="1">
      <c r="A1067" s="27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98"/>
      <c r="M1067" s="28"/>
      <c r="N1067" s="82"/>
      <c r="P1067" s="76"/>
      <c r="Q1067" s="28"/>
    </row>
    <row r="1068" spans="1:17" s="32" customFormat="1" ht="12" customHeight="1">
      <c r="A1068" s="27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98"/>
      <c r="M1068" s="28"/>
      <c r="N1068" s="82"/>
      <c r="P1068" s="76"/>
      <c r="Q1068" s="28"/>
    </row>
    <row r="1069" spans="1:17" s="32" customFormat="1" ht="12" customHeight="1">
      <c r="A1069" s="27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98"/>
      <c r="M1069" s="28"/>
      <c r="N1069" s="82"/>
      <c r="P1069" s="76"/>
      <c r="Q1069" s="28"/>
    </row>
    <row r="1070" spans="1:17" s="32" customFormat="1" ht="12" customHeight="1">
      <c r="A1070" s="27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98"/>
      <c r="M1070" s="28"/>
      <c r="N1070" s="82"/>
      <c r="P1070" s="76"/>
      <c r="Q1070" s="28"/>
    </row>
    <row r="1071" spans="1:17" s="32" customFormat="1" ht="12" customHeight="1">
      <c r="A1071" s="27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98"/>
      <c r="M1071" s="28"/>
      <c r="N1071" s="82"/>
      <c r="P1071" s="76"/>
      <c r="Q1071" s="28"/>
    </row>
    <row r="1072" spans="1:17" s="32" customFormat="1" ht="12" customHeight="1">
      <c r="A1072" s="27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98"/>
      <c r="M1072" s="28"/>
      <c r="N1072" s="82"/>
      <c r="P1072" s="76"/>
      <c r="Q1072" s="28"/>
    </row>
    <row r="1073" spans="1:17" s="32" customFormat="1" ht="12" customHeight="1">
      <c r="A1073" s="27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98"/>
      <c r="M1073" s="28"/>
      <c r="N1073" s="82"/>
      <c r="P1073" s="76"/>
      <c r="Q1073" s="28"/>
    </row>
    <row r="1074" spans="1:17" s="32" customFormat="1" ht="12" customHeight="1">
      <c r="A1074" s="27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98"/>
      <c r="M1074" s="28"/>
      <c r="N1074" s="82"/>
      <c r="P1074" s="76"/>
      <c r="Q1074" s="28"/>
    </row>
    <row r="1075" spans="1:17" s="32" customFormat="1" ht="12" customHeight="1">
      <c r="A1075" s="27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98"/>
      <c r="M1075" s="28"/>
      <c r="N1075" s="82"/>
      <c r="P1075" s="76"/>
      <c r="Q1075" s="28"/>
    </row>
    <row r="1076" spans="1:17" s="32" customFormat="1" ht="12" customHeight="1">
      <c r="A1076" s="27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98"/>
      <c r="M1076" s="28"/>
      <c r="N1076" s="82"/>
      <c r="P1076" s="76"/>
      <c r="Q1076" s="28"/>
    </row>
    <row r="1077" spans="1:17" s="32" customFormat="1" ht="12" customHeight="1">
      <c r="A1077" s="27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98"/>
      <c r="M1077" s="28"/>
      <c r="N1077" s="82"/>
      <c r="P1077" s="76"/>
      <c r="Q1077" s="28"/>
    </row>
    <row r="1078" spans="1:17" s="32" customFormat="1" ht="12" customHeight="1">
      <c r="A1078" s="27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98"/>
      <c r="M1078" s="28"/>
      <c r="N1078" s="82"/>
      <c r="P1078" s="76"/>
      <c r="Q1078" s="28"/>
    </row>
    <row r="1079" spans="1:17" s="32" customFormat="1" ht="12" customHeight="1">
      <c r="A1079" s="27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98"/>
      <c r="M1079" s="28"/>
      <c r="N1079" s="82"/>
      <c r="P1079" s="76"/>
      <c r="Q1079" s="28"/>
    </row>
    <row r="1080" spans="1:17" s="32" customFormat="1" ht="12" customHeight="1">
      <c r="A1080" s="27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98"/>
      <c r="M1080" s="28"/>
      <c r="N1080" s="82"/>
      <c r="P1080" s="76"/>
      <c r="Q1080" s="28"/>
    </row>
    <row r="1081" spans="1:17" s="32" customFormat="1" ht="12" customHeight="1">
      <c r="A1081" s="27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98"/>
      <c r="M1081" s="28"/>
      <c r="N1081" s="82"/>
      <c r="P1081" s="76"/>
      <c r="Q1081" s="28"/>
    </row>
    <row r="1082" spans="1:17" s="32" customFormat="1" ht="12" customHeight="1">
      <c r="A1082" s="27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98"/>
      <c r="M1082" s="28"/>
      <c r="N1082" s="82"/>
      <c r="P1082" s="76"/>
      <c r="Q1082" s="28"/>
    </row>
    <row r="1083" spans="1:17" s="32" customFormat="1" ht="12" customHeight="1">
      <c r="A1083" s="27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98"/>
      <c r="M1083" s="28"/>
      <c r="N1083" s="82"/>
      <c r="P1083" s="76"/>
      <c r="Q1083" s="28"/>
    </row>
    <row r="1084" spans="1:17" s="32" customFormat="1" ht="12" customHeight="1">
      <c r="A1084" s="27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98"/>
      <c r="M1084" s="28"/>
      <c r="N1084" s="82"/>
      <c r="P1084" s="76"/>
      <c r="Q1084" s="28"/>
    </row>
    <row r="1085" spans="1:17" s="32" customFormat="1" ht="12" customHeight="1">
      <c r="A1085" s="27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98"/>
      <c r="M1085" s="28"/>
      <c r="N1085" s="82"/>
      <c r="P1085" s="76"/>
      <c r="Q1085" s="28"/>
    </row>
    <row r="1086" spans="1:17" s="32" customFormat="1" ht="12" customHeight="1">
      <c r="A1086" s="27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98"/>
      <c r="M1086" s="28"/>
      <c r="N1086" s="82"/>
      <c r="P1086" s="76"/>
      <c r="Q1086" s="28"/>
    </row>
    <row r="1087" spans="1:17" s="32" customFormat="1" ht="12" customHeight="1">
      <c r="A1087" s="27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98"/>
      <c r="M1087" s="28"/>
      <c r="N1087" s="82"/>
      <c r="P1087" s="76"/>
      <c r="Q1087" s="28"/>
    </row>
    <row r="1088" spans="1:17" s="32" customFormat="1" ht="12" customHeight="1">
      <c r="A1088" s="27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98"/>
      <c r="M1088" s="28"/>
      <c r="N1088" s="82"/>
      <c r="P1088" s="76"/>
      <c r="Q1088" s="28"/>
    </row>
    <row r="1089" spans="1:17" s="32" customFormat="1" ht="12" customHeight="1">
      <c r="A1089" s="27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98"/>
      <c r="M1089" s="28"/>
      <c r="N1089" s="82"/>
      <c r="P1089" s="76"/>
      <c r="Q1089" s="28"/>
    </row>
    <row r="1090" spans="1:17" s="32" customFormat="1" ht="12" customHeight="1">
      <c r="A1090" s="27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98"/>
      <c r="M1090" s="28"/>
      <c r="N1090" s="82"/>
      <c r="P1090" s="76"/>
      <c r="Q1090" s="28"/>
    </row>
    <row r="1091" spans="1:17" s="32" customFormat="1" ht="12" customHeight="1">
      <c r="A1091" s="27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98"/>
      <c r="M1091" s="28"/>
      <c r="N1091" s="82"/>
      <c r="P1091" s="76"/>
      <c r="Q1091" s="28"/>
    </row>
    <row r="1092" spans="1:17" s="32" customFormat="1" ht="12" customHeight="1">
      <c r="A1092" s="27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98"/>
      <c r="M1092" s="28"/>
      <c r="N1092" s="82"/>
      <c r="P1092" s="76"/>
      <c r="Q1092" s="28"/>
    </row>
    <row r="1093" spans="1:17" s="32" customFormat="1" ht="12" customHeight="1">
      <c r="A1093" s="27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98"/>
      <c r="M1093" s="28"/>
      <c r="N1093" s="82"/>
      <c r="P1093" s="76"/>
      <c r="Q1093" s="28"/>
    </row>
    <row r="1094" spans="1:17" s="32" customFormat="1" ht="12" customHeight="1">
      <c r="A1094" s="27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98"/>
      <c r="M1094" s="28"/>
      <c r="N1094" s="82"/>
      <c r="P1094" s="76"/>
      <c r="Q1094" s="28"/>
    </row>
    <row r="1095" spans="1:17" s="32" customFormat="1" ht="12" customHeight="1">
      <c r="A1095" s="27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98"/>
      <c r="M1095" s="28"/>
      <c r="N1095" s="82"/>
      <c r="P1095" s="76"/>
      <c r="Q1095" s="28"/>
    </row>
    <row r="1096" spans="1:17" s="32" customFormat="1" ht="12" customHeight="1">
      <c r="A1096" s="27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98"/>
      <c r="M1096" s="28"/>
      <c r="N1096" s="82"/>
      <c r="P1096" s="76"/>
      <c r="Q1096" s="28"/>
    </row>
    <row r="1097" spans="1:17" s="32" customFormat="1" ht="12" customHeight="1">
      <c r="A1097" s="27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98"/>
      <c r="M1097" s="28"/>
      <c r="N1097" s="82"/>
      <c r="P1097" s="76"/>
      <c r="Q1097" s="28"/>
    </row>
    <row r="1098" spans="1:17" s="32" customFormat="1" ht="12" customHeight="1">
      <c r="A1098" s="27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98"/>
      <c r="M1098" s="28"/>
      <c r="N1098" s="82"/>
      <c r="P1098" s="76"/>
      <c r="Q1098" s="28"/>
    </row>
    <row r="1099" spans="1:17" s="32" customFormat="1" ht="12" customHeight="1">
      <c r="A1099" s="27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98"/>
      <c r="M1099" s="28"/>
      <c r="N1099" s="82"/>
      <c r="P1099" s="76"/>
      <c r="Q1099" s="28"/>
    </row>
    <row r="1100" spans="1:17" s="32" customFormat="1" ht="12" customHeight="1">
      <c r="A1100" s="27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98"/>
      <c r="M1100" s="28"/>
      <c r="N1100" s="82"/>
      <c r="P1100" s="76"/>
      <c r="Q1100" s="28"/>
    </row>
    <row r="1101" spans="1:17" s="32" customFormat="1" ht="12" customHeight="1">
      <c r="A1101" s="27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98"/>
      <c r="M1101" s="28"/>
      <c r="N1101" s="82"/>
      <c r="P1101" s="76"/>
      <c r="Q1101" s="28"/>
    </row>
    <row r="1102" spans="1:17" s="32" customFormat="1" ht="12" customHeight="1">
      <c r="A1102" s="27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98"/>
      <c r="M1102" s="28"/>
      <c r="N1102" s="82"/>
      <c r="P1102" s="76"/>
      <c r="Q1102" s="28"/>
    </row>
    <row r="1103" spans="1:17" s="32" customFormat="1" ht="12" customHeight="1">
      <c r="A1103" s="27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98"/>
      <c r="M1103" s="28"/>
      <c r="N1103" s="82"/>
      <c r="P1103" s="76"/>
      <c r="Q1103" s="28"/>
    </row>
    <row r="1104" spans="1:17" s="32" customFormat="1" ht="12" customHeight="1">
      <c r="A1104" s="27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98"/>
      <c r="M1104" s="28"/>
      <c r="N1104" s="82"/>
      <c r="P1104" s="76"/>
      <c r="Q1104" s="28"/>
    </row>
    <row r="1105" spans="1:17" s="32" customFormat="1" ht="12" customHeight="1">
      <c r="A1105" s="27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98"/>
      <c r="M1105" s="28"/>
      <c r="N1105" s="82"/>
      <c r="P1105" s="76"/>
      <c r="Q1105" s="28"/>
    </row>
    <row r="1106" spans="1:17" s="32" customFormat="1" ht="12" customHeight="1">
      <c r="A1106" s="27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98"/>
      <c r="M1106" s="28"/>
      <c r="N1106" s="82"/>
      <c r="P1106" s="76"/>
      <c r="Q1106" s="28"/>
    </row>
    <row r="1107" spans="1:17" s="32" customFormat="1" ht="12" customHeight="1">
      <c r="A1107" s="27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98"/>
      <c r="M1107" s="28"/>
      <c r="N1107" s="82"/>
      <c r="P1107" s="76"/>
      <c r="Q1107" s="28"/>
    </row>
    <row r="1108" spans="1:17" s="32" customFormat="1" ht="12" customHeight="1">
      <c r="A1108" s="27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98"/>
      <c r="M1108" s="28"/>
      <c r="N1108" s="82"/>
      <c r="P1108" s="76"/>
      <c r="Q1108" s="28"/>
    </row>
    <row r="1109" spans="1:17" s="32" customFormat="1" ht="12" customHeight="1">
      <c r="A1109" s="27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98"/>
      <c r="M1109" s="28"/>
      <c r="N1109" s="82"/>
      <c r="P1109" s="76"/>
      <c r="Q1109" s="28"/>
    </row>
    <row r="1110" spans="1:17" s="32" customFormat="1" ht="12" customHeight="1">
      <c r="A1110" s="27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98"/>
      <c r="M1110" s="28"/>
      <c r="N1110" s="82"/>
      <c r="P1110" s="76"/>
      <c r="Q1110" s="28"/>
    </row>
    <row r="1111" spans="1:17" s="32" customFormat="1" ht="12" customHeight="1">
      <c r="A1111" s="27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98"/>
      <c r="M1111" s="28"/>
      <c r="N1111" s="82"/>
      <c r="P1111" s="76"/>
      <c r="Q1111" s="28"/>
    </row>
    <row r="1112" spans="1:17" s="32" customFormat="1" ht="12" customHeight="1">
      <c r="A1112" s="27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98"/>
      <c r="M1112" s="28"/>
      <c r="N1112" s="82"/>
      <c r="P1112" s="76"/>
      <c r="Q1112" s="28"/>
    </row>
    <row r="1113" spans="1:17" s="32" customFormat="1" ht="12" customHeight="1">
      <c r="A1113" s="27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98"/>
      <c r="M1113" s="28"/>
      <c r="N1113" s="82"/>
      <c r="P1113" s="76"/>
      <c r="Q1113" s="28"/>
    </row>
    <row r="1114" spans="1:17" s="32" customFormat="1" ht="12" customHeight="1">
      <c r="A1114" s="27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98"/>
      <c r="M1114" s="28"/>
      <c r="N1114" s="82"/>
      <c r="P1114" s="76"/>
      <c r="Q1114" s="28"/>
    </row>
    <row r="1115" spans="1:17" s="32" customFormat="1" ht="12" customHeight="1">
      <c r="A1115" s="27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98"/>
      <c r="M1115" s="28"/>
      <c r="N1115" s="82"/>
      <c r="P1115" s="76"/>
      <c r="Q1115" s="28"/>
    </row>
    <row r="1116" spans="1:17" s="32" customFormat="1" ht="12" customHeight="1">
      <c r="A1116" s="27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98"/>
      <c r="M1116" s="28"/>
      <c r="N1116" s="82"/>
      <c r="P1116" s="76"/>
      <c r="Q1116" s="28"/>
    </row>
    <row r="1117" spans="1:17" s="32" customFormat="1" ht="12" customHeight="1">
      <c r="A1117" s="27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98"/>
      <c r="M1117" s="28"/>
      <c r="N1117" s="82"/>
      <c r="P1117" s="76"/>
      <c r="Q1117" s="28"/>
    </row>
    <row r="1118" spans="1:17" s="32" customFormat="1" ht="12" customHeight="1">
      <c r="A1118" s="27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98"/>
      <c r="M1118" s="28"/>
      <c r="N1118" s="82"/>
      <c r="P1118" s="76"/>
      <c r="Q1118" s="28"/>
    </row>
    <row r="1119" spans="1:17" s="32" customFormat="1" ht="12" customHeight="1">
      <c r="A1119" s="27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98"/>
      <c r="M1119" s="28"/>
      <c r="N1119" s="82"/>
      <c r="P1119" s="76"/>
      <c r="Q1119" s="28"/>
    </row>
    <row r="1120" spans="1:17" s="32" customFormat="1" ht="12" customHeight="1">
      <c r="A1120" s="27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98"/>
      <c r="M1120" s="28"/>
      <c r="N1120" s="82"/>
      <c r="P1120" s="76"/>
      <c r="Q1120" s="28"/>
    </row>
    <row r="1121" spans="1:17" s="32" customFormat="1" ht="12" customHeight="1">
      <c r="A1121" s="27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98"/>
      <c r="M1121" s="28"/>
      <c r="N1121" s="82"/>
      <c r="P1121" s="76"/>
      <c r="Q1121" s="28"/>
    </row>
    <row r="1122" spans="1:17" s="32" customFormat="1" ht="12" customHeight="1">
      <c r="A1122" s="27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98"/>
      <c r="M1122" s="28"/>
      <c r="N1122" s="82"/>
      <c r="P1122" s="76"/>
      <c r="Q1122" s="28"/>
    </row>
    <row r="1123" spans="1:17" s="32" customFormat="1" ht="12" customHeight="1">
      <c r="A1123" s="27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98"/>
      <c r="M1123" s="28"/>
      <c r="N1123" s="82"/>
      <c r="P1123" s="76"/>
      <c r="Q1123" s="28"/>
    </row>
    <row r="1124" spans="1:17" s="32" customFormat="1" ht="12" customHeight="1">
      <c r="A1124" s="27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98"/>
      <c r="M1124" s="28"/>
      <c r="N1124" s="82"/>
      <c r="P1124" s="76"/>
      <c r="Q1124" s="28"/>
    </row>
    <row r="1125" spans="1:17" s="32" customFormat="1" ht="12" customHeight="1">
      <c r="A1125" s="27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98"/>
      <c r="M1125" s="28"/>
      <c r="N1125" s="82"/>
      <c r="P1125" s="76"/>
      <c r="Q1125" s="28"/>
    </row>
    <row r="1126" spans="1:17" s="32" customFormat="1" ht="12" customHeight="1">
      <c r="A1126" s="27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98"/>
      <c r="M1126" s="28"/>
      <c r="N1126" s="82"/>
      <c r="P1126" s="76"/>
      <c r="Q1126" s="28"/>
    </row>
    <row r="1127" spans="1:17" s="32" customFormat="1" ht="12" customHeight="1">
      <c r="A1127" s="27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98"/>
      <c r="M1127" s="28"/>
      <c r="N1127" s="82"/>
      <c r="P1127" s="76"/>
      <c r="Q1127" s="28"/>
    </row>
    <row r="1128" spans="1:17" s="32" customFormat="1" ht="12" customHeight="1">
      <c r="A1128" s="27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98"/>
      <c r="M1128" s="28"/>
      <c r="N1128" s="82"/>
      <c r="P1128" s="76"/>
      <c r="Q1128" s="28"/>
    </row>
    <row r="1129" spans="1:17" s="32" customFormat="1" ht="12" customHeight="1">
      <c r="A1129" s="27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98"/>
      <c r="M1129" s="28"/>
      <c r="N1129" s="82"/>
      <c r="P1129" s="76"/>
      <c r="Q1129" s="28"/>
    </row>
    <row r="1130" spans="1:17" s="32" customFormat="1" ht="12" customHeight="1">
      <c r="A1130" s="27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98"/>
      <c r="M1130" s="28"/>
      <c r="N1130" s="82"/>
      <c r="P1130" s="76"/>
      <c r="Q1130" s="28"/>
    </row>
    <row r="1131" spans="1:17" s="32" customFormat="1" ht="12" customHeight="1">
      <c r="A1131" s="27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98"/>
      <c r="M1131" s="28"/>
      <c r="N1131" s="82"/>
      <c r="P1131" s="76"/>
      <c r="Q1131" s="28"/>
    </row>
    <row r="1132" spans="1:17" s="32" customFormat="1" ht="12" customHeight="1">
      <c r="A1132" s="27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98"/>
      <c r="M1132" s="28"/>
      <c r="N1132" s="82"/>
      <c r="P1132" s="76"/>
      <c r="Q1132" s="28"/>
    </row>
    <row r="1133" spans="1:17" s="32" customFormat="1" ht="12" customHeight="1">
      <c r="A1133" s="27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98"/>
      <c r="M1133" s="28"/>
      <c r="N1133" s="82"/>
      <c r="P1133" s="76"/>
      <c r="Q1133" s="28"/>
    </row>
    <row r="1134" spans="1:17" s="32" customFormat="1" ht="12" customHeight="1">
      <c r="A1134" s="27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98"/>
      <c r="M1134" s="28"/>
      <c r="N1134" s="82"/>
      <c r="P1134" s="76"/>
      <c r="Q1134" s="28"/>
    </row>
    <row r="1135" spans="1:17" s="32" customFormat="1" ht="12" customHeight="1">
      <c r="A1135" s="27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98"/>
      <c r="M1135" s="28"/>
      <c r="N1135" s="82"/>
      <c r="P1135" s="76"/>
      <c r="Q1135" s="28"/>
    </row>
    <row r="1136" spans="1:17" s="32" customFormat="1" ht="12" customHeight="1">
      <c r="A1136" s="27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98"/>
      <c r="M1136" s="28"/>
      <c r="N1136" s="82"/>
      <c r="P1136" s="76"/>
      <c r="Q1136" s="28"/>
    </row>
    <row r="1137" spans="1:17" s="32" customFormat="1" ht="12" customHeight="1">
      <c r="A1137" s="27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98"/>
      <c r="M1137" s="28"/>
      <c r="N1137" s="82"/>
      <c r="P1137" s="76"/>
      <c r="Q1137" s="28"/>
    </row>
    <row r="1138" spans="1:17" s="32" customFormat="1" ht="12" customHeight="1">
      <c r="A1138" s="27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98"/>
      <c r="M1138" s="28"/>
      <c r="N1138" s="82"/>
      <c r="P1138" s="76"/>
      <c r="Q1138" s="28"/>
    </row>
    <row r="1139" spans="1:17" s="32" customFormat="1" ht="12" customHeight="1">
      <c r="A1139" s="27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98"/>
      <c r="M1139" s="28"/>
      <c r="N1139" s="82"/>
      <c r="P1139" s="76"/>
      <c r="Q1139" s="28"/>
    </row>
    <row r="1140" spans="1:17" s="32" customFormat="1" ht="12" customHeight="1">
      <c r="A1140" s="27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98"/>
      <c r="M1140" s="28"/>
      <c r="N1140" s="82"/>
      <c r="P1140" s="76"/>
      <c r="Q1140" s="28"/>
    </row>
    <row r="1141" spans="1:17" s="32" customFormat="1" ht="12" customHeight="1">
      <c r="A1141" s="27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98"/>
      <c r="M1141" s="28"/>
      <c r="N1141" s="82"/>
      <c r="P1141" s="76"/>
      <c r="Q1141" s="28"/>
    </row>
    <row r="1142" spans="1:17" s="32" customFormat="1" ht="12" customHeight="1">
      <c r="A1142" s="27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98"/>
      <c r="M1142" s="28"/>
      <c r="N1142" s="82"/>
      <c r="P1142" s="76"/>
      <c r="Q1142" s="28"/>
    </row>
    <row r="1143" spans="1:17" s="32" customFormat="1" ht="12" customHeight="1">
      <c r="A1143" s="27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98"/>
      <c r="M1143" s="28"/>
      <c r="N1143" s="82"/>
      <c r="P1143" s="76"/>
      <c r="Q1143" s="28"/>
    </row>
    <row r="1144" spans="1:17" s="32" customFormat="1" ht="12" customHeight="1">
      <c r="A1144" s="27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98"/>
      <c r="M1144" s="28"/>
      <c r="N1144" s="82"/>
      <c r="P1144" s="76"/>
      <c r="Q1144" s="28"/>
    </row>
    <row r="1145" spans="1:17" s="32" customFormat="1" ht="12" customHeight="1">
      <c r="A1145" s="27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98"/>
      <c r="M1145" s="28"/>
      <c r="N1145" s="82"/>
      <c r="P1145" s="76"/>
      <c r="Q1145" s="28"/>
    </row>
    <row r="1146" spans="1:17" s="32" customFormat="1" ht="12" customHeight="1">
      <c r="A1146" s="27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98"/>
      <c r="M1146" s="28"/>
      <c r="N1146" s="82"/>
      <c r="P1146" s="76"/>
      <c r="Q1146" s="28"/>
    </row>
    <row r="1147" spans="1:17" s="32" customFormat="1" ht="12" customHeight="1">
      <c r="A1147" s="27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98"/>
      <c r="M1147" s="28"/>
      <c r="N1147" s="82"/>
      <c r="P1147" s="76"/>
      <c r="Q1147" s="28"/>
    </row>
    <row r="1148" spans="1:17" s="32" customFormat="1" ht="12" customHeight="1">
      <c r="A1148" s="27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98"/>
      <c r="M1148" s="28"/>
      <c r="N1148" s="82"/>
      <c r="P1148" s="76"/>
      <c r="Q1148" s="28"/>
    </row>
    <row r="1149" spans="1:17" s="32" customFormat="1" ht="12" customHeight="1">
      <c r="A1149" s="27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98"/>
      <c r="M1149" s="28"/>
      <c r="N1149" s="82"/>
      <c r="P1149" s="76"/>
      <c r="Q1149" s="28"/>
    </row>
    <row r="1150" spans="1:17" s="32" customFormat="1" ht="12" customHeight="1">
      <c r="A1150" s="27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98"/>
      <c r="M1150" s="28"/>
      <c r="N1150" s="82"/>
      <c r="P1150" s="76"/>
      <c r="Q1150" s="28"/>
    </row>
    <row r="1151" spans="1:17" s="32" customFormat="1" ht="12" customHeight="1">
      <c r="A1151" s="27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98"/>
      <c r="M1151" s="28"/>
      <c r="N1151" s="82"/>
      <c r="P1151" s="76"/>
      <c r="Q1151" s="28"/>
    </row>
    <row r="1152" spans="1:17" s="32" customFormat="1" ht="12" customHeight="1">
      <c r="A1152" s="27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98"/>
      <c r="M1152" s="28"/>
      <c r="N1152" s="82"/>
      <c r="P1152" s="76"/>
      <c r="Q1152" s="28"/>
    </row>
    <row r="1153" spans="1:17" s="32" customFormat="1" ht="12" customHeight="1">
      <c r="A1153" s="27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98"/>
      <c r="M1153" s="28"/>
      <c r="N1153" s="82"/>
      <c r="P1153" s="76"/>
      <c r="Q1153" s="28"/>
    </row>
    <row r="1154" spans="1:17" s="32" customFormat="1" ht="12" customHeight="1">
      <c r="A1154" s="27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98"/>
      <c r="M1154" s="28"/>
      <c r="N1154" s="82"/>
      <c r="P1154" s="76"/>
      <c r="Q1154" s="28"/>
    </row>
    <row r="1155" spans="1:17" s="32" customFormat="1" ht="12" customHeight="1">
      <c r="A1155" s="27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98"/>
      <c r="M1155" s="28"/>
      <c r="N1155" s="82"/>
      <c r="P1155" s="76"/>
      <c r="Q1155" s="28"/>
    </row>
    <row r="1156" spans="1:17" s="32" customFormat="1" ht="12" customHeight="1">
      <c r="A1156" s="27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98"/>
      <c r="M1156" s="28"/>
      <c r="N1156" s="82"/>
      <c r="P1156" s="76"/>
      <c r="Q1156" s="28"/>
    </row>
    <row r="1157" spans="1:17" s="32" customFormat="1" ht="12" customHeight="1">
      <c r="A1157" s="27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98"/>
      <c r="M1157" s="28"/>
      <c r="N1157" s="82"/>
      <c r="P1157" s="76"/>
      <c r="Q1157" s="28"/>
    </row>
    <row r="1158" spans="1:17" s="32" customFormat="1" ht="12" customHeight="1">
      <c r="A1158" s="27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98"/>
      <c r="M1158" s="28"/>
      <c r="N1158" s="82"/>
      <c r="P1158" s="76"/>
      <c r="Q1158" s="28"/>
    </row>
    <row r="1159" spans="1:17" s="32" customFormat="1" ht="12" customHeight="1">
      <c r="A1159" s="27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98"/>
      <c r="M1159" s="28"/>
      <c r="N1159" s="82"/>
      <c r="P1159" s="76"/>
      <c r="Q1159" s="28"/>
    </row>
    <row r="1160" spans="1:17" s="32" customFormat="1" ht="12" customHeight="1">
      <c r="A1160" s="27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98"/>
      <c r="M1160" s="28"/>
      <c r="N1160" s="82"/>
      <c r="P1160" s="76"/>
      <c r="Q1160" s="28"/>
    </row>
    <row r="1161" spans="1:17" s="32" customFormat="1" ht="12" customHeight="1">
      <c r="A1161" s="27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98"/>
      <c r="M1161" s="28"/>
      <c r="N1161" s="82"/>
      <c r="P1161" s="76"/>
      <c r="Q1161" s="28"/>
    </row>
    <row r="1162" spans="1:17" s="32" customFormat="1" ht="12" customHeight="1">
      <c r="A1162" s="27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98"/>
      <c r="M1162" s="28"/>
      <c r="N1162" s="82"/>
      <c r="P1162" s="76"/>
      <c r="Q1162" s="28"/>
    </row>
    <row r="1163" spans="1:17" s="32" customFormat="1" ht="12" customHeight="1">
      <c r="A1163" s="27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98"/>
      <c r="M1163" s="28"/>
      <c r="N1163" s="82"/>
      <c r="P1163" s="76"/>
      <c r="Q1163" s="28"/>
    </row>
    <row r="1164" spans="1:17" s="32" customFormat="1" ht="12" customHeight="1">
      <c r="A1164" s="27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98"/>
      <c r="M1164" s="28"/>
      <c r="N1164" s="82"/>
      <c r="P1164" s="76"/>
      <c r="Q1164" s="28"/>
    </row>
    <row r="1165" spans="1:17" s="32" customFormat="1" ht="12" customHeight="1">
      <c r="A1165" s="27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98"/>
      <c r="M1165" s="28"/>
      <c r="N1165" s="82"/>
      <c r="P1165" s="76"/>
      <c r="Q1165" s="28"/>
    </row>
    <row r="1166" spans="1:17" s="32" customFormat="1" ht="12" customHeight="1">
      <c r="A1166" s="27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98"/>
      <c r="M1166" s="28"/>
      <c r="N1166" s="82"/>
      <c r="P1166" s="76"/>
      <c r="Q1166" s="28"/>
    </row>
    <row r="1167" spans="1:17" s="32" customFormat="1" ht="12" customHeight="1">
      <c r="A1167" s="27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98"/>
      <c r="M1167" s="28"/>
      <c r="N1167" s="82"/>
      <c r="P1167" s="76"/>
      <c r="Q1167" s="28"/>
    </row>
    <row r="1168" spans="1:17" s="32" customFormat="1" ht="12" customHeight="1">
      <c r="A1168" s="27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98"/>
      <c r="M1168" s="28"/>
      <c r="N1168" s="82"/>
      <c r="P1168" s="76"/>
      <c r="Q1168" s="28"/>
    </row>
    <row r="1169" spans="1:17" s="32" customFormat="1" ht="12" customHeight="1">
      <c r="A1169" s="27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98"/>
      <c r="M1169" s="28"/>
      <c r="N1169" s="82"/>
      <c r="P1169" s="76"/>
      <c r="Q1169" s="28"/>
    </row>
    <row r="1170" spans="1:17" s="32" customFormat="1" ht="12" customHeight="1">
      <c r="A1170" s="27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98"/>
      <c r="M1170" s="28"/>
      <c r="N1170" s="82"/>
      <c r="P1170" s="76"/>
      <c r="Q1170" s="28"/>
    </row>
    <row r="1171" spans="1:17" s="32" customFormat="1" ht="12" customHeight="1">
      <c r="A1171" s="27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98"/>
      <c r="M1171" s="28"/>
      <c r="N1171" s="82"/>
      <c r="P1171" s="76"/>
      <c r="Q1171" s="28"/>
    </row>
    <row r="1172" spans="1:17" s="32" customFormat="1" ht="12" customHeight="1">
      <c r="A1172" s="27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98"/>
      <c r="M1172" s="28"/>
      <c r="N1172" s="82"/>
      <c r="P1172" s="76"/>
      <c r="Q1172" s="28"/>
    </row>
    <row r="1173" spans="1:17" s="32" customFormat="1" ht="12" customHeight="1">
      <c r="A1173" s="27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98"/>
      <c r="M1173" s="28"/>
      <c r="N1173" s="82"/>
      <c r="P1173" s="76"/>
      <c r="Q1173" s="28"/>
    </row>
    <row r="1174" spans="1:17" s="32" customFormat="1" ht="12" customHeight="1">
      <c r="A1174" s="27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98"/>
      <c r="M1174" s="28"/>
      <c r="N1174" s="82"/>
      <c r="P1174" s="76"/>
      <c r="Q1174" s="28"/>
    </row>
    <row r="1175" spans="1:17" s="32" customFormat="1" ht="12" customHeight="1">
      <c r="A1175" s="27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98"/>
      <c r="M1175" s="28"/>
      <c r="N1175" s="82"/>
      <c r="P1175" s="76"/>
      <c r="Q1175" s="28"/>
    </row>
    <row r="1176" spans="1:17" s="32" customFormat="1" ht="12" customHeight="1">
      <c r="A1176" s="27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98"/>
      <c r="M1176" s="28"/>
      <c r="N1176" s="82"/>
      <c r="P1176" s="76"/>
      <c r="Q1176" s="28"/>
    </row>
    <row r="1177" spans="1:17" s="32" customFormat="1" ht="12" customHeight="1">
      <c r="A1177" s="27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98"/>
      <c r="M1177" s="28"/>
      <c r="N1177" s="82"/>
      <c r="P1177" s="76"/>
      <c r="Q1177" s="28"/>
    </row>
    <row r="1178" spans="1:17" s="32" customFormat="1" ht="12" customHeight="1">
      <c r="A1178" s="27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98"/>
      <c r="M1178" s="28"/>
      <c r="N1178" s="82"/>
      <c r="P1178" s="76"/>
      <c r="Q1178" s="28"/>
    </row>
    <row r="1179" spans="1:17" s="32" customFormat="1" ht="12" customHeight="1">
      <c r="A1179" s="27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98"/>
      <c r="M1179" s="28"/>
      <c r="N1179" s="82"/>
      <c r="P1179" s="76"/>
      <c r="Q1179" s="28"/>
    </row>
    <row r="1180" spans="1:17" s="32" customFormat="1" ht="12" customHeight="1">
      <c r="A1180" s="27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98"/>
      <c r="M1180" s="28"/>
      <c r="N1180" s="82"/>
      <c r="P1180" s="76"/>
      <c r="Q1180" s="28"/>
    </row>
    <row r="1181" spans="1:17" s="32" customFormat="1" ht="12" customHeight="1">
      <c r="A1181" s="27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98"/>
      <c r="M1181" s="28"/>
      <c r="N1181" s="82"/>
      <c r="P1181" s="76"/>
      <c r="Q1181" s="28"/>
    </row>
    <row r="1182" spans="1:17" s="32" customFormat="1" ht="12" customHeight="1">
      <c r="A1182" s="27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98"/>
      <c r="M1182" s="28"/>
      <c r="N1182" s="82"/>
      <c r="P1182" s="76"/>
      <c r="Q1182" s="28"/>
    </row>
    <row r="1183" spans="1:17" s="32" customFormat="1" ht="12" customHeight="1">
      <c r="A1183" s="27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98"/>
      <c r="M1183" s="28"/>
      <c r="N1183" s="82"/>
      <c r="P1183" s="76"/>
      <c r="Q1183" s="28"/>
    </row>
    <row r="1184" spans="1:17" s="32" customFormat="1" ht="12" customHeight="1">
      <c r="A1184" s="27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98"/>
      <c r="M1184" s="28"/>
      <c r="N1184" s="82"/>
      <c r="P1184" s="76"/>
      <c r="Q1184" s="28"/>
    </row>
    <row r="1185" spans="1:17" s="32" customFormat="1" ht="12" customHeight="1">
      <c r="A1185" s="27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98"/>
      <c r="M1185" s="28"/>
      <c r="N1185" s="82"/>
      <c r="P1185" s="76"/>
      <c r="Q1185" s="28"/>
    </row>
    <row r="1186" spans="1:17" s="32" customFormat="1" ht="12" customHeight="1">
      <c r="A1186" s="27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98"/>
      <c r="M1186" s="28"/>
      <c r="N1186" s="82"/>
      <c r="P1186" s="76"/>
      <c r="Q1186" s="28"/>
    </row>
    <row r="1187" spans="1:17" s="32" customFormat="1" ht="12" customHeight="1">
      <c r="A1187" s="27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98"/>
      <c r="M1187" s="28"/>
      <c r="N1187" s="82"/>
      <c r="P1187" s="76"/>
      <c r="Q1187" s="28"/>
    </row>
    <row r="1188" spans="1:17" s="32" customFormat="1" ht="12" customHeight="1">
      <c r="A1188" s="27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98"/>
      <c r="M1188" s="28"/>
      <c r="N1188" s="82"/>
      <c r="P1188" s="76"/>
      <c r="Q1188" s="28"/>
    </row>
    <row r="1189" spans="1:17" s="32" customFormat="1" ht="12" customHeight="1">
      <c r="A1189" s="27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98"/>
      <c r="M1189" s="28"/>
      <c r="N1189" s="82"/>
      <c r="P1189" s="76"/>
      <c r="Q1189" s="28"/>
    </row>
    <row r="1190" spans="1:17" s="32" customFormat="1" ht="12" customHeight="1">
      <c r="A1190" s="27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98"/>
      <c r="M1190" s="28"/>
      <c r="N1190" s="82"/>
      <c r="P1190" s="76"/>
      <c r="Q1190" s="28"/>
    </row>
    <row r="1191" spans="1:17" s="32" customFormat="1" ht="12" customHeight="1">
      <c r="A1191" s="27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98"/>
      <c r="M1191" s="28"/>
      <c r="N1191" s="82"/>
      <c r="P1191" s="76"/>
      <c r="Q1191" s="28"/>
    </row>
    <row r="1192" spans="1:17" s="32" customFormat="1" ht="12" customHeight="1">
      <c r="A1192" s="27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98"/>
      <c r="M1192" s="28"/>
      <c r="N1192" s="82"/>
      <c r="P1192" s="76"/>
      <c r="Q1192" s="28"/>
    </row>
    <row r="1193" spans="1:17" s="32" customFormat="1" ht="12" customHeight="1">
      <c r="A1193" s="27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98"/>
      <c r="M1193" s="28"/>
      <c r="N1193" s="82"/>
      <c r="P1193" s="76"/>
      <c r="Q1193" s="28"/>
    </row>
    <row r="1194" spans="1:17" s="32" customFormat="1" ht="12" customHeight="1">
      <c r="A1194" s="27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98"/>
      <c r="M1194" s="28"/>
      <c r="N1194" s="82"/>
      <c r="P1194" s="76"/>
      <c r="Q1194" s="28"/>
    </row>
    <row r="1195" spans="1:17" s="32" customFormat="1" ht="12" customHeight="1">
      <c r="A1195" s="27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98"/>
      <c r="M1195" s="28"/>
      <c r="N1195" s="82"/>
      <c r="P1195" s="76"/>
      <c r="Q1195" s="28"/>
    </row>
    <row r="1196" spans="1:17" s="32" customFormat="1" ht="12" customHeight="1">
      <c r="A1196" s="27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98"/>
      <c r="M1196" s="28"/>
      <c r="N1196" s="82"/>
      <c r="P1196" s="76"/>
      <c r="Q1196" s="28"/>
    </row>
    <row r="1197" spans="1:17" s="32" customFormat="1" ht="12" customHeight="1">
      <c r="A1197" s="27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98"/>
      <c r="M1197" s="28"/>
      <c r="N1197" s="82"/>
      <c r="P1197" s="76"/>
      <c r="Q1197" s="28"/>
    </row>
    <row r="1198" spans="1:17" s="32" customFormat="1" ht="12" customHeight="1">
      <c r="A1198" s="27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98"/>
      <c r="M1198" s="28"/>
      <c r="N1198" s="82"/>
      <c r="P1198" s="76"/>
      <c r="Q1198" s="28"/>
    </row>
    <row r="1199" spans="1:17" s="32" customFormat="1" ht="12" customHeight="1">
      <c r="A1199" s="27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98"/>
      <c r="M1199" s="28"/>
      <c r="N1199" s="82"/>
      <c r="P1199" s="76"/>
      <c r="Q1199" s="28"/>
    </row>
    <row r="1200" spans="1:17" s="32" customFormat="1" ht="12" customHeight="1">
      <c r="A1200" s="27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98"/>
      <c r="M1200" s="28"/>
      <c r="N1200" s="82"/>
      <c r="P1200" s="76"/>
      <c r="Q1200" s="28"/>
    </row>
    <row r="1201" spans="1:17" s="32" customFormat="1" ht="12" customHeight="1">
      <c r="A1201" s="27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98"/>
      <c r="M1201" s="28"/>
      <c r="N1201" s="82"/>
      <c r="P1201" s="76"/>
      <c r="Q1201" s="28"/>
    </row>
    <row r="1202" spans="1:17" s="32" customFormat="1" ht="12" customHeight="1">
      <c r="A1202" s="27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98"/>
      <c r="M1202" s="28"/>
      <c r="N1202" s="82"/>
      <c r="P1202" s="76"/>
      <c r="Q1202" s="28"/>
    </row>
    <row r="1203" spans="1:17" s="32" customFormat="1" ht="12" customHeight="1">
      <c r="A1203" s="27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98"/>
      <c r="M1203" s="28"/>
      <c r="N1203" s="82"/>
      <c r="P1203" s="76"/>
      <c r="Q1203" s="28"/>
    </row>
    <row r="1204" spans="1:17" s="32" customFormat="1" ht="12" customHeight="1">
      <c r="A1204" s="27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98"/>
      <c r="M1204" s="28"/>
      <c r="N1204" s="82"/>
      <c r="P1204" s="76"/>
      <c r="Q1204" s="28"/>
    </row>
    <row r="1205" spans="1:17" s="32" customFormat="1" ht="12" customHeight="1">
      <c r="A1205" s="27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98"/>
      <c r="M1205" s="28"/>
      <c r="N1205" s="82"/>
      <c r="P1205" s="76"/>
      <c r="Q1205" s="28"/>
    </row>
    <row r="1206" spans="1:17" s="32" customFormat="1" ht="12" customHeight="1">
      <c r="A1206" s="27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98"/>
      <c r="M1206" s="28"/>
      <c r="N1206" s="82"/>
      <c r="P1206" s="76"/>
      <c r="Q1206" s="28"/>
    </row>
    <row r="1207" spans="1:17" s="32" customFormat="1" ht="12" customHeight="1">
      <c r="A1207" s="27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98"/>
      <c r="M1207" s="28"/>
      <c r="N1207" s="82"/>
      <c r="P1207" s="76"/>
      <c r="Q1207" s="28"/>
    </row>
    <row r="1208" spans="1:17" s="32" customFormat="1" ht="12" customHeight="1">
      <c r="A1208" s="27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98"/>
      <c r="M1208" s="28"/>
      <c r="N1208" s="82"/>
      <c r="P1208" s="76"/>
      <c r="Q1208" s="28"/>
    </row>
    <row r="1209" spans="1:17" s="32" customFormat="1" ht="12" customHeight="1">
      <c r="A1209" s="27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98"/>
      <c r="M1209" s="28"/>
      <c r="N1209" s="82"/>
      <c r="P1209" s="76"/>
      <c r="Q1209" s="28"/>
    </row>
    <row r="1210" spans="1:17" s="32" customFormat="1" ht="12" customHeight="1">
      <c r="A1210" s="27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98"/>
      <c r="M1210" s="28"/>
      <c r="N1210" s="82"/>
      <c r="P1210" s="76"/>
      <c r="Q1210" s="28"/>
    </row>
    <row r="1211" spans="1:17" s="32" customFormat="1" ht="12" customHeight="1">
      <c r="A1211" s="27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98"/>
      <c r="M1211" s="28"/>
      <c r="N1211" s="82"/>
      <c r="P1211" s="76"/>
      <c r="Q1211" s="28"/>
    </row>
    <row r="1212" spans="1:17" s="32" customFormat="1" ht="12" customHeight="1">
      <c r="A1212" s="27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98"/>
      <c r="M1212" s="28"/>
      <c r="N1212" s="82"/>
      <c r="P1212" s="76"/>
      <c r="Q1212" s="28"/>
    </row>
    <row r="1213" spans="1:17" s="32" customFormat="1" ht="12" customHeight="1">
      <c r="A1213" s="27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98"/>
      <c r="M1213" s="28"/>
      <c r="N1213" s="82"/>
      <c r="P1213" s="76"/>
      <c r="Q1213" s="28"/>
    </row>
    <row r="1214" spans="1:17" s="32" customFormat="1" ht="12" customHeight="1">
      <c r="A1214" s="27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98"/>
      <c r="M1214" s="28"/>
      <c r="N1214" s="82"/>
      <c r="P1214" s="76"/>
      <c r="Q1214" s="28"/>
    </row>
    <row r="1215" spans="1:17" s="32" customFormat="1" ht="12" customHeight="1">
      <c r="A1215" s="27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98"/>
      <c r="M1215" s="28"/>
      <c r="N1215" s="82"/>
      <c r="P1215" s="76"/>
      <c r="Q1215" s="28"/>
    </row>
    <row r="1216" spans="1:17" s="32" customFormat="1" ht="12" customHeight="1">
      <c r="A1216" s="27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98"/>
      <c r="M1216" s="28"/>
      <c r="N1216" s="82"/>
      <c r="P1216" s="76"/>
      <c r="Q1216" s="28"/>
    </row>
    <row r="1217" spans="1:17" s="32" customFormat="1" ht="12" customHeight="1">
      <c r="A1217" s="27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98"/>
      <c r="M1217" s="28"/>
      <c r="N1217" s="82"/>
      <c r="P1217" s="76"/>
      <c r="Q1217" s="28"/>
    </row>
    <row r="1218" spans="1:17" s="32" customFormat="1" ht="12" customHeight="1">
      <c r="A1218" s="27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98"/>
      <c r="M1218" s="28"/>
      <c r="N1218" s="82"/>
      <c r="P1218" s="76"/>
      <c r="Q1218" s="28"/>
    </row>
    <row r="1219" spans="1:17" s="32" customFormat="1" ht="12" customHeight="1">
      <c r="A1219" s="27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98"/>
      <c r="M1219" s="28"/>
      <c r="N1219" s="82"/>
      <c r="P1219" s="76"/>
      <c r="Q1219" s="28"/>
    </row>
    <row r="1220" spans="1:17" s="32" customFormat="1" ht="12" customHeight="1">
      <c r="A1220" s="27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98"/>
      <c r="M1220" s="28"/>
      <c r="N1220" s="82"/>
      <c r="P1220" s="76"/>
      <c r="Q1220" s="28"/>
    </row>
    <row r="1221" spans="1:17" s="32" customFormat="1" ht="12" customHeight="1">
      <c r="A1221" s="27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98"/>
      <c r="M1221" s="28"/>
      <c r="N1221" s="82"/>
      <c r="P1221" s="76"/>
      <c r="Q1221" s="28"/>
    </row>
    <row r="1222" spans="1:17" s="32" customFormat="1" ht="12" customHeight="1">
      <c r="A1222" s="27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98"/>
      <c r="M1222" s="28"/>
      <c r="N1222" s="82"/>
      <c r="P1222" s="76"/>
      <c r="Q1222" s="28"/>
    </row>
    <row r="1223" spans="1:17" s="32" customFormat="1" ht="12" customHeight="1">
      <c r="A1223" s="27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98"/>
      <c r="M1223" s="28"/>
      <c r="N1223" s="82"/>
      <c r="P1223" s="76"/>
      <c r="Q1223" s="28"/>
    </row>
    <row r="1224" spans="1:17" s="32" customFormat="1" ht="12" customHeight="1">
      <c r="A1224" s="27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98"/>
      <c r="M1224" s="28"/>
      <c r="N1224" s="82"/>
      <c r="P1224" s="76"/>
      <c r="Q1224" s="28"/>
    </row>
    <row r="1225" spans="1:17" s="32" customFormat="1" ht="12" customHeight="1">
      <c r="A1225" s="27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98"/>
      <c r="M1225" s="28"/>
      <c r="N1225" s="82"/>
      <c r="P1225" s="76"/>
      <c r="Q1225" s="28"/>
    </row>
    <row r="1226" spans="1:17" s="32" customFormat="1" ht="12" customHeight="1">
      <c r="A1226" s="27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98"/>
      <c r="M1226" s="28"/>
      <c r="N1226" s="82"/>
      <c r="P1226" s="76"/>
      <c r="Q1226" s="28"/>
    </row>
    <row r="1227" spans="1:17" s="32" customFormat="1" ht="12" customHeight="1">
      <c r="A1227" s="27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98"/>
      <c r="M1227" s="28"/>
      <c r="N1227" s="82"/>
      <c r="P1227" s="76"/>
      <c r="Q1227" s="28"/>
    </row>
    <row r="1228" spans="1:17" s="32" customFormat="1" ht="12" customHeight="1">
      <c r="A1228" s="27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98"/>
      <c r="M1228" s="28"/>
      <c r="N1228" s="82"/>
      <c r="P1228" s="76"/>
      <c r="Q1228" s="28"/>
    </row>
    <row r="1229" spans="1:17" s="32" customFormat="1" ht="12" customHeight="1">
      <c r="A1229" s="27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98"/>
      <c r="M1229" s="28"/>
      <c r="N1229" s="82"/>
      <c r="P1229" s="76"/>
      <c r="Q1229" s="28"/>
    </row>
    <row r="1230" spans="1:17" s="32" customFormat="1" ht="12" customHeight="1">
      <c r="A1230" s="27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98"/>
      <c r="M1230" s="28"/>
      <c r="N1230" s="82"/>
      <c r="P1230" s="76"/>
      <c r="Q1230" s="28"/>
    </row>
    <row r="1231" spans="1:17" s="32" customFormat="1" ht="12" customHeight="1">
      <c r="A1231" s="27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98"/>
      <c r="M1231" s="28"/>
      <c r="N1231" s="82"/>
      <c r="P1231" s="76"/>
      <c r="Q1231" s="28"/>
    </row>
    <row r="1232" spans="1:17" s="32" customFormat="1" ht="12" customHeight="1">
      <c r="A1232" s="27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98"/>
      <c r="M1232" s="28"/>
      <c r="N1232" s="82"/>
      <c r="P1232" s="76"/>
      <c r="Q1232" s="28"/>
    </row>
    <row r="1233" spans="1:17" s="32" customFormat="1" ht="12" customHeight="1">
      <c r="A1233" s="27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98"/>
      <c r="M1233" s="28"/>
      <c r="N1233" s="82"/>
      <c r="P1233" s="76"/>
      <c r="Q1233" s="28"/>
    </row>
    <row r="1234" spans="1:17" s="32" customFormat="1" ht="12" customHeight="1">
      <c r="A1234" s="27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98"/>
      <c r="M1234" s="28"/>
      <c r="N1234" s="82"/>
      <c r="P1234" s="76"/>
      <c r="Q1234" s="28"/>
    </row>
    <row r="1235" spans="1:17" s="32" customFormat="1" ht="12" customHeight="1">
      <c r="A1235" s="27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98"/>
      <c r="M1235" s="28"/>
      <c r="N1235" s="82"/>
      <c r="P1235" s="76"/>
      <c r="Q1235" s="28"/>
    </row>
    <row r="1236" spans="1:17" s="32" customFormat="1" ht="12" customHeight="1">
      <c r="A1236" s="27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98"/>
      <c r="M1236" s="28"/>
      <c r="N1236" s="82"/>
      <c r="P1236" s="76"/>
      <c r="Q1236" s="28"/>
    </row>
    <row r="1237" spans="1:17" s="32" customFormat="1" ht="12" customHeight="1">
      <c r="A1237" s="27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98"/>
      <c r="M1237" s="28"/>
      <c r="N1237" s="82"/>
      <c r="P1237" s="76"/>
      <c r="Q1237" s="28"/>
    </row>
    <row r="1238" spans="1:17" s="32" customFormat="1" ht="12" customHeight="1">
      <c r="A1238" s="27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98"/>
      <c r="M1238" s="28"/>
      <c r="N1238" s="82"/>
      <c r="P1238" s="76"/>
      <c r="Q1238" s="28"/>
    </row>
    <row r="1239" spans="1:17" s="32" customFormat="1" ht="12" customHeight="1">
      <c r="A1239" s="27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98"/>
      <c r="M1239" s="28"/>
      <c r="N1239" s="82"/>
      <c r="P1239" s="76"/>
      <c r="Q1239" s="28"/>
    </row>
    <row r="1240" spans="1:17" s="32" customFormat="1" ht="12" customHeight="1">
      <c r="A1240" s="27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98"/>
      <c r="M1240" s="28"/>
      <c r="N1240" s="82"/>
      <c r="P1240" s="76"/>
      <c r="Q1240" s="28"/>
    </row>
    <row r="1241" spans="1:17" s="32" customFormat="1" ht="12" customHeight="1">
      <c r="A1241" s="27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98"/>
      <c r="M1241" s="28"/>
      <c r="N1241" s="82"/>
      <c r="P1241" s="76"/>
      <c r="Q1241" s="28"/>
    </row>
    <row r="1242" spans="1:17" s="32" customFormat="1" ht="12" customHeight="1">
      <c r="A1242" s="27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98"/>
      <c r="M1242" s="28"/>
      <c r="N1242" s="82"/>
      <c r="P1242" s="76"/>
      <c r="Q1242" s="28"/>
    </row>
    <row r="1243" spans="1:17" s="32" customFormat="1" ht="12" customHeight="1">
      <c r="A1243" s="27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98"/>
      <c r="M1243" s="28"/>
      <c r="N1243" s="82"/>
      <c r="P1243" s="76"/>
      <c r="Q1243" s="28"/>
    </row>
    <row r="1244" spans="1:17" s="32" customFormat="1" ht="12" customHeight="1">
      <c r="A1244" s="27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98"/>
      <c r="M1244" s="28"/>
      <c r="N1244" s="82"/>
      <c r="P1244" s="76"/>
      <c r="Q1244" s="28"/>
    </row>
    <row r="1245" spans="1:17" s="32" customFormat="1" ht="12" customHeight="1">
      <c r="A1245" s="27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98"/>
      <c r="M1245" s="28"/>
      <c r="N1245" s="82"/>
      <c r="P1245" s="76"/>
      <c r="Q1245" s="28"/>
    </row>
    <row r="1246" spans="1:17" s="32" customFormat="1" ht="12" customHeight="1">
      <c r="A1246" s="27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98"/>
      <c r="M1246" s="28"/>
      <c r="N1246" s="82"/>
      <c r="P1246" s="76"/>
      <c r="Q1246" s="28"/>
    </row>
    <row r="1247" spans="1:17" s="32" customFormat="1" ht="12" customHeight="1">
      <c r="A1247" s="27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98"/>
      <c r="M1247" s="28"/>
      <c r="N1247" s="82"/>
      <c r="P1247" s="76"/>
      <c r="Q1247" s="28"/>
    </row>
    <row r="1248" spans="1:17" s="32" customFormat="1" ht="12" customHeight="1">
      <c r="A1248" s="27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98"/>
      <c r="M1248" s="28"/>
      <c r="N1248" s="82"/>
      <c r="P1248" s="76"/>
      <c r="Q1248" s="28"/>
    </row>
    <row r="1249" spans="1:17" s="32" customFormat="1" ht="12" customHeight="1">
      <c r="A1249" s="27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98"/>
      <c r="M1249" s="28"/>
      <c r="N1249" s="82"/>
      <c r="P1249" s="76"/>
      <c r="Q1249" s="28"/>
    </row>
    <row r="1250" spans="1:17" s="32" customFormat="1" ht="12" customHeight="1">
      <c r="A1250" s="27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98"/>
      <c r="M1250" s="28"/>
      <c r="N1250" s="82"/>
      <c r="P1250" s="76"/>
      <c r="Q1250" s="28"/>
    </row>
    <row r="1251" spans="1:17" s="32" customFormat="1" ht="12" customHeight="1">
      <c r="A1251" s="27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98"/>
      <c r="M1251" s="28"/>
      <c r="N1251" s="82"/>
      <c r="P1251" s="76"/>
      <c r="Q1251" s="28"/>
    </row>
    <row r="1252" spans="1:17" s="32" customFormat="1" ht="12" customHeight="1">
      <c r="A1252" s="27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98"/>
      <c r="M1252" s="28"/>
      <c r="N1252" s="82"/>
      <c r="P1252" s="76"/>
      <c r="Q1252" s="28"/>
    </row>
    <row r="1253" spans="1:17" s="32" customFormat="1" ht="12" customHeight="1">
      <c r="A1253" s="27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98"/>
      <c r="M1253" s="28"/>
      <c r="N1253" s="82"/>
      <c r="P1253" s="76"/>
      <c r="Q1253" s="28"/>
    </row>
    <row r="1254" spans="1:17" s="32" customFormat="1" ht="12" customHeight="1">
      <c r="A1254" s="27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98"/>
      <c r="M1254" s="28"/>
      <c r="N1254" s="82"/>
      <c r="P1254" s="76"/>
      <c r="Q1254" s="28"/>
    </row>
    <row r="1255" spans="1:17" s="32" customFormat="1" ht="12" customHeight="1">
      <c r="A1255" s="27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98"/>
      <c r="M1255" s="28"/>
      <c r="N1255" s="82"/>
      <c r="P1255" s="76"/>
      <c r="Q1255" s="28"/>
    </row>
    <row r="1256" spans="1:17" s="32" customFormat="1" ht="12" customHeight="1">
      <c r="A1256" s="27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98"/>
      <c r="M1256" s="28"/>
      <c r="N1256" s="82"/>
      <c r="P1256" s="76"/>
      <c r="Q1256" s="28"/>
    </row>
    <row r="1257" spans="1:17" s="32" customFormat="1" ht="12" customHeight="1">
      <c r="A1257" s="27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98"/>
      <c r="M1257" s="28"/>
      <c r="N1257" s="82"/>
      <c r="P1257" s="76"/>
      <c r="Q1257" s="28"/>
    </row>
    <row r="1258" spans="1:17" s="32" customFormat="1" ht="12" customHeight="1">
      <c r="A1258" s="27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98"/>
      <c r="M1258" s="28"/>
      <c r="N1258" s="82"/>
      <c r="P1258" s="76"/>
      <c r="Q1258" s="28"/>
    </row>
    <row r="1259" spans="1:17" s="32" customFormat="1" ht="12" customHeight="1">
      <c r="A1259" s="27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98"/>
      <c r="M1259" s="28"/>
      <c r="N1259" s="82"/>
      <c r="P1259" s="76"/>
      <c r="Q1259" s="28"/>
    </row>
    <row r="1260" spans="1:17" s="32" customFormat="1" ht="12" customHeight="1">
      <c r="A1260" s="27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98"/>
      <c r="M1260" s="28"/>
      <c r="N1260" s="82"/>
      <c r="P1260" s="76"/>
      <c r="Q1260" s="28"/>
    </row>
    <row r="1261" spans="1:17" s="32" customFormat="1" ht="12" customHeight="1">
      <c r="A1261" s="27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98"/>
      <c r="M1261" s="28"/>
      <c r="N1261" s="82"/>
      <c r="P1261" s="76"/>
      <c r="Q1261" s="28"/>
    </row>
    <row r="1262" spans="1:17" s="32" customFormat="1" ht="12" customHeight="1">
      <c r="A1262" s="27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98"/>
      <c r="M1262" s="28"/>
      <c r="N1262" s="82"/>
      <c r="P1262" s="76"/>
      <c r="Q1262" s="28"/>
    </row>
    <row r="1263" spans="1:17" s="32" customFormat="1" ht="12" customHeight="1">
      <c r="A1263" s="27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98"/>
      <c r="M1263" s="28"/>
      <c r="N1263" s="82"/>
      <c r="P1263" s="76"/>
      <c r="Q1263" s="28"/>
    </row>
    <row r="1264" spans="1:17" s="32" customFormat="1" ht="12" customHeight="1">
      <c r="A1264" s="27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98"/>
      <c r="M1264" s="28"/>
      <c r="N1264" s="82"/>
      <c r="P1264" s="76"/>
      <c r="Q1264" s="28"/>
    </row>
    <row r="1265" spans="1:17" s="32" customFormat="1" ht="12" customHeight="1">
      <c r="A1265" s="27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98"/>
      <c r="M1265" s="28"/>
      <c r="N1265" s="82"/>
      <c r="P1265" s="76"/>
      <c r="Q1265" s="28"/>
    </row>
    <row r="1266" spans="1:17" s="32" customFormat="1" ht="12" customHeight="1">
      <c r="A1266" s="27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98"/>
      <c r="M1266" s="28"/>
      <c r="N1266" s="82"/>
      <c r="P1266" s="76"/>
      <c r="Q1266" s="28"/>
    </row>
    <row r="1267" spans="1:17" s="32" customFormat="1" ht="12" customHeight="1">
      <c r="A1267" s="27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98"/>
      <c r="M1267" s="28"/>
      <c r="N1267" s="82"/>
      <c r="P1267" s="76"/>
      <c r="Q1267" s="28"/>
    </row>
    <row r="1268" spans="1:17" s="32" customFormat="1" ht="12" customHeight="1">
      <c r="A1268" s="27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98"/>
      <c r="M1268" s="28"/>
      <c r="N1268" s="82"/>
      <c r="P1268" s="76"/>
      <c r="Q1268" s="28"/>
    </row>
    <row r="1269" spans="1:17" s="32" customFormat="1" ht="12" customHeight="1">
      <c r="A1269" s="27"/>
      <c r="B1269" s="27"/>
      <c r="C1269" s="27"/>
      <c r="D1269" s="27"/>
      <c r="E1269" s="27"/>
      <c r="F1269" s="27"/>
      <c r="G1269" s="27"/>
      <c r="H1269" s="27"/>
      <c r="I1269" s="27"/>
      <c r="J1269" s="28"/>
      <c r="K1269" s="28"/>
      <c r="L1269" s="98"/>
      <c r="M1269" s="28"/>
      <c r="N1269" s="82"/>
      <c r="P1269" s="76"/>
      <c r="Q1269" s="28"/>
    </row>
    <row r="1270" spans="1:17" s="32" customFormat="1" ht="12" customHeight="1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98"/>
      <c r="M1270" s="27"/>
      <c r="N1270" s="82"/>
      <c r="P1270" s="76"/>
      <c r="Q1270" s="27"/>
    </row>
    <row r="1271" spans="1:17" s="32" customFormat="1" ht="12" customHeight="1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98"/>
      <c r="M1271" s="27"/>
      <c r="N1271" s="82"/>
      <c r="P1271" s="76"/>
      <c r="Q1271" s="27"/>
    </row>
    <row r="1272" spans="1:17" s="32" customFormat="1" ht="12" customHeight="1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98"/>
      <c r="M1272" s="27"/>
      <c r="N1272" s="82"/>
      <c r="P1272" s="76"/>
      <c r="Q1272" s="27"/>
    </row>
    <row r="1273" spans="1:17" s="32" customFormat="1" ht="12" customHeight="1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98"/>
      <c r="M1273" s="27"/>
      <c r="N1273" s="82"/>
      <c r="P1273" s="76"/>
      <c r="Q1273" s="27"/>
    </row>
    <row r="1274" spans="1:17" s="32" customFormat="1" ht="12" customHeight="1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98"/>
      <c r="M1274" s="27"/>
      <c r="N1274" s="82"/>
      <c r="P1274" s="76"/>
      <c r="Q1274" s="27"/>
    </row>
    <row r="1275" spans="1:17" s="32" customFormat="1" ht="12" customHeight="1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98"/>
      <c r="M1275" s="27"/>
      <c r="N1275" s="82"/>
      <c r="P1275" s="76"/>
      <c r="Q1275" s="27"/>
    </row>
    <row r="1276" spans="1:17" s="32" customFormat="1" ht="12" customHeight="1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98"/>
      <c r="M1276" s="27"/>
      <c r="N1276" s="82"/>
      <c r="P1276" s="76"/>
      <c r="Q1276" s="27"/>
    </row>
    <row r="1277" spans="1:17" s="32" customFormat="1" ht="12" customHeight="1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98"/>
      <c r="M1277" s="27"/>
      <c r="N1277" s="82"/>
      <c r="P1277" s="76"/>
      <c r="Q1277" s="27"/>
    </row>
    <row r="1278" spans="1:17" ht="12" customHeight="1">
      <c r="P1278" s="76"/>
    </row>
    <row r="1279" spans="1:17" ht="12" customHeight="1">
      <c r="P1279" s="76"/>
    </row>
    <row r="1280" spans="1:17" ht="12" customHeight="1">
      <c r="P1280" s="76"/>
    </row>
    <row r="1281" spans="16:16" ht="12" customHeight="1">
      <c r="P1281" s="76"/>
    </row>
    <row r="1282" spans="16:16" ht="12" customHeight="1">
      <c r="P1282" s="76"/>
    </row>
    <row r="1283" spans="16:16" ht="12" customHeight="1">
      <c r="P1283" s="76"/>
    </row>
    <row r="1284" spans="16:16" ht="12" customHeight="1">
      <c r="P1284" s="76"/>
    </row>
    <row r="1285" spans="16:16" ht="12" customHeight="1">
      <c r="P1285" s="76"/>
    </row>
    <row r="1286" spans="16:16" ht="12" customHeight="1">
      <c r="P1286" s="76"/>
    </row>
    <row r="1287" spans="16:16" ht="12" customHeight="1">
      <c r="P1287" s="76"/>
    </row>
    <row r="1288" spans="16:16" ht="12" customHeight="1">
      <c r="P1288" s="76"/>
    </row>
    <row r="1289" spans="16:16" ht="12" customHeight="1">
      <c r="P1289" s="76"/>
    </row>
    <row r="1290" spans="16:16" ht="12" customHeight="1">
      <c r="P1290" s="76"/>
    </row>
    <row r="1291" spans="16:16" ht="12" customHeight="1">
      <c r="P1291" s="76"/>
    </row>
    <row r="1292" spans="16:16" ht="12" customHeight="1">
      <c r="P1292" s="76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C00000"/>
  </sheetPr>
  <dimension ref="A1:AE1242"/>
  <sheetViews>
    <sheetView workbookViewId="0">
      <selection activeCell="A2" sqref="A2:P1242"/>
    </sheetView>
  </sheetViews>
  <sheetFormatPr defaultRowHeight="15"/>
  <cols>
    <col min="1" max="1" width="20.5703125" style="70" bestFit="1" customWidth="1"/>
    <col min="2" max="2" width="18.5703125" bestFit="1" customWidth="1"/>
    <col min="3" max="3" width="16.140625" bestFit="1" customWidth="1"/>
    <col min="4" max="4" width="22.140625" bestFit="1" customWidth="1"/>
    <col min="5" max="5" width="27.42578125" bestFit="1" customWidth="1"/>
    <col min="6" max="6" width="16.42578125" bestFit="1" customWidth="1"/>
    <col min="7" max="7" width="16.28515625" bestFit="1" customWidth="1"/>
    <col min="8" max="8" width="14.5703125" bestFit="1" customWidth="1"/>
    <col min="9" max="9" width="25" bestFit="1" customWidth="1"/>
    <col min="10" max="10" width="19.85546875" bestFit="1" customWidth="1"/>
    <col min="11" max="11" width="25" bestFit="1" customWidth="1"/>
    <col min="12" max="12" width="16.85546875" bestFit="1" customWidth="1"/>
    <col min="13" max="13" width="33" bestFit="1" customWidth="1"/>
    <col min="14" max="14" width="31" bestFit="1" customWidth="1"/>
    <col min="15" max="15" width="26.140625" bestFit="1" customWidth="1"/>
    <col min="16" max="16" width="17.140625" bestFit="1" customWidth="1"/>
    <col min="17" max="17" width="17.140625" customWidth="1"/>
    <col min="18" max="18" width="17.140625" bestFit="1" customWidth="1"/>
    <col min="19" max="19" width="32.7109375" bestFit="1" customWidth="1"/>
    <col min="20" max="20" width="19.85546875" bestFit="1" customWidth="1"/>
    <col min="21" max="21" width="25" bestFit="1" customWidth="1"/>
    <col min="22" max="22" width="16.85546875" bestFit="1" customWidth="1"/>
    <col min="23" max="23" width="40.7109375" bestFit="1" customWidth="1"/>
    <col min="24" max="24" width="31" bestFit="1" customWidth="1"/>
    <col min="25" max="25" width="26.140625" bestFit="1" customWidth="1"/>
    <col min="26" max="26" width="17.140625" bestFit="1" customWidth="1"/>
    <col min="27" max="27" width="19" bestFit="1" customWidth="1"/>
    <col min="28" max="28" width="27.42578125" bestFit="1" customWidth="1"/>
    <col min="29" max="29" width="16.28515625" bestFit="1" customWidth="1"/>
    <col min="30" max="30" width="14.5703125" style="71" bestFit="1" customWidth="1"/>
    <col min="31" max="31" width="25" style="71" bestFit="1" customWidth="1"/>
    <col min="32" max="32" width="19.85546875" bestFit="1" customWidth="1"/>
    <col min="33" max="33" width="19.7109375" bestFit="1" customWidth="1"/>
    <col min="34" max="34" width="16.85546875" bestFit="1" customWidth="1"/>
    <col min="35" max="35" width="33" bestFit="1" customWidth="1"/>
    <col min="36" max="36" width="24.7109375" bestFit="1" customWidth="1"/>
    <col min="37" max="37" width="19.85546875" bestFit="1" customWidth="1"/>
    <col min="38" max="38" width="12.7109375" bestFit="1" customWidth="1"/>
    <col min="39" max="39" width="12.7109375" customWidth="1"/>
    <col min="40" max="40" width="23.85546875" bestFit="1" customWidth="1"/>
    <col min="41" max="41" width="10.28515625" bestFit="1" customWidth="1"/>
  </cols>
  <sheetData>
    <row r="1" spans="1:31">
      <c r="A1" s="70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219</v>
      </c>
      <c r="G1" t="s">
        <v>158</v>
      </c>
      <c r="H1" t="s">
        <v>159</v>
      </c>
      <c r="I1" t="s">
        <v>171</v>
      </c>
      <c r="J1" t="s">
        <v>172</v>
      </c>
      <c r="K1" t="s">
        <v>300</v>
      </c>
      <c r="L1" t="s">
        <v>173</v>
      </c>
      <c r="M1" t="s">
        <v>200</v>
      </c>
      <c r="N1" t="s">
        <v>210</v>
      </c>
      <c r="O1" t="s">
        <v>211</v>
      </c>
      <c r="P1" t="s">
        <v>212</v>
      </c>
      <c r="R1" s="69" t="s">
        <v>174</v>
      </c>
      <c r="AD1"/>
      <c r="AE1"/>
    </row>
    <row r="2" spans="1:31">
      <c r="A2" s="148">
        <v>44243</v>
      </c>
      <c r="B2" s="67" t="s">
        <v>291</v>
      </c>
      <c r="C2" s="67" t="s">
        <v>299</v>
      </c>
      <c r="D2" s="67" t="s">
        <v>293</v>
      </c>
      <c r="E2" s="67" t="s">
        <v>294</v>
      </c>
      <c r="F2" s="67" t="s">
        <v>295</v>
      </c>
      <c r="G2" s="67" t="s">
        <v>292</v>
      </c>
      <c r="H2">
        <v>1.5117839459861145E-2</v>
      </c>
      <c r="I2">
        <v>0.10901629069352435</v>
      </c>
      <c r="J2">
        <v>5</v>
      </c>
      <c r="K2" s="152"/>
      <c r="L2">
        <v>5</v>
      </c>
      <c r="M2">
        <v>0.10881125279564047</v>
      </c>
      <c r="N2" s="67" t="s">
        <v>179</v>
      </c>
      <c r="O2" s="67" t="s">
        <v>179</v>
      </c>
      <c r="P2" s="67" t="s">
        <v>179</v>
      </c>
      <c r="R2" s="69"/>
      <c r="AD2"/>
      <c r="AE2"/>
    </row>
    <row r="3" spans="1:31">
      <c r="A3" s="148">
        <v>44243</v>
      </c>
      <c r="B3" s="67" t="s">
        <v>116</v>
      </c>
      <c r="C3" s="67" t="s">
        <v>165</v>
      </c>
      <c r="D3" s="67" t="s">
        <v>130</v>
      </c>
      <c r="E3" s="67" t="s">
        <v>137</v>
      </c>
      <c r="F3" s="67" t="s">
        <v>218</v>
      </c>
      <c r="G3" s="67" t="s">
        <v>133</v>
      </c>
      <c r="H3">
        <v>4.3030923817547466E-2</v>
      </c>
      <c r="I3">
        <v>0.14906349269723584</v>
      </c>
      <c r="J3">
        <v>5</v>
      </c>
      <c r="K3" s="152"/>
      <c r="L3">
        <v>5</v>
      </c>
      <c r="M3">
        <v>0.15011018090777584</v>
      </c>
      <c r="N3" s="67" t="s">
        <v>179</v>
      </c>
      <c r="O3" s="67" t="s">
        <v>179</v>
      </c>
      <c r="P3" s="67" t="s">
        <v>179</v>
      </c>
      <c r="AD3"/>
      <c r="AE3"/>
    </row>
    <row r="4" spans="1:31">
      <c r="A4" s="148">
        <v>44243</v>
      </c>
      <c r="B4" s="67" t="s">
        <v>117</v>
      </c>
      <c r="C4" s="67" t="s">
        <v>166</v>
      </c>
      <c r="D4" s="67" t="s">
        <v>130</v>
      </c>
      <c r="E4" s="67" t="s">
        <v>137</v>
      </c>
      <c r="F4" s="67" t="s">
        <v>218</v>
      </c>
      <c r="G4" s="67" t="s">
        <v>134</v>
      </c>
      <c r="H4">
        <v>4.3116110577249581E-2</v>
      </c>
      <c r="I4">
        <v>0.14935858828910828</v>
      </c>
      <c r="J4">
        <v>5</v>
      </c>
      <c r="K4" s="152"/>
      <c r="L4">
        <v>5</v>
      </c>
      <c r="M4">
        <v>0.15040538784141841</v>
      </c>
      <c r="N4" s="67" t="s">
        <v>179</v>
      </c>
      <c r="O4" s="67" t="s">
        <v>179</v>
      </c>
      <c r="P4" s="67" t="s">
        <v>179</v>
      </c>
      <c r="AD4"/>
      <c r="AE4"/>
    </row>
    <row r="5" spans="1:31">
      <c r="A5" s="148">
        <v>44243</v>
      </c>
      <c r="B5" s="67" t="s">
        <v>110</v>
      </c>
      <c r="C5" s="67" t="s">
        <v>180</v>
      </c>
      <c r="D5" s="67" t="s">
        <v>130</v>
      </c>
      <c r="E5" s="67" t="s">
        <v>131</v>
      </c>
      <c r="F5" s="67" t="s">
        <v>215</v>
      </c>
      <c r="G5" s="67" t="s">
        <v>133</v>
      </c>
      <c r="H5">
        <v>5.8229057060929866E-2</v>
      </c>
      <c r="I5">
        <v>0.41989570191020215</v>
      </c>
      <c r="J5">
        <v>7</v>
      </c>
      <c r="K5" s="152"/>
      <c r="L5">
        <v>7</v>
      </c>
      <c r="M5">
        <v>0.42152064455322424</v>
      </c>
      <c r="N5" s="67" t="s">
        <v>179</v>
      </c>
      <c r="O5" s="67" t="s">
        <v>179</v>
      </c>
      <c r="P5" s="67" t="s">
        <v>179</v>
      </c>
      <c r="AD5"/>
      <c r="AE5"/>
    </row>
    <row r="6" spans="1:31">
      <c r="A6" s="148">
        <v>44243</v>
      </c>
      <c r="B6" s="67" t="s">
        <v>112</v>
      </c>
      <c r="C6" s="67" t="s">
        <v>161</v>
      </c>
      <c r="D6" s="67" t="s">
        <v>130</v>
      </c>
      <c r="E6" s="67" t="s">
        <v>131</v>
      </c>
      <c r="F6" s="67" t="s">
        <v>215</v>
      </c>
      <c r="G6" s="67" t="s">
        <v>134</v>
      </c>
      <c r="H6">
        <v>5.9761675933984494E-2</v>
      </c>
      <c r="I6">
        <v>0.43094757377528675</v>
      </c>
      <c r="J6">
        <v>7</v>
      </c>
      <c r="K6" s="152"/>
      <c r="L6">
        <v>7</v>
      </c>
      <c r="M6">
        <v>0.43250333292885867</v>
      </c>
      <c r="N6" s="67" t="s">
        <v>179</v>
      </c>
      <c r="O6" s="67" t="s">
        <v>179</v>
      </c>
      <c r="P6" s="67" t="s">
        <v>179</v>
      </c>
      <c r="AD6"/>
      <c r="AE6"/>
    </row>
    <row r="7" spans="1:31">
      <c r="A7" s="148">
        <v>44243</v>
      </c>
      <c r="B7" s="67" t="s">
        <v>252</v>
      </c>
      <c r="C7" s="67" t="s">
        <v>254</v>
      </c>
      <c r="D7" s="67" t="s">
        <v>130</v>
      </c>
      <c r="E7" s="67" t="s">
        <v>237</v>
      </c>
      <c r="F7" s="67" t="s">
        <v>238</v>
      </c>
      <c r="G7" s="67" t="s">
        <v>253</v>
      </c>
      <c r="H7">
        <v>1.1175587524709405E-2</v>
      </c>
      <c r="I7">
        <v>8.0588307707550877E-2</v>
      </c>
      <c r="J7">
        <v>4</v>
      </c>
      <c r="K7" s="152"/>
      <c r="L7">
        <v>4</v>
      </c>
      <c r="M7">
        <v>8.0374116604785453E-2</v>
      </c>
      <c r="N7" s="67" t="s">
        <v>179</v>
      </c>
      <c r="O7" s="67" t="s">
        <v>179</v>
      </c>
      <c r="P7" s="67" t="s">
        <v>179</v>
      </c>
      <c r="AD7"/>
      <c r="AE7"/>
    </row>
    <row r="8" spans="1:31">
      <c r="A8" s="148">
        <v>44243</v>
      </c>
      <c r="B8" s="67" t="s">
        <v>114</v>
      </c>
      <c r="C8" s="67" t="s">
        <v>162</v>
      </c>
      <c r="D8" s="67" t="s">
        <v>130</v>
      </c>
      <c r="E8" s="67" t="s">
        <v>135</v>
      </c>
      <c r="F8" s="67" t="s">
        <v>216</v>
      </c>
      <c r="G8" s="67" t="s">
        <v>134</v>
      </c>
      <c r="H8">
        <v>1.903218692051948E-2</v>
      </c>
      <c r="I8">
        <v>0.13724305165229611</v>
      </c>
      <c r="J8">
        <v>5</v>
      </c>
      <c r="K8" s="152"/>
      <c r="L8">
        <v>5</v>
      </c>
      <c r="M8">
        <v>0.13761137079932861</v>
      </c>
      <c r="N8" s="67" t="s">
        <v>179</v>
      </c>
      <c r="O8" s="67" t="s">
        <v>179</v>
      </c>
      <c r="P8" s="67" t="s">
        <v>179</v>
      </c>
      <c r="AD8"/>
      <c r="AE8"/>
    </row>
    <row r="9" spans="1:31">
      <c r="A9" s="148">
        <v>44243</v>
      </c>
      <c r="B9" s="67" t="s">
        <v>232</v>
      </c>
      <c r="C9" s="67" t="s">
        <v>241</v>
      </c>
      <c r="D9" s="67" t="s">
        <v>130</v>
      </c>
      <c r="E9" s="67" t="s">
        <v>237</v>
      </c>
      <c r="F9" s="67" t="s">
        <v>238</v>
      </c>
      <c r="G9" s="67" t="s">
        <v>133</v>
      </c>
      <c r="H9">
        <v>1.1283990299750539E-2</v>
      </c>
      <c r="I9">
        <v>8.1370011235177675E-2</v>
      </c>
      <c r="J9">
        <v>4</v>
      </c>
      <c r="K9" s="152"/>
      <c r="L9">
        <v>4</v>
      </c>
      <c r="M9">
        <v>8.1229930986308305E-2</v>
      </c>
      <c r="N9" s="67" t="s">
        <v>179</v>
      </c>
      <c r="O9" s="67" t="s">
        <v>179</v>
      </c>
      <c r="P9" s="67" t="s">
        <v>179</v>
      </c>
      <c r="AD9"/>
      <c r="AE9"/>
    </row>
    <row r="10" spans="1:31">
      <c r="A10" s="148">
        <v>44243</v>
      </c>
      <c r="B10" s="67" t="s">
        <v>233</v>
      </c>
      <c r="C10" s="67" t="s">
        <v>242</v>
      </c>
      <c r="D10" s="67" t="s">
        <v>130</v>
      </c>
      <c r="E10" s="67" t="s">
        <v>237</v>
      </c>
      <c r="F10" s="67" t="s">
        <v>238</v>
      </c>
      <c r="G10" s="67" t="s">
        <v>134</v>
      </c>
      <c r="H10">
        <v>1.1283740365571117E-2</v>
      </c>
      <c r="I10">
        <v>8.1368208934178884E-2</v>
      </c>
      <c r="J10">
        <v>4</v>
      </c>
      <c r="K10" s="152"/>
      <c r="L10">
        <v>4</v>
      </c>
      <c r="M10">
        <v>8.122924107442514E-2</v>
      </c>
      <c r="N10" s="67" t="s">
        <v>179</v>
      </c>
      <c r="O10" s="67" t="s">
        <v>179</v>
      </c>
      <c r="P10" s="67" t="s">
        <v>179</v>
      </c>
      <c r="AD10"/>
      <c r="AE10"/>
    </row>
    <row r="11" spans="1:31">
      <c r="A11" s="148">
        <v>44243</v>
      </c>
      <c r="B11" s="67" t="s">
        <v>234</v>
      </c>
      <c r="C11" s="67" t="s">
        <v>243</v>
      </c>
      <c r="D11" s="67" t="s">
        <v>130</v>
      </c>
      <c r="E11" s="67" t="s">
        <v>237</v>
      </c>
      <c r="F11" s="67" t="s">
        <v>238</v>
      </c>
      <c r="G11" s="67" t="s">
        <v>138</v>
      </c>
      <c r="H11">
        <v>1.1283649386036092E-2</v>
      </c>
      <c r="I11">
        <v>8.1367552871421778E-2</v>
      </c>
      <c r="J11">
        <v>4</v>
      </c>
      <c r="K11" s="152"/>
      <c r="L11">
        <v>4</v>
      </c>
      <c r="M11">
        <v>8.1228583860695314E-2</v>
      </c>
      <c r="N11" s="67" t="s">
        <v>179</v>
      </c>
      <c r="O11" s="67" t="s">
        <v>179</v>
      </c>
      <c r="P11" s="67" t="s">
        <v>179</v>
      </c>
      <c r="AD11"/>
      <c r="AE11"/>
    </row>
    <row r="12" spans="1:31">
      <c r="A12" s="148">
        <v>44243</v>
      </c>
      <c r="B12" s="67" t="s">
        <v>235</v>
      </c>
      <c r="C12" s="67" t="s">
        <v>244</v>
      </c>
      <c r="D12" s="67" t="s">
        <v>130</v>
      </c>
      <c r="E12" s="67" t="s">
        <v>237</v>
      </c>
      <c r="F12" s="67" t="s">
        <v>238</v>
      </c>
      <c r="G12" s="67" t="s">
        <v>139</v>
      </c>
      <c r="H12">
        <v>1.1283992314975198E-2</v>
      </c>
      <c r="I12">
        <v>8.1370025767169354E-2</v>
      </c>
      <c r="J12">
        <v>4</v>
      </c>
      <c r="K12" s="152"/>
      <c r="L12">
        <v>4</v>
      </c>
      <c r="M12">
        <v>8.1229102833415098E-2</v>
      </c>
      <c r="N12" s="67" t="s">
        <v>179</v>
      </c>
      <c r="O12" s="67" t="s">
        <v>179</v>
      </c>
      <c r="P12" s="67" t="s">
        <v>179</v>
      </c>
      <c r="AD12"/>
      <c r="AE12"/>
    </row>
    <row r="13" spans="1:31">
      <c r="A13" s="148">
        <v>44243</v>
      </c>
      <c r="B13" s="67" t="s">
        <v>236</v>
      </c>
      <c r="C13" s="67" t="s">
        <v>245</v>
      </c>
      <c r="D13" s="67" t="s">
        <v>130</v>
      </c>
      <c r="E13" s="67" t="s">
        <v>237</v>
      </c>
      <c r="F13" s="67" t="s">
        <v>238</v>
      </c>
      <c r="G13" s="67" t="s">
        <v>239</v>
      </c>
      <c r="H13">
        <v>8.7366021827781533E-3</v>
      </c>
      <c r="I13">
        <v>7.0000000000000007E-2</v>
      </c>
      <c r="J13">
        <v>4</v>
      </c>
      <c r="K13" s="152"/>
      <c r="L13">
        <v>4</v>
      </c>
      <c r="M13">
        <v>7.0000000000000007E-2</v>
      </c>
      <c r="N13" s="67" t="s">
        <v>179</v>
      </c>
      <c r="O13" s="67" t="s">
        <v>179</v>
      </c>
      <c r="P13" s="67" t="s">
        <v>179</v>
      </c>
      <c r="AD13"/>
      <c r="AE13"/>
    </row>
    <row r="14" spans="1:31">
      <c r="A14" s="148">
        <v>44243</v>
      </c>
      <c r="B14" s="67" t="s">
        <v>118</v>
      </c>
      <c r="C14" s="67" t="s">
        <v>163</v>
      </c>
      <c r="D14" s="67" t="s">
        <v>130</v>
      </c>
      <c r="E14" s="67" t="s">
        <v>136</v>
      </c>
      <c r="F14" s="67" t="s">
        <v>217</v>
      </c>
      <c r="G14" s="67" t="s">
        <v>133</v>
      </c>
      <c r="H14">
        <v>8.5034858794547627E-2</v>
      </c>
      <c r="I14">
        <v>0.29456939169320329</v>
      </c>
      <c r="J14">
        <v>7</v>
      </c>
      <c r="K14" s="152"/>
      <c r="L14">
        <v>7</v>
      </c>
      <c r="M14">
        <v>0.29456939169320329</v>
      </c>
      <c r="N14" s="67" t="s">
        <v>179</v>
      </c>
      <c r="O14" s="67" t="s">
        <v>179</v>
      </c>
      <c r="P14" s="67" t="s">
        <v>179</v>
      </c>
      <c r="AD14"/>
      <c r="AE14"/>
    </row>
    <row r="15" spans="1:31">
      <c r="A15" s="148">
        <v>44243</v>
      </c>
      <c r="B15" s="67" t="s">
        <v>115</v>
      </c>
      <c r="C15" s="67" t="s">
        <v>164</v>
      </c>
      <c r="D15" s="67" t="s">
        <v>130</v>
      </c>
      <c r="E15" s="67" t="s">
        <v>136</v>
      </c>
      <c r="F15" s="67" t="s">
        <v>217</v>
      </c>
      <c r="G15" s="67" t="s">
        <v>134</v>
      </c>
      <c r="H15">
        <v>8.5247865133143017E-2</v>
      </c>
      <c r="I15">
        <v>0.2953072672947662</v>
      </c>
      <c r="J15">
        <v>7</v>
      </c>
      <c r="K15" s="152"/>
      <c r="L15">
        <v>7</v>
      </c>
      <c r="M15">
        <v>0.2953072672947662</v>
      </c>
      <c r="N15" s="67" t="s">
        <v>179</v>
      </c>
      <c r="O15" s="67" t="s">
        <v>179</v>
      </c>
      <c r="P15" s="67" t="s">
        <v>179</v>
      </c>
      <c r="AD15"/>
      <c r="AE15"/>
    </row>
    <row r="16" spans="1:31">
      <c r="A16" s="148">
        <v>44243</v>
      </c>
      <c r="B16" s="67" t="s">
        <v>256</v>
      </c>
      <c r="C16" s="67" t="s">
        <v>261</v>
      </c>
      <c r="D16" s="67" t="s">
        <v>257</v>
      </c>
      <c r="E16" s="67" t="s">
        <v>258</v>
      </c>
      <c r="F16" s="67" t="s">
        <v>259</v>
      </c>
      <c r="G16" s="67" t="s">
        <v>281</v>
      </c>
      <c r="H16">
        <v>2.3694673836681109E-2</v>
      </c>
      <c r="I16">
        <v>0.17086472294709756</v>
      </c>
      <c r="J16">
        <v>6</v>
      </c>
      <c r="K16" s="152"/>
      <c r="L16">
        <v>6</v>
      </c>
      <c r="M16">
        <v>0.17136060598972783</v>
      </c>
      <c r="N16" s="67" t="s">
        <v>179</v>
      </c>
      <c r="O16" s="67" t="s">
        <v>179</v>
      </c>
      <c r="P16" s="67" t="s">
        <v>179</v>
      </c>
      <c r="AD16"/>
      <c r="AE16"/>
    </row>
    <row r="17" spans="1:31">
      <c r="A17" s="148">
        <v>44243</v>
      </c>
      <c r="B17" s="67" t="s">
        <v>283</v>
      </c>
      <c r="C17" s="67" t="s">
        <v>284</v>
      </c>
      <c r="D17" s="67" t="s">
        <v>257</v>
      </c>
      <c r="E17" s="67" t="s">
        <v>282</v>
      </c>
      <c r="F17" s="67" t="s">
        <v>285</v>
      </c>
      <c r="G17" s="67" t="s">
        <v>281</v>
      </c>
      <c r="H17">
        <v>1.7848448992470796E-2</v>
      </c>
      <c r="I17">
        <v>6.1828840982521907E-2</v>
      </c>
      <c r="J17">
        <v>4</v>
      </c>
      <c r="K17" s="152"/>
      <c r="L17">
        <v>4</v>
      </c>
      <c r="M17">
        <v>6.2401193869336874E-2</v>
      </c>
      <c r="N17" s="67" t="s">
        <v>179</v>
      </c>
      <c r="O17" s="67" t="s">
        <v>179</v>
      </c>
      <c r="P17" s="67" t="s">
        <v>179</v>
      </c>
      <c r="AD17"/>
      <c r="AE17"/>
    </row>
    <row r="18" spans="1:31">
      <c r="A18" s="148">
        <v>44243</v>
      </c>
      <c r="B18" s="67" t="s">
        <v>286</v>
      </c>
      <c r="C18" s="67" t="s">
        <v>298</v>
      </c>
      <c r="D18" s="67" t="s">
        <v>287</v>
      </c>
      <c r="E18" s="67" t="s">
        <v>288</v>
      </c>
      <c r="F18" s="67" t="s">
        <v>290</v>
      </c>
      <c r="G18" s="67" t="s">
        <v>289</v>
      </c>
      <c r="H18">
        <v>5.1035538373454106E-2</v>
      </c>
      <c r="I18">
        <v>0.36802250095279765</v>
      </c>
      <c r="J18">
        <v>7</v>
      </c>
      <c r="K18" s="152"/>
      <c r="L18">
        <v>7</v>
      </c>
      <c r="M18">
        <v>0.36906564191571384</v>
      </c>
      <c r="N18" s="67" t="s">
        <v>179</v>
      </c>
      <c r="O18" s="67" t="s">
        <v>179</v>
      </c>
      <c r="P18" s="67" t="s">
        <v>179</v>
      </c>
      <c r="AD18"/>
      <c r="AE18"/>
    </row>
    <row r="19" spans="1:31">
      <c r="A19" s="148">
        <v>44236</v>
      </c>
      <c r="B19" s="67" t="s">
        <v>291</v>
      </c>
      <c r="C19" s="67" t="s">
        <v>299</v>
      </c>
      <c r="D19" s="67" t="s">
        <v>293</v>
      </c>
      <c r="E19" s="67" t="s">
        <v>294</v>
      </c>
      <c r="F19" s="67" t="s">
        <v>295</v>
      </c>
      <c r="G19" s="67" t="s">
        <v>292</v>
      </c>
      <c r="H19">
        <v>1.5089405819313695E-2</v>
      </c>
      <c r="I19">
        <v>0.10881125279564047</v>
      </c>
      <c r="J19">
        <v>5</v>
      </c>
      <c r="K19" s="152"/>
      <c r="L19">
        <v>5</v>
      </c>
      <c r="M19">
        <v>0.10724839621610849</v>
      </c>
      <c r="N19" s="67" t="s">
        <v>179</v>
      </c>
      <c r="O19" s="67" t="s">
        <v>179</v>
      </c>
      <c r="P19" s="67" t="s">
        <v>179</v>
      </c>
      <c r="AD19"/>
      <c r="AE19"/>
    </row>
    <row r="20" spans="1:31">
      <c r="A20" s="148">
        <v>44236</v>
      </c>
      <c r="B20" s="67" t="s">
        <v>116</v>
      </c>
      <c r="C20" s="67" t="s">
        <v>165</v>
      </c>
      <c r="D20" s="67" t="s">
        <v>130</v>
      </c>
      <c r="E20" s="67" t="s">
        <v>137</v>
      </c>
      <c r="F20" s="67" t="s">
        <v>218</v>
      </c>
      <c r="G20" s="67" t="s">
        <v>133</v>
      </c>
      <c r="H20">
        <v>4.3333076677603902E-2</v>
      </c>
      <c r="I20">
        <v>0.15011018090777584</v>
      </c>
      <c r="J20">
        <v>6</v>
      </c>
      <c r="K20" s="152">
        <v>44229</v>
      </c>
      <c r="L20">
        <v>5</v>
      </c>
      <c r="M20">
        <v>0.15011018090777584</v>
      </c>
      <c r="N20" s="67" t="s">
        <v>262</v>
      </c>
      <c r="O20" s="67" t="s">
        <v>263</v>
      </c>
      <c r="P20" s="67" t="s">
        <v>183</v>
      </c>
      <c r="AD20"/>
      <c r="AE20"/>
    </row>
    <row r="21" spans="1:31">
      <c r="A21" s="148">
        <v>44236</v>
      </c>
      <c r="B21" s="67" t="s">
        <v>117</v>
      </c>
      <c r="C21" s="67" t="s">
        <v>166</v>
      </c>
      <c r="D21" s="67" t="s">
        <v>130</v>
      </c>
      <c r="E21" s="67" t="s">
        <v>137</v>
      </c>
      <c r="F21" s="67" t="s">
        <v>218</v>
      </c>
      <c r="G21" s="67" t="s">
        <v>134</v>
      </c>
      <c r="H21">
        <v>4.3418295578906495E-2</v>
      </c>
      <c r="I21">
        <v>0.15040538784141841</v>
      </c>
      <c r="J21">
        <v>6</v>
      </c>
      <c r="K21" s="152">
        <v>44229</v>
      </c>
      <c r="L21">
        <v>5</v>
      </c>
      <c r="M21">
        <v>0.15040538784141841</v>
      </c>
      <c r="N21" s="67" t="s">
        <v>262</v>
      </c>
      <c r="O21" s="67" t="s">
        <v>263</v>
      </c>
      <c r="P21" s="67" t="s">
        <v>183</v>
      </c>
      <c r="AD21"/>
      <c r="AE21"/>
    </row>
    <row r="22" spans="1:31">
      <c r="A22" s="148">
        <v>44236</v>
      </c>
      <c r="B22" s="67" t="s">
        <v>110</v>
      </c>
      <c r="C22" s="67" t="s">
        <v>180</v>
      </c>
      <c r="D22" s="67" t="s">
        <v>130</v>
      </c>
      <c r="E22" s="67" t="s">
        <v>131</v>
      </c>
      <c r="F22" s="67" t="s">
        <v>215</v>
      </c>
      <c r="G22" s="67" t="s">
        <v>133</v>
      </c>
      <c r="H22">
        <v>5.8454396061664637E-2</v>
      </c>
      <c r="I22">
        <v>0.42152064455322424</v>
      </c>
      <c r="J22">
        <v>7</v>
      </c>
      <c r="K22" s="152"/>
      <c r="L22">
        <v>7</v>
      </c>
      <c r="M22">
        <v>0.42712482961289183</v>
      </c>
      <c r="N22" s="67" t="s">
        <v>179</v>
      </c>
      <c r="O22" s="67" t="s">
        <v>179</v>
      </c>
      <c r="P22" s="67" t="s">
        <v>179</v>
      </c>
      <c r="AD22"/>
      <c r="AE22"/>
    </row>
    <row r="23" spans="1:31">
      <c r="A23" s="148">
        <v>44236</v>
      </c>
      <c r="B23" s="67" t="s">
        <v>112</v>
      </c>
      <c r="C23" s="67" t="s">
        <v>161</v>
      </c>
      <c r="D23" s="67" t="s">
        <v>130</v>
      </c>
      <c r="E23" s="67" t="s">
        <v>131</v>
      </c>
      <c r="F23" s="67" t="s">
        <v>215</v>
      </c>
      <c r="G23" s="67" t="s">
        <v>134</v>
      </c>
      <c r="H23">
        <v>5.997742091092588E-2</v>
      </c>
      <c r="I23">
        <v>0.43250333292885867</v>
      </c>
      <c r="J23">
        <v>7</v>
      </c>
      <c r="K23" s="152"/>
      <c r="L23">
        <v>7</v>
      </c>
      <c r="M23">
        <v>0.43791749019052789</v>
      </c>
      <c r="N23" s="67" t="s">
        <v>179</v>
      </c>
      <c r="O23" s="67" t="s">
        <v>179</v>
      </c>
      <c r="P23" s="67" t="s">
        <v>179</v>
      </c>
      <c r="AD23"/>
      <c r="AE23"/>
    </row>
    <row r="24" spans="1:31">
      <c r="A24" s="148">
        <v>44236</v>
      </c>
      <c r="B24" s="67" t="s">
        <v>252</v>
      </c>
      <c r="C24" s="67" t="s">
        <v>254</v>
      </c>
      <c r="D24" s="67" t="s">
        <v>130</v>
      </c>
      <c r="E24" s="67" t="s">
        <v>237</v>
      </c>
      <c r="F24" s="67" t="s">
        <v>238</v>
      </c>
      <c r="G24" s="67" t="s">
        <v>253</v>
      </c>
      <c r="H24">
        <v>1.1145884563025985E-2</v>
      </c>
      <c r="I24">
        <v>8.0374116604785453E-2</v>
      </c>
      <c r="J24">
        <v>4</v>
      </c>
      <c r="K24" s="152"/>
      <c r="L24">
        <v>4</v>
      </c>
      <c r="M24">
        <v>8.0260358122060782E-2</v>
      </c>
      <c r="N24" s="67" t="s">
        <v>179</v>
      </c>
      <c r="O24" s="67" t="s">
        <v>179</v>
      </c>
      <c r="P24" s="67" t="s">
        <v>179</v>
      </c>
      <c r="AD24"/>
      <c r="AE24"/>
    </row>
    <row r="25" spans="1:31">
      <c r="A25" s="148">
        <v>44236</v>
      </c>
      <c r="B25" s="67" t="s">
        <v>114</v>
      </c>
      <c r="C25" s="67" t="s">
        <v>162</v>
      </c>
      <c r="D25" s="67" t="s">
        <v>130</v>
      </c>
      <c r="E25" s="67" t="s">
        <v>135</v>
      </c>
      <c r="F25" s="67" t="s">
        <v>216</v>
      </c>
      <c r="G25" s="67" t="s">
        <v>134</v>
      </c>
      <c r="H25">
        <v>1.9083263596302587E-2</v>
      </c>
      <c r="I25">
        <v>0.13761137079932861</v>
      </c>
      <c r="J25">
        <v>5</v>
      </c>
      <c r="K25" s="152"/>
      <c r="L25">
        <v>5</v>
      </c>
      <c r="M25">
        <v>0.13876967347304156</v>
      </c>
      <c r="N25" s="67" t="s">
        <v>179</v>
      </c>
      <c r="O25" s="67" t="s">
        <v>179</v>
      </c>
      <c r="P25" s="67" t="s">
        <v>179</v>
      </c>
      <c r="AD25"/>
      <c r="AE25"/>
    </row>
    <row r="26" spans="1:31">
      <c r="A26" s="148">
        <v>44236</v>
      </c>
      <c r="B26" s="67" t="s">
        <v>232</v>
      </c>
      <c r="C26" s="67" t="s">
        <v>241</v>
      </c>
      <c r="D26" s="67" t="s">
        <v>130</v>
      </c>
      <c r="E26" s="67" t="s">
        <v>237</v>
      </c>
      <c r="F26" s="67" t="s">
        <v>238</v>
      </c>
      <c r="G26" s="67" t="s">
        <v>133</v>
      </c>
      <c r="H26">
        <v>1.1264564664366759E-2</v>
      </c>
      <c r="I26">
        <v>8.1229930986308305E-2</v>
      </c>
      <c r="J26">
        <v>4</v>
      </c>
      <c r="K26" s="152"/>
      <c r="L26">
        <v>4</v>
      </c>
      <c r="M26">
        <v>8.1171586569952547E-2</v>
      </c>
      <c r="N26" s="67" t="s">
        <v>179</v>
      </c>
      <c r="O26" s="67" t="s">
        <v>179</v>
      </c>
      <c r="P26" s="67" t="s">
        <v>179</v>
      </c>
      <c r="AD26"/>
      <c r="AE26"/>
    </row>
    <row r="27" spans="1:31">
      <c r="A27" s="148">
        <v>44236</v>
      </c>
      <c r="B27" s="67" t="s">
        <v>233</v>
      </c>
      <c r="C27" s="67" t="s">
        <v>242</v>
      </c>
      <c r="D27" s="67" t="s">
        <v>130</v>
      </c>
      <c r="E27" s="67" t="s">
        <v>237</v>
      </c>
      <c r="F27" s="67" t="s">
        <v>238</v>
      </c>
      <c r="G27" s="67" t="s">
        <v>134</v>
      </c>
      <c r="H27">
        <v>1.1264468990802518E-2</v>
      </c>
      <c r="I27">
        <v>8.122924107442514E-2</v>
      </c>
      <c r="J27">
        <v>4</v>
      </c>
      <c r="K27" s="152"/>
      <c r="L27">
        <v>4</v>
      </c>
      <c r="M27">
        <v>8.1170787986056953E-2</v>
      </c>
      <c r="N27" s="67" t="s">
        <v>179</v>
      </c>
      <c r="O27" s="67" t="s">
        <v>179</v>
      </c>
      <c r="P27" s="67" t="s">
        <v>179</v>
      </c>
      <c r="AD27"/>
      <c r="AE27"/>
    </row>
    <row r="28" spans="1:31">
      <c r="A28" s="148">
        <v>44236</v>
      </c>
      <c r="B28" s="67" t="s">
        <v>234</v>
      </c>
      <c r="C28" s="67" t="s">
        <v>243</v>
      </c>
      <c r="D28" s="67" t="s">
        <v>130</v>
      </c>
      <c r="E28" s="67" t="s">
        <v>237</v>
      </c>
      <c r="F28" s="67" t="s">
        <v>238</v>
      </c>
      <c r="G28" s="67" t="s">
        <v>138</v>
      </c>
      <c r="H28">
        <v>1.1264377851656293E-2</v>
      </c>
      <c r="I28">
        <v>8.1228583860695314E-2</v>
      </c>
      <c r="J28">
        <v>4</v>
      </c>
      <c r="K28" s="152"/>
      <c r="L28">
        <v>4</v>
      </c>
      <c r="M28">
        <v>8.117013032150612E-2</v>
      </c>
      <c r="N28" s="67" t="s">
        <v>179</v>
      </c>
      <c r="O28" s="67" t="s">
        <v>179</v>
      </c>
      <c r="P28" s="67" t="s">
        <v>179</v>
      </c>
      <c r="AD28"/>
      <c r="AE28"/>
    </row>
    <row r="29" spans="1:31">
      <c r="A29" s="148">
        <v>44236</v>
      </c>
      <c r="B29" s="67" t="s">
        <v>235</v>
      </c>
      <c r="C29" s="67" t="s">
        <v>244</v>
      </c>
      <c r="D29" s="67" t="s">
        <v>130</v>
      </c>
      <c r="E29" s="67" t="s">
        <v>237</v>
      </c>
      <c r="F29" s="67" t="s">
        <v>238</v>
      </c>
      <c r="G29" s="67" t="s">
        <v>139</v>
      </c>
      <c r="H29">
        <v>1.1264449820223668E-2</v>
      </c>
      <c r="I29">
        <v>8.1229102833415098E-2</v>
      </c>
      <c r="J29">
        <v>4</v>
      </c>
      <c r="K29" s="152"/>
      <c r="L29">
        <v>4</v>
      </c>
      <c r="M29">
        <v>8.1171216629885426E-2</v>
      </c>
      <c r="N29" s="67" t="s">
        <v>179</v>
      </c>
      <c r="O29" s="67" t="s">
        <v>179</v>
      </c>
      <c r="P29" s="67" t="s">
        <v>179</v>
      </c>
      <c r="AD29"/>
      <c r="AE29"/>
    </row>
    <row r="30" spans="1:31">
      <c r="A30" s="148">
        <v>44236</v>
      </c>
      <c r="B30" s="67" t="s">
        <v>236</v>
      </c>
      <c r="C30" s="67" t="s">
        <v>245</v>
      </c>
      <c r="D30" s="67" t="s">
        <v>130</v>
      </c>
      <c r="E30" s="67" t="s">
        <v>237</v>
      </c>
      <c r="F30" s="67" t="s">
        <v>238</v>
      </c>
      <c r="G30" s="67" t="s">
        <v>239</v>
      </c>
      <c r="H30">
        <v>8.7327832852089702E-3</v>
      </c>
      <c r="I30">
        <v>7.0000000000000007E-2</v>
      </c>
      <c r="J30">
        <v>4</v>
      </c>
      <c r="K30" s="152"/>
      <c r="L30">
        <v>4</v>
      </c>
      <c r="M30">
        <v>7.0000000000000007E-2</v>
      </c>
      <c r="N30" s="67" t="s">
        <v>179</v>
      </c>
      <c r="O30" s="67" t="s">
        <v>179</v>
      </c>
      <c r="P30" s="67" t="s">
        <v>179</v>
      </c>
      <c r="AD30"/>
      <c r="AE30"/>
    </row>
    <row r="31" spans="1:31">
      <c r="A31" s="148">
        <v>44236</v>
      </c>
      <c r="B31" s="67" t="s">
        <v>118</v>
      </c>
      <c r="C31" s="67" t="s">
        <v>163</v>
      </c>
      <c r="D31" s="67" t="s">
        <v>130</v>
      </c>
      <c r="E31" s="67" t="s">
        <v>136</v>
      </c>
      <c r="F31" s="67" t="s">
        <v>217</v>
      </c>
      <c r="G31" s="67" t="s">
        <v>133</v>
      </c>
      <c r="H31">
        <v>8.5034858794547627E-2</v>
      </c>
      <c r="I31">
        <v>0.29456939169320329</v>
      </c>
      <c r="J31">
        <v>7</v>
      </c>
      <c r="K31" s="152"/>
      <c r="L31">
        <v>7</v>
      </c>
      <c r="M31">
        <v>0.29623637684422865</v>
      </c>
      <c r="N31" s="67" t="s">
        <v>179</v>
      </c>
      <c r="O31" s="67" t="s">
        <v>179</v>
      </c>
      <c r="P31" s="67" t="s">
        <v>179</v>
      </c>
      <c r="AD31"/>
      <c r="AE31"/>
    </row>
    <row r="32" spans="1:31">
      <c r="A32" s="148">
        <v>44236</v>
      </c>
      <c r="B32" s="67" t="s">
        <v>115</v>
      </c>
      <c r="C32" s="67" t="s">
        <v>164</v>
      </c>
      <c r="D32" s="67" t="s">
        <v>130</v>
      </c>
      <c r="E32" s="67" t="s">
        <v>136</v>
      </c>
      <c r="F32" s="67" t="s">
        <v>217</v>
      </c>
      <c r="G32" s="67" t="s">
        <v>134</v>
      </c>
      <c r="H32">
        <v>8.5247865133143017E-2</v>
      </c>
      <c r="I32">
        <v>0.2953072672947662</v>
      </c>
      <c r="J32">
        <v>7</v>
      </c>
      <c r="K32" s="152"/>
      <c r="L32">
        <v>7</v>
      </c>
      <c r="M32">
        <v>0.29698614299899306</v>
      </c>
      <c r="N32" s="67" t="s">
        <v>179</v>
      </c>
      <c r="O32" s="67" t="s">
        <v>179</v>
      </c>
      <c r="P32" s="67" t="s">
        <v>179</v>
      </c>
      <c r="AD32"/>
      <c r="AE32"/>
    </row>
    <row r="33" spans="1:31">
      <c r="A33" s="148">
        <v>44236</v>
      </c>
      <c r="B33" s="67" t="s">
        <v>256</v>
      </c>
      <c r="C33" s="67" t="s">
        <v>261</v>
      </c>
      <c r="D33" s="67" t="s">
        <v>257</v>
      </c>
      <c r="E33" s="67" t="s">
        <v>258</v>
      </c>
      <c r="F33" s="67" t="s">
        <v>259</v>
      </c>
      <c r="G33" s="67" t="s">
        <v>281</v>
      </c>
      <c r="H33">
        <v>2.3763440441944051E-2</v>
      </c>
      <c r="I33">
        <v>0.17136060598972783</v>
      </c>
      <c r="J33">
        <v>6</v>
      </c>
      <c r="K33" s="152"/>
      <c r="L33">
        <v>6</v>
      </c>
      <c r="M33">
        <v>0.17074108119937514</v>
      </c>
      <c r="N33" s="67" t="s">
        <v>179</v>
      </c>
      <c r="O33" s="67" t="s">
        <v>179</v>
      </c>
      <c r="P33" s="67" t="s">
        <v>179</v>
      </c>
      <c r="AD33"/>
      <c r="AE33"/>
    </row>
    <row r="34" spans="1:31">
      <c r="A34" s="148">
        <v>44236</v>
      </c>
      <c r="B34" s="67" t="s">
        <v>283</v>
      </c>
      <c r="C34" s="67" t="s">
        <v>284</v>
      </c>
      <c r="D34" s="67" t="s">
        <v>257</v>
      </c>
      <c r="E34" s="67" t="s">
        <v>282</v>
      </c>
      <c r="F34" s="67" t="s">
        <v>285</v>
      </c>
      <c r="G34" s="67" t="s">
        <v>281</v>
      </c>
      <c r="H34">
        <v>1.8013673039107836E-2</v>
      </c>
      <c r="I34">
        <v>6.2401193869336874E-2</v>
      </c>
      <c r="J34">
        <v>4</v>
      </c>
      <c r="K34" s="152"/>
      <c r="L34">
        <v>4</v>
      </c>
      <c r="M34">
        <v>6.2401193869336874E-2</v>
      </c>
      <c r="N34" s="67" t="s">
        <v>179</v>
      </c>
      <c r="O34" s="67" t="s">
        <v>179</v>
      </c>
      <c r="P34" s="67" t="s">
        <v>179</v>
      </c>
      <c r="AD34"/>
      <c r="AE34"/>
    </row>
    <row r="35" spans="1:31">
      <c r="A35" s="148">
        <v>44236</v>
      </c>
      <c r="B35" s="67" t="s">
        <v>286</v>
      </c>
      <c r="C35" s="67" t="s">
        <v>298</v>
      </c>
      <c r="D35" s="67" t="s">
        <v>287</v>
      </c>
      <c r="E35" s="67" t="s">
        <v>288</v>
      </c>
      <c r="F35" s="67" t="s">
        <v>290</v>
      </c>
      <c r="G35" s="67" t="s">
        <v>289</v>
      </c>
      <c r="H35">
        <v>5.1180195997659154E-2</v>
      </c>
      <c r="I35">
        <v>0.36906564191571384</v>
      </c>
      <c r="J35">
        <v>7</v>
      </c>
      <c r="K35" s="152"/>
      <c r="L35">
        <v>7</v>
      </c>
      <c r="M35">
        <v>0.37019142898023805</v>
      </c>
      <c r="N35" s="67" t="s">
        <v>179</v>
      </c>
      <c r="O35" s="67" t="s">
        <v>179</v>
      </c>
      <c r="P35" s="67" t="s">
        <v>179</v>
      </c>
      <c r="AD35"/>
      <c r="AE35"/>
    </row>
    <row r="36" spans="1:31">
      <c r="A36" s="148">
        <v>44229</v>
      </c>
      <c r="B36" s="67" t="s">
        <v>291</v>
      </c>
      <c r="C36" s="67" t="s">
        <v>299</v>
      </c>
      <c r="D36" s="67" t="s">
        <v>293</v>
      </c>
      <c r="E36" s="67" t="s">
        <v>294</v>
      </c>
      <c r="F36" s="67" t="s">
        <v>295</v>
      </c>
      <c r="G36" s="67" t="s">
        <v>292</v>
      </c>
      <c r="H36">
        <v>1.4872676606479125E-2</v>
      </c>
      <c r="I36">
        <v>0.10724839621610849</v>
      </c>
      <c r="J36">
        <v>5</v>
      </c>
      <c r="K36" s="152"/>
      <c r="L36">
        <v>5</v>
      </c>
      <c r="M36">
        <v>0.10490449920481305</v>
      </c>
      <c r="N36" s="67" t="s">
        <v>179</v>
      </c>
      <c r="O36" s="67" t="s">
        <v>179</v>
      </c>
      <c r="P36" s="67" t="s">
        <v>179</v>
      </c>
      <c r="AD36"/>
      <c r="AE36"/>
    </row>
    <row r="37" spans="1:31">
      <c r="A37" s="148">
        <v>44229</v>
      </c>
      <c r="B37" s="67" t="s">
        <v>116</v>
      </c>
      <c r="C37" s="67" t="s">
        <v>165</v>
      </c>
      <c r="D37" s="67" t="s">
        <v>130</v>
      </c>
      <c r="E37" s="67" t="s">
        <v>137</v>
      </c>
      <c r="F37" s="67" t="s">
        <v>218</v>
      </c>
      <c r="G37" s="67" t="s">
        <v>133</v>
      </c>
      <c r="H37">
        <v>4.3333076677603902E-2</v>
      </c>
      <c r="I37">
        <v>0.15011018090777584</v>
      </c>
      <c r="J37">
        <v>6</v>
      </c>
      <c r="K37" s="152">
        <v>44229</v>
      </c>
      <c r="L37">
        <v>5</v>
      </c>
      <c r="M37">
        <v>0.14968217548436891</v>
      </c>
      <c r="N37" s="67" t="s">
        <v>248</v>
      </c>
      <c r="O37" s="67" t="s">
        <v>249</v>
      </c>
      <c r="P37" s="67" t="s">
        <v>183</v>
      </c>
      <c r="AD37"/>
      <c r="AE37"/>
    </row>
    <row r="38" spans="1:31">
      <c r="A38" s="148">
        <v>44229</v>
      </c>
      <c r="B38" s="67" t="s">
        <v>117</v>
      </c>
      <c r="C38" s="67" t="s">
        <v>166</v>
      </c>
      <c r="D38" s="67" t="s">
        <v>130</v>
      </c>
      <c r="E38" s="67" t="s">
        <v>137</v>
      </c>
      <c r="F38" s="67" t="s">
        <v>218</v>
      </c>
      <c r="G38" s="67" t="s">
        <v>134</v>
      </c>
      <c r="H38">
        <v>4.3418295578906495E-2</v>
      </c>
      <c r="I38">
        <v>0.15040538784141841</v>
      </c>
      <c r="J38">
        <v>6</v>
      </c>
      <c r="K38" s="152">
        <v>44229</v>
      </c>
      <c r="L38">
        <v>5</v>
      </c>
      <c r="M38">
        <v>0.14997111630945775</v>
      </c>
      <c r="N38" s="67" t="s">
        <v>248</v>
      </c>
      <c r="O38" s="67" t="s">
        <v>249</v>
      </c>
      <c r="P38" s="67" t="s">
        <v>183</v>
      </c>
      <c r="AD38"/>
      <c r="AE38"/>
    </row>
    <row r="39" spans="1:31">
      <c r="A39" s="148">
        <v>44229</v>
      </c>
      <c r="B39" s="67" t="s">
        <v>110</v>
      </c>
      <c r="C39" s="67" t="s">
        <v>180</v>
      </c>
      <c r="D39" s="67" t="s">
        <v>130</v>
      </c>
      <c r="E39" s="67" t="s">
        <v>131</v>
      </c>
      <c r="F39" s="67" t="s">
        <v>215</v>
      </c>
      <c r="G39" s="67" t="s">
        <v>133</v>
      </c>
      <c r="H39">
        <v>5.9231556699734664E-2</v>
      </c>
      <c r="I39">
        <v>0.42712482961289183</v>
      </c>
      <c r="J39">
        <v>7</v>
      </c>
      <c r="K39" s="152"/>
      <c r="L39">
        <v>7</v>
      </c>
      <c r="M39">
        <v>0.42996150991065818</v>
      </c>
      <c r="N39" s="67" t="s">
        <v>179</v>
      </c>
      <c r="O39" s="67" t="s">
        <v>179</v>
      </c>
      <c r="P39" s="67" t="s">
        <v>179</v>
      </c>
      <c r="AD39"/>
      <c r="AE39"/>
    </row>
    <row r="40" spans="1:31">
      <c r="A40" s="148">
        <v>44229</v>
      </c>
      <c r="B40" s="67" t="s">
        <v>112</v>
      </c>
      <c r="C40" s="67" t="s">
        <v>161</v>
      </c>
      <c r="D40" s="67" t="s">
        <v>130</v>
      </c>
      <c r="E40" s="67" t="s">
        <v>131</v>
      </c>
      <c r="F40" s="67" t="s">
        <v>215</v>
      </c>
      <c r="G40" s="67" t="s">
        <v>134</v>
      </c>
      <c r="H40">
        <v>6.0728229434786424E-2</v>
      </c>
      <c r="I40">
        <v>0.43791749019052789</v>
      </c>
      <c r="J40">
        <v>7</v>
      </c>
      <c r="K40" s="152"/>
      <c r="L40">
        <v>7</v>
      </c>
      <c r="M40">
        <v>0.44065008608949841</v>
      </c>
      <c r="N40" s="67" t="s">
        <v>179</v>
      </c>
      <c r="O40" s="67" t="s">
        <v>179</v>
      </c>
      <c r="P40" s="67" t="s">
        <v>179</v>
      </c>
      <c r="AD40"/>
      <c r="AE40"/>
    </row>
    <row r="41" spans="1:31">
      <c r="A41" s="148">
        <v>44229</v>
      </c>
      <c r="B41" s="67" t="s">
        <v>252</v>
      </c>
      <c r="C41" s="67" t="s">
        <v>254</v>
      </c>
      <c r="D41" s="67" t="s">
        <v>130</v>
      </c>
      <c r="E41" s="67" t="s">
        <v>237</v>
      </c>
      <c r="F41" s="67" t="s">
        <v>238</v>
      </c>
      <c r="G41" s="67" t="s">
        <v>253</v>
      </c>
      <c r="H41">
        <v>1.1130109099853571E-2</v>
      </c>
      <c r="I41">
        <v>8.0260358122060782E-2</v>
      </c>
      <c r="J41">
        <v>4</v>
      </c>
      <c r="K41" s="152"/>
      <c r="L41">
        <v>4</v>
      </c>
      <c r="M41">
        <v>7.9926380591465368E-2</v>
      </c>
      <c r="N41" s="67" t="s">
        <v>179</v>
      </c>
      <c r="O41" s="67" t="s">
        <v>179</v>
      </c>
      <c r="P41" s="67" t="s">
        <v>179</v>
      </c>
      <c r="AD41"/>
      <c r="AE41"/>
    </row>
    <row r="42" spans="1:31">
      <c r="A42" s="148">
        <v>44229</v>
      </c>
      <c r="B42" s="67" t="s">
        <v>114</v>
      </c>
      <c r="C42" s="67" t="s">
        <v>162</v>
      </c>
      <c r="D42" s="67" t="s">
        <v>130</v>
      </c>
      <c r="E42" s="67" t="s">
        <v>135</v>
      </c>
      <c r="F42" s="67" t="s">
        <v>216</v>
      </c>
      <c r="G42" s="67" t="s">
        <v>134</v>
      </c>
      <c r="H42">
        <v>1.9243891276401782E-2</v>
      </c>
      <c r="I42">
        <v>0.13876967347304156</v>
      </c>
      <c r="J42">
        <v>5</v>
      </c>
      <c r="K42" s="152"/>
      <c r="L42">
        <v>5</v>
      </c>
      <c r="M42">
        <v>0.13895816039162531</v>
      </c>
      <c r="N42" s="67" t="s">
        <v>179</v>
      </c>
      <c r="O42" s="67" t="s">
        <v>179</v>
      </c>
      <c r="P42" s="67" t="s">
        <v>179</v>
      </c>
      <c r="AD42"/>
      <c r="AE42"/>
    </row>
    <row r="43" spans="1:31">
      <c r="A43" s="148">
        <v>44229</v>
      </c>
      <c r="B43" s="67" t="s">
        <v>232</v>
      </c>
      <c r="C43" s="67" t="s">
        <v>241</v>
      </c>
      <c r="D43" s="67" t="s">
        <v>130</v>
      </c>
      <c r="E43" s="67" t="s">
        <v>237</v>
      </c>
      <c r="F43" s="67" t="s">
        <v>238</v>
      </c>
      <c r="G43" s="67" t="s">
        <v>133</v>
      </c>
      <c r="H43">
        <v>1.1256473749566464E-2</v>
      </c>
      <c r="I43">
        <v>8.1171586569952547E-2</v>
      </c>
      <c r="J43">
        <v>4</v>
      </c>
      <c r="K43" s="152"/>
      <c r="L43">
        <v>4</v>
      </c>
      <c r="M43">
        <v>8.0937647841902965E-2</v>
      </c>
      <c r="N43" s="67" t="s">
        <v>179</v>
      </c>
      <c r="O43" s="67" t="s">
        <v>179</v>
      </c>
      <c r="P43" s="67" t="s">
        <v>179</v>
      </c>
      <c r="AD43"/>
      <c r="AE43"/>
    </row>
    <row r="44" spans="1:31">
      <c r="A44" s="148">
        <v>44229</v>
      </c>
      <c r="B44" s="67" t="s">
        <v>233</v>
      </c>
      <c r="C44" s="67" t="s">
        <v>242</v>
      </c>
      <c r="D44" s="67" t="s">
        <v>130</v>
      </c>
      <c r="E44" s="67" t="s">
        <v>237</v>
      </c>
      <c r="F44" s="67" t="s">
        <v>238</v>
      </c>
      <c r="G44" s="67" t="s">
        <v>134</v>
      </c>
      <c r="H44">
        <v>1.1256363005905566E-2</v>
      </c>
      <c r="I44">
        <v>8.1170787986056953E-2</v>
      </c>
      <c r="J44">
        <v>4</v>
      </c>
      <c r="K44" s="152"/>
      <c r="L44">
        <v>4</v>
      </c>
      <c r="M44">
        <v>8.093492625553117E-2</v>
      </c>
      <c r="N44" s="67" t="s">
        <v>179</v>
      </c>
      <c r="O44" s="67" t="s">
        <v>179</v>
      </c>
      <c r="P44" s="67" t="s">
        <v>179</v>
      </c>
      <c r="AD44"/>
      <c r="AE44"/>
    </row>
    <row r="45" spans="1:31">
      <c r="A45" s="148">
        <v>44229</v>
      </c>
      <c r="B45" s="67" t="s">
        <v>234</v>
      </c>
      <c r="C45" s="67" t="s">
        <v>243</v>
      </c>
      <c r="D45" s="67" t="s">
        <v>130</v>
      </c>
      <c r="E45" s="67" t="s">
        <v>237</v>
      </c>
      <c r="F45" s="67" t="s">
        <v>238</v>
      </c>
      <c r="G45" s="67" t="s">
        <v>138</v>
      </c>
      <c r="H45">
        <v>1.1256271804241717E-2</v>
      </c>
      <c r="I45">
        <v>8.117013032150612E-2</v>
      </c>
      <c r="J45">
        <v>4</v>
      </c>
      <c r="K45" s="152"/>
      <c r="L45">
        <v>4</v>
      </c>
      <c r="M45">
        <v>8.0934266747697409E-2</v>
      </c>
      <c r="N45" s="67" t="s">
        <v>179</v>
      </c>
      <c r="O45" s="67" t="s">
        <v>179</v>
      </c>
      <c r="P45" s="67" t="s">
        <v>179</v>
      </c>
      <c r="AD45"/>
      <c r="AE45"/>
    </row>
    <row r="46" spans="1:31">
      <c r="A46" s="148">
        <v>44229</v>
      </c>
      <c r="B46" s="67" t="s">
        <v>235</v>
      </c>
      <c r="C46" s="67" t="s">
        <v>244</v>
      </c>
      <c r="D46" s="67" t="s">
        <v>130</v>
      </c>
      <c r="E46" s="67" t="s">
        <v>237</v>
      </c>
      <c r="F46" s="67" t="s">
        <v>238</v>
      </c>
      <c r="G46" s="67" t="s">
        <v>139</v>
      </c>
      <c r="H46">
        <v>1.1256422448109508E-2</v>
      </c>
      <c r="I46">
        <v>8.1171216629885426E-2</v>
      </c>
      <c r="J46">
        <v>4</v>
      </c>
      <c r="K46" s="152"/>
      <c r="L46">
        <v>4</v>
      </c>
      <c r="M46">
        <v>8.0938310595239843E-2</v>
      </c>
      <c r="N46" s="67" t="s">
        <v>179</v>
      </c>
      <c r="O46" s="67" t="s">
        <v>179</v>
      </c>
      <c r="P46" s="67" t="s">
        <v>179</v>
      </c>
      <c r="AD46"/>
      <c r="AE46"/>
    </row>
    <row r="47" spans="1:31">
      <c r="A47" s="148">
        <v>44229</v>
      </c>
      <c r="B47" s="67" t="s">
        <v>236</v>
      </c>
      <c r="C47" s="67" t="s">
        <v>245</v>
      </c>
      <c r="D47" s="67" t="s">
        <v>130</v>
      </c>
      <c r="E47" s="67" t="s">
        <v>237</v>
      </c>
      <c r="F47" s="67" t="s">
        <v>238</v>
      </c>
      <c r="G47" s="67" t="s">
        <v>239</v>
      </c>
      <c r="H47">
        <v>8.7335643466408021E-3</v>
      </c>
      <c r="I47">
        <v>7.0000000000000007E-2</v>
      </c>
      <c r="J47">
        <v>4</v>
      </c>
      <c r="K47" s="152"/>
      <c r="L47">
        <v>4</v>
      </c>
      <c r="M47">
        <v>7.0000000000000007E-2</v>
      </c>
      <c r="N47" s="67" t="s">
        <v>179</v>
      </c>
      <c r="O47" s="67" t="s">
        <v>179</v>
      </c>
      <c r="P47" s="67" t="s">
        <v>179</v>
      </c>
      <c r="AD47"/>
      <c r="AE47"/>
    </row>
    <row r="48" spans="1:31">
      <c r="A48" s="148">
        <v>44229</v>
      </c>
      <c r="B48" s="67" t="s">
        <v>118</v>
      </c>
      <c r="C48" s="67" t="s">
        <v>163</v>
      </c>
      <c r="D48" s="67" t="s">
        <v>130</v>
      </c>
      <c r="E48" s="67" t="s">
        <v>136</v>
      </c>
      <c r="F48" s="67" t="s">
        <v>217</v>
      </c>
      <c r="G48" s="67" t="s">
        <v>133</v>
      </c>
      <c r="H48">
        <v>8.551607595738743E-2</v>
      </c>
      <c r="I48">
        <v>0.29623637684422865</v>
      </c>
      <c r="J48">
        <v>7</v>
      </c>
      <c r="K48" s="152"/>
      <c r="L48">
        <v>7</v>
      </c>
      <c r="M48">
        <v>0.29408147559754372</v>
      </c>
      <c r="N48" s="67" t="s">
        <v>179</v>
      </c>
      <c r="O48" s="67" t="s">
        <v>179</v>
      </c>
      <c r="P48" s="67" t="s">
        <v>179</v>
      </c>
      <c r="AD48"/>
      <c r="AE48"/>
    </row>
    <row r="49" spans="1:31">
      <c r="A49" s="148">
        <v>44229</v>
      </c>
      <c r="B49" s="67" t="s">
        <v>115</v>
      </c>
      <c r="C49" s="67" t="s">
        <v>164</v>
      </c>
      <c r="D49" s="67" t="s">
        <v>130</v>
      </c>
      <c r="E49" s="67" t="s">
        <v>136</v>
      </c>
      <c r="F49" s="67" t="s">
        <v>217</v>
      </c>
      <c r="G49" s="67" t="s">
        <v>134</v>
      </c>
      <c r="H49">
        <v>8.5732514803028667E-2</v>
      </c>
      <c r="I49">
        <v>0.29698614299899306</v>
      </c>
      <c r="J49">
        <v>7</v>
      </c>
      <c r="K49" s="152"/>
      <c r="L49">
        <v>7</v>
      </c>
      <c r="M49">
        <v>0.2948271880846558</v>
      </c>
      <c r="N49" s="67" t="s">
        <v>179</v>
      </c>
      <c r="O49" s="67" t="s">
        <v>179</v>
      </c>
      <c r="P49" s="67" t="s">
        <v>179</v>
      </c>
      <c r="AD49"/>
      <c r="AE49"/>
    </row>
    <row r="50" spans="1:31">
      <c r="A50" s="148">
        <v>44229</v>
      </c>
      <c r="B50" s="67" t="s">
        <v>256</v>
      </c>
      <c r="C50" s="67" t="s">
        <v>261</v>
      </c>
      <c r="D50" s="67" t="s">
        <v>257</v>
      </c>
      <c r="E50" s="67" t="s">
        <v>258</v>
      </c>
      <c r="F50" s="67" t="s">
        <v>259</v>
      </c>
      <c r="G50" s="67" t="s">
        <v>281</v>
      </c>
      <c r="H50">
        <v>2.3677527811250293E-2</v>
      </c>
      <c r="I50">
        <v>0.17074108119937514</v>
      </c>
      <c r="J50">
        <v>6</v>
      </c>
      <c r="K50" s="152"/>
      <c r="L50">
        <v>6</v>
      </c>
      <c r="M50">
        <v>0.17027869904728615</v>
      </c>
      <c r="N50" s="67" t="s">
        <v>179</v>
      </c>
      <c r="O50" s="67" t="s">
        <v>179</v>
      </c>
      <c r="P50" s="67" t="s">
        <v>179</v>
      </c>
      <c r="AD50"/>
      <c r="AE50"/>
    </row>
    <row r="51" spans="1:31">
      <c r="A51" s="148">
        <v>44229</v>
      </c>
      <c r="B51" s="67" t="s">
        <v>283</v>
      </c>
      <c r="C51" s="67" t="s">
        <v>284</v>
      </c>
      <c r="D51" s="67" t="s">
        <v>257</v>
      </c>
      <c r="E51" s="67" t="s">
        <v>282</v>
      </c>
      <c r="F51" s="67" t="s">
        <v>285</v>
      </c>
      <c r="G51" s="67" t="s">
        <v>281</v>
      </c>
      <c r="H51">
        <v>1.8013673039107836E-2</v>
      </c>
      <c r="I51">
        <v>6.2401193869336874E-2</v>
      </c>
      <c r="J51">
        <v>4</v>
      </c>
      <c r="K51" s="152"/>
      <c r="L51">
        <v>4</v>
      </c>
      <c r="M51">
        <v>6.2401193869336874E-2</v>
      </c>
      <c r="N51" s="67" t="s">
        <v>179</v>
      </c>
      <c r="O51" s="67" t="s">
        <v>179</v>
      </c>
      <c r="P51" s="67" t="s">
        <v>179</v>
      </c>
      <c r="AD51"/>
      <c r="AE51"/>
    </row>
    <row r="52" spans="1:31">
      <c r="A52" s="148">
        <v>44229</v>
      </c>
      <c r="B52" s="67" t="s">
        <v>286</v>
      </c>
      <c r="C52" s="67" t="s">
        <v>298</v>
      </c>
      <c r="D52" s="67" t="s">
        <v>287</v>
      </c>
      <c r="E52" s="67" t="s">
        <v>288</v>
      </c>
      <c r="F52" s="67" t="s">
        <v>290</v>
      </c>
      <c r="G52" s="67" t="s">
        <v>289</v>
      </c>
      <c r="H52">
        <v>5.1336314574059003E-2</v>
      </c>
      <c r="I52">
        <v>0.37019142898023805</v>
      </c>
      <c r="J52">
        <v>7</v>
      </c>
      <c r="K52" s="152"/>
      <c r="L52">
        <v>7</v>
      </c>
      <c r="M52">
        <v>0.37125809138500493</v>
      </c>
      <c r="N52" s="67" t="s">
        <v>179</v>
      </c>
      <c r="O52" s="67" t="s">
        <v>179</v>
      </c>
      <c r="P52" s="67" t="s">
        <v>179</v>
      </c>
      <c r="AD52"/>
      <c r="AE52"/>
    </row>
    <row r="53" spans="1:31">
      <c r="A53" s="148">
        <v>44222</v>
      </c>
      <c r="B53" s="67" t="s">
        <v>291</v>
      </c>
      <c r="C53" s="67" t="s">
        <v>299</v>
      </c>
      <c r="D53" s="67" t="s">
        <v>293</v>
      </c>
      <c r="E53" s="67" t="s">
        <v>294</v>
      </c>
      <c r="F53" s="67" t="s">
        <v>295</v>
      </c>
      <c r="G53" s="67" t="s">
        <v>292</v>
      </c>
      <c r="H53">
        <v>1.4547636573454798E-2</v>
      </c>
      <c r="I53">
        <v>0.10490449920481305</v>
      </c>
      <c r="J53">
        <v>5</v>
      </c>
      <c r="K53" s="152"/>
      <c r="L53">
        <v>5</v>
      </c>
      <c r="M53">
        <v>0.10484622722885775</v>
      </c>
      <c r="N53" s="67" t="s">
        <v>179</v>
      </c>
      <c r="O53" s="67" t="s">
        <v>179</v>
      </c>
      <c r="P53" s="67" t="s">
        <v>179</v>
      </c>
      <c r="AD53"/>
      <c r="AE53"/>
    </row>
    <row r="54" spans="1:31">
      <c r="A54" s="148">
        <v>44222</v>
      </c>
      <c r="B54" s="67" t="s">
        <v>116</v>
      </c>
      <c r="C54" s="67" t="s">
        <v>165</v>
      </c>
      <c r="D54" s="67" t="s">
        <v>130</v>
      </c>
      <c r="E54" s="67" t="s">
        <v>137</v>
      </c>
      <c r="F54" s="67" t="s">
        <v>218</v>
      </c>
      <c r="G54" s="67" t="s">
        <v>133</v>
      </c>
      <c r="H54">
        <v>4.3209522154394601E-2</v>
      </c>
      <c r="I54">
        <v>0.14968217548436891</v>
      </c>
      <c r="J54">
        <v>5</v>
      </c>
      <c r="K54" s="152"/>
      <c r="L54">
        <v>5</v>
      </c>
      <c r="M54">
        <v>0.14968217548436891</v>
      </c>
      <c r="N54" s="67" t="s">
        <v>179</v>
      </c>
      <c r="O54" s="67" t="s">
        <v>179</v>
      </c>
      <c r="P54" s="67" t="s">
        <v>179</v>
      </c>
      <c r="AD54"/>
      <c r="AE54"/>
    </row>
    <row r="55" spans="1:31">
      <c r="A55" s="148">
        <v>44222</v>
      </c>
      <c r="B55" s="67" t="s">
        <v>117</v>
      </c>
      <c r="C55" s="67" t="s">
        <v>166</v>
      </c>
      <c r="D55" s="67" t="s">
        <v>130</v>
      </c>
      <c r="E55" s="67" t="s">
        <v>137</v>
      </c>
      <c r="F55" s="67" t="s">
        <v>218</v>
      </c>
      <c r="G55" s="67" t="s">
        <v>134</v>
      </c>
      <c r="H55">
        <v>4.329293218596706E-2</v>
      </c>
      <c r="I55">
        <v>0.14997111630945775</v>
      </c>
      <c r="J55">
        <v>5</v>
      </c>
      <c r="K55" s="152"/>
      <c r="L55">
        <v>5</v>
      </c>
      <c r="M55">
        <v>0.14997111630945775</v>
      </c>
      <c r="N55" s="67" t="s">
        <v>179</v>
      </c>
      <c r="O55" s="67" t="s">
        <v>179</v>
      </c>
      <c r="P55" s="67" t="s">
        <v>179</v>
      </c>
      <c r="AD55"/>
      <c r="AE55"/>
    </row>
    <row r="56" spans="1:31">
      <c r="A56" s="148">
        <v>44222</v>
      </c>
      <c r="B56" s="67" t="s">
        <v>110</v>
      </c>
      <c r="C56" s="67" t="s">
        <v>180</v>
      </c>
      <c r="D56" s="67" t="s">
        <v>130</v>
      </c>
      <c r="E56" s="67" t="s">
        <v>131</v>
      </c>
      <c r="F56" s="67" t="s">
        <v>215</v>
      </c>
      <c r="G56" s="67" t="s">
        <v>133</v>
      </c>
      <c r="H56">
        <v>5.9624933479184475E-2</v>
      </c>
      <c r="I56">
        <v>0.42996150991065818</v>
      </c>
      <c r="J56">
        <v>7</v>
      </c>
      <c r="K56" s="152"/>
      <c r="L56">
        <v>7</v>
      </c>
      <c r="M56">
        <v>0.43000577328579181</v>
      </c>
      <c r="N56" s="67" t="s">
        <v>179</v>
      </c>
      <c r="O56" s="67" t="s">
        <v>179</v>
      </c>
      <c r="P56" s="67" t="s">
        <v>179</v>
      </c>
      <c r="AD56"/>
      <c r="AE56"/>
    </row>
    <row r="57" spans="1:31">
      <c r="A57" s="148">
        <v>44222</v>
      </c>
      <c r="B57" s="67" t="s">
        <v>112</v>
      </c>
      <c r="C57" s="67" t="s">
        <v>161</v>
      </c>
      <c r="D57" s="67" t="s">
        <v>130</v>
      </c>
      <c r="E57" s="67" t="s">
        <v>131</v>
      </c>
      <c r="F57" s="67" t="s">
        <v>215</v>
      </c>
      <c r="G57" s="67" t="s">
        <v>134</v>
      </c>
      <c r="H57">
        <v>6.1107172305127223E-2</v>
      </c>
      <c r="I57">
        <v>0.44065008608949841</v>
      </c>
      <c r="J57">
        <v>7</v>
      </c>
      <c r="K57" s="152"/>
      <c r="L57">
        <v>7</v>
      </c>
      <c r="M57">
        <v>0.44069968517052877</v>
      </c>
      <c r="N57" s="67" t="s">
        <v>179</v>
      </c>
      <c r="O57" s="67" t="s">
        <v>179</v>
      </c>
      <c r="P57" s="67" t="s">
        <v>179</v>
      </c>
      <c r="AD57"/>
      <c r="AE57"/>
    </row>
    <row r="58" spans="1:31">
      <c r="A58" s="148">
        <v>44222</v>
      </c>
      <c r="B58" s="67" t="s">
        <v>252</v>
      </c>
      <c r="C58" s="67" t="s">
        <v>254</v>
      </c>
      <c r="D58" s="67" t="s">
        <v>130</v>
      </c>
      <c r="E58" s="67" t="s">
        <v>237</v>
      </c>
      <c r="F58" s="67" t="s">
        <v>238</v>
      </c>
      <c r="G58" s="67" t="s">
        <v>253</v>
      </c>
      <c r="H58">
        <v>1.1083794749414547E-2</v>
      </c>
      <c r="I58">
        <v>7.9926380591465368E-2</v>
      </c>
      <c r="J58">
        <v>4</v>
      </c>
      <c r="K58" s="152"/>
      <c r="L58">
        <v>4</v>
      </c>
      <c r="M58">
        <v>7.9930353328326431E-2</v>
      </c>
      <c r="N58" s="67" t="s">
        <v>179</v>
      </c>
      <c r="O58" s="67" t="s">
        <v>179</v>
      </c>
      <c r="P58" s="67" t="s">
        <v>179</v>
      </c>
      <c r="AD58"/>
      <c r="AE58"/>
    </row>
    <row r="59" spans="1:31">
      <c r="A59" s="148">
        <v>44222</v>
      </c>
      <c r="B59" s="67" t="s">
        <v>114</v>
      </c>
      <c r="C59" s="67" t="s">
        <v>162</v>
      </c>
      <c r="D59" s="67" t="s">
        <v>130</v>
      </c>
      <c r="E59" s="67" t="s">
        <v>135</v>
      </c>
      <c r="F59" s="67" t="s">
        <v>216</v>
      </c>
      <c r="G59" s="67" t="s">
        <v>134</v>
      </c>
      <c r="H59">
        <v>1.9270029709082856E-2</v>
      </c>
      <c r="I59">
        <v>0.13895816039162531</v>
      </c>
      <c r="J59">
        <v>5</v>
      </c>
      <c r="K59" s="152"/>
      <c r="L59">
        <v>5</v>
      </c>
      <c r="M59">
        <v>0.13908297313848972</v>
      </c>
      <c r="N59" s="67" t="s">
        <v>179</v>
      </c>
      <c r="O59" s="67" t="s">
        <v>179</v>
      </c>
      <c r="P59" s="67" t="s">
        <v>179</v>
      </c>
      <c r="AD59"/>
      <c r="AE59"/>
    </row>
    <row r="60" spans="1:31">
      <c r="A60" s="148">
        <v>44222</v>
      </c>
      <c r="B60" s="67" t="s">
        <v>232</v>
      </c>
      <c r="C60" s="67" t="s">
        <v>241</v>
      </c>
      <c r="D60" s="67" t="s">
        <v>130</v>
      </c>
      <c r="E60" s="67" t="s">
        <v>237</v>
      </c>
      <c r="F60" s="67" t="s">
        <v>238</v>
      </c>
      <c r="G60" s="67" t="s">
        <v>133</v>
      </c>
      <c r="H60">
        <v>1.1224032284978017E-2</v>
      </c>
      <c r="I60">
        <v>8.0937647841902965E-2</v>
      </c>
      <c r="J60">
        <v>4</v>
      </c>
      <c r="K60" s="152"/>
      <c r="L60">
        <v>4</v>
      </c>
      <c r="M60">
        <v>8.092881830925025E-2</v>
      </c>
      <c r="N60" s="67" t="s">
        <v>179</v>
      </c>
      <c r="O60" s="67" t="s">
        <v>179</v>
      </c>
      <c r="P60" s="67" t="s">
        <v>179</v>
      </c>
      <c r="AD60"/>
      <c r="AE60"/>
    </row>
    <row r="61" spans="1:31">
      <c r="A61" s="148">
        <v>44222</v>
      </c>
      <c r="B61" s="67" t="s">
        <v>233</v>
      </c>
      <c r="C61" s="67" t="s">
        <v>242</v>
      </c>
      <c r="D61" s="67" t="s">
        <v>130</v>
      </c>
      <c r="E61" s="67" t="s">
        <v>237</v>
      </c>
      <c r="F61" s="67" t="s">
        <v>238</v>
      </c>
      <c r="G61" s="67" t="s">
        <v>134</v>
      </c>
      <c r="H61">
        <v>1.1223654868854398E-2</v>
      </c>
      <c r="I61">
        <v>8.093492625553117E-2</v>
      </c>
      <c r="J61">
        <v>4</v>
      </c>
      <c r="K61" s="152"/>
      <c r="L61">
        <v>4</v>
      </c>
      <c r="M61">
        <v>8.0926394501854904E-2</v>
      </c>
      <c r="N61" s="67" t="s">
        <v>179</v>
      </c>
      <c r="O61" s="67" t="s">
        <v>179</v>
      </c>
      <c r="P61" s="67" t="s">
        <v>179</v>
      </c>
      <c r="AD61"/>
      <c r="AE61"/>
    </row>
    <row r="62" spans="1:31">
      <c r="A62" s="148">
        <v>44222</v>
      </c>
      <c r="B62" s="67" t="s">
        <v>234</v>
      </c>
      <c r="C62" s="67" t="s">
        <v>243</v>
      </c>
      <c r="D62" s="67" t="s">
        <v>130</v>
      </c>
      <c r="E62" s="67" t="s">
        <v>237</v>
      </c>
      <c r="F62" s="67" t="s">
        <v>238</v>
      </c>
      <c r="G62" s="67" t="s">
        <v>138</v>
      </c>
      <c r="H62">
        <v>1.1223563411573198E-2</v>
      </c>
      <c r="I62">
        <v>8.0934266747697409E-2</v>
      </c>
      <c r="J62">
        <v>4</v>
      </c>
      <c r="K62" s="152"/>
      <c r="L62">
        <v>4</v>
      </c>
      <c r="M62">
        <v>8.0925734904171653E-2</v>
      </c>
      <c r="N62" s="67" t="s">
        <v>179</v>
      </c>
      <c r="O62" s="67" t="s">
        <v>179</v>
      </c>
      <c r="P62" s="67" t="s">
        <v>179</v>
      </c>
      <c r="AD62"/>
      <c r="AE62"/>
    </row>
    <row r="63" spans="1:31">
      <c r="A63" s="148">
        <v>44222</v>
      </c>
      <c r="B63" s="67" t="s">
        <v>235</v>
      </c>
      <c r="C63" s="67" t="s">
        <v>244</v>
      </c>
      <c r="D63" s="67" t="s">
        <v>130</v>
      </c>
      <c r="E63" s="67" t="s">
        <v>237</v>
      </c>
      <c r="F63" s="67" t="s">
        <v>238</v>
      </c>
      <c r="G63" s="67" t="s">
        <v>139</v>
      </c>
      <c r="H63">
        <v>1.1224124192329521E-2</v>
      </c>
      <c r="I63">
        <v>8.0938310595239843E-2</v>
      </c>
      <c r="J63">
        <v>4</v>
      </c>
      <c r="K63" s="152"/>
      <c r="L63">
        <v>4</v>
      </c>
      <c r="M63">
        <v>8.0929183514281203E-2</v>
      </c>
      <c r="N63" s="67" t="s">
        <v>179</v>
      </c>
      <c r="O63" s="67" t="s">
        <v>179</v>
      </c>
      <c r="P63" s="67" t="s">
        <v>179</v>
      </c>
      <c r="AD63"/>
      <c r="AE63"/>
    </row>
    <row r="64" spans="1:31">
      <c r="A64" s="148">
        <v>44222</v>
      </c>
      <c r="B64" s="67" t="s">
        <v>236</v>
      </c>
      <c r="C64" s="67" t="s">
        <v>245</v>
      </c>
      <c r="D64" s="67" t="s">
        <v>130</v>
      </c>
      <c r="E64" s="67" t="s">
        <v>237</v>
      </c>
      <c r="F64" s="67" t="s">
        <v>238</v>
      </c>
      <c r="G64" s="67" t="s">
        <v>239</v>
      </c>
      <c r="H64">
        <v>8.7190462220623731E-3</v>
      </c>
      <c r="I64">
        <v>7.0000000000000007E-2</v>
      </c>
      <c r="J64">
        <v>4</v>
      </c>
      <c r="K64" s="152"/>
      <c r="L64">
        <v>4</v>
      </c>
      <c r="M64">
        <v>7.0000000000000007E-2</v>
      </c>
      <c r="N64" s="67" t="s">
        <v>179</v>
      </c>
      <c r="O64" s="67" t="s">
        <v>179</v>
      </c>
      <c r="P64" s="67" t="s">
        <v>179</v>
      </c>
      <c r="AD64"/>
      <c r="AE64"/>
    </row>
    <row r="65" spans="1:31">
      <c r="A65" s="148">
        <v>44222</v>
      </c>
      <c r="B65" s="67" t="s">
        <v>118</v>
      </c>
      <c r="C65" s="67" t="s">
        <v>163</v>
      </c>
      <c r="D65" s="67" t="s">
        <v>130</v>
      </c>
      <c r="E65" s="67" t="s">
        <v>136</v>
      </c>
      <c r="F65" s="67" t="s">
        <v>217</v>
      </c>
      <c r="G65" s="67" t="s">
        <v>133</v>
      </c>
      <c r="H65">
        <v>8.4894009549962124E-2</v>
      </c>
      <c r="I65">
        <v>0.29408147559754372</v>
      </c>
      <c r="J65">
        <v>7</v>
      </c>
      <c r="K65" s="152"/>
      <c r="L65">
        <v>7</v>
      </c>
      <c r="M65">
        <v>0.29408147559754372</v>
      </c>
      <c r="N65" s="67" t="s">
        <v>179</v>
      </c>
      <c r="O65" s="67" t="s">
        <v>179</v>
      </c>
      <c r="P65" s="67" t="s">
        <v>179</v>
      </c>
      <c r="AD65"/>
      <c r="AE65"/>
    </row>
    <row r="66" spans="1:31">
      <c r="A66" s="148">
        <v>44222</v>
      </c>
      <c r="B66" s="67" t="s">
        <v>115</v>
      </c>
      <c r="C66" s="67" t="s">
        <v>164</v>
      </c>
      <c r="D66" s="67" t="s">
        <v>130</v>
      </c>
      <c r="E66" s="67" t="s">
        <v>136</v>
      </c>
      <c r="F66" s="67" t="s">
        <v>217</v>
      </c>
      <c r="G66" s="67" t="s">
        <v>134</v>
      </c>
      <c r="H66">
        <v>8.5109278202548239E-2</v>
      </c>
      <c r="I66">
        <v>0.2948271880846558</v>
      </c>
      <c r="J66">
        <v>7</v>
      </c>
      <c r="K66" s="152"/>
      <c r="L66">
        <v>7</v>
      </c>
      <c r="M66">
        <v>0.2948271880846558</v>
      </c>
      <c r="N66" s="67" t="s">
        <v>179</v>
      </c>
      <c r="O66" s="67" t="s">
        <v>179</v>
      </c>
      <c r="P66" s="67" t="s">
        <v>179</v>
      </c>
      <c r="AD66"/>
      <c r="AE66"/>
    </row>
    <row r="67" spans="1:31">
      <c r="A67" s="148">
        <v>44222</v>
      </c>
      <c r="B67" s="67" t="s">
        <v>256</v>
      </c>
      <c r="C67" s="67" t="s">
        <v>261</v>
      </c>
      <c r="D67" s="67" t="s">
        <v>257</v>
      </c>
      <c r="E67" s="67" t="s">
        <v>258</v>
      </c>
      <c r="F67" s="67" t="s">
        <v>259</v>
      </c>
      <c r="G67" s="67" t="s">
        <v>281</v>
      </c>
      <c r="H67">
        <v>2.3613406943626594E-2</v>
      </c>
      <c r="I67">
        <v>0.17027869904728615</v>
      </c>
      <c r="J67">
        <v>6</v>
      </c>
      <c r="K67" s="152"/>
      <c r="L67">
        <v>6</v>
      </c>
      <c r="M67">
        <v>0.17087496108983352</v>
      </c>
      <c r="N67" s="67" t="s">
        <v>179</v>
      </c>
      <c r="O67" s="67" t="s">
        <v>179</v>
      </c>
      <c r="P67" s="67" t="s">
        <v>179</v>
      </c>
      <c r="AD67"/>
      <c r="AE67"/>
    </row>
    <row r="68" spans="1:31">
      <c r="A68" s="148">
        <v>44222</v>
      </c>
      <c r="B68" s="67" t="s">
        <v>283</v>
      </c>
      <c r="C68" s="67" t="s">
        <v>284</v>
      </c>
      <c r="D68" s="67" t="s">
        <v>257</v>
      </c>
      <c r="E68" s="67" t="s">
        <v>282</v>
      </c>
      <c r="F68" s="67" t="s">
        <v>285</v>
      </c>
      <c r="G68" s="67" t="s">
        <v>281</v>
      </c>
      <c r="H68">
        <v>1.8013673039107836E-2</v>
      </c>
      <c r="I68">
        <v>6.2401193869336874E-2</v>
      </c>
      <c r="J68">
        <v>4</v>
      </c>
      <c r="K68" s="152"/>
      <c r="L68">
        <v>4</v>
      </c>
      <c r="M68">
        <v>6.2401193869336874E-2</v>
      </c>
      <c r="N68" s="67" t="s">
        <v>179</v>
      </c>
      <c r="O68" s="67" t="s">
        <v>179</v>
      </c>
      <c r="P68" s="67" t="s">
        <v>179</v>
      </c>
      <c r="AD68"/>
      <c r="AE68"/>
    </row>
    <row r="69" spans="1:31">
      <c r="A69" s="148">
        <v>44222</v>
      </c>
      <c r="B69" s="67" t="s">
        <v>286</v>
      </c>
      <c r="C69" s="67" t="s">
        <v>298</v>
      </c>
      <c r="D69" s="67" t="s">
        <v>287</v>
      </c>
      <c r="E69" s="67" t="s">
        <v>288</v>
      </c>
      <c r="F69" s="67" t="s">
        <v>290</v>
      </c>
      <c r="G69" s="67" t="s">
        <v>289</v>
      </c>
      <c r="H69">
        <v>5.1484234035366575E-2</v>
      </c>
      <c r="I69">
        <v>0.37125809138500493</v>
      </c>
      <c r="J69">
        <v>7</v>
      </c>
      <c r="K69" s="152"/>
      <c r="L69">
        <v>7</v>
      </c>
      <c r="M69">
        <v>0.37232317341151594</v>
      </c>
      <c r="N69" s="67" t="s">
        <v>179</v>
      </c>
      <c r="O69" s="67" t="s">
        <v>179</v>
      </c>
      <c r="P69" s="67" t="s">
        <v>179</v>
      </c>
      <c r="AD69"/>
      <c r="AE69"/>
    </row>
    <row r="70" spans="1:31">
      <c r="A70" s="148">
        <v>44215</v>
      </c>
      <c r="B70" s="67" t="s">
        <v>291</v>
      </c>
      <c r="C70" s="67" t="s">
        <v>299</v>
      </c>
      <c r="D70" s="67" t="s">
        <v>293</v>
      </c>
      <c r="E70" s="67" t="s">
        <v>294</v>
      </c>
      <c r="F70" s="67" t="s">
        <v>295</v>
      </c>
      <c r="G70" s="67" t="s">
        <v>292</v>
      </c>
      <c r="H70">
        <v>1.453955570433059E-2</v>
      </c>
      <c r="I70">
        <v>0.10484622722885775</v>
      </c>
      <c r="J70">
        <v>5</v>
      </c>
      <c r="K70" s="152"/>
      <c r="L70">
        <v>5</v>
      </c>
      <c r="N70" s="67" t="s">
        <v>248</v>
      </c>
      <c r="O70" s="67" t="s">
        <v>249</v>
      </c>
      <c r="P70" s="67" t="s">
        <v>183</v>
      </c>
      <c r="AD70"/>
      <c r="AE70"/>
    </row>
    <row r="71" spans="1:31">
      <c r="A71" s="148">
        <v>44215</v>
      </c>
      <c r="B71" s="67" t="s">
        <v>116</v>
      </c>
      <c r="C71" s="67" t="s">
        <v>165</v>
      </c>
      <c r="D71" s="67" t="s">
        <v>130</v>
      </c>
      <c r="E71" s="67" t="s">
        <v>137</v>
      </c>
      <c r="F71" s="67" t="s">
        <v>218</v>
      </c>
      <c r="G71" s="67" t="s">
        <v>133</v>
      </c>
      <c r="H71">
        <v>4.3209522154394601E-2</v>
      </c>
      <c r="I71">
        <v>0.14968217548436891</v>
      </c>
      <c r="J71">
        <v>5</v>
      </c>
      <c r="K71" s="152"/>
      <c r="L71">
        <v>5</v>
      </c>
      <c r="M71">
        <v>0.14968217548436891</v>
      </c>
      <c r="N71" s="67" t="s">
        <v>179</v>
      </c>
      <c r="O71" s="67" t="s">
        <v>179</v>
      </c>
      <c r="P71" s="67" t="s">
        <v>179</v>
      </c>
      <c r="AD71"/>
      <c r="AE71"/>
    </row>
    <row r="72" spans="1:31">
      <c r="A72" s="148">
        <v>44215</v>
      </c>
      <c r="B72" s="67" t="s">
        <v>117</v>
      </c>
      <c r="C72" s="67" t="s">
        <v>166</v>
      </c>
      <c r="D72" s="67" t="s">
        <v>130</v>
      </c>
      <c r="E72" s="67" t="s">
        <v>137</v>
      </c>
      <c r="F72" s="67" t="s">
        <v>218</v>
      </c>
      <c r="G72" s="67" t="s">
        <v>134</v>
      </c>
      <c r="H72">
        <v>4.329293218596706E-2</v>
      </c>
      <c r="I72">
        <v>0.14997111630945775</v>
      </c>
      <c r="J72">
        <v>5</v>
      </c>
      <c r="K72" s="152"/>
      <c r="L72">
        <v>5</v>
      </c>
      <c r="M72">
        <v>0.14997111630945775</v>
      </c>
      <c r="N72" s="67" t="s">
        <v>179</v>
      </c>
      <c r="O72" s="67" t="s">
        <v>179</v>
      </c>
      <c r="P72" s="67" t="s">
        <v>179</v>
      </c>
      <c r="AD72"/>
      <c r="AE72"/>
    </row>
    <row r="73" spans="1:31">
      <c r="A73" s="148">
        <v>44215</v>
      </c>
      <c r="B73" s="67" t="s">
        <v>110</v>
      </c>
      <c r="C73" s="67" t="s">
        <v>180</v>
      </c>
      <c r="D73" s="67" t="s">
        <v>130</v>
      </c>
      <c r="E73" s="67" t="s">
        <v>131</v>
      </c>
      <c r="F73" s="67" t="s">
        <v>215</v>
      </c>
      <c r="G73" s="67" t="s">
        <v>133</v>
      </c>
      <c r="H73">
        <v>5.9631071704902533E-2</v>
      </c>
      <c r="I73">
        <v>0.43000577328579181</v>
      </c>
      <c r="J73">
        <v>7</v>
      </c>
      <c r="K73" s="152"/>
      <c r="L73">
        <v>7</v>
      </c>
      <c r="M73">
        <v>0.43265431796323733</v>
      </c>
      <c r="N73" s="67" t="s">
        <v>179</v>
      </c>
      <c r="O73" s="67" t="s">
        <v>179</v>
      </c>
      <c r="P73" s="67" t="s">
        <v>179</v>
      </c>
      <c r="AD73"/>
      <c r="AE73"/>
    </row>
    <row r="74" spans="1:31">
      <c r="A74" s="148">
        <v>44215</v>
      </c>
      <c r="B74" s="67" t="s">
        <v>112</v>
      </c>
      <c r="C74" s="67" t="s">
        <v>161</v>
      </c>
      <c r="D74" s="67" t="s">
        <v>130</v>
      </c>
      <c r="E74" s="67" t="s">
        <v>131</v>
      </c>
      <c r="F74" s="67" t="s">
        <v>215</v>
      </c>
      <c r="G74" s="67" t="s">
        <v>134</v>
      </c>
      <c r="H74">
        <v>6.1114050460122256E-2</v>
      </c>
      <c r="I74">
        <v>0.44069968517052877</v>
      </c>
      <c r="J74">
        <v>7</v>
      </c>
      <c r="K74" s="152"/>
      <c r="L74">
        <v>7</v>
      </c>
      <c r="M74">
        <v>0.44322814497341745</v>
      </c>
      <c r="N74" s="67" t="s">
        <v>179</v>
      </c>
      <c r="O74" s="67" t="s">
        <v>179</v>
      </c>
      <c r="P74" s="67" t="s">
        <v>179</v>
      </c>
      <c r="AD74"/>
      <c r="AE74"/>
    </row>
    <row r="75" spans="1:31">
      <c r="A75" s="148">
        <v>44215</v>
      </c>
      <c r="B75" s="67" t="s">
        <v>252</v>
      </c>
      <c r="C75" s="67" t="s">
        <v>254</v>
      </c>
      <c r="D75" s="67" t="s">
        <v>130</v>
      </c>
      <c r="E75" s="67" t="s">
        <v>237</v>
      </c>
      <c r="F75" s="67" t="s">
        <v>238</v>
      </c>
      <c r="G75" s="67" t="s">
        <v>253</v>
      </c>
      <c r="H75">
        <v>1.1084345668893643E-2</v>
      </c>
      <c r="I75">
        <v>7.9930353328326431E-2</v>
      </c>
      <c r="J75">
        <v>4</v>
      </c>
      <c r="K75" s="152"/>
      <c r="L75">
        <v>4</v>
      </c>
      <c r="M75">
        <v>7.9891058373401214E-2</v>
      </c>
      <c r="N75" s="67" t="s">
        <v>179</v>
      </c>
      <c r="O75" s="67" t="s">
        <v>179</v>
      </c>
      <c r="P75" s="67" t="s">
        <v>179</v>
      </c>
      <c r="AD75"/>
      <c r="AE75"/>
    </row>
    <row r="76" spans="1:31">
      <c r="A76" s="148">
        <v>44215</v>
      </c>
      <c r="B76" s="67" t="s">
        <v>114</v>
      </c>
      <c r="C76" s="67" t="s">
        <v>162</v>
      </c>
      <c r="D76" s="67" t="s">
        <v>130</v>
      </c>
      <c r="E76" s="67" t="s">
        <v>135</v>
      </c>
      <c r="F76" s="67" t="s">
        <v>216</v>
      </c>
      <c r="G76" s="67" t="s">
        <v>134</v>
      </c>
      <c r="H76">
        <v>1.928733812287713E-2</v>
      </c>
      <c r="I76">
        <v>0.13908297313848972</v>
      </c>
      <c r="J76">
        <v>5</v>
      </c>
      <c r="K76" s="152"/>
      <c r="L76">
        <v>5</v>
      </c>
      <c r="M76">
        <v>0.14114205397103027</v>
      </c>
      <c r="N76" s="67" t="s">
        <v>179</v>
      </c>
      <c r="O76" s="67" t="s">
        <v>179</v>
      </c>
      <c r="P76" s="67" t="s">
        <v>179</v>
      </c>
      <c r="AD76"/>
      <c r="AE76"/>
    </row>
    <row r="77" spans="1:31">
      <c r="A77" s="148">
        <v>44215</v>
      </c>
      <c r="B77" s="67" t="s">
        <v>232</v>
      </c>
      <c r="C77" s="67" t="s">
        <v>241</v>
      </c>
      <c r="D77" s="67" t="s">
        <v>130</v>
      </c>
      <c r="E77" s="67" t="s">
        <v>237</v>
      </c>
      <c r="F77" s="67" t="s">
        <v>238</v>
      </c>
      <c r="G77" s="67" t="s">
        <v>133</v>
      </c>
      <c r="H77">
        <v>1.1222807849104259E-2</v>
      </c>
      <c r="I77">
        <v>8.092881830925025E-2</v>
      </c>
      <c r="J77">
        <v>4</v>
      </c>
      <c r="K77" s="152"/>
      <c r="L77">
        <v>4</v>
      </c>
      <c r="M77">
        <v>8.0744181024667572E-2</v>
      </c>
      <c r="N77" s="67" t="s">
        <v>179</v>
      </c>
      <c r="O77" s="67" t="s">
        <v>179</v>
      </c>
      <c r="P77" s="67" t="s">
        <v>179</v>
      </c>
      <c r="AD77"/>
      <c r="AE77"/>
    </row>
    <row r="78" spans="1:31">
      <c r="A78" s="148">
        <v>44215</v>
      </c>
      <c r="B78" s="67" t="s">
        <v>233</v>
      </c>
      <c r="C78" s="67" t="s">
        <v>242</v>
      </c>
      <c r="D78" s="67" t="s">
        <v>130</v>
      </c>
      <c r="E78" s="67" t="s">
        <v>237</v>
      </c>
      <c r="F78" s="67" t="s">
        <v>238</v>
      </c>
      <c r="G78" s="67" t="s">
        <v>134</v>
      </c>
      <c r="H78">
        <v>1.1222471727494805E-2</v>
      </c>
      <c r="I78">
        <v>8.0926394501854904E-2</v>
      </c>
      <c r="J78">
        <v>4</v>
      </c>
      <c r="K78" s="152"/>
      <c r="L78">
        <v>4</v>
      </c>
      <c r="M78">
        <v>8.0740786529090752E-2</v>
      </c>
      <c r="N78" s="67" t="s">
        <v>179</v>
      </c>
      <c r="O78" s="67" t="s">
        <v>179</v>
      </c>
      <c r="P78" s="67" t="s">
        <v>179</v>
      </c>
      <c r="AD78"/>
      <c r="AE78"/>
    </row>
    <row r="79" spans="1:31">
      <c r="A79" s="148">
        <v>44215</v>
      </c>
      <c r="B79" s="67" t="s">
        <v>234</v>
      </c>
      <c r="C79" s="67" t="s">
        <v>243</v>
      </c>
      <c r="D79" s="67" t="s">
        <v>130</v>
      </c>
      <c r="E79" s="67" t="s">
        <v>237</v>
      </c>
      <c r="F79" s="67" t="s">
        <v>238</v>
      </c>
      <c r="G79" s="67" t="s">
        <v>138</v>
      </c>
      <c r="H79">
        <v>1.1222380257753723E-2</v>
      </c>
      <c r="I79">
        <v>8.0925734904171653E-2</v>
      </c>
      <c r="J79">
        <v>4</v>
      </c>
      <c r="K79" s="152"/>
      <c r="L79">
        <v>4</v>
      </c>
      <c r="M79">
        <v>8.0740125444692501E-2</v>
      </c>
      <c r="N79" s="67" t="s">
        <v>179</v>
      </c>
      <c r="O79" s="67" t="s">
        <v>179</v>
      </c>
      <c r="P79" s="67" t="s">
        <v>179</v>
      </c>
      <c r="AD79"/>
      <c r="AE79"/>
    </row>
    <row r="80" spans="1:31">
      <c r="A80" s="148">
        <v>44215</v>
      </c>
      <c r="B80" s="67" t="s">
        <v>235</v>
      </c>
      <c r="C80" s="67" t="s">
        <v>244</v>
      </c>
      <c r="D80" s="67" t="s">
        <v>130</v>
      </c>
      <c r="E80" s="67" t="s">
        <v>237</v>
      </c>
      <c r="F80" s="67" t="s">
        <v>238</v>
      </c>
      <c r="G80" s="67" t="s">
        <v>139</v>
      </c>
      <c r="H80">
        <v>1.122285849392984E-2</v>
      </c>
      <c r="I80">
        <v>8.0929183514281203E-2</v>
      </c>
      <c r="J80">
        <v>4</v>
      </c>
      <c r="K80" s="152"/>
      <c r="L80">
        <v>4</v>
      </c>
      <c r="M80">
        <v>8.074550346761783E-2</v>
      </c>
      <c r="N80" s="67" t="s">
        <v>179</v>
      </c>
      <c r="O80" s="67" t="s">
        <v>179</v>
      </c>
      <c r="P80" s="67" t="s">
        <v>179</v>
      </c>
      <c r="AD80"/>
      <c r="AE80"/>
    </row>
    <row r="81" spans="1:31">
      <c r="A81" s="148">
        <v>44215</v>
      </c>
      <c r="B81" s="67" t="s">
        <v>236</v>
      </c>
      <c r="C81" s="67" t="s">
        <v>245</v>
      </c>
      <c r="D81" s="67" t="s">
        <v>130</v>
      </c>
      <c r="E81" s="67" t="s">
        <v>237</v>
      </c>
      <c r="F81" s="67" t="s">
        <v>238</v>
      </c>
      <c r="G81" s="67" t="s">
        <v>239</v>
      </c>
      <c r="H81">
        <v>8.7211538212301834E-3</v>
      </c>
      <c r="I81">
        <v>7.0000000000000007E-2</v>
      </c>
      <c r="J81">
        <v>4</v>
      </c>
      <c r="K81" s="152"/>
      <c r="L81">
        <v>4</v>
      </c>
      <c r="M81">
        <v>7.0000000000000007E-2</v>
      </c>
      <c r="N81" s="67" t="s">
        <v>179</v>
      </c>
      <c r="O81" s="67" t="s">
        <v>179</v>
      </c>
      <c r="P81" s="67" t="s">
        <v>179</v>
      </c>
      <c r="AD81"/>
      <c r="AE81"/>
    </row>
    <row r="82" spans="1:31">
      <c r="A82" s="148">
        <v>44215</v>
      </c>
      <c r="B82" s="67" t="s">
        <v>118</v>
      </c>
      <c r="C82" s="67" t="s">
        <v>163</v>
      </c>
      <c r="D82" s="67" t="s">
        <v>130</v>
      </c>
      <c r="E82" s="67" t="s">
        <v>136</v>
      </c>
      <c r="F82" s="67" t="s">
        <v>217</v>
      </c>
      <c r="G82" s="67" t="s">
        <v>133</v>
      </c>
      <c r="H82">
        <v>8.4894009549962124E-2</v>
      </c>
      <c r="I82">
        <v>0.29408147559754372</v>
      </c>
      <c r="J82">
        <v>7</v>
      </c>
      <c r="K82" s="152"/>
      <c r="L82">
        <v>7</v>
      </c>
      <c r="M82">
        <v>0.29408147559754372</v>
      </c>
      <c r="N82" s="67" t="s">
        <v>179</v>
      </c>
      <c r="O82" s="67" t="s">
        <v>179</v>
      </c>
      <c r="P82" s="67" t="s">
        <v>179</v>
      </c>
      <c r="AD82"/>
      <c r="AE82"/>
    </row>
    <row r="83" spans="1:31">
      <c r="A83" s="148">
        <v>44215</v>
      </c>
      <c r="B83" s="67" t="s">
        <v>115</v>
      </c>
      <c r="C83" s="67" t="s">
        <v>164</v>
      </c>
      <c r="D83" s="67" t="s">
        <v>130</v>
      </c>
      <c r="E83" s="67" t="s">
        <v>136</v>
      </c>
      <c r="F83" s="67" t="s">
        <v>217</v>
      </c>
      <c r="G83" s="67" t="s">
        <v>134</v>
      </c>
      <c r="H83">
        <v>8.5109278202548239E-2</v>
      </c>
      <c r="I83">
        <v>0.2948271880846558</v>
      </c>
      <c r="J83">
        <v>7</v>
      </c>
      <c r="K83" s="152"/>
      <c r="L83">
        <v>7</v>
      </c>
      <c r="M83">
        <v>0.2948271880846558</v>
      </c>
      <c r="N83" s="67" t="s">
        <v>179</v>
      </c>
      <c r="O83" s="67" t="s">
        <v>179</v>
      </c>
      <c r="P83" s="67" t="s">
        <v>179</v>
      </c>
      <c r="AD83"/>
      <c r="AE83"/>
    </row>
    <row r="84" spans="1:31">
      <c r="A84" s="148">
        <v>44215</v>
      </c>
      <c r="B84" s="67" t="s">
        <v>256</v>
      </c>
      <c r="C84" s="67" t="s">
        <v>261</v>
      </c>
      <c r="D84" s="67" t="s">
        <v>257</v>
      </c>
      <c r="E84" s="67" t="s">
        <v>258</v>
      </c>
      <c r="F84" s="67" t="s">
        <v>259</v>
      </c>
      <c r="G84" s="67" t="s">
        <v>281</v>
      </c>
      <c r="H84">
        <v>2.3696093611627264E-2</v>
      </c>
      <c r="I84">
        <v>0.17087496108983352</v>
      </c>
      <c r="J84">
        <v>6</v>
      </c>
      <c r="K84" s="152"/>
      <c r="L84">
        <v>6</v>
      </c>
      <c r="N84" s="67" t="s">
        <v>248</v>
      </c>
      <c r="O84" s="67" t="s">
        <v>249</v>
      </c>
      <c r="P84" s="67" t="s">
        <v>183</v>
      </c>
      <c r="AD84"/>
      <c r="AE84"/>
    </row>
    <row r="85" spans="1:31">
      <c r="A85" s="148">
        <v>44215</v>
      </c>
      <c r="B85" s="67" t="s">
        <v>283</v>
      </c>
      <c r="C85" s="67" t="s">
        <v>284</v>
      </c>
      <c r="D85" s="67" t="s">
        <v>257</v>
      </c>
      <c r="E85" s="67" t="s">
        <v>282</v>
      </c>
      <c r="F85" s="67" t="s">
        <v>285</v>
      </c>
      <c r="G85" s="67" t="s">
        <v>281</v>
      </c>
      <c r="H85">
        <v>1.8013673039107836E-2</v>
      </c>
      <c r="I85">
        <v>6.2401193869336874E-2</v>
      </c>
      <c r="J85">
        <v>4</v>
      </c>
      <c r="K85" s="152"/>
      <c r="L85">
        <v>4</v>
      </c>
      <c r="N85" s="67" t="s">
        <v>248</v>
      </c>
      <c r="O85" s="67" t="s">
        <v>249</v>
      </c>
      <c r="P85" s="67" t="s">
        <v>183</v>
      </c>
      <c r="AD85"/>
      <c r="AE85"/>
    </row>
    <row r="86" spans="1:31">
      <c r="A86" s="148">
        <v>44215</v>
      </c>
      <c r="B86" s="67" t="s">
        <v>286</v>
      </c>
      <c r="C86" s="67" t="s">
        <v>298</v>
      </c>
      <c r="D86" s="67" t="s">
        <v>287</v>
      </c>
      <c r="E86" s="67" t="s">
        <v>288</v>
      </c>
      <c r="F86" s="67" t="s">
        <v>290</v>
      </c>
      <c r="G86" s="67" t="s">
        <v>289</v>
      </c>
      <c r="H86">
        <v>5.1631934337641981E-2</v>
      </c>
      <c r="I86">
        <v>0.37232317341151594</v>
      </c>
      <c r="J86">
        <v>7</v>
      </c>
      <c r="K86" s="152"/>
      <c r="L86">
        <v>7</v>
      </c>
      <c r="N86" s="67" t="s">
        <v>248</v>
      </c>
      <c r="O86" s="67" t="s">
        <v>249</v>
      </c>
      <c r="P86" s="67" t="s">
        <v>183</v>
      </c>
      <c r="AD86"/>
      <c r="AE86"/>
    </row>
    <row r="87" spans="1:31">
      <c r="A87" s="148">
        <v>44208</v>
      </c>
      <c r="B87" s="67" t="s">
        <v>116</v>
      </c>
      <c r="C87" s="67" t="s">
        <v>165</v>
      </c>
      <c r="D87" s="67" t="s">
        <v>130</v>
      </c>
      <c r="E87" s="67" t="s">
        <v>137</v>
      </c>
      <c r="F87" s="67" t="s">
        <v>218</v>
      </c>
      <c r="G87" s="67" t="s">
        <v>133</v>
      </c>
      <c r="H87">
        <v>4.3209522154394601E-2</v>
      </c>
      <c r="I87">
        <v>0.14968217548436891</v>
      </c>
      <c r="J87">
        <v>5</v>
      </c>
      <c r="K87" s="152"/>
      <c r="L87">
        <v>5</v>
      </c>
      <c r="M87">
        <v>0.14947460417557443</v>
      </c>
      <c r="N87" s="67" t="s">
        <v>179</v>
      </c>
      <c r="O87" s="67" t="s">
        <v>179</v>
      </c>
      <c r="P87" s="67" t="s">
        <v>179</v>
      </c>
      <c r="AD87"/>
      <c r="AE87"/>
    </row>
    <row r="88" spans="1:31">
      <c r="A88" s="148">
        <v>44208</v>
      </c>
      <c r="B88" s="67" t="s">
        <v>117</v>
      </c>
      <c r="C88" s="67" t="s">
        <v>166</v>
      </c>
      <c r="D88" s="67" t="s">
        <v>130</v>
      </c>
      <c r="E88" s="67" t="s">
        <v>137</v>
      </c>
      <c r="F88" s="67" t="s">
        <v>218</v>
      </c>
      <c r="G88" s="67" t="s">
        <v>134</v>
      </c>
      <c r="H88">
        <v>4.329293218596706E-2</v>
      </c>
      <c r="I88">
        <v>0.14997111630945775</v>
      </c>
      <c r="J88">
        <v>5</v>
      </c>
      <c r="K88" s="152"/>
      <c r="L88">
        <v>5</v>
      </c>
      <c r="M88">
        <v>0.14973964310140486</v>
      </c>
      <c r="N88" s="67" t="s">
        <v>179</v>
      </c>
      <c r="O88" s="67" t="s">
        <v>179</v>
      </c>
      <c r="P88" s="67" t="s">
        <v>179</v>
      </c>
      <c r="AD88"/>
      <c r="AE88"/>
    </row>
    <row r="89" spans="1:31">
      <c r="A89" s="148">
        <v>44208</v>
      </c>
      <c r="B89" s="67" t="s">
        <v>110</v>
      </c>
      <c r="C89" s="67" t="s">
        <v>180</v>
      </c>
      <c r="D89" s="67" t="s">
        <v>130</v>
      </c>
      <c r="E89" s="67" t="s">
        <v>131</v>
      </c>
      <c r="F89" s="67" t="s">
        <v>215</v>
      </c>
      <c r="G89" s="67" t="s">
        <v>133</v>
      </c>
      <c r="H89">
        <v>5.9998358767975109E-2</v>
      </c>
      <c r="I89">
        <v>0.43265431796323733</v>
      </c>
      <c r="J89">
        <v>7</v>
      </c>
      <c r="K89" s="152"/>
      <c r="L89">
        <v>7</v>
      </c>
      <c r="M89">
        <v>0.43311600776610598</v>
      </c>
      <c r="N89" s="67" t="s">
        <v>179</v>
      </c>
      <c r="O89" s="67" t="s">
        <v>179</v>
      </c>
      <c r="P89" s="67" t="s">
        <v>179</v>
      </c>
      <c r="AD89"/>
      <c r="AE89"/>
    </row>
    <row r="90" spans="1:31">
      <c r="A90" s="148">
        <v>44208</v>
      </c>
      <c r="B90" s="67" t="s">
        <v>112</v>
      </c>
      <c r="C90" s="67" t="s">
        <v>161</v>
      </c>
      <c r="D90" s="67" t="s">
        <v>130</v>
      </c>
      <c r="E90" s="67" t="s">
        <v>131</v>
      </c>
      <c r="F90" s="67" t="s">
        <v>215</v>
      </c>
      <c r="G90" s="67" t="s">
        <v>134</v>
      </c>
      <c r="H90">
        <v>6.1464684747324742E-2</v>
      </c>
      <c r="I90">
        <v>0.44322814497341745</v>
      </c>
      <c r="J90">
        <v>7</v>
      </c>
      <c r="K90" s="152"/>
      <c r="L90">
        <v>7</v>
      </c>
      <c r="M90">
        <v>0.44366868629090717</v>
      </c>
      <c r="N90" s="67" t="s">
        <v>179</v>
      </c>
      <c r="O90" s="67" t="s">
        <v>179</v>
      </c>
      <c r="P90" s="67" t="s">
        <v>179</v>
      </c>
      <c r="AD90"/>
      <c r="AE90"/>
    </row>
    <row r="91" spans="1:31">
      <c r="A91" s="148">
        <v>44208</v>
      </c>
      <c r="B91" s="67" t="s">
        <v>252</v>
      </c>
      <c r="C91" s="67" t="s">
        <v>254</v>
      </c>
      <c r="D91" s="67" t="s">
        <v>130</v>
      </c>
      <c r="E91" s="67" t="s">
        <v>237</v>
      </c>
      <c r="F91" s="67" t="s">
        <v>238</v>
      </c>
      <c r="G91" s="67" t="s">
        <v>253</v>
      </c>
      <c r="H91">
        <v>1.1078896439091723E-2</v>
      </c>
      <c r="I91">
        <v>7.9891058373401214E-2</v>
      </c>
      <c r="J91">
        <v>4</v>
      </c>
      <c r="K91" s="152"/>
      <c r="L91">
        <v>4</v>
      </c>
      <c r="M91">
        <v>7.9972115779843048E-2</v>
      </c>
      <c r="N91" s="67" t="s">
        <v>179</v>
      </c>
      <c r="O91" s="67" t="s">
        <v>179</v>
      </c>
      <c r="P91" s="67" t="s">
        <v>179</v>
      </c>
      <c r="AD91"/>
      <c r="AE91"/>
    </row>
    <row r="92" spans="1:31">
      <c r="A92" s="148">
        <v>44208</v>
      </c>
      <c r="B92" s="67" t="s">
        <v>114</v>
      </c>
      <c r="C92" s="67" t="s">
        <v>162</v>
      </c>
      <c r="D92" s="67" t="s">
        <v>130</v>
      </c>
      <c r="E92" s="67" t="s">
        <v>135</v>
      </c>
      <c r="F92" s="67" t="s">
        <v>216</v>
      </c>
      <c r="G92" s="67" t="s">
        <v>134</v>
      </c>
      <c r="H92">
        <v>1.9572881258340592E-2</v>
      </c>
      <c r="I92">
        <v>0.14114205397103027</v>
      </c>
      <c r="J92">
        <v>5</v>
      </c>
      <c r="K92" s="152"/>
      <c r="L92">
        <v>5</v>
      </c>
      <c r="M92">
        <v>0.14177330841168861</v>
      </c>
      <c r="N92" s="67" t="s">
        <v>179</v>
      </c>
      <c r="O92" s="67" t="s">
        <v>179</v>
      </c>
      <c r="P92" s="67" t="s">
        <v>179</v>
      </c>
      <c r="AD92"/>
      <c r="AE92"/>
    </row>
    <row r="93" spans="1:31">
      <c r="A93" s="148">
        <v>44208</v>
      </c>
      <c r="B93" s="67" t="s">
        <v>232</v>
      </c>
      <c r="C93" s="67" t="s">
        <v>241</v>
      </c>
      <c r="D93" s="67" t="s">
        <v>130</v>
      </c>
      <c r="E93" s="67" t="s">
        <v>237</v>
      </c>
      <c r="F93" s="67" t="s">
        <v>238</v>
      </c>
      <c r="G93" s="67" t="s">
        <v>133</v>
      </c>
      <c r="H93">
        <v>1.1197203264607131E-2</v>
      </c>
      <c r="I93">
        <v>8.0744181024667572E-2</v>
      </c>
      <c r="J93">
        <v>4</v>
      </c>
      <c r="K93" s="152"/>
      <c r="L93">
        <v>4</v>
      </c>
      <c r="M93">
        <v>8.0837698809584579E-2</v>
      </c>
      <c r="N93" s="67" t="s">
        <v>179</v>
      </c>
      <c r="O93" s="67" t="s">
        <v>179</v>
      </c>
      <c r="P93" s="67" t="s">
        <v>179</v>
      </c>
      <c r="AD93"/>
      <c r="AE93"/>
    </row>
    <row r="94" spans="1:31">
      <c r="A94" s="148">
        <v>44208</v>
      </c>
      <c r="B94" s="67" t="s">
        <v>233</v>
      </c>
      <c r="C94" s="67" t="s">
        <v>242</v>
      </c>
      <c r="D94" s="67" t="s">
        <v>130</v>
      </c>
      <c r="E94" s="67" t="s">
        <v>237</v>
      </c>
      <c r="F94" s="67" t="s">
        <v>238</v>
      </c>
      <c r="G94" s="67" t="s">
        <v>134</v>
      </c>
      <c r="H94">
        <v>1.1196732532766495E-2</v>
      </c>
      <c r="I94">
        <v>8.0740786529090752E-2</v>
      </c>
      <c r="J94">
        <v>4</v>
      </c>
      <c r="K94" s="152"/>
      <c r="L94">
        <v>4</v>
      </c>
      <c r="M94">
        <v>8.0833872231616727E-2</v>
      </c>
      <c r="N94" s="67" t="s">
        <v>179</v>
      </c>
      <c r="O94" s="67" t="s">
        <v>179</v>
      </c>
      <c r="P94" s="67" t="s">
        <v>179</v>
      </c>
      <c r="AD94"/>
      <c r="AE94"/>
    </row>
    <row r="95" spans="1:31">
      <c r="A95" s="148">
        <v>44208</v>
      </c>
      <c r="B95" s="67" t="s">
        <v>234</v>
      </c>
      <c r="C95" s="67" t="s">
        <v>243</v>
      </c>
      <c r="D95" s="67" t="s">
        <v>130</v>
      </c>
      <c r="E95" s="67" t="s">
        <v>237</v>
      </c>
      <c r="F95" s="67" t="s">
        <v>238</v>
      </c>
      <c r="G95" s="67" t="s">
        <v>138</v>
      </c>
      <c r="H95">
        <v>1.1196640856855136E-2</v>
      </c>
      <c r="I95">
        <v>8.0740125444692501E-2</v>
      </c>
      <c r="J95">
        <v>4</v>
      </c>
      <c r="K95" s="152"/>
      <c r="L95">
        <v>4</v>
      </c>
      <c r="M95">
        <v>8.0833211893214768E-2</v>
      </c>
      <c r="N95" s="67" t="s">
        <v>179</v>
      </c>
      <c r="O95" s="67" t="s">
        <v>179</v>
      </c>
      <c r="P95" s="67" t="s">
        <v>179</v>
      </c>
      <c r="AD95"/>
      <c r="AE95"/>
    </row>
    <row r="96" spans="1:31">
      <c r="A96" s="148">
        <v>44208</v>
      </c>
      <c r="B96" s="67" t="s">
        <v>235</v>
      </c>
      <c r="C96" s="67" t="s">
        <v>244</v>
      </c>
      <c r="D96" s="67" t="s">
        <v>130</v>
      </c>
      <c r="E96" s="67" t="s">
        <v>237</v>
      </c>
      <c r="F96" s="67" t="s">
        <v>238</v>
      </c>
      <c r="G96" s="67" t="s">
        <v>139</v>
      </c>
      <c r="H96">
        <v>1.1197386654448133E-2</v>
      </c>
      <c r="I96">
        <v>8.074550346761783E-2</v>
      </c>
      <c r="J96">
        <v>4</v>
      </c>
      <c r="K96" s="152"/>
      <c r="L96">
        <v>4</v>
      </c>
      <c r="M96">
        <v>8.0839452572702614E-2</v>
      </c>
      <c r="N96" s="67" t="s">
        <v>179</v>
      </c>
      <c r="O96" s="67" t="s">
        <v>179</v>
      </c>
      <c r="P96" s="67" t="s">
        <v>179</v>
      </c>
      <c r="AD96"/>
      <c r="AE96"/>
    </row>
    <row r="97" spans="1:31">
      <c r="A97" s="148">
        <v>44208</v>
      </c>
      <c r="B97" s="67" t="s">
        <v>236</v>
      </c>
      <c r="C97" s="67" t="s">
        <v>245</v>
      </c>
      <c r="D97" s="67" t="s">
        <v>130</v>
      </c>
      <c r="E97" s="67" t="s">
        <v>237</v>
      </c>
      <c r="F97" s="67" t="s">
        <v>238</v>
      </c>
      <c r="G97" s="67" t="s">
        <v>239</v>
      </c>
      <c r="H97">
        <v>8.7210841447305648E-3</v>
      </c>
      <c r="I97">
        <v>7.0000000000000007E-2</v>
      </c>
      <c r="J97">
        <v>4</v>
      </c>
      <c r="K97" s="152"/>
      <c r="L97">
        <v>4</v>
      </c>
      <c r="M97">
        <v>7.0000000000000007E-2</v>
      </c>
      <c r="N97" s="67" t="s">
        <v>179</v>
      </c>
      <c r="O97" s="67" t="s">
        <v>179</v>
      </c>
      <c r="P97" s="67" t="s">
        <v>179</v>
      </c>
      <c r="AD97"/>
      <c r="AE97"/>
    </row>
    <row r="98" spans="1:31">
      <c r="A98" s="148">
        <v>44208</v>
      </c>
      <c r="B98" s="67" t="s">
        <v>118</v>
      </c>
      <c r="C98" s="67" t="s">
        <v>163</v>
      </c>
      <c r="D98" s="67" t="s">
        <v>130</v>
      </c>
      <c r="E98" s="67" t="s">
        <v>136</v>
      </c>
      <c r="F98" s="67" t="s">
        <v>217</v>
      </c>
      <c r="G98" s="67" t="s">
        <v>133</v>
      </c>
      <c r="H98">
        <v>8.4894009549962124E-2</v>
      </c>
      <c r="I98">
        <v>0.29408147559754372</v>
      </c>
      <c r="J98">
        <v>7</v>
      </c>
      <c r="K98" s="152"/>
      <c r="L98">
        <v>7</v>
      </c>
      <c r="M98">
        <v>0.29598381270334712</v>
      </c>
      <c r="N98" s="67" t="s">
        <v>179</v>
      </c>
      <c r="O98" s="67" t="s">
        <v>179</v>
      </c>
      <c r="P98" s="67" t="s">
        <v>179</v>
      </c>
      <c r="AD98"/>
      <c r="AE98"/>
    </row>
    <row r="99" spans="1:31">
      <c r="A99" s="148">
        <v>44208</v>
      </c>
      <c r="B99" s="67" t="s">
        <v>115</v>
      </c>
      <c r="C99" s="67" t="s">
        <v>164</v>
      </c>
      <c r="D99" s="67" t="s">
        <v>130</v>
      </c>
      <c r="E99" s="67" t="s">
        <v>136</v>
      </c>
      <c r="F99" s="67" t="s">
        <v>217</v>
      </c>
      <c r="G99" s="67" t="s">
        <v>134</v>
      </c>
      <c r="H99">
        <v>8.5109278202548239E-2</v>
      </c>
      <c r="I99">
        <v>0.2948271880846558</v>
      </c>
      <c r="J99">
        <v>7</v>
      </c>
      <c r="K99" s="152"/>
      <c r="L99">
        <v>7</v>
      </c>
      <c r="M99">
        <v>0.29673361198365911</v>
      </c>
      <c r="N99" s="67" t="s">
        <v>179</v>
      </c>
      <c r="O99" s="67" t="s">
        <v>179</v>
      </c>
      <c r="P99" s="67" t="s">
        <v>179</v>
      </c>
      <c r="AD99"/>
      <c r="AE99"/>
    </row>
    <row r="100" spans="1:31">
      <c r="A100" s="148">
        <v>44201</v>
      </c>
      <c r="B100" s="67" t="s">
        <v>116</v>
      </c>
      <c r="C100" s="67" t="s">
        <v>165</v>
      </c>
      <c r="D100" s="67" t="s">
        <v>130</v>
      </c>
      <c r="E100" s="67" t="s">
        <v>137</v>
      </c>
      <c r="F100" s="67" t="s">
        <v>218</v>
      </c>
      <c r="G100" s="67" t="s">
        <v>133</v>
      </c>
      <c r="H100">
        <v>4.3149601478890333E-2</v>
      </c>
      <c r="I100">
        <v>0.14947460417557443</v>
      </c>
      <c r="J100">
        <v>5</v>
      </c>
      <c r="K100" s="152"/>
      <c r="L100">
        <v>5</v>
      </c>
      <c r="M100">
        <v>0.14958762633888006</v>
      </c>
      <c r="N100" s="67" t="s">
        <v>179</v>
      </c>
      <c r="O100" s="67" t="s">
        <v>179</v>
      </c>
      <c r="P100" s="67" t="s">
        <v>179</v>
      </c>
      <c r="AD100"/>
      <c r="AE100"/>
    </row>
    <row r="101" spans="1:31">
      <c r="A101" s="148">
        <v>44201</v>
      </c>
      <c r="B101" s="67" t="s">
        <v>117</v>
      </c>
      <c r="C101" s="67" t="s">
        <v>166</v>
      </c>
      <c r="D101" s="67" t="s">
        <v>130</v>
      </c>
      <c r="E101" s="67" t="s">
        <v>137</v>
      </c>
      <c r="F101" s="67" t="s">
        <v>218</v>
      </c>
      <c r="G101" s="67" t="s">
        <v>134</v>
      </c>
      <c r="H101">
        <v>4.3226111626477298E-2</v>
      </c>
      <c r="I101">
        <v>0.14973964310140486</v>
      </c>
      <c r="J101">
        <v>5</v>
      </c>
      <c r="K101" s="152"/>
      <c r="L101">
        <v>5</v>
      </c>
      <c r="M101">
        <v>0.14985542823388343</v>
      </c>
      <c r="N101" s="67" t="s">
        <v>179</v>
      </c>
      <c r="O101" s="67" t="s">
        <v>179</v>
      </c>
      <c r="P101" s="67" t="s">
        <v>179</v>
      </c>
      <c r="AD101"/>
      <c r="AE101"/>
    </row>
    <row r="102" spans="1:31">
      <c r="A102" s="148">
        <v>44201</v>
      </c>
      <c r="B102" s="67" t="s">
        <v>110</v>
      </c>
      <c r="C102" s="67" t="s">
        <v>180</v>
      </c>
      <c r="D102" s="67" t="s">
        <v>130</v>
      </c>
      <c r="E102" s="67" t="s">
        <v>131</v>
      </c>
      <c r="F102" s="67" t="s">
        <v>215</v>
      </c>
      <c r="G102" s="67" t="s">
        <v>133</v>
      </c>
      <c r="H102">
        <v>6.0062383624036715E-2</v>
      </c>
      <c r="I102">
        <v>0.43311600776610598</v>
      </c>
      <c r="J102">
        <v>7</v>
      </c>
      <c r="K102" s="152"/>
      <c r="L102">
        <v>7</v>
      </c>
      <c r="M102">
        <v>0.43339952859171005</v>
      </c>
      <c r="N102" s="67" t="s">
        <v>179</v>
      </c>
      <c r="O102" s="67" t="s">
        <v>179</v>
      </c>
      <c r="P102" s="67" t="s">
        <v>179</v>
      </c>
      <c r="AD102"/>
      <c r="AE102"/>
    </row>
    <row r="103" spans="1:31">
      <c r="A103" s="148">
        <v>44201</v>
      </c>
      <c r="B103" s="67" t="s">
        <v>112</v>
      </c>
      <c r="C103" s="67" t="s">
        <v>161</v>
      </c>
      <c r="D103" s="67" t="s">
        <v>130</v>
      </c>
      <c r="E103" s="67" t="s">
        <v>131</v>
      </c>
      <c r="F103" s="67" t="s">
        <v>215</v>
      </c>
      <c r="G103" s="67" t="s">
        <v>134</v>
      </c>
      <c r="H103">
        <v>6.1525776836138961E-2</v>
      </c>
      <c r="I103">
        <v>0.44366868629090717</v>
      </c>
      <c r="J103">
        <v>7</v>
      </c>
      <c r="K103" s="152"/>
      <c r="L103">
        <v>7</v>
      </c>
      <c r="M103">
        <v>0.44394681396358737</v>
      </c>
      <c r="N103" s="67" t="s">
        <v>179</v>
      </c>
      <c r="O103" s="67" t="s">
        <v>179</v>
      </c>
      <c r="P103" s="67" t="s">
        <v>179</v>
      </c>
      <c r="AD103"/>
      <c r="AE103"/>
    </row>
    <row r="104" spans="1:31">
      <c r="A104" s="148">
        <v>44201</v>
      </c>
      <c r="B104" s="67" t="s">
        <v>252</v>
      </c>
      <c r="C104" s="67" t="s">
        <v>254</v>
      </c>
      <c r="D104" s="67" t="s">
        <v>130</v>
      </c>
      <c r="E104" s="67" t="s">
        <v>237</v>
      </c>
      <c r="F104" s="67" t="s">
        <v>238</v>
      </c>
      <c r="G104" s="67" t="s">
        <v>253</v>
      </c>
      <c r="H104">
        <v>1.1090137078906421E-2</v>
      </c>
      <c r="I104">
        <v>7.9972115779843048E-2</v>
      </c>
      <c r="J104">
        <v>4</v>
      </c>
      <c r="K104" s="152"/>
      <c r="L104">
        <v>4</v>
      </c>
      <c r="M104">
        <v>7.9893404324129544E-2</v>
      </c>
      <c r="N104" s="67" t="s">
        <v>179</v>
      </c>
      <c r="O104" s="67" t="s">
        <v>179</v>
      </c>
      <c r="P104" s="67" t="s">
        <v>179</v>
      </c>
      <c r="AD104"/>
      <c r="AE104"/>
    </row>
    <row r="105" spans="1:31">
      <c r="A105" s="148">
        <v>44201</v>
      </c>
      <c r="B105" s="67" t="s">
        <v>114</v>
      </c>
      <c r="C105" s="67" t="s">
        <v>162</v>
      </c>
      <c r="D105" s="67" t="s">
        <v>130</v>
      </c>
      <c r="E105" s="67" t="s">
        <v>135</v>
      </c>
      <c r="F105" s="67" t="s">
        <v>216</v>
      </c>
      <c r="G105" s="67" t="s">
        <v>134</v>
      </c>
      <c r="H105">
        <v>1.9660420498865901E-2</v>
      </c>
      <c r="I105">
        <v>0.14177330841168861</v>
      </c>
      <c r="J105">
        <v>5</v>
      </c>
      <c r="K105" s="152"/>
      <c r="L105">
        <v>5</v>
      </c>
      <c r="M105">
        <v>0.14179500519715393</v>
      </c>
      <c r="N105" s="67" t="s">
        <v>179</v>
      </c>
      <c r="O105" s="67" t="s">
        <v>179</v>
      </c>
      <c r="P105" s="67" t="s">
        <v>179</v>
      </c>
      <c r="AD105"/>
      <c r="AE105"/>
    </row>
    <row r="106" spans="1:31">
      <c r="A106" s="148">
        <v>44201</v>
      </c>
      <c r="B106" s="67" t="s">
        <v>232</v>
      </c>
      <c r="C106" s="67" t="s">
        <v>241</v>
      </c>
      <c r="D106" s="67" t="s">
        <v>130</v>
      </c>
      <c r="E106" s="67" t="s">
        <v>237</v>
      </c>
      <c r="F106" s="67" t="s">
        <v>238</v>
      </c>
      <c r="G106" s="67" t="s">
        <v>133</v>
      </c>
      <c r="H106">
        <v>1.1210171848018135E-2</v>
      </c>
      <c r="I106">
        <v>8.0837698809584579E-2</v>
      </c>
      <c r="J106">
        <v>4</v>
      </c>
      <c r="K106" s="152"/>
      <c r="L106">
        <v>4</v>
      </c>
      <c r="M106">
        <v>8.0773627605051884E-2</v>
      </c>
      <c r="N106" s="67" t="s">
        <v>179</v>
      </c>
      <c r="O106" s="67" t="s">
        <v>179</v>
      </c>
      <c r="P106" s="67" t="s">
        <v>179</v>
      </c>
      <c r="AD106"/>
      <c r="AE106"/>
    </row>
    <row r="107" spans="1:31">
      <c r="A107" s="148">
        <v>44201</v>
      </c>
      <c r="B107" s="67" t="s">
        <v>233</v>
      </c>
      <c r="C107" s="67" t="s">
        <v>242</v>
      </c>
      <c r="D107" s="67" t="s">
        <v>130</v>
      </c>
      <c r="E107" s="67" t="s">
        <v>237</v>
      </c>
      <c r="F107" s="67" t="s">
        <v>238</v>
      </c>
      <c r="G107" s="67" t="s">
        <v>134</v>
      </c>
      <c r="H107">
        <v>1.1209641197130724E-2</v>
      </c>
      <c r="I107">
        <v>8.0833872231616727E-2</v>
      </c>
      <c r="J107">
        <v>4</v>
      </c>
      <c r="K107" s="152"/>
      <c r="L107">
        <v>4</v>
      </c>
      <c r="M107">
        <v>8.0770383117538397E-2</v>
      </c>
      <c r="N107" s="67" t="s">
        <v>179</v>
      </c>
      <c r="O107" s="67" t="s">
        <v>179</v>
      </c>
      <c r="P107" s="67" t="s">
        <v>179</v>
      </c>
      <c r="AD107"/>
      <c r="AE107"/>
    </row>
    <row r="108" spans="1:31">
      <c r="A108" s="148">
        <v>44201</v>
      </c>
      <c r="B108" s="67" t="s">
        <v>234</v>
      </c>
      <c r="C108" s="67" t="s">
        <v>243</v>
      </c>
      <c r="D108" s="67" t="s">
        <v>130</v>
      </c>
      <c r="E108" s="67" t="s">
        <v>237</v>
      </c>
      <c r="F108" s="67" t="s">
        <v>238</v>
      </c>
      <c r="G108" s="67" t="s">
        <v>138</v>
      </c>
      <c r="H108">
        <v>1.120954962467044E-2</v>
      </c>
      <c r="I108">
        <v>8.0833211893214768E-2</v>
      </c>
      <c r="J108">
        <v>4</v>
      </c>
      <c r="K108" s="152"/>
      <c r="L108">
        <v>4</v>
      </c>
      <c r="M108">
        <v>8.0769722222841317E-2</v>
      </c>
      <c r="N108" s="67" t="s">
        <v>179</v>
      </c>
      <c r="O108" s="67" t="s">
        <v>179</v>
      </c>
      <c r="P108" s="67" t="s">
        <v>179</v>
      </c>
      <c r="AD108"/>
      <c r="AE108"/>
    </row>
    <row r="109" spans="1:31">
      <c r="A109" s="148">
        <v>44201</v>
      </c>
      <c r="B109" s="67" t="s">
        <v>235</v>
      </c>
      <c r="C109" s="67" t="s">
        <v>244</v>
      </c>
      <c r="D109" s="67" t="s">
        <v>130</v>
      </c>
      <c r="E109" s="67" t="s">
        <v>237</v>
      </c>
      <c r="F109" s="67" t="s">
        <v>238</v>
      </c>
      <c r="G109" s="67" t="s">
        <v>139</v>
      </c>
      <c r="H109">
        <v>1.1210415051204561E-2</v>
      </c>
      <c r="I109">
        <v>8.0839452572702614E-2</v>
      </c>
      <c r="J109">
        <v>4</v>
      </c>
      <c r="K109" s="152"/>
      <c r="L109">
        <v>4</v>
      </c>
      <c r="M109">
        <v>8.0774337449090725E-2</v>
      </c>
      <c r="N109" s="67" t="s">
        <v>179</v>
      </c>
      <c r="O109" s="67" t="s">
        <v>179</v>
      </c>
      <c r="P109" s="67" t="s">
        <v>179</v>
      </c>
      <c r="AD109"/>
      <c r="AE109"/>
    </row>
    <row r="110" spans="1:31">
      <c r="A110" s="148">
        <v>44201</v>
      </c>
      <c r="B110" s="67" t="s">
        <v>236</v>
      </c>
      <c r="C110" s="67" t="s">
        <v>245</v>
      </c>
      <c r="D110" s="67" t="s">
        <v>130</v>
      </c>
      <c r="E110" s="67" t="s">
        <v>237</v>
      </c>
      <c r="F110" s="67" t="s">
        <v>238</v>
      </c>
      <c r="G110" s="67" t="s">
        <v>239</v>
      </c>
      <c r="H110">
        <v>8.7365298170022591E-3</v>
      </c>
      <c r="I110">
        <v>7.0000000000000007E-2</v>
      </c>
      <c r="J110">
        <v>4</v>
      </c>
      <c r="K110" s="152"/>
      <c r="L110">
        <v>4</v>
      </c>
      <c r="M110">
        <v>7.0000000000000007E-2</v>
      </c>
      <c r="N110" s="67" t="s">
        <v>179</v>
      </c>
      <c r="O110" s="67" t="s">
        <v>179</v>
      </c>
      <c r="P110" s="67" t="s">
        <v>179</v>
      </c>
      <c r="AD110"/>
      <c r="AE110"/>
    </row>
    <row r="111" spans="1:31">
      <c r="A111" s="148">
        <v>44201</v>
      </c>
      <c r="B111" s="67" t="s">
        <v>118</v>
      </c>
      <c r="C111" s="67" t="s">
        <v>163</v>
      </c>
      <c r="D111" s="67" t="s">
        <v>130</v>
      </c>
      <c r="E111" s="67" t="s">
        <v>136</v>
      </c>
      <c r="F111" s="67" t="s">
        <v>217</v>
      </c>
      <c r="G111" s="67" t="s">
        <v>133</v>
      </c>
      <c r="H111">
        <v>8.5443166970024617E-2</v>
      </c>
      <c r="I111">
        <v>0.29598381270334712</v>
      </c>
      <c r="J111">
        <v>7</v>
      </c>
      <c r="K111" s="152"/>
      <c r="L111">
        <v>7</v>
      </c>
      <c r="M111">
        <v>0.29459024178232562</v>
      </c>
      <c r="N111" s="67" t="s">
        <v>179</v>
      </c>
      <c r="O111" s="67" t="s">
        <v>179</v>
      </c>
      <c r="P111" s="67" t="s">
        <v>179</v>
      </c>
      <c r="AD111"/>
      <c r="AE111"/>
    </row>
    <row r="112" spans="1:31">
      <c r="A112" s="148">
        <v>44201</v>
      </c>
      <c r="B112" s="67" t="s">
        <v>115</v>
      </c>
      <c r="C112" s="67" t="s">
        <v>164</v>
      </c>
      <c r="D112" s="67" t="s">
        <v>130</v>
      </c>
      <c r="E112" s="67" t="s">
        <v>136</v>
      </c>
      <c r="F112" s="67" t="s">
        <v>217</v>
      </c>
      <c r="G112" s="67" t="s">
        <v>134</v>
      </c>
      <c r="H112">
        <v>8.5659615378187781E-2</v>
      </c>
      <c r="I112">
        <v>0.29673361198365911</v>
      </c>
      <c r="J112">
        <v>7</v>
      </c>
      <c r="K112" s="152"/>
      <c r="L112">
        <v>7</v>
      </c>
      <c r="M112">
        <v>0.29532126213370657</v>
      </c>
      <c r="N112" s="67" t="s">
        <v>179</v>
      </c>
      <c r="O112" s="67" t="s">
        <v>179</v>
      </c>
      <c r="P112" s="67" t="s">
        <v>179</v>
      </c>
      <c r="AD112"/>
      <c r="AE112"/>
    </row>
    <row r="113" spans="1:31">
      <c r="A113" s="148">
        <v>44194</v>
      </c>
      <c r="B113" s="67" t="s">
        <v>116</v>
      </c>
      <c r="C113" s="67" t="s">
        <v>165</v>
      </c>
      <c r="D113" s="67" t="s">
        <v>130</v>
      </c>
      <c r="E113" s="67" t="s">
        <v>137</v>
      </c>
      <c r="F113" s="67" t="s">
        <v>218</v>
      </c>
      <c r="G113" s="67" t="s">
        <v>133</v>
      </c>
      <c r="H113">
        <v>4.3182228167094786E-2</v>
      </c>
      <c r="I113">
        <v>0.14958762633888006</v>
      </c>
      <c r="J113">
        <v>5</v>
      </c>
      <c r="K113" s="152"/>
      <c r="L113">
        <v>5</v>
      </c>
      <c r="M113">
        <v>0.14958762633888006</v>
      </c>
      <c r="N113" s="67" t="s">
        <v>179</v>
      </c>
      <c r="O113" s="67" t="s">
        <v>179</v>
      </c>
      <c r="P113" s="67" t="s">
        <v>179</v>
      </c>
      <c r="AD113"/>
      <c r="AE113"/>
    </row>
    <row r="114" spans="1:31">
      <c r="A114" s="148">
        <v>44194</v>
      </c>
      <c r="B114" s="67" t="s">
        <v>117</v>
      </c>
      <c r="C114" s="67" t="s">
        <v>166</v>
      </c>
      <c r="D114" s="67" t="s">
        <v>130</v>
      </c>
      <c r="E114" s="67" t="s">
        <v>137</v>
      </c>
      <c r="F114" s="67" t="s">
        <v>218</v>
      </c>
      <c r="G114" s="67" t="s">
        <v>134</v>
      </c>
      <c r="H114">
        <v>4.3259535915179621E-2</v>
      </c>
      <c r="I114">
        <v>0.14985542823388343</v>
      </c>
      <c r="J114">
        <v>5</v>
      </c>
      <c r="K114" s="152"/>
      <c r="L114">
        <v>5</v>
      </c>
      <c r="M114">
        <v>0.14985542823388343</v>
      </c>
      <c r="N114" s="67" t="s">
        <v>179</v>
      </c>
      <c r="O114" s="67" t="s">
        <v>179</v>
      </c>
      <c r="P114" s="67" t="s">
        <v>179</v>
      </c>
      <c r="AD114"/>
      <c r="AE114"/>
    </row>
    <row r="115" spans="1:31">
      <c r="A115" s="148">
        <v>44194</v>
      </c>
      <c r="B115" s="67" t="s">
        <v>110</v>
      </c>
      <c r="C115" s="67" t="s">
        <v>180</v>
      </c>
      <c r="D115" s="67" t="s">
        <v>130</v>
      </c>
      <c r="E115" s="67" t="s">
        <v>131</v>
      </c>
      <c r="F115" s="67" t="s">
        <v>215</v>
      </c>
      <c r="G115" s="67" t="s">
        <v>133</v>
      </c>
      <c r="H115">
        <v>6.0101700888435847E-2</v>
      </c>
      <c r="I115">
        <v>0.43339952859171005</v>
      </c>
      <c r="J115">
        <v>7</v>
      </c>
      <c r="K115" s="152"/>
      <c r="L115">
        <v>7</v>
      </c>
      <c r="M115">
        <v>0.43369290579099101</v>
      </c>
      <c r="N115" s="67" t="s">
        <v>179</v>
      </c>
      <c r="O115" s="67" t="s">
        <v>179</v>
      </c>
      <c r="P115" s="67" t="s">
        <v>179</v>
      </c>
      <c r="AD115"/>
      <c r="AE115"/>
    </row>
    <row r="116" spans="1:31">
      <c r="A116" s="148">
        <v>44194</v>
      </c>
      <c r="B116" s="67" t="s">
        <v>112</v>
      </c>
      <c r="C116" s="67" t="s">
        <v>161</v>
      </c>
      <c r="D116" s="67" t="s">
        <v>130</v>
      </c>
      <c r="E116" s="67" t="s">
        <v>131</v>
      </c>
      <c r="F116" s="67" t="s">
        <v>215</v>
      </c>
      <c r="G116" s="67" t="s">
        <v>134</v>
      </c>
      <c r="H116">
        <v>6.1564346204791807E-2</v>
      </c>
      <c r="I116">
        <v>0.44394681396358737</v>
      </c>
      <c r="J116">
        <v>7</v>
      </c>
      <c r="K116" s="152"/>
      <c r="L116">
        <v>7</v>
      </c>
      <c r="M116">
        <v>0.44420724100800207</v>
      </c>
      <c r="N116" s="67" t="s">
        <v>179</v>
      </c>
      <c r="O116" s="67" t="s">
        <v>179</v>
      </c>
      <c r="P116" s="67" t="s">
        <v>179</v>
      </c>
      <c r="AD116"/>
      <c r="AE116"/>
    </row>
    <row r="117" spans="1:31">
      <c r="A117" s="148">
        <v>44194</v>
      </c>
      <c r="B117" s="67" t="s">
        <v>252</v>
      </c>
      <c r="C117" s="67" t="s">
        <v>254</v>
      </c>
      <c r="D117" s="67" t="s">
        <v>130</v>
      </c>
      <c r="E117" s="67" t="s">
        <v>237</v>
      </c>
      <c r="F117" s="67" t="s">
        <v>238</v>
      </c>
      <c r="G117" s="67" t="s">
        <v>253</v>
      </c>
      <c r="H117">
        <v>1.1079221763924058E-2</v>
      </c>
      <c r="I117">
        <v>7.9893404324129544E-2</v>
      </c>
      <c r="J117">
        <v>4</v>
      </c>
      <c r="K117" s="152"/>
      <c r="L117">
        <v>4</v>
      </c>
      <c r="M117">
        <v>7.9825526044941961E-2</v>
      </c>
      <c r="N117" s="67" t="s">
        <v>179</v>
      </c>
      <c r="O117" s="67" t="s">
        <v>179</v>
      </c>
      <c r="P117" s="67" t="s">
        <v>179</v>
      </c>
      <c r="AD117"/>
      <c r="AE117"/>
    </row>
    <row r="118" spans="1:31">
      <c r="A118" s="148">
        <v>44194</v>
      </c>
      <c r="B118" s="67" t="s">
        <v>114</v>
      </c>
      <c r="C118" s="67" t="s">
        <v>162</v>
      </c>
      <c r="D118" s="67" t="s">
        <v>130</v>
      </c>
      <c r="E118" s="67" t="s">
        <v>135</v>
      </c>
      <c r="F118" s="67" t="s">
        <v>216</v>
      </c>
      <c r="G118" s="67" t="s">
        <v>134</v>
      </c>
      <c r="H118">
        <v>1.966342930165467E-2</v>
      </c>
      <c r="I118">
        <v>0.14179500519715393</v>
      </c>
      <c r="J118">
        <v>5</v>
      </c>
      <c r="K118" s="152"/>
      <c r="L118">
        <v>5</v>
      </c>
      <c r="M118">
        <v>0.14180482486069496</v>
      </c>
      <c r="N118" s="67" t="s">
        <v>179</v>
      </c>
      <c r="O118" s="67" t="s">
        <v>179</v>
      </c>
      <c r="P118" s="67" t="s">
        <v>179</v>
      </c>
      <c r="AD118"/>
      <c r="AE118"/>
    </row>
    <row r="119" spans="1:31">
      <c r="A119" s="148">
        <v>44194</v>
      </c>
      <c r="B119" s="67" t="s">
        <v>232</v>
      </c>
      <c r="C119" s="67" t="s">
        <v>241</v>
      </c>
      <c r="D119" s="67" t="s">
        <v>130</v>
      </c>
      <c r="E119" s="67" t="s">
        <v>237</v>
      </c>
      <c r="F119" s="67" t="s">
        <v>238</v>
      </c>
      <c r="G119" s="67" t="s">
        <v>133</v>
      </c>
      <c r="H119">
        <v>1.1201286770586466E-2</v>
      </c>
      <c r="I119">
        <v>8.0773627605051884E-2</v>
      </c>
      <c r="J119">
        <v>4</v>
      </c>
      <c r="K119" s="152"/>
      <c r="L119">
        <v>4</v>
      </c>
      <c r="M119">
        <v>8.0702847836056857E-2</v>
      </c>
      <c r="N119" s="67" t="s">
        <v>179</v>
      </c>
      <c r="O119" s="67" t="s">
        <v>179</v>
      </c>
      <c r="P119" s="67" t="s">
        <v>179</v>
      </c>
      <c r="AD119"/>
      <c r="AE119"/>
    </row>
    <row r="120" spans="1:31">
      <c r="A120" s="148">
        <v>44194</v>
      </c>
      <c r="B120" s="67" t="s">
        <v>233</v>
      </c>
      <c r="C120" s="67" t="s">
        <v>242</v>
      </c>
      <c r="D120" s="67" t="s">
        <v>130</v>
      </c>
      <c r="E120" s="67" t="s">
        <v>237</v>
      </c>
      <c r="F120" s="67" t="s">
        <v>238</v>
      </c>
      <c r="G120" s="67" t="s">
        <v>134</v>
      </c>
      <c r="H120">
        <v>1.1200836841121371E-2</v>
      </c>
      <c r="I120">
        <v>8.0770383117538397E-2</v>
      </c>
      <c r="J120">
        <v>4</v>
      </c>
      <c r="K120" s="152"/>
      <c r="L120">
        <v>4</v>
      </c>
      <c r="M120">
        <v>8.0699302606266995E-2</v>
      </c>
      <c r="N120" s="67" t="s">
        <v>179</v>
      </c>
      <c r="O120" s="67" t="s">
        <v>179</v>
      </c>
      <c r="P120" s="67" t="s">
        <v>179</v>
      </c>
      <c r="AD120"/>
      <c r="AE120"/>
    </row>
    <row r="121" spans="1:31">
      <c r="A121" s="148">
        <v>44194</v>
      </c>
      <c r="B121" s="67" t="s">
        <v>234</v>
      </c>
      <c r="C121" s="67" t="s">
        <v>243</v>
      </c>
      <c r="D121" s="67" t="s">
        <v>130</v>
      </c>
      <c r="E121" s="67" t="s">
        <v>237</v>
      </c>
      <c r="F121" s="67" t="s">
        <v>238</v>
      </c>
      <c r="G121" s="67" t="s">
        <v>138</v>
      </c>
      <c r="H121">
        <v>1.1200745191516832E-2</v>
      </c>
      <c r="I121">
        <v>8.0769722222841317E-2</v>
      </c>
      <c r="J121">
        <v>4</v>
      </c>
      <c r="K121" s="152"/>
      <c r="L121">
        <v>4</v>
      </c>
      <c r="M121">
        <v>8.0698641151020711E-2</v>
      </c>
      <c r="N121" s="67" t="s">
        <v>179</v>
      </c>
      <c r="O121" s="67" t="s">
        <v>179</v>
      </c>
      <c r="P121" s="67" t="s">
        <v>179</v>
      </c>
      <c r="AD121"/>
      <c r="AE121"/>
    </row>
    <row r="122" spans="1:31">
      <c r="A122" s="148">
        <v>44194</v>
      </c>
      <c r="B122" s="67" t="s">
        <v>235</v>
      </c>
      <c r="C122" s="67" t="s">
        <v>244</v>
      </c>
      <c r="D122" s="67" t="s">
        <v>130</v>
      </c>
      <c r="E122" s="67" t="s">
        <v>237</v>
      </c>
      <c r="F122" s="67" t="s">
        <v>238</v>
      </c>
      <c r="G122" s="67" t="s">
        <v>139</v>
      </c>
      <c r="H122">
        <v>1.1201385208243375E-2</v>
      </c>
      <c r="I122">
        <v>8.0774337449090725E-2</v>
      </c>
      <c r="J122">
        <v>4</v>
      </c>
      <c r="K122" s="152"/>
      <c r="L122">
        <v>4</v>
      </c>
      <c r="M122">
        <v>8.0703854073586767E-2</v>
      </c>
      <c r="N122" s="67" t="s">
        <v>179</v>
      </c>
      <c r="O122" s="67" t="s">
        <v>179</v>
      </c>
      <c r="P122" s="67" t="s">
        <v>179</v>
      </c>
      <c r="AD122"/>
      <c r="AE122"/>
    </row>
    <row r="123" spans="1:31">
      <c r="A123" s="148">
        <v>44194</v>
      </c>
      <c r="B123" s="67" t="s">
        <v>236</v>
      </c>
      <c r="C123" s="67" t="s">
        <v>245</v>
      </c>
      <c r="D123" s="67" t="s">
        <v>130</v>
      </c>
      <c r="E123" s="67" t="s">
        <v>237</v>
      </c>
      <c r="F123" s="67" t="s">
        <v>238</v>
      </c>
      <c r="G123" s="67" t="s">
        <v>239</v>
      </c>
      <c r="H123">
        <v>8.7292776477202651E-3</v>
      </c>
      <c r="I123">
        <v>7.0000000000000007E-2</v>
      </c>
      <c r="J123">
        <v>4</v>
      </c>
      <c r="K123" s="152"/>
      <c r="L123">
        <v>4</v>
      </c>
      <c r="M123">
        <v>7.0000000000000007E-2</v>
      </c>
      <c r="N123" s="67" t="s">
        <v>179</v>
      </c>
      <c r="O123" s="67" t="s">
        <v>179</v>
      </c>
      <c r="P123" s="67" t="s">
        <v>179</v>
      </c>
      <c r="AD123"/>
      <c r="AE123"/>
    </row>
    <row r="124" spans="1:31">
      <c r="A124" s="148">
        <v>44194</v>
      </c>
      <c r="B124" s="67" t="s">
        <v>118</v>
      </c>
      <c r="C124" s="67" t="s">
        <v>163</v>
      </c>
      <c r="D124" s="67" t="s">
        <v>130</v>
      </c>
      <c r="E124" s="67" t="s">
        <v>136</v>
      </c>
      <c r="F124" s="67" t="s">
        <v>217</v>
      </c>
      <c r="G124" s="67" t="s">
        <v>133</v>
      </c>
      <c r="H124">
        <v>8.504087769683133E-2</v>
      </c>
      <c r="I124">
        <v>0.29459024178232562</v>
      </c>
      <c r="J124">
        <v>7</v>
      </c>
      <c r="K124" s="152"/>
      <c r="L124">
        <v>7</v>
      </c>
      <c r="M124">
        <v>0.29459024178232562</v>
      </c>
      <c r="N124" s="67" t="s">
        <v>179</v>
      </c>
      <c r="O124" s="67" t="s">
        <v>179</v>
      </c>
      <c r="P124" s="67" t="s">
        <v>179</v>
      </c>
      <c r="AD124"/>
      <c r="AE124"/>
    </row>
    <row r="125" spans="1:31">
      <c r="A125" s="148">
        <v>44194</v>
      </c>
      <c r="B125" s="67" t="s">
        <v>115</v>
      </c>
      <c r="C125" s="67" t="s">
        <v>164</v>
      </c>
      <c r="D125" s="67" t="s">
        <v>130</v>
      </c>
      <c r="E125" s="67" t="s">
        <v>136</v>
      </c>
      <c r="F125" s="67" t="s">
        <v>217</v>
      </c>
      <c r="G125" s="67" t="s">
        <v>134</v>
      </c>
      <c r="H125">
        <v>8.5251905095157773E-2</v>
      </c>
      <c r="I125">
        <v>0.29532126213370657</v>
      </c>
      <c r="J125">
        <v>7</v>
      </c>
      <c r="K125" s="152"/>
      <c r="L125">
        <v>7</v>
      </c>
      <c r="M125">
        <v>0.29532126213370657</v>
      </c>
      <c r="N125" s="67" t="s">
        <v>179</v>
      </c>
      <c r="O125" s="67" t="s">
        <v>179</v>
      </c>
      <c r="P125" s="67" t="s">
        <v>179</v>
      </c>
      <c r="AD125"/>
      <c r="AE125"/>
    </row>
    <row r="126" spans="1:31">
      <c r="A126" s="148">
        <v>44187</v>
      </c>
      <c r="B126" s="67" t="s">
        <v>116</v>
      </c>
      <c r="C126" s="67" t="s">
        <v>165</v>
      </c>
      <c r="D126" s="67" t="s">
        <v>130</v>
      </c>
      <c r="E126" s="67" t="s">
        <v>137</v>
      </c>
      <c r="F126" s="67" t="s">
        <v>218</v>
      </c>
      <c r="G126" s="67" t="s">
        <v>133</v>
      </c>
      <c r="H126">
        <v>4.3182228167094786E-2</v>
      </c>
      <c r="I126">
        <v>0.14958762633888006</v>
      </c>
      <c r="J126">
        <v>5</v>
      </c>
      <c r="K126" s="152"/>
      <c r="L126">
        <v>5</v>
      </c>
      <c r="M126">
        <v>0.14958762633888006</v>
      </c>
      <c r="N126" s="67" t="s">
        <v>179</v>
      </c>
      <c r="O126" s="67" t="s">
        <v>179</v>
      </c>
      <c r="P126" s="67" t="s">
        <v>179</v>
      </c>
      <c r="AD126"/>
      <c r="AE126"/>
    </row>
    <row r="127" spans="1:31">
      <c r="A127" s="148">
        <v>44187</v>
      </c>
      <c r="B127" s="67" t="s">
        <v>117</v>
      </c>
      <c r="C127" s="67" t="s">
        <v>166</v>
      </c>
      <c r="D127" s="67" t="s">
        <v>130</v>
      </c>
      <c r="E127" s="67" t="s">
        <v>137</v>
      </c>
      <c r="F127" s="67" t="s">
        <v>218</v>
      </c>
      <c r="G127" s="67" t="s">
        <v>134</v>
      </c>
      <c r="H127">
        <v>4.3259535915179621E-2</v>
      </c>
      <c r="I127">
        <v>0.14985542823388343</v>
      </c>
      <c r="J127">
        <v>5</v>
      </c>
      <c r="K127" s="152"/>
      <c r="L127">
        <v>5</v>
      </c>
      <c r="M127">
        <v>0.14985542823388343</v>
      </c>
      <c r="N127" s="67" t="s">
        <v>179</v>
      </c>
      <c r="O127" s="67" t="s">
        <v>179</v>
      </c>
      <c r="P127" s="67" t="s">
        <v>179</v>
      </c>
      <c r="AD127"/>
      <c r="AE127"/>
    </row>
    <row r="128" spans="1:31">
      <c r="A128" s="148">
        <v>44187</v>
      </c>
      <c r="B128" s="67" t="s">
        <v>110</v>
      </c>
      <c r="C128" s="67" t="s">
        <v>180</v>
      </c>
      <c r="D128" s="67" t="s">
        <v>130</v>
      </c>
      <c r="E128" s="67" t="s">
        <v>131</v>
      </c>
      <c r="F128" s="67" t="s">
        <v>215</v>
      </c>
      <c r="G128" s="67" t="s">
        <v>133</v>
      </c>
      <c r="H128">
        <v>6.014238498593813E-2</v>
      </c>
      <c r="I128">
        <v>0.43369290579099101</v>
      </c>
      <c r="J128">
        <v>7</v>
      </c>
      <c r="K128" s="152"/>
      <c r="L128">
        <v>7</v>
      </c>
      <c r="M128">
        <v>0.43308774577802078</v>
      </c>
      <c r="N128" s="67" t="s">
        <v>179</v>
      </c>
      <c r="O128" s="67" t="s">
        <v>179</v>
      </c>
      <c r="P128" s="67" t="s">
        <v>179</v>
      </c>
      <c r="AD128"/>
      <c r="AE128"/>
    </row>
    <row r="129" spans="1:31">
      <c r="A129" s="148">
        <v>44187</v>
      </c>
      <c r="B129" s="67" t="s">
        <v>112</v>
      </c>
      <c r="C129" s="67" t="s">
        <v>161</v>
      </c>
      <c r="D129" s="67" t="s">
        <v>130</v>
      </c>
      <c r="E129" s="67" t="s">
        <v>131</v>
      </c>
      <c r="F129" s="67" t="s">
        <v>215</v>
      </c>
      <c r="G129" s="67" t="s">
        <v>134</v>
      </c>
      <c r="H129">
        <v>6.1600460937951601E-2</v>
      </c>
      <c r="I129">
        <v>0.44420724100800207</v>
      </c>
      <c r="J129">
        <v>7</v>
      </c>
      <c r="K129" s="152"/>
      <c r="L129">
        <v>7</v>
      </c>
      <c r="M129">
        <v>0.44360540335173398</v>
      </c>
      <c r="N129" s="67" t="s">
        <v>179</v>
      </c>
      <c r="O129" s="67" t="s">
        <v>179</v>
      </c>
      <c r="P129" s="67" t="s">
        <v>179</v>
      </c>
      <c r="AD129"/>
      <c r="AE129"/>
    </row>
    <row r="130" spans="1:31">
      <c r="A130" s="148">
        <v>44187</v>
      </c>
      <c r="B130" s="67" t="s">
        <v>252</v>
      </c>
      <c r="C130" s="67" t="s">
        <v>254</v>
      </c>
      <c r="D130" s="67" t="s">
        <v>130</v>
      </c>
      <c r="E130" s="67" t="s">
        <v>237</v>
      </c>
      <c r="F130" s="67" t="s">
        <v>238</v>
      </c>
      <c r="G130" s="67" t="s">
        <v>253</v>
      </c>
      <c r="H130">
        <v>1.1069808740227862E-2</v>
      </c>
      <c r="I130">
        <v>7.9825526044941961E-2</v>
      </c>
      <c r="J130">
        <v>4</v>
      </c>
      <c r="K130" s="152"/>
      <c r="L130">
        <v>4</v>
      </c>
      <c r="M130">
        <v>7.9828036197187244E-2</v>
      </c>
      <c r="N130" s="67" t="s">
        <v>179</v>
      </c>
      <c r="O130" s="67" t="s">
        <v>179</v>
      </c>
      <c r="P130" s="67" t="s">
        <v>179</v>
      </c>
      <c r="AD130"/>
      <c r="AE130"/>
    </row>
    <row r="131" spans="1:31">
      <c r="A131" s="148">
        <v>44187</v>
      </c>
      <c r="B131" s="67" t="s">
        <v>114</v>
      </c>
      <c r="C131" s="67" t="s">
        <v>162</v>
      </c>
      <c r="D131" s="67" t="s">
        <v>130</v>
      </c>
      <c r="E131" s="67" t="s">
        <v>135</v>
      </c>
      <c r="F131" s="67" t="s">
        <v>216</v>
      </c>
      <c r="G131" s="67" t="s">
        <v>134</v>
      </c>
      <c r="H131">
        <v>1.9664791043977937E-2</v>
      </c>
      <c r="I131">
        <v>0.14180482486069496</v>
      </c>
      <c r="J131">
        <v>5</v>
      </c>
      <c r="K131" s="152"/>
      <c r="L131">
        <v>5</v>
      </c>
      <c r="M131">
        <v>0.14199915431084015</v>
      </c>
      <c r="N131" s="67" t="s">
        <v>179</v>
      </c>
      <c r="O131" s="67" t="s">
        <v>179</v>
      </c>
      <c r="P131" s="67" t="s">
        <v>179</v>
      </c>
      <c r="AD131"/>
      <c r="AE131"/>
    </row>
    <row r="132" spans="1:31">
      <c r="A132" s="148">
        <v>44187</v>
      </c>
      <c r="B132" s="67" t="s">
        <v>232</v>
      </c>
      <c r="C132" s="67" t="s">
        <v>241</v>
      </c>
      <c r="D132" s="67" t="s">
        <v>130</v>
      </c>
      <c r="E132" s="67" t="s">
        <v>237</v>
      </c>
      <c r="F132" s="67" t="s">
        <v>238</v>
      </c>
      <c r="G132" s="67" t="s">
        <v>133</v>
      </c>
      <c r="H132">
        <v>1.1191471382648886E-2</v>
      </c>
      <c r="I132">
        <v>8.0702847836056857E-2</v>
      </c>
      <c r="J132">
        <v>4</v>
      </c>
      <c r="K132" s="152"/>
      <c r="L132">
        <v>4</v>
      </c>
      <c r="M132">
        <v>8.0673007286333309E-2</v>
      </c>
      <c r="N132" s="67" t="s">
        <v>179</v>
      </c>
      <c r="O132" s="67" t="s">
        <v>179</v>
      </c>
      <c r="P132" s="67" t="s">
        <v>179</v>
      </c>
      <c r="AD132"/>
      <c r="AE132"/>
    </row>
    <row r="133" spans="1:31">
      <c r="A133" s="148">
        <v>44187</v>
      </c>
      <c r="B133" s="67" t="s">
        <v>233</v>
      </c>
      <c r="C133" s="67" t="s">
        <v>242</v>
      </c>
      <c r="D133" s="67" t="s">
        <v>130</v>
      </c>
      <c r="E133" s="67" t="s">
        <v>237</v>
      </c>
      <c r="F133" s="67" t="s">
        <v>238</v>
      </c>
      <c r="G133" s="67" t="s">
        <v>134</v>
      </c>
      <c r="H133">
        <v>1.1190979747733863E-2</v>
      </c>
      <c r="I133">
        <v>8.0699302606266995E-2</v>
      </c>
      <c r="J133">
        <v>4</v>
      </c>
      <c r="K133" s="152"/>
      <c r="L133">
        <v>4</v>
      </c>
      <c r="M133">
        <v>8.0669981937830551E-2</v>
      </c>
      <c r="N133" s="67" t="s">
        <v>179</v>
      </c>
      <c r="O133" s="67" t="s">
        <v>179</v>
      </c>
      <c r="P133" s="67" t="s">
        <v>179</v>
      </c>
      <c r="AD133"/>
      <c r="AE133"/>
    </row>
    <row r="134" spans="1:31">
      <c r="A134" s="148">
        <v>44187</v>
      </c>
      <c r="B134" s="67" t="s">
        <v>234</v>
      </c>
      <c r="C134" s="67" t="s">
        <v>243</v>
      </c>
      <c r="D134" s="67" t="s">
        <v>130</v>
      </c>
      <c r="E134" s="67" t="s">
        <v>237</v>
      </c>
      <c r="F134" s="67" t="s">
        <v>238</v>
      </c>
      <c r="G134" s="67" t="s">
        <v>138</v>
      </c>
      <c r="H134">
        <v>1.1190888020395135E-2</v>
      </c>
      <c r="I134">
        <v>8.0698641151020711E-2</v>
      </c>
      <c r="J134">
        <v>4</v>
      </c>
      <c r="K134" s="152"/>
      <c r="L134">
        <v>4</v>
      </c>
      <c r="M134">
        <v>8.0669320233128949E-2</v>
      </c>
      <c r="N134" s="67" t="s">
        <v>179</v>
      </c>
      <c r="O134" s="67" t="s">
        <v>179</v>
      </c>
      <c r="P134" s="67" t="s">
        <v>179</v>
      </c>
      <c r="AD134"/>
      <c r="AE134"/>
    </row>
    <row r="135" spans="1:31">
      <c r="A135" s="148">
        <v>44187</v>
      </c>
      <c r="B135" s="67" t="s">
        <v>235</v>
      </c>
      <c r="C135" s="67" t="s">
        <v>244</v>
      </c>
      <c r="D135" s="67" t="s">
        <v>130</v>
      </c>
      <c r="E135" s="67" t="s">
        <v>237</v>
      </c>
      <c r="F135" s="67" t="s">
        <v>238</v>
      </c>
      <c r="G135" s="67" t="s">
        <v>139</v>
      </c>
      <c r="H135">
        <v>1.119161092268771E-2</v>
      </c>
      <c r="I135">
        <v>8.0703854073586767E-2</v>
      </c>
      <c r="J135">
        <v>4</v>
      </c>
      <c r="K135" s="152"/>
      <c r="L135">
        <v>4</v>
      </c>
      <c r="M135">
        <v>8.0673620250510336E-2</v>
      </c>
      <c r="N135" s="67" t="s">
        <v>179</v>
      </c>
      <c r="O135" s="67" t="s">
        <v>179</v>
      </c>
      <c r="P135" s="67" t="s">
        <v>179</v>
      </c>
      <c r="AD135"/>
      <c r="AE135"/>
    </row>
    <row r="136" spans="1:31">
      <c r="A136" s="148">
        <v>44187</v>
      </c>
      <c r="B136" s="67" t="s">
        <v>236</v>
      </c>
      <c r="C136" s="67" t="s">
        <v>245</v>
      </c>
      <c r="D136" s="67" t="s">
        <v>130</v>
      </c>
      <c r="E136" s="67" t="s">
        <v>237</v>
      </c>
      <c r="F136" s="67" t="s">
        <v>238</v>
      </c>
      <c r="G136" s="67" t="s">
        <v>239</v>
      </c>
      <c r="H136">
        <v>8.7270954437282614E-3</v>
      </c>
      <c r="I136">
        <v>7.0000000000000007E-2</v>
      </c>
      <c r="J136">
        <v>4</v>
      </c>
      <c r="K136" s="152"/>
      <c r="L136">
        <v>4</v>
      </c>
      <c r="M136">
        <v>7.0000000000000007E-2</v>
      </c>
      <c r="N136" s="67" t="s">
        <v>179</v>
      </c>
      <c r="O136" s="67" t="s">
        <v>179</v>
      </c>
      <c r="P136" s="67" t="s">
        <v>179</v>
      </c>
      <c r="AD136"/>
      <c r="AE136"/>
    </row>
    <row r="137" spans="1:31">
      <c r="A137" s="148">
        <v>44187</v>
      </c>
      <c r="B137" s="67" t="s">
        <v>118</v>
      </c>
      <c r="C137" s="67" t="s">
        <v>163</v>
      </c>
      <c r="D137" s="67" t="s">
        <v>130</v>
      </c>
      <c r="E137" s="67" t="s">
        <v>136</v>
      </c>
      <c r="F137" s="67" t="s">
        <v>217</v>
      </c>
      <c r="G137" s="67" t="s">
        <v>133</v>
      </c>
      <c r="H137">
        <v>8.504087769683133E-2</v>
      </c>
      <c r="I137">
        <v>0.29459024178232562</v>
      </c>
      <c r="J137">
        <v>7</v>
      </c>
      <c r="K137" s="152"/>
      <c r="L137">
        <v>7</v>
      </c>
      <c r="M137">
        <v>0.29459024178232562</v>
      </c>
      <c r="N137" s="67" t="s">
        <v>179</v>
      </c>
      <c r="O137" s="67" t="s">
        <v>179</v>
      </c>
      <c r="P137" s="67" t="s">
        <v>179</v>
      </c>
      <c r="AD137"/>
      <c r="AE137"/>
    </row>
    <row r="138" spans="1:31">
      <c r="A138" s="148">
        <v>44187</v>
      </c>
      <c r="B138" s="67" t="s">
        <v>115</v>
      </c>
      <c r="C138" s="67" t="s">
        <v>164</v>
      </c>
      <c r="D138" s="67" t="s">
        <v>130</v>
      </c>
      <c r="E138" s="67" t="s">
        <v>136</v>
      </c>
      <c r="F138" s="67" t="s">
        <v>217</v>
      </c>
      <c r="G138" s="67" t="s">
        <v>134</v>
      </c>
      <c r="H138">
        <v>8.5251905095157773E-2</v>
      </c>
      <c r="I138">
        <v>0.29532126213370657</v>
      </c>
      <c r="J138">
        <v>7</v>
      </c>
      <c r="K138" s="152"/>
      <c r="L138">
        <v>7</v>
      </c>
      <c r="M138">
        <v>0.29532126213370657</v>
      </c>
      <c r="N138" s="67" t="s">
        <v>179</v>
      </c>
      <c r="O138" s="67" t="s">
        <v>179</v>
      </c>
      <c r="P138" s="67" t="s">
        <v>179</v>
      </c>
      <c r="AD138"/>
      <c r="AE138"/>
    </row>
    <row r="139" spans="1:31">
      <c r="A139" s="148">
        <v>44180</v>
      </c>
      <c r="B139" s="67" t="s">
        <v>116</v>
      </c>
      <c r="C139" s="67" t="s">
        <v>165</v>
      </c>
      <c r="D139" s="67" t="s">
        <v>130</v>
      </c>
      <c r="E139" s="67" t="s">
        <v>137</v>
      </c>
      <c r="F139" s="67" t="s">
        <v>218</v>
      </c>
      <c r="G139" s="67" t="s">
        <v>133</v>
      </c>
      <c r="H139">
        <v>4.3182228167094786E-2</v>
      </c>
      <c r="I139">
        <v>0.14958762633888006</v>
      </c>
      <c r="J139">
        <v>5</v>
      </c>
      <c r="K139" s="152"/>
      <c r="L139">
        <v>5</v>
      </c>
      <c r="M139">
        <v>0.15006348588279733</v>
      </c>
      <c r="N139" s="67" t="s">
        <v>179</v>
      </c>
      <c r="O139" s="67" t="s">
        <v>179</v>
      </c>
      <c r="P139" s="67" t="s">
        <v>179</v>
      </c>
      <c r="AD139"/>
      <c r="AE139"/>
    </row>
    <row r="140" spans="1:31">
      <c r="A140" s="148">
        <v>44180</v>
      </c>
      <c r="B140" s="67" t="s">
        <v>117</v>
      </c>
      <c r="C140" s="67" t="s">
        <v>166</v>
      </c>
      <c r="D140" s="67" t="s">
        <v>130</v>
      </c>
      <c r="E140" s="67" t="s">
        <v>137</v>
      </c>
      <c r="F140" s="67" t="s">
        <v>218</v>
      </c>
      <c r="G140" s="67" t="s">
        <v>134</v>
      </c>
      <c r="H140">
        <v>4.3259535915179621E-2</v>
      </c>
      <c r="I140">
        <v>0.14985542823388343</v>
      </c>
      <c r="J140">
        <v>5</v>
      </c>
      <c r="K140" s="152"/>
      <c r="L140">
        <v>5</v>
      </c>
      <c r="M140">
        <v>0.15034198898804149</v>
      </c>
      <c r="N140" s="67" t="s">
        <v>179</v>
      </c>
      <c r="O140" s="67" t="s">
        <v>179</v>
      </c>
      <c r="P140" s="67" t="s">
        <v>179</v>
      </c>
      <c r="AD140"/>
      <c r="AE140"/>
    </row>
    <row r="141" spans="1:31">
      <c r="A141" s="148">
        <v>44180</v>
      </c>
      <c r="B141" s="67" t="s">
        <v>110</v>
      </c>
      <c r="C141" s="67" t="s">
        <v>180</v>
      </c>
      <c r="D141" s="67" t="s">
        <v>130</v>
      </c>
      <c r="E141" s="67" t="s">
        <v>131</v>
      </c>
      <c r="F141" s="67" t="s">
        <v>215</v>
      </c>
      <c r="G141" s="67" t="s">
        <v>133</v>
      </c>
      <c r="H141">
        <v>6.0058464391452571E-2</v>
      </c>
      <c r="I141">
        <v>0.43308774577802078</v>
      </c>
      <c r="J141">
        <v>7</v>
      </c>
      <c r="K141" s="152"/>
      <c r="L141">
        <v>7</v>
      </c>
      <c r="M141">
        <v>0.43397676055674766</v>
      </c>
      <c r="N141" s="67" t="s">
        <v>179</v>
      </c>
      <c r="O141" s="67" t="s">
        <v>179</v>
      </c>
      <c r="P141" s="67" t="s">
        <v>179</v>
      </c>
      <c r="AD141"/>
      <c r="AE141"/>
    </row>
    <row r="142" spans="1:31">
      <c r="A142" s="148">
        <v>44180</v>
      </c>
      <c r="B142" s="67" t="s">
        <v>112</v>
      </c>
      <c r="C142" s="67" t="s">
        <v>161</v>
      </c>
      <c r="D142" s="67" t="s">
        <v>130</v>
      </c>
      <c r="E142" s="67" t="s">
        <v>131</v>
      </c>
      <c r="F142" s="67" t="s">
        <v>215</v>
      </c>
      <c r="G142" s="67" t="s">
        <v>134</v>
      </c>
      <c r="H142">
        <v>6.1517001071444692E-2</v>
      </c>
      <c r="I142">
        <v>0.44360540335173398</v>
      </c>
      <c r="J142">
        <v>7</v>
      </c>
      <c r="K142" s="152"/>
      <c r="L142">
        <v>7</v>
      </c>
      <c r="M142">
        <v>0.44448177615217183</v>
      </c>
      <c r="N142" s="67" t="s">
        <v>179</v>
      </c>
      <c r="O142" s="67" t="s">
        <v>179</v>
      </c>
      <c r="P142" s="67" t="s">
        <v>179</v>
      </c>
      <c r="AD142"/>
      <c r="AE142"/>
    </row>
    <row r="143" spans="1:31">
      <c r="A143" s="148">
        <v>44180</v>
      </c>
      <c r="B143" s="67" t="s">
        <v>252</v>
      </c>
      <c r="C143" s="67" t="s">
        <v>254</v>
      </c>
      <c r="D143" s="67" t="s">
        <v>130</v>
      </c>
      <c r="E143" s="67" t="s">
        <v>237</v>
      </c>
      <c r="F143" s="67" t="s">
        <v>238</v>
      </c>
      <c r="G143" s="67" t="s">
        <v>253</v>
      </c>
      <c r="H143">
        <v>1.1070156835713614E-2</v>
      </c>
      <c r="I143">
        <v>7.9828036197187244E-2</v>
      </c>
      <c r="J143">
        <v>4</v>
      </c>
      <c r="K143" s="152"/>
      <c r="L143">
        <v>4</v>
      </c>
      <c r="M143">
        <v>7.9782013095713478E-2</v>
      </c>
      <c r="N143" s="67" t="s">
        <v>179</v>
      </c>
      <c r="O143" s="67" t="s">
        <v>179</v>
      </c>
      <c r="P143" s="67" t="s">
        <v>179</v>
      </c>
      <c r="AD143"/>
      <c r="AE143"/>
    </row>
    <row r="144" spans="1:31">
      <c r="A144" s="148">
        <v>44180</v>
      </c>
      <c r="B144" s="67" t="s">
        <v>114</v>
      </c>
      <c r="C144" s="67" t="s">
        <v>162</v>
      </c>
      <c r="D144" s="67" t="s">
        <v>130</v>
      </c>
      <c r="E144" s="67" t="s">
        <v>135</v>
      </c>
      <c r="F144" s="67" t="s">
        <v>216</v>
      </c>
      <c r="G144" s="67" t="s">
        <v>134</v>
      </c>
      <c r="H144">
        <v>1.9691739690009907E-2</v>
      </c>
      <c r="I144">
        <v>0.14199915431084015</v>
      </c>
      <c r="J144">
        <v>5</v>
      </c>
      <c r="K144" s="152"/>
      <c r="L144">
        <v>5</v>
      </c>
      <c r="M144">
        <v>0.14188658726394671</v>
      </c>
      <c r="N144" s="67" t="s">
        <v>179</v>
      </c>
      <c r="O144" s="67" t="s">
        <v>179</v>
      </c>
      <c r="P144" s="67" t="s">
        <v>179</v>
      </c>
      <c r="AD144"/>
      <c r="AE144"/>
    </row>
    <row r="145" spans="1:31">
      <c r="A145" s="148">
        <v>44180</v>
      </c>
      <c r="B145" s="67" t="s">
        <v>232</v>
      </c>
      <c r="C145" s="67" t="s">
        <v>241</v>
      </c>
      <c r="D145" s="67" t="s">
        <v>130</v>
      </c>
      <c r="E145" s="67" t="s">
        <v>237</v>
      </c>
      <c r="F145" s="67" t="s">
        <v>238</v>
      </c>
      <c r="G145" s="67" t="s">
        <v>133</v>
      </c>
      <c r="H145">
        <v>1.1187333242952107E-2</v>
      </c>
      <c r="I145">
        <v>8.0673007286333309E-2</v>
      </c>
      <c r="J145">
        <v>4</v>
      </c>
      <c r="K145" s="152"/>
      <c r="L145">
        <v>4</v>
      </c>
      <c r="M145">
        <v>8.0670626085881172E-2</v>
      </c>
      <c r="N145" s="67" t="s">
        <v>179</v>
      </c>
      <c r="O145" s="67" t="s">
        <v>179</v>
      </c>
      <c r="P145" s="67" t="s">
        <v>179</v>
      </c>
      <c r="AD145"/>
      <c r="AE145"/>
    </row>
    <row r="146" spans="1:31">
      <c r="A146" s="148">
        <v>44180</v>
      </c>
      <c r="B146" s="67" t="s">
        <v>233</v>
      </c>
      <c r="C146" s="67" t="s">
        <v>242</v>
      </c>
      <c r="D146" s="67" t="s">
        <v>130</v>
      </c>
      <c r="E146" s="67" t="s">
        <v>237</v>
      </c>
      <c r="F146" s="67" t="s">
        <v>238</v>
      </c>
      <c r="G146" s="67" t="s">
        <v>134</v>
      </c>
      <c r="H146">
        <v>1.1186913702600075E-2</v>
      </c>
      <c r="I146">
        <v>8.0669981937830551E-2</v>
      </c>
      <c r="J146">
        <v>4</v>
      </c>
      <c r="K146" s="152"/>
      <c r="L146">
        <v>4</v>
      </c>
      <c r="M146">
        <v>8.0667925252585662E-2</v>
      </c>
      <c r="N146" s="67" t="s">
        <v>179</v>
      </c>
      <c r="O146" s="67" t="s">
        <v>179</v>
      </c>
      <c r="P146" s="67" t="s">
        <v>179</v>
      </c>
      <c r="AD146"/>
      <c r="AE146"/>
    </row>
    <row r="147" spans="1:31">
      <c r="A147" s="148">
        <v>44180</v>
      </c>
      <c r="B147" s="67" t="s">
        <v>234</v>
      </c>
      <c r="C147" s="67" t="s">
        <v>243</v>
      </c>
      <c r="D147" s="67" t="s">
        <v>130</v>
      </c>
      <c r="E147" s="67" t="s">
        <v>237</v>
      </c>
      <c r="F147" s="67" t="s">
        <v>238</v>
      </c>
      <c r="G147" s="67" t="s">
        <v>138</v>
      </c>
      <c r="H147">
        <v>1.1186821940668119E-2</v>
      </c>
      <c r="I147">
        <v>8.0669320233128949E-2</v>
      </c>
      <c r="J147">
        <v>4</v>
      </c>
      <c r="K147" s="152"/>
      <c r="L147">
        <v>4</v>
      </c>
      <c r="M147">
        <v>8.066726351323493E-2</v>
      </c>
      <c r="N147" s="67" t="s">
        <v>179</v>
      </c>
      <c r="O147" s="67" t="s">
        <v>179</v>
      </c>
      <c r="P147" s="67" t="s">
        <v>179</v>
      </c>
      <c r="AD147"/>
      <c r="AE147"/>
    </row>
    <row r="148" spans="1:31">
      <c r="A148" s="148">
        <v>44180</v>
      </c>
      <c r="B148" s="67" t="s">
        <v>235</v>
      </c>
      <c r="C148" s="67" t="s">
        <v>244</v>
      </c>
      <c r="D148" s="67" t="s">
        <v>130</v>
      </c>
      <c r="E148" s="67" t="s">
        <v>237</v>
      </c>
      <c r="F148" s="67" t="s">
        <v>238</v>
      </c>
      <c r="G148" s="67" t="s">
        <v>139</v>
      </c>
      <c r="H148">
        <v>1.1187418245789426E-2</v>
      </c>
      <c r="I148">
        <v>8.0673620250510336E-2</v>
      </c>
      <c r="J148">
        <v>4</v>
      </c>
      <c r="K148" s="152"/>
      <c r="L148">
        <v>4</v>
      </c>
      <c r="M148">
        <v>8.0671006403462683E-2</v>
      </c>
      <c r="N148" s="67" t="s">
        <v>179</v>
      </c>
      <c r="O148" s="67" t="s">
        <v>179</v>
      </c>
      <c r="P148" s="67" t="s">
        <v>179</v>
      </c>
      <c r="AD148"/>
      <c r="AE148"/>
    </row>
    <row r="149" spans="1:31">
      <c r="A149" s="148">
        <v>44180</v>
      </c>
      <c r="B149" s="67" t="s">
        <v>236</v>
      </c>
      <c r="C149" s="67" t="s">
        <v>245</v>
      </c>
      <c r="D149" s="67" t="s">
        <v>130</v>
      </c>
      <c r="E149" s="67" t="s">
        <v>237</v>
      </c>
      <c r="F149" s="67" t="s">
        <v>238</v>
      </c>
      <c r="G149" s="67" t="s">
        <v>239</v>
      </c>
      <c r="H149">
        <v>8.7242740203383635E-3</v>
      </c>
      <c r="I149">
        <v>7.0000000000000007E-2</v>
      </c>
      <c r="J149">
        <v>4</v>
      </c>
      <c r="K149" s="152"/>
      <c r="L149">
        <v>4</v>
      </c>
      <c r="M149">
        <v>7.0000000000000007E-2</v>
      </c>
      <c r="N149" s="67" t="s">
        <v>179</v>
      </c>
      <c r="O149" s="67" t="s">
        <v>179</v>
      </c>
      <c r="P149" s="67" t="s">
        <v>179</v>
      </c>
      <c r="AD149"/>
      <c r="AE149"/>
    </row>
    <row r="150" spans="1:31">
      <c r="A150" s="148">
        <v>44180</v>
      </c>
      <c r="B150" s="67" t="s">
        <v>118</v>
      </c>
      <c r="C150" s="67" t="s">
        <v>163</v>
      </c>
      <c r="D150" s="67" t="s">
        <v>130</v>
      </c>
      <c r="E150" s="67" t="s">
        <v>136</v>
      </c>
      <c r="F150" s="67" t="s">
        <v>217</v>
      </c>
      <c r="G150" s="67" t="s">
        <v>133</v>
      </c>
      <c r="H150">
        <v>8.504087769683133E-2</v>
      </c>
      <c r="I150">
        <v>0.29459024178232562</v>
      </c>
      <c r="J150">
        <v>7</v>
      </c>
      <c r="K150" s="152"/>
      <c r="L150">
        <v>7</v>
      </c>
      <c r="M150">
        <v>0.29459024178232562</v>
      </c>
      <c r="N150" s="67" t="s">
        <v>179</v>
      </c>
      <c r="O150" s="67" t="s">
        <v>179</v>
      </c>
      <c r="P150" s="67" t="s">
        <v>179</v>
      </c>
      <c r="AD150"/>
      <c r="AE150"/>
    </row>
    <row r="151" spans="1:31">
      <c r="A151" s="148">
        <v>44180</v>
      </c>
      <c r="B151" s="67" t="s">
        <v>115</v>
      </c>
      <c r="C151" s="67" t="s">
        <v>164</v>
      </c>
      <c r="D151" s="67" t="s">
        <v>130</v>
      </c>
      <c r="E151" s="67" t="s">
        <v>136</v>
      </c>
      <c r="F151" s="67" t="s">
        <v>217</v>
      </c>
      <c r="G151" s="67" t="s">
        <v>134</v>
      </c>
      <c r="H151">
        <v>8.5251905095157773E-2</v>
      </c>
      <c r="I151">
        <v>0.29532126213370657</v>
      </c>
      <c r="J151">
        <v>7</v>
      </c>
      <c r="K151" s="152"/>
      <c r="L151">
        <v>7</v>
      </c>
      <c r="M151">
        <v>0.29532126213370657</v>
      </c>
      <c r="N151" s="67" t="s">
        <v>179</v>
      </c>
      <c r="O151" s="67" t="s">
        <v>179</v>
      </c>
      <c r="P151" s="67" t="s">
        <v>179</v>
      </c>
      <c r="AD151"/>
      <c r="AE151"/>
    </row>
    <row r="152" spans="1:31">
      <c r="A152" s="148">
        <v>44173</v>
      </c>
      <c r="B152" s="67" t="s">
        <v>116</v>
      </c>
      <c r="C152" s="67" t="s">
        <v>165</v>
      </c>
      <c r="D152" s="67" t="s">
        <v>130</v>
      </c>
      <c r="E152" s="67" t="s">
        <v>137</v>
      </c>
      <c r="F152" s="67" t="s">
        <v>218</v>
      </c>
      <c r="G152" s="67" t="s">
        <v>133</v>
      </c>
      <c r="H152">
        <v>4.3319596984983326E-2</v>
      </c>
      <c r="I152">
        <v>0.15006348588279733</v>
      </c>
      <c r="J152">
        <v>6</v>
      </c>
      <c r="K152" s="152"/>
      <c r="L152">
        <v>5</v>
      </c>
      <c r="M152">
        <v>0.15006348588279733</v>
      </c>
      <c r="N152" s="67" t="s">
        <v>262</v>
      </c>
      <c r="O152" s="67" t="s">
        <v>263</v>
      </c>
      <c r="P152" s="67" t="s">
        <v>183</v>
      </c>
      <c r="AD152"/>
      <c r="AE152"/>
    </row>
    <row r="153" spans="1:31">
      <c r="A153" s="148">
        <v>44173</v>
      </c>
      <c r="B153" s="67" t="s">
        <v>117</v>
      </c>
      <c r="C153" s="67" t="s">
        <v>166</v>
      </c>
      <c r="D153" s="67" t="s">
        <v>130</v>
      </c>
      <c r="E153" s="67" t="s">
        <v>137</v>
      </c>
      <c r="F153" s="67" t="s">
        <v>218</v>
      </c>
      <c r="G153" s="67" t="s">
        <v>134</v>
      </c>
      <c r="H153">
        <v>4.3399993906374758E-2</v>
      </c>
      <c r="I153">
        <v>0.15034198898804149</v>
      </c>
      <c r="J153">
        <v>6</v>
      </c>
      <c r="K153" s="152"/>
      <c r="L153">
        <v>5</v>
      </c>
      <c r="M153">
        <v>0.15034198898804149</v>
      </c>
      <c r="N153" s="67" t="s">
        <v>262</v>
      </c>
      <c r="O153" s="67" t="s">
        <v>263</v>
      </c>
      <c r="P153" s="67" t="s">
        <v>183</v>
      </c>
      <c r="AD153"/>
      <c r="AE153"/>
    </row>
    <row r="154" spans="1:31">
      <c r="A154" s="148">
        <v>44173</v>
      </c>
      <c r="B154" s="67" t="s">
        <v>110</v>
      </c>
      <c r="C154" s="67" t="s">
        <v>180</v>
      </c>
      <c r="D154" s="67" t="s">
        <v>130</v>
      </c>
      <c r="E154" s="67" t="s">
        <v>131</v>
      </c>
      <c r="F154" s="67" t="s">
        <v>215</v>
      </c>
      <c r="G154" s="67" t="s">
        <v>133</v>
      </c>
      <c r="H154">
        <v>6.0181748559504304E-2</v>
      </c>
      <c r="I154">
        <v>0.43397676055674766</v>
      </c>
      <c r="J154">
        <v>7</v>
      </c>
      <c r="K154" s="152"/>
      <c r="L154">
        <v>7</v>
      </c>
      <c r="M154">
        <v>0.43406286950451733</v>
      </c>
      <c r="N154" s="67" t="s">
        <v>179</v>
      </c>
      <c r="O154" s="67" t="s">
        <v>179</v>
      </c>
      <c r="P154" s="67" t="s">
        <v>179</v>
      </c>
      <c r="AD154"/>
      <c r="AE154"/>
    </row>
    <row r="155" spans="1:31">
      <c r="A155" s="148">
        <v>44173</v>
      </c>
      <c r="B155" s="67" t="s">
        <v>112</v>
      </c>
      <c r="C155" s="67" t="s">
        <v>161</v>
      </c>
      <c r="D155" s="67" t="s">
        <v>130</v>
      </c>
      <c r="E155" s="67" t="s">
        <v>131</v>
      </c>
      <c r="F155" s="67" t="s">
        <v>215</v>
      </c>
      <c r="G155" s="67" t="s">
        <v>134</v>
      </c>
      <c r="H155">
        <v>6.1638532112537024E-2</v>
      </c>
      <c r="I155">
        <v>0.44448177615217183</v>
      </c>
      <c r="J155">
        <v>7</v>
      </c>
      <c r="K155" s="152"/>
      <c r="L155">
        <v>7</v>
      </c>
      <c r="M155">
        <v>0.44456497529418698</v>
      </c>
      <c r="N155" s="67" t="s">
        <v>179</v>
      </c>
      <c r="O155" s="67" t="s">
        <v>179</v>
      </c>
      <c r="P155" s="67" t="s">
        <v>179</v>
      </c>
      <c r="AD155"/>
      <c r="AE155"/>
    </row>
    <row r="156" spans="1:31">
      <c r="A156" s="148">
        <v>44173</v>
      </c>
      <c r="B156" s="67" t="s">
        <v>252</v>
      </c>
      <c r="C156" s="67" t="s">
        <v>254</v>
      </c>
      <c r="D156" s="67" t="s">
        <v>130</v>
      </c>
      <c r="E156" s="67" t="s">
        <v>237</v>
      </c>
      <c r="F156" s="67" t="s">
        <v>238</v>
      </c>
      <c r="G156" s="67" t="s">
        <v>253</v>
      </c>
      <c r="H156">
        <v>1.1063774579859017E-2</v>
      </c>
      <c r="I156">
        <v>7.9782013095713478E-2</v>
      </c>
      <c r="J156">
        <v>4</v>
      </c>
      <c r="K156" s="152"/>
      <c r="L156">
        <v>4</v>
      </c>
      <c r="M156">
        <v>7.987742528426009E-2</v>
      </c>
      <c r="N156" s="67" t="s">
        <v>179</v>
      </c>
      <c r="O156" s="67" t="s">
        <v>179</v>
      </c>
      <c r="P156" s="67" t="s">
        <v>179</v>
      </c>
      <c r="AD156"/>
      <c r="AE156"/>
    </row>
    <row r="157" spans="1:31">
      <c r="A157" s="148">
        <v>44173</v>
      </c>
      <c r="B157" s="67" t="s">
        <v>114</v>
      </c>
      <c r="C157" s="67" t="s">
        <v>162</v>
      </c>
      <c r="D157" s="67" t="s">
        <v>130</v>
      </c>
      <c r="E157" s="67" t="s">
        <v>135</v>
      </c>
      <c r="F157" s="67" t="s">
        <v>216</v>
      </c>
      <c r="G157" s="67" t="s">
        <v>134</v>
      </c>
      <c r="H157">
        <v>1.9676129449259835E-2</v>
      </c>
      <c r="I157">
        <v>0.14188658726394671</v>
      </c>
      <c r="J157">
        <v>5</v>
      </c>
      <c r="K157" s="152"/>
      <c r="L157">
        <v>5</v>
      </c>
      <c r="M157">
        <v>0.14203262630866367</v>
      </c>
      <c r="N157" s="67" t="s">
        <v>179</v>
      </c>
      <c r="O157" s="67" t="s">
        <v>179</v>
      </c>
      <c r="P157" s="67" t="s">
        <v>179</v>
      </c>
      <c r="AD157"/>
      <c r="AE157"/>
    </row>
    <row r="158" spans="1:31">
      <c r="A158" s="148">
        <v>44173</v>
      </c>
      <c r="B158" s="67" t="s">
        <v>232</v>
      </c>
      <c r="C158" s="67" t="s">
        <v>241</v>
      </c>
      <c r="D158" s="67" t="s">
        <v>130</v>
      </c>
      <c r="E158" s="67" t="s">
        <v>237</v>
      </c>
      <c r="F158" s="67" t="s">
        <v>238</v>
      </c>
      <c r="G158" s="67" t="s">
        <v>133</v>
      </c>
      <c r="H158">
        <v>1.1187003029862594E-2</v>
      </c>
      <c r="I158">
        <v>8.0670626085881172E-2</v>
      </c>
      <c r="J158">
        <v>4</v>
      </c>
      <c r="K158" s="152"/>
      <c r="L158">
        <v>4</v>
      </c>
      <c r="M158">
        <v>8.0785557927252311E-2</v>
      </c>
      <c r="N158" s="67" t="s">
        <v>179</v>
      </c>
      <c r="O158" s="67" t="s">
        <v>179</v>
      </c>
      <c r="P158" s="67" t="s">
        <v>179</v>
      </c>
      <c r="AD158"/>
      <c r="AE158"/>
    </row>
    <row r="159" spans="1:31">
      <c r="A159" s="148">
        <v>44173</v>
      </c>
      <c r="B159" s="67" t="s">
        <v>233</v>
      </c>
      <c r="C159" s="67" t="s">
        <v>242</v>
      </c>
      <c r="D159" s="67" t="s">
        <v>130</v>
      </c>
      <c r="E159" s="67" t="s">
        <v>237</v>
      </c>
      <c r="F159" s="67" t="s">
        <v>238</v>
      </c>
      <c r="G159" s="67" t="s">
        <v>134</v>
      </c>
      <c r="H159">
        <v>1.1186628491672845E-2</v>
      </c>
      <c r="I159">
        <v>8.0667925252585662E-2</v>
      </c>
      <c r="J159">
        <v>4</v>
      </c>
      <c r="K159" s="152"/>
      <c r="L159">
        <v>4</v>
      </c>
      <c r="M159">
        <v>8.0783146717572932E-2</v>
      </c>
      <c r="N159" s="67" t="s">
        <v>179</v>
      </c>
      <c r="O159" s="67" t="s">
        <v>179</v>
      </c>
      <c r="P159" s="67" t="s">
        <v>179</v>
      </c>
      <c r="AD159"/>
      <c r="AE159"/>
    </row>
    <row r="160" spans="1:31">
      <c r="A160" s="148">
        <v>44173</v>
      </c>
      <c r="B160" s="67" t="s">
        <v>234</v>
      </c>
      <c r="C160" s="67" t="s">
        <v>243</v>
      </c>
      <c r="D160" s="67" t="s">
        <v>130</v>
      </c>
      <c r="E160" s="67" t="s">
        <v>237</v>
      </c>
      <c r="F160" s="67" t="s">
        <v>238</v>
      </c>
      <c r="G160" s="67" t="s">
        <v>138</v>
      </c>
      <c r="H160">
        <v>1.1186536724935921E-2</v>
      </c>
      <c r="I160">
        <v>8.066726351323493E-2</v>
      </c>
      <c r="J160">
        <v>4</v>
      </c>
      <c r="K160" s="152"/>
      <c r="L160">
        <v>4</v>
      </c>
      <c r="M160">
        <v>8.0782485869542342E-2</v>
      </c>
      <c r="N160" s="67" t="s">
        <v>179</v>
      </c>
      <c r="O160" s="67" t="s">
        <v>179</v>
      </c>
      <c r="P160" s="67" t="s">
        <v>179</v>
      </c>
      <c r="AD160"/>
      <c r="AE160"/>
    </row>
    <row r="161" spans="1:31">
      <c r="A161" s="148">
        <v>44173</v>
      </c>
      <c r="B161" s="67" t="s">
        <v>235</v>
      </c>
      <c r="C161" s="67" t="s">
        <v>244</v>
      </c>
      <c r="D161" s="67" t="s">
        <v>130</v>
      </c>
      <c r="E161" s="67" t="s">
        <v>237</v>
      </c>
      <c r="F161" s="67" t="s">
        <v>238</v>
      </c>
      <c r="G161" s="67" t="s">
        <v>139</v>
      </c>
      <c r="H161">
        <v>1.1187055770421866E-2</v>
      </c>
      <c r="I161">
        <v>8.0671006403462683E-2</v>
      </c>
      <c r="J161">
        <v>4</v>
      </c>
      <c r="K161" s="152"/>
      <c r="L161">
        <v>4</v>
      </c>
      <c r="M161">
        <v>8.0785445999315822E-2</v>
      </c>
      <c r="N161" s="67" t="s">
        <v>179</v>
      </c>
      <c r="O161" s="67" t="s">
        <v>179</v>
      </c>
      <c r="P161" s="67" t="s">
        <v>179</v>
      </c>
      <c r="AD161"/>
      <c r="AE161"/>
    </row>
    <row r="162" spans="1:31">
      <c r="A162" s="148">
        <v>44173</v>
      </c>
      <c r="B162" s="67" t="s">
        <v>236</v>
      </c>
      <c r="C162" s="67" t="s">
        <v>245</v>
      </c>
      <c r="D162" s="67" t="s">
        <v>130</v>
      </c>
      <c r="E162" s="67" t="s">
        <v>237</v>
      </c>
      <c r="F162" s="67" t="s">
        <v>238</v>
      </c>
      <c r="G162" s="67" t="s">
        <v>239</v>
      </c>
      <c r="H162">
        <v>8.716604790068418E-3</v>
      </c>
      <c r="I162">
        <v>7.0000000000000007E-2</v>
      </c>
      <c r="J162">
        <v>4</v>
      </c>
      <c r="K162" s="152"/>
      <c r="L162">
        <v>4</v>
      </c>
      <c r="M162">
        <v>7.0000000000000007E-2</v>
      </c>
      <c r="N162" s="67" t="s">
        <v>179</v>
      </c>
      <c r="O162" s="67" t="s">
        <v>179</v>
      </c>
      <c r="P162" s="67" t="s">
        <v>179</v>
      </c>
      <c r="AD162"/>
      <c r="AE162"/>
    </row>
    <row r="163" spans="1:31">
      <c r="A163" s="148">
        <v>44173</v>
      </c>
      <c r="B163" s="67" t="s">
        <v>118</v>
      </c>
      <c r="C163" s="67" t="s">
        <v>163</v>
      </c>
      <c r="D163" s="67" t="s">
        <v>130</v>
      </c>
      <c r="E163" s="67" t="s">
        <v>136</v>
      </c>
      <c r="F163" s="67" t="s">
        <v>217</v>
      </c>
      <c r="G163" s="67" t="s">
        <v>133</v>
      </c>
      <c r="H163">
        <v>8.504087769683133E-2</v>
      </c>
      <c r="I163">
        <v>0.29459024178232562</v>
      </c>
      <c r="J163">
        <v>7</v>
      </c>
      <c r="K163" s="152"/>
      <c r="L163">
        <v>7</v>
      </c>
      <c r="M163">
        <v>0.29626299046877463</v>
      </c>
      <c r="N163" s="67" t="s">
        <v>179</v>
      </c>
      <c r="O163" s="67" t="s">
        <v>179</v>
      </c>
      <c r="P163" s="67" t="s">
        <v>179</v>
      </c>
      <c r="AD163"/>
      <c r="AE163"/>
    </row>
    <row r="164" spans="1:31">
      <c r="A164" s="148">
        <v>44173</v>
      </c>
      <c r="B164" s="67" t="s">
        <v>115</v>
      </c>
      <c r="C164" s="67" t="s">
        <v>164</v>
      </c>
      <c r="D164" s="67" t="s">
        <v>130</v>
      </c>
      <c r="E164" s="67" t="s">
        <v>136</v>
      </c>
      <c r="F164" s="67" t="s">
        <v>217</v>
      </c>
      <c r="G164" s="67" t="s">
        <v>134</v>
      </c>
      <c r="H164">
        <v>8.5251905095157773E-2</v>
      </c>
      <c r="I164">
        <v>0.29532126213370657</v>
      </c>
      <c r="J164">
        <v>7</v>
      </c>
      <c r="K164" s="152"/>
      <c r="L164">
        <v>7</v>
      </c>
      <c r="M164">
        <v>0.29700534043005844</v>
      </c>
      <c r="N164" s="67" t="s">
        <v>179</v>
      </c>
      <c r="O164" s="67" t="s">
        <v>179</v>
      </c>
      <c r="P164" s="67" t="s">
        <v>179</v>
      </c>
      <c r="AD164"/>
      <c r="AE164"/>
    </row>
    <row r="165" spans="1:31">
      <c r="A165" s="148">
        <v>44166</v>
      </c>
      <c r="B165" s="67" t="s">
        <v>116</v>
      </c>
      <c r="C165" s="67" t="s">
        <v>165</v>
      </c>
      <c r="D165" s="67" t="s">
        <v>130</v>
      </c>
      <c r="E165" s="67" t="s">
        <v>137</v>
      </c>
      <c r="F165" s="67" t="s">
        <v>218</v>
      </c>
      <c r="G165" s="67" t="s">
        <v>133</v>
      </c>
      <c r="H165">
        <v>4.3319596984983326E-2</v>
      </c>
      <c r="I165">
        <v>0.15006348588279733</v>
      </c>
      <c r="J165">
        <v>6</v>
      </c>
      <c r="K165" s="152"/>
      <c r="L165">
        <v>5</v>
      </c>
      <c r="M165">
        <v>0.1487990231038134</v>
      </c>
      <c r="N165" s="67" t="s">
        <v>248</v>
      </c>
      <c r="O165" s="67" t="s">
        <v>249</v>
      </c>
      <c r="P165" s="67" t="s">
        <v>183</v>
      </c>
      <c r="AD165"/>
      <c r="AE165"/>
    </row>
    <row r="166" spans="1:31">
      <c r="A166" s="148">
        <v>44166</v>
      </c>
      <c r="B166" s="67" t="s">
        <v>117</v>
      </c>
      <c r="C166" s="67" t="s">
        <v>166</v>
      </c>
      <c r="D166" s="67" t="s">
        <v>130</v>
      </c>
      <c r="E166" s="67" t="s">
        <v>137</v>
      </c>
      <c r="F166" s="67" t="s">
        <v>218</v>
      </c>
      <c r="G166" s="67" t="s">
        <v>134</v>
      </c>
      <c r="H166">
        <v>4.3399993906374758E-2</v>
      </c>
      <c r="I166">
        <v>0.15034198898804149</v>
      </c>
      <c r="J166">
        <v>6</v>
      </c>
      <c r="K166" s="152"/>
      <c r="L166">
        <v>5</v>
      </c>
      <c r="M166">
        <v>0.1490783383224534</v>
      </c>
      <c r="N166" s="67" t="s">
        <v>248</v>
      </c>
      <c r="O166" s="67" t="s">
        <v>249</v>
      </c>
      <c r="P166" s="67" t="s">
        <v>183</v>
      </c>
      <c r="AD166"/>
      <c r="AE166"/>
    </row>
    <row r="167" spans="1:31">
      <c r="A167" s="148">
        <v>44166</v>
      </c>
      <c r="B167" s="67" t="s">
        <v>110</v>
      </c>
      <c r="C167" s="67" t="s">
        <v>180</v>
      </c>
      <c r="D167" s="67" t="s">
        <v>130</v>
      </c>
      <c r="E167" s="67" t="s">
        <v>131</v>
      </c>
      <c r="F167" s="67" t="s">
        <v>215</v>
      </c>
      <c r="G167" s="67" t="s">
        <v>133</v>
      </c>
      <c r="H167">
        <v>6.0193689722060448E-2</v>
      </c>
      <c r="I167">
        <v>0.43406286950451733</v>
      </c>
      <c r="J167">
        <v>7</v>
      </c>
      <c r="K167" s="152"/>
      <c r="L167">
        <v>7</v>
      </c>
      <c r="M167">
        <v>0.43321101557367658</v>
      </c>
      <c r="N167" s="67" t="s">
        <v>179</v>
      </c>
      <c r="O167" s="67" t="s">
        <v>179</v>
      </c>
      <c r="P167" s="67" t="s">
        <v>179</v>
      </c>
      <c r="AD167"/>
      <c r="AE167"/>
    </row>
    <row r="168" spans="1:31">
      <c r="A168" s="148">
        <v>44166</v>
      </c>
      <c r="B168" s="67" t="s">
        <v>112</v>
      </c>
      <c r="C168" s="67" t="s">
        <v>161</v>
      </c>
      <c r="D168" s="67" t="s">
        <v>130</v>
      </c>
      <c r="E168" s="67" t="s">
        <v>131</v>
      </c>
      <c r="F168" s="67" t="s">
        <v>215</v>
      </c>
      <c r="G168" s="67" t="s">
        <v>134</v>
      </c>
      <c r="H168">
        <v>6.1650069757637413E-2</v>
      </c>
      <c r="I168">
        <v>0.44456497529418698</v>
      </c>
      <c r="J168">
        <v>7</v>
      </c>
      <c r="K168" s="152"/>
      <c r="L168">
        <v>7</v>
      </c>
      <c r="M168">
        <v>0.44371941788237379</v>
      </c>
      <c r="N168" s="67" t="s">
        <v>179</v>
      </c>
      <c r="O168" s="67" t="s">
        <v>179</v>
      </c>
      <c r="P168" s="67" t="s">
        <v>179</v>
      </c>
      <c r="AD168"/>
      <c r="AE168"/>
    </row>
    <row r="169" spans="1:31">
      <c r="A169" s="148">
        <v>44166</v>
      </c>
      <c r="B169" s="67" t="s">
        <v>252</v>
      </c>
      <c r="C169" s="67" t="s">
        <v>254</v>
      </c>
      <c r="D169" s="67" t="s">
        <v>130</v>
      </c>
      <c r="E169" s="67" t="s">
        <v>237</v>
      </c>
      <c r="F169" s="67" t="s">
        <v>238</v>
      </c>
      <c r="G169" s="67" t="s">
        <v>253</v>
      </c>
      <c r="H169">
        <v>1.1077005869786287E-2</v>
      </c>
      <c r="I169">
        <v>7.987742528426009E-2</v>
      </c>
      <c r="J169">
        <v>4</v>
      </c>
      <c r="K169" s="152"/>
      <c r="L169">
        <v>4</v>
      </c>
      <c r="M169">
        <v>7.9711273978102876E-2</v>
      </c>
      <c r="N169" s="67" t="s">
        <v>179</v>
      </c>
      <c r="O169" s="67" t="s">
        <v>179</v>
      </c>
      <c r="P169" s="67" t="s">
        <v>179</v>
      </c>
      <c r="AD169"/>
      <c r="AE169"/>
    </row>
    <row r="170" spans="1:31">
      <c r="A170" s="148">
        <v>44166</v>
      </c>
      <c r="B170" s="67" t="s">
        <v>114</v>
      </c>
      <c r="C170" s="67" t="s">
        <v>162</v>
      </c>
      <c r="D170" s="67" t="s">
        <v>130</v>
      </c>
      <c r="E170" s="67" t="s">
        <v>135</v>
      </c>
      <c r="F170" s="67" t="s">
        <v>216</v>
      </c>
      <c r="G170" s="67" t="s">
        <v>134</v>
      </c>
      <c r="H170">
        <v>1.9696381420950097E-2</v>
      </c>
      <c r="I170">
        <v>0.14203262630866367</v>
      </c>
      <c r="J170">
        <v>5</v>
      </c>
      <c r="K170" s="152"/>
      <c r="L170">
        <v>5</v>
      </c>
      <c r="M170">
        <v>0.14192330578845178</v>
      </c>
      <c r="N170" s="67" t="s">
        <v>179</v>
      </c>
      <c r="O170" s="67" t="s">
        <v>179</v>
      </c>
      <c r="P170" s="67" t="s">
        <v>179</v>
      </c>
      <c r="AD170"/>
      <c r="AE170"/>
    </row>
    <row r="171" spans="1:31">
      <c r="A171" s="148">
        <v>44166</v>
      </c>
      <c r="B171" s="67" t="s">
        <v>232</v>
      </c>
      <c r="C171" s="67" t="s">
        <v>241</v>
      </c>
      <c r="D171" s="67" t="s">
        <v>130</v>
      </c>
      <c r="E171" s="67" t="s">
        <v>237</v>
      </c>
      <c r="F171" s="67" t="s">
        <v>238</v>
      </c>
      <c r="G171" s="67" t="s">
        <v>133</v>
      </c>
      <c r="H171">
        <v>1.1202941208602869E-2</v>
      </c>
      <c r="I171">
        <v>8.0785557927252311E-2</v>
      </c>
      <c r="J171">
        <v>4</v>
      </c>
      <c r="K171" s="152"/>
      <c r="L171">
        <v>4</v>
      </c>
      <c r="M171">
        <v>8.0589010189269741E-2</v>
      </c>
      <c r="N171" s="67" t="s">
        <v>179</v>
      </c>
      <c r="O171" s="67" t="s">
        <v>179</v>
      </c>
      <c r="P171" s="67" t="s">
        <v>179</v>
      </c>
      <c r="AD171"/>
      <c r="AE171"/>
    </row>
    <row r="172" spans="1:31">
      <c r="A172" s="148">
        <v>44166</v>
      </c>
      <c r="B172" s="67" t="s">
        <v>233</v>
      </c>
      <c r="C172" s="67" t="s">
        <v>242</v>
      </c>
      <c r="D172" s="67" t="s">
        <v>130</v>
      </c>
      <c r="E172" s="67" t="s">
        <v>237</v>
      </c>
      <c r="F172" s="67" t="s">
        <v>238</v>
      </c>
      <c r="G172" s="67" t="s">
        <v>134</v>
      </c>
      <c r="H172">
        <v>1.1202606833982295E-2</v>
      </c>
      <c r="I172">
        <v>8.0783146717572932E-2</v>
      </c>
      <c r="J172">
        <v>4</v>
      </c>
      <c r="K172" s="152"/>
      <c r="L172">
        <v>4</v>
      </c>
      <c r="M172">
        <v>8.0587748706974105E-2</v>
      </c>
      <c r="N172" s="67" t="s">
        <v>179</v>
      </c>
      <c r="O172" s="67" t="s">
        <v>179</v>
      </c>
      <c r="P172" s="67" t="s">
        <v>179</v>
      </c>
      <c r="AD172"/>
      <c r="AE172"/>
    </row>
    <row r="173" spans="1:31">
      <c r="A173" s="148">
        <v>44166</v>
      </c>
      <c r="B173" s="67" t="s">
        <v>234</v>
      </c>
      <c r="C173" s="67" t="s">
        <v>243</v>
      </c>
      <c r="D173" s="67" t="s">
        <v>130</v>
      </c>
      <c r="E173" s="67" t="s">
        <v>237</v>
      </c>
      <c r="F173" s="67" t="s">
        <v>238</v>
      </c>
      <c r="G173" s="67" t="s">
        <v>138</v>
      </c>
      <c r="H173">
        <v>1.1202515190849234E-2</v>
      </c>
      <c r="I173">
        <v>8.0782485869542342E-2</v>
      </c>
      <c r="J173">
        <v>4</v>
      </c>
      <c r="K173" s="152"/>
      <c r="L173">
        <v>4</v>
      </c>
      <c r="M173">
        <v>8.0587086228433941E-2</v>
      </c>
      <c r="N173" s="67" t="s">
        <v>179</v>
      </c>
      <c r="O173" s="67" t="s">
        <v>179</v>
      </c>
      <c r="P173" s="67" t="s">
        <v>179</v>
      </c>
      <c r="AD173"/>
      <c r="AE173"/>
    </row>
    <row r="174" spans="1:31">
      <c r="A174" s="148">
        <v>44166</v>
      </c>
      <c r="B174" s="67" t="s">
        <v>235</v>
      </c>
      <c r="C174" s="67" t="s">
        <v>244</v>
      </c>
      <c r="D174" s="67" t="s">
        <v>130</v>
      </c>
      <c r="E174" s="67" t="s">
        <v>237</v>
      </c>
      <c r="F174" s="67" t="s">
        <v>238</v>
      </c>
      <c r="G174" s="67" t="s">
        <v>139</v>
      </c>
      <c r="H174">
        <v>1.1202925686990784E-2</v>
      </c>
      <c r="I174">
        <v>8.0785445999315822E-2</v>
      </c>
      <c r="J174">
        <v>4</v>
      </c>
      <c r="K174" s="152"/>
      <c r="L174">
        <v>4</v>
      </c>
      <c r="M174">
        <v>8.0588066727544039E-2</v>
      </c>
      <c r="N174" s="67" t="s">
        <v>179</v>
      </c>
      <c r="O174" s="67" t="s">
        <v>179</v>
      </c>
      <c r="P174" s="67" t="s">
        <v>179</v>
      </c>
      <c r="AD174"/>
      <c r="AE174"/>
    </row>
    <row r="175" spans="1:31">
      <c r="A175" s="148">
        <v>44166</v>
      </c>
      <c r="B175" s="67" t="s">
        <v>236</v>
      </c>
      <c r="C175" s="67" t="s">
        <v>245</v>
      </c>
      <c r="D175" s="67" t="s">
        <v>130</v>
      </c>
      <c r="E175" s="67" t="s">
        <v>237</v>
      </c>
      <c r="F175" s="67" t="s">
        <v>238</v>
      </c>
      <c r="G175" s="67" t="s">
        <v>239</v>
      </c>
      <c r="H175">
        <v>8.7401592228621636E-3</v>
      </c>
      <c r="I175">
        <v>7.0000000000000007E-2</v>
      </c>
      <c r="J175">
        <v>4</v>
      </c>
      <c r="K175" s="152"/>
      <c r="L175">
        <v>4</v>
      </c>
      <c r="M175">
        <v>7.0000000000000007E-2</v>
      </c>
      <c r="N175" s="67" t="s">
        <v>179</v>
      </c>
      <c r="O175" s="67" t="s">
        <v>179</v>
      </c>
      <c r="P175" s="67" t="s">
        <v>179</v>
      </c>
      <c r="AD175"/>
      <c r="AE175"/>
    </row>
    <row r="176" spans="1:31">
      <c r="A176" s="148">
        <v>44166</v>
      </c>
      <c r="B176" s="67" t="s">
        <v>118</v>
      </c>
      <c r="C176" s="67" t="s">
        <v>163</v>
      </c>
      <c r="D176" s="67" t="s">
        <v>130</v>
      </c>
      <c r="E176" s="67" t="s">
        <v>136</v>
      </c>
      <c r="F176" s="67" t="s">
        <v>217</v>
      </c>
      <c r="G176" s="67" t="s">
        <v>133</v>
      </c>
      <c r="H176">
        <v>8.5523758649035289E-2</v>
      </c>
      <c r="I176">
        <v>0.29626299046877463</v>
      </c>
      <c r="J176">
        <v>7</v>
      </c>
      <c r="K176" s="152"/>
      <c r="L176">
        <v>7</v>
      </c>
      <c r="M176">
        <v>0.29390025597028957</v>
      </c>
      <c r="N176" s="67" t="s">
        <v>179</v>
      </c>
      <c r="O176" s="67" t="s">
        <v>179</v>
      </c>
      <c r="P176" s="67" t="s">
        <v>179</v>
      </c>
      <c r="AD176"/>
      <c r="AE176"/>
    </row>
    <row r="177" spans="1:31">
      <c r="A177" s="148">
        <v>44166</v>
      </c>
      <c r="B177" s="67" t="s">
        <v>115</v>
      </c>
      <c r="C177" s="67" t="s">
        <v>164</v>
      </c>
      <c r="D177" s="67" t="s">
        <v>130</v>
      </c>
      <c r="E177" s="67" t="s">
        <v>136</v>
      </c>
      <c r="F177" s="67" t="s">
        <v>217</v>
      </c>
      <c r="G177" s="67" t="s">
        <v>134</v>
      </c>
      <c r="H177">
        <v>8.5738056624025352E-2</v>
      </c>
      <c r="I177">
        <v>0.29700534043005844</v>
      </c>
      <c r="J177">
        <v>7</v>
      </c>
      <c r="K177" s="152"/>
      <c r="L177">
        <v>7</v>
      </c>
      <c r="M177">
        <v>0.29463414893197998</v>
      </c>
      <c r="N177" s="67" t="s">
        <v>179</v>
      </c>
      <c r="O177" s="67" t="s">
        <v>179</v>
      </c>
      <c r="P177" s="67" t="s">
        <v>179</v>
      </c>
      <c r="AD177"/>
      <c r="AE177"/>
    </row>
    <row r="178" spans="1:31">
      <c r="A178" s="148">
        <v>44159</v>
      </c>
      <c r="B178" s="67" t="s">
        <v>116</v>
      </c>
      <c r="C178" s="67" t="s">
        <v>165</v>
      </c>
      <c r="D178" s="67" t="s">
        <v>130</v>
      </c>
      <c r="E178" s="67" t="s">
        <v>137</v>
      </c>
      <c r="F178" s="67" t="s">
        <v>218</v>
      </c>
      <c r="G178" s="67" t="s">
        <v>133</v>
      </c>
      <c r="H178">
        <v>4.2954578022070006E-2</v>
      </c>
      <c r="I178">
        <v>0.1487990231038134</v>
      </c>
      <c r="J178">
        <v>5</v>
      </c>
      <c r="K178" s="152"/>
      <c r="L178">
        <v>5</v>
      </c>
      <c r="M178">
        <v>0.1487990231038134</v>
      </c>
      <c r="N178" s="67" t="s">
        <v>179</v>
      </c>
      <c r="O178" s="67" t="s">
        <v>179</v>
      </c>
      <c r="P178" s="67" t="s">
        <v>179</v>
      </c>
      <c r="AD178"/>
      <c r="AE178"/>
    </row>
    <row r="179" spans="1:31">
      <c r="A179" s="148">
        <v>44159</v>
      </c>
      <c r="B179" s="67" t="s">
        <v>117</v>
      </c>
      <c r="C179" s="67" t="s">
        <v>166</v>
      </c>
      <c r="D179" s="67" t="s">
        <v>130</v>
      </c>
      <c r="E179" s="67" t="s">
        <v>137</v>
      </c>
      <c r="F179" s="67" t="s">
        <v>218</v>
      </c>
      <c r="G179" s="67" t="s">
        <v>134</v>
      </c>
      <c r="H179">
        <v>4.3035209380405288E-2</v>
      </c>
      <c r="I179">
        <v>0.1490783383224534</v>
      </c>
      <c r="J179">
        <v>5</v>
      </c>
      <c r="K179" s="152"/>
      <c r="L179">
        <v>5</v>
      </c>
      <c r="M179">
        <v>0.1490783383224534</v>
      </c>
      <c r="N179" s="67" t="s">
        <v>179</v>
      </c>
      <c r="O179" s="67" t="s">
        <v>179</v>
      </c>
      <c r="P179" s="67" t="s">
        <v>179</v>
      </c>
      <c r="AD179"/>
      <c r="AE179"/>
    </row>
    <row r="180" spans="1:31">
      <c r="A180" s="148">
        <v>44159</v>
      </c>
      <c r="B180" s="67" t="s">
        <v>110</v>
      </c>
      <c r="C180" s="67" t="s">
        <v>180</v>
      </c>
      <c r="D180" s="67" t="s">
        <v>130</v>
      </c>
      <c r="E180" s="67" t="s">
        <v>131</v>
      </c>
      <c r="F180" s="67" t="s">
        <v>215</v>
      </c>
      <c r="G180" s="67" t="s">
        <v>133</v>
      </c>
      <c r="H180">
        <v>6.0075558836412302E-2</v>
      </c>
      <c r="I180">
        <v>0.43321101557367658</v>
      </c>
      <c r="J180">
        <v>7</v>
      </c>
      <c r="K180" s="152"/>
      <c r="L180">
        <v>7</v>
      </c>
      <c r="M180">
        <v>0.43233975366798799</v>
      </c>
      <c r="N180" s="67" t="s">
        <v>179</v>
      </c>
      <c r="O180" s="67" t="s">
        <v>179</v>
      </c>
      <c r="P180" s="67" t="s">
        <v>179</v>
      </c>
      <c r="AD180"/>
      <c r="AE180"/>
    </row>
    <row r="181" spans="1:31">
      <c r="A181" s="148">
        <v>44159</v>
      </c>
      <c r="B181" s="67" t="s">
        <v>112</v>
      </c>
      <c r="C181" s="67" t="s">
        <v>161</v>
      </c>
      <c r="D181" s="67" t="s">
        <v>130</v>
      </c>
      <c r="E181" s="67" t="s">
        <v>131</v>
      </c>
      <c r="F181" s="67" t="s">
        <v>215</v>
      </c>
      <c r="G181" s="67" t="s">
        <v>134</v>
      </c>
      <c r="H181">
        <v>6.1532812042074302E-2</v>
      </c>
      <c r="I181">
        <v>0.44371941788237379</v>
      </c>
      <c r="J181">
        <v>7</v>
      </c>
      <c r="K181" s="152"/>
      <c r="L181">
        <v>7</v>
      </c>
      <c r="M181">
        <v>0.44285828243199088</v>
      </c>
      <c r="N181" s="67" t="s">
        <v>179</v>
      </c>
      <c r="O181" s="67" t="s">
        <v>179</v>
      </c>
      <c r="P181" s="67" t="s">
        <v>179</v>
      </c>
      <c r="AD181"/>
      <c r="AE181"/>
    </row>
    <row r="182" spans="1:31">
      <c r="A182" s="148">
        <v>44159</v>
      </c>
      <c r="B182" s="67" t="s">
        <v>252</v>
      </c>
      <c r="C182" s="67" t="s">
        <v>254</v>
      </c>
      <c r="D182" s="67" t="s">
        <v>130</v>
      </c>
      <c r="E182" s="67" t="s">
        <v>237</v>
      </c>
      <c r="F182" s="67" t="s">
        <v>238</v>
      </c>
      <c r="G182" s="67" t="s">
        <v>253</v>
      </c>
      <c r="H182">
        <v>1.1053964829254167E-2</v>
      </c>
      <c r="I182">
        <v>7.9711273978102876E-2</v>
      </c>
      <c r="J182">
        <v>4</v>
      </c>
      <c r="K182" s="152"/>
      <c r="L182">
        <v>4</v>
      </c>
      <c r="M182">
        <v>7.9829695382192242E-2</v>
      </c>
      <c r="N182" s="67" t="s">
        <v>179</v>
      </c>
      <c r="O182" s="67" t="s">
        <v>179</v>
      </c>
      <c r="P182" s="67" t="s">
        <v>179</v>
      </c>
      <c r="AD182"/>
      <c r="AE182"/>
    </row>
    <row r="183" spans="1:31">
      <c r="A183" s="148">
        <v>44159</v>
      </c>
      <c r="B183" s="67" t="s">
        <v>114</v>
      </c>
      <c r="C183" s="67" t="s">
        <v>162</v>
      </c>
      <c r="D183" s="67" t="s">
        <v>130</v>
      </c>
      <c r="E183" s="67" t="s">
        <v>135</v>
      </c>
      <c r="F183" s="67" t="s">
        <v>216</v>
      </c>
      <c r="G183" s="67" t="s">
        <v>134</v>
      </c>
      <c r="H183">
        <v>1.9681221392446852E-2</v>
      </c>
      <c r="I183">
        <v>0.14192330578845178</v>
      </c>
      <c r="J183">
        <v>5</v>
      </c>
      <c r="K183" s="152"/>
      <c r="L183">
        <v>5</v>
      </c>
      <c r="M183">
        <v>0.1412044015545611</v>
      </c>
      <c r="N183" s="67" t="s">
        <v>179</v>
      </c>
      <c r="O183" s="67" t="s">
        <v>179</v>
      </c>
      <c r="P183" s="67" t="s">
        <v>179</v>
      </c>
      <c r="AD183"/>
      <c r="AE183"/>
    </row>
    <row r="184" spans="1:31">
      <c r="A184" s="148">
        <v>44159</v>
      </c>
      <c r="B184" s="67" t="s">
        <v>232</v>
      </c>
      <c r="C184" s="67" t="s">
        <v>241</v>
      </c>
      <c r="D184" s="67" t="s">
        <v>130</v>
      </c>
      <c r="E184" s="67" t="s">
        <v>237</v>
      </c>
      <c r="F184" s="67" t="s">
        <v>238</v>
      </c>
      <c r="G184" s="67" t="s">
        <v>133</v>
      </c>
      <c r="H184">
        <v>1.117568494139623E-2</v>
      </c>
      <c r="I184">
        <v>8.0589010189269741E-2</v>
      </c>
      <c r="J184">
        <v>4</v>
      </c>
      <c r="K184" s="152"/>
      <c r="L184">
        <v>4</v>
      </c>
      <c r="M184">
        <v>8.069395928447308E-2</v>
      </c>
      <c r="N184" s="67" t="s">
        <v>179</v>
      </c>
      <c r="O184" s="67" t="s">
        <v>179</v>
      </c>
      <c r="P184" s="67" t="s">
        <v>179</v>
      </c>
      <c r="AD184"/>
      <c r="AE184"/>
    </row>
    <row r="185" spans="1:31">
      <c r="A185" s="148">
        <v>44159</v>
      </c>
      <c r="B185" s="67" t="s">
        <v>233</v>
      </c>
      <c r="C185" s="67" t="s">
        <v>242</v>
      </c>
      <c r="D185" s="67" t="s">
        <v>130</v>
      </c>
      <c r="E185" s="67" t="s">
        <v>237</v>
      </c>
      <c r="F185" s="67" t="s">
        <v>238</v>
      </c>
      <c r="G185" s="67" t="s">
        <v>134</v>
      </c>
      <c r="H185">
        <v>1.1175510005276997E-2</v>
      </c>
      <c r="I185">
        <v>8.0587748706974105E-2</v>
      </c>
      <c r="J185">
        <v>4</v>
      </c>
      <c r="K185" s="152"/>
      <c r="L185">
        <v>4</v>
      </c>
      <c r="M185">
        <v>8.0693492132287672E-2</v>
      </c>
      <c r="N185" s="67" t="s">
        <v>179</v>
      </c>
      <c r="O185" s="67" t="s">
        <v>179</v>
      </c>
      <c r="P185" s="67" t="s">
        <v>179</v>
      </c>
      <c r="AD185"/>
      <c r="AE185"/>
    </row>
    <row r="186" spans="1:31">
      <c r="A186" s="148">
        <v>44159</v>
      </c>
      <c r="B186" s="67" t="s">
        <v>234</v>
      </c>
      <c r="C186" s="67" t="s">
        <v>243</v>
      </c>
      <c r="D186" s="67" t="s">
        <v>130</v>
      </c>
      <c r="E186" s="67" t="s">
        <v>237</v>
      </c>
      <c r="F186" s="67" t="s">
        <v>238</v>
      </c>
      <c r="G186" s="67" t="s">
        <v>138</v>
      </c>
      <c r="H186">
        <v>1.1175418136032941E-2</v>
      </c>
      <c r="I186">
        <v>8.0587086228433941E-2</v>
      </c>
      <c r="J186">
        <v>4</v>
      </c>
      <c r="K186" s="152"/>
      <c r="L186">
        <v>4</v>
      </c>
      <c r="M186">
        <v>8.0692830533334453E-2</v>
      </c>
      <c r="N186" s="67" t="s">
        <v>179</v>
      </c>
      <c r="O186" s="67" t="s">
        <v>179</v>
      </c>
      <c r="P186" s="67" t="s">
        <v>179</v>
      </c>
      <c r="AD186"/>
      <c r="AE186"/>
    </row>
    <row r="187" spans="1:31">
      <c r="A187" s="148">
        <v>44159</v>
      </c>
      <c r="B187" s="67" t="s">
        <v>235</v>
      </c>
      <c r="C187" s="67" t="s">
        <v>244</v>
      </c>
      <c r="D187" s="67" t="s">
        <v>130</v>
      </c>
      <c r="E187" s="67" t="s">
        <v>237</v>
      </c>
      <c r="F187" s="67" t="s">
        <v>238</v>
      </c>
      <c r="G187" s="67" t="s">
        <v>139</v>
      </c>
      <c r="H187">
        <v>1.1175554106795134E-2</v>
      </c>
      <c r="I187">
        <v>8.0588066727544039E-2</v>
      </c>
      <c r="J187">
        <v>4</v>
      </c>
      <c r="K187" s="152"/>
      <c r="L187">
        <v>4</v>
      </c>
      <c r="M187">
        <v>8.069222385115897E-2</v>
      </c>
      <c r="N187" s="67" t="s">
        <v>179</v>
      </c>
      <c r="O187" s="67" t="s">
        <v>179</v>
      </c>
      <c r="P187" s="67" t="s">
        <v>179</v>
      </c>
      <c r="AD187"/>
      <c r="AE187"/>
    </row>
    <row r="188" spans="1:31">
      <c r="A188" s="148">
        <v>44159</v>
      </c>
      <c r="B188" s="67" t="s">
        <v>236</v>
      </c>
      <c r="C188" s="67" t="s">
        <v>245</v>
      </c>
      <c r="D188" s="67" t="s">
        <v>130</v>
      </c>
      <c r="E188" s="67" t="s">
        <v>237</v>
      </c>
      <c r="F188" s="67" t="s">
        <v>238</v>
      </c>
      <c r="G188" s="67" t="s">
        <v>239</v>
      </c>
      <c r="H188">
        <v>8.7371285705251898E-3</v>
      </c>
      <c r="I188">
        <v>7.0000000000000007E-2</v>
      </c>
      <c r="J188">
        <v>4</v>
      </c>
      <c r="K188" s="152"/>
      <c r="L188">
        <v>4</v>
      </c>
      <c r="M188">
        <v>7.0000000000000007E-2</v>
      </c>
      <c r="N188" s="67" t="s">
        <v>179</v>
      </c>
      <c r="O188" s="67" t="s">
        <v>179</v>
      </c>
      <c r="P188" s="67" t="s">
        <v>179</v>
      </c>
      <c r="AD188"/>
      <c r="AE188"/>
    </row>
    <row r="189" spans="1:31">
      <c r="A189" s="148">
        <v>44159</v>
      </c>
      <c r="B189" s="67" t="s">
        <v>118</v>
      </c>
      <c r="C189" s="67" t="s">
        <v>163</v>
      </c>
      <c r="D189" s="67" t="s">
        <v>130</v>
      </c>
      <c r="E189" s="67" t="s">
        <v>136</v>
      </c>
      <c r="F189" s="67" t="s">
        <v>217</v>
      </c>
      <c r="G189" s="67" t="s">
        <v>133</v>
      </c>
      <c r="H189">
        <v>8.4841695949673307E-2</v>
      </c>
      <c r="I189">
        <v>0.29390025597028957</v>
      </c>
      <c r="J189">
        <v>7</v>
      </c>
      <c r="K189" s="152"/>
      <c r="L189">
        <v>7</v>
      </c>
      <c r="M189">
        <v>0.29390025597028957</v>
      </c>
      <c r="N189" s="67" t="s">
        <v>179</v>
      </c>
      <c r="O189" s="67" t="s">
        <v>179</v>
      </c>
      <c r="P189" s="67" t="s">
        <v>179</v>
      </c>
      <c r="AD189"/>
      <c r="AE189"/>
    </row>
    <row r="190" spans="1:31">
      <c r="A190" s="148">
        <v>44159</v>
      </c>
      <c r="B190" s="67" t="s">
        <v>115</v>
      </c>
      <c r="C190" s="67" t="s">
        <v>164</v>
      </c>
      <c r="D190" s="67" t="s">
        <v>130</v>
      </c>
      <c r="E190" s="67" t="s">
        <v>136</v>
      </c>
      <c r="F190" s="67" t="s">
        <v>217</v>
      </c>
      <c r="G190" s="67" t="s">
        <v>134</v>
      </c>
      <c r="H190">
        <v>8.505355259916747E-2</v>
      </c>
      <c r="I190">
        <v>0.29463414893197998</v>
      </c>
      <c r="J190">
        <v>7</v>
      </c>
      <c r="K190" s="152"/>
      <c r="L190">
        <v>7</v>
      </c>
      <c r="M190">
        <v>0.29463414893197998</v>
      </c>
      <c r="N190" s="67" t="s">
        <v>179</v>
      </c>
      <c r="O190" s="67" t="s">
        <v>179</v>
      </c>
      <c r="P190" s="67" t="s">
        <v>179</v>
      </c>
      <c r="AD190"/>
      <c r="AE190"/>
    </row>
    <row r="191" spans="1:31">
      <c r="A191" s="148">
        <v>44152</v>
      </c>
      <c r="B191" s="67" t="s">
        <v>116</v>
      </c>
      <c r="C191" s="67" t="s">
        <v>165</v>
      </c>
      <c r="D191" s="67" t="s">
        <v>130</v>
      </c>
      <c r="E191" s="67" t="s">
        <v>137</v>
      </c>
      <c r="F191" s="67" t="s">
        <v>218</v>
      </c>
      <c r="G191" s="67" t="s">
        <v>133</v>
      </c>
      <c r="H191">
        <v>4.2954578022070006E-2</v>
      </c>
      <c r="I191">
        <v>0.1487990231038134</v>
      </c>
      <c r="J191">
        <v>5</v>
      </c>
      <c r="K191" s="152"/>
      <c r="L191">
        <v>5</v>
      </c>
      <c r="M191">
        <v>0.14967288496805542</v>
      </c>
      <c r="N191" s="67" t="s">
        <v>179</v>
      </c>
      <c r="O191" s="67" t="s">
        <v>179</v>
      </c>
      <c r="P191" s="67" t="s">
        <v>179</v>
      </c>
      <c r="AD191"/>
      <c r="AE191"/>
    </row>
    <row r="192" spans="1:31">
      <c r="A192" s="148">
        <v>44152</v>
      </c>
      <c r="B192" s="67" t="s">
        <v>117</v>
      </c>
      <c r="C192" s="67" t="s">
        <v>166</v>
      </c>
      <c r="D192" s="67" t="s">
        <v>130</v>
      </c>
      <c r="E192" s="67" t="s">
        <v>137</v>
      </c>
      <c r="F192" s="67" t="s">
        <v>218</v>
      </c>
      <c r="G192" s="67" t="s">
        <v>134</v>
      </c>
      <c r="H192">
        <v>4.3035209380405288E-2</v>
      </c>
      <c r="I192">
        <v>0.1490783383224534</v>
      </c>
      <c r="J192">
        <v>5</v>
      </c>
      <c r="K192" s="152"/>
      <c r="L192">
        <v>5</v>
      </c>
      <c r="M192">
        <v>0.14995226333354467</v>
      </c>
      <c r="N192" s="67" t="s">
        <v>179</v>
      </c>
      <c r="O192" s="67" t="s">
        <v>179</v>
      </c>
      <c r="P192" s="67" t="s">
        <v>179</v>
      </c>
      <c r="AD192"/>
      <c r="AE192"/>
    </row>
    <row r="193" spans="1:31">
      <c r="A193" s="148">
        <v>44152</v>
      </c>
      <c r="B193" s="67" t="s">
        <v>110</v>
      </c>
      <c r="C193" s="67" t="s">
        <v>180</v>
      </c>
      <c r="D193" s="67" t="s">
        <v>130</v>
      </c>
      <c r="E193" s="67" t="s">
        <v>131</v>
      </c>
      <c r="F193" s="67" t="s">
        <v>215</v>
      </c>
      <c r="G193" s="67" t="s">
        <v>133</v>
      </c>
      <c r="H193">
        <v>5.9954736548900045E-2</v>
      </c>
      <c r="I193">
        <v>0.43233975366798799</v>
      </c>
      <c r="J193">
        <v>7</v>
      </c>
      <c r="K193" s="152"/>
      <c r="L193">
        <v>7</v>
      </c>
      <c r="M193">
        <v>0.43035273505255156</v>
      </c>
      <c r="N193" s="67" t="s">
        <v>179</v>
      </c>
      <c r="O193" s="67" t="s">
        <v>179</v>
      </c>
      <c r="P193" s="67" t="s">
        <v>179</v>
      </c>
      <c r="AD193"/>
      <c r="AE193"/>
    </row>
    <row r="194" spans="1:31">
      <c r="A194" s="148">
        <v>44152</v>
      </c>
      <c r="B194" s="67" t="s">
        <v>112</v>
      </c>
      <c r="C194" s="67" t="s">
        <v>161</v>
      </c>
      <c r="D194" s="67" t="s">
        <v>130</v>
      </c>
      <c r="E194" s="67" t="s">
        <v>131</v>
      </c>
      <c r="F194" s="67" t="s">
        <v>215</v>
      </c>
      <c r="G194" s="67" t="s">
        <v>134</v>
      </c>
      <c r="H194">
        <v>6.141339404124832E-2</v>
      </c>
      <c r="I194">
        <v>0.44285828243199088</v>
      </c>
      <c r="J194">
        <v>7</v>
      </c>
      <c r="K194" s="152"/>
      <c r="L194">
        <v>7</v>
      </c>
      <c r="M194">
        <v>0.44060613478272109</v>
      </c>
      <c r="N194" s="67" t="s">
        <v>179</v>
      </c>
      <c r="O194" s="67" t="s">
        <v>179</v>
      </c>
      <c r="P194" s="67" t="s">
        <v>179</v>
      </c>
      <c r="AD194"/>
      <c r="AE194"/>
    </row>
    <row r="195" spans="1:31">
      <c r="A195" s="148">
        <v>44152</v>
      </c>
      <c r="B195" s="67" t="s">
        <v>252</v>
      </c>
      <c r="C195" s="67" t="s">
        <v>254</v>
      </c>
      <c r="D195" s="67" t="s">
        <v>130</v>
      </c>
      <c r="E195" s="67" t="s">
        <v>237</v>
      </c>
      <c r="F195" s="67" t="s">
        <v>238</v>
      </c>
      <c r="G195" s="67" t="s">
        <v>253</v>
      </c>
      <c r="H195">
        <v>1.1070386923275576E-2</v>
      </c>
      <c r="I195">
        <v>7.9829695382192242E-2</v>
      </c>
      <c r="J195">
        <v>4</v>
      </c>
      <c r="K195" s="152"/>
      <c r="L195">
        <v>4</v>
      </c>
      <c r="M195">
        <v>7.9692611493972568E-2</v>
      </c>
      <c r="N195" s="67" t="s">
        <v>179</v>
      </c>
      <c r="O195" s="67" t="s">
        <v>179</v>
      </c>
      <c r="P195" s="67" t="s">
        <v>179</v>
      </c>
      <c r="AD195"/>
      <c r="AE195"/>
    </row>
    <row r="196" spans="1:31">
      <c r="A196" s="148">
        <v>44152</v>
      </c>
      <c r="B196" s="67" t="s">
        <v>114</v>
      </c>
      <c r="C196" s="67" t="s">
        <v>162</v>
      </c>
      <c r="D196" s="67" t="s">
        <v>130</v>
      </c>
      <c r="E196" s="67" t="s">
        <v>135</v>
      </c>
      <c r="F196" s="67" t="s">
        <v>216</v>
      </c>
      <c r="G196" s="67" t="s">
        <v>134</v>
      </c>
      <c r="H196">
        <v>1.9581527312545272E-2</v>
      </c>
      <c r="I196">
        <v>0.1412044015545611</v>
      </c>
      <c r="J196">
        <v>5</v>
      </c>
      <c r="K196" s="152"/>
      <c r="L196">
        <v>5</v>
      </c>
      <c r="M196">
        <v>0.14010089217225871</v>
      </c>
      <c r="N196" s="67" t="s">
        <v>179</v>
      </c>
      <c r="O196" s="67" t="s">
        <v>179</v>
      </c>
      <c r="P196" s="67" t="s">
        <v>179</v>
      </c>
      <c r="AD196"/>
      <c r="AE196"/>
    </row>
    <row r="197" spans="1:31">
      <c r="A197" s="148">
        <v>44152</v>
      </c>
      <c r="B197" s="67" t="s">
        <v>232</v>
      </c>
      <c r="C197" s="67" t="s">
        <v>241</v>
      </c>
      <c r="D197" s="67" t="s">
        <v>130</v>
      </c>
      <c r="E197" s="67" t="s">
        <v>237</v>
      </c>
      <c r="F197" s="67" t="s">
        <v>238</v>
      </c>
      <c r="G197" s="67" t="s">
        <v>133</v>
      </c>
      <c r="H197">
        <v>1.1190238762321968E-2</v>
      </c>
      <c r="I197">
        <v>8.069395928447308E-2</v>
      </c>
      <c r="J197">
        <v>4</v>
      </c>
      <c r="K197" s="152"/>
      <c r="L197">
        <v>4</v>
      </c>
      <c r="M197">
        <v>8.0752364520250905E-2</v>
      </c>
      <c r="N197" s="67" t="s">
        <v>179</v>
      </c>
      <c r="O197" s="67" t="s">
        <v>179</v>
      </c>
      <c r="P197" s="67" t="s">
        <v>179</v>
      </c>
      <c r="AD197"/>
      <c r="AE197"/>
    </row>
    <row r="198" spans="1:31">
      <c r="A198" s="148">
        <v>44152</v>
      </c>
      <c r="B198" s="67" t="s">
        <v>233</v>
      </c>
      <c r="C198" s="67" t="s">
        <v>242</v>
      </c>
      <c r="D198" s="67" t="s">
        <v>130</v>
      </c>
      <c r="E198" s="67" t="s">
        <v>237</v>
      </c>
      <c r="F198" s="67" t="s">
        <v>238</v>
      </c>
      <c r="G198" s="67" t="s">
        <v>134</v>
      </c>
      <c r="H198">
        <v>1.1190173979969738E-2</v>
      </c>
      <c r="I198">
        <v>8.0693492132287672E-2</v>
      </c>
      <c r="J198">
        <v>4</v>
      </c>
      <c r="K198" s="152"/>
      <c r="L198">
        <v>4</v>
      </c>
      <c r="M198">
        <v>8.0751670495469413E-2</v>
      </c>
      <c r="N198" s="67" t="s">
        <v>179</v>
      </c>
      <c r="O198" s="67" t="s">
        <v>179</v>
      </c>
      <c r="P198" s="67" t="s">
        <v>179</v>
      </c>
      <c r="AD198"/>
      <c r="AE198"/>
    </row>
    <row r="199" spans="1:31">
      <c r="A199" s="148">
        <v>44152</v>
      </c>
      <c r="B199" s="67" t="s">
        <v>234</v>
      </c>
      <c r="C199" s="67" t="s">
        <v>243</v>
      </c>
      <c r="D199" s="67" t="s">
        <v>130</v>
      </c>
      <c r="E199" s="67" t="s">
        <v>237</v>
      </c>
      <c r="F199" s="67" t="s">
        <v>238</v>
      </c>
      <c r="G199" s="67" t="s">
        <v>138</v>
      </c>
      <c r="H199">
        <v>1.1190082232702446E-2</v>
      </c>
      <c r="I199">
        <v>8.0692830533334453E-2</v>
      </c>
      <c r="J199">
        <v>4</v>
      </c>
      <c r="K199" s="152"/>
      <c r="L199">
        <v>4</v>
      </c>
      <c r="M199">
        <v>8.0751009359917358E-2</v>
      </c>
      <c r="N199" s="67" t="s">
        <v>179</v>
      </c>
      <c r="O199" s="67" t="s">
        <v>179</v>
      </c>
      <c r="P199" s="67" t="s">
        <v>179</v>
      </c>
      <c r="AD199"/>
      <c r="AE199"/>
    </row>
    <row r="200" spans="1:31">
      <c r="A200" s="148">
        <v>44152</v>
      </c>
      <c r="B200" s="67" t="s">
        <v>235</v>
      </c>
      <c r="C200" s="67" t="s">
        <v>244</v>
      </c>
      <c r="D200" s="67" t="s">
        <v>130</v>
      </c>
      <c r="E200" s="67" t="s">
        <v>237</v>
      </c>
      <c r="F200" s="67" t="s">
        <v>238</v>
      </c>
      <c r="G200" s="67" t="s">
        <v>139</v>
      </c>
      <c r="H200">
        <v>1.1189998101021999E-2</v>
      </c>
      <c r="I200">
        <v>8.069222385115897E-2</v>
      </c>
      <c r="J200">
        <v>4</v>
      </c>
      <c r="K200" s="152"/>
      <c r="L200">
        <v>4</v>
      </c>
      <c r="M200">
        <v>8.0750899646948676E-2</v>
      </c>
      <c r="N200" s="67" t="s">
        <v>179</v>
      </c>
      <c r="O200" s="67" t="s">
        <v>179</v>
      </c>
      <c r="P200" s="67" t="s">
        <v>179</v>
      </c>
      <c r="AD200"/>
      <c r="AE200"/>
    </row>
    <row r="201" spans="1:31">
      <c r="A201" s="148">
        <v>44152</v>
      </c>
      <c r="B201" s="67" t="s">
        <v>236</v>
      </c>
      <c r="C201" s="67" t="s">
        <v>245</v>
      </c>
      <c r="D201" s="67" t="s">
        <v>130</v>
      </c>
      <c r="E201" s="67" t="s">
        <v>237</v>
      </c>
      <c r="F201" s="67" t="s">
        <v>238</v>
      </c>
      <c r="G201" s="67" t="s">
        <v>239</v>
      </c>
      <c r="H201">
        <v>8.7623902020263541E-3</v>
      </c>
      <c r="I201">
        <v>7.0000000000000007E-2</v>
      </c>
      <c r="J201">
        <v>4</v>
      </c>
      <c r="K201" s="152"/>
      <c r="L201">
        <v>4</v>
      </c>
      <c r="M201">
        <v>7.0000000000000007E-2</v>
      </c>
      <c r="N201" s="67" t="s">
        <v>179</v>
      </c>
      <c r="O201" s="67" t="s">
        <v>179</v>
      </c>
      <c r="P201" s="67" t="s">
        <v>179</v>
      </c>
      <c r="AD201"/>
      <c r="AE201"/>
    </row>
    <row r="202" spans="1:31">
      <c r="A202" s="148">
        <v>44152</v>
      </c>
      <c r="B202" s="67" t="s">
        <v>118</v>
      </c>
      <c r="C202" s="67" t="s">
        <v>163</v>
      </c>
      <c r="D202" s="67" t="s">
        <v>130</v>
      </c>
      <c r="E202" s="67" t="s">
        <v>136</v>
      </c>
      <c r="F202" s="67" t="s">
        <v>217</v>
      </c>
      <c r="G202" s="67" t="s">
        <v>133</v>
      </c>
      <c r="H202">
        <v>8.4841695949673307E-2</v>
      </c>
      <c r="I202">
        <v>0.29390025597028957</v>
      </c>
      <c r="J202">
        <v>7</v>
      </c>
      <c r="K202" s="152"/>
      <c r="L202">
        <v>7</v>
      </c>
      <c r="M202">
        <v>0.29390025597028957</v>
      </c>
      <c r="N202" s="67" t="s">
        <v>179</v>
      </c>
      <c r="O202" s="67" t="s">
        <v>179</v>
      </c>
      <c r="P202" s="67" t="s">
        <v>179</v>
      </c>
      <c r="AD202"/>
      <c r="AE202"/>
    </row>
    <row r="203" spans="1:31">
      <c r="A203" s="148">
        <v>44152</v>
      </c>
      <c r="B203" s="67" t="s">
        <v>115</v>
      </c>
      <c r="C203" s="67" t="s">
        <v>164</v>
      </c>
      <c r="D203" s="67" t="s">
        <v>130</v>
      </c>
      <c r="E203" s="67" t="s">
        <v>136</v>
      </c>
      <c r="F203" s="67" t="s">
        <v>217</v>
      </c>
      <c r="G203" s="67" t="s">
        <v>134</v>
      </c>
      <c r="H203">
        <v>8.505355259916747E-2</v>
      </c>
      <c r="I203">
        <v>0.29463414893197998</v>
      </c>
      <c r="J203">
        <v>7</v>
      </c>
      <c r="K203" s="152"/>
      <c r="L203">
        <v>7</v>
      </c>
      <c r="M203">
        <v>0.29463414893197998</v>
      </c>
      <c r="N203" s="67" t="s">
        <v>179</v>
      </c>
      <c r="O203" s="67" t="s">
        <v>179</v>
      </c>
      <c r="P203" s="67" t="s">
        <v>179</v>
      </c>
      <c r="AD203"/>
      <c r="AE203"/>
    </row>
    <row r="204" spans="1:31">
      <c r="A204" s="148">
        <v>44145</v>
      </c>
      <c r="B204" s="67" t="s">
        <v>116</v>
      </c>
      <c r="C204" s="67" t="s">
        <v>165</v>
      </c>
      <c r="D204" s="67" t="s">
        <v>130</v>
      </c>
      <c r="E204" s="67" t="s">
        <v>137</v>
      </c>
      <c r="F204" s="67" t="s">
        <v>218</v>
      </c>
      <c r="G204" s="67" t="s">
        <v>133</v>
      </c>
      <c r="H204">
        <v>4.320684021334735E-2</v>
      </c>
      <c r="I204">
        <v>0.14967288496805542</v>
      </c>
      <c r="J204">
        <v>5</v>
      </c>
      <c r="K204" s="152"/>
      <c r="L204">
        <v>5</v>
      </c>
      <c r="M204">
        <v>0.14967288496805542</v>
      </c>
      <c r="N204" s="67" t="s">
        <v>179</v>
      </c>
      <c r="O204" s="67" t="s">
        <v>179</v>
      </c>
      <c r="P204" s="67" t="s">
        <v>179</v>
      </c>
      <c r="AD204"/>
      <c r="AE204"/>
    </row>
    <row r="205" spans="1:31">
      <c r="A205" s="148">
        <v>44145</v>
      </c>
      <c r="B205" s="67" t="s">
        <v>117</v>
      </c>
      <c r="C205" s="67" t="s">
        <v>166</v>
      </c>
      <c r="D205" s="67" t="s">
        <v>130</v>
      </c>
      <c r="E205" s="67" t="s">
        <v>137</v>
      </c>
      <c r="F205" s="67" t="s">
        <v>218</v>
      </c>
      <c r="G205" s="67" t="s">
        <v>134</v>
      </c>
      <c r="H205">
        <v>4.3287489800607835E-2</v>
      </c>
      <c r="I205">
        <v>0.14995226333354467</v>
      </c>
      <c r="J205">
        <v>5</v>
      </c>
      <c r="K205" s="152"/>
      <c r="L205">
        <v>5</v>
      </c>
      <c r="M205">
        <v>0.14995226333354467</v>
      </c>
      <c r="N205" s="67" t="s">
        <v>179</v>
      </c>
      <c r="O205" s="67" t="s">
        <v>179</v>
      </c>
      <c r="P205" s="67" t="s">
        <v>179</v>
      </c>
      <c r="AD205"/>
      <c r="AE205"/>
    </row>
    <row r="206" spans="1:31">
      <c r="A206" s="148">
        <v>44145</v>
      </c>
      <c r="B206" s="67" t="s">
        <v>110</v>
      </c>
      <c r="C206" s="67" t="s">
        <v>180</v>
      </c>
      <c r="D206" s="67" t="s">
        <v>130</v>
      </c>
      <c r="E206" s="67" t="s">
        <v>131</v>
      </c>
      <c r="F206" s="67" t="s">
        <v>215</v>
      </c>
      <c r="G206" s="67" t="s">
        <v>133</v>
      </c>
      <c r="H206">
        <v>5.9679186644928599E-2</v>
      </c>
      <c r="I206">
        <v>0.43035273505255156</v>
      </c>
      <c r="J206">
        <v>7</v>
      </c>
      <c r="K206" s="152"/>
      <c r="L206">
        <v>7</v>
      </c>
      <c r="M206">
        <v>0.42863454036064652</v>
      </c>
      <c r="N206" s="67" t="s">
        <v>179</v>
      </c>
      <c r="O206" s="67" t="s">
        <v>179</v>
      </c>
      <c r="P206" s="67" t="s">
        <v>179</v>
      </c>
      <c r="AD206"/>
      <c r="AE206"/>
    </row>
    <row r="207" spans="1:31">
      <c r="A207" s="148">
        <v>44145</v>
      </c>
      <c r="B207" s="67" t="s">
        <v>112</v>
      </c>
      <c r="C207" s="67" t="s">
        <v>161</v>
      </c>
      <c r="D207" s="67" t="s">
        <v>130</v>
      </c>
      <c r="E207" s="67" t="s">
        <v>131</v>
      </c>
      <c r="F207" s="67" t="s">
        <v>215</v>
      </c>
      <c r="G207" s="67" t="s">
        <v>134</v>
      </c>
      <c r="H207">
        <v>6.110107735550379E-2</v>
      </c>
      <c r="I207">
        <v>0.44060613478272109</v>
      </c>
      <c r="J207">
        <v>7</v>
      </c>
      <c r="K207" s="152"/>
      <c r="L207">
        <v>7</v>
      </c>
      <c r="M207">
        <v>0.43856650737336716</v>
      </c>
      <c r="N207" s="67" t="s">
        <v>179</v>
      </c>
      <c r="O207" s="67" t="s">
        <v>179</v>
      </c>
      <c r="P207" s="67" t="s">
        <v>179</v>
      </c>
      <c r="AD207"/>
      <c r="AE207"/>
    </row>
    <row r="208" spans="1:31">
      <c r="A208" s="148">
        <v>44145</v>
      </c>
      <c r="B208" s="67" t="s">
        <v>252</v>
      </c>
      <c r="C208" s="67" t="s">
        <v>254</v>
      </c>
      <c r="D208" s="67" t="s">
        <v>130</v>
      </c>
      <c r="E208" s="67" t="s">
        <v>237</v>
      </c>
      <c r="F208" s="67" t="s">
        <v>238</v>
      </c>
      <c r="G208" s="67" t="s">
        <v>253</v>
      </c>
      <c r="H208">
        <v>1.1051376808351884E-2</v>
      </c>
      <c r="I208">
        <v>7.9692611493972568E-2</v>
      </c>
      <c r="J208">
        <v>4</v>
      </c>
      <c r="K208" s="152"/>
      <c r="L208">
        <v>4</v>
      </c>
      <c r="M208">
        <v>7.814254898571811E-2</v>
      </c>
      <c r="N208" s="67" t="s">
        <v>179</v>
      </c>
      <c r="O208" s="67" t="s">
        <v>179</v>
      </c>
      <c r="P208" s="67" t="s">
        <v>179</v>
      </c>
      <c r="AD208"/>
      <c r="AE208"/>
    </row>
    <row r="209" spans="1:31">
      <c r="A209" s="148">
        <v>44145</v>
      </c>
      <c r="B209" s="67" t="s">
        <v>114</v>
      </c>
      <c r="C209" s="67" t="s">
        <v>162</v>
      </c>
      <c r="D209" s="67" t="s">
        <v>130</v>
      </c>
      <c r="E209" s="67" t="s">
        <v>135</v>
      </c>
      <c r="F209" s="67" t="s">
        <v>216</v>
      </c>
      <c r="G209" s="67" t="s">
        <v>134</v>
      </c>
      <c r="H209">
        <v>1.9428498094820393E-2</v>
      </c>
      <c r="I209">
        <v>0.14010089217225871</v>
      </c>
      <c r="J209">
        <v>5</v>
      </c>
      <c r="K209" s="152"/>
      <c r="L209">
        <v>5</v>
      </c>
      <c r="M209">
        <v>0.14012504829945074</v>
      </c>
      <c r="N209" s="67" t="s">
        <v>179</v>
      </c>
      <c r="O209" s="67" t="s">
        <v>179</v>
      </c>
      <c r="P209" s="67" t="s">
        <v>179</v>
      </c>
      <c r="AD209"/>
      <c r="AE209"/>
    </row>
    <row r="210" spans="1:31">
      <c r="A210" s="148">
        <v>44145</v>
      </c>
      <c r="B210" s="67" t="s">
        <v>232</v>
      </c>
      <c r="C210" s="67" t="s">
        <v>241</v>
      </c>
      <c r="D210" s="67" t="s">
        <v>130</v>
      </c>
      <c r="E210" s="67" t="s">
        <v>237</v>
      </c>
      <c r="F210" s="67" t="s">
        <v>238</v>
      </c>
      <c r="G210" s="67" t="s">
        <v>133</v>
      </c>
      <c r="H210">
        <v>1.1198338111258602E-2</v>
      </c>
      <c r="I210">
        <v>8.0752364520250905E-2</v>
      </c>
      <c r="J210">
        <v>4</v>
      </c>
      <c r="K210" s="152"/>
      <c r="L210">
        <v>4</v>
      </c>
      <c r="M210">
        <v>7.9181018036254991E-2</v>
      </c>
      <c r="N210" s="67" t="s">
        <v>179</v>
      </c>
      <c r="O210" s="67" t="s">
        <v>179</v>
      </c>
      <c r="P210" s="67" t="s">
        <v>179</v>
      </c>
      <c r="AD210"/>
      <c r="AE210"/>
    </row>
    <row r="211" spans="1:31">
      <c r="A211" s="148">
        <v>44145</v>
      </c>
      <c r="B211" s="67" t="s">
        <v>233</v>
      </c>
      <c r="C211" s="67" t="s">
        <v>242</v>
      </c>
      <c r="D211" s="67" t="s">
        <v>130</v>
      </c>
      <c r="E211" s="67" t="s">
        <v>237</v>
      </c>
      <c r="F211" s="67" t="s">
        <v>238</v>
      </c>
      <c r="G211" s="67" t="s">
        <v>134</v>
      </c>
      <c r="H211">
        <v>1.1198241867337982E-2</v>
      </c>
      <c r="I211">
        <v>8.0751670495469413E-2</v>
      </c>
      <c r="J211">
        <v>4</v>
      </c>
      <c r="K211" s="152"/>
      <c r="L211">
        <v>4</v>
      </c>
      <c r="M211">
        <v>7.9183044923923043E-2</v>
      </c>
      <c r="N211" s="67" t="s">
        <v>179</v>
      </c>
      <c r="O211" s="67" t="s">
        <v>179</v>
      </c>
      <c r="P211" s="67" t="s">
        <v>179</v>
      </c>
      <c r="AD211"/>
      <c r="AE211"/>
    </row>
    <row r="212" spans="1:31">
      <c r="A212" s="148">
        <v>44145</v>
      </c>
      <c r="B212" s="67" t="s">
        <v>234</v>
      </c>
      <c r="C212" s="67" t="s">
        <v>243</v>
      </c>
      <c r="D212" s="67" t="s">
        <v>130</v>
      </c>
      <c r="E212" s="67" t="s">
        <v>237</v>
      </c>
      <c r="F212" s="67" t="s">
        <v>238</v>
      </c>
      <c r="G212" s="67" t="s">
        <v>138</v>
      </c>
      <c r="H212">
        <v>1.1198150184332869E-2</v>
      </c>
      <c r="I212">
        <v>8.0751009359917358E-2</v>
      </c>
      <c r="J212">
        <v>4</v>
      </c>
      <c r="K212" s="152"/>
      <c r="L212">
        <v>4</v>
      </c>
      <c r="M212">
        <v>7.9182370567778743E-2</v>
      </c>
      <c r="N212" s="67" t="s">
        <v>179</v>
      </c>
      <c r="O212" s="67" t="s">
        <v>179</v>
      </c>
      <c r="P212" s="67" t="s">
        <v>179</v>
      </c>
      <c r="AD212"/>
      <c r="AE212"/>
    </row>
    <row r="213" spans="1:31">
      <c r="A213" s="148">
        <v>44145</v>
      </c>
      <c r="B213" s="67" t="s">
        <v>235</v>
      </c>
      <c r="C213" s="67" t="s">
        <v>244</v>
      </c>
      <c r="D213" s="67" t="s">
        <v>130</v>
      </c>
      <c r="E213" s="67" t="s">
        <v>237</v>
      </c>
      <c r="F213" s="67" t="s">
        <v>238</v>
      </c>
      <c r="G213" s="67" t="s">
        <v>139</v>
      </c>
      <c r="H213">
        <v>1.1198134969881554E-2</v>
      </c>
      <c r="I213">
        <v>8.0750899646948676E-2</v>
      </c>
      <c r="J213">
        <v>4</v>
      </c>
      <c r="K213" s="152"/>
      <c r="L213">
        <v>4</v>
      </c>
      <c r="M213">
        <v>7.917781427283925E-2</v>
      </c>
      <c r="N213" s="67" t="s">
        <v>179</v>
      </c>
      <c r="O213" s="67" t="s">
        <v>179</v>
      </c>
      <c r="P213" s="67" t="s">
        <v>179</v>
      </c>
      <c r="AD213"/>
      <c r="AE213"/>
    </row>
    <row r="214" spans="1:31">
      <c r="A214" s="148">
        <v>44145</v>
      </c>
      <c r="B214" s="67" t="s">
        <v>236</v>
      </c>
      <c r="C214" s="67" t="s">
        <v>245</v>
      </c>
      <c r="D214" s="67" t="s">
        <v>130</v>
      </c>
      <c r="E214" s="67" t="s">
        <v>237</v>
      </c>
      <c r="F214" s="67" t="s">
        <v>238</v>
      </c>
      <c r="G214" s="67" t="s">
        <v>239</v>
      </c>
      <c r="H214">
        <v>8.7698412817766996E-3</v>
      </c>
      <c r="I214">
        <v>7.0000000000000007E-2</v>
      </c>
      <c r="J214">
        <v>4</v>
      </c>
      <c r="K214" s="152"/>
      <c r="L214">
        <v>4</v>
      </c>
      <c r="M214">
        <v>7.0000000000000007E-2</v>
      </c>
      <c r="N214" s="67" t="s">
        <v>179</v>
      </c>
      <c r="O214" s="67" t="s">
        <v>179</v>
      </c>
      <c r="P214" s="67" t="s">
        <v>179</v>
      </c>
      <c r="AD214"/>
      <c r="AE214"/>
    </row>
    <row r="215" spans="1:31">
      <c r="A215" s="148">
        <v>44145</v>
      </c>
      <c r="B215" s="67" t="s">
        <v>118</v>
      </c>
      <c r="C215" s="67" t="s">
        <v>163</v>
      </c>
      <c r="D215" s="67" t="s">
        <v>130</v>
      </c>
      <c r="E215" s="67" t="s">
        <v>136</v>
      </c>
      <c r="F215" s="67" t="s">
        <v>217</v>
      </c>
      <c r="G215" s="67" t="s">
        <v>133</v>
      </c>
      <c r="H215">
        <v>8.4841695949673307E-2</v>
      </c>
      <c r="I215">
        <v>0.29390025597028957</v>
      </c>
      <c r="J215">
        <v>7</v>
      </c>
      <c r="K215" s="152"/>
      <c r="L215">
        <v>7</v>
      </c>
      <c r="M215">
        <v>0.29514291657114233</v>
      </c>
      <c r="N215" s="67" t="s">
        <v>179</v>
      </c>
      <c r="O215" s="67" t="s">
        <v>179</v>
      </c>
      <c r="P215" s="67" t="s">
        <v>179</v>
      </c>
      <c r="AD215"/>
      <c r="AE215"/>
    </row>
    <row r="216" spans="1:31">
      <c r="A216" s="148">
        <v>44145</v>
      </c>
      <c r="B216" s="67" t="s">
        <v>115</v>
      </c>
      <c r="C216" s="67" t="s">
        <v>164</v>
      </c>
      <c r="D216" s="67" t="s">
        <v>130</v>
      </c>
      <c r="E216" s="67" t="s">
        <v>136</v>
      </c>
      <c r="F216" s="67" t="s">
        <v>217</v>
      </c>
      <c r="G216" s="67" t="s">
        <v>134</v>
      </c>
      <c r="H216">
        <v>8.505355259916747E-2</v>
      </c>
      <c r="I216">
        <v>0.29463414893197998</v>
      </c>
      <c r="J216">
        <v>7</v>
      </c>
      <c r="K216" s="152"/>
      <c r="L216">
        <v>7</v>
      </c>
      <c r="M216">
        <v>0.29589011211001076</v>
      </c>
      <c r="N216" s="67" t="s">
        <v>179</v>
      </c>
      <c r="O216" s="67" t="s">
        <v>179</v>
      </c>
      <c r="P216" s="67" t="s">
        <v>179</v>
      </c>
      <c r="AD216"/>
      <c r="AE216"/>
    </row>
    <row r="217" spans="1:31">
      <c r="A217" s="148">
        <v>44138</v>
      </c>
      <c r="B217" s="67" t="s">
        <v>116</v>
      </c>
      <c r="C217" s="67" t="s">
        <v>165</v>
      </c>
      <c r="D217" s="67" t="s">
        <v>130</v>
      </c>
      <c r="E217" s="67" t="s">
        <v>137</v>
      </c>
      <c r="F217" s="67" t="s">
        <v>218</v>
      </c>
      <c r="G217" s="67" t="s">
        <v>133</v>
      </c>
      <c r="H217">
        <v>4.320684021334735E-2</v>
      </c>
      <c r="I217">
        <v>0.14967288496805542</v>
      </c>
      <c r="J217">
        <v>5</v>
      </c>
      <c r="K217" s="152"/>
      <c r="L217">
        <v>5</v>
      </c>
      <c r="M217">
        <v>0.15056997667094504</v>
      </c>
      <c r="N217" s="67" t="s">
        <v>179</v>
      </c>
      <c r="O217" s="67" t="s">
        <v>179</v>
      </c>
      <c r="P217" s="67" t="s">
        <v>179</v>
      </c>
      <c r="AD217"/>
      <c r="AE217"/>
    </row>
    <row r="218" spans="1:31">
      <c r="A218" s="148">
        <v>44138</v>
      </c>
      <c r="B218" s="67" t="s">
        <v>117</v>
      </c>
      <c r="C218" s="67" t="s">
        <v>166</v>
      </c>
      <c r="D218" s="67" t="s">
        <v>130</v>
      </c>
      <c r="E218" s="67" t="s">
        <v>137</v>
      </c>
      <c r="F218" s="67" t="s">
        <v>218</v>
      </c>
      <c r="G218" s="67" t="s">
        <v>134</v>
      </c>
      <c r="H218">
        <v>4.3287489800607835E-2</v>
      </c>
      <c r="I218">
        <v>0.14995226333354467</v>
      </c>
      <c r="J218">
        <v>5</v>
      </c>
      <c r="K218" s="152"/>
      <c r="L218">
        <v>5</v>
      </c>
      <c r="M218">
        <v>0.15083365805839866</v>
      </c>
      <c r="N218" s="67" t="s">
        <v>179</v>
      </c>
      <c r="O218" s="67" t="s">
        <v>179</v>
      </c>
      <c r="P218" s="67" t="s">
        <v>179</v>
      </c>
      <c r="AD218"/>
      <c r="AE218"/>
    </row>
    <row r="219" spans="1:31">
      <c r="A219" s="148">
        <v>44138</v>
      </c>
      <c r="B219" s="67" t="s">
        <v>110</v>
      </c>
      <c r="C219" s="67" t="s">
        <v>180</v>
      </c>
      <c r="D219" s="67" t="s">
        <v>130</v>
      </c>
      <c r="E219" s="67" t="s">
        <v>131</v>
      </c>
      <c r="F219" s="67" t="s">
        <v>215</v>
      </c>
      <c r="G219" s="67" t="s">
        <v>133</v>
      </c>
      <c r="H219">
        <v>5.9440915911740382E-2</v>
      </c>
      <c r="I219">
        <v>0.42863454036064652</v>
      </c>
      <c r="J219">
        <v>7</v>
      </c>
      <c r="K219" s="152"/>
      <c r="L219">
        <v>7</v>
      </c>
      <c r="M219">
        <v>0.429485925378917</v>
      </c>
      <c r="N219" s="67" t="s">
        <v>179</v>
      </c>
      <c r="O219" s="67" t="s">
        <v>179</v>
      </c>
      <c r="P219" s="67" t="s">
        <v>179</v>
      </c>
      <c r="AD219"/>
      <c r="AE219"/>
    </row>
    <row r="220" spans="1:31">
      <c r="A220" s="148">
        <v>44138</v>
      </c>
      <c r="B220" s="67" t="s">
        <v>112</v>
      </c>
      <c r="C220" s="67" t="s">
        <v>161</v>
      </c>
      <c r="D220" s="67" t="s">
        <v>130</v>
      </c>
      <c r="E220" s="67" t="s">
        <v>131</v>
      </c>
      <c r="F220" s="67" t="s">
        <v>215</v>
      </c>
      <c r="G220" s="67" t="s">
        <v>134</v>
      </c>
      <c r="H220">
        <v>6.0818231924455041E-2</v>
      </c>
      <c r="I220">
        <v>0.43856650737336716</v>
      </c>
      <c r="J220">
        <v>7</v>
      </c>
      <c r="K220" s="152"/>
      <c r="L220">
        <v>7</v>
      </c>
      <c r="M220">
        <v>0.43931249676886291</v>
      </c>
      <c r="N220" s="67" t="s">
        <v>179</v>
      </c>
      <c r="O220" s="67" t="s">
        <v>179</v>
      </c>
      <c r="P220" s="67" t="s">
        <v>179</v>
      </c>
      <c r="AD220"/>
      <c r="AE220"/>
    </row>
    <row r="221" spans="1:31">
      <c r="A221" s="148">
        <v>44138</v>
      </c>
      <c r="B221" s="67" t="s">
        <v>252</v>
      </c>
      <c r="C221" s="67" t="s">
        <v>254</v>
      </c>
      <c r="D221" s="67" t="s">
        <v>130</v>
      </c>
      <c r="E221" s="67" t="s">
        <v>237</v>
      </c>
      <c r="F221" s="67" t="s">
        <v>238</v>
      </c>
      <c r="G221" s="67" t="s">
        <v>253</v>
      </c>
      <c r="H221">
        <v>1.0836421813979355E-2</v>
      </c>
      <c r="I221">
        <v>7.814254898571811E-2</v>
      </c>
      <c r="J221">
        <v>4</v>
      </c>
      <c r="K221" s="152"/>
      <c r="L221">
        <v>4</v>
      </c>
      <c r="M221">
        <v>7.7498161957462897E-2</v>
      </c>
      <c r="N221" s="67" t="s">
        <v>179</v>
      </c>
      <c r="O221" s="67" t="s">
        <v>179</v>
      </c>
      <c r="P221" s="67" t="s">
        <v>179</v>
      </c>
      <c r="AD221"/>
      <c r="AE221"/>
    </row>
    <row r="222" spans="1:31">
      <c r="A222" s="148">
        <v>44138</v>
      </c>
      <c r="B222" s="67" t="s">
        <v>114</v>
      </c>
      <c r="C222" s="67" t="s">
        <v>162</v>
      </c>
      <c r="D222" s="67" t="s">
        <v>130</v>
      </c>
      <c r="E222" s="67" t="s">
        <v>135</v>
      </c>
      <c r="F222" s="67" t="s">
        <v>216</v>
      </c>
      <c r="G222" s="67" t="s">
        <v>134</v>
      </c>
      <c r="H222">
        <v>1.9431847946943762E-2</v>
      </c>
      <c r="I222">
        <v>0.14012504829945074</v>
      </c>
      <c r="J222">
        <v>5</v>
      </c>
      <c r="K222" s="152"/>
      <c r="L222">
        <v>5</v>
      </c>
      <c r="M222">
        <v>0.1397835956080693</v>
      </c>
      <c r="N222" s="67" t="s">
        <v>179</v>
      </c>
      <c r="O222" s="67" t="s">
        <v>179</v>
      </c>
      <c r="P222" s="67" t="s">
        <v>179</v>
      </c>
      <c r="AD222"/>
      <c r="AE222"/>
    </row>
    <row r="223" spans="1:31">
      <c r="A223" s="148">
        <v>44138</v>
      </c>
      <c r="B223" s="67" t="s">
        <v>232</v>
      </c>
      <c r="C223" s="67" t="s">
        <v>241</v>
      </c>
      <c r="D223" s="67" t="s">
        <v>130</v>
      </c>
      <c r="E223" s="67" t="s">
        <v>237</v>
      </c>
      <c r="F223" s="67" t="s">
        <v>238</v>
      </c>
      <c r="G223" s="67" t="s">
        <v>133</v>
      </c>
      <c r="H223">
        <v>1.0980431560506014E-2</v>
      </c>
      <c r="I223">
        <v>7.9181018036254991E-2</v>
      </c>
      <c r="J223">
        <v>4</v>
      </c>
      <c r="K223" s="152"/>
      <c r="L223">
        <v>4</v>
      </c>
      <c r="M223">
        <v>7.8289621592709413E-2</v>
      </c>
      <c r="N223" s="67" t="s">
        <v>179</v>
      </c>
      <c r="O223" s="67" t="s">
        <v>179</v>
      </c>
      <c r="P223" s="67" t="s">
        <v>179</v>
      </c>
      <c r="AD223"/>
      <c r="AE223"/>
    </row>
    <row r="224" spans="1:31">
      <c r="A224" s="148">
        <v>44138</v>
      </c>
      <c r="B224" s="67" t="s">
        <v>233</v>
      </c>
      <c r="C224" s="67" t="s">
        <v>242</v>
      </c>
      <c r="D224" s="67" t="s">
        <v>130</v>
      </c>
      <c r="E224" s="67" t="s">
        <v>237</v>
      </c>
      <c r="F224" s="67" t="s">
        <v>238</v>
      </c>
      <c r="G224" s="67" t="s">
        <v>134</v>
      </c>
      <c r="H224">
        <v>1.0980712639252812E-2</v>
      </c>
      <c r="I224">
        <v>7.9183044923923043E-2</v>
      </c>
      <c r="J224">
        <v>4</v>
      </c>
      <c r="K224" s="152"/>
      <c r="L224">
        <v>4</v>
      </c>
      <c r="M224">
        <v>7.8289485239220122E-2</v>
      </c>
      <c r="N224" s="67" t="s">
        <v>179</v>
      </c>
      <c r="O224" s="67" t="s">
        <v>179</v>
      </c>
      <c r="P224" s="67" t="s">
        <v>179</v>
      </c>
      <c r="AD224"/>
      <c r="AE224"/>
    </row>
    <row r="225" spans="1:31">
      <c r="A225" s="148">
        <v>44138</v>
      </c>
      <c r="B225" s="67" t="s">
        <v>234</v>
      </c>
      <c r="C225" s="67" t="s">
        <v>243</v>
      </c>
      <c r="D225" s="67" t="s">
        <v>130</v>
      </c>
      <c r="E225" s="67" t="s">
        <v>237</v>
      </c>
      <c r="F225" s="67" t="s">
        <v>238</v>
      </c>
      <c r="G225" s="67" t="s">
        <v>138</v>
      </c>
      <c r="H225">
        <v>1.0980619122881419E-2</v>
      </c>
      <c r="I225">
        <v>7.9182370567778743E-2</v>
      </c>
      <c r="J225">
        <v>4</v>
      </c>
      <c r="K225" s="152"/>
      <c r="L225">
        <v>4</v>
      </c>
      <c r="M225">
        <v>7.8288803236001667E-2</v>
      </c>
      <c r="N225" s="67" t="s">
        <v>179</v>
      </c>
      <c r="O225" s="67" t="s">
        <v>179</v>
      </c>
      <c r="P225" s="67" t="s">
        <v>179</v>
      </c>
      <c r="AD225"/>
      <c r="AE225"/>
    </row>
    <row r="226" spans="1:31">
      <c r="A226" s="148">
        <v>44138</v>
      </c>
      <c r="B226" s="67" t="s">
        <v>235</v>
      </c>
      <c r="C226" s="67" t="s">
        <v>244</v>
      </c>
      <c r="D226" s="67" t="s">
        <v>130</v>
      </c>
      <c r="E226" s="67" t="s">
        <v>237</v>
      </c>
      <c r="F226" s="67" t="s">
        <v>238</v>
      </c>
      <c r="G226" s="67" t="s">
        <v>139</v>
      </c>
      <c r="H226">
        <v>1.0979987278457171E-2</v>
      </c>
      <c r="I226">
        <v>7.917781427283925E-2</v>
      </c>
      <c r="J226">
        <v>4</v>
      </c>
      <c r="K226" s="152"/>
      <c r="L226">
        <v>4</v>
      </c>
      <c r="M226">
        <v>7.8289986871482017E-2</v>
      </c>
      <c r="N226" s="67" t="s">
        <v>179</v>
      </c>
      <c r="O226" s="67" t="s">
        <v>179</v>
      </c>
      <c r="P226" s="67" t="s">
        <v>179</v>
      </c>
      <c r="AD226"/>
      <c r="AE226"/>
    </row>
    <row r="227" spans="1:31">
      <c r="A227" s="148">
        <v>44138</v>
      </c>
      <c r="B227" s="67" t="s">
        <v>236</v>
      </c>
      <c r="C227" s="67" t="s">
        <v>245</v>
      </c>
      <c r="D227" s="67" t="s">
        <v>130</v>
      </c>
      <c r="E227" s="67" t="s">
        <v>237</v>
      </c>
      <c r="F227" s="67" t="s">
        <v>238</v>
      </c>
      <c r="G227" s="67" t="s">
        <v>239</v>
      </c>
      <c r="H227">
        <v>8.7298344435404237E-3</v>
      </c>
      <c r="I227">
        <v>7.0000000000000007E-2</v>
      </c>
      <c r="J227">
        <v>4</v>
      </c>
      <c r="K227" s="152"/>
      <c r="L227">
        <v>4</v>
      </c>
      <c r="M227">
        <v>7.0000000000000007E-2</v>
      </c>
      <c r="N227" s="67" t="s">
        <v>179</v>
      </c>
      <c r="O227" s="67" t="s">
        <v>179</v>
      </c>
      <c r="P227" s="67" t="s">
        <v>179</v>
      </c>
      <c r="AD227"/>
      <c r="AE227"/>
    </row>
    <row r="228" spans="1:31">
      <c r="A228" s="148">
        <v>44138</v>
      </c>
      <c r="B228" s="67" t="s">
        <v>118</v>
      </c>
      <c r="C228" s="67" t="s">
        <v>163</v>
      </c>
      <c r="D228" s="67" t="s">
        <v>130</v>
      </c>
      <c r="E228" s="67" t="s">
        <v>136</v>
      </c>
      <c r="F228" s="67" t="s">
        <v>217</v>
      </c>
      <c r="G228" s="67" t="s">
        <v>133</v>
      </c>
      <c r="H228">
        <v>8.5200421165880155E-2</v>
      </c>
      <c r="I228">
        <v>0.29514291657114233</v>
      </c>
      <c r="J228">
        <v>7</v>
      </c>
      <c r="K228" s="152"/>
      <c r="L228">
        <v>7</v>
      </c>
      <c r="M228">
        <v>0.29342508763646813</v>
      </c>
      <c r="N228" s="67" t="s">
        <v>179</v>
      </c>
      <c r="O228" s="67" t="s">
        <v>179</v>
      </c>
      <c r="P228" s="67" t="s">
        <v>179</v>
      </c>
      <c r="AD228"/>
      <c r="AE228"/>
    </row>
    <row r="229" spans="1:31">
      <c r="A229" s="148">
        <v>44138</v>
      </c>
      <c r="B229" s="67" t="s">
        <v>115</v>
      </c>
      <c r="C229" s="67" t="s">
        <v>164</v>
      </c>
      <c r="D229" s="67" t="s">
        <v>130</v>
      </c>
      <c r="E229" s="67" t="s">
        <v>136</v>
      </c>
      <c r="F229" s="67" t="s">
        <v>217</v>
      </c>
      <c r="G229" s="67" t="s">
        <v>134</v>
      </c>
      <c r="H229">
        <v>8.541611793863163E-2</v>
      </c>
      <c r="I229">
        <v>0.29589011211001076</v>
      </c>
      <c r="J229">
        <v>7</v>
      </c>
      <c r="K229" s="152"/>
      <c r="L229">
        <v>7</v>
      </c>
      <c r="M229">
        <v>0.29415959374420081</v>
      </c>
      <c r="N229" s="67" t="s">
        <v>179</v>
      </c>
      <c r="O229" s="67" t="s">
        <v>179</v>
      </c>
      <c r="P229" s="67" t="s">
        <v>179</v>
      </c>
      <c r="AD229"/>
      <c r="AE229"/>
    </row>
    <row r="230" spans="1:31">
      <c r="A230" s="148">
        <v>44132</v>
      </c>
      <c r="B230" s="67" t="s">
        <v>116</v>
      </c>
      <c r="C230" s="67" t="s">
        <v>165</v>
      </c>
      <c r="D230" s="67" t="s">
        <v>130</v>
      </c>
      <c r="E230" s="67" t="s">
        <v>137</v>
      </c>
      <c r="F230" s="67" t="s">
        <v>218</v>
      </c>
      <c r="G230" s="67" t="s">
        <v>133</v>
      </c>
      <c r="H230">
        <v>4.34658082814229E-2</v>
      </c>
      <c r="I230">
        <v>0.15056997667094504</v>
      </c>
      <c r="J230">
        <v>6</v>
      </c>
      <c r="K230" s="152"/>
      <c r="L230">
        <v>5</v>
      </c>
      <c r="M230">
        <v>0.15056997667094504</v>
      </c>
      <c r="N230" s="67" t="s">
        <v>279</v>
      </c>
      <c r="O230" s="67" t="s">
        <v>280</v>
      </c>
      <c r="P230" s="67" t="s">
        <v>183</v>
      </c>
      <c r="AD230"/>
      <c r="AE230"/>
    </row>
    <row r="231" spans="1:31">
      <c r="A231" s="148">
        <v>44132</v>
      </c>
      <c r="B231" s="67" t="s">
        <v>117</v>
      </c>
      <c r="C231" s="67" t="s">
        <v>166</v>
      </c>
      <c r="D231" s="67" t="s">
        <v>130</v>
      </c>
      <c r="E231" s="67" t="s">
        <v>137</v>
      </c>
      <c r="F231" s="67" t="s">
        <v>218</v>
      </c>
      <c r="G231" s="67" t="s">
        <v>134</v>
      </c>
      <c r="H231">
        <v>4.3541926541436217E-2</v>
      </c>
      <c r="I231">
        <v>0.15083365805839866</v>
      </c>
      <c r="J231">
        <v>6</v>
      </c>
      <c r="K231" s="152"/>
      <c r="L231">
        <v>5</v>
      </c>
      <c r="M231">
        <v>0.15083365805839866</v>
      </c>
      <c r="N231" s="67" t="s">
        <v>279</v>
      </c>
      <c r="O231" s="67" t="s">
        <v>280</v>
      </c>
      <c r="P231" s="67" t="s">
        <v>183</v>
      </c>
      <c r="AD231"/>
      <c r="AE231"/>
    </row>
    <row r="232" spans="1:31">
      <c r="A232" s="148">
        <v>44132</v>
      </c>
      <c r="B232" s="67" t="s">
        <v>110</v>
      </c>
      <c r="C232" s="67" t="s">
        <v>180</v>
      </c>
      <c r="D232" s="67" t="s">
        <v>130</v>
      </c>
      <c r="E232" s="67" t="s">
        <v>131</v>
      </c>
      <c r="F232" s="67" t="s">
        <v>215</v>
      </c>
      <c r="G232" s="67" t="s">
        <v>133</v>
      </c>
      <c r="H232">
        <v>5.9558981770914843E-2</v>
      </c>
      <c r="I232">
        <v>0.429485925378917</v>
      </c>
      <c r="J232">
        <v>7</v>
      </c>
      <c r="K232" s="152"/>
      <c r="L232">
        <v>7</v>
      </c>
      <c r="M232">
        <v>0.42957167155178372</v>
      </c>
      <c r="N232" s="67" t="s">
        <v>179</v>
      </c>
      <c r="O232" s="67" t="s">
        <v>179</v>
      </c>
      <c r="P232" s="67" t="s">
        <v>179</v>
      </c>
      <c r="AD232"/>
      <c r="AE232"/>
    </row>
    <row r="233" spans="1:31">
      <c r="A233" s="148">
        <v>44132</v>
      </c>
      <c r="B233" s="67" t="s">
        <v>112</v>
      </c>
      <c r="C233" s="67" t="s">
        <v>161</v>
      </c>
      <c r="D233" s="67" t="s">
        <v>130</v>
      </c>
      <c r="E233" s="67" t="s">
        <v>131</v>
      </c>
      <c r="F233" s="67" t="s">
        <v>215</v>
      </c>
      <c r="G233" s="67" t="s">
        <v>134</v>
      </c>
      <c r="H233">
        <v>6.0921682040470902E-2</v>
      </c>
      <c r="I233">
        <v>0.43931249676886291</v>
      </c>
      <c r="J233">
        <v>7</v>
      </c>
      <c r="K233" s="152"/>
      <c r="L233">
        <v>7</v>
      </c>
      <c r="M233">
        <v>0.43927085152123735</v>
      </c>
      <c r="N233" s="67" t="s">
        <v>179</v>
      </c>
      <c r="O233" s="67" t="s">
        <v>179</v>
      </c>
      <c r="P233" s="67" t="s">
        <v>179</v>
      </c>
      <c r="AD233"/>
      <c r="AE233"/>
    </row>
    <row r="234" spans="1:31">
      <c r="A234" s="148">
        <v>44132</v>
      </c>
      <c r="B234" s="67" t="s">
        <v>252</v>
      </c>
      <c r="C234" s="67" t="s">
        <v>254</v>
      </c>
      <c r="D234" s="67" t="s">
        <v>130</v>
      </c>
      <c r="E234" s="67" t="s">
        <v>237</v>
      </c>
      <c r="F234" s="67" t="s">
        <v>238</v>
      </c>
      <c r="G234" s="67" t="s">
        <v>253</v>
      </c>
      <c r="H234">
        <v>1.0747061411224815E-2</v>
      </c>
      <c r="I234">
        <v>7.7498161957462897E-2</v>
      </c>
      <c r="J234">
        <v>4</v>
      </c>
      <c r="K234" s="152"/>
      <c r="L234">
        <v>4</v>
      </c>
      <c r="M234">
        <v>7.7507775066687656E-2</v>
      </c>
      <c r="N234" s="67" t="s">
        <v>179</v>
      </c>
      <c r="O234" s="67" t="s">
        <v>179</v>
      </c>
      <c r="P234" s="67" t="s">
        <v>179</v>
      </c>
      <c r="AD234"/>
      <c r="AE234"/>
    </row>
    <row r="235" spans="1:31">
      <c r="A235" s="148">
        <v>44132</v>
      </c>
      <c r="B235" s="67" t="s">
        <v>114</v>
      </c>
      <c r="C235" s="67" t="s">
        <v>162</v>
      </c>
      <c r="D235" s="67" t="s">
        <v>130</v>
      </c>
      <c r="E235" s="67" t="s">
        <v>135</v>
      </c>
      <c r="F235" s="67" t="s">
        <v>216</v>
      </c>
      <c r="G235" s="67" t="s">
        <v>134</v>
      </c>
      <c r="H235">
        <v>1.938449697821603E-2</v>
      </c>
      <c r="I235">
        <v>0.1397835956080693</v>
      </c>
      <c r="J235">
        <v>5</v>
      </c>
      <c r="K235" s="152"/>
      <c r="L235">
        <v>5</v>
      </c>
      <c r="M235">
        <v>0.13978720215035409</v>
      </c>
      <c r="N235" s="67" t="s">
        <v>179</v>
      </c>
      <c r="O235" s="67" t="s">
        <v>179</v>
      </c>
      <c r="P235" s="67" t="s">
        <v>179</v>
      </c>
      <c r="AD235"/>
      <c r="AE235"/>
    </row>
    <row r="236" spans="1:31">
      <c r="A236" s="148">
        <v>44132</v>
      </c>
      <c r="B236" s="67" t="s">
        <v>232</v>
      </c>
      <c r="C236" s="67" t="s">
        <v>241</v>
      </c>
      <c r="D236" s="67" t="s">
        <v>130</v>
      </c>
      <c r="E236" s="67" t="s">
        <v>237</v>
      </c>
      <c r="F236" s="67" t="s">
        <v>238</v>
      </c>
      <c r="G236" s="67" t="s">
        <v>133</v>
      </c>
      <c r="H236">
        <v>1.0856817114968711E-2</v>
      </c>
      <c r="I236">
        <v>7.8289621592709413E-2</v>
      </c>
      <c r="J236">
        <v>4</v>
      </c>
      <c r="K236" s="152"/>
      <c r="L236">
        <v>4</v>
      </c>
      <c r="M236">
        <v>7.8299107123212849E-2</v>
      </c>
      <c r="N236" s="67" t="s">
        <v>179</v>
      </c>
      <c r="O236" s="67" t="s">
        <v>179</v>
      </c>
      <c r="P236" s="67" t="s">
        <v>179</v>
      </c>
      <c r="AD236"/>
      <c r="AE236"/>
    </row>
    <row r="237" spans="1:31">
      <c r="A237" s="148">
        <v>44132</v>
      </c>
      <c r="B237" s="67" t="s">
        <v>233</v>
      </c>
      <c r="C237" s="67" t="s">
        <v>242</v>
      </c>
      <c r="D237" s="67" t="s">
        <v>130</v>
      </c>
      <c r="E237" s="67" t="s">
        <v>237</v>
      </c>
      <c r="F237" s="67" t="s">
        <v>238</v>
      </c>
      <c r="G237" s="67" t="s">
        <v>134</v>
      </c>
      <c r="H237">
        <v>1.0856798206141896E-2</v>
      </c>
      <c r="I237">
        <v>7.8289485239220122E-2</v>
      </c>
      <c r="J237">
        <v>4</v>
      </c>
      <c r="K237" s="152"/>
      <c r="L237">
        <v>4</v>
      </c>
      <c r="M237">
        <v>7.8299011564677931E-2</v>
      </c>
      <c r="N237" s="67" t="s">
        <v>179</v>
      </c>
      <c r="O237" s="67" t="s">
        <v>179</v>
      </c>
      <c r="P237" s="67" t="s">
        <v>179</v>
      </c>
      <c r="AD237"/>
      <c r="AE237"/>
    </row>
    <row r="238" spans="1:31">
      <c r="A238" s="148">
        <v>44132</v>
      </c>
      <c r="B238" s="67" t="s">
        <v>234</v>
      </c>
      <c r="C238" s="67" t="s">
        <v>243</v>
      </c>
      <c r="D238" s="67" t="s">
        <v>130</v>
      </c>
      <c r="E238" s="67" t="s">
        <v>237</v>
      </c>
      <c r="F238" s="67" t="s">
        <v>238</v>
      </c>
      <c r="G238" s="67" t="s">
        <v>138</v>
      </c>
      <c r="H238">
        <v>1.085670362931212E-2</v>
      </c>
      <c r="I238">
        <v>7.8288803236001667E-2</v>
      </c>
      <c r="J238">
        <v>4</v>
      </c>
      <c r="K238" s="152"/>
      <c r="L238">
        <v>4</v>
      </c>
      <c r="M238">
        <v>7.8298329651471002E-2</v>
      </c>
      <c r="N238" s="67" t="s">
        <v>179</v>
      </c>
      <c r="O238" s="67" t="s">
        <v>179</v>
      </c>
      <c r="P238" s="67" t="s">
        <v>179</v>
      </c>
      <c r="AD238"/>
      <c r="AE238"/>
    </row>
    <row r="239" spans="1:31">
      <c r="A239" s="148">
        <v>44132</v>
      </c>
      <c r="B239" s="67" t="s">
        <v>235</v>
      </c>
      <c r="C239" s="67" t="s">
        <v>244</v>
      </c>
      <c r="D239" s="67" t="s">
        <v>130</v>
      </c>
      <c r="E239" s="67" t="s">
        <v>237</v>
      </c>
      <c r="F239" s="67" t="s">
        <v>238</v>
      </c>
      <c r="G239" s="67" t="s">
        <v>139</v>
      </c>
      <c r="H239">
        <v>1.0856867770020422E-2</v>
      </c>
      <c r="I239">
        <v>7.8289986871482017E-2</v>
      </c>
      <c r="J239">
        <v>4</v>
      </c>
      <c r="K239" s="152"/>
      <c r="L239">
        <v>4</v>
      </c>
      <c r="M239">
        <v>7.8299430137616102E-2</v>
      </c>
      <c r="N239" s="67" t="s">
        <v>179</v>
      </c>
      <c r="O239" s="67" t="s">
        <v>179</v>
      </c>
      <c r="P239" s="67" t="s">
        <v>179</v>
      </c>
      <c r="AD239"/>
      <c r="AE239"/>
    </row>
    <row r="240" spans="1:31">
      <c r="A240" s="148">
        <v>44132</v>
      </c>
      <c r="B240" s="67" t="s">
        <v>236</v>
      </c>
      <c r="C240" s="67" t="s">
        <v>245</v>
      </c>
      <c r="D240" s="67" t="s">
        <v>130</v>
      </c>
      <c r="E240" s="67" t="s">
        <v>237</v>
      </c>
      <c r="F240" s="67" t="s">
        <v>238</v>
      </c>
      <c r="G240" s="67" t="s">
        <v>239</v>
      </c>
      <c r="H240">
        <v>8.7196696665465222E-3</v>
      </c>
      <c r="I240">
        <v>7.0000000000000007E-2</v>
      </c>
      <c r="J240">
        <v>4</v>
      </c>
      <c r="K240" s="152"/>
      <c r="L240">
        <v>4</v>
      </c>
      <c r="M240">
        <v>7.0000000000000007E-2</v>
      </c>
      <c r="N240" s="67" t="s">
        <v>179</v>
      </c>
      <c r="O240" s="67" t="s">
        <v>179</v>
      </c>
      <c r="P240" s="67" t="s">
        <v>179</v>
      </c>
      <c r="AD240"/>
      <c r="AE240"/>
    </row>
    <row r="241" spans="1:31">
      <c r="A241" s="148">
        <v>44132</v>
      </c>
      <c r="B241" s="67" t="s">
        <v>118</v>
      </c>
      <c r="C241" s="67" t="s">
        <v>163</v>
      </c>
      <c r="D241" s="67" t="s">
        <v>130</v>
      </c>
      <c r="E241" s="67" t="s">
        <v>136</v>
      </c>
      <c r="F241" s="67" t="s">
        <v>217</v>
      </c>
      <c r="G241" s="67" t="s">
        <v>133</v>
      </c>
      <c r="H241">
        <v>8.4704526666952204E-2</v>
      </c>
      <c r="I241">
        <v>0.29342508763646813</v>
      </c>
      <c r="J241">
        <v>7</v>
      </c>
      <c r="K241" s="152"/>
      <c r="L241">
        <v>7</v>
      </c>
      <c r="M241">
        <v>0.29342508763646813</v>
      </c>
      <c r="N241" s="67" t="s">
        <v>179</v>
      </c>
      <c r="O241" s="67" t="s">
        <v>179</v>
      </c>
      <c r="P241" s="67" t="s">
        <v>179</v>
      </c>
      <c r="AD241"/>
      <c r="AE241"/>
    </row>
    <row r="242" spans="1:31">
      <c r="A242" s="148">
        <v>44132</v>
      </c>
      <c r="B242" s="67" t="s">
        <v>115</v>
      </c>
      <c r="C242" s="67" t="s">
        <v>164</v>
      </c>
      <c r="D242" s="67" t="s">
        <v>130</v>
      </c>
      <c r="E242" s="67" t="s">
        <v>136</v>
      </c>
      <c r="F242" s="67" t="s">
        <v>217</v>
      </c>
      <c r="G242" s="67" t="s">
        <v>134</v>
      </c>
      <c r="H242">
        <v>8.491656031646265E-2</v>
      </c>
      <c r="I242">
        <v>0.29415959374420081</v>
      </c>
      <c r="J242">
        <v>7</v>
      </c>
      <c r="K242" s="152"/>
      <c r="L242">
        <v>7</v>
      </c>
      <c r="M242">
        <v>0.29415959374420081</v>
      </c>
      <c r="N242" s="67" t="s">
        <v>179</v>
      </c>
      <c r="O242" s="67" t="s">
        <v>179</v>
      </c>
      <c r="P242" s="67" t="s">
        <v>179</v>
      </c>
      <c r="AD242"/>
      <c r="AE242"/>
    </row>
    <row r="243" spans="1:31">
      <c r="A243" s="148">
        <v>44124</v>
      </c>
      <c r="B243" s="67" t="s">
        <v>116</v>
      </c>
      <c r="C243" s="67" t="s">
        <v>165</v>
      </c>
      <c r="D243" s="67" t="s">
        <v>130</v>
      </c>
      <c r="E243" s="67" t="s">
        <v>137</v>
      </c>
      <c r="F243" s="67" t="s">
        <v>218</v>
      </c>
      <c r="G243" s="67" t="s">
        <v>133</v>
      </c>
      <c r="H243">
        <v>4.34658082814229E-2</v>
      </c>
      <c r="I243">
        <v>0.15056997667094504</v>
      </c>
      <c r="J243">
        <v>6</v>
      </c>
      <c r="K243" s="152"/>
      <c r="L243">
        <v>5</v>
      </c>
      <c r="M243">
        <v>0.15043658786968606</v>
      </c>
      <c r="N243" s="67" t="s">
        <v>264</v>
      </c>
      <c r="O243" s="67" t="s">
        <v>265</v>
      </c>
      <c r="P243" s="67" t="s">
        <v>183</v>
      </c>
      <c r="AD243"/>
      <c r="AE243"/>
    </row>
    <row r="244" spans="1:31">
      <c r="A244" s="148">
        <v>44124</v>
      </c>
      <c r="B244" s="67" t="s">
        <v>117</v>
      </c>
      <c r="C244" s="67" t="s">
        <v>166</v>
      </c>
      <c r="D244" s="67" t="s">
        <v>130</v>
      </c>
      <c r="E244" s="67" t="s">
        <v>137</v>
      </c>
      <c r="F244" s="67" t="s">
        <v>218</v>
      </c>
      <c r="G244" s="67" t="s">
        <v>134</v>
      </c>
      <c r="H244">
        <v>4.3541926541436217E-2</v>
      </c>
      <c r="I244">
        <v>0.15083365805839866</v>
      </c>
      <c r="J244">
        <v>6</v>
      </c>
      <c r="K244" s="152"/>
      <c r="L244">
        <v>5</v>
      </c>
      <c r="M244">
        <v>0.15070087291342291</v>
      </c>
      <c r="N244" s="67" t="s">
        <v>264</v>
      </c>
      <c r="O244" s="67" t="s">
        <v>265</v>
      </c>
      <c r="P244" s="67" t="s">
        <v>183</v>
      </c>
      <c r="AD244"/>
      <c r="AE244"/>
    </row>
    <row r="245" spans="1:31">
      <c r="A245" s="148">
        <v>44124</v>
      </c>
      <c r="B245" s="67" t="s">
        <v>110</v>
      </c>
      <c r="C245" s="67" t="s">
        <v>180</v>
      </c>
      <c r="D245" s="67" t="s">
        <v>130</v>
      </c>
      <c r="E245" s="67" t="s">
        <v>131</v>
      </c>
      <c r="F245" s="67" t="s">
        <v>215</v>
      </c>
      <c r="G245" s="67" t="s">
        <v>133</v>
      </c>
      <c r="H245">
        <v>5.9570872625643527E-2</v>
      </c>
      <c r="I245">
        <v>0.42957167155178372</v>
      </c>
      <c r="J245">
        <v>7</v>
      </c>
      <c r="K245" s="152"/>
      <c r="L245">
        <v>7</v>
      </c>
      <c r="M245">
        <v>0.42948900676441587</v>
      </c>
      <c r="N245" s="67" t="s">
        <v>179</v>
      </c>
      <c r="O245" s="67" t="s">
        <v>179</v>
      </c>
      <c r="P245" s="67" t="s">
        <v>179</v>
      </c>
      <c r="AD245"/>
      <c r="AE245"/>
    </row>
    <row r="246" spans="1:31">
      <c r="A246" s="148">
        <v>44124</v>
      </c>
      <c r="B246" s="67" t="s">
        <v>112</v>
      </c>
      <c r="C246" s="67" t="s">
        <v>161</v>
      </c>
      <c r="D246" s="67" t="s">
        <v>130</v>
      </c>
      <c r="E246" s="67" t="s">
        <v>131</v>
      </c>
      <c r="F246" s="67" t="s">
        <v>215</v>
      </c>
      <c r="G246" s="67" t="s">
        <v>134</v>
      </c>
      <c r="H246">
        <v>6.0915906883713462E-2</v>
      </c>
      <c r="I246">
        <v>0.43927085152123735</v>
      </c>
      <c r="J246">
        <v>7</v>
      </c>
      <c r="K246" s="152"/>
      <c r="L246">
        <v>7</v>
      </c>
      <c r="M246">
        <v>0.43916035812278925</v>
      </c>
      <c r="N246" s="67" t="s">
        <v>179</v>
      </c>
      <c r="O246" s="67" t="s">
        <v>179</v>
      </c>
      <c r="P246" s="67" t="s">
        <v>179</v>
      </c>
      <c r="AD246"/>
      <c r="AE246"/>
    </row>
    <row r="247" spans="1:31">
      <c r="A247" s="148">
        <v>44124</v>
      </c>
      <c r="B247" s="67" t="s">
        <v>252</v>
      </c>
      <c r="C247" s="67" t="s">
        <v>254</v>
      </c>
      <c r="D247" s="67" t="s">
        <v>130</v>
      </c>
      <c r="E247" s="67" t="s">
        <v>237</v>
      </c>
      <c r="F247" s="67" t="s">
        <v>238</v>
      </c>
      <c r="G247" s="67" t="s">
        <v>253</v>
      </c>
      <c r="H247">
        <v>1.0748394509618141E-2</v>
      </c>
      <c r="I247">
        <v>7.7507775066687656E-2</v>
      </c>
      <c r="J247">
        <v>4</v>
      </c>
      <c r="K247" s="152"/>
      <c r="L247">
        <v>4</v>
      </c>
      <c r="M247">
        <v>7.7546075828575395E-2</v>
      </c>
      <c r="N247" s="67" t="s">
        <v>179</v>
      </c>
      <c r="O247" s="67" t="s">
        <v>179</v>
      </c>
      <c r="P247" s="67" t="s">
        <v>179</v>
      </c>
      <c r="AD247"/>
      <c r="AE247"/>
    </row>
    <row r="248" spans="1:31">
      <c r="A248" s="148">
        <v>44124</v>
      </c>
      <c r="B248" s="67" t="s">
        <v>114</v>
      </c>
      <c r="C248" s="67" t="s">
        <v>162</v>
      </c>
      <c r="D248" s="67" t="s">
        <v>130</v>
      </c>
      <c r="E248" s="67" t="s">
        <v>135</v>
      </c>
      <c r="F248" s="67" t="s">
        <v>216</v>
      </c>
      <c r="G248" s="67" t="s">
        <v>134</v>
      </c>
      <c r="H248">
        <v>1.9384997115644297E-2</v>
      </c>
      <c r="I248">
        <v>0.13978720215035409</v>
      </c>
      <c r="J248">
        <v>5</v>
      </c>
      <c r="K248" s="152"/>
      <c r="L248">
        <v>5</v>
      </c>
      <c r="M248">
        <v>0.13988835657805634</v>
      </c>
      <c r="N248" s="67" t="s">
        <v>179</v>
      </c>
      <c r="O248" s="67" t="s">
        <v>179</v>
      </c>
      <c r="P248" s="67" t="s">
        <v>179</v>
      </c>
      <c r="AD248"/>
      <c r="AE248"/>
    </row>
    <row r="249" spans="1:31">
      <c r="A249" s="148">
        <v>44124</v>
      </c>
      <c r="B249" s="67" t="s">
        <v>232</v>
      </c>
      <c r="C249" s="67" t="s">
        <v>241</v>
      </c>
      <c r="D249" s="67" t="s">
        <v>130</v>
      </c>
      <c r="E249" s="67" t="s">
        <v>237</v>
      </c>
      <c r="F249" s="67" t="s">
        <v>238</v>
      </c>
      <c r="G249" s="67" t="s">
        <v>133</v>
      </c>
      <c r="H249">
        <v>1.0858132521376601E-2</v>
      </c>
      <c r="I249">
        <v>7.8299107123212849E-2</v>
      </c>
      <c r="J249">
        <v>4</v>
      </c>
      <c r="K249" s="152"/>
      <c r="L249">
        <v>4</v>
      </c>
      <c r="M249">
        <v>7.831591490390577E-2</v>
      </c>
      <c r="N249" s="67" t="s">
        <v>179</v>
      </c>
      <c r="O249" s="67" t="s">
        <v>179</v>
      </c>
      <c r="P249" s="67" t="s">
        <v>179</v>
      </c>
      <c r="AD249"/>
      <c r="AE249"/>
    </row>
    <row r="250" spans="1:31">
      <c r="A250" s="148">
        <v>44124</v>
      </c>
      <c r="B250" s="67" t="s">
        <v>233</v>
      </c>
      <c r="C250" s="67" t="s">
        <v>242</v>
      </c>
      <c r="D250" s="67" t="s">
        <v>130</v>
      </c>
      <c r="E250" s="67" t="s">
        <v>237</v>
      </c>
      <c r="F250" s="67" t="s">
        <v>238</v>
      </c>
      <c r="G250" s="67" t="s">
        <v>134</v>
      </c>
      <c r="H250">
        <v>1.0858119269792084E-2</v>
      </c>
      <c r="I250">
        <v>7.8299011564677931E-2</v>
      </c>
      <c r="J250">
        <v>4</v>
      </c>
      <c r="K250" s="152"/>
      <c r="L250">
        <v>4</v>
      </c>
      <c r="M250">
        <v>7.831560383693377E-2</v>
      </c>
      <c r="N250" s="67" t="s">
        <v>179</v>
      </c>
      <c r="O250" s="67" t="s">
        <v>179</v>
      </c>
      <c r="P250" s="67" t="s">
        <v>179</v>
      </c>
      <c r="AD250"/>
      <c r="AE250"/>
    </row>
    <row r="251" spans="1:31">
      <c r="A251" s="148">
        <v>44124</v>
      </c>
      <c r="B251" s="67" t="s">
        <v>234</v>
      </c>
      <c r="C251" s="67" t="s">
        <v>243</v>
      </c>
      <c r="D251" s="67" t="s">
        <v>130</v>
      </c>
      <c r="E251" s="67" t="s">
        <v>237</v>
      </c>
      <c r="F251" s="67" t="s">
        <v>238</v>
      </c>
      <c r="G251" s="67" t="s">
        <v>138</v>
      </c>
      <c r="H251">
        <v>1.085802470544466E-2</v>
      </c>
      <c r="I251">
        <v>7.8298329651471002E-2</v>
      </c>
      <c r="J251">
        <v>4</v>
      </c>
      <c r="K251" s="152"/>
      <c r="L251">
        <v>4</v>
      </c>
      <c r="M251">
        <v>7.8314922093327771E-2</v>
      </c>
      <c r="N251" s="67" t="s">
        <v>179</v>
      </c>
      <c r="O251" s="67" t="s">
        <v>179</v>
      </c>
      <c r="P251" s="67" t="s">
        <v>179</v>
      </c>
      <c r="AD251"/>
      <c r="AE251"/>
    </row>
    <row r="252" spans="1:31">
      <c r="A252" s="148">
        <v>44124</v>
      </c>
      <c r="B252" s="67" t="s">
        <v>235</v>
      </c>
      <c r="C252" s="67" t="s">
        <v>244</v>
      </c>
      <c r="D252" s="67" t="s">
        <v>130</v>
      </c>
      <c r="E252" s="67" t="s">
        <v>237</v>
      </c>
      <c r="F252" s="67" t="s">
        <v>238</v>
      </c>
      <c r="G252" s="67" t="s">
        <v>139</v>
      </c>
      <c r="H252">
        <v>1.0858177315414818E-2</v>
      </c>
      <c r="I252">
        <v>7.8299430137616102E-2</v>
      </c>
      <c r="J252">
        <v>4</v>
      </c>
      <c r="K252" s="152"/>
      <c r="L252">
        <v>4</v>
      </c>
      <c r="M252">
        <v>7.8316557832336708E-2</v>
      </c>
      <c r="N252" s="67" t="s">
        <v>179</v>
      </c>
      <c r="O252" s="67" t="s">
        <v>179</v>
      </c>
      <c r="P252" s="67" t="s">
        <v>179</v>
      </c>
      <c r="AD252"/>
      <c r="AE252"/>
    </row>
    <row r="253" spans="1:31">
      <c r="A253" s="148">
        <v>44124</v>
      </c>
      <c r="B253" s="67" t="s">
        <v>236</v>
      </c>
      <c r="C253" s="67" t="s">
        <v>245</v>
      </c>
      <c r="D253" s="67" t="s">
        <v>130</v>
      </c>
      <c r="E253" s="67" t="s">
        <v>237</v>
      </c>
      <c r="F253" s="67" t="s">
        <v>238</v>
      </c>
      <c r="G253" s="67" t="s">
        <v>239</v>
      </c>
      <c r="H253">
        <v>8.6997853960706101E-3</v>
      </c>
      <c r="I253">
        <v>7.0000000000000007E-2</v>
      </c>
      <c r="J253">
        <v>4</v>
      </c>
      <c r="K253" s="152"/>
      <c r="L253">
        <v>4</v>
      </c>
      <c r="M253">
        <v>7.0000000000000007E-2</v>
      </c>
      <c r="N253" s="67" t="s">
        <v>179</v>
      </c>
      <c r="O253" s="67" t="s">
        <v>179</v>
      </c>
      <c r="P253" s="67" t="s">
        <v>179</v>
      </c>
      <c r="AD253"/>
      <c r="AE253"/>
    </row>
    <row r="254" spans="1:31">
      <c r="A254" s="148">
        <v>44124</v>
      </c>
      <c r="B254" s="67" t="s">
        <v>118</v>
      </c>
      <c r="C254" s="67" t="s">
        <v>163</v>
      </c>
      <c r="D254" s="67" t="s">
        <v>130</v>
      </c>
      <c r="E254" s="67" t="s">
        <v>136</v>
      </c>
      <c r="F254" s="67" t="s">
        <v>217</v>
      </c>
      <c r="G254" s="67" t="s">
        <v>133</v>
      </c>
      <c r="H254">
        <v>8.4704526666952204E-2</v>
      </c>
      <c r="I254">
        <v>0.29342508763646813</v>
      </c>
      <c r="J254">
        <v>7</v>
      </c>
      <c r="K254" s="152"/>
      <c r="L254">
        <v>7</v>
      </c>
      <c r="M254">
        <v>0.29342508763646813</v>
      </c>
      <c r="N254" s="67" t="s">
        <v>179</v>
      </c>
      <c r="O254" s="67" t="s">
        <v>179</v>
      </c>
      <c r="P254" s="67" t="s">
        <v>179</v>
      </c>
      <c r="AD254"/>
      <c r="AE254"/>
    </row>
    <row r="255" spans="1:31">
      <c r="A255" s="148">
        <v>44124</v>
      </c>
      <c r="B255" s="67" t="s">
        <v>115</v>
      </c>
      <c r="C255" s="67" t="s">
        <v>164</v>
      </c>
      <c r="D255" s="67" t="s">
        <v>130</v>
      </c>
      <c r="E255" s="67" t="s">
        <v>136</v>
      </c>
      <c r="F255" s="67" t="s">
        <v>217</v>
      </c>
      <c r="G255" s="67" t="s">
        <v>134</v>
      </c>
      <c r="H255">
        <v>8.491656031646265E-2</v>
      </c>
      <c r="I255">
        <v>0.29415959374420081</v>
      </c>
      <c r="J255">
        <v>7</v>
      </c>
      <c r="K255" s="152"/>
      <c r="L255">
        <v>7</v>
      </c>
      <c r="M255">
        <v>0.29415959374420081</v>
      </c>
      <c r="N255" s="67" t="s">
        <v>179</v>
      </c>
      <c r="O255" s="67" t="s">
        <v>179</v>
      </c>
      <c r="P255" s="67" t="s">
        <v>179</v>
      </c>
      <c r="AD255"/>
      <c r="AE255"/>
    </row>
    <row r="256" spans="1:31">
      <c r="A256" s="148">
        <v>44117</v>
      </c>
      <c r="B256" s="67" t="s">
        <v>116</v>
      </c>
      <c r="C256" s="67" t="s">
        <v>165</v>
      </c>
      <c r="D256" s="67" t="s">
        <v>130</v>
      </c>
      <c r="E256" s="67" t="s">
        <v>137</v>
      </c>
      <c r="F256" s="67" t="s">
        <v>218</v>
      </c>
      <c r="G256" s="67" t="s">
        <v>133</v>
      </c>
      <c r="H256">
        <v>4.3427302251266016E-2</v>
      </c>
      <c r="I256">
        <v>0.15043658786968606</v>
      </c>
      <c r="J256">
        <v>6</v>
      </c>
      <c r="K256" s="152"/>
      <c r="L256">
        <v>5</v>
      </c>
      <c r="M256">
        <v>0.15043658786968606</v>
      </c>
      <c r="N256" s="67" t="s">
        <v>262</v>
      </c>
      <c r="O256" s="67" t="s">
        <v>263</v>
      </c>
      <c r="P256" s="67" t="s">
        <v>183</v>
      </c>
      <c r="AD256"/>
      <c r="AE256"/>
    </row>
    <row r="257" spans="1:31">
      <c r="A257" s="148">
        <v>44117</v>
      </c>
      <c r="B257" s="67" t="s">
        <v>117</v>
      </c>
      <c r="C257" s="67" t="s">
        <v>166</v>
      </c>
      <c r="D257" s="67" t="s">
        <v>130</v>
      </c>
      <c r="E257" s="67" t="s">
        <v>137</v>
      </c>
      <c r="F257" s="67" t="s">
        <v>218</v>
      </c>
      <c r="G257" s="67" t="s">
        <v>134</v>
      </c>
      <c r="H257">
        <v>4.3503594771838149E-2</v>
      </c>
      <c r="I257">
        <v>0.15070087291342291</v>
      </c>
      <c r="J257">
        <v>6</v>
      </c>
      <c r="K257" s="152"/>
      <c r="L257">
        <v>5</v>
      </c>
      <c r="M257">
        <v>0.15070087291342291</v>
      </c>
      <c r="N257" s="67" t="s">
        <v>262</v>
      </c>
      <c r="O257" s="67" t="s">
        <v>263</v>
      </c>
      <c r="P257" s="67" t="s">
        <v>183</v>
      </c>
      <c r="AD257"/>
      <c r="AE257"/>
    </row>
    <row r="258" spans="1:31">
      <c r="A258" s="148">
        <v>44117</v>
      </c>
      <c r="B258" s="67" t="s">
        <v>110</v>
      </c>
      <c r="C258" s="67" t="s">
        <v>180</v>
      </c>
      <c r="D258" s="67" t="s">
        <v>130</v>
      </c>
      <c r="E258" s="67" t="s">
        <v>131</v>
      </c>
      <c r="F258" s="67" t="s">
        <v>215</v>
      </c>
      <c r="G258" s="67" t="s">
        <v>133</v>
      </c>
      <c r="H258">
        <v>5.9559409082200067E-2</v>
      </c>
      <c r="I258">
        <v>0.42948900676441587</v>
      </c>
      <c r="J258">
        <v>7</v>
      </c>
      <c r="K258" s="152"/>
      <c r="L258">
        <v>7</v>
      </c>
      <c r="M258">
        <v>0.42981286597917945</v>
      </c>
      <c r="N258" s="67" t="s">
        <v>179</v>
      </c>
      <c r="O258" s="67" t="s">
        <v>179</v>
      </c>
      <c r="P258" s="67" t="s">
        <v>179</v>
      </c>
      <c r="AD258"/>
      <c r="AE258"/>
    </row>
    <row r="259" spans="1:31">
      <c r="A259" s="148">
        <v>44117</v>
      </c>
      <c r="B259" s="67" t="s">
        <v>112</v>
      </c>
      <c r="C259" s="67" t="s">
        <v>161</v>
      </c>
      <c r="D259" s="67" t="s">
        <v>130</v>
      </c>
      <c r="E259" s="67" t="s">
        <v>131</v>
      </c>
      <c r="F259" s="67" t="s">
        <v>215</v>
      </c>
      <c r="G259" s="67" t="s">
        <v>134</v>
      </c>
      <c r="H259">
        <v>6.0900584206263278E-2</v>
      </c>
      <c r="I259">
        <v>0.43916035812278925</v>
      </c>
      <c r="J259">
        <v>7</v>
      </c>
      <c r="K259" s="152"/>
      <c r="L259">
        <v>7</v>
      </c>
      <c r="M259">
        <v>0.43938767430915665</v>
      </c>
      <c r="N259" s="67" t="s">
        <v>179</v>
      </c>
      <c r="O259" s="67" t="s">
        <v>179</v>
      </c>
      <c r="P259" s="67" t="s">
        <v>179</v>
      </c>
      <c r="AD259"/>
      <c r="AE259"/>
    </row>
    <row r="260" spans="1:31">
      <c r="A260" s="148">
        <v>44117</v>
      </c>
      <c r="B260" s="67" t="s">
        <v>252</v>
      </c>
      <c r="C260" s="67" t="s">
        <v>254</v>
      </c>
      <c r="D260" s="67" t="s">
        <v>130</v>
      </c>
      <c r="E260" s="67" t="s">
        <v>237</v>
      </c>
      <c r="F260" s="67" t="s">
        <v>238</v>
      </c>
      <c r="G260" s="67" t="s">
        <v>253</v>
      </c>
      <c r="H260">
        <v>1.0753705869651818E-2</v>
      </c>
      <c r="I260">
        <v>7.7546075828575395E-2</v>
      </c>
      <c r="J260">
        <v>4</v>
      </c>
      <c r="K260" s="152"/>
      <c r="L260">
        <v>4</v>
      </c>
      <c r="M260">
        <v>7.7341063696325388E-2</v>
      </c>
      <c r="N260" s="67" t="s">
        <v>179</v>
      </c>
      <c r="O260" s="67" t="s">
        <v>179</v>
      </c>
      <c r="P260" s="67" t="s">
        <v>179</v>
      </c>
      <c r="AD260"/>
      <c r="AE260"/>
    </row>
    <row r="261" spans="1:31">
      <c r="A261" s="148">
        <v>44117</v>
      </c>
      <c r="B261" s="67" t="s">
        <v>114</v>
      </c>
      <c r="C261" s="67" t="s">
        <v>162</v>
      </c>
      <c r="D261" s="67" t="s">
        <v>130</v>
      </c>
      <c r="E261" s="67" t="s">
        <v>135</v>
      </c>
      <c r="F261" s="67" t="s">
        <v>216</v>
      </c>
      <c r="G261" s="67" t="s">
        <v>134</v>
      </c>
      <c r="H261">
        <v>1.9399024710868171E-2</v>
      </c>
      <c r="I261">
        <v>0.13988835657805634</v>
      </c>
      <c r="J261">
        <v>5</v>
      </c>
      <c r="K261" s="152"/>
      <c r="L261">
        <v>5</v>
      </c>
      <c r="M261">
        <v>0.14026110701729125</v>
      </c>
      <c r="N261" s="67" t="s">
        <v>179</v>
      </c>
      <c r="O261" s="67" t="s">
        <v>179</v>
      </c>
      <c r="P261" s="67" t="s">
        <v>179</v>
      </c>
      <c r="AD261"/>
      <c r="AE261"/>
    </row>
    <row r="262" spans="1:31">
      <c r="A262" s="148">
        <v>44117</v>
      </c>
      <c r="B262" s="67" t="s">
        <v>232</v>
      </c>
      <c r="C262" s="67" t="s">
        <v>241</v>
      </c>
      <c r="D262" s="67" t="s">
        <v>130</v>
      </c>
      <c r="E262" s="67" t="s">
        <v>237</v>
      </c>
      <c r="F262" s="67" t="s">
        <v>238</v>
      </c>
      <c r="G262" s="67" t="s">
        <v>133</v>
      </c>
      <c r="H262">
        <v>1.086046334118872E-2</v>
      </c>
      <c r="I262">
        <v>7.831591490390577E-2</v>
      </c>
      <c r="J262">
        <v>4</v>
      </c>
      <c r="K262" s="152"/>
      <c r="L262">
        <v>4</v>
      </c>
      <c r="M262">
        <v>7.8186253903210545E-2</v>
      </c>
      <c r="N262" s="67" t="s">
        <v>179</v>
      </c>
      <c r="O262" s="67" t="s">
        <v>179</v>
      </c>
      <c r="P262" s="67" t="s">
        <v>179</v>
      </c>
      <c r="AD262"/>
      <c r="AE262"/>
    </row>
    <row r="263" spans="1:31">
      <c r="A263" s="148">
        <v>44117</v>
      </c>
      <c r="B263" s="67" t="s">
        <v>233</v>
      </c>
      <c r="C263" s="67" t="s">
        <v>242</v>
      </c>
      <c r="D263" s="67" t="s">
        <v>130</v>
      </c>
      <c r="E263" s="67" t="s">
        <v>237</v>
      </c>
      <c r="F263" s="67" t="s">
        <v>238</v>
      </c>
      <c r="G263" s="67" t="s">
        <v>134</v>
      </c>
      <c r="H263">
        <v>1.0860420203961118E-2</v>
      </c>
      <c r="I263">
        <v>7.831560383693377E-2</v>
      </c>
      <c r="J263">
        <v>4</v>
      </c>
      <c r="K263" s="152"/>
      <c r="L263">
        <v>4</v>
      </c>
      <c r="M263">
        <v>7.8186810687029984E-2</v>
      </c>
      <c r="N263" s="67" t="s">
        <v>179</v>
      </c>
      <c r="O263" s="67" t="s">
        <v>179</v>
      </c>
      <c r="P263" s="67" t="s">
        <v>179</v>
      </c>
      <c r="AD263"/>
      <c r="AE263"/>
    </row>
    <row r="264" spans="1:31">
      <c r="A264" s="148">
        <v>44117</v>
      </c>
      <c r="B264" s="67" t="s">
        <v>234</v>
      </c>
      <c r="C264" s="67" t="s">
        <v>243</v>
      </c>
      <c r="D264" s="67" t="s">
        <v>130</v>
      </c>
      <c r="E264" s="67" t="s">
        <v>237</v>
      </c>
      <c r="F264" s="67" t="s">
        <v>238</v>
      </c>
      <c r="G264" s="67" t="s">
        <v>138</v>
      </c>
      <c r="H264">
        <v>1.0860325663133111E-2</v>
      </c>
      <c r="I264">
        <v>7.8314922093327771E-2</v>
      </c>
      <c r="J264">
        <v>4</v>
      </c>
      <c r="K264" s="152"/>
      <c r="L264">
        <v>4</v>
      </c>
      <c r="M264">
        <v>7.8186127797180247E-2</v>
      </c>
      <c r="N264" s="67" t="s">
        <v>179</v>
      </c>
      <c r="O264" s="67" t="s">
        <v>179</v>
      </c>
      <c r="P264" s="67" t="s">
        <v>179</v>
      </c>
      <c r="AD264"/>
      <c r="AE264"/>
    </row>
    <row r="265" spans="1:31">
      <c r="A265" s="148">
        <v>44117</v>
      </c>
      <c r="B265" s="67" t="s">
        <v>235</v>
      </c>
      <c r="C265" s="67" t="s">
        <v>244</v>
      </c>
      <c r="D265" s="67" t="s">
        <v>130</v>
      </c>
      <c r="E265" s="67" t="s">
        <v>237</v>
      </c>
      <c r="F265" s="67" t="s">
        <v>238</v>
      </c>
      <c r="G265" s="67" t="s">
        <v>139</v>
      </c>
      <c r="H265">
        <v>1.0860552499320419E-2</v>
      </c>
      <c r="I265">
        <v>7.8316557832336708E-2</v>
      </c>
      <c r="J265">
        <v>4</v>
      </c>
      <c r="K265" s="152"/>
      <c r="L265">
        <v>4</v>
      </c>
      <c r="M265">
        <v>7.8186028442103303E-2</v>
      </c>
      <c r="N265" s="67" t="s">
        <v>179</v>
      </c>
      <c r="O265" s="67" t="s">
        <v>179</v>
      </c>
      <c r="P265" s="67" t="s">
        <v>179</v>
      </c>
      <c r="AD265"/>
      <c r="AE265"/>
    </row>
    <row r="266" spans="1:31">
      <c r="A266" s="148">
        <v>44117</v>
      </c>
      <c r="B266" s="67" t="s">
        <v>236</v>
      </c>
      <c r="C266" s="67" t="s">
        <v>245</v>
      </c>
      <c r="D266" s="67" t="s">
        <v>130</v>
      </c>
      <c r="E266" s="67" t="s">
        <v>237</v>
      </c>
      <c r="F266" s="67" t="s">
        <v>238</v>
      </c>
      <c r="G266" s="67" t="s">
        <v>239</v>
      </c>
      <c r="H266">
        <v>8.7013476020248691E-3</v>
      </c>
      <c r="I266">
        <v>7.0000000000000007E-2</v>
      </c>
      <c r="J266">
        <v>4</v>
      </c>
      <c r="K266" s="152"/>
      <c r="L266">
        <v>4</v>
      </c>
      <c r="M266">
        <v>7.0000000000000007E-2</v>
      </c>
      <c r="N266" s="67" t="s">
        <v>179</v>
      </c>
      <c r="O266" s="67" t="s">
        <v>179</v>
      </c>
      <c r="P266" s="67" t="s">
        <v>179</v>
      </c>
      <c r="AD266"/>
      <c r="AE266"/>
    </row>
    <row r="267" spans="1:31">
      <c r="A267" s="148">
        <v>44117</v>
      </c>
      <c r="B267" s="67" t="s">
        <v>118</v>
      </c>
      <c r="C267" s="67" t="s">
        <v>163</v>
      </c>
      <c r="D267" s="67" t="s">
        <v>130</v>
      </c>
      <c r="E267" s="67" t="s">
        <v>136</v>
      </c>
      <c r="F267" s="67" t="s">
        <v>217</v>
      </c>
      <c r="G267" s="67" t="s">
        <v>133</v>
      </c>
      <c r="H267">
        <v>8.4704526666952204E-2</v>
      </c>
      <c r="I267">
        <v>0.29342508763646813</v>
      </c>
      <c r="J267">
        <v>7</v>
      </c>
      <c r="K267" s="152"/>
      <c r="L267">
        <v>7</v>
      </c>
      <c r="M267">
        <v>0.29370281535131465</v>
      </c>
      <c r="N267" s="67" t="s">
        <v>179</v>
      </c>
      <c r="O267" s="67" t="s">
        <v>179</v>
      </c>
      <c r="P267" s="67" t="s">
        <v>179</v>
      </c>
      <c r="AD267"/>
      <c r="AE267"/>
    </row>
    <row r="268" spans="1:31">
      <c r="A268" s="148">
        <v>44117</v>
      </c>
      <c r="B268" s="67" t="s">
        <v>115</v>
      </c>
      <c r="C268" s="67" t="s">
        <v>164</v>
      </c>
      <c r="D268" s="67" t="s">
        <v>130</v>
      </c>
      <c r="E268" s="67" t="s">
        <v>136</v>
      </c>
      <c r="F268" s="67" t="s">
        <v>217</v>
      </c>
      <c r="G268" s="67" t="s">
        <v>134</v>
      </c>
      <c r="H268">
        <v>8.491656031646265E-2</v>
      </c>
      <c r="I268">
        <v>0.29415959374420081</v>
      </c>
      <c r="J268">
        <v>7</v>
      </c>
      <c r="K268" s="152"/>
      <c r="L268">
        <v>7</v>
      </c>
      <c r="M268">
        <v>0.29446005786315144</v>
      </c>
      <c r="N268" s="67" t="s">
        <v>179</v>
      </c>
      <c r="O268" s="67" t="s">
        <v>179</v>
      </c>
      <c r="P268" s="67" t="s">
        <v>179</v>
      </c>
      <c r="AD268"/>
      <c r="AE268"/>
    </row>
    <row r="269" spans="1:31">
      <c r="A269" s="148">
        <v>44110</v>
      </c>
      <c r="B269" s="67" t="s">
        <v>116</v>
      </c>
      <c r="C269" s="67" t="s">
        <v>165</v>
      </c>
      <c r="D269" s="67" t="s">
        <v>130</v>
      </c>
      <c r="E269" s="67" t="s">
        <v>137</v>
      </c>
      <c r="F269" s="67" t="s">
        <v>218</v>
      </c>
      <c r="G269" s="67" t="s">
        <v>133</v>
      </c>
      <c r="H269">
        <v>4.3427302251266016E-2</v>
      </c>
      <c r="I269">
        <v>0.15043658786968606</v>
      </c>
      <c r="J269">
        <v>6</v>
      </c>
      <c r="K269" s="152"/>
      <c r="L269">
        <v>5</v>
      </c>
      <c r="M269">
        <v>0.14944822724505555</v>
      </c>
      <c r="N269" s="67" t="s">
        <v>248</v>
      </c>
      <c r="O269" s="67" t="s">
        <v>249</v>
      </c>
      <c r="P269" s="67" t="s">
        <v>183</v>
      </c>
      <c r="AD269"/>
      <c r="AE269"/>
    </row>
    <row r="270" spans="1:31">
      <c r="A270" s="148">
        <v>44110</v>
      </c>
      <c r="B270" s="67" t="s">
        <v>117</v>
      </c>
      <c r="C270" s="67" t="s">
        <v>166</v>
      </c>
      <c r="D270" s="67" t="s">
        <v>130</v>
      </c>
      <c r="E270" s="67" t="s">
        <v>137</v>
      </c>
      <c r="F270" s="67" t="s">
        <v>218</v>
      </c>
      <c r="G270" s="67" t="s">
        <v>134</v>
      </c>
      <c r="H270">
        <v>4.3503594771838149E-2</v>
      </c>
      <c r="I270">
        <v>0.15070087291342291</v>
      </c>
      <c r="J270">
        <v>6</v>
      </c>
      <c r="K270" s="152"/>
      <c r="L270">
        <v>5</v>
      </c>
      <c r="M270">
        <v>0.14971298252676118</v>
      </c>
      <c r="N270" s="67" t="s">
        <v>248</v>
      </c>
      <c r="O270" s="67" t="s">
        <v>249</v>
      </c>
      <c r="P270" s="67" t="s">
        <v>183</v>
      </c>
      <c r="AD270"/>
      <c r="AE270"/>
    </row>
    <row r="271" spans="1:31">
      <c r="A271" s="148">
        <v>44110</v>
      </c>
      <c r="B271" s="67" t="s">
        <v>110</v>
      </c>
      <c r="C271" s="67" t="s">
        <v>180</v>
      </c>
      <c r="D271" s="67" t="s">
        <v>130</v>
      </c>
      <c r="E271" s="67" t="s">
        <v>131</v>
      </c>
      <c r="F271" s="67" t="s">
        <v>215</v>
      </c>
      <c r="G271" s="67" t="s">
        <v>133</v>
      </c>
      <c r="H271">
        <v>5.9604320274694741E-2</v>
      </c>
      <c r="I271">
        <v>0.42981286597917945</v>
      </c>
      <c r="J271">
        <v>7</v>
      </c>
      <c r="K271" s="152"/>
      <c r="L271">
        <v>7</v>
      </c>
      <c r="M271">
        <v>0.42979976862897129</v>
      </c>
      <c r="N271" s="67" t="s">
        <v>179</v>
      </c>
      <c r="O271" s="67" t="s">
        <v>179</v>
      </c>
      <c r="P271" s="67" t="s">
        <v>179</v>
      </c>
      <c r="AD271"/>
      <c r="AE271"/>
    </row>
    <row r="272" spans="1:31">
      <c r="A272" s="148">
        <v>44110</v>
      </c>
      <c r="B272" s="67" t="s">
        <v>112</v>
      </c>
      <c r="C272" s="67" t="s">
        <v>161</v>
      </c>
      <c r="D272" s="67" t="s">
        <v>130</v>
      </c>
      <c r="E272" s="67" t="s">
        <v>131</v>
      </c>
      <c r="F272" s="67" t="s">
        <v>215</v>
      </c>
      <c r="G272" s="67" t="s">
        <v>134</v>
      </c>
      <c r="H272">
        <v>6.093210728955907E-2</v>
      </c>
      <c r="I272">
        <v>0.43938767430915665</v>
      </c>
      <c r="J272">
        <v>7</v>
      </c>
      <c r="K272" s="152"/>
      <c r="L272">
        <v>7</v>
      </c>
      <c r="M272">
        <v>0.43937659609840457</v>
      </c>
      <c r="N272" s="67" t="s">
        <v>179</v>
      </c>
      <c r="O272" s="67" t="s">
        <v>179</v>
      </c>
      <c r="P272" s="67" t="s">
        <v>179</v>
      </c>
      <c r="AD272"/>
      <c r="AE272"/>
    </row>
    <row r="273" spans="1:31">
      <c r="A273" s="148">
        <v>44110</v>
      </c>
      <c r="B273" s="67" t="s">
        <v>252</v>
      </c>
      <c r="C273" s="67" t="s">
        <v>254</v>
      </c>
      <c r="D273" s="67" t="s">
        <v>130</v>
      </c>
      <c r="E273" s="67" t="s">
        <v>237</v>
      </c>
      <c r="F273" s="67" t="s">
        <v>238</v>
      </c>
      <c r="G273" s="67" t="s">
        <v>253</v>
      </c>
      <c r="H273">
        <v>1.072527580215491E-2</v>
      </c>
      <c r="I273">
        <v>7.7341063696325388E-2</v>
      </c>
      <c r="J273">
        <v>4</v>
      </c>
      <c r="K273" s="152"/>
      <c r="L273">
        <v>4</v>
      </c>
      <c r="M273">
        <v>7.7341322836203139E-2</v>
      </c>
      <c r="N273" s="67" t="s">
        <v>179</v>
      </c>
      <c r="O273" s="67" t="s">
        <v>179</v>
      </c>
      <c r="P273" s="67" t="s">
        <v>179</v>
      </c>
      <c r="AD273"/>
      <c r="AE273"/>
    </row>
    <row r="274" spans="1:31">
      <c r="A274" s="148">
        <v>44110</v>
      </c>
      <c r="B274" s="67" t="s">
        <v>114</v>
      </c>
      <c r="C274" s="67" t="s">
        <v>162</v>
      </c>
      <c r="D274" s="67" t="s">
        <v>130</v>
      </c>
      <c r="E274" s="67" t="s">
        <v>135</v>
      </c>
      <c r="F274" s="67" t="s">
        <v>216</v>
      </c>
      <c r="G274" s="67" t="s">
        <v>134</v>
      </c>
      <c r="H274">
        <v>1.9450715896314828E-2</v>
      </c>
      <c r="I274">
        <v>0.14026110701729125</v>
      </c>
      <c r="J274">
        <v>5</v>
      </c>
      <c r="K274" s="152"/>
      <c r="L274">
        <v>5</v>
      </c>
      <c r="M274">
        <v>0.13966438759007571</v>
      </c>
      <c r="N274" s="67" t="s">
        <v>179</v>
      </c>
      <c r="O274" s="67" t="s">
        <v>179</v>
      </c>
      <c r="P274" s="67" t="s">
        <v>179</v>
      </c>
      <c r="AD274"/>
      <c r="AE274"/>
    </row>
    <row r="275" spans="1:31">
      <c r="A275" s="148">
        <v>44110</v>
      </c>
      <c r="B275" s="67" t="s">
        <v>232</v>
      </c>
      <c r="C275" s="67" t="s">
        <v>241</v>
      </c>
      <c r="D275" s="67" t="s">
        <v>130</v>
      </c>
      <c r="E275" s="67" t="s">
        <v>237</v>
      </c>
      <c r="F275" s="67" t="s">
        <v>238</v>
      </c>
      <c r="G275" s="67" t="s">
        <v>133</v>
      </c>
      <c r="H275">
        <v>1.084248259555662E-2</v>
      </c>
      <c r="I275">
        <v>7.8186253903210545E-2</v>
      </c>
      <c r="J275">
        <v>4</v>
      </c>
      <c r="K275" s="152"/>
      <c r="L275">
        <v>4</v>
      </c>
      <c r="M275">
        <v>7.8215074063342008E-2</v>
      </c>
      <c r="N275" s="67" t="s">
        <v>179</v>
      </c>
      <c r="O275" s="67" t="s">
        <v>179</v>
      </c>
      <c r="P275" s="67" t="s">
        <v>179</v>
      </c>
      <c r="AD275"/>
      <c r="AE275"/>
    </row>
    <row r="276" spans="1:31">
      <c r="A276" s="148">
        <v>44110</v>
      </c>
      <c r="B276" s="67" t="s">
        <v>233</v>
      </c>
      <c r="C276" s="67" t="s">
        <v>242</v>
      </c>
      <c r="D276" s="67" t="s">
        <v>130</v>
      </c>
      <c r="E276" s="67" t="s">
        <v>237</v>
      </c>
      <c r="F276" s="67" t="s">
        <v>238</v>
      </c>
      <c r="G276" s="67" t="s">
        <v>134</v>
      </c>
      <c r="H276">
        <v>1.0842559807580093E-2</v>
      </c>
      <c r="I276">
        <v>7.8186810687029984E-2</v>
      </c>
      <c r="J276">
        <v>4</v>
      </c>
      <c r="K276" s="152"/>
      <c r="L276">
        <v>4</v>
      </c>
      <c r="M276">
        <v>7.8216460300784024E-2</v>
      </c>
      <c r="N276" s="67" t="s">
        <v>179</v>
      </c>
      <c r="O276" s="67" t="s">
        <v>179</v>
      </c>
      <c r="P276" s="67" t="s">
        <v>179</v>
      </c>
      <c r="AD276"/>
      <c r="AE276"/>
    </row>
    <row r="277" spans="1:31">
      <c r="A277" s="148">
        <v>44110</v>
      </c>
      <c r="B277" s="67" t="s">
        <v>234</v>
      </c>
      <c r="C277" s="67" t="s">
        <v>243</v>
      </c>
      <c r="D277" s="67" t="s">
        <v>130</v>
      </c>
      <c r="E277" s="67" t="s">
        <v>237</v>
      </c>
      <c r="F277" s="67" t="s">
        <v>238</v>
      </c>
      <c r="G277" s="67" t="s">
        <v>138</v>
      </c>
      <c r="H277">
        <v>1.0842465107796682E-2</v>
      </c>
      <c r="I277">
        <v>7.8186127797180247E-2</v>
      </c>
      <c r="J277">
        <v>4</v>
      </c>
      <c r="K277" s="152"/>
      <c r="L277">
        <v>4</v>
      </c>
      <c r="M277">
        <v>7.8215777673336331E-2</v>
      </c>
      <c r="N277" s="67" t="s">
        <v>179</v>
      </c>
      <c r="O277" s="67" t="s">
        <v>179</v>
      </c>
      <c r="P277" s="67" t="s">
        <v>179</v>
      </c>
      <c r="AD277"/>
      <c r="AE277"/>
    </row>
    <row r="278" spans="1:31">
      <c r="A278" s="148">
        <v>44110</v>
      </c>
      <c r="B278" s="67" t="s">
        <v>235</v>
      </c>
      <c r="C278" s="67" t="s">
        <v>244</v>
      </c>
      <c r="D278" s="67" t="s">
        <v>130</v>
      </c>
      <c r="E278" s="67" t="s">
        <v>237</v>
      </c>
      <c r="F278" s="67" t="s">
        <v>238</v>
      </c>
      <c r="G278" s="67" t="s">
        <v>139</v>
      </c>
      <c r="H278">
        <v>1.0842451329726513E-2</v>
      </c>
      <c r="I278">
        <v>7.8186028442103303E-2</v>
      </c>
      <c r="J278">
        <v>4</v>
      </c>
      <c r="K278" s="152"/>
      <c r="L278">
        <v>4</v>
      </c>
      <c r="M278">
        <v>7.8214226718786459E-2</v>
      </c>
      <c r="N278" s="67" t="s">
        <v>179</v>
      </c>
      <c r="O278" s="67" t="s">
        <v>179</v>
      </c>
      <c r="P278" s="67" t="s">
        <v>179</v>
      </c>
      <c r="AD278"/>
      <c r="AE278"/>
    </row>
    <row r="279" spans="1:31">
      <c r="A279" s="148">
        <v>44110</v>
      </c>
      <c r="B279" s="67" t="s">
        <v>236</v>
      </c>
      <c r="C279" s="67" t="s">
        <v>245</v>
      </c>
      <c r="D279" s="67" t="s">
        <v>130</v>
      </c>
      <c r="E279" s="67" t="s">
        <v>237</v>
      </c>
      <c r="F279" s="67" t="s">
        <v>238</v>
      </c>
      <c r="G279" s="67" t="s">
        <v>239</v>
      </c>
      <c r="H279">
        <v>8.7012078213053231E-3</v>
      </c>
      <c r="I279">
        <v>7.0000000000000007E-2</v>
      </c>
      <c r="J279">
        <v>4</v>
      </c>
      <c r="K279" s="152"/>
      <c r="L279">
        <v>4</v>
      </c>
      <c r="M279">
        <v>7.0000000000000007E-2</v>
      </c>
      <c r="N279" s="67" t="s">
        <v>179</v>
      </c>
      <c r="O279" s="67" t="s">
        <v>179</v>
      </c>
      <c r="P279" s="67" t="s">
        <v>179</v>
      </c>
      <c r="AD279"/>
      <c r="AE279"/>
    </row>
    <row r="280" spans="1:31">
      <c r="A280" s="148">
        <v>44110</v>
      </c>
      <c r="B280" s="67" t="s">
        <v>118</v>
      </c>
      <c r="C280" s="67" t="s">
        <v>163</v>
      </c>
      <c r="D280" s="67" t="s">
        <v>130</v>
      </c>
      <c r="E280" s="67" t="s">
        <v>136</v>
      </c>
      <c r="F280" s="67" t="s">
        <v>217</v>
      </c>
      <c r="G280" s="67" t="s">
        <v>133</v>
      </c>
      <c r="H280">
        <v>8.4784699752416232E-2</v>
      </c>
      <c r="I280">
        <v>0.29370281535131465</v>
      </c>
      <c r="J280">
        <v>7</v>
      </c>
      <c r="K280" s="152"/>
      <c r="L280">
        <v>7</v>
      </c>
      <c r="M280">
        <v>0.2917957360669306</v>
      </c>
      <c r="N280" s="67" t="s">
        <v>179</v>
      </c>
      <c r="O280" s="67" t="s">
        <v>179</v>
      </c>
      <c r="P280" s="67" t="s">
        <v>179</v>
      </c>
      <c r="AD280"/>
      <c r="AE280"/>
    </row>
    <row r="281" spans="1:31">
      <c r="A281" s="148">
        <v>44110</v>
      </c>
      <c r="B281" s="67" t="s">
        <v>115</v>
      </c>
      <c r="C281" s="67" t="s">
        <v>164</v>
      </c>
      <c r="D281" s="67" t="s">
        <v>130</v>
      </c>
      <c r="E281" s="67" t="s">
        <v>136</v>
      </c>
      <c r="F281" s="67" t="s">
        <v>217</v>
      </c>
      <c r="G281" s="67" t="s">
        <v>134</v>
      </c>
      <c r="H281">
        <v>8.500329683644163E-2</v>
      </c>
      <c r="I281">
        <v>0.29446005786315144</v>
      </c>
      <c r="J281">
        <v>7</v>
      </c>
      <c r="K281" s="152"/>
      <c r="L281">
        <v>7</v>
      </c>
      <c r="M281">
        <v>0.29253827828804879</v>
      </c>
      <c r="N281" s="67" t="s">
        <v>179</v>
      </c>
      <c r="O281" s="67" t="s">
        <v>179</v>
      </c>
      <c r="P281" s="67" t="s">
        <v>179</v>
      </c>
      <c r="AD281"/>
      <c r="AE281"/>
    </row>
    <row r="282" spans="1:31">
      <c r="A282" s="148">
        <v>44103</v>
      </c>
      <c r="B282" s="67" t="s">
        <v>116</v>
      </c>
      <c r="C282" s="67" t="s">
        <v>165</v>
      </c>
      <c r="D282" s="67" t="s">
        <v>130</v>
      </c>
      <c r="E282" s="67" t="s">
        <v>137</v>
      </c>
      <c r="F282" s="67" t="s">
        <v>218</v>
      </c>
      <c r="G282" s="67" t="s">
        <v>133</v>
      </c>
      <c r="H282">
        <v>4.3141987114922592E-2</v>
      </c>
      <c r="I282">
        <v>0.14944822724505555</v>
      </c>
      <c r="J282">
        <v>5</v>
      </c>
      <c r="K282" s="152"/>
      <c r="L282">
        <v>5</v>
      </c>
      <c r="M282">
        <v>0.14944822724505555</v>
      </c>
      <c r="N282" s="67" t="s">
        <v>179</v>
      </c>
      <c r="O282" s="67" t="s">
        <v>179</v>
      </c>
      <c r="P282" s="67" t="s">
        <v>179</v>
      </c>
      <c r="AD282"/>
      <c r="AE282"/>
    </row>
    <row r="283" spans="1:31">
      <c r="A283" s="148">
        <v>44103</v>
      </c>
      <c r="B283" s="67" t="s">
        <v>117</v>
      </c>
      <c r="C283" s="67" t="s">
        <v>166</v>
      </c>
      <c r="D283" s="67" t="s">
        <v>130</v>
      </c>
      <c r="E283" s="67" t="s">
        <v>137</v>
      </c>
      <c r="F283" s="67" t="s">
        <v>218</v>
      </c>
      <c r="G283" s="67" t="s">
        <v>134</v>
      </c>
      <c r="H283">
        <v>4.3218415381503658E-2</v>
      </c>
      <c r="I283">
        <v>0.14971298252676118</v>
      </c>
      <c r="J283">
        <v>5</v>
      </c>
      <c r="K283" s="152"/>
      <c r="L283">
        <v>5</v>
      </c>
      <c r="M283">
        <v>0.14971298252676118</v>
      </c>
      <c r="N283" s="67" t="s">
        <v>179</v>
      </c>
      <c r="O283" s="67" t="s">
        <v>179</v>
      </c>
      <c r="P283" s="67" t="s">
        <v>179</v>
      </c>
      <c r="AD283"/>
      <c r="AE283"/>
    </row>
    <row r="284" spans="1:31">
      <c r="A284" s="148">
        <v>44103</v>
      </c>
      <c r="B284" s="67" t="s">
        <v>110</v>
      </c>
      <c r="C284" s="67" t="s">
        <v>180</v>
      </c>
      <c r="D284" s="67" t="s">
        <v>130</v>
      </c>
      <c r="E284" s="67" t="s">
        <v>131</v>
      </c>
      <c r="F284" s="67" t="s">
        <v>215</v>
      </c>
      <c r="G284" s="67" t="s">
        <v>133</v>
      </c>
      <c r="H284">
        <v>5.9602503999012117E-2</v>
      </c>
      <c r="I284">
        <v>0.42979976862897129</v>
      </c>
      <c r="J284">
        <v>7</v>
      </c>
      <c r="K284" s="152"/>
      <c r="L284">
        <v>7</v>
      </c>
      <c r="M284">
        <v>0.4277062010675825</v>
      </c>
      <c r="N284" s="67" t="s">
        <v>179</v>
      </c>
      <c r="O284" s="67" t="s">
        <v>179</v>
      </c>
      <c r="P284" s="67" t="s">
        <v>179</v>
      </c>
      <c r="AD284"/>
      <c r="AE284"/>
    </row>
    <row r="285" spans="1:31">
      <c r="A285" s="148">
        <v>44103</v>
      </c>
      <c r="B285" s="67" t="s">
        <v>112</v>
      </c>
      <c r="C285" s="67" t="s">
        <v>161</v>
      </c>
      <c r="D285" s="67" t="s">
        <v>130</v>
      </c>
      <c r="E285" s="67" t="s">
        <v>131</v>
      </c>
      <c r="F285" s="67" t="s">
        <v>215</v>
      </c>
      <c r="G285" s="67" t="s">
        <v>134</v>
      </c>
      <c r="H285">
        <v>6.0930571018139569E-2</v>
      </c>
      <c r="I285">
        <v>0.43937659609840457</v>
      </c>
      <c r="J285">
        <v>7</v>
      </c>
      <c r="K285" s="152"/>
      <c r="L285">
        <v>7</v>
      </c>
      <c r="M285">
        <v>0.43692504987838493</v>
      </c>
      <c r="N285" s="67" t="s">
        <v>179</v>
      </c>
      <c r="O285" s="67" t="s">
        <v>179</v>
      </c>
      <c r="P285" s="67" t="s">
        <v>179</v>
      </c>
      <c r="AD285"/>
      <c r="AE285"/>
    </row>
    <row r="286" spans="1:31">
      <c r="A286" s="148">
        <v>44103</v>
      </c>
      <c r="B286" s="67" t="s">
        <v>252</v>
      </c>
      <c r="C286" s="67" t="s">
        <v>254</v>
      </c>
      <c r="D286" s="67" t="s">
        <v>130</v>
      </c>
      <c r="E286" s="67" t="s">
        <v>237</v>
      </c>
      <c r="F286" s="67" t="s">
        <v>238</v>
      </c>
      <c r="G286" s="67" t="s">
        <v>253</v>
      </c>
      <c r="H286">
        <v>1.072531173839017E-2</v>
      </c>
      <c r="I286">
        <v>7.7341322836203139E-2</v>
      </c>
      <c r="J286">
        <v>4</v>
      </c>
      <c r="K286" s="152"/>
      <c r="L286">
        <v>4</v>
      </c>
      <c r="M286">
        <v>7.6453592630583003E-2</v>
      </c>
      <c r="N286" s="67" t="s">
        <v>179</v>
      </c>
      <c r="O286" s="67" t="s">
        <v>179</v>
      </c>
      <c r="P286" s="67" t="s">
        <v>179</v>
      </c>
      <c r="AD286"/>
      <c r="AE286"/>
    </row>
    <row r="287" spans="1:31">
      <c r="A287" s="148">
        <v>44103</v>
      </c>
      <c r="B287" s="67" t="s">
        <v>114</v>
      </c>
      <c r="C287" s="67" t="s">
        <v>162</v>
      </c>
      <c r="D287" s="67" t="s">
        <v>130</v>
      </c>
      <c r="E287" s="67" t="s">
        <v>135</v>
      </c>
      <c r="F287" s="67" t="s">
        <v>216</v>
      </c>
      <c r="G287" s="67" t="s">
        <v>134</v>
      </c>
      <c r="H287">
        <v>1.9367965800472862E-2</v>
      </c>
      <c r="I287">
        <v>0.13966438759007571</v>
      </c>
      <c r="J287">
        <v>5</v>
      </c>
      <c r="K287" s="152"/>
      <c r="L287">
        <v>5</v>
      </c>
      <c r="M287">
        <v>0.13965495717415854</v>
      </c>
      <c r="N287" s="67" t="s">
        <v>179</v>
      </c>
      <c r="O287" s="67" t="s">
        <v>179</v>
      </c>
      <c r="P287" s="67" t="s">
        <v>179</v>
      </c>
      <c r="AD287"/>
      <c r="AE287"/>
    </row>
    <row r="288" spans="1:31">
      <c r="A288" s="148">
        <v>44103</v>
      </c>
      <c r="B288" s="67" t="s">
        <v>232</v>
      </c>
      <c r="C288" s="67" t="s">
        <v>241</v>
      </c>
      <c r="D288" s="67" t="s">
        <v>130</v>
      </c>
      <c r="E288" s="67" t="s">
        <v>237</v>
      </c>
      <c r="F288" s="67" t="s">
        <v>238</v>
      </c>
      <c r="G288" s="67" t="s">
        <v>133</v>
      </c>
      <c r="H288">
        <v>1.084647923267666E-2</v>
      </c>
      <c r="I288">
        <v>7.8215074063342008E-2</v>
      </c>
      <c r="J288">
        <v>4</v>
      </c>
      <c r="K288" s="152"/>
      <c r="L288">
        <v>4</v>
      </c>
      <c r="M288">
        <v>7.7396118487253626E-2</v>
      </c>
      <c r="N288" s="67" t="s">
        <v>179</v>
      </c>
      <c r="O288" s="67" t="s">
        <v>179</v>
      </c>
      <c r="P288" s="67" t="s">
        <v>179</v>
      </c>
      <c r="AD288"/>
      <c r="AE288"/>
    </row>
    <row r="289" spans="1:31">
      <c r="A289" s="148">
        <v>44103</v>
      </c>
      <c r="B289" s="67" t="s">
        <v>233</v>
      </c>
      <c r="C289" s="67" t="s">
        <v>242</v>
      </c>
      <c r="D289" s="67" t="s">
        <v>130</v>
      </c>
      <c r="E289" s="67" t="s">
        <v>237</v>
      </c>
      <c r="F289" s="67" t="s">
        <v>238</v>
      </c>
      <c r="G289" s="67" t="s">
        <v>134</v>
      </c>
      <c r="H289">
        <v>1.0846671469221936E-2</v>
      </c>
      <c r="I289">
        <v>7.8216460300784024E-2</v>
      </c>
      <c r="J289">
        <v>4</v>
      </c>
      <c r="K289" s="152"/>
      <c r="L289">
        <v>4</v>
      </c>
      <c r="M289">
        <v>7.7394840169784734E-2</v>
      </c>
      <c r="N289" s="67" t="s">
        <v>179</v>
      </c>
      <c r="O289" s="67" t="s">
        <v>179</v>
      </c>
      <c r="P289" s="67" t="s">
        <v>179</v>
      </c>
      <c r="AD289"/>
      <c r="AE289"/>
    </row>
    <row r="290" spans="1:31">
      <c r="A290" s="148">
        <v>44103</v>
      </c>
      <c r="B290" s="67" t="s">
        <v>234</v>
      </c>
      <c r="C290" s="67" t="s">
        <v>243</v>
      </c>
      <c r="D290" s="67" t="s">
        <v>130</v>
      </c>
      <c r="E290" s="67" t="s">
        <v>237</v>
      </c>
      <c r="F290" s="67" t="s">
        <v>238</v>
      </c>
      <c r="G290" s="67" t="s">
        <v>138</v>
      </c>
      <c r="H290">
        <v>1.084657680582714E-2</v>
      </c>
      <c r="I290">
        <v>7.8215777673336331E-2</v>
      </c>
      <c r="J290">
        <v>4</v>
      </c>
      <c r="K290" s="152"/>
      <c r="L290">
        <v>4</v>
      </c>
      <c r="M290">
        <v>7.739415035110879E-2</v>
      </c>
      <c r="N290" s="67" t="s">
        <v>179</v>
      </c>
      <c r="O290" s="67" t="s">
        <v>179</v>
      </c>
      <c r="P290" s="67" t="s">
        <v>179</v>
      </c>
      <c r="AD290"/>
      <c r="AE290"/>
    </row>
    <row r="291" spans="1:31">
      <c r="A291" s="148">
        <v>44103</v>
      </c>
      <c r="B291" s="67" t="s">
        <v>235</v>
      </c>
      <c r="C291" s="67" t="s">
        <v>244</v>
      </c>
      <c r="D291" s="67" t="s">
        <v>130</v>
      </c>
      <c r="E291" s="67" t="s">
        <v>237</v>
      </c>
      <c r="F291" s="67" t="s">
        <v>238</v>
      </c>
      <c r="G291" s="67" t="s">
        <v>139</v>
      </c>
      <c r="H291">
        <v>1.0846361727128852E-2</v>
      </c>
      <c r="I291">
        <v>7.8214226718786459E-2</v>
      </c>
      <c r="J291">
        <v>4</v>
      </c>
      <c r="K291" s="152"/>
      <c r="L291">
        <v>4</v>
      </c>
      <c r="M291">
        <v>7.7397265866021608E-2</v>
      </c>
      <c r="N291" s="67" t="s">
        <v>179</v>
      </c>
      <c r="O291" s="67" t="s">
        <v>179</v>
      </c>
      <c r="P291" s="67" t="s">
        <v>179</v>
      </c>
      <c r="AD291"/>
      <c r="AE291"/>
    </row>
    <row r="292" spans="1:31">
      <c r="A292" s="148">
        <v>44103</v>
      </c>
      <c r="B292" s="67" t="s">
        <v>236</v>
      </c>
      <c r="C292" s="67" t="s">
        <v>245</v>
      </c>
      <c r="D292" s="67" t="s">
        <v>130</v>
      </c>
      <c r="E292" s="67" t="s">
        <v>237</v>
      </c>
      <c r="F292" s="67" t="s">
        <v>238</v>
      </c>
      <c r="G292" s="67" t="s">
        <v>239</v>
      </c>
      <c r="H292">
        <v>8.7208903655651392E-3</v>
      </c>
      <c r="I292">
        <v>7.0000000000000007E-2</v>
      </c>
      <c r="J292">
        <v>4</v>
      </c>
      <c r="K292" s="152"/>
      <c r="L292">
        <v>4</v>
      </c>
      <c r="M292">
        <v>7.0000000000000007E-2</v>
      </c>
      <c r="N292" s="67" t="s">
        <v>179</v>
      </c>
      <c r="O292" s="67" t="s">
        <v>179</v>
      </c>
      <c r="P292" s="67" t="s">
        <v>179</v>
      </c>
      <c r="AD292"/>
      <c r="AE292"/>
    </row>
    <row r="293" spans="1:31">
      <c r="A293" s="148">
        <v>44103</v>
      </c>
      <c r="B293" s="67" t="s">
        <v>118</v>
      </c>
      <c r="C293" s="67" t="s">
        <v>163</v>
      </c>
      <c r="D293" s="67" t="s">
        <v>130</v>
      </c>
      <c r="E293" s="67" t="s">
        <v>136</v>
      </c>
      <c r="F293" s="67" t="s">
        <v>217</v>
      </c>
      <c r="G293" s="67" t="s">
        <v>133</v>
      </c>
      <c r="H293">
        <v>8.4234173383313696E-2</v>
      </c>
      <c r="I293">
        <v>0.2917957360669306</v>
      </c>
      <c r="J293">
        <v>7</v>
      </c>
      <c r="K293" s="152"/>
      <c r="L293">
        <v>7</v>
      </c>
      <c r="M293">
        <v>0.2917957360669306</v>
      </c>
      <c r="N293" s="67" t="s">
        <v>179</v>
      </c>
      <c r="O293" s="67" t="s">
        <v>179</v>
      </c>
      <c r="P293" s="67" t="s">
        <v>179</v>
      </c>
      <c r="AD293"/>
      <c r="AE293"/>
    </row>
    <row r="294" spans="1:31">
      <c r="A294" s="148">
        <v>44103</v>
      </c>
      <c r="B294" s="67" t="s">
        <v>115</v>
      </c>
      <c r="C294" s="67" t="s">
        <v>164</v>
      </c>
      <c r="D294" s="67" t="s">
        <v>130</v>
      </c>
      <c r="E294" s="67" t="s">
        <v>136</v>
      </c>
      <c r="F294" s="67" t="s">
        <v>217</v>
      </c>
      <c r="G294" s="67" t="s">
        <v>134</v>
      </c>
      <c r="H294">
        <v>8.444852685893732E-2</v>
      </c>
      <c r="I294">
        <v>0.29253827828804879</v>
      </c>
      <c r="J294">
        <v>7</v>
      </c>
      <c r="K294" s="152"/>
      <c r="L294">
        <v>7</v>
      </c>
      <c r="M294">
        <v>0.29253827828804879</v>
      </c>
      <c r="N294" s="67" t="s">
        <v>179</v>
      </c>
      <c r="O294" s="67" t="s">
        <v>179</v>
      </c>
      <c r="P294" s="67" t="s">
        <v>179</v>
      </c>
      <c r="AD294"/>
      <c r="AE294"/>
    </row>
    <row r="295" spans="1:31">
      <c r="A295" s="148">
        <v>44096</v>
      </c>
      <c r="B295" s="67" t="s">
        <v>116</v>
      </c>
      <c r="C295" s="67" t="s">
        <v>165</v>
      </c>
      <c r="D295" s="67" t="s">
        <v>130</v>
      </c>
      <c r="E295" s="67" t="s">
        <v>137</v>
      </c>
      <c r="F295" s="67" t="s">
        <v>218</v>
      </c>
      <c r="G295" s="67" t="s">
        <v>133</v>
      </c>
      <c r="H295">
        <v>4.3141987114922592E-2</v>
      </c>
      <c r="I295">
        <v>0.14944822724505555</v>
      </c>
      <c r="J295">
        <v>5</v>
      </c>
      <c r="K295" s="152"/>
      <c r="L295">
        <v>5</v>
      </c>
      <c r="M295">
        <v>0.15052115258444995</v>
      </c>
      <c r="N295" s="67" t="s">
        <v>179</v>
      </c>
      <c r="O295" s="67" t="s">
        <v>179</v>
      </c>
      <c r="P295" s="67" t="s">
        <v>179</v>
      </c>
      <c r="AD295"/>
      <c r="AE295"/>
    </row>
    <row r="296" spans="1:31">
      <c r="A296" s="148">
        <v>44096</v>
      </c>
      <c r="B296" s="67" t="s">
        <v>117</v>
      </c>
      <c r="C296" s="67" t="s">
        <v>166</v>
      </c>
      <c r="D296" s="67" t="s">
        <v>130</v>
      </c>
      <c r="E296" s="67" t="s">
        <v>137</v>
      </c>
      <c r="F296" s="67" t="s">
        <v>218</v>
      </c>
      <c r="G296" s="67" t="s">
        <v>134</v>
      </c>
      <c r="H296">
        <v>4.3218415381503658E-2</v>
      </c>
      <c r="I296">
        <v>0.14971298252676118</v>
      </c>
      <c r="J296">
        <v>5</v>
      </c>
      <c r="K296" s="152"/>
      <c r="L296">
        <v>5</v>
      </c>
      <c r="M296">
        <v>0.15079148531491585</v>
      </c>
      <c r="N296" s="67" t="s">
        <v>179</v>
      </c>
      <c r="O296" s="67" t="s">
        <v>179</v>
      </c>
      <c r="P296" s="67" t="s">
        <v>179</v>
      </c>
      <c r="AD296"/>
      <c r="AE296"/>
    </row>
    <row r="297" spans="1:31">
      <c r="A297" s="148">
        <v>44096</v>
      </c>
      <c r="B297" s="67" t="s">
        <v>110</v>
      </c>
      <c r="C297" s="67" t="s">
        <v>180</v>
      </c>
      <c r="D297" s="67" t="s">
        <v>130</v>
      </c>
      <c r="E297" s="67" t="s">
        <v>131</v>
      </c>
      <c r="F297" s="67" t="s">
        <v>215</v>
      </c>
      <c r="G297" s="67" t="s">
        <v>133</v>
      </c>
      <c r="H297">
        <v>5.9312178414733831E-2</v>
      </c>
      <c r="I297">
        <v>0.4277062010675825</v>
      </c>
      <c r="J297">
        <v>7</v>
      </c>
      <c r="K297" s="152"/>
      <c r="L297">
        <v>7</v>
      </c>
      <c r="M297">
        <v>0.42865726850896624</v>
      </c>
      <c r="N297" s="67" t="s">
        <v>179</v>
      </c>
      <c r="O297" s="67" t="s">
        <v>179</v>
      </c>
      <c r="P297" s="67" t="s">
        <v>179</v>
      </c>
      <c r="AD297"/>
      <c r="AE297"/>
    </row>
    <row r="298" spans="1:31">
      <c r="A298" s="148">
        <v>44096</v>
      </c>
      <c r="B298" s="67" t="s">
        <v>112</v>
      </c>
      <c r="C298" s="67" t="s">
        <v>161</v>
      </c>
      <c r="D298" s="67" t="s">
        <v>130</v>
      </c>
      <c r="E298" s="67" t="s">
        <v>131</v>
      </c>
      <c r="F298" s="67" t="s">
        <v>215</v>
      </c>
      <c r="G298" s="67" t="s">
        <v>134</v>
      </c>
      <c r="H298">
        <v>6.0590602725814541E-2</v>
      </c>
      <c r="I298">
        <v>0.43692504987838493</v>
      </c>
      <c r="J298">
        <v>7</v>
      </c>
      <c r="K298" s="152"/>
      <c r="L298">
        <v>7</v>
      </c>
      <c r="M298">
        <v>0.43783175921912759</v>
      </c>
      <c r="N298" s="67" t="s">
        <v>179</v>
      </c>
      <c r="O298" s="67" t="s">
        <v>179</v>
      </c>
      <c r="P298" s="67" t="s">
        <v>179</v>
      </c>
      <c r="AD298"/>
      <c r="AE298"/>
    </row>
    <row r="299" spans="1:31">
      <c r="A299" s="148">
        <v>44096</v>
      </c>
      <c r="B299" s="67" t="s">
        <v>252</v>
      </c>
      <c r="C299" s="67" t="s">
        <v>254</v>
      </c>
      <c r="D299" s="67" t="s">
        <v>130</v>
      </c>
      <c r="E299" s="67" t="s">
        <v>237</v>
      </c>
      <c r="F299" s="67" t="s">
        <v>238</v>
      </c>
      <c r="G299" s="67" t="s">
        <v>253</v>
      </c>
      <c r="H299">
        <v>1.060220570857703E-2</v>
      </c>
      <c r="I299">
        <v>7.6453592630583003E-2</v>
      </c>
      <c r="J299">
        <v>4</v>
      </c>
      <c r="K299" s="152"/>
      <c r="L299">
        <v>4</v>
      </c>
      <c r="M299">
        <v>7.6447499336153329E-2</v>
      </c>
      <c r="N299" s="67" t="s">
        <v>179</v>
      </c>
      <c r="O299" s="67" t="s">
        <v>179</v>
      </c>
      <c r="P299" s="67" t="s">
        <v>179</v>
      </c>
      <c r="AD299"/>
      <c r="AE299"/>
    </row>
    <row r="300" spans="1:31">
      <c r="A300" s="148">
        <v>44096</v>
      </c>
      <c r="B300" s="67" t="s">
        <v>114</v>
      </c>
      <c r="C300" s="67" t="s">
        <v>162</v>
      </c>
      <c r="D300" s="67" t="s">
        <v>130</v>
      </c>
      <c r="E300" s="67" t="s">
        <v>135</v>
      </c>
      <c r="F300" s="67" t="s">
        <v>216</v>
      </c>
      <c r="G300" s="67" t="s">
        <v>134</v>
      </c>
      <c r="H300">
        <v>1.9366658037082929E-2</v>
      </c>
      <c r="I300">
        <v>0.13965495717415854</v>
      </c>
      <c r="J300">
        <v>5</v>
      </c>
      <c r="K300" s="152"/>
      <c r="L300">
        <v>5</v>
      </c>
      <c r="M300">
        <v>0.1398481946206751</v>
      </c>
      <c r="N300" s="67" t="s">
        <v>179</v>
      </c>
      <c r="O300" s="67" t="s">
        <v>179</v>
      </c>
      <c r="P300" s="67" t="s">
        <v>179</v>
      </c>
      <c r="AD300"/>
      <c r="AE300"/>
    </row>
    <row r="301" spans="1:31">
      <c r="A301" s="148">
        <v>44096</v>
      </c>
      <c r="B301" s="67" t="s">
        <v>232</v>
      </c>
      <c r="C301" s="67" t="s">
        <v>241</v>
      </c>
      <c r="D301" s="67" t="s">
        <v>130</v>
      </c>
      <c r="E301" s="67" t="s">
        <v>237</v>
      </c>
      <c r="F301" s="67" t="s">
        <v>238</v>
      </c>
      <c r="G301" s="67" t="s">
        <v>133</v>
      </c>
      <c r="H301">
        <v>1.0732910527987667E-2</v>
      </c>
      <c r="I301">
        <v>7.7396118487253626E-2</v>
      </c>
      <c r="J301">
        <v>4</v>
      </c>
      <c r="K301" s="152"/>
      <c r="L301">
        <v>4</v>
      </c>
      <c r="M301">
        <v>7.7396707185537691E-2</v>
      </c>
      <c r="N301" s="67" t="s">
        <v>179</v>
      </c>
      <c r="O301" s="67" t="s">
        <v>179</v>
      </c>
      <c r="P301" s="67" t="s">
        <v>179</v>
      </c>
      <c r="AD301"/>
      <c r="AE301"/>
    </row>
    <row r="302" spans="1:31">
      <c r="A302" s="148">
        <v>44096</v>
      </c>
      <c r="B302" s="67" t="s">
        <v>233</v>
      </c>
      <c r="C302" s="67" t="s">
        <v>242</v>
      </c>
      <c r="D302" s="67" t="s">
        <v>130</v>
      </c>
      <c r="E302" s="67" t="s">
        <v>237</v>
      </c>
      <c r="F302" s="67" t="s">
        <v>238</v>
      </c>
      <c r="G302" s="67" t="s">
        <v>134</v>
      </c>
      <c r="H302">
        <v>1.073273325724996E-2</v>
      </c>
      <c r="I302">
        <v>7.7394840169784734E-2</v>
      </c>
      <c r="J302">
        <v>4</v>
      </c>
      <c r="K302" s="152"/>
      <c r="L302">
        <v>4</v>
      </c>
      <c r="M302">
        <v>7.7395434753643522E-2</v>
      </c>
      <c r="N302" s="67" t="s">
        <v>179</v>
      </c>
      <c r="O302" s="67" t="s">
        <v>179</v>
      </c>
      <c r="P302" s="67" t="s">
        <v>179</v>
      </c>
      <c r="AD302"/>
      <c r="AE302"/>
    </row>
    <row r="303" spans="1:31">
      <c r="A303" s="148">
        <v>44096</v>
      </c>
      <c r="B303" s="67" t="s">
        <v>234</v>
      </c>
      <c r="C303" s="67" t="s">
        <v>243</v>
      </c>
      <c r="D303" s="67" t="s">
        <v>130</v>
      </c>
      <c r="E303" s="67" t="s">
        <v>237</v>
      </c>
      <c r="F303" s="67" t="s">
        <v>238</v>
      </c>
      <c r="G303" s="67" t="s">
        <v>138</v>
      </c>
      <c r="H303">
        <v>1.0732637596611234E-2</v>
      </c>
      <c r="I303">
        <v>7.739415035110879E-2</v>
      </c>
      <c r="J303">
        <v>4</v>
      </c>
      <c r="K303" s="152"/>
      <c r="L303">
        <v>4</v>
      </c>
      <c r="M303">
        <v>7.7394744938125135E-2</v>
      </c>
      <c r="N303" s="67" t="s">
        <v>179</v>
      </c>
      <c r="O303" s="67" t="s">
        <v>179</v>
      </c>
      <c r="P303" s="67" t="s">
        <v>179</v>
      </c>
      <c r="AD303"/>
      <c r="AE303"/>
    </row>
    <row r="304" spans="1:31">
      <c r="A304" s="148">
        <v>44096</v>
      </c>
      <c r="B304" s="67" t="s">
        <v>235</v>
      </c>
      <c r="C304" s="67" t="s">
        <v>244</v>
      </c>
      <c r="D304" s="67" t="s">
        <v>130</v>
      </c>
      <c r="E304" s="67" t="s">
        <v>237</v>
      </c>
      <c r="F304" s="67" t="s">
        <v>238</v>
      </c>
      <c r="G304" s="67" t="s">
        <v>139</v>
      </c>
      <c r="H304">
        <v>1.0733069640794604E-2</v>
      </c>
      <c r="I304">
        <v>7.7397265866021608E-2</v>
      </c>
      <c r="J304">
        <v>4</v>
      </c>
      <c r="K304" s="152"/>
      <c r="L304">
        <v>4</v>
      </c>
      <c r="M304">
        <v>7.7397845327444925E-2</v>
      </c>
      <c r="N304" s="67" t="s">
        <v>179</v>
      </c>
      <c r="O304" s="67" t="s">
        <v>179</v>
      </c>
      <c r="P304" s="67" t="s">
        <v>179</v>
      </c>
      <c r="AD304"/>
      <c r="AE304"/>
    </row>
    <row r="305" spans="1:31">
      <c r="A305" s="148">
        <v>44096</v>
      </c>
      <c r="B305" s="67" t="s">
        <v>236</v>
      </c>
      <c r="C305" s="67" t="s">
        <v>245</v>
      </c>
      <c r="D305" s="67" t="s">
        <v>130</v>
      </c>
      <c r="E305" s="67" t="s">
        <v>237</v>
      </c>
      <c r="F305" s="67" t="s">
        <v>238</v>
      </c>
      <c r="G305" s="67" t="s">
        <v>239</v>
      </c>
      <c r="H305">
        <v>8.7205865056580473E-3</v>
      </c>
      <c r="I305">
        <v>7.0000000000000007E-2</v>
      </c>
      <c r="J305">
        <v>4</v>
      </c>
      <c r="K305" s="152"/>
      <c r="L305">
        <v>4</v>
      </c>
      <c r="M305">
        <v>7.0000000000000007E-2</v>
      </c>
      <c r="N305" s="67" t="s">
        <v>179</v>
      </c>
      <c r="O305" s="67" t="s">
        <v>179</v>
      </c>
      <c r="P305" s="67" t="s">
        <v>179</v>
      </c>
      <c r="AD305"/>
      <c r="AE305"/>
    </row>
    <row r="306" spans="1:31">
      <c r="A306" s="148">
        <v>44096</v>
      </c>
      <c r="B306" s="67" t="s">
        <v>118</v>
      </c>
      <c r="C306" s="67" t="s">
        <v>163</v>
      </c>
      <c r="D306" s="67" t="s">
        <v>130</v>
      </c>
      <c r="E306" s="67" t="s">
        <v>136</v>
      </c>
      <c r="F306" s="67" t="s">
        <v>217</v>
      </c>
      <c r="G306" s="67" t="s">
        <v>133</v>
      </c>
      <c r="H306">
        <v>8.4234173383313696E-2</v>
      </c>
      <c r="I306">
        <v>0.2917957360669306</v>
      </c>
      <c r="J306">
        <v>7</v>
      </c>
      <c r="K306" s="152"/>
      <c r="L306">
        <v>7</v>
      </c>
      <c r="M306">
        <v>0.2917957360669306</v>
      </c>
      <c r="N306" s="67" t="s">
        <v>179</v>
      </c>
      <c r="O306" s="67" t="s">
        <v>179</v>
      </c>
      <c r="P306" s="67" t="s">
        <v>179</v>
      </c>
      <c r="AD306"/>
      <c r="AE306"/>
    </row>
    <row r="307" spans="1:31">
      <c r="A307" s="148">
        <v>44096</v>
      </c>
      <c r="B307" s="67" t="s">
        <v>115</v>
      </c>
      <c r="C307" s="67" t="s">
        <v>164</v>
      </c>
      <c r="D307" s="67" t="s">
        <v>130</v>
      </c>
      <c r="E307" s="67" t="s">
        <v>136</v>
      </c>
      <c r="F307" s="67" t="s">
        <v>217</v>
      </c>
      <c r="G307" s="67" t="s">
        <v>134</v>
      </c>
      <c r="H307">
        <v>8.444852685893732E-2</v>
      </c>
      <c r="I307">
        <v>0.29253827828804879</v>
      </c>
      <c r="J307">
        <v>7</v>
      </c>
      <c r="K307" s="152"/>
      <c r="L307">
        <v>7</v>
      </c>
      <c r="M307">
        <v>0.29253827828804879</v>
      </c>
      <c r="N307" s="67" t="s">
        <v>179</v>
      </c>
      <c r="O307" s="67" t="s">
        <v>179</v>
      </c>
      <c r="P307" s="67" t="s">
        <v>179</v>
      </c>
      <c r="AD307"/>
      <c r="AE307"/>
    </row>
    <row r="308" spans="1:31">
      <c r="A308" s="148">
        <v>44089</v>
      </c>
      <c r="B308" s="67" t="s">
        <v>116</v>
      </c>
      <c r="C308" s="67" t="s">
        <v>165</v>
      </c>
      <c r="D308" s="67" t="s">
        <v>130</v>
      </c>
      <c r="E308" s="67" t="s">
        <v>137</v>
      </c>
      <c r="F308" s="67" t="s">
        <v>218</v>
      </c>
      <c r="G308" s="67" t="s">
        <v>133</v>
      </c>
      <c r="H308">
        <v>4.345171398168246E-2</v>
      </c>
      <c r="I308">
        <v>0.15052115258444995</v>
      </c>
      <c r="J308">
        <v>6</v>
      </c>
      <c r="K308" s="152"/>
      <c r="L308">
        <v>5</v>
      </c>
      <c r="M308">
        <v>0.15052115258444995</v>
      </c>
      <c r="N308" s="67" t="s">
        <v>268</v>
      </c>
      <c r="O308" s="67" t="s">
        <v>269</v>
      </c>
      <c r="P308" s="67" t="s">
        <v>183</v>
      </c>
      <c r="AD308"/>
      <c r="AE308"/>
    </row>
    <row r="309" spans="1:31">
      <c r="A309" s="148">
        <v>44089</v>
      </c>
      <c r="B309" s="67" t="s">
        <v>117</v>
      </c>
      <c r="C309" s="67" t="s">
        <v>166</v>
      </c>
      <c r="D309" s="67" t="s">
        <v>130</v>
      </c>
      <c r="E309" s="67" t="s">
        <v>137</v>
      </c>
      <c r="F309" s="67" t="s">
        <v>218</v>
      </c>
      <c r="G309" s="67" t="s">
        <v>134</v>
      </c>
      <c r="H309">
        <v>4.3529752319035081E-2</v>
      </c>
      <c r="I309">
        <v>0.15079148531491585</v>
      </c>
      <c r="J309">
        <v>6</v>
      </c>
      <c r="K309" s="152"/>
      <c r="L309">
        <v>5</v>
      </c>
      <c r="M309">
        <v>0.15079148531491585</v>
      </c>
      <c r="N309" s="67" t="s">
        <v>268</v>
      </c>
      <c r="O309" s="67" t="s">
        <v>269</v>
      </c>
      <c r="P309" s="67" t="s">
        <v>183</v>
      </c>
      <c r="AD309"/>
      <c r="AE309"/>
    </row>
    <row r="310" spans="1:31">
      <c r="A310" s="148">
        <v>44089</v>
      </c>
      <c r="B310" s="67" t="s">
        <v>110</v>
      </c>
      <c r="C310" s="67" t="s">
        <v>180</v>
      </c>
      <c r="D310" s="67" t="s">
        <v>130</v>
      </c>
      <c r="E310" s="67" t="s">
        <v>131</v>
      </c>
      <c r="F310" s="67" t="s">
        <v>215</v>
      </c>
      <c r="G310" s="67" t="s">
        <v>133</v>
      </c>
      <c r="H310">
        <v>5.9444067738823575E-2</v>
      </c>
      <c r="I310">
        <v>0.42865726850896624</v>
      </c>
      <c r="J310">
        <v>7</v>
      </c>
      <c r="K310" s="152"/>
      <c r="L310">
        <v>7</v>
      </c>
      <c r="M310">
        <v>0.42932915349521661</v>
      </c>
      <c r="N310" s="67" t="s">
        <v>179</v>
      </c>
      <c r="O310" s="67" t="s">
        <v>179</v>
      </c>
      <c r="P310" s="67" t="s">
        <v>179</v>
      </c>
      <c r="AD310"/>
      <c r="AE310"/>
    </row>
    <row r="311" spans="1:31">
      <c r="A311" s="148">
        <v>44089</v>
      </c>
      <c r="B311" s="67" t="s">
        <v>112</v>
      </c>
      <c r="C311" s="67" t="s">
        <v>161</v>
      </c>
      <c r="D311" s="67" t="s">
        <v>130</v>
      </c>
      <c r="E311" s="67" t="s">
        <v>131</v>
      </c>
      <c r="F311" s="67" t="s">
        <v>215</v>
      </c>
      <c r="G311" s="67" t="s">
        <v>134</v>
      </c>
      <c r="H311">
        <v>6.0716340688121838E-2</v>
      </c>
      <c r="I311">
        <v>0.43783175921912759</v>
      </c>
      <c r="J311">
        <v>7</v>
      </c>
      <c r="K311" s="152"/>
      <c r="L311">
        <v>7</v>
      </c>
      <c r="M311">
        <v>0.43849745756142572</v>
      </c>
      <c r="N311" s="67" t="s">
        <v>179</v>
      </c>
      <c r="O311" s="67" t="s">
        <v>179</v>
      </c>
      <c r="P311" s="67" t="s">
        <v>179</v>
      </c>
      <c r="AD311"/>
      <c r="AE311"/>
    </row>
    <row r="312" spans="1:31">
      <c r="A312" s="148">
        <v>44089</v>
      </c>
      <c r="B312" s="67" t="s">
        <v>252</v>
      </c>
      <c r="C312" s="67" t="s">
        <v>254</v>
      </c>
      <c r="D312" s="67" t="s">
        <v>130</v>
      </c>
      <c r="E312" s="67" t="s">
        <v>237</v>
      </c>
      <c r="F312" s="67" t="s">
        <v>238</v>
      </c>
      <c r="G312" s="67" t="s">
        <v>253</v>
      </c>
      <c r="H312">
        <v>1.0601360720673081E-2</v>
      </c>
      <c r="I312">
        <v>7.6447499336153329E-2</v>
      </c>
      <c r="J312">
        <v>4</v>
      </c>
      <c r="K312" s="152"/>
      <c r="L312">
        <v>4</v>
      </c>
      <c r="M312">
        <v>7.6394627069954937E-2</v>
      </c>
      <c r="N312" s="67" t="s">
        <v>179</v>
      </c>
      <c r="O312" s="67" t="s">
        <v>179</v>
      </c>
      <c r="P312" s="67" t="s">
        <v>179</v>
      </c>
      <c r="AD312"/>
      <c r="AE312"/>
    </row>
    <row r="313" spans="1:31">
      <c r="A313" s="148">
        <v>44089</v>
      </c>
      <c r="B313" s="67" t="s">
        <v>114</v>
      </c>
      <c r="C313" s="67" t="s">
        <v>162</v>
      </c>
      <c r="D313" s="67" t="s">
        <v>130</v>
      </c>
      <c r="E313" s="67" t="s">
        <v>135</v>
      </c>
      <c r="F313" s="67" t="s">
        <v>216</v>
      </c>
      <c r="G313" s="67" t="s">
        <v>134</v>
      </c>
      <c r="H313">
        <v>1.9393455249458128E-2</v>
      </c>
      <c r="I313">
        <v>0.1398481946206751</v>
      </c>
      <c r="J313">
        <v>5</v>
      </c>
      <c r="K313" s="152"/>
      <c r="L313">
        <v>5</v>
      </c>
      <c r="M313">
        <v>0.13962454915264311</v>
      </c>
      <c r="N313" s="67" t="s">
        <v>179</v>
      </c>
      <c r="O313" s="67" t="s">
        <v>179</v>
      </c>
      <c r="P313" s="67" t="s">
        <v>179</v>
      </c>
      <c r="AD313"/>
      <c r="AE313"/>
    </row>
    <row r="314" spans="1:31">
      <c r="A314" s="148">
        <v>44089</v>
      </c>
      <c r="B314" s="67" t="s">
        <v>232</v>
      </c>
      <c r="C314" s="67" t="s">
        <v>241</v>
      </c>
      <c r="D314" s="67" t="s">
        <v>130</v>
      </c>
      <c r="E314" s="67" t="s">
        <v>237</v>
      </c>
      <c r="F314" s="67" t="s">
        <v>238</v>
      </c>
      <c r="G314" s="67" t="s">
        <v>133</v>
      </c>
      <c r="H314">
        <v>1.073299216575109E-2</v>
      </c>
      <c r="I314">
        <v>7.7396707185537691E-2</v>
      </c>
      <c r="J314">
        <v>4</v>
      </c>
      <c r="K314" s="152"/>
      <c r="L314">
        <v>4</v>
      </c>
      <c r="M314">
        <v>7.7397929821049385E-2</v>
      </c>
      <c r="N314" s="67" t="s">
        <v>179</v>
      </c>
      <c r="O314" s="67" t="s">
        <v>179</v>
      </c>
      <c r="P314" s="67" t="s">
        <v>179</v>
      </c>
      <c r="AD314"/>
      <c r="AE314"/>
    </row>
    <row r="315" spans="1:31">
      <c r="A315" s="148">
        <v>44089</v>
      </c>
      <c r="B315" s="67" t="s">
        <v>233</v>
      </c>
      <c r="C315" s="67" t="s">
        <v>242</v>
      </c>
      <c r="D315" s="67" t="s">
        <v>130</v>
      </c>
      <c r="E315" s="67" t="s">
        <v>237</v>
      </c>
      <c r="F315" s="67" t="s">
        <v>238</v>
      </c>
      <c r="G315" s="67" t="s">
        <v>134</v>
      </c>
      <c r="H315">
        <v>1.0732815711195744E-2</v>
      </c>
      <c r="I315">
        <v>7.7395434753643522E-2</v>
      </c>
      <c r="J315">
        <v>4</v>
      </c>
      <c r="K315" s="152"/>
      <c r="L315">
        <v>4</v>
      </c>
      <c r="M315">
        <v>7.739680238524918E-2</v>
      </c>
      <c r="N315" s="67" t="s">
        <v>179</v>
      </c>
      <c r="O315" s="67" t="s">
        <v>179</v>
      </c>
      <c r="P315" s="67" t="s">
        <v>179</v>
      </c>
      <c r="AD315"/>
      <c r="AE315"/>
    </row>
    <row r="316" spans="1:31">
      <c r="A316" s="148">
        <v>44089</v>
      </c>
      <c r="B316" s="67" t="s">
        <v>234</v>
      </c>
      <c r="C316" s="67" t="s">
        <v>243</v>
      </c>
      <c r="D316" s="67" t="s">
        <v>130</v>
      </c>
      <c r="E316" s="67" t="s">
        <v>237</v>
      </c>
      <c r="F316" s="67" t="s">
        <v>238</v>
      </c>
      <c r="G316" s="67" t="s">
        <v>138</v>
      </c>
      <c r="H316">
        <v>1.0732720050994893E-2</v>
      </c>
      <c r="I316">
        <v>7.7394744938125135E-2</v>
      </c>
      <c r="J316">
        <v>4</v>
      </c>
      <c r="K316" s="152"/>
      <c r="L316">
        <v>4</v>
      </c>
      <c r="M316">
        <v>7.7396112582790597E-2</v>
      </c>
      <c r="N316" s="67" t="s">
        <v>179</v>
      </c>
      <c r="O316" s="67" t="s">
        <v>179</v>
      </c>
      <c r="P316" s="67" t="s">
        <v>179</v>
      </c>
      <c r="AD316"/>
      <c r="AE316"/>
    </row>
    <row r="317" spans="1:31">
      <c r="A317" s="148">
        <v>44089</v>
      </c>
      <c r="B317" s="67" t="s">
        <v>235</v>
      </c>
      <c r="C317" s="67" t="s">
        <v>244</v>
      </c>
      <c r="D317" s="67" t="s">
        <v>130</v>
      </c>
      <c r="E317" s="67" t="s">
        <v>237</v>
      </c>
      <c r="F317" s="67" t="s">
        <v>238</v>
      </c>
      <c r="G317" s="67" t="s">
        <v>139</v>
      </c>
      <c r="H317">
        <v>1.0733149997635909E-2</v>
      </c>
      <c r="I317">
        <v>7.7397845327444925E-2</v>
      </c>
      <c r="J317">
        <v>4</v>
      </c>
      <c r="K317" s="152"/>
      <c r="L317">
        <v>4</v>
      </c>
      <c r="M317">
        <v>7.7398920614408728E-2</v>
      </c>
      <c r="N317" s="67" t="s">
        <v>179</v>
      </c>
      <c r="O317" s="67" t="s">
        <v>179</v>
      </c>
      <c r="P317" s="67" t="s">
        <v>179</v>
      </c>
      <c r="AD317"/>
      <c r="AE317"/>
    </row>
    <row r="318" spans="1:31">
      <c r="A318" s="148">
        <v>44089</v>
      </c>
      <c r="B318" s="67" t="s">
        <v>236</v>
      </c>
      <c r="C318" s="67" t="s">
        <v>245</v>
      </c>
      <c r="D318" s="67" t="s">
        <v>130</v>
      </c>
      <c r="E318" s="67" t="s">
        <v>237</v>
      </c>
      <c r="F318" s="67" t="s">
        <v>238</v>
      </c>
      <c r="G318" s="67" t="s">
        <v>239</v>
      </c>
      <c r="H318">
        <v>8.7199571472669751E-3</v>
      </c>
      <c r="I318">
        <v>7.0000000000000007E-2</v>
      </c>
      <c r="J318">
        <v>4</v>
      </c>
      <c r="K318" s="152"/>
      <c r="L318">
        <v>4</v>
      </c>
      <c r="M318">
        <v>7.0000000000000007E-2</v>
      </c>
      <c r="N318" s="67" t="s">
        <v>179</v>
      </c>
      <c r="O318" s="67" t="s">
        <v>179</v>
      </c>
      <c r="P318" s="67" t="s">
        <v>179</v>
      </c>
      <c r="AD318"/>
      <c r="AE318"/>
    </row>
    <row r="319" spans="1:31">
      <c r="A319" s="148">
        <v>44089</v>
      </c>
      <c r="B319" s="67" t="s">
        <v>118</v>
      </c>
      <c r="C319" s="67" t="s">
        <v>163</v>
      </c>
      <c r="D319" s="67" t="s">
        <v>130</v>
      </c>
      <c r="E319" s="67" t="s">
        <v>136</v>
      </c>
      <c r="F319" s="67" t="s">
        <v>217</v>
      </c>
      <c r="G319" s="67" t="s">
        <v>133</v>
      </c>
      <c r="H319">
        <v>8.4234173383313696E-2</v>
      </c>
      <c r="I319">
        <v>0.2917957360669306</v>
      </c>
      <c r="J319">
        <v>7</v>
      </c>
      <c r="K319" s="152"/>
      <c r="L319">
        <v>7</v>
      </c>
      <c r="M319">
        <v>0.2917957360669306</v>
      </c>
      <c r="N319" s="67" t="s">
        <v>179</v>
      </c>
      <c r="O319" s="67" t="s">
        <v>179</v>
      </c>
      <c r="P319" s="67" t="s">
        <v>179</v>
      </c>
      <c r="AD319"/>
      <c r="AE319"/>
    </row>
    <row r="320" spans="1:31">
      <c r="A320" s="148">
        <v>44089</v>
      </c>
      <c r="B320" s="67" t="s">
        <v>115</v>
      </c>
      <c r="C320" s="67" t="s">
        <v>164</v>
      </c>
      <c r="D320" s="67" t="s">
        <v>130</v>
      </c>
      <c r="E320" s="67" t="s">
        <v>136</v>
      </c>
      <c r="F320" s="67" t="s">
        <v>217</v>
      </c>
      <c r="G320" s="67" t="s">
        <v>134</v>
      </c>
      <c r="H320">
        <v>8.444852685893732E-2</v>
      </c>
      <c r="I320">
        <v>0.29253827828804879</v>
      </c>
      <c r="J320">
        <v>7</v>
      </c>
      <c r="K320" s="152"/>
      <c r="L320">
        <v>7</v>
      </c>
      <c r="M320">
        <v>0.29253827828804879</v>
      </c>
      <c r="N320" s="67" t="s">
        <v>179</v>
      </c>
      <c r="O320" s="67" t="s">
        <v>179</v>
      </c>
      <c r="P320" s="67" t="s">
        <v>179</v>
      </c>
      <c r="AD320"/>
      <c r="AE320"/>
    </row>
    <row r="321" spans="1:31">
      <c r="A321" s="148">
        <v>44082</v>
      </c>
      <c r="B321" s="67" t="s">
        <v>116</v>
      </c>
      <c r="C321" s="67" t="s">
        <v>165</v>
      </c>
      <c r="D321" s="67" t="s">
        <v>130</v>
      </c>
      <c r="E321" s="67" t="s">
        <v>137</v>
      </c>
      <c r="F321" s="67" t="s">
        <v>218</v>
      </c>
      <c r="G321" s="67" t="s">
        <v>133</v>
      </c>
      <c r="H321">
        <v>4.345171398168246E-2</v>
      </c>
      <c r="I321">
        <v>0.15052115258444995</v>
      </c>
      <c r="J321">
        <v>6</v>
      </c>
      <c r="K321" s="152"/>
      <c r="L321">
        <v>5</v>
      </c>
      <c r="M321">
        <v>0.15052115258444995</v>
      </c>
      <c r="N321" s="67" t="s">
        <v>266</v>
      </c>
      <c r="O321" s="67" t="s">
        <v>267</v>
      </c>
      <c r="P321" s="67" t="s">
        <v>183</v>
      </c>
      <c r="AD321"/>
      <c r="AE321"/>
    </row>
    <row r="322" spans="1:31">
      <c r="A322" s="148">
        <v>44082</v>
      </c>
      <c r="B322" s="67" t="s">
        <v>117</v>
      </c>
      <c r="C322" s="67" t="s">
        <v>166</v>
      </c>
      <c r="D322" s="67" t="s">
        <v>130</v>
      </c>
      <c r="E322" s="67" t="s">
        <v>137</v>
      </c>
      <c r="F322" s="67" t="s">
        <v>218</v>
      </c>
      <c r="G322" s="67" t="s">
        <v>134</v>
      </c>
      <c r="H322">
        <v>4.3529752319035081E-2</v>
      </c>
      <c r="I322">
        <v>0.15079148531491585</v>
      </c>
      <c r="J322">
        <v>6</v>
      </c>
      <c r="K322" s="152"/>
      <c r="L322">
        <v>5</v>
      </c>
      <c r="M322">
        <v>0.15079148531491585</v>
      </c>
      <c r="N322" s="67" t="s">
        <v>266</v>
      </c>
      <c r="O322" s="67" t="s">
        <v>267</v>
      </c>
      <c r="P322" s="67" t="s">
        <v>183</v>
      </c>
      <c r="AD322"/>
      <c r="AE322"/>
    </row>
    <row r="323" spans="1:31">
      <c r="A323" s="148">
        <v>44082</v>
      </c>
      <c r="B323" s="67" t="s">
        <v>110</v>
      </c>
      <c r="C323" s="67" t="s">
        <v>180</v>
      </c>
      <c r="D323" s="67" t="s">
        <v>130</v>
      </c>
      <c r="E323" s="67" t="s">
        <v>131</v>
      </c>
      <c r="F323" s="67" t="s">
        <v>215</v>
      </c>
      <c r="G323" s="67" t="s">
        <v>133</v>
      </c>
      <c r="H323">
        <v>5.9537241422252044E-2</v>
      </c>
      <c r="I323">
        <v>0.42932915349521661</v>
      </c>
      <c r="J323">
        <v>7</v>
      </c>
      <c r="K323" s="152"/>
      <c r="L323">
        <v>7</v>
      </c>
      <c r="M323">
        <v>0.42949899031324834</v>
      </c>
      <c r="N323" s="67" t="s">
        <v>179</v>
      </c>
      <c r="O323" s="67" t="s">
        <v>179</v>
      </c>
      <c r="P323" s="67" t="s">
        <v>179</v>
      </c>
      <c r="AD323"/>
      <c r="AE323"/>
    </row>
    <row r="324" spans="1:31">
      <c r="A324" s="148">
        <v>44082</v>
      </c>
      <c r="B324" s="67" t="s">
        <v>112</v>
      </c>
      <c r="C324" s="67" t="s">
        <v>161</v>
      </c>
      <c r="D324" s="67" t="s">
        <v>130</v>
      </c>
      <c r="E324" s="67" t="s">
        <v>131</v>
      </c>
      <c r="F324" s="67" t="s">
        <v>215</v>
      </c>
      <c r="G324" s="67" t="s">
        <v>134</v>
      </c>
      <c r="H324">
        <v>6.0808656438396731E-2</v>
      </c>
      <c r="I324">
        <v>0.43849745756142572</v>
      </c>
      <c r="J324">
        <v>7</v>
      </c>
      <c r="K324" s="152"/>
      <c r="L324">
        <v>7</v>
      </c>
      <c r="M324">
        <v>0.43862830159618443</v>
      </c>
      <c r="N324" s="67" t="s">
        <v>179</v>
      </c>
      <c r="O324" s="67" t="s">
        <v>179</v>
      </c>
      <c r="P324" s="67" t="s">
        <v>179</v>
      </c>
      <c r="AD324"/>
      <c r="AE324"/>
    </row>
    <row r="325" spans="1:31">
      <c r="A325" s="148">
        <v>44082</v>
      </c>
      <c r="B325" s="67" t="s">
        <v>252</v>
      </c>
      <c r="C325" s="67" t="s">
        <v>254</v>
      </c>
      <c r="D325" s="67" t="s">
        <v>130</v>
      </c>
      <c r="E325" s="67" t="s">
        <v>237</v>
      </c>
      <c r="F325" s="67" t="s">
        <v>238</v>
      </c>
      <c r="G325" s="67" t="s">
        <v>253</v>
      </c>
      <c r="H325">
        <v>1.0594028656564301E-2</v>
      </c>
      <c r="I325">
        <v>7.6394627069954937E-2</v>
      </c>
      <c r="J325">
        <v>4</v>
      </c>
      <c r="K325" s="152"/>
      <c r="L325">
        <v>4</v>
      </c>
      <c r="M325">
        <v>7.6253860491555164E-2</v>
      </c>
      <c r="N325" s="67" t="s">
        <v>179</v>
      </c>
      <c r="O325" s="67" t="s">
        <v>179</v>
      </c>
      <c r="P325" s="67" t="s">
        <v>179</v>
      </c>
      <c r="AD325"/>
      <c r="AE325"/>
    </row>
    <row r="326" spans="1:31">
      <c r="A326" s="148">
        <v>44082</v>
      </c>
      <c r="B326" s="67" t="s">
        <v>114</v>
      </c>
      <c r="C326" s="67" t="s">
        <v>162</v>
      </c>
      <c r="D326" s="67" t="s">
        <v>130</v>
      </c>
      <c r="E326" s="67" t="s">
        <v>135</v>
      </c>
      <c r="F326" s="67" t="s">
        <v>216</v>
      </c>
      <c r="G326" s="67" t="s">
        <v>134</v>
      </c>
      <c r="H326">
        <v>1.936244120320757E-2</v>
      </c>
      <c r="I326">
        <v>0.13962454915264311</v>
      </c>
      <c r="J326">
        <v>5</v>
      </c>
      <c r="K326" s="152"/>
      <c r="L326">
        <v>5</v>
      </c>
      <c r="M326">
        <v>0.13991748610530602</v>
      </c>
      <c r="N326" s="67" t="s">
        <v>179</v>
      </c>
      <c r="O326" s="67" t="s">
        <v>179</v>
      </c>
      <c r="P326" s="67" t="s">
        <v>179</v>
      </c>
      <c r="AD326"/>
      <c r="AE326"/>
    </row>
    <row r="327" spans="1:31">
      <c r="A327" s="148">
        <v>44082</v>
      </c>
      <c r="B327" s="67" t="s">
        <v>232</v>
      </c>
      <c r="C327" s="67" t="s">
        <v>241</v>
      </c>
      <c r="D327" s="67" t="s">
        <v>130</v>
      </c>
      <c r="E327" s="67" t="s">
        <v>237</v>
      </c>
      <c r="F327" s="67" t="s">
        <v>238</v>
      </c>
      <c r="G327" s="67" t="s">
        <v>133</v>
      </c>
      <c r="H327">
        <v>1.0733161714790652E-2</v>
      </c>
      <c r="I327">
        <v>7.7397929821049385E-2</v>
      </c>
      <c r="J327">
        <v>4</v>
      </c>
      <c r="K327" s="152"/>
      <c r="L327">
        <v>4</v>
      </c>
      <c r="M327">
        <v>7.7382940955784046E-2</v>
      </c>
      <c r="N327" s="67" t="s">
        <v>179</v>
      </c>
      <c r="O327" s="67" t="s">
        <v>179</v>
      </c>
      <c r="P327" s="67" t="s">
        <v>179</v>
      </c>
      <c r="AD327"/>
      <c r="AE327"/>
    </row>
    <row r="328" spans="1:31">
      <c r="A328" s="148">
        <v>44082</v>
      </c>
      <c r="B328" s="67" t="s">
        <v>233</v>
      </c>
      <c r="C328" s="67" t="s">
        <v>242</v>
      </c>
      <c r="D328" s="67" t="s">
        <v>130</v>
      </c>
      <c r="E328" s="67" t="s">
        <v>237</v>
      </c>
      <c r="F328" s="67" t="s">
        <v>238</v>
      </c>
      <c r="G328" s="67" t="s">
        <v>134</v>
      </c>
      <c r="H328">
        <v>1.0733005367575751E-2</v>
      </c>
      <c r="I328">
        <v>7.739680238524918E-2</v>
      </c>
      <c r="J328">
        <v>4</v>
      </c>
      <c r="K328" s="152"/>
      <c r="L328">
        <v>4</v>
      </c>
      <c r="M328">
        <v>7.738134131610451E-2</v>
      </c>
      <c r="N328" s="67" t="s">
        <v>179</v>
      </c>
      <c r="O328" s="67" t="s">
        <v>179</v>
      </c>
      <c r="P328" s="67" t="s">
        <v>179</v>
      </c>
      <c r="AD328"/>
      <c r="AE328"/>
    </row>
    <row r="329" spans="1:31">
      <c r="A329" s="148">
        <v>44082</v>
      </c>
      <c r="B329" s="67" t="s">
        <v>234</v>
      </c>
      <c r="C329" s="67" t="s">
        <v>243</v>
      </c>
      <c r="D329" s="67" t="s">
        <v>130</v>
      </c>
      <c r="E329" s="67" t="s">
        <v>237</v>
      </c>
      <c r="F329" s="67" t="s">
        <v>238</v>
      </c>
      <c r="G329" s="67" t="s">
        <v>138</v>
      </c>
      <c r="H329">
        <v>1.0732909709185967E-2</v>
      </c>
      <c r="I329">
        <v>7.7396112582790597E-2</v>
      </c>
      <c r="J329">
        <v>4</v>
      </c>
      <c r="K329" s="152"/>
      <c r="L329">
        <v>4</v>
      </c>
      <c r="M329">
        <v>7.7380651378635742E-2</v>
      </c>
      <c r="N329" s="67" t="s">
        <v>179</v>
      </c>
      <c r="O329" s="67" t="s">
        <v>179</v>
      </c>
      <c r="P329" s="67" t="s">
        <v>179</v>
      </c>
      <c r="AD329"/>
      <c r="AE329"/>
    </row>
    <row r="330" spans="1:31">
      <c r="A330" s="148">
        <v>44082</v>
      </c>
      <c r="B330" s="67" t="s">
        <v>235</v>
      </c>
      <c r="C330" s="67" t="s">
        <v>244</v>
      </c>
      <c r="D330" s="67" t="s">
        <v>130</v>
      </c>
      <c r="E330" s="67" t="s">
        <v>237</v>
      </c>
      <c r="F330" s="67" t="s">
        <v>238</v>
      </c>
      <c r="G330" s="67" t="s">
        <v>139</v>
      </c>
      <c r="H330">
        <v>1.0733299113108363E-2</v>
      </c>
      <c r="I330">
        <v>7.7398920614408728E-2</v>
      </c>
      <c r="J330">
        <v>4</v>
      </c>
      <c r="K330" s="152"/>
      <c r="L330">
        <v>4</v>
      </c>
      <c r="M330">
        <v>7.7384560821896084E-2</v>
      </c>
      <c r="N330" s="67" t="s">
        <v>179</v>
      </c>
      <c r="O330" s="67" t="s">
        <v>179</v>
      </c>
      <c r="P330" s="67" t="s">
        <v>179</v>
      </c>
      <c r="AD330"/>
      <c r="AE330"/>
    </row>
    <row r="331" spans="1:31">
      <c r="A331" s="148">
        <v>44082</v>
      </c>
      <c r="B331" s="67" t="s">
        <v>236</v>
      </c>
      <c r="C331" s="67" t="s">
        <v>245</v>
      </c>
      <c r="D331" s="67" t="s">
        <v>130</v>
      </c>
      <c r="E331" s="67" t="s">
        <v>237</v>
      </c>
      <c r="F331" s="67" t="s">
        <v>238</v>
      </c>
      <c r="G331" s="67" t="s">
        <v>239</v>
      </c>
      <c r="H331">
        <v>8.7201867229675222E-3</v>
      </c>
      <c r="I331">
        <v>7.0000000000000007E-2</v>
      </c>
      <c r="J331">
        <v>4</v>
      </c>
      <c r="K331" s="152"/>
      <c r="L331">
        <v>4</v>
      </c>
      <c r="M331">
        <v>7.0000000000000007E-2</v>
      </c>
      <c r="N331" s="67" t="s">
        <v>179</v>
      </c>
      <c r="O331" s="67" t="s">
        <v>179</v>
      </c>
      <c r="P331" s="67" t="s">
        <v>179</v>
      </c>
      <c r="AD331"/>
      <c r="AE331"/>
    </row>
    <row r="332" spans="1:31">
      <c r="A332" s="148">
        <v>44082</v>
      </c>
      <c r="B332" s="67" t="s">
        <v>118</v>
      </c>
      <c r="C332" s="67" t="s">
        <v>163</v>
      </c>
      <c r="D332" s="67" t="s">
        <v>130</v>
      </c>
      <c r="E332" s="67" t="s">
        <v>136</v>
      </c>
      <c r="F332" s="67" t="s">
        <v>217</v>
      </c>
      <c r="G332" s="67" t="s">
        <v>133</v>
      </c>
      <c r="H332">
        <v>8.4234173383313696E-2</v>
      </c>
      <c r="I332">
        <v>0.2917957360669306</v>
      </c>
      <c r="J332">
        <v>7</v>
      </c>
      <c r="K332" s="152"/>
      <c r="L332">
        <v>7</v>
      </c>
      <c r="M332">
        <v>0.29415083511109441</v>
      </c>
      <c r="N332" s="67" t="s">
        <v>179</v>
      </c>
      <c r="O332" s="67" t="s">
        <v>179</v>
      </c>
      <c r="P332" s="67" t="s">
        <v>179</v>
      </c>
      <c r="AD332"/>
      <c r="AE332"/>
    </row>
    <row r="333" spans="1:31">
      <c r="A333" s="148">
        <v>44082</v>
      </c>
      <c r="B333" s="67" t="s">
        <v>115</v>
      </c>
      <c r="C333" s="67" t="s">
        <v>164</v>
      </c>
      <c r="D333" s="67" t="s">
        <v>130</v>
      </c>
      <c r="E333" s="67" t="s">
        <v>136</v>
      </c>
      <c r="F333" s="67" t="s">
        <v>217</v>
      </c>
      <c r="G333" s="67" t="s">
        <v>134</v>
      </c>
      <c r="H333">
        <v>8.444852685893732E-2</v>
      </c>
      <c r="I333">
        <v>0.29253827828804879</v>
      </c>
      <c r="J333">
        <v>7</v>
      </c>
      <c r="K333" s="152"/>
      <c r="L333">
        <v>7</v>
      </c>
      <c r="M333">
        <v>0.29490088476801057</v>
      </c>
      <c r="N333" s="67" t="s">
        <v>179</v>
      </c>
      <c r="O333" s="67" t="s">
        <v>179</v>
      </c>
      <c r="P333" s="67" t="s">
        <v>179</v>
      </c>
      <c r="AD333"/>
      <c r="AE333"/>
    </row>
    <row r="334" spans="1:31">
      <c r="A334" s="148">
        <v>44075</v>
      </c>
      <c r="B334" s="67" t="s">
        <v>116</v>
      </c>
      <c r="C334" s="67" t="s">
        <v>165</v>
      </c>
      <c r="D334" s="67" t="s">
        <v>130</v>
      </c>
      <c r="E334" s="67" t="s">
        <v>137</v>
      </c>
      <c r="F334" s="67" t="s">
        <v>218</v>
      </c>
      <c r="G334" s="67" t="s">
        <v>133</v>
      </c>
      <c r="H334">
        <v>4.345171398168246E-2</v>
      </c>
      <c r="I334">
        <v>0.15052115258444995</v>
      </c>
      <c r="J334">
        <v>6</v>
      </c>
      <c r="K334" s="152"/>
      <c r="L334">
        <v>5</v>
      </c>
      <c r="M334">
        <v>0.15040837647329722</v>
      </c>
      <c r="N334" s="67" t="s">
        <v>264</v>
      </c>
      <c r="O334" s="67" t="s">
        <v>265</v>
      </c>
      <c r="P334" s="67" t="s">
        <v>183</v>
      </c>
      <c r="AD334"/>
      <c r="AE334"/>
    </row>
    <row r="335" spans="1:31">
      <c r="A335" s="148">
        <v>44075</v>
      </c>
      <c r="B335" s="67" t="s">
        <v>117</v>
      </c>
      <c r="C335" s="67" t="s">
        <v>166</v>
      </c>
      <c r="D335" s="67" t="s">
        <v>130</v>
      </c>
      <c r="E335" s="67" t="s">
        <v>137</v>
      </c>
      <c r="F335" s="67" t="s">
        <v>218</v>
      </c>
      <c r="G335" s="67" t="s">
        <v>134</v>
      </c>
      <c r="H335">
        <v>4.3529752319035081E-2</v>
      </c>
      <c r="I335">
        <v>0.15079148531491585</v>
      </c>
      <c r="J335">
        <v>6</v>
      </c>
      <c r="K335" s="152"/>
      <c r="L335">
        <v>5</v>
      </c>
      <c r="M335">
        <v>0.15068122914346774</v>
      </c>
      <c r="N335" s="67" t="s">
        <v>264</v>
      </c>
      <c r="O335" s="67" t="s">
        <v>265</v>
      </c>
      <c r="P335" s="67" t="s">
        <v>183</v>
      </c>
      <c r="AD335"/>
      <c r="AE335"/>
    </row>
    <row r="336" spans="1:31">
      <c r="A336" s="148">
        <v>44075</v>
      </c>
      <c r="B336" s="67" t="s">
        <v>110</v>
      </c>
      <c r="C336" s="67" t="s">
        <v>180</v>
      </c>
      <c r="D336" s="67" t="s">
        <v>130</v>
      </c>
      <c r="E336" s="67" t="s">
        <v>131</v>
      </c>
      <c r="F336" s="67" t="s">
        <v>215</v>
      </c>
      <c r="G336" s="67" t="s">
        <v>133</v>
      </c>
      <c r="H336">
        <v>5.9560793551324161E-2</v>
      </c>
      <c r="I336">
        <v>0.42949899031324834</v>
      </c>
      <c r="J336">
        <v>7</v>
      </c>
      <c r="K336" s="152"/>
      <c r="L336">
        <v>7</v>
      </c>
      <c r="M336">
        <v>0.43007704565858146</v>
      </c>
      <c r="N336" s="67" t="s">
        <v>179</v>
      </c>
      <c r="O336" s="67" t="s">
        <v>179</v>
      </c>
      <c r="P336" s="67" t="s">
        <v>179</v>
      </c>
      <c r="AD336"/>
      <c r="AE336"/>
    </row>
    <row r="337" spans="1:31">
      <c r="A337" s="148">
        <v>44075</v>
      </c>
      <c r="B337" s="67" t="s">
        <v>112</v>
      </c>
      <c r="C337" s="67" t="s">
        <v>161</v>
      </c>
      <c r="D337" s="67" t="s">
        <v>130</v>
      </c>
      <c r="E337" s="67" t="s">
        <v>131</v>
      </c>
      <c r="F337" s="67" t="s">
        <v>215</v>
      </c>
      <c r="G337" s="67" t="s">
        <v>134</v>
      </c>
      <c r="H337">
        <v>6.0826801241335625E-2</v>
      </c>
      <c r="I337">
        <v>0.43862830159618443</v>
      </c>
      <c r="J337">
        <v>7</v>
      </c>
      <c r="K337" s="152"/>
      <c r="L337">
        <v>7</v>
      </c>
      <c r="M337">
        <v>0.43919230298091266</v>
      </c>
      <c r="N337" s="67" t="s">
        <v>179</v>
      </c>
      <c r="O337" s="67" t="s">
        <v>179</v>
      </c>
      <c r="P337" s="67" t="s">
        <v>179</v>
      </c>
      <c r="AD337"/>
      <c r="AE337"/>
    </row>
    <row r="338" spans="1:31">
      <c r="A338" s="148">
        <v>44075</v>
      </c>
      <c r="B338" s="67" t="s">
        <v>252</v>
      </c>
      <c r="C338" s="67" t="s">
        <v>254</v>
      </c>
      <c r="D338" s="67" t="s">
        <v>130</v>
      </c>
      <c r="E338" s="67" t="s">
        <v>237</v>
      </c>
      <c r="F338" s="67" t="s">
        <v>238</v>
      </c>
      <c r="G338" s="67" t="s">
        <v>253</v>
      </c>
      <c r="H338">
        <v>1.0574507844399225E-2</v>
      </c>
      <c r="I338">
        <v>7.6253860491555164E-2</v>
      </c>
      <c r="J338">
        <v>4</v>
      </c>
      <c r="K338" s="152"/>
      <c r="L338">
        <v>4</v>
      </c>
      <c r="M338">
        <v>7.6573446830294711E-2</v>
      </c>
      <c r="N338" s="67" t="s">
        <v>179</v>
      </c>
      <c r="O338" s="67" t="s">
        <v>179</v>
      </c>
      <c r="P338" s="67" t="s">
        <v>179</v>
      </c>
      <c r="AD338"/>
      <c r="AE338"/>
    </row>
    <row r="339" spans="1:31">
      <c r="A339" s="148">
        <v>44075</v>
      </c>
      <c r="B339" s="67" t="s">
        <v>114</v>
      </c>
      <c r="C339" s="67" t="s">
        <v>162</v>
      </c>
      <c r="D339" s="67" t="s">
        <v>130</v>
      </c>
      <c r="E339" s="67" t="s">
        <v>135</v>
      </c>
      <c r="F339" s="67" t="s">
        <v>216</v>
      </c>
      <c r="G339" s="67" t="s">
        <v>134</v>
      </c>
      <c r="H339">
        <v>1.9403064249488504E-2</v>
      </c>
      <c r="I339">
        <v>0.13991748610530602</v>
      </c>
      <c r="J339">
        <v>5</v>
      </c>
      <c r="K339" s="152"/>
      <c r="L339">
        <v>5</v>
      </c>
      <c r="M339">
        <v>0.14163338144570964</v>
      </c>
      <c r="N339" s="67" t="s">
        <v>179</v>
      </c>
      <c r="O339" s="67" t="s">
        <v>179</v>
      </c>
      <c r="P339" s="67" t="s">
        <v>179</v>
      </c>
      <c r="AD339"/>
      <c r="AE339"/>
    </row>
    <row r="340" spans="1:31">
      <c r="A340" s="148">
        <v>44075</v>
      </c>
      <c r="B340" s="67" t="s">
        <v>232</v>
      </c>
      <c r="C340" s="67" t="s">
        <v>241</v>
      </c>
      <c r="D340" s="67" t="s">
        <v>130</v>
      </c>
      <c r="E340" s="67" t="s">
        <v>237</v>
      </c>
      <c r="F340" s="67" t="s">
        <v>238</v>
      </c>
      <c r="G340" s="67" t="s">
        <v>133</v>
      </c>
      <c r="H340">
        <v>1.0731083133164683E-2</v>
      </c>
      <c r="I340">
        <v>7.7382940955784046E-2</v>
      </c>
      <c r="J340">
        <v>4</v>
      </c>
      <c r="K340" s="152"/>
      <c r="L340">
        <v>4</v>
      </c>
      <c r="M340">
        <v>7.7698977420406184E-2</v>
      </c>
      <c r="N340" s="67" t="s">
        <v>179</v>
      </c>
      <c r="O340" s="67" t="s">
        <v>179</v>
      </c>
      <c r="P340" s="67" t="s">
        <v>179</v>
      </c>
      <c r="AD340"/>
      <c r="AE340"/>
    </row>
    <row r="341" spans="1:31">
      <c r="A341" s="148">
        <v>44075</v>
      </c>
      <c r="B341" s="67" t="s">
        <v>233</v>
      </c>
      <c r="C341" s="67" t="s">
        <v>242</v>
      </c>
      <c r="D341" s="67" t="s">
        <v>130</v>
      </c>
      <c r="E341" s="67" t="s">
        <v>237</v>
      </c>
      <c r="F341" s="67" t="s">
        <v>238</v>
      </c>
      <c r="G341" s="67" t="s">
        <v>134</v>
      </c>
      <c r="H341">
        <v>1.0730861303053651E-2</v>
      </c>
      <c r="I341">
        <v>7.738134131610451E-2</v>
      </c>
      <c r="J341">
        <v>4</v>
      </c>
      <c r="K341" s="152"/>
      <c r="L341">
        <v>4</v>
      </c>
      <c r="M341">
        <v>7.7697507279947467E-2</v>
      </c>
      <c r="N341" s="67" t="s">
        <v>179</v>
      </c>
      <c r="O341" s="67" t="s">
        <v>179</v>
      </c>
      <c r="P341" s="67" t="s">
        <v>179</v>
      </c>
      <c r="AD341"/>
      <c r="AE341"/>
    </row>
    <row r="342" spans="1:31">
      <c r="A342" s="148">
        <v>44075</v>
      </c>
      <c r="B342" s="67" t="s">
        <v>234</v>
      </c>
      <c r="C342" s="67" t="s">
        <v>243</v>
      </c>
      <c r="D342" s="67" t="s">
        <v>130</v>
      </c>
      <c r="E342" s="67" t="s">
        <v>237</v>
      </c>
      <c r="F342" s="67" t="s">
        <v>238</v>
      </c>
      <c r="G342" s="67" t="s">
        <v>138</v>
      </c>
      <c r="H342">
        <v>1.0730765625941323E-2</v>
      </c>
      <c r="I342">
        <v>7.7380651378635742E-2</v>
      </c>
      <c r="J342">
        <v>4</v>
      </c>
      <c r="K342" s="152"/>
      <c r="L342">
        <v>4</v>
      </c>
      <c r="M342">
        <v>7.769682009872271E-2</v>
      </c>
      <c r="N342" s="67" t="s">
        <v>179</v>
      </c>
      <c r="O342" s="67" t="s">
        <v>179</v>
      </c>
      <c r="P342" s="67" t="s">
        <v>179</v>
      </c>
      <c r="AD342"/>
      <c r="AE342"/>
    </row>
    <row r="343" spans="1:31">
      <c r="A343" s="148">
        <v>44075</v>
      </c>
      <c r="B343" s="67" t="s">
        <v>235</v>
      </c>
      <c r="C343" s="67" t="s">
        <v>244</v>
      </c>
      <c r="D343" s="67" t="s">
        <v>130</v>
      </c>
      <c r="E343" s="67" t="s">
        <v>237</v>
      </c>
      <c r="F343" s="67" t="s">
        <v>238</v>
      </c>
      <c r="G343" s="67" t="s">
        <v>139</v>
      </c>
      <c r="H343">
        <v>1.0731307768177234E-2</v>
      </c>
      <c r="I343">
        <v>7.7384560821896084E-2</v>
      </c>
      <c r="J343">
        <v>4</v>
      </c>
      <c r="K343" s="152"/>
      <c r="L343">
        <v>4</v>
      </c>
      <c r="M343">
        <v>7.7700467566330755E-2</v>
      </c>
      <c r="N343" s="67" t="s">
        <v>179</v>
      </c>
      <c r="O343" s="67" t="s">
        <v>179</v>
      </c>
      <c r="P343" s="67" t="s">
        <v>179</v>
      </c>
      <c r="AD343"/>
      <c r="AE343"/>
    </row>
    <row r="344" spans="1:31">
      <c r="A344" s="148">
        <v>44075</v>
      </c>
      <c r="B344" s="67" t="s">
        <v>236</v>
      </c>
      <c r="C344" s="67" t="s">
        <v>245</v>
      </c>
      <c r="D344" s="67" t="s">
        <v>130</v>
      </c>
      <c r="E344" s="67" t="s">
        <v>237</v>
      </c>
      <c r="F344" s="67" t="s">
        <v>238</v>
      </c>
      <c r="G344" s="67" t="s">
        <v>239</v>
      </c>
      <c r="H344">
        <v>8.7248136435217772E-3</v>
      </c>
      <c r="I344">
        <v>7.0000000000000007E-2</v>
      </c>
      <c r="J344">
        <v>4</v>
      </c>
      <c r="K344" s="152"/>
      <c r="L344">
        <v>4</v>
      </c>
      <c r="M344">
        <v>7.0000000000000007E-2</v>
      </c>
      <c r="N344" s="67" t="s">
        <v>179</v>
      </c>
      <c r="O344" s="67" t="s">
        <v>179</v>
      </c>
      <c r="P344" s="67" t="s">
        <v>179</v>
      </c>
      <c r="AD344"/>
      <c r="AE344"/>
    </row>
    <row r="345" spans="1:31">
      <c r="A345" s="148">
        <v>44075</v>
      </c>
      <c r="B345" s="67" t="s">
        <v>118</v>
      </c>
      <c r="C345" s="67" t="s">
        <v>163</v>
      </c>
      <c r="D345" s="67" t="s">
        <v>130</v>
      </c>
      <c r="E345" s="67" t="s">
        <v>136</v>
      </c>
      <c r="F345" s="67" t="s">
        <v>217</v>
      </c>
      <c r="G345" s="67" t="s">
        <v>133</v>
      </c>
      <c r="H345">
        <v>8.4914031916871802E-2</v>
      </c>
      <c r="I345">
        <v>0.29415083511109441</v>
      </c>
      <c r="J345">
        <v>7</v>
      </c>
      <c r="K345" s="152"/>
      <c r="L345">
        <v>7</v>
      </c>
      <c r="M345">
        <v>0.29213051127142248</v>
      </c>
      <c r="N345" s="67" t="s">
        <v>179</v>
      </c>
      <c r="O345" s="67" t="s">
        <v>179</v>
      </c>
      <c r="P345" s="67" t="s">
        <v>179</v>
      </c>
      <c r="AD345"/>
      <c r="AE345"/>
    </row>
    <row r="346" spans="1:31">
      <c r="A346" s="148">
        <v>44075</v>
      </c>
      <c r="B346" s="67" t="s">
        <v>115</v>
      </c>
      <c r="C346" s="67" t="s">
        <v>164</v>
      </c>
      <c r="D346" s="67" t="s">
        <v>130</v>
      </c>
      <c r="E346" s="67" t="s">
        <v>136</v>
      </c>
      <c r="F346" s="67" t="s">
        <v>217</v>
      </c>
      <c r="G346" s="67" t="s">
        <v>134</v>
      </c>
      <c r="H346">
        <v>8.5130552602534854E-2</v>
      </c>
      <c r="I346">
        <v>0.29490088476801057</v>
      </c>
      <c r="J346">
        <v>7</v>
      </c>
      <c r="K346" s="152"/>
      <c r="L346">
        <v>7</v>
      </c>
      <c r="M346">
        <v>0.29287388065496051</v>
      </c>
      <c r="N346" s="67" t="s">
        <v>179</v>
      </c>
      <c r="O346" s="67" t="s">
        <v>179</v>
      </c>
      <c r="P346" s="67" t="s">
        <v>179</v>
      </c>
      <c r="AD346"/>
      <c r="AE346"/>
    </row>
    <row r="347" spans="1:31">
      <c r="A347" s="148">
        <v>44068</v>
      </c>
      <c r="B347" s="67" t="s">
        <v>116</v>
      </c>
      <c r="C347" s="67" t="s">
        <v>165</v>
      </c>
      <c r="D347" s="67" t="s">
        <v>130</v>
      </c>
      <c r="E347" s="67" t="s">
        <v>137</v>
      </c>
      <c r="F347" s="67" t="s">
        <v>218</v>
      </c>
      <c r="G347" s="67" t="s">
        <v>133</v>
      </c>
      <c r="H347">
        <v>4.3419158322616364E-2</v>
      </c>
      <c r="I347">
        <v>0.15040837647329722</v>
      </c>
      <c r="J347">
        <v>6</v>
      </c>
      <c r="K347" s="152"/>
      <c r="L347">
        <v>5</v>
      </c>
      <c r="M347">
        <v>0.15040837647329722</v>
      </c>
      <c r="N347" s="67" t="s">
        <v>262</v>
      </c>
      <c r="O347" s="67" t="s">
        <v>263</v>
      </c>
      <c r="P347" s="67" t="s">
        <v>183</v>
      </c>
      <c r="AD347"/>
      <c r="AE347"/>
    </row>
    <row r="348" spans="1:31">
      <c r="A348" s="148">
        <v>44068</v>
      </c>
      <c r="B348" s="67" t="s">
        <v>117</v>
      </c>
      <c r="C348" s="67" t="s">
        <v>166</v>
      </c>
      <c r="D348" s="67" t="s">
        <v>130</v>
      </c>
      <c r="E348" s="67" t="s">
        <v>137</v>
      </c>
      <c r="F348" s="67" t="s">
        <v>218</v>
      </c>
      <c r="G348" s="67" t="s">
        <v>134</v>
      </c>
      <c r="H348">
        <v>4.3497924103902394E-2</v>
      </c>
      <c r="I348">
        <v>0.15068122914346774</v>
      </c>
      <c r="J348">
        <v>6</v>
      </c>
      <c r="K348" s="152"/>
      <c r="L348">
        <v>5</v>
      </c>
      <c r="M348">
        <v>0.15068122914346774</v>
      </c>
      <c r="N348" s="67" t="s">
        <v>262</v>
      </c>
      <c r="O348" s="67" t="s">
        <v>263</v>
      </c>
      <c r="P348" s="67" t="s">
        <v>183</v>
      </c>
      <c r="AD348"/>
      <c r="AE348"/>
    </row>
    <row r="349" spans="1:31">
      <c r="A349" s="148">
        <v>44068</v>
      </c>
      <c r="B349" s="67" t="s">
        <v>110</v>
      </c>
      <c r="C349" s="67" t="s">
        <v>180</v>
      </c>
      <c r="D349" s="67" t="s">
        <v>130</v>
      </c>
      <c r="E349" s="67" t="s">
        <v>131</v>
      </c>
      <c r="F349" s="67" t="s">
        <v>215</v>
      </c>
      <c r="G349" s="67" t="s">
        <v>133</v>
      </c>
      <c r="H349">
        <v>5.9640955404695495E-2</v>
      </c>
      <c r="I349">
        <v>0.43007704565858146</v>
      </c>
      <c r="J349">
        <v>7</v>
      </c>
      <c r="K349" s="152"/>
      <c r="L349">
        <v>7</v>
      </c>
      <c r="M349">
        <v>0.43020161500224768</v>
      </c>
      <c r="N349" s="67" t="s">
        <v>179</v>
      </c>
      <c r="O349" s="67" t="s">
        <v>179</v>
      </c>
      <c r="P349" s="67" t="s">
        <v>179</v>
      </c>
      <c r="AD349"/>
      <c r="AE349"/>
    </row>
    <row r="350" spans="1:31">
      <c r="A350" s="148">
        <v>44068</v>
      </c>
      <c r="B350" s="67" t="s">
        <v>112</v>
      </c>
      <c r="C350" s="67" t="s">
        <v>161</v>
      </c>
      <c r="D350" s="67" t="s">
        <v>130</v>
      </c>
      <c r="E350" s="67" t="s">
        <v>131</v>
      </c>
      <c r="F350" s="67" t="s">
        <v>215</v>
      </c>
      <c r="G350" s="67" t="s">
        <v>134</v>
      </c>
      <c r="H350">
        <v>6.0905014161030634E-2</v>
      </c>
      <c r="I350">
        <v>0.43919230298091266</v>
      </c>
      <c r="J350">
        <v>7</v>
      </c>
      <c r="K350" s="152"/>
      <c r="L350">
        <v>7</v>
      </c>
      <c r="M350">
        <v>0.4393134559125299</v>
      </c>
      <c r="N350" s="67" t="s">
        <v>179</v>
      </c>
      <c r="O350" s="67" t="s">
        <v>179</v>
      </c>
      <c r="P350" s="67" t="s">
        <v>179</v>
      </c>
      <c r="AD350"/>
      <c r="AE350"/>
    </row>
    <row r="351" spans="1:31">
      <c r="A351" s="148">
        <v>44068</v>
      </c>
      <c r="B351" s="67" t="s">
        <v>252</v>
      </c>
      <c r="C351" s="67" t="s">
        <v>254</v>
      </c>
      <c r="D351" s="67" t="s">
        <v>130</v>
      </c>
      <c r="E351" s="67" t="s">
        <v>237</v>
      </c>
      <c r="F351" s="67" t="s">
        <v>238</v>
      </c>
      <c r="G351" s="67" t="s">
        <v>253</v>
      </c>
      <c r="H351">
        <v>1.0618826495601657E-2</v>
      </c>
      <c r="I351">
        <v>7.6573446830294711E-2</v>
      </c>
      <c r="J351">
        <v>4</v>
      </c>
      <c r="K351" s="152"/>
      <c r="L351">
        <v>4</v>
      </c>
      <c r="M351">
        <v>7.694742061860782E-2</v>
      </c>
      <c r="N351" s="67" t="s">
        <v>179</v>
      </c>
      <c r="O351" s="67" t="s">
        <v>179</v>
      </c>
      <c r="P351" s="67" t="s">
        <v>179</v>
      </c>
      <c r="AD351"/>
      <c r="AE351"/>
    </row>
    <row r="352" spans="1:31">
      <c r="A352" s="148">
        <v>44068</v>
      </c>
      <c r="B352" s="67" t="s">
        <v>114</v>
      </c>
      <c r="C352" s="67" t="s">
        <v>162</v>
      </c>
      <c r="D352" s="67" t="s">
        <v>130</v>
      </c>
      <c r="E352" s="67" t="s">
        <v>135</v>
      </c>
      <c r="F352" s="67" t="s">
        <v>216</v>
      </c>
      <c r="G352" s="67" t="s">
        <v>134</v>
      </c>
      <c r="H352">
        <v>1.9641016119994466E-2</v>
      </c>
      <c r="I352">
        <v>0.14163338144570964</v>
      </c>
      <c r="J352">
        <v>5</v>
      </c>
      <c r="K352" s="152"/>
      <c r="L352">
        <v>5</v>
      </c>
      <c r="M352">
        <v>0.14108943457510456</v>
      </c>
      <c r="N352" s="67" t="s">
        <v>179</v>
      </c>
      <c r="O352" s="67" t="s">
        <v>179</v>
      </c>
      <c r="P352" s="67" t="s">
        <v>179</v>
      </c>
      <c r="AD352"/>
      <c r="AE352"/>
    </row>
    <row r="353" spans="1:31">
      <c r="A353" s="148">
        <v>44068</v>
      </c>
      <c r="B353" s="67" t="s">
        <v>232</v>
      </c>
      <c r="C353" s="67" t="s">
        <v>241</v>
      </c>
      <c r="D353" s="67" t="s">
        <v>130</v>
      </c>
      <c r="E353" s="67" t="s">
        <v>237</v>
      </c>
      <c r="F353" s="67" t="s">
        <v>238</v>
      </c>
      <c r="G353" s="67" t="s">
        <v>133</v>
      </c>
      <c r="H353">
        <v>1.077490950539974E-2</v>
      </c>
      <c r="I353">
        <v>7.7698977420406184E-2</v>
      </c>
      <c r="J353">
        <v>4</v>
      </c>
      <c r="K353" s="152"/>
      <c r="L353">
        <v>4</v>
      </c>
      <c r="M353">
        <v>7.8056673044122463E-2</v>
      </c>
      <c r="N353" s="67" t="s">
        <v>179</v>
      </c>
      <c r="O353" s="67" t="s">
        <v>179</v>
      </c>
      <c r="P353" s="67" t="s">
        <v>179</v>
      </c>
      <c r="AD353"/>
      <c r="AE353"/>
    </row>
    <row r="354" spans="1:31">
      <c r="A354" s="148">
        <v>44068</v>
      </c>
      <c r="B354" s="67" t="s">
        <v>233</v>
      </c>
      <c r="C354" s="67" t="s">
        <v>242</v>
      </c>
      <c r="D354" s="67" t="s">
        <v>130</v>
      </c>
      <c r="E354" s="67" t="s">
        <v>237</v>
      </c>
      <c r="F354" s="67" t="s">
        <v>238</v>
      </c>
      <c r="G354" s="67" t="s">
        <v>134</v>
      </c>
      <c r="H354">
        <v>1.0774705633599507E-2</v>
      </c>
      <c r="I354">
        <v>7.7697507279947467E-2</v>
      </c>
      <c r="J354">
        <v>4</v>
      </c>
      <c r="K354" s="152"/>
      <c r="L354">
        <v>4</v>
      </c>
      <c r="M354">
        <v>7.805463417105564E-2</v>
      </c>
      <c r="N354" s="67" t="s">
        <v>179</v>
      </c>
      <c r="O354" s="67" t="s">
        <v>179</v>
      </c>
      <c r="P354" s="67" t="s">
        <v>179</v>
      </c>
      <c r="AD354"/>
      <c r="AE354"/>
    </row>
    <row r="355" spans="1:31">
      <c r="A355" s="148">
        <v>44068</v>
      </c>
      <c r="B355" s="67" t="s">
        <v>234</v>
      </c>
      <c r="C355" s="67" t="s">
        <v>243</v>
      </c>
      <c r="D355" s="67" t="s">
        <v>130</v>
      </c>
      <c r="E355" s="67" t="s">
        <v>237</v>
      </c>
      <c r="F355" s="67" t="s">
        <v>238</v>
      </c>
      <c r="G355" s="67" t="s">
        <v>138</v>
      </c>
      <c r="H355">
        <v>1.0774610338709453E-2</v>
      </c>
      <c r="I355">
        <v>7.769682009872271E-2</v>
      </c>
      <c r="J355">
        <v>4</v>
      </c>
      <c r="K355" s="152"/>
      <c r="L355">
        <v>4</v>
      </c>
      <c r="M355">
        <v>7.8053950100961556E-2</v>
      </c>
      <c r="N355" s="67" t="s">
        <v>179</v>
      </c>
      <c r="O355" s="67" t="s">
        <v>179</v>
      </c>
      <c r="P355" s="67" t="s">
        <v>179</v>
      </c>
      <c r="AD355"/>
      <c r="AE355"/>
    </row>
    <row r="356" spans="1:31">
      <c r="A356" s="148">
        <v>44068</v>
      </c>
      <c r="B356" s="67" t="s">
        <v>235</v>
      </c>
      <c r="C356" s="67" t="s">
        <v>244</v>
      </c>
      <c r="D356" s="67" t="s">
        <v>130</v>
      </c>
      <c r="E356" s="67" t="s">
        <v>237</v>
      </c>
      <c r="F356" s="67" t="s">
        <v>238</v>
      </c>
      <c r="G356" s="67" t="s">
        <v>139</v>
      </c>
      <c r="H356">
        <v>1.077511615145893E-2</v>
      </c>
      <c r="I356">
        <v>7.7700467566330755E-2</v>
      </c>
      <c r="J356">
        <v>4</v>
      </c>
      <c r="K356" s="152"/>
      <c r="L356">
        <v>4</v>
      </c>
      <c r="M356">
        <v>7.8058729029565357E-2</v>
      </c>
      <c r="N356" s="67" t="s">
        <v>179</v>
      </c>
      <c r="O356" s="67" t="s">
        <v>179</v>
      </c>
      <c r="P356" s="67" t="s">
        <v>179</v>
      </c>
      <c r="AD356"/>
      <c r="AE356"/>
    </row>
    <row r="357" spans="1:31">
      <c r="A357" s="148">
        <v>44068</v>
      </c>
      <c r="B357" s="67" t="s">
        <v>236</v>
      </c>
      <c r="C357" s="67" t="s">
        <v>245</v>
      </c>
      <c r="D357" s="67" t="s">
        <v>130</v>
      </c>
      <c r="E357" s="67" t="s">
        <v>237</v>
      </c>
      <c r="F357" s="67" t="s">
        <v>238</v>
      </c>
      <c r="G357" s="67" t="s">
        <v>239</v>
      </c>
      <c r="H357">
        <v>8.772109003342651E-3</v>
      </c>
      <c r="I357">
        <v>7.0000000000000007E-2</v>
      </c>
      <c r="J357">
        <v>4</v>
      </c>
      <c r="K357" s="152"/>
      <c r="L357">
        <v>4</v>
      </c>
      <c r="M357">
        <v>7.0000000000000007E-2</v>
      </c>
      <c r="N357" s="67" t="s">
        <v>179</v>
      </c>
      <c r="O357" s="67" t="s">
        <v>179</v>
      </c>
      <c r="P357" s="67" t="s">
        <v>179</v>
      </c>
      <c r="AD357"/>
      <c r="AE357"/>
    </row>
    <row r="358" spans="1:31">
      <c r="A358" s="148">
        <v>44068</v>
      </c>
      <c r="B358" s="67" t="s">
        <v>118</v>
      </c>
      <c r="C358" s="67" t="s">
        <v>163</v>
      </c>
      <c r="D358" s="67" t="s">
        <v>130</v>
      </c>
      <c r="E358" s="67" t="s">
        <v>136</v>
      </c>
      <c r="F358" s="67" t="s">
        <v>217</v>
      </c>
      <c r="G358" s="67" t="s">
        <v>133</v>
      </c>
      <c r="H358">
        <v>8.4330814660529385E-2</v>
      </c>
      <c r="I358">
        <v>0.29213051127142248</v>
      </c>
      <c r="J358">
        <v>7</v>
      </c>
      <c r="K358" s="152"/>
      <c r="L358">
        <v>7</v>
      </c>
      <c r="M358">
        <v>0.29213051127142248</v>
      </c>
      <c r="N358" s="67" t="s">
        <v>179</v>
      </c>
      <c r="O358" s="67" t="s">
        <v>179</v>
      </c>
      <c r="P358" s="67" t="s">
        <v>179</v>
      </c>
      <c r="AD358"/>
      <c r="AE358"/>
    </row>
    <row r="359" spans="1:31">
      <c r="A359" s="148">
        <v>44068</v>
      </c>
      <c r="B359" s="67" t="s">
        <v>115</v>
      </c>
      <c r="C359" s="67" t="s">
        <v>164</v>
      </c>
      <c r="D359" s="67" t="s">
        <v>130</v>
      </c>
      <c r="E359" s="67" t="s">
        <v>136</v>
      </c>
      <c r="F359" s="67" t="s">
        <v>217</v>
      </c>
      <c r="G359" s="67" t="s">
        <v>134</v>
      </c>
      <c r="H359">
        <v>8.4545406917375901E-2</v>
      </c>
      <c r="I359">
        <v>0.29287388065496051</v>
      </c>
      <c r="J359">
        <v>7</v>
      </c>
      <c r="K359" s="152"/>
      <c r="L359">
        <v>7</v>
      </c>
      <c r="M359">
        <v>0.29287388065496051</v>
      </c>
      <c r="N359" s="67" t="s">
        <v>179</v>
      </c>
      <c r="O359" s="67" t="s">
        <v>179</v>
      </c>
      <c r="P359" s="67" t="s">
        <v>179</v>
      </c>
      <c r="AD359"/>
      <c r="AE359"/>
    </row>
    <row r="360" spans="1:31">
      <c r="A360" s="148">
        <v>44061</v>
      </c>
      <c r="B360" s="67" t="s">
        <v>116</v>
      </c>
      <c r="C360" s="67" t="s">
        <v>165</v>
      </c>
      <c r="D360" s="67" t="s">
        <v>130</v>
      </c>
      <c r="E360" s="67" t="s">
        <v>137</v>
      </c>
      <c r="F360" s="67" t="s">
        <v>218</v>
      </c>
      <c r="G360" s="67" t="s">
        <v>133</v>
      </c>
      <c r="H360">
        <v>4.3419158322616364E-2</v>
      </c>
      <c r="I360">
        <v>0.15040837647329722</v>
      </c>
      <c r="J360">
        <v>6</v>
      </c>
      <c r="K360" s="152"/>
      <c r="L360">
        <v>5</v>
      </c>
      <c r="M360">
        <v>0.14834819971157895</v>
      </c>
      <c r="N360" s="67" t="s">
        <v>248</v>
      </c>
      <c r="O360" s="67" t="s">
        <v>249</v>
      </c>
      <c r="P360" s="67" t="s">
        <v>183</v>
      </c>
      <c r="AD360"/>
      <c r="AE360"/>
    </row>
    <row r="361" spans="1:31">
      <c r="A361" s="148">
        <v>44061</v>
      </c>
      <c r="B361" s="67" t="s">
        <v>117</v>
      </c>
      <c r="C361" s="67" t="s">
        <v>166</v>
      </c>
      <c r="D361" s="67" t="s">
        <v>130</v>
      </c>
      <c r="E361" s="67" t="s">
        <v>137</v>
      </c>
      <c r="F361" s="67" t="s">
        <v>218</v>
      </c>
      <c r="G361" s="67" t="s">
        <v>134</v>
      </c>
      <c r="H361">
        <v>4.3497924103902394E-2</v>
      </c>
      <c r="I361">
        <v>0.15068122914346774</v>
      </c>
      <c r="J361">
        <v>6</v>
      </c>
      <c r="K361" s="152"/>
      <c r="L361">
        <v>5</v>
      </c>
      <c r="M361">
        <v>0.14863973161970118</v>
      </c>
      <c r="N361" s="67" t="s">
        <v>248</v>
      </c>
      <c r="O361" s="67" t="s">
        <v>249</v>
      </c>
      <c r="P361" s="67" t="s">
        <v>183</v>
      </c>
      <c r="AD361"/>
      <c r="AE361"/>
    </row>
    <row r="362" spans="1:31">
      <c r="A362" s="148">
        <v>44061</v>
      </c>
      <c r="B362" s="67" t="s">
        <v>110</v>
      </c>
      <c r="C362" s="67" t="s">
        <v>180</v>
      </c>
      <c r="D362" s="67" t="s">
        <v>130</v>
      </c>
      <c r="E362" s="67" t="s">
        <v>131</v>
      </c>
      <c r="F362" s="67" t="s">
        <v>215</v>
      </c>
      <c r="G362" s="67" t="s">
        <v>133</v>
      </c>
      <c r="H362">
        <v>5.9658230064539318E-2</v>
      </c>
      <c r="I362">
        <v>0.43020161500224768</v>
      </c>
      <c r="J362">
        <v>7</v>
      </c>
      <c r="K362" s="152"/>
      <c r="L362">
        <v>7</v>
      </c>
      <c r="M362">
        <v>0.43068553699996032</v>
      </c>
      <c r="N362" s="67" t="s">
        <v>179</v>
      </c>
      <c r="O362" s="67" t="s">
        <v>179</v>
      </c>
      <c r="P362" s="67" t="s">
        <v>179</v>
      </c>
      <c r="AD362"/>
      <c r="AE362"/>
    </row>
    <row r="363" spans="1:31">
      <c r="A363" s="148">
        <v>44061</v>
      </c>
      <c r="B363" s="67" t="s">
        <v>112</v>
      </c>
      <c r="C363" s="67" t="s">
        <v>161</v>
      </c>
      <c r="D363" s="67" t="s">
        <v>130</v>
      </c>
      <c r="E363" s="67" t="s">
        <v>131</v>
      </c>
      <c r="F363" s="67" t="s">
        <v>215</v>
      </c>
      <c r="G363" s="67" t="s">
        <v>134</v>
      </c>
      <c r="H363">
        <v>6.0921815049765973E-2</v>
      </c>
      <c r="I363">
        <v>0.4393134559125299</v>
      </c>
      <c r="J363">
        <v>7</v>
      </c>
      <c r="K363" s="152"/>
      <c r="L363">
        <v>7</v>
      </c>
      <c r="M363">
        <v>0.43964377919916464</v>
      </c>
      <c r="N363" s="67" t="s">
        <v>179</v>
      </c>
      <c r="O363" s="67" t="s">
        <v>179</v>
      </c>
      <c r="P363" s="67" t="s">
        <v>179</v>
      </c>
      <c r="AD363"/>
      <c r="AE363"/>
    </row>
    <row r="364" spans="1:31">
      <c r="A364" s="148">
        <v>44061</v>
      </c>
      <c r="B364" s="67" t="s">
        <v>252</v>
      </c>
      <c r="C364" s="67" t="s">
        <v>254</v>
      </c>
      <c r="D364" s="67" t="s">
        <v>130</v>
      </c>
      <c r="E364" s="67" t="s">
        <v>237</v>
      </c>
      <c r="F364" s="67" t="s">
        <v>238</v>
      </c>
      <c r="G364" s="67" t="s">
        <v>253</v>
      </c>
      <c r="H364">
        <v>1.067068732904175E-2</v>
      </c>
      <c r="I364">
        <v>7.694742061860782E-2</v>
      </c>
      <c r="J364">
        <v>4</v>
      </c>
      <c r="K364" s="152"/>
      <c r="L364">
        <v>4</v>
      </c>
      <c r="M364">
        <v>7.6967284412189391E-2</v>
      </c>
      <c r="N364" s="67" t="s">
        <v>179</v>
      </c>
      <c r="O364" s="67" t="s">
        <v>179</v>
      </c>
      <c r="P364" s="67" t="s">
        <v>179</v>
      </c>
      <c r="AD364"/>
      <c r="AE364"/>
    </row>
    <row r="365" spans="1:31">
      <c r="A365" s="148">
        <v>44061</v>
      </c>
      <c r="B365" s="67" t="s">
        <v>114</v>
      </c>
      <c r="C365" s="67" t="s">
        <v>162</v>
      </c>
      <c r="D365" s="67" t="s">
        <v>130</v>
      </c>
      <c r="E365" s="67" t="s">
        <v>135</v>
      </c>
      <c r="F365" s="67" t="s">
        <v>216</v>
      </c>
      <c r="G365" s="67" t="s">
        <v>134</v>
      </c>
      <c r="H365">
        <v>1.9565584261029282E-2</v>
      </c>
      <c r="I365">
        <v>0.14108943457510456</v>
      </c>
      <c r="J365">
        <v>5</v>
      </c>
      <c r="K365" s="152"/>
      <c r="L365">
        <v>5</v>
      </c>
      <c r="M365">
        <v>0.14119906584019537</v>
      </c>
      <c r="N365" s="67" t="s">
        <v>179</v>
      </c>
      <c r="O365" s="67" t="s">
        <v>179</v>
      </c>
      <c r="P365" s="67" t="s">
        <v>179</v>
      </c>
      <c r="AD365"/>
      <c r="AE365"/>
    </row>
    <row r="366" spans="1:31">
      <c r="A366" s="148">
        <v>44061</v>
      </c>
      <c r="B366" s="67" t="s">
        <v>232</v>
      </c>
      <c r="C366" s="67" t="s">
        <v>241</v>
      </c>
      <c r="D366" s="67" t="s">
        <v>130</v>
      </c>
      <c r="E366" s="67" t="s">
        <v>237</v>
      </c>
      <c r="F366" s="67" t="s">
        <v>238</v>
      </c>
      <c r="G366" s="67" t="s">
        <v>133</v>
      </c>
      <c r="H366">
        <v>1.0824512963565821E-2</v>
      </c>
      <c r="I366">
        <v>7.8056673044122463E-2</v>
      </c>
      <c r="J366">
        <v>4</v>
      </c>
      <c r="K366" s="152"/>
      <c r="L366">
        <v>4</v>
      </c>
      <c r="M366">
        <v>7.8078533655712143E-2</v>
      </c>
      <c r="N366" s="67" t="s">
        <v>179</v>
      </c>
      <c r="O366" s="67" t="s">
        <v>179</v>
      </c>
      <c r="P366" s="67" t="s">
        <v>179</v>
      </c>
      <c r="AD366"/>
      <c r="AE366"/>
    </row>
    <row r="367" spans="1:31">
      <c r="A367" s="148">
        <v>44061</v>
      </c>
      <c r="B367" s="67" t="s">
        <v>233</v>
      </c>
      <c r="C367" s="67" t="s">
        <v>242</v>
      </c>
      <c r="D367" s="67" t="s">
        <v>130</v>
      </c>
      <c r="E367" s="67" t="s">
        <v>237</v>
      </c>
      <c r="F367" s="67" t="s">
        <v>238</v>
      </c>
      <c r="G367" s="67" t="s">
        <v>134</v>
      </c>
      <c r="H367">
        <v>1.082423022274326E-2</v>
      </c>
      <c r="I367">
        <v>7.805463417105564E-2</v>
      </c>
      <c r="J367">
        <v>4</v>
      </c>
      <c r="K367" s="152"/>
      <c r="L367">
        <v>4</v>
      </c>
      <c r="M367">
        <v>7.8076424710956632E-2</v>
      </c>
      <c r="N367" s="67" t="s">
        <v>179</v>
      </c>
      <c r="O367" s="67" t="s">
        <v>179</v>
      </c>
      <c r="P367" s="67" t="s">
        <v>179</v>
      </c>
      <c r="AD367"/>
      <c r="AE367"/>
    </row>
    <row r="368" spans="1:31">
      <c r="A368" s="148">
        <v>44061</v>
      </c>
      <c r="B368" s="67" t="s">
        <v>234</v>
      </c>
      <c r="C368" s="67" t="s">
        <v>243</v>
      </c>
      <c r="D368" s="67" t="s">
        <v>130</v>
      </c>
      <c r="E368" s="67" t="s">
        <v>237</v>
      </c>
      <c r="F368" s="67" t="s">
        <v>238</v>
      </c>
      <c r="G368" s="67" t="s">
        <v>138</v>
      </c>
      <c r="H368">
        <v>1.0824135359289404E-2</v>
      </c>
      <c r="I368">
        <v>7.8053950100961556E-2</v>
      </c>
      <c r="J368">
        <v>4</v>
      </c>
      <c r="K368" s="152"/>
      <c r="L368">
        <v>4</v>
      </c>
      <c r="M368">
        <v>7.8075740821798328E-2</v>
      </c>
      <c r="N368" s="67" t="s">
        <v>179</v>
      </c>
      <c r="O368" s="67" t="s">
        <v>179</v>
      </c>
      <c r="P368" s="67" t="s">
        <v>179</v>
      </c>
      <c r="AD368"/>
      <c r="AE368"/>
    </row>
    <row r="369" spans="1:31">
      <c r="A369" s="148">
        <v>44061</v>
      </c>
      <c r="B369" s="67" t="s">
        <v>235</v>
      </c>
      <c r="C369" s="67" t="s">
        <v>244</v>
      </c>
      <c r="D369" s="67" t="s">
        <v>130</v>
      </c>
      <c r="E369" s="67" t="s">
        <v>237</v>
      </c>
      <c r="F369" s="67" t="s">
        <v>238</v>
      </c>
      <c r="G369" s="67" t="s">
        <v>139</v>
      </c>
      <c r="H369">
        <v>1.0824798077447973E-2</v>
      </c>
      <c r="I369">
        <v>7.8058729029565357E-2</v>
      </c>
      <c r="J369">
        <v>4</v>
      </c>
      <c r="K369" s="152"/>
      <c r="L369">
        <v>4</v>
      </c>
      <c r="M369">
        <v>7.8080650081023245E-2</v>
      </c>
      <c r="N369" s="67" t="s">
        <v>179</v>
      </c>
      <c r="O369" s="67" t="s">
        <v>179</v>
      </c>
      <c r="P369" s="67" t="s">
        <v>179</v>
      </c>
      <c r="AD369"/>
      <c r="AE369"/>
    </row>
    <row r="370" spans="1:31">
      <c r="A370" s="148">
        <v>44061</v>
      </c>
      <c r="B370" s="67" t="s">
        <v>236</v>
      </c>
      <c r="C370" s="67" t="s">
        <v>245</v>
      </c>
      <c r="D370" s="67" t="s">
        <v>130</v>
      </c>
      <c r="E370" s="67" t="s">
        <v>237</v>
      </c>
      <c r="F370" s="67" t="s">
        <v>238</v>
      </c>
      <c r="G370" s="67" t="s">
        <v>239</v>
      </c>
      <c r="H370">
        <v>8.8342527313315863E-3</v>
      </c>
      <c r="I370">
        <v>7.0000000000000007E-2</v>
      </c>
      <c r="J370">
        <v>4</v>
      </c>
      <c r="K370" s="152"/>
      <c r="L370">
        <v>4</v>
      </c>
      <c r="M370">
        <v>7.0000000000000007E-2</v>
      </c>
      <c r="N370" s="67" t="s">
        <v>179</v>
      </c>
      <c r="O370" s="67" t="s">
        <v>179</v>
      </c>
      <c r="P370" s="67" t="s">
        <v>179</v>
      </c>
      <c r="AD370"/>
      <c r="AE370"/>
    </row>
    <row r="371" spans="1:31">
      <c r="A371" s="148">
        <v>44061</v>
      </c>
      <c r="B371" s="67" t="s">
        <v>118</v>
      </c>
      <c r="C371" s="67" t="s">
        <v>163</v>
      </c>
      <c r="D371" s="67" t="s">
        <v>130</v>
      </c>
      <c r="E371" s="67" t="s">
        <v>136</v>
      </c>
      <c r="F371" s="67" t="s">
        <v>217</v>
      </c>
      <c r="G371" s="67" t="s">
        <v>133</v>
      </c>
      <c r="H371">
        <v>8.4330814660529385E-2</v>
      </c>
      <c r="I371">
        <v>0.29213051127142248</v>
      </c>
      <c r="J371">
        <v>7</v>
      </c>
      <c r="K371" s="152"/>
      <c r="L371">
        <v>7</v>
      </c>
      <c r="M371">
        <v>0.29213051127142248</v>
      </c>
      <c r="N371" s="67" t="s">
        <v>179</v>
      </c>
      <c r="O371" s="67" t="s">
        <v>179</v>
      </c>
      <c r="P371" s="67" t="s">
        <v>179</v>
      </c>
      <c r="AD371"/>
      <c r="AE371"/>
    </row>
    <row r="372" spans="1:31">
      <c r="A372" s="148">
        <v>44061</v>
      </c>
      <c r="B372" s="67" t="s">
        <v>115</v>
      </c>
      <c r="C372" s="67" t="s">
        <v>164</v>
      </c>
      <c r="D372" s="67" t="s">
        <v>130</v>
      </c>
      <c r="E372" s="67" t="s">
        <v>136</v>
      </c>
      <c r="F372" s="67" t="s">
        <v>217</v>
      </c>
      <c r="G372" s="67" t="s">
        <v>134</v>
      </c>
      <c r="H372">
        <v>8.4545406917375901E-2</v>
      </c>
      <c r="I372">
        <v>0.29287388065496051</v>
      </c>
      <c r="J372">
        <v>7</v>
      </c>
      <c r="K372" s="152"/>
      <c r="L372">
        <v>7</v>
      </c>
      <c r="M372">
        <v>0.29287388065496051</v>
      </c>
      <c r="N372" s="67" t="s">
        <v>179</v>
      </c>
      <c r="O372" s="67" t="s">
        <v>179</v>
      </c>
      <c r="P372" s="67" t="s">
        <v>179</v>
      </c>
      <c r="AD372"/>
      <c r="AE372"/>
    </row>
    <row r="373" spans="1:31">
      <c r="A373" s="148">
        <v>44054</v>
      </c>
      <c r="B373" s="67" t="s">
        <v>116</v>
      </c>
      <c r="C373" s="67" t="s">
        <v>165</v>
      </c>
      <c r="D373" s="67" t="s">
        <v>130</v>
      </c>
      <c r="E373" s="67" t="s">
        <v>137</v>
      </c>
      <c r="F373" s="67" t="s">
        <v>218</v>
      </c>
      <c r="G373" s="67" t="s">
        <v>133</v>
      </c>
      <c r="H373">
        <v>4.2824436518638237E-2</v>
      </c>
      <c r="I373">
        <v>0.14834819971157895</v>
      </c>
      <c r="J373">
        <v>5</v>
      </c>
      <c r="K373" s="152"/>
      <c r="L373">
        <v>5</v>
      </c>
      <c r="M373">
        <v>0.14834819971157895</v>
      </c>
      <c r="N373" s="67" t="s">
        <v>249</v>
      </c>
      <c r="O373" s="67" t="s">
        <v>248</v>
      </c>
      <c r="P373" s="67" t="s">
        <v>278</v>
      </c>
      <c r="AD373"/>
      <c r="AE373"/>
    </row>
    <row r="374" spans="1:31">
      <c r="A374" s="148">
        <v>44054</v>
      </c>
      <c r="B374" s="67" t="s">
        <v>117</v>
      </c>
      <c r="C374" s="67" t="s">
        <v>166</v>
      </c>
      <c r="D374" s="67" t="s">
        <v>130</v>
      </c>
      <c r="E374" s="67" t="s">
        <v>137</v>
      </c>
      <c r="F374" s="67" t="s">
        <v>218</v>
      </c>
      <c r="G374" s="67" t="s">
        <v>134</v>
      </c>
      <c r="H374">
        <v>4.2908594531454104E-2</v>
      </c>
      <c r="I374">
        <v>0.14863973161970118</v>
      </c>
      <c r="J374">
        <v>5</v>
      </c>
      <c r="K374" s="152"/>
      <c r="L374">
        <v>5</v>
      </c>
      <c r="M374">
        <v>0.14863973161970118</v>
      </c>
      <c r="N374" s="67" t="s">
        <v>249</v>
      </c>
      <c r="O374" s="67" t="s">
        <v>248</v>
      </c>
      <c r="P374" s="67" t="s">
        <v>278</v>
      </c>
      <c r="AD374"/>
      <c r="AE374"/>
    </row>
    <row r="375" spans="1:31">
      <c r="A375" s="148">
        <v>44054</v>
      </c>
      <c r="B375" s="67" t="s">
        <v>110</v>
      </c>
      <c r="C375" s="67" t="s">
        <v>180</v>
      </c>
      <c r="D375" s="67" t="s">
        <v>130</v>
      </c>
      <c r="E375" s="67" t="s">
        <v>131</v>
      </c>
      <c r="F375" s="67" t="s">
        <v>215</v>
      </c>
      <c r="G375" s="67" t="s">
        <v>133</v>
      </c>
      <c r="H375">
        <v>5.9725337971311541E-2</v>
      </c>
      <c r="I375">
        <v>0.43068553699996032</v>
      </c>
      <c r="J375">
        <v>7</v>
      </c>
      <c r="K375" s="152"/>
      <c r="L375">
        <v>7</v>
      </c>
      <c r="M375">
        <v>0.43063923603213727</v>
      </c>
      <c r="N375" s="67" t="s">
        <v>179</v>
      </c>
      <c r="O375" s="67" t="s">
        <v>179</v>
      </c>
      <c r="P375" s="67" t="s">
        <v>179</v>
      </c>
      <c r="AD375"/>
      <c r="AE375"/>
    </row>
    <row r="376" spans="1:31">
      <c r="A376" s="148">
        <v>44054</v>
      </c>
      <c r="B376" s="67" t="s">
        <v>112</v>
      </c>
      <c r="C376" s="67" t="s">
        <v>161</v>
      </c>
      <c r="D376" s="67" t="s">
        <v>130</v>
      </c>
      <c r="E376" s="67" t="s">
        <v>131</v>
      </c>
      <c r="F376" s="67" t="s">
        <v>215</v>
      </c>
      <c r="G376" s="67" t="s">
        <v>134</v>
      </c>
      <c r="H376">
        <v>6.0967622647744489E-2</v>
      </c>
      <c r="I376">
        <v>0.43964377919916464</v>
      </c>
      <c r="J376">
        <v>7</v>
      </c>
      <c r="K376" s="152"/>
      <c r="L376">
        <v>7</v>
      </c>
      <c r="M376">
        <v>0.4395895118880091</v>
      </c>
      <c r="N376" s="67" t="s">
        <v>179</v>
      </c>
      <c r="O376" s="67" t="s">
        <v>179</v>
      </c>
      <c r="P376" s="67" t="s">
        <v>179</v>
      </c>
      <c r="AD376"/>
      <c r="AE376"/>
    </row>
    <row r="377" spans="1:31">
      <c r="A377" s="148">
        <v>44054</v>
      </c>
      <c r="B377" s="67" t="s">
        <v>252</v>
      </c>
      <c r="C377" s="67" t="s">
        <v>254</v>
      </c>
      <c r="D377" s="67" t="s">
        <v>130</v>
      </c>
      <c r="E377" s="67" t="s">
        <v>237</v>
      </c>
      <c r="F377" s="67" t="s">
        <v>238</v>
      </c>
      <c r="G377" s="67" t="s">
        <v>253</v>
      </c>
      <c r="H377">
        <v>1.0673441941591118E-2</v>
      </c>
      <c r="I377">
        <v>7.6967284412189391E-2</v>
      </c>
      <c r="J377">
        <v>4</v>
      </c>
      <c r="K377" s="152"/>
      <c r="L377">
        <v>4</v>
      </c>
      <c r="M377">
        <v>7.6967525918268373E-2</v>
      </c>
      <c r="N377" s="67" t="s">
        <v>179</v>
      </c>
      <c r="O377" s="67" t="s">
        <v>179</v>
      </c>
      <c r="P377" s="67" t="s">
        <v>179</v>
      </c>
      <c r="AD377"/>
      <c r="AE377"/>
    </row>
    <row r="378" spans="1:31">
      <c r="A378" s="148">
        <v>44054</v>
      </c>
      <c r="B378" s="67" t="s">
        <v>114</v>
      </c>
      <c r="C378" s="67" t="s">
        <v>162</v>
      </c>
      <c r="D378" s="67" t="s">
        <v>130</v>
      </c>
      <c r="E378" s="67" t="s">
        <v>135</v>
      </c>
      <c r="F378" s="67" t="s">
        <v>216</v>
      </c>
      <c r="G378" s="67" t="s">
        <v>134</v>
      </c>
      <c r="H378">
        <v>1.9580787382093855E-2</v>
      </c>
      <c r="I378">
        <v>0.14119906584019537</v>
      </c>
      <c r="J378">
        <v>5</v>
      </c>
      <c r="K378" s="152"/>
      <c r="L378">
        <v>5</v>
      </c>
      <c r="M378">
        <v>0.14120843752228426</v>
      </c>
      <c r="N378" s="67" t="s">
        <v>179</v>
      </c>
      <c r="O378" s="67" t="s">
        <v>179</v>
      </c>
      <c r="P378" s="67" t="s">
        <v>179</v>
      </c>
      <c r="AD378"/>
      <c r="AE378"/>
    </row>
    <row r="379" spans="1:31">
      <c r="A379" s="148">
        <v>44054</v>
      </c>
      <c r="B379" s="67" t="s">
        <v>232</v>
      </c>
      <c r="C379" s="67" t="s">
        <v>241</v>
      </c>
      <c r="D379" s="67" t="s">
        <v>130</v>
      </c>
      <c r="E379" s="67" t="s">
        <v>237</v>
      </c>
      <c r="F379" s="67" t="s">
        <v>238</v>
      </c>
      <c r="G379" s="67" t="s">
        <v>133</v>
      </c>
      <c r="H379">
        <v>1.0827544484950422E-2</v>
      </c>
      <c r="I379">
        <v>7.8078533655712143E-2</v>
      </c>
      <c r="J379">
        <v>4</v>
      </c>
      <c r="K379" s="152"/>
      <c r="L379">
        <v>4</v>
      </c>
      <c r="M379">
        <v>7.8075614586007938E-2</v>
      </c>
      <c r="N379" s="67" t="s">
        <v>179</v>
      </c>
      <c r="O379" s="67" t="s">
        <v>179</v>
      </c>
      <c r="P379" s="67" t="s">
        <v>179</v>
      </c>
      <c r="AD379"/>
      <c r="AE379"/>
    </row>
    <row r="380" spans="1:31">
      <c r="A380" s="148">
        <v>44054</v>
      </c>
      <c r="B380" s="67" t="s">
        <v>233</v>
      </c>
      <c r="C380" s="67" t="s">
        <v>242</v>
      </c>
      <c r="D380" s="67" t="s">
        <v>130</v>
      </c>
      <c r="E380" s="67" t="s">
        <v>237</v>
      </c>
      <c r="F380" s="67" t="s">
        <v>238</v>
      </c>
      <c r="G380" s="67" t="s">
        <v>134</v>
      </c>
      <c r="H380">
        <v>1.0827252026932993E-2</v>
      </c>
      <c r="I380">
        <v>7.8076424710956632E-2</v>
      </c>
      <c r="J380">
        <v>4</v>
      </c>
      <c r="K380" s="152"/>
      <c r="L380">
        <v>4</v>
      </c>
      <c r="M380">
        <v>7.8073212030018435E-2</v>
      </c>
      <c r="N380" s="67" t="s">
        <v>179</v>
      </c>
      <c r="O380" s="67" t="s">
        <v>179</v>
      </c>
      <c r="P380" s="67" t="s">
        <v>179</v>
      </c>
      <c r="AD380"/>
      <c r="AE380"/>
    </row>
    <row r="381" spans="1:31">
      <c r="A381" s="148">
        <v>44054</v>
      </c>
      <c r="B381" s="67" t="s">
        <v>234</v>
      </c>
      <c r="C381" s="67" t="s">
        <v>243</v>
      </c>
      <c r="D381" s="67" t="s">
        <v>130</v>
      </c>
      <c r="E381" s="67" t="s">
        <v>237</v>
      </c>
      <c r="F381" s="67" t="s">
        <v>238</v>
      </c>
      <c r="G381" s="67" t="s">
        <v>138</v>
      </c>
      <c r="H381">
        <v>1.0827157188570417E-2</v>
      </c>
      <c r="I381">
        <v>7.8075740821798328E-2</v>
      </c>
      <c r="J381">
        <v>4</v>
      </c>
      <c r="K381" s="152"/>
      <c r="L381">
        <v>4</v>
      </c>
      <c r="M381">
        <v>7.8072528113942982E-2</v>
      </c>
      <c r="N381" s="67" t="s">
        <v>179</v>
      </c>
      <c r="O381" s="67" t="s">
        <v>179</v>
      </c>
      <c r="P381" s="67" t="s">
        <v>179</v>
      </c>
      <c r="AD381"/>
      <c r="AE381"/>
    </row>
    <row r="382" spans="1:31">
      <c r="A382" s="148">
        <v>44054</v>
      </c>
      <c r="B382" s="67" t="s">
        <v>235</v>
      </c>
      <c r="C382" s="67" t="s">
        <v>244</v>
      </c>
      <c r="D382" s="67" t="s">
        <v>130</v>
      </c>
      <c r="E382" s="67" t="s">
        <v>237</v>
      </c>
      <c r="F382" s="67" t="s">
        <v>238</v>
      </c>
      <c r="G382" s="67" t="s">
        <v>139</v>
      </c>
      <c r="H382">
        <v>1.0827837980334262E-2</v>
      </c>
      <c r="I382">
        <v>7.8080650081023245E-2</v>
      </c>
      <c r="J382">
        <v>4</v>
      </c>
      <c r="K382" s="152"/>
      <c r="L382">
        <v>4</v>
      </c>
      <c r="M382">
        <v>7.8078020472314325E-2</v>
      </c>
      <c r="N382" s="67" t="s">
        <v>179</v>
      </c>
      <c r="O382" s="67" t="s">
        <v>179</v>
      </c>
      <c r="P382" s="67" t="s">
        <v>179</v>
      </c>
      <c r="AD382"/>
      <c r="AE382"/>
    </row>
    <row r="383" spans="1:31">
      <c r="A383" s="148">
        <v>44054</v>
      </c>
      <c r="B383" s="67" t="s">
        <v>236</v>
      </c>
      <c r="C383" s="67" t="s">
        <v>245</v>
      </c>
      <c r="D383" s="67" t="s">
        <v>130</v>
      </c>
      <c r="E383" s="67" t="s">
        <v>237</v>
      </c>
      <c r="F383" s="67" t="s">
        <v>238</v>
      </c>
      <c r="G383" s="67" t="s">
        <v>239</v>
      </c>
      <c r="H383">
        <v>8.8291366405092459E-3</v>
      </c>
      <c r="I383">
        <v>7.0000000000000007E-2</v>
      </c>
      <c r="J383">
        <v>4</v>
      </c>
      <c r="K383" s="152"/>
      <c r="L383">
        <v>4</v>
      </c>
      <c r="M383">
        <v>7.0000000000000007E-2</v>
      </c>
      <c r="N383" s="67" t="s">
        <v>179</v>
      </c>
      <c r="O383" s="67" t="s">
        <v>179</v>
      </c>
      <c r="P383" s="67" t="s">
        <v>179</v>
      </c>
      <c r="AD383"/>
      <c r="AE383"/>
    </row>
    <row r="384" spans="1:31">
      <c r="A384" s="148">
        <v>44054</v>
      </c>
      <c r="B384" s="67" t="s">
        <v>118</v>
      </c>
      <c r="C384" s="67" t="s">
        <v>163</v>
      </c>
      <c r="D384" s="67" t="s">
        <v>130</v>
      </c>
      <c r="E384" s="67" t="s">
        <v>136</v>
      </c>
      <c r="F384" s="67" t="s">
        <v>217</v>
      </c>
      <c r="G384" s="67" t="s">
        <v>133</v>
      </c>
      <c r="H384">
        <v>8.4330814660529385E-2</v>
      </c>
      <c r="I384">
        <v>0.29213051127142248</v>
      </c>
      <c r="J384">
        <v>7</v>
      </c>
      <c r="K384" s="152"/>
      <c r="L384">
        <v>7</v>
      </c>
      <c r="M384">
        <v>0.28962088137902581</v>
      </c>
      <c r="N384" s="67" t="s">
        <v>179</v>
      </c>
      <c r="O384" s="67" t="s">
        <v>179</v>
      </c>
      <c r="P384" s="67" t="s">
        <v>179</v>
      </c>
      <c r="AD384"/>
      <c r="AE384"/>
    </row>
    <row r="385" spans="1:31">
      <c r="A385" s="148">
        <v>44054</v>
      </c>
      <c r="B385" s="67" t="s">
        <v>115</v>
      </c>
      <c r="C385" s="67" t="s">
        <v>164</v>
      </c>
      <c r="D385" s="67" t="s">
        <v>130</v>
      </c>
      <c r="E385" s="67" t="s">
        <v>136</v>
      </c>
      <c r="F385" s="67" t="s">
        <v>217</v>
      </c>
      <c r="G385" s="67" t="s">
        <v>134</v>
      </c>
      <c r="H385">
        <v>8.4545406917375901E-2</v>
      </c>
      <c r="I385">
        <v>0.29287388065496051</v>
      </c>
      <c r="J385">
        <v>7</v>
      </c>
      <c r="K385" s="152"/>
      <c r="L385">
        <v>7</v>
      </c>
      <c r="M385">
        <v>0.29038162913458609</v>
      </c>
      <c r="N385" s="67" t="s">
        <v>179</v>
      </c>
      <c r="O385" s="67" t="s">
        <v>179</v>
      </c>
      <c r="P385" s="67" t="s">
        <v>179</v>
      </c>
      <c r="AD385"/>
      <c r="AE385"/>
    </row>
    <row r="386" spans="1:31">
      <c r="A386" s="148">
        <v>44047</v>
      </c>
      <c r="B386" s="67" t="s">
        <v>116</v>
      </c>
      <c r="C386" s="67" t="s">
        <v>165</v>
      </c>
      <c r="D386" s="67" t="s">
        <v>130</v>
      </c>
      <c r="E386" s="67" t="s">
        <v>137</v>
      </c>
      <c r="F386" s="67" t="s">
        <v>218</v>
      </c>
      <c r="G386" s="67" t="s">
        <v>133</v>
      </c>
      <c r="H386">
        <v>4.2824436518638237E-2</v>
      </c>
      <c r="I386">
        <v>0.14834819971157895</v>
      </c>
      <c r="J386">
        <v>5</v>
      </c>
      <c r="K386" s="152"/>
      <c r="L386">
        <v>4</v>
      </c>
      <c r="M386">
        <v>0.14918326566912438</v>
      </c>
      <c r="N386" s="67" t="s">
        <v>263</v>
      </c>
      <c r="O386" s="67" t="s">
        <v>262</v>
      </c>
      <c r="P386" s="67" t="s">
        <v>183</v>
      </c>
      <c r="AD386"/>
      <c r="AE386"/>
    </row>
    <row r="387" spans="1:31">
      <c r="A387" s="148">
        <v>44047</v>
      </c>
      <c r="B387" s="67" t="s">
        <v>117</v>
      </c>
      <c r="C387" s="67" t="s">
        <v>166</v>
      </c>
      <c r="D387" s="67" t="s">
        <v>130</v>
      </c>
      <c r="E387" s="67" t="s">
        <v>137</v>
      </c>
      <c r="F387" s="67" t="s">
        <v>218</v>
      </c>
      <c r="G387" s="67" t="s">
        <v>134</v>
      </c>
      <c r="H387">
        <v>4.2908594531454104E-2</v>
      </c>
      <c r="I387">
        <v>0.14863973161970118</v>
      </c>
      <c r="J387">
        <v>5</v>
      </c>
      <c r="K387" s="152"/>
      <c r="L387">
        <v>4</v>
      </c>
      <c r="M387">
        <v>0.14946260670401931</v>
      </c>
      <c r="N387" s="67" t="s">
        <v>263</v>
      </c>
      <c r="O387" s="67" t="s">
        <v>262</v>
      </c>
      <c r="P387" s="67" t="s">
        <v>183</v>
      </c>
      <c r="AD387"/>
      <c r="AE387"/>
    </row>
    <row r="388" spans="1:31">
      <c r="A388" s="148">
        <v>44047</v>
      </c>
      <c r="B388" s="67" t="s">
        <v>110</v>
      </c>
      <c r="C388" s="67" t="s">
        <v>180</v>
      </c>
      <c r="D388" s="67" t="s">
        <v>130</v>
      </c>
      <c r="E388" s="67" t="s">
        <v>131</v>
      </c>
      <c r="F388" s="67" t="s">
        <v>215</v>
      </c>
      <c r="G388" s="67" t="s">
        <v>133</v>
      </c>
      <c r="H388">
        <v>5.971891718232733E-2</v>
      </c>
      <c r="I388">
        <v>0.43063923603213727</v>
      </c>
      <c r="J388">
        <v>7</v>
      </c>
      <c r="K388" s="152"/>
      <c r="L388">
        <v>7</v>
      </c>
      <c r="M388">
        <v>0.43073605181261337</v>
      </c>
      <c r="N388" s="67" t="s">
        <v>179</v>
      </c>
      <c r="O388" s="67" t="s">
        <v>179</v>
      </c>
      <c r="P388" s="67" t="s">
        <v>179</v>
      </c>
      <c r="AD388"/>
      <c r="AE388"/>
    </row>
    <row r="389" spans="1:31">
      <c r="A389" s="148">
        <v>44047</v>
      </c>
      <c r="B389" s="67" t="s">
        <v>112</v>
      </c>
      <c r="C389" s="67" t="s">
        <v>161</v>
      </c>
      <c r="D389" s="67" t="s">
        <v>130</v>
      </c>
      <c r="E389" s="67" t="s">
        <v>131</v>
      </c>
      <c r="F389" s="67" t="s">
        <v>215</v>
      </c>
      <c r="G389" s="67" t="s">
        <v>134</v>
      </c>
      <c r="H389">
        <v>6.0960097125707838E-2</v>
      </c>
      <c r="I389">
        <v>0.4395895118880091</v>
      </c>
      <c r="J389">
        <v>7</v>
      </c>
      <c r="K389" s="152"/>
      <c r="L389">
        <v>7</v>
      </c>
      <c r="M389">
        <v>0.4396900142825178</v>
      </c>
      <c r="N389" s="67" t="s">
        <v>179</v>
      </c>
      <c r="O389" s="67" t="s">
        <v>179</v>
      </c>
      <c r="P389" s="67" t="s">
        <v>179</v>
      </c>
      <c r="AD389"/>
      <c r="AE389"/>
    </row>
    <row r="390" spans="1:31">
      <c r="A390" s="148">
        <v>44047</v>
      </c>
      <c r="B390" s="67" t="s">
        <v>252</v>
      </c>
      <c r="C390" s="67" t="s">
        <v>254</v>
      </c>
      <c r="D390" s="67" t="s">
        <v>130</v>
      </c>
      <c r="E390" s="67" t="s">
        <v>237</v>
      </c>
      <c r="F390" s="67" t="s">
        <v>238</v>
      </c>
      <c r="G390" s="67" t="s">
        <v>253</v>
      </c>
      <c r="H390">
        <v>1.0673475432458468E-2</v>
      </c>
      <c r="I390">
        <v>7.6967525918268373E-2</v>
      </c>
      <c r="J390">
        <v>4</v>
      </c>
      <c r="K390" s="152"/>
      <c r="L390">
        <v>4</v>
      </c>
      <c r="M390">
        <v>7.6864678315675117E-2</v>
      </c>
      <c r="N390" s="67" t="s">
        <v>179</v>
      </c>
      <c r="O390" s="67" t="s">
        <v>179</v>
      </c>
      <c r="P390" s="67" t="s">
        <v>179</v>
      </c>
      <c r="AD390"/>
      <c r="AE390"/>
    </row>
    <row r="391" spans="1:31">
      <c r="A391" s="148">
        <v>44047</v>
      </c>
      <c r="B391" s="67" t="s">
        <v>114</v>
      </c>
      <c r="C391" s="67" t="s">
        <v>162</v>
      </c>
      <c r="D391" s="67" t="s">
        <v>130</v>
      </c>
      <c r="E391" s="67" t="s">
        <v>135</v>
      </c>
      <c r="F391" s="67" t="s">
        <v>216</v>
      </c>
      <c r="G391" s="67" t="s">
        <v>134</v>
      </c>
      <c r="H391">
        <v>1.9582087000567273E-2</v>
      </c>
      <c r="I391">
        <v>0.14120843752228426</v>
      </c>
      <c r="J391">
        <v>5</v>
      </c>
      <c r="K391" s="152"/>
      <c r="L391">
        <v>5</v>
      </c>
      <c r="M391">
        <v>0.14094192685848714</v>
      </c>
      <c r="N391" s="67" t="s">
        <v>179</v>
      </c>
      <c r="O391" s="67" t="s">
        <v>179</v>
      </c>
      <c r="P391" s="67" t="s">
        <v>179</v>
      </c>
      <c r="AD391"/>
      <c r="AE391"/>
    </row>
    <row r="392" spans="1:31">
      <c r="A392" s="148">
        <v>44047</v>
      </c>
      <c r="B392" s="67" t="s">
        <v>232</v>
      </c>
      <c r="C392" s="67" t="s">
        <v>241</v>
      </c>
      <c r="D392" s="67" t="s">
        <v>130</v>
      </c>
      <c r="E392" s="67" t="s">
        <v>237</v>
      </c>
      <c r="F392" s="67" t="s">
        <v>238</v>
      </c>
      <c r="G392" s="67" t="s">
        <v>133</v>
      </c>
      <c r="H392">
        <v>1.0827139682815991E-2</v>
      </c>
      <c r="I392">
        <v>7.8075614586007938E-2</v>
      </c>
      <c r="J392">
        <v>4</v>
      </c>
      <c r="K392" s="152"/>
      <c r="L392">
        <v>4</v>
      </c>
      <c r="M392">
        <v>7.7872516469532291E-2</v>
      </c>
      <c r="N392" s="67" t="s">
        <v>179</v>
      </c>
      <c r="O392" s="67" t="s">
        <v>179</v>
      </c>
      <c r="P392" s="67" t="s">
        <v>179</v>
      </c>
      <c r="AD392"/>
      <c r="AE392"/>
    </row>
    <row r="393" spans="1:31">
      <c r="A393" s="148">
        <v>44047</v>
      </c>
      <c r="B393" s="67" t="s">
        <v>233</v>
      </c>
      <c r="C393" s="67" t="s">
        <v>242</v>
      </c>
      <c r="D393" s="67" t="s">
        <v>130</v>
      </c>
      <c r="E393" s="67" t="s">
        <v>237</v>
      </c>
      <c r="F393" s="67" t="s">
        <v>238</v>
      </c>
      <c r="G393" s="67" t="s">
        <v>134</v>
      </c>
      <c r="H393">
        <v>1.0826806508246287E-2</v>
      </c>
      <c r="I393">
        <v>7.8073212030018435E-2</v>
      </c>
      <c r="J393">
        <v>4</v>
      </c>
      <c r="K393" s="152"/>
      <c r="L393">
        <v>4</v>
      </c>
      <c r="M393">
        <v>7.7871077963786964E-2</v>
      </c>
      <c r="N393" s="67" t="s">
        <v>179</v>
      </c>
      <c r="O393" s="67" t="s">
        <v>179</v>
      </c>
      <c r="P393" s="67" t="s">
        <v>179</v>
      </c>
      <c r="AD393"/>
      <c r="AE393"/>
    </row>
    <row r="394" spans="1:31">
      <c r="A394" s="148">
        <v>44047</v>
      </c>
      <c r="B394" s="67" t="s">
        <v>234</v>
      </c>
      <c r="C394" s="67" t="s">
        <v>243</v>
      </c>
      <c r="D394" s="67" t="s">
        <v>130</v>
      </c>
      <c r="E394" s="67" t="s">
        <v>237</v>
      </c>
      <c r="F394" s="67" t="s">
        <v>238</v>
      </c>
      <c r="G394" s="67" t="s">
        <v>138</v>
      </c>
      <c r="H394">
        <v>1.0826711666150972E-2</v>
      </c>
      <c r="I394">
        <v>7.8072528113942982E-2</v>
      </c>
      <c r="J394">
        <v>4</v>
      </c>
      <c r="K394" s="152"/>
      <c r="L394">
        <v>4</v>
      </c>
      <c r="M394">
        <v>7.7870392251471965E-2</v>
      </c>
      <c r="N394" s="67" t="s">
        <v>179</v>
      </c>
      <c r="O394" s="67" t="s">
        <v>179</v>
      </c>
      <c r="P394" s="67" t="s">
        <v>179</v>
      </c>
      <c r="AD394"/>
      <c r="AE394"/>
    </row>
    <row r="395" spans="1:31">
      <c r="A395" s="148">
        <v>44047</v>
      </c>
      <c r="B395" s="67" t="s">
        <v>235</v>
      </c>
      <c r="C395" s="67" t="s">
        <v>244</v>
      </c>
      <c r="D395" s="67" t="s">
        <v>130</v>
      </c>
      <c r="E395" s="67" t="s">
        <v>237</v>
      </c>
      <c r="F395" s="67" t="s">
        <v>238</v>
      </c>
      <c r="G395" s="67" t="s">
        <v>139</v>
      </c>
      <c r="H395">
        <v>1.0827473319217554E-2</v>
      </c>
      <c r="I395">
        <v>7.8078020472314325E-2</v>
      </c>
      <c r="J395">
        <v>4</v>
      </c>
      <c r="K395" s="152"/>
      <c r="L395">
        <v>4</v>
      </c>
      <c r="M395">
        <v>7.7873590560587097E-2</v>
      </c>
      <c r="N395" s="67" t="s">
        <v>179</v>
      </c>
      <c r="O395" s="67" t="s">
        <v>179</v>
      </c>
      <c r="P395" s="67" t="s">
        <v>179</v>
      </c>
      <c r="AD395"/>
      <c r="AE395"/>
    </row>
    <row r="396" spans="1:31">
      <c r="A396" s="148">
        <v>44047</v>
      </c>
      <c r="B396" s="67" t="s">
        <v>236</v>
      </c>
      <c r="C396" s="67" t="s">
        <v>245</v>
      </c>
      <c r="D396" s="67" t="s">
        <v>130</v>
      </c>
      <c r="E396" s="67" t="s">
        <v>237</v>
      </c>
      <c r="F396" s="67" t="s">
        <v>238</v>
      </c>
      <c r="G396" s="67" t="s">
        <v>239</v>
      </c>
      <c r="H396">
        <v>8.8300758932208928E-3</v>
      </c>
      <c r="I396">
        <v>7.0000000000000007E-2</v>
      </c>
      <c r="J396">
        <v>4</v>
      </c>
      <c r="K396" s="152"/>
      <c r="L396">
        <v>4</v>
      </c>
      <c r="M396">
        <v>7.0000000000000007E-2</v>
      </c>
      <c r="N396" s="67" t="s">
        <v>179</v>
      </c>
      <c r="O396" s="67" t="s">
        <v>179</v>
      </c>
      <c r="P396" s="67" t="s">
        <v>179</v>
      </c>
      <c r="AD396"/>
      <c r="AE396"/>
    </row>
    <row r="397" spans="1:31">
      <c r="A397" s="148">
        <v>44047</v>
      </c>
      <c r="B397" s="67" t="s">
        <v>118</v>
      </c>
      <c r="C397" s="67" t="s">
        <v>163</v>
      </c>
      <c r="D397" s="67" t="s">
        <v>130</v>
      </c>
      <c r="E397" s="67" t="s">
        <v>136</v>
      </c>
      <c r="F397" s="67" t="s">
        <v>217</v>
      </c>
      <c r="G397" s="67" t="s">
        <v>133</v>
      </c>
      <c r="H397">
        <v>8.3606346913558616E-2</v>
      </c>
      <c r="I397">
        <v>0.28962088137902581</v>
      </c>
      <c r="J397">
        <v>7</v>
      </c>
      <c r="K397" s="152"/>
      <c r="L397">
        <v>7</v>
      </c>
      <c r="M397">
        <v>0.29403256454607479</v>
      </c>
      <c r="N397" s="67" t="s">
        <v>179</v>
      </c>
      <c r="O397" s="67" t="s">
        <v>179</v>
      </c>
      <c r="P397" s="67" t="s">
        <v>179</v>
      </c>
      <c r="AD397"/>
      <c r="AE397"/>
    </row>
    <row r="398" spans="1:31">
      <c r="A398" s="148">
        <v>44047</v>
      </c>
      <c r="B398" s="67" t="s">
        <v>115</v>
      </c>
      <c r="C398" s="67" t="s">
        <v>164</v>
      </c>
      <c r="D398" s="67" t="s">
        <v>130</v>
      </c>
      <c r="E398" s="67" t="s">
        <v>136</v>
      </c>
      <c r="F398" s="67" t="s">
        <v>217</v>
      </c>
      <c r="G398" s="67" t="s">
        <v>134</v>
      </c>
      <c r="H398">
        <v>8.3825955874287678E-2</v>
      </c>
      <c r="I398">
        <v>0.29038162913458609</v>
      </c>
      <c r="J398">
        <v>7</v>
      </c>
      <c r="K398" s="152"/>
      <c r="L398">
        <v>7</v>
      </c>
      <c r="M398">
        <v>0.29475968288389071</v>
      </c>
      <c r="N398" s="67" t="s">
        <v>179</v>
      </c>
      <c r="O398" s="67" t="s">
        <v>179</v>
      </c>
      <c r="P398" s="67" t="s">
        <v>179</v>
      </c>
      <c r="AD398"/>
      <c r="AE398"/>
    </row>
    <row r="399" spans="1:31">
      <c r="A399" s="148">
        <v>44040</v>
      </c>
      <c r="B399" s="67" t="s">
        <v>116</v>
      </c>
      <c r="C399" s="67" t="s">
        <v>165</v>
      </c>
      <c r="D399" s="67" t="s">
        <v>130</v>
      </c>
      <c r="E399" s="67" t="s">
        <v>137</v>
      </c>
      <c r="F399" s="67" t="s">
        <v>218</v>
      </c>
      <c r="G399" s="67" t="s">
        <v>133</v>
      </c>
      <c r="H399">
        <v>4.3065499296328212E-2</v>
      </c>
      <c r="I399">
        <v>0.14918326566912438</v>
      </c>
      <c r="J399">
        <v>5</v>
      </c>
      <c r="K399" s="152"/>
      <c r="L399">
        <v>4</v>
      </c>
      <c r="M399">
        <v>0.14918326566912438</v>
      </c>
      <c r="N399" s="67" t="s">
        <v>265</v>
      </c>
      <c r="O399" s="67" t="s">
        <v>264</v>
      </c>
      <c r="P399" s="67" t="s">
        <v>183</v>
      </c>
      <c r="AD399"/>
      <c r="AE399"/>
    </row>
    <row r="400" spans="1:31">
      <c r="A400" s="148">
        <v>44040</v>
      </c>
      <c r="B400" s="67" t="s">
        <v>117</v>
      </c>
      <c r="C400" s="67" t="s">
        <v>166</v>
      </c>
      <c r="D400" s="67" t="s">
        <v>130</v>
      </c>
      <c r="E400" s="67" t="s">
        <v>137</v>
      </c>
      <c r="F400" s="67" t="s">
        <v>218</v>
      </c>
      <c r="G400" s="67" t="s">
        <v>134</v>
      </c>
      <c r="H400">
        <v>4.314613810717436E-2</v>
      </c>
      <c r="I400">
        <v>0.14946260670401931</v>
      </c>
      <c r="J400">
        <v>5</v>
      </c>
      <c r="K400" s="152"/>
      <c r="L400">
        <v>4</v>
      </c>
      <c r="M400">
        <v>0.14946260670401931</v>
      </c>
      <c r="N400" s="67" t="s">
        <v>265</v>
      </c>
      <c r="O400" s="67" t="s">
        <v>264</v>
      </c>
      <c r="P400" s="67" t="s">
        <v>183</v>
      </c>
      <c r="AD400"/>
      <c r="AE400"/>
    </row>
    <row r="401" spans="1:31">
      <c r="A401" s="148">
        <v>44040</v>
      </c>
      <c r="B401" s="67" t="s">
        <v>110</v>
      </c>
      <c r="C401" s="67" t="s">
        <v>180</v>
      </c>
      <c r="D401" s="67" t="s">
        <v>130</v>
      </c>
      <c r="E401" s="67" t="s">
        <v>131</v>
      </c>
      <c r="F401" s="67" t="s">
        <v>215</v>
      </c>
      <c r="G401" s="67" t="s">
        <v>133</v>
      </c>
      <c r="H401">
        <v>5.973234311543428E-2</v>
      </c>
      <c r="I401">
        <v>0.43073605181261337</v>
      </c>
      <c r="J401">
        <v>7</v>
      </c>
      <c r="K401" s="152"/>
      <c r="L401">
        <v>7</v>
      </c>
      <c r="M401">
        <v>0.43241455216684427</v>
      </c>
      <c r="N401" s="67" t="s">
        <v>179</v>
      </c>
      <c r="O401" s="67" t="s">
        <v>179</v>
      </c>
      <c r="P401" s="67" t="s">
        <v>179</v>
      </c>
      <c r="AD401"/>
      <c r="AE401"/>
    </row>
    <row r="402" spans="1:31">
      <c r="A402" s="148">
        <v>44040</v>
      </c>
      <c r="B402" s="67" t="s">
        <v>112</v>
      </c>
      <c r="C402" s="67" t="s">
        <v>161</v>
      </c>
      <c r="D402" s="67" t="s">
        <v>130</v>
      </c>
      <c r="E402" s="67" t="s">
        <v>131</v>
      </c>
      <c r="F402" s="67" t="s">
        <v>215</v>
      </c>
      <c r="G402" s="67" t="s">
        <v>134</v>
      </c>
      <c r="H402">
        <v>6.0974034300196607E-2</v>
      </c>
      <c r="I402">
        <v>0.4396900142825178</v>
      </c>
      <c r="J402">
        <v>7</v>
      </c>
      <c r="K402" s="152"/>
      <c r="L402">
        <v>7</v>
      </c>
      <c r="M402">
        <v>0.4411631260583313</v>
      </c>
      <c r="N402" s="67" t="s">
        <v>179</v>
      </c>
      <c r="O402" s="67" t="s">
        <v>179</v>
      </c>
      <c r="P402" s="67" t="s">
        <v>179</v>
      </c>
      <c r="AD402"/>
      <c r="AE402"/>
    </row>
    <row r="403" spans="1:31">
      <c r="A403" s="148">
        <v>44040</v>
      </c>
      <c r="B403" s="67" t="s">
        <v>252</v>
      </c>
      <c r="C403" s="67" t="s">
        <v>254</v>
      </c>
      <c r="D403" s="67" t="s">
        <v>130</v>
      </c>
      <c r="E403" s="67" t="s">
        <v>237</v>
      </c>
      <c r="F403" s="67" t="s">
        <v>238</v>
      </c>
      <c r="G403" s="67" t="s">
        <v>253</v>
      </c>
      <c r="H403">
        <v>1.0659213036123525E-2</v>
      </c>
      <c r="I403">
        <v>7.6864678315675117E-2</v>
      </c>
      <c r="J403">
        <v>4</v>
      </c>
      <c r="K403" s="152"/>
      <c r="L403">
        <v>4</v>
      </c>
      <c r="M403">
        <v>7.6614842609468672E-2</v>
      </c>
      <c r="N403" s="67" t="s">
        <v>179</v>
      </c>
      <c r="O403" s="67" t="s">
        <v>179</v>
      </c>
      <c r="P403" s="67" t="s">
        <v>179</v>
      </c>
      <c r="AD403"/>
      <c r="AE403"/>
    </row>
    <row r="404" spans="1:31">
      <c r="A404" s="148">
        <v>44040</v>
      </c>
      <c r="B404" s="67" t="s">
        <v>114</v>
      </c>
      <c r="C404" s="67" t="s">
        <v>162</v>
      </c>
      <c r="D404" s="67" t="s">
        <v>130</v>
      </c>
      <c r="E404" s="67" t="s">
        <v>135</v>
      </c>
      <c r="F404" s="67" t="s">
        <v>216</v>
      </c>
      <c r="G404" s="67" t="s">
        <v>134</v>
      </c>
      <c r="H404">
        <v>1.9545128621191177E-2</v>
      </c>
      <c r="I404">
        <v>0.14094192685848714</v>
      </c>
      <c r="J404">
        <v>5</v>
      </c>
      <c r="K404" s="152"/>
      <c r="L404">
        <v>5</v>
      </c>
      <c r="M404">
        <v>0.14324295156288777</v>
      </c>
      <c r="N404" s="67" t="s">
        <v>179</v>
      </c>
      <c r="O404" s="67" t="s">
        <v>179</v>
      </c>
      <c r="P404" s="67" t="s">
        <v>179</v>
      </c>
      <c r="AD404"/>
      <c r="AE404"/>
    </row>
    <row r="405" spans="1:31">
      <c r="A405" s="148">
        <v>44040</v>
      </c>
      <c r="B405" s="67" t="s">
        <v>232</v>
      </c>
      <c r="C405" s="67" t="s">
        <v>241</v>
      </c>
      <c r="D405" s="67" t="s">
        <v>130</v>
      </c>
      <c r="E405" s="67" t="s">
        <v>237</v>
      </c>
      <c r="F405" s="67" t="s">
        <v>238</v>
      </c>
      <c r="G405" s="67" t="s">
        <v>133</v>
      </c>
      <c r="H405">
        <v>1.0798975041550488E-2</v>
      </c>
      <c r="I405">
        <v>7.7872516469532291E-2</v>
      </c>
      <c r="J405">
        <v>4</v>
      </c>
      <c r="K405" s="152"/>
      <c r="L405">
        <v>4</v>
      </c>
      <c r="M405">
        <v>7.7635156099440175E-2</v>
      </c>
      <c r="N405" s="67" t="s">
        <v>179</v>
      </c>
      <c r="O405" s="67" t="s">
        <v>179</v>
      </c>
      <c r="P405" s="67" t="s">
        <v>179</v>
      </c>
      <c r="AD405"/>
      <c r="AE405"/>
    </row>
    <row r="406" spans="1:31">
      <c r="A406" s="148">
        <v>44040</v>
      </c>
      <c r="B406" s="67" t="s">
        <v>233</v>
      </c>
      <c r="C406" s="67" t="s">
        <v>242</v>
      </c>
      <c r="D406" s="67" t="s">
        <v>130</v>
      </c>
      <c r="E406" s="67" t="s">
        <v>237</v>
      </c>
      <c r="F406" s="67" t="s">
        <v>238</v>
      </c>
      <c r="G406" s="67" t="s">
        <v>134</v>
      </c>
      <c r="H406">
        <v>1.0798775556695686E-2</v>
      </c>
      <c r="I406">
        <v>7.7871077963786964E-2</v>
      </c>
      <c r="J406">
        <v>4</v>
      </c>
      <c r="K406" s="152"/>
      <c r="L406">
        <v>4</v>
      </c>
      <c r="M406">
        <v>7.7635136714987049E-2</v>
      </c>
      <c r="N406" s="67" t="s">
        <v>179</v>
      </c>
      <c r="O406" s="67" t="s">
        <v>179</v>
      </c>
      <c r="P406" s="67" t="s">
        <v>179</v>
      </c>
      <c r="AD406"/>
      <c r="AE406"/>
    </row>
    <row r="407" spans="1:31">
      <c r="A407" s="148">
        <v>44040</v>
      </c>
      <c r="B407" s="67" t="s">
        <v>234</v>
      </c>
      <c r="C407" s="67" t="s">
        <v>243</v>
      </c>
      <c r="D407" s="67" t="s">
        <v>130</v>
      </c>
      <c r="E407" s="67" t="s">
        <v>237</v>
      </c>
      <c r="F407" s="67" t="s">
        <v>238</v>
      </c>
      <c r="G407" s="67" t="s">
        <v>138</v>
      </c>
      <c r="H407">
        <v>1.0798680465506765E-2</v>
      </c>
      <c r="I407">
        <v>7.7870392251471965E-2</v>
      </c>
      <c r="J407">
        <v>4</v>
      </c>
      <c r="K407" s="152"/>
      <c r="L407">
        <v>4</v>
      </c>
      <c r="M407">
        <v>7.7634448870064959E-2</v>
      </c>
      <c r="N407" s="67" t="s">
        <v>179</v>
      </c>
      <c r="O407" s="67" t="s">
        <v>179</v>
      </c>
      <c r="P407" s="67" t="s">
        <v>179</v>
      </c>
      <c r="AD407"/>
      <c r="AE407"/>
    </row>
    <row r="408" spans="1:31">
      <c r="A408" s="148">
        <v>44040</v>
      </c>
      <c r="B408" s="67" t="s">
        <v>235</v>
      </c>
      <c r="C408" s="67" t="s">
        <v>244</v>
      </c>
      <c r="D408" s="67" t="s">
        <v>130</v>
      </c>
      <c r="E408" s="67" t="s">
        <v>237</v>
      </c>
      <c r="F408" s="67" t="s">
        <v>238</v>
      </c>
      <c r="G408" s="67" t="s">
        <v>139</v>
      </c>
      <c r="H408">
        <v>1.0799123991180203E-2</v>
      </c>
      <c r="I408">
        <v>7.7873590560587097E-2</v>
      </c>
      <c r="J408">
        <v>4</v>
      </c>
      <c r="K408" s="152"/>
      <c r="L408">
        <v>4</v>
      </c>
      <c r="M408">
        <v>7.7634810451479713E-2</v>
      </c>
      <c r="N408" s="67" t="s">
        <v>179</v>
      </c>
      <c r="O408" s="67" t="s">
        <v>179</v>
      </c>
      <c r="P408" s="67" t="s">
        <v>179</v>
      </c>
      <c r="AD408"/>
      <c r="AE408"/>
    </row>
    <row r="409" spans="1:31">
      <c r="A409" s="148">
        <v>44040</v>
      </c>
      <c r="B409" s="67" t="s">
        <v>236</v>
      </c>
      <c r="C409" s="67" t="s">
        <v>245</v>
      </c>
      <c r="D409" s="67" t="s">
        <v>130</v>
      </c>
      <c r="E409" s="67" t="s">
        <v>237</v>
      </c>
      <c r="F409" s="67" t="s">
        <v>238</v>
      </c>
      <c r="G409" s="67" t="s">
        <v>239</v>
      </c>
      <c r="H409">
        <v>8.8378843737813694E-3</v>
      </c>
      <c r="I409">
        <v>7.0000000000000007E-2</v>
      </c>
      <c r="J409">
        <v>4</v>
      </c>
      <c r="K409" s="152"/>
      <c r="L409">
        <v>4</v>
      </c>
      <c r="M409">
        <v>7.0000000000000007E-2</v>
      </c>
      <c r="N409" s="67" t="s">
        <v>179</v>
      </c>
      <c r="O409" s="67" t="s">
        <v>179</v>
      </c>
      <c r="P409" s="67" t="s">
        <v>179</v>
      </c>
      <c r="AD409"/>
      <c r="AE409"/>
    </row>
    <row r="410" spans="1:31">
      <c r="A410" s="148">
        <v>44040</v>
      </c>
      <c r="B410" s="67" t="s">
        <v>118</v>
      </c>
      <c r="C410" s="67" t="s">
        <v>163</v>
      </c>
      <c r="D410" s="67" t="s">
        <v>130</v>
      </c>
      <c r="E410" s="67" t="s">
        <v>136</v>
      </c>
      <c r="F410" s="67" t="s">
        <v>217</v>
      </c>
      <c r="G410" s="67" t="s">
        <v>133</v>
      </c>
      <c r="H410">
        <v>8.487989014559616E-2</v>
      </c>
      <c r="I410">
        <v>0.29403256454607479</v>
      </c>
      <c r="J410">
        <v>7</v>
      </c>
      <c r="K410" s="152"/>
      <c r="L410">
        <v>7</v>
      </c>
      <c r="M410">
        <v>0.29403256454607479</v>
      </c>
      <c r="N410" s="67" t="s">
        <v>179</v>
      </c>
      <c r="O410" s="67" t="s">
        <v>179</v>
      </c>
      <c r="P410" s="67" t="s">
        <v>179</v>
      </c>
      <c r="AD410"/>
      <c r="AE410"/>
    </row>
    <row r="411" spans="1:31">
      <c r="A411" s="148">
        <v>44040</v>
      </c>
      <c r="B411" s="67" t="s">
        <v>115</v>
      </c>
      <c r="C411" s="67" t="s">
        <v>164</v>
      </c>
      <c r="D411" s="67" t="s">
        <v>130</v>
      </c>
      <c r="E411" s="67" t="s">
        <v>136</v>
      </c>
      <c r="F411" s="67" t="s">
        <v>217</v>
      </c>
      <c r="G411" s="67" t="s">
        <v>134</v>
      </c>
      <c r="H411">
        <v>8.5089791129631512E-2</v>
      </c>
      <c r="I411">
        <v>0.29475968288389071</v>
      </c>
      <c r="J411">
        <v>7</v>
      </c>
      <c r="K411" s="152"/>
      <c r="L411">
        <v>7</v>
      </c>
      <c r="M411">
        <v>0.29475968288389071</v>
      </c>
      <c r="N411" s="67" t="s">
        <v>179</v>
      </c>
      <c r="O411" s="67" t="s">
        <v>179</v>
      </c>
      <c r="P411" s="67" t="s">
        <v>179</v>
      </c>
      <c r="AD411"/>
      <c r="AE411"/>
    </row>
    <row r="412" spans="1:31">
      <c r="A412" s="148">
        <v>44033</v>
      </c>
      <c r="B412" s="67" t="s">
        <v>116</v>
      </c>
      <c r="C412" s="67" t="s">
        <v>165</v>
      </c>
      <c r="D412" s="67" t="s">
        <v>130</v>
      </c>
      <c r="E412" s="67" t="s">
        <v>137</v>
      </c>
      <c r="F412" s="67" t="s">
        <v>218</v>
      </c>
      <c r="G412" s="67" t="s">
        <v>133</v>
      </c>
      <c r="H412">
        <v>4.3065499296328212E-2</v>
      </c>
      <c r="I412">
        <v>0.14918326566912438</v>
      </c>
      <c r="J412">
        <v>5</v>
      </c>
      <c r="K412" s="152"/>
      <c r="L412">
        <v>4</v>
      </c>
      <c r="M412">
        <v>0.15020872058349735</v>
      </c>
      <c r="N412" s="67" t="s">
        <v>267</v>
      </c>
      <c r="O412" s="67" t="s">
        <v>266</v>
      </c>
      <c r="P412" s="67" t="s">
        <v>183</v>
      </c>
      <c r="AD412"/>
      <c r="AE412"/>
    </row>
    <row r="413" spans="1:31">
      <c r="A413" s="148">
        <v>44033</v>
      </c>
      <c r="B413" s="67" t="s">
        <v>117</v>
      </c>
      <c r="C413" s="67" t="s">
        <v>166</v>
      </c>
      <c r="D413" s="67" t="s">
        <v>130</v>
      </c>
      <c r="E413" s="67" t="s">
        <v>137</v>
      </c>
      <c r="F413" s="67" t="s">
        <v>218</v>
      </c>
      <c r="G413" s="67" t="s">
        <v>134</v>
      </c>
      <c r="H413">
        <v>4.314613810717436E-2</v>
      </c>
      <c r="I413">
        <v>0.14946260670401931</v>
      </c>
      <c r="J413">
        <v>5</v>
      </c>
      <c r="K413" s="152"/>
      <c r="L413">
        <v>4</v>
      </c>
      <c r="M413">
        <v>0.1504940062370593</v>
      </c>
      <c r="N413" s="67" t="s">
        <v>267</v>
      </c>
      <c r="O413" s="67" t="s">
        <v>266</v>
      </c>
      <c r="P413" s="67" t="s">
        <v>183</v>
      </c>
      <c r="AD413"/>
      <c r="AE413"/>
    </row>
    <row r="414" spans="1:31">
      <c r="A414" s="148">
        <v>44033</v>
      </c>
      <c r="B414" s="67" t="s">
        <v>110</v>
      </c>
      <c r="C414" s="67" t="s">
        <v>180</v>
      </c>
      <c r="D414" s="67" t="s">
        <v>130</v>
      </c>
      <c r="E414" s="67" t="s">
        <v>131</v>
      </c>
      <c r="F414" s="67" t="s">
        <v>215</v>
      </c>
      <c r="G414" s="67" t="s">
        <v>133</v>
      </c>
      <c r="H414">
        <v>5.9965109234398274E-2</v>
      </c>
      <c r="I414">
        <v>0.43241455216684427</v>
      </c>
      <c r="J414">
        <v>7</v>
      </c>
      <c r="K414" s="152"/>
      <c r="L414">
        <v>7</v>
      </c>
      <c r="M414">
        <v>0.43262472077188446</v>
      </c>
      <c r="N414" s="67" t="s">
        <v>179</v>
      </c>
      <c r="O414" s="67" t="s">
        <v>179</v>
      </c>
      <c r="P414" s="67" t="s">
        <v>179</v>
      </c>
      <c r="AD414"/>
      <c r="AE414"/>
    </row>
    <row r="415" spans="1:31">
      <c r="A415" s="148">
        <v>44033</v>
      </c>
      <c r="B415" s="67" t="s">
        <v>112</v>
      </c>
      <c r="C415" s="67" t="s">
        <v>161</v>
      </c>
      <c r="D415" s="67" t="s">
        <v>130</v>
      </c>
      <c r="E415" s="67" t="s">
        <v>131</v>
      </c>
      <c r="F415" s="67" t="s">
        <v>215</v>
      </c>
      <c r="G415" s="67" t="s">
        <v>134</v>
      </c>
      <c r="H415">
        <v>6.117831814797297E-2</v>
      </c>
      <c r="I415">
        <v>0.4411631260583313</v>
      </c>
      <c r="J415">
        <v>7</v>
      </c>
      <c r="K415" s="152"/>
      <c r="L415">
        <v>7</v>
      </c>
      <c r="M415">
        <v>0.44137476319756086</v>
      </c>
      <c r="N415" s="67" t="s">
        <v>179</v>
      </c>
      <c r="O415" s="67" t="s">
        <v>179</v>
      </c>
      <c r="P415" s="67" t="s">
        <v>179</v>
      </c>
      <c r="AD415"/>
      <c r="AE415"/>
    </row>
    <row r="416" spans="1:31">
      <c r="A416" s="148">
        <v>44033</v>
      </c>
      <c r="B416" s="67" t="s">
        <v>252</v>
      </c>
      <c r="C416" s="67" t="s">
        <v>254</v>
      </c>
      <c r="D416" s="67" t="s">
        <v>130</v>
      </c>
      <c r="E416" s="67" t="s">
        <v>237</v>
      </c>
      <c r="F416" s="67" t="s">
        <v>238</v>
      </c>
      <c r="G416" s="67" t="s">
        <v>253</v>
      </c>
      <c r="H416">
        <v>1.0624567057309331E-2</v>
      </c>
      <c r="I416">
        <v>7.6614842609468672E-2</v>
      </c>
      <c r="J416">
        <v>4</v>
      </c>
      <c r="K416" s="152"/>
      <c r="L416">
        <v>4</v>
      </c>
      <c r="M416">
        <v>7.6788179738597959E-2</v>
      </c>
      <c r="N416" s="67" t="s">
        <v>179</v>
      </c>
      <c r="O416" s="67" t="s">
        <v>179</v>
      </c>
      <c r="P416" s="67" t="s">
        <v>179</v>
      </c>
      <c r="AD416"/>
      <c r="AE416"/>
    </row>
    <row r="417" spans="1:31">
      <c r="A417" s="148">
        <v>44033</v>
      </c>
      <c r="B417" s="67" t="s">
        <v>114</v>
      </c>
      <c r="C417" s="67" t="s">
        <v>162</v>
      </c>
      <c r="D417" s="67" t="s">
        <v>130</v>
      </c>
      <c r="E417" s="67" t="s">
        <v>135</v>
      </c>
      <c r="F417" s="67" t="s">
        <v>216</v>
      </c>
      <c r="G417" s="67" t="s">
        <v>134</v>
      </c>
      <c r="H417">
        <v>1.9864223334953711E-2</v>
      </c>
      <c r="I417">
        <v>0.14324295156288777</v>
      </c>
      <c r="J417">
        <v>5</v>
      </c>
      <c r="K417" s="152"/>
      <c r="L417">
        <v>5</v>
      </c>
      <c r="M417">
        <v>0.14285050035356703</v>
      </c>
      <c r="N417" s="67" t="s">
        <v>179</v>
      </c>
      <c r="O417" s="67" t="s">
        <v>179</v>
      </c>
      <c r="P417" s="67" t="s">
        <v>179</v>
      </c>
      <c r="AD417"/>
      <c r="AE417"/>
    </row>
    <row r="418" spans="1:31">
      <c r="A418" s="148">
        <v>44033</v>
      </c>
      <c r="B418" s="67" t="s">
        <v>232</v>
      </c>
      <c r="C418" s="67" t="s">
        <v>241</v>
      </c>
      <c r="D418" s="67" t="s">
        <v>130</v>
      </c>
      <c r="E418" s="67" t="s">
        <v>237</v>
      </c>
      <c r="F418" s="67" t="s">
        <v>238</v>
      </c>
      <c r="G418" s="67" t="s">
        <v>133</v>
      </c>
      <c r="H418">
        <v>1.076605908058394E-2</v>
      </c>
      <c r="I418">
        <v>7.7635156099440175E-2</v>
      </c>
      <c r="J418">
        <v>4</v>
      </c>
      <c r="K418" s="152"/>
      <c r="L418">
        <v>4</v>
      </c>
      <c r="M418">
        <v>7.7626607039811085E-2</v>
      </c>
      <c r="N418" s="67" t="s">
        <v>179</v>
      </c>
      <c r="O418" s="67" t="s">
        <v>179</v>
      </c>
      <c r="P418" s="67" t="s">
        <v>179</v>
      </c>
      <c r="AD418"/>
      <c r="AE418"/>
    </row>
    <row r="419" spans="1:31">
      <c r="A419" s="148">
        <v>44033</v>
      </c>
      <c r="B419" s="67" t="s">
        <v>233</v>
      </c>
      <c r="C419" s="67" t="s">
        <v>242</v>
      </c>
      <c r="D419" s="67" t="s">
        <v>130</v>
      </c>
      <c r="E419" s="67" t="s">
        <v>237</v>
      </c>
      <c r="F419" s="67" t="s">
        <v>238</v>
      </c>
      <c r="G419" s="67" t="s">
        <v>134</v>
      </c>
      <c r="H419">
        <v>1.0766056392443952E-2</v>
      </c>
      <c r="I419">
        <v>7.7635136714987049E-2</v>
      </c>
      <c r="J419">
        <v>4</v>
      </c>
      <c r="K419" s="152"/>
      <c r="L419">
        <v>4</v>
      </c>
      <c r="M419">
        <v>7.7627824097265666E-2</v>
      </c>
      <c r="N419" s="67" t="s">
        <v>179</v>
      </c>
      <c r="O419" s="67" t="s">
        <v>179</v>
      </c>
      <c r="P419" s="67" t="s">
        <v>179</v>
      </c>
      <c r="AD419"/>
      <c r="AE419"/>
    </row>
    <row r="420" spans="1:31">
      <c r="A420" s="148">
        <v>44033</v>
      </c>
      <c r="B420" s="67" t="s">
        <v>234</v>
      </c>
      <c r="C420" s="67" t="s">
        <v>243</v>
      </c>
      <c r="D420" s="67" t="s">
        <v>130</v>
      </c>
      <c r="E420" s="67" t="s">
        <v>237</v>
      </c>
      <c r="F420" s="67" t="s">
        <v>238</v>
      </c>
      <c r="G420" s="67" t="s">
        <v>138</v>
      </c>
      <c r="H420">
        <v>1.0765961005515638E-2</v>
      </c>
      <c r="I420">
        <v>7.7634448870064959E-2</v>
      </c>
      <c r="J420">
        <v>4</v>
      </c>
      <c r="K420" s="152"/>
      <c r="L420">
        <v>4</v>
      </c>
      <c r="M420">
        <v>7.7627136186918536E-2</v>
      </c>
      <c r="N420" s="67" t="s">
        <v>179</v>
      </c>
      <c r="O420" s="67" t="s">
        <v>179</v>
      </c>
      <c r="P420" s="67" t="s">
        <v>179</v>
      </c>
      <c r="AD420"/>
      <c r="AE420"/>
    </row>
    <row r="421" spans="1:31">
      <c r="A421" s="148">
        <v>44033</v>
      </c>
      <c r="B421" s="67" t="s">
        <v>235</v>
      </c>
      <c r="C421" s="67" t="s">
        <v>244</v>
      </c>
      <c r="D421" s="67" t="s">
        <v>130</v>
      </c>
      <c r="E421" s="67" t="s">
        <v>237</v>
      </c>
      <c r="F421" s="67" t="s">
        <v>238</v>
      </c>
      <c r="G421" s="67" t="s">
        <v>139</v>
      </c>
      <c r="H421">
        <v>1.0766011147836067E-2</v>
      </c>
      <c r="I421">
        <v>7.7634810451479713E-2</v>
      </c>
      <c r="J421">
        <v>4</v>
      </c>
      <c r="K421" s="152"/>
      <c r="L421">
        <v>4</v>
      </c>
      <c r="M421">
        <v>7.7625023549412406E-2</v>
      </c>
      <c r="N421" s="67" t="s">
        <v>179</v>
      </c>
      <c r="O421" s="67" t="s">
        <v>179</v>
      </c>
      <c r="P421" s="67" t="s">
        <v>179</v>
      </c>
      <c r="AD421"/>
      <c r="AE421"/>
    </row>
    <row r="422" spans="1:31">
      <c r="A422" s="148">
        <v>44033</v>
      </c>
      <c r="B422" s="67" t="s">
        <v>236</v>
      </c>
      <c r="C422" s="67" t="s">
        <v>245</v>
      </c>
      <c r="D422" s="67" t="s">
        <v>130</v>
      </c>
      <c r="E422" s="67" t="s">
        <v>237</v>
      </c>
      <c r="F422" s="67" t="s">
        <v>238</v>
      </c>
      <c r="G422" s="67" t="s">
        <v>239</v>
      </c>
      <c r="H422">
        <v>8.8399994738357444E-3</v>
      </c>
      <c r="I422">
        <v>7.0000000000000007E-2</v>
      </c>
      <c r="J422">
        <v>4</v>
      </c>
      <c r="K422" s="152"/>
      <c r="L422">
        <v>4</v>
      </c>
      <c r="M422">
        <v>7.0000000000000007E-2</v>
      </c>
      <c r="N422" s="67" t="s">
        <v>179</v>
      </c>
      <c r="O422" s="67" t="s">
        <v>179</v>
      </c>
      <c r="P422" s="67" t="s">
        <v>179</v>
      </c>
      <c r="AD422"/>
      <c r="AE422"/>
    </row>
    <row r="423" spans="1:31">
      <c r="A423" s="148">
        <v>44033</v>
      </c>
      <c r="B423" s="67" t="s">
        <v>118</v>
      </c>
      <c r="C423" s="67" t="s">
        <v>163</v>
      </c>
      <c r="D423" s="67" t="s">
        <v>130</v>
      </c>
      <c r="E423" s="67" t="s">
        <v>136</v>
      </c>
      <c r="F423" s="67" t="s">
        <v>217</v>
      </c>
      <c r="G423" s="67" t="s">
        <v>133</v>
      </c>
      <c r="H423">
        <v>8.487989014559616E-2</v>
      </c>
      <c r="I423">
        <v>0.29403256454607479</v>
      </c>
      <c r="J423">
        <v>7</v>
      </c>
      <c r="K423" s="152"/>
      <c r="L423">
        <v>7</v>
      </c>
      <c r="M423">
        <v>0.29403256454607479</v>
      </c>
      <c r="N423" s="67" t="s">
        <v>179</v>
      </c>
      <c r="O423" s="67" t="s">
        <v>179</v>
      </c>
      <c r="P423" s="67" t="s">
        <v>179</v>
      </c>
      <c r="AD423"/>
      <c r="AE423"/>
    </row>
    <row r="424" spans="1:31">
      <c r="A424" s="148">
        <v>44033</v>
      </c>
      <c r="B424" s="67" t="s">
        <v>115</v>
      </c>
      <c r="C424" s="67" t="s">
        <v>164</v>
      </c>
      <c r="D424" s="67" t="s">
        <v>130</v>
      </c>
      <c r="E424" s="67" t="s">
        <v>136</v>
      </c>
      <c r="F424" s="67" t="s">
        <v>217</v>
      </c>
      <c r="G424" s="67" t="s">
        <v>134</v>
      </c>
      <c r="H424">
        <v>8.5089791129631512E-2</v>
      </c>
      <c r="I424">
        <v>0.29475968288389071</v>
      </c>
      <c r="J424">
        <v>7</v>
      </c>
      <c r="K424" s="152"/>
      <c r="L424">
        <v>7</v>
      </c>
      <c r="M424">
        <v>0.29475968288389071</v>
      </c>
      <c r="N424" s="67" t="s">
        <v>179</v>
      </c>
      <c r="O424" s="67" t="s">
        <v>179</v>
      </c>
      <c r="P424" s="67" t="s">
        <v>179</v>
      </c>
      <c r="AD424"/>
      <c r="AE424"/>
    </row>
    <row r="425" spans="1:31">
      <c r="A425" s="148">
        <v>44026</v>
      </c>
      <c r="B425" s="67" t="s">
        <v>116</v>
      </c>
      <c r="C425" s="67" t="s">
        <v>165</v>
      </c>
      <c r="D425" s="67" t="s">
        <v>130</v>
      </c>
      <c r="E425" s="67" t="s">
        <v>137</v>
      </c>
      <c r="F425" s="67" t="s">
        <v>218</v>
      </c>
      <c r="G425" s="67" t="s">
        <v>133</v>
      </c>
      <c r="H425">
        <v>4.3361522631755745E-2</v>
      </c>
      <c r="I425">
        <v>0.15020872058349735</v>
      </c>
      <c r="J425">
        <v>6</v>
      </c>
      <c r="K425" s="152"/>
      <c r="L425">
        <v>4</v>
      </c>
      <c r="M425">
        <v>0.15020872058349735</v>
      </c>
      <c r="N425" s="67" t="s">
        <v>269</v>
      </c>
      <c r="O425" s="67" t="s">
        <v>268</v>
      </c>
      <c r="P425" s="67" t="s">
        <v>183</v>
      </c>
      <c r="AD425"/>
      <c r="AE425"/>
    </row>
    <row r="426" spans="1:31">
      <c r="A426" s="148">
        <v>44026</v>
      </c>
      <c r="B426" s="67" t="s">
        <v>117</v>
      </c>
      <c r="C426" s="67" t="s">
        <v>166</v>
      </c>
      <c r="D426" s="67" t="s">
        <v>130</v>
      </c>
      <c r="E426" s="67" t="s">
        <v>137</v>
      </c>
      <c r="F426" s="67" t="s">
        <v>218</v>
      </c>
      <c r="G426" s="67" t="s">
        <v>134</v>
      </c>
      <c r="H426">
        <v>4.3443877506195709E-2</v>
      </c>
      <c r="I426">
        <v>0.1504940062370593</v>
      </c>
      <c r="J426">
        <v>6</v>
      </c>
      <c r="K426" s="152"/>
      <c r="L426">
        <v>4</v>
      </c>
      <c r="M426">
        <v>0.1504940062370593</v>
      </c>
      <c r="N426" s="67" t="s">
        <v>269</v>
      </c>
      <c r="O426" s="67" t="s">
        <v>268</v>
      </c>
      <c r="P426" s="67" t="s">
        <v>183</v>
      </c>
      <c r="AD426"/>
      <c r="AE426"/>
    </row>
    <row r="427" spans="1:31">
      <c r="A427" s="148">
        <v>44026</v>
      </c>
      <c r="B427" s="67" t="s">
        <v>110</v>
      </c>
      <c r="C427" s="67" t="s">
        <v>180</v>
      </c>
      <c r="D427" s="67" t="s">
        <v>130</v>
      </c>
      <c r="E427" s="67" t="s">
        <v>131</v>
      </c>
      <c r="F427" s="67" t="s">
        <v>215</v>
      </c>
      <c r="G427" s="67" t="s">
        <v>133</v>
      </c>
      <c r="H427">
        <v>5.9994254376012322E-2</v>
      </c>
      <c r="I427">
        <v>0.43262472077188446</v>
      </c>
      <c r="J427">
        <v>7</v>
      </c>
      <c r="K427" s="152"/>
      <c r="L427">
        <v>7</v>
      </c>
      <c r="M427">
        <v>0.43273450791780993</v>
      </c>
      <c r="N427" s="67" t="s">
        <v>179</v>
      </c>
      <c r="O427" s="67" t="s">
        <v>179</v>
      </c>
      <c r="P427" s="67" t="s">
        <v>179</v>
      </c>
      <c r="AD427"/>
      <c r="AE427"/>
    </row>
    <row r="428" spans="1:31">
      <c r="A428" s="148">
        <v>44026</v>
      </c>
      <c r="B428" s="67" t="s">
        <v>112</v>
      </c>
      <c r="C428" s="67" t="s">
        <v>161</v>
      </c>
      <c r="D428" s="67" t="s">
        <v>130</v>
      </c>
      <c r="E428" s="67" t="s">
        <v>131</v>
      </c>
      <c r="F428" s="67" t="s">
        <v>215</v>
      </c>
      <c r="G428" s="67" t="s">
        <v>134</v>
      </c>
      <c r="H428">
        <v>6.1207666938637766E-2</v>
      </c>
      <c r="I428">
        <v>0.44137476319756086</v>
      </c>
      <c r="J428">
        <v>7</v>
      </c>
      <c r="K428" s="152"/>
      <c r="L428">
        <v>7</v>
      </c>
      <c r="M428">
        <v>0.44123512673266901</v>
      </c>
      <c r="N428" s="67" t="s">
        <v>179</v>
      </c>
      <c r="O428" s="67" t="s">
        <v>179</v>
      </c>
      <c r="P428" s="67" t="s">
        <v>179</v>
      </c>
      <c r="AD428"/>
      <c r="AE428"/>
    </row>
    <row r="429" spans="1:31">
      <c r="A429" s="148">
        <v>44026</v>
      </c>
      <c r="B429" s="67" t="s">
        <v>252</v>
      </c>
      <c r="C429" s="67" t="s">
        <v>254</v>
      </c>
      <c r="D429" s="67" t="s">
        <v>130</v>
      </c>
      <c r="E429" s="67" t="s">
        <v>237</v>
      </c>
      <c r="F429" s="67" t="s">
        <v>238</v>
      </c>
      <c r="G429" s="67" t="s">
        <v>253</v>
      </c>
      <c r="H429">
        <v>1.0648604592194614E-2</v>
      </c>
      <c r="I429">
        <v>7.6788179738597959E-2</v>
      </c>
      <c r="J429">
        <v>4</v>
      </c>
      <c r="K429" s="152"/>
      <c r="L429">
        <v>4</v>
      </c>
      <c r="M429">
        <v>7.6772520063269262E-2</v>
      </c>
      <c r="N429" s="67" t="s">
        <v>179</v>
      </c>
      <c r="O429" s="67" t="s">
        <v>179</v>
      </c>
      <c r="P429" s="67" t="s">
        <v>179</v>
      </c>
      <c r="AD429"/>
      <c r="AE429"/>
    </row>
    <row r="430" spans="1:31">
      <c r="A430" s="148">
        <v>44026</v>
      </c>
      <c r="B430" s="67" t="s">
        <v>114</v>
      </c>
      <c r="C430" s="67" t="s">
        <v>162</v>
      </c>
      <c r="D430" s="67" t="s">
        <v>130</v>
      </c>
      <c r="E430" s="67" t="s">
        <v>135</v>
      </c>
      <c r="F430" s="67" t="s">
        <v>216</v>
      </c>
      <c r="G430" s="67" t="s">
        <v>134</v>
      </c>
      <c r="H430">
        <v>1.9809800144248949E-2</v>
      </c>
      <c r="I430">
        <v>0.14285050035356703</v>
      </c>
      <c r="J430">
        <v>5</v>
      </c>
      <c r="K430" s="152"/>
      <c r="L430">
        <v>5</v>
      </c>
      <c r="M430">
        <v>0.14281904051948588</v>
      </c>
      <c r="N430" s="67" t="s">
        <v>179</v>
      </c>
      <c r="O430" s="67" t="s">
        <v>179</v>
      </c>
      <c r="P430" s="67" t="s">
        <v>179</v>
      </c>
      <c r="AD430"/>
      <c r="AE430"/>
    </row>
    <row r="431" spans="1:31">
      <c r="A431" s="148">
        <v>44026</v>
      </c>
      <c r="B431" s="67" t="s">
        <v>232</v>
      </c>
      <c r="C431" s="67" t="s">
        <v>241</v>
      </c>
      <c r="D431" s="67" t="s">
        <v>130</v>
      </c>
      <c r="E431" s="67" t="s">
        <v>237</v>
      </c>
      <c r="F431" s="67" t="s">
        <v>238</v>
      </c>
      <c r="G431" s="67" t="s">
        <v>133</v>
      </c>
      <c r="H431">
        <v>1.0764873539320491E-2</v>
      </c>
      <c r="I431">
        <v>7.7626607039811085E-2</v>
      </c>
      <c r="J431">
        <v>4</v>
      </c>
      <c r="K431" s="152"/>
      <c r="L431">
        <v>4</v>
      </c>
      <c r="M431">
        <v>7.759946544200591E-2</v>
      </c>
      <c r="N431" s="67" t="s">
        <v>179</v>
      </c>
      <c r="O431" s="67" t="s">
        <v>179</v>
      </c>
      <c r="P431" s="67" t="s">
        <v>179</v>
      </c>
      <c r="AD431"/>
      <c r="AE431"/>
    </row>
    <row r="432" spans="1:31">
      <c r="A432" s="148">
        <v>44026</v>
      </c>
      <c r="B432" s="67" t="s">
        <v>233</v>
      </c>
      <c r="C432" s="67" t="s">
        <v>242</v>
      </c>
      <c r="D432" s="67" t="s">
        <v>130</v>
      </c>
      <c r="E432" s="67" t="s">
        <v>237</v>
      </c>
      <c r="F432" s="67" t="s">
        <v>238</v>
      </c>
      <c r="G432" s="67" t="s">
        <v>134</v>
      </c>
      <c r="H432">
        <v>1.0765042314822709E-2</v>
      </c>
      <c r="I432">
        <v>7.7627824097265666E-2</v>
      </c>
      <c r="J432">
        <v>4</v>
      </c>
      <c r="K432" s="152"/>
      <c r="L432">
        <v>4</v>
      </c>
      <c r="M432">
        <v>7.7601103335436947E-2</v>
      </c>
      <c r="N432" s="67" t="s">
        <v>179</v>
      </c>
      <c r="O432" s="67" t="s">
        <v>179</v>
      </c>
      <c r="P432" s="67" t="s">
        <v>179</v>
      </c>
      <c r="AD432"/>
      <c r="AE432"/>
    </row>
    <row r="433" spans="1:31">
      <c r="A433" s="148">
        <v>44026</v>
      </c>
      <c r="B433" s="67" t="s">
        <v>234</v>
      </c>
      <c r="C433" s="67" t="s">
        <v>243</v>
      </c>
      <c r="D433" s="67" t="s">
        <v>130</v>
      </c>
      <c r="E433" s="67" t="s">
        <v>237</v>
      </c>
      <c r="F433" s="67" t="s">
        <v>238</v>
      </c>
      <c r="G433" s="67" t="s">
        <v>138</v>
      </c>
      <c r="H433">
        <v>1.0764946918821574E-2</v>
      </c>
      <c r="I433">
        <v>7.7627136186918536E-2</v>
      </c>
      <c r="J433">
        <v>4</v>
      </c>
      <c r="K433" s="152"/>
      <c r="L433">
        <v>4</v>
      </c>
      <c r="M433">
        <v>7.7600415154700716E-2</v>
      </c>
      <c r="N433" s="67" t="s">
        <v>179</v>
      </c>
      <c r="O433" s="67" t="s">
        <v>179</v>
      </c>
      <c r="P433" s="67" t="s">
        <v>179</v>
      </c>
      <c r="AD433"/>
      <c r="AE433"/>
    </row>
    <row r="434" spans="1:31">
      <c r="A434" s="148">
        <v>44026</v>
      </c>
      <c r="B434" s="67" t="s">
        <v>235</v>
      </c>
      <c r="C434" s="67" t="s">
        <v>244</v>
      </c>
      <c r="D434" s="67" t="s">
        <v>130</v>
      </c>
      <c r="E434" s="67" t="s">
        <v>237</v>
      </c>
      <c r="F434" s="67" t="s">
        <v>238</v>
      </c>
      <c r="G434" s="67" t="s">
        <v>139</v>
      </c>
      <c r="H434">
        <v>1.0764653948711773E-2</v>
      </c>
      <c r="I434">
        <v>7.7625023549412406E-2</v>
      </c>
      <c r="J434">
        <v>4</v>
      </c>
      <c r="K434" s="152"/>
      <c r="L434">
        <v>4</v>
      </c>
      <c r="M434">
        <v>7.7597267050358729E-2</v>
      </c>
      <c r="N434" s="67" t="s">
        <v>179</v>
      </c>
      <c r="O434" s="67" t="s">
        <v>179</v>
      </c>
      <c r="P434" s="67" t="s">
        <v>179</v>
      </c>
      <c r="AD434"/>
      <c r="AE434"/>
    </row>
    <row r="435" spans="1:31">
      <c r="A435" s="148">
        <v>44026</v>
      </c>
      <c r="B435" s="67" t="s">
        <v>236</v>
      </c>
      <c r="C435" s="67" t="s">
        <v>245</v>
      </c>
      <c r="D435" s="67" t="s">
        <v>130</v>
      </c>
      <c r="E435" s="67" t="s">
        <v>237</v>
      </c>
      <c r="F435" s="67" t="s">
        <v>238</v>
      </c>
      <c r="G435" s="67" t="s">
        <v>239</v>
      </c>
      <c r="H435">
        <v>8.8704190103444137E-3</v>
      </c>
      <c r="I435">
        <v>7.0000000000000007E-2</v>
      </c>
      <c r="J435">
        <v>4</v>
      </c>
      <c r="K435" s="152"/>
      <c r="L435">
        <v>4</v>
      </c>
      <c r="M435">
        <v>7.0000000000000007E-2</v>
      </c>
      <c r="N435" s="67" t="s">
        <v>179</v>
      </c>
      <c r="O435" s="67" t="s">
        <v>179</v>
      </c>
      <c r="P435" s="67" t="s">
        <v>179</v>
      </c>
      <c r="AD435"/>
      <c r="AE435"/>
    </row>
    <row r="436" spans="1:31">
      <c r="A436" s="148">
        <v>44026</v>
      </c>
      <c r="B436" s="67" t="s">
        <v>118</v>
      </c>
      <c r="C436" s="67" t="s">
        <v>163</v>
      </c>
      <c r="D436" s="67" t="s">
        <v>130</v>
      </c>
      <c r="E436" s="67" t="s">
        <v>136</v>
      </c>
      <c r="F436" s="67" t="s">
        <v>217</v>
      </c>
      <c r="G436" s="67" t="s">
        <v>133</v>
      </c>
      <c r="H436">
        <v>8.487989014559616E-2</v>
      </c>
      <c r="I436">
        <v>0.29403256454607479</v>
      </c>
      <c r="J436">
        <v>7</v>
      </c>
      <c r="K436" s="152"/>
      <c r="L436">
        <v>7</v>
      </c>
      <c r="M436">
        <v>0.2961671117431624</v>
      </c>
      <c r="N436" s="67" t="s">
        <v>179</v>
      </c>
      <c r="O436" s="67" t="s">
        <v>179</v>
      </c>
      <c r="P436" s="67" t="s">
        <v>179</v>
      </c>
      <c r="AD436"/>
      <c r="AE436"/>
    </row>
    <row r="437" spans="1:31">
      <c r="A437" s="148">
        <v>44026</v>
      </c>
      <c r="B437" s="67" t="s">
        <v>115</v>
      </c>
      <c r="C437" s="67" t="s">
        <v>164</v>
      </c>
      <c r="D437" s="67" t="s">
        <v>130</v>
      </c>
      <c r="E437" s="67" t="s">
        <v>136</v>
      </c>
      <c r="F437" s="67" t="s">
        <v>217</v>
      </c>
      <c r="G437" s="67" t="s">
        <v>134</v>
      </c>
      <c r="H437">
        <v>8.5089791129631512E-2</v>
      </c>
      <c r="I437">
        <v>0.29475968288389071</v>
      </c>
      <c r="J437">
        <v>7</v>
      </c>
      <c r="K437" s="152"/>
      <c r="L437">
        <v>7</v>
      </c>
      <c r="M437">
        <v>0.29689769789737247</v>
      </c>
      <c r="N437" s="67" t="s">
        <v>179</v>
      </c>
      <c r="O437" s="67" t="s">
        <v>179</v>
      </c>
      <c r="P437" s="67" t="s">
        <v>179</v>
      </c>
      <c r="AD437"/>
      <c r="AE437"/>
    </row>
    <row r="438" spans="1:31">
      <c r="A438" s="148">
        <v>44019</v>
      </c>
      <c r="B438" s="67" t="s">
        <v>116</v>
      </c>
      <c r="C438" s="67" t="s">
        <v>165</v>
      </c>
      <c r="D438" s="67" t="s">
        <v>130</v>
      </c>
      <c r="E438" s="67" t="s">
        <v>137</v>
      </c>
      <c r="F438" s="67" t="s">
        <v>218</v>
      </c>
      <c r="G438" s="67" t="s">
        <v>133</v>
      </c>
      <c r="H438">
        <v>4.3361522631755745E-2</v>
      </c>
      <c r="I438">
        <v>0.15020872058349735</v>
      </c>
      <c r="J438">
        <v>6</v>
      </c>
      <c r="K438" s="152"/>
      <c r="L438">
        <v>4</v>
      </c>
      <c r="M438">
        <v>0.14977716149586548</v>
      </c>
      <c r="N438" s="67" t="s">
        <v>276</v>
      </c>
      <c r="O438" s="67" t="s">
        <v>277</v>
      </c>
      <c r="P438" s="67" t="s">
        <v>183</v>
      </c>
      <c r="AD438"/>
      <c r="AE438"/>
    </row>
    <row r="439" spans="1:31">
      <c r="A439" s="148">
        <v>44019</v>
      </c>
      <c r="B439" s="67" t="s">
        <v>117</v>
      </c>
      <c r="C439" s="67" t="s">
        <v>166</v>
      </c>
      <c r="D439" s="67" t="s">
        <v>130</v>
      </c>
      <c r="E439" s="67" t="s">
        <v>137</v>
      </c>
      <c r="F439" s="67" t="s">
        <v>218</v>
      </c>
      <c r="G439" s="67" t="s">
        <v>134</v>
      </c>
      <c r="H439">
        <v>4.3443877506195709E-2</v>
      </c>
      <c r="I439">
        <v>0.1504940062370593</v>
      </c>
      <c r="J439">
        <v>6</v>
      </c>
      <c r="K439" s="152"/>
      <c r="L439">
        <v>4</v>
      </c>
      <c r="M439">
        <v>0.1500637531872672</v>
      </c>
      <c r="N439" s="67" t="s">
        <v>276</v>
      </c>
      <c r="O439" s="67" t="s">
        <v>277</v>
      </c>
      <c r="P439" s="67" t="s">
        <v>183</v>
      </c>
      <c r="AD439"/>
      <c r="AE439"/>
    </row>
    <row r="440" spans="1:31">
      <c r="A440" s="148">
        <v>44019</v>
      </c>
      <c r="B440" s="67" t="s">
        <v>110</v>
      </c>
      <c r="C440" s="67" t="s">
        <v>180</v>
      </c>
      <c r="D440" s="67" t="s">
        <v>130</v>
      </c>
      <c r="E440" s="67" t="s">
        <v>131</v>
      </c>
      <c r="F440" s="67" t="s">
        <v>215</v>
      </c>
      <c r="G440" s="67" t="s">
        <v>133</v>
      </c>
      <c r="H440">
        <v>6.0009479113859288E-2</v>
      </c>
      <c r="I440">
        <v>0.43273450791780993</v>
      </c>
      <c r="J440">
        <v>7</v>
      </c>
      <c r="K440" s="152"/>
      <c r="L440">
        <v>7</v>
      </c>
      <c r="M440">
        <v>0.4314892618777017</v>
      </c>
      <c r="N440" s="67" t="s">
        <v>179</v>
      </c>
      <c r="O440" s="67" t="s">
        <v>179</v>
      </c>
      <c r="P440" s="67" t="s">
        <v>179</v>
      </c>
      <c r="AD440"/>
      <c r="AE440"/>
    </row>
    <row r="441" spans="1:31">
      <c r="A441" s="148">
        <v>44019</v>
      </c>
      <c r="B441" s="67" t="s">
        <v>112</v>
      </c>
      <c r="C441" s="67" t="s">
        <v>161</v>
      </c>
      <c r="D441" s="67" t="s">
        <v>130</v>
      </c>
      <c r="E441" s="67" t="s">
        <v>131</v>
      </c>
      <c r="F441" s="67" t="s">
        <v>215</v>
      </c>
      <c r="G441" s="67" t="s">
        <v>134</v>
      </c>
      <c r="H441">
        <v>6.118830284501884E-2</v>
      </c>
      <c r="I441">
        <v>0.44123512673266901</v>
      </c>
      <c r="J441">
        <v>7</v>
      </c>
      <c r="K441" s="152"/>
      <c r="L441">
        <v>7</v>
      </c>
      <c r="M441">
        <v>0.44002271012610783</v>
      </c>
      <c r="N441" s="67" t="s">
        <v>179</v>
      </c>
      <c r="O441" s="67" t="s">
        <v>179</v>
      </c>
      <c r="P441" s="67" t="s">
        <v>179</v>
      </c>
      <c r="AD441"/>
      <c r="AE441"/>
    </row>
    <row r="442" spans="1:31">
      <c r="A442" s="148">
        <v>44019</v>
      </c>
      <c r="B442" s="67" t="s">
        <v>252</v>
      </c>
      <c r="C442" s="67" t="s">
        <v>254</v>
      </c>
      <c r="D442" s="67" t="s">
        <v>130</v>
      </c>
      <c r="E442" s="67" t="s">
        <v>237</v>
      </c>
      <c r="F442" s="67" t="s">
        <v>238</v>
      </c>
      <c r="G442" s="67" t="s">
        <v>253</v>
      </c>
      <c r="H442">
        <v>1.0646432985950201E-2</v>
      </c>
      <c r="I442">
        <v>7.6772520063269262E-2</v>
      </c>
      <c r="J442">
        <v>4</v>
      </c>
      <c r="K442" s="152"/>
      <c r="L442">
        <v>4</v>
      </c>
      <c r="M442">
        <v>7.6799682291246188E-2</v>
      </c>
      <c r="N442" s="67" t="s">
        <v>179</v>
      </c>
      <c r="O442" s="67" t="s">
        <v>179</v>
      </c>
      <c r="P442" s="67" t="s">
        <v>179</v>
      </c>
      <c r="AD442"/>
      <c r="AE442"/>
    </row>
    <row r="443" spans="1:31">
      <c r="A443" s="148">
        <v>44019</v>
      </c>
      <c r="B443" s="67" t="s">
        <v>114</v>
      </c>
      <c r="C443" s="67" t="s">
        <v>162</v>
      </c>
      <c r="D443" s="67" t="s">
        <v>130</v>
      </c>
      <c r="E443" s="67" t="s">
        <v>135</v>
      </c>
      <c r="F443" s="67" t="s">
        <v>216</v>
      </c>
      <c r="G443" s="67" t="s">
        <v>134</v>
      </c>
      <c r="H443">
        <v>1.9805437450214441E-2</v>
      </c>
      <c r="I443">
        <v>0.14281904051948588</v>
      </c>
      <c r="J443">
        <v>5</v>
      </c>
      <c r="K443" s="152"/>
      <c r="L443">
        <v>5</v>
      </c>
      <c r="M443">
        <v>0.1426533580432604</v>
      </c>
      <c r="N443" s="67" t="s">
        <v>179</v>
      </c>
      <c r="O443" s="67" t="s">
        <v>179</v>
      </c>
      <c r="P443" s="67" t="s">
        <v>179</v>
      </c>
      <c r="AD443"/>
      <c r="AE443"/>
    </row>
    <row r="444" spans="1:31">
      <c r="A444" s="148">
        <v>44019</v>
      </c>
      <c r="B444" s="67" t="s">
        <v>232</v>
      </c>
      <c r="C444" s="67" t="s">
        <v>241</v>
      </c>
      <c r="D444" s="67" t="s">
        <v>130</v>
      </c>
      <c r="E444" s="67" t="s">
        <v>237</v>
      </c>
      <c r="F444" s="67" t="s">
        <v>238</v>
      </c>
      <c r="G444" s="67" t="s">
        <v>133</v>
      </c>
      <c r="H444">
        <v>1.0761109676913391E-2</v>
      </c>
      <c r="I444">
        <v>7.759946544200591E-2</v>
      </c>
      <c r="J444">
        <v>4</v>
      </c>
      <c r="K444" s="152"/>
      <c r="L444">
        <v>4</v>
      </c>
      <c r="M444">
        <v>7.7638538187739331E-2</v>
      </c>
      <c r="N444" s="67" t="s">
        <v>179</v>
      </c>
      <c r="O444" s="67" t="s">
        <v>179</v>
      </c>
      <c r="P444" s="67" t="s">
        <v>179</v>
      </c>
      <c r="AD444"/>
      <c r="AE444"/>
    </row>
    <row r="445" spans="1:31">
      <c r="A445" s="148">
        <v>44019</v>
      </c>
      <c r="B445" s="67" t="s">
        <v>233</v>
      </c>
      <c r="C445" s="67" t="s">
        <v>242</v>
      </c>
      <c r="D445" s="67" t="s">
        <v>130</v>
      </c>
      <c r="E445" s="67" t="s">
        <v>237</v>
      </c>
      <c r="F445" s="67" t="s">
        <v>238</v>
      </c>
      <c r="G445" s="67" t="s">
        <v>134</v>
      </c>
      <c r="H445">
        <v>1.076133681186529E-2</v>
      </c>
      <c r="I445">
        <v>7.7601103335436947E-2</v>
      </c>
      <c r="J445">
        <v>4</v>
      </c>
      <c r="K445" s="152"/>
      <c r="L445">
        <v>4</v>
      </c>
      <c r="M445">
        <v>7.7640439812549006E-2</v>
      </c>
      <c r="N445" s="67" t="s">
        <v>179</v>
      </c>
      <c r="O445" s="67" t="s">
        <v>179</v>
      </c>
      <c r="P445" s="67" t="s">
        <v>179</v>
      </c>
      <c r="AD445"/>
      <c r="AE445"/>
    </row>
    <row r="446" spans="1:31">
      <c r="A446" s="148">
        <v>44019</v>
      </c>
      <c r="B446" s="67" t="s">
        <v>234</v>
      </c>
      <c r="C446" s="67" t="s">
        <v>243</v>
      </c>
      <c r="D446" s="67" t="s">
        <v>130</v>
      </c>
      <c r="E446" s="67" t="s">
        <v>237</v>
      </c>
      <c r="F446" s="67" t="s">
        <v>238</v>
      </c>
      <c r="G446" s="67" t="s">
        <v>138</v>
      </c>
      <c r="H446">
        <v>1.0761241378367934E-2</v>
      </c>
      <c r="I446">
        <v>7.7600415154700716E-2</v>
      </c>
      <c r="J446">
        <v>4</v>
      </c>
      <c r="K446" s="152"/>
      <c r="L446">
        <v>4</v>
      </c>
      <c r="M446">
        <v>7.7639751954842171E-2</v>
      </c>
      <c r="N446" s="67" t="s">
        <v>179</v>
      </c>
      <c r="O446" s="67" t="s">
        <v>179</v>
      </c>
      <c r="P446" s="67" t="s">
        <v>179</v>
      </c>
      <c r="AD446"/>
      <c r="AE446"/>
    </row>
    <row r="447" spans="1:31">
      <c r="A447" s="148">
        <v>44019</v>
      </c>
      <c r="B447" s="67" t="s">
        <v>235</v>
      </c>
      <c r="C447" s="67" t="s">
        <v>244</v>
      </c>
      <c r="D447" s="67" t="s">
        <v>130</v>
      </c>
      <c r="E447" s="67" t="s">
        <v>237</v>
      </c>
      <c r="F447" s="67" t="s">
        <v>238</v>
      </c>
      <c r="G447" s="67" t="s">
        <v>139</v>
      </c>
      <c r="H447">
        <v>1.0760804814843873E-2</v>
      </c>
      <c r="I447">
        <v>7.7597267050358729E-2</v>
      </c>
      <c r="J447">
        <v>4</v>
      </c>
      <c r="K447" s="152"/>
      <c r="L447">
        <v>4</v>
      </c>
      <c r="M447">
        <v>7.7636198192700234E-2</v>
      </c>
      <c r="N447" s="67" t="s">
        <v>179</v>
      </c>
      <c r="O447" s="67" t="s">
        <v>179</v>
      </c>
      <c r="P447" s="67" t="s">
        <v>179</v>
      </c>
      <c r="AD447"/>
      <c r="AE447"/>
    </row>
    <row r="448" spans="1:31">
      <c r="A448" s="148">
        <v>44019</v>
      </c>
      <c r="B448" s="67" t="s">
        <v>236</v>
      </c>
      <c r="C448" s="67" t="s">
        <v>245</v>
      </c>
      <c r="D448" s="67" t="s">
        <v>130</v>
      </c>
      <c r="E448" s="67" t="s">
        <v>237</v>
      </c>
      <c r="F448" s="67" t="s">
        <v>238</v>
      </c>
      <c r="G448" s="67" t="s">
        <v>239</v>
      </c>
      <c r="H448">
        <v>8.8756325043689854E-3</v>
      </c>
      <c r="I448">
        <v>7.0000000000000007E-2</v>
      </c>
      <c r="J448">
        <v>4</v>
      </c>
      <c r="K448" s="152"/>
      <c r="L448">
        <v>4</v>
      </c>
      <c r="M448">
        <v>7.0000000000000007E-2</v>
      </c>
      <c r="N448" s="67" t="s">
        <v>179</v>
      </c>
      <c r="O448" s="67" t="s">
        <v>179</v>
      </c>
      <c r="P448" s="67" t="s">
        <v>179</v>
      </c>
      <c r="AD448"/>
      <c r="AE448"/>
    </row>
    <row r="449" spans="1:31">
      <c r="A449" s="148">
        <v>44019</v>
      </c>
      <c r="B449" s="67" t="s">
        <v>118</v>
      </c>
      <c r="C449" s="67" t="s">
        <v>163</v>
      </c>
      <c r="D449" s="67" t="s">
        <v>130</v>
      </c>
      <c r="E449" s="67" t="s">
        <v>136</v>
      </c>
      <c r="F449" s="67" t="s">
        <v>217</v>
      </c>
      <c r="G449" s="67" t="s">
        <v>133</v>
      </c>
      <c r="H449">
        <v>8.5496080845014394E-2</v>
      </c>
      <c r="I449">
        <v>0.2961671117431624</v>
      </c>
      <c r="J449">
        <v>7</v>
      </c>
      <c r="K449" s="152"/>
      <c r="L449">
        <v>7</v>
      </c>
      <c r="M449">
        <v>0.29550579543412686</v>
      </c>
      <c r="N449" s="67" t="s">
        <v>179</v>
      </c>
      <c r="O449" s="67" t="s">
        <v>179</v>
      </c>
      <c r="P449" s="67" t="s">
        <v>179</v>
      </c>
      <c r="AD449"/>
      <c r="AE449"/>
    </row>
    <row r="450" spans="1:31">
      <c r="A450" s="148">
        <v>44019</v>
      </c>
      <c r="B450" s="67" t="s">
        <v>115</v>
      </c>
      <c r="C450" s="67" t="s">
        <v>164</v>
      </c>
      <c r="D450" s="67" t="s">
        <v>130</v>
      </c>
      <c r="E450" s="67" t="s">
        <v>136</v>
      </c>
      <c r="F450" s="67" t="s">
        <v>217</v>
      </c>
      <c r="G450" s="67" t="s">
        <v>134</v>
      </c>
      <c r="H450">
        <v>8.5706982901414097E-2</v>
      </c>
      <c r="I450">
        <v>0.29689769789737247</v>
      </c>
      <c r="J450">
        <v>7</v>
      </c>
      <c r="K450" s="152"/>
      <c r="L450">
        <v>7</v>
      </c>
      <c r="M450">
        <v>0.29622180593016401</v>
      </c>
      <c r="N450" s="67" t="s">
        <v>179</v>
      </c>
      <c r="O450" s="67" t="s">
        <v>179</v>
      </c>
      <c r="P450" s="67" t="s">
        <v>179</v>
      </c>
      <c r="AD450"/>
      <c r="AE450"/>
    </row>
    <row r="451" spans="1:31">
      <c r="A451" s="148">
        <v>44012</v>
      </c>
      <c r="B451" s="67" t="s">
        <v>116</v>
      </c>
      <c r="C451" s="67" t="s">
        <v>165</v>
      </c>
      <c r="D451" s="67" t="s">
        <v>130</v>
      </c>
      <c r="E451" s="67" t="s">
        <v>137</v>
      </c>
      <c r="F451" s="67" t="s">
        <v>218</v>
      </c>
      <c r="G451" s="67" t="s">
        <v>133</v>
      </c>
      <c r="H451">
        <v>4.3236942254047998E-2</v>
      </c>
      <c r="I451">
        <v>0.14977716149586548</v>
      </c>
      <c r="J451">
        <v>5</v>
      </c>
      <c r="K451" s="152"/>
      <c r="L451">
        <v>4</v>
      </c>
      <c r="M451">
        <v>0.14977716149586548</v>
      </c>
      <c r="N451" s="67" t="s">
        <v>269</v>
      </c>
      <c r="O451" s="67" t="s">
        <v>268</v>
      </c>
      <c r="P451" s="67" t="s">
        <v>183</v>
      </c>
      <c r="AD451"/>
      <c r="AE451"/>
    </row>
    <row r="452" spans="1:31">
      <c r="A452" s="148">
        <v>44012</v>
      </c>
      <c r="B452" s="67" t="s">
        <v>117</v>
      </c>
      <c r="C452" s="67" t="s">
        <v>166</v>
      </c>
      <c r="D452" s="67" t="s">
        <v>130</v>
      </c>
      <c r="E452" s="67" t="s">
        <v>137</v>
      </c>
      <c r="F452" s="67" t="s">
        <v>218</v>
      </c>
      <c r="G452" s="67" t="s">
        <v>134</v>
      </c>
      <c r="H452">
        <v>4.3319674149137143E-2</v>
      </c>
      <c r="I452">
        <v>0.1500637531872672</v>
      </c>
      <c r="J452">
        <v>6</v>
      </c>
      <c r="K452" s="152"/>
      <c r="L452">
        <v>4</v>
      </c>
      <c r="M452">
        <v>0.1500637531872672</v>
      </c>
      <c r="N452" s="67" t="s">
        <v>269</v>
      </c>
      <c r="O452" s="67" t="s">
        <v>268</v>
      </c>
      <c r="P452" s="67" t="s">
        <v>183</v>
      </c>
      <c r="AD452"/>
      <c r="AE452"/>
    </row>
    <row r="453" spans="1:31">
      <c r="A453" s="148">
        <v>44012</v>
      </c>
      <c r="B453" s="67" t="s">
        <v>110</v>
      </c>
      <c r="C453" s="67" t="s">
        <v>180</v>
      </c>
      <c r="D453" s="67" t="s">
        <v>130</v>
      </c>
      <c r="E453" s="67" t="s">
        <v>131</v>
      </c>
      <c r="F453" s="67" t="s">
        <v>215</v>
      </c>
      <c r="G453" s="67" t="s">
        <v>133</v>
      </c>
      <c r="H453">
        <v>5.992987277266508E-2</v>
      </c>
      <c r="I453">
        <v>0.43216045842775436</v>
      </c>
      <c r="J453">
        <v>7</v>
      </c>
      <c r="K453" s="152"/>
      <c r="L453">
        <v>7</v>
      </c>
      <c r="M453">
        <v>0.4314892618777017</v>
      </c>
      <c r="N453" s="67" t="s">
        <v>179</v>
      </c>
      <c r="O453" s="67" t="s">
        <v>179</v>
      </c>
      <c r="P453" s="67" t="s">
        <v>179</v>
      </c>
      <c r="AD453"/>
      <c r="AE453"/>
    </row>
    <row r="454" spans="1:31">
      <c r="A454" s="148">
        <v>44012</v>
      </c>
      <c r="B454" s="67" t="s">
        <v>112</v>
      </c>
      <c r="C454" s="67" t="s">
        <v>161</v>
      </c>
      <c r="D454" s="67" t="s">
        <v>130</v>
      </c>
      <c r="E454" s="67" t="s">
        <v>131</v>
      </c>
      <c r="F454" s="67" t="s">
        <v>215</v>
      </c>
      <c r="G454" s="67" t="s">
        <v>134</v>
      </c>
      <c r="H454">
        <v>6.1109054685982059E-2</v>
      </c>
      <c r="I454">
        <v>0.44066366013088254</v>
      </c>
      <c r="J454">
        <v>7</v>
      </c>
      <c r="K454" s="152"/>
      <c r="L454">
        <v>7</v>
      </c>
      <c r="M454">
        <v>0.44002271012610783</v>
      </c>
      <c r="N454" s="67" t="s">
        <v>179</v>
      </c>
      <c r="O454" s="67" t="s">
        <v>179</v>
      </c>
      <c r="P454" s="67" t="s">
        <v>179</v>
      </c>
      <c r="AD454"/>
      <c r="AE454"/>
    </row>
    <row r="455" spans="1:31">
      <c r="A455" s="148">
        <v>44012</v>
      </c>
      <c r="B455" s="67" t="s">
        <v>252</v>
      </c>
      <c r="C455" s="67" t="s">
        <v>254</v>
      </c>
      <c r="D455" s="67" t="s">
        <v>130</v>
      </c>
      <c r="E455" s="67" t="s">
        <v>237</v>
      </c>
      <c r="F455" s="67" t="s">
        <v>238</v>
      </c>
      <c r="G455" s="67" t="s">
        <v>253</v>
      </c>
      <c r="H455">
        <v>1.0652141706913738E-2</v>
      </c>
      <c r="I455">
        <v>7.6813686235571971E-2</v>
      </c>
      <c r="J455">
        <v>4</v>
      </c>
      <c r="K455" s="152"/>
      <c r="L455">
        <v>4</v>
      </c>
      <c r="M455">
        <v>7.6799682291246188E-2</v>
      </c>
      <c r="N455" s="67" t="s">
        <v>179</v>
      </c>
      <c r="O455" s="67" t="s">
        <v>179</v>
      </c>
      <c r="P455" s="67" t="s">
        <v>179</v>
      </c>
      <c r="AD455"/>
      <c r="AE455"/>
    </row>
    <row r="456" spans="1:31">
      <c r="A456" s="148">
        <v>44012</v>
      </c>
      <c r="B456" s="67" t="s">
        <v>114</v>
      </c>
      <c r="C456" s="67" t="s">
        <v>162</v>
      </c>
      <c r="D456" s="67" t="s">
        <v>130</v>
      </c>
      <c r="E456" s="67" t="s">
        <v>135</v>
      </c>
      <c r="F456" s="67" t="s">
        <v>216</v>
      </c>
      <c r="G456" s="67" t="s">
        <v>134</v>
      </c>
      <c r="H456">
        <v>1.9785945186498094E-2</v>
      </c>
      <c r="I456">
        <v>0.14267847980687756</v>
      </c>
      <c r="J456">
        <v>5</v>
      </c>
      <c r="K456" s="152"/>
      <c r="L456">
        <v>5</v>
      </c>
      <c r="M456">
        <v>0.1426533580432604</v>
      </c>
      <c r="N456" s="67" t="s">
        <v>179</v>
      </c>
      <c r="O456" s="67" t="s">
        <v>179</v>
      </c>
      <c r="P456" s="67" t="s">
        <v>179</v>
      </c>
      <c r="AD456"/>
      <c r="AE456"/>
    </row>
    <row r="457" spans="1:31">
      <c r="A457" s="148">
        <v>44012</v>
      </c>
      <c r="B457" s="67" t="s">
        <v>232</v>
      </c>
      <c r="C457" s="67" t="s">
        <v>241</v>
      </c>
      <c r="D457" s="67" t="s">
        <v>130</v>
      </c>
      <c r="E457" s="67" t="s">
        <v>237</v>
      </c>
      <c r="F457" s="67" t="s">
        <v>238</v>
      </c>
      <c r="G457" s="67" t="s">
        <v>133</v>
      </c>
      <c r="H457">
        <v>1.0767236323834127E-2</v>
      </c>
      <c r="I457">
        <v>7.7643645321244667E-2</v>
      </c>
      <c r="J457">
        <v>4</v>
      </c>
      <c r="K457" s="152"/>
      <c r="L457">
        <v>4</v>
      </c>
      <c r="M457">
        <v>7.7638538187739331E-2</v>
      </c>
      <c r="N457" s="67" t="s">
        <v>179</v>
      </c>
      <c r="O457" s="67" t="s">
        <v>179</v>
      </c>
      <c r="P457" s="67" t="s">
        <v>179</v>
      </c>
      <c r="AD457"/>
      <c r="AE457"/>
    </row>
    <row r="458" spans="1:31">
      <c r="A458" s="148">
        <v>44012</v>
      </c>
      <c r="B458" s="67" t="s">
        <v>233</v>
      </c>
      <c r="C458" s="67" t="s">
        <v>242</v>
      </c>
      <c r="D458" s="67" t="s">
        <v>130</v>
      </c>
      <c r="E458" s="67" t="s">
        <v>237</v>
      </c>
      <c r="F458" s="67" t="s">
        <v>238</v>
      </c>
      <c r="G458" s="67" t="s">
        <v>134</v>
      </c>
      <c r="H458">
        <v>1.0767459865321209E-2</v>
      </c>
      <c r="I458">
        <v>7.7645257301832388E-2</v>
      </c>
      <c r="J458">
        <v>4</v>
      </c>
      <c r="K458" s="152"/>
      <c r="L458">
        <v>4</v>
      </c>
      <c r="M458">
        <v>7.7640439812549006E-2</v>
      </c>
      <c r="N458" s="67" t="s">
        <v>179</v>
      </c>
      <c r="O458" s="67" t="s">
        <v>179</v>
      </c>
      <c r="P458" s="67" t="s">
        <v>179</v>
      </c>
      <c r="AD458"/>
      <c r="AE458"/>
    </row>
    <row r="459" spans="1:31">
      <c r="A459" s="148">
        <v>44012</v>
      </c>
      <c r="B459" s="67" t="s">
        <v>234</v>
      </c>
      <c r="C459" s="67" t="s">
        <v>243</v>
      </c>
      <c r="D459" s="67" t="s">
        <v>130</v>
      </c>
      <c r="E459" s="67" t="s">
        <v>237</v>
      </c>
      <c r="F459" s="67" t="s">
        <v>238</v>
      </c>
      <c r="G459" s="67" t="s">
        <v>138</v>
      </c>
      <c r="H459">
        <v>1.0767364483901722E-2</v>
      </c>
      <c r="I459">
        <v>7.7644569496635021E-2</v>
      </c>
      <c r="J459">
        <v>4</v>
      </c>
      <c r="K459" s="152"/>
      <c r="L459">
        <v>4</v>
      </c>
      <c r="M459">
        <v>7.7639751954842171E-2</v>
      </c>
      <c r="N459" s="67" t="s">
        <v>179</v>
      </c>
      <c r="O459" s="67" t="s">
        <v>179</v>
      </c>
      <c r="P459" s="67" t="s">
        <v>179</v>
      </c>
      <c r="AD459"/>
      <c r="AE459"/>
    </row>
    <row r="460" spans="1:31">
      <c r="A460" s="148">
        <v>44012</v>
      </c>
      <c r="B460" s="67" t="s">
        <v>235</v>
      </c>
      <c r="C460" s="67" t="s">
        <v>244</v>
      </c>
      <c r="D460" s="67" t="s">
        <v>130</v>
      </c>
      <c r="E460" s="67" t="s">
        <v>237</v>
      </c>
      <c r="F460" s="67" t="s">
        <v>238</v>
      </c>
      <c r="G460" s="67" t="s">
        <v>139</v>
      </c>
      <c r="H460">
        <v>1.0766934589636706E-2</v>
      </c>
      <c r="I460">
        <v>7.7641469485003944E-2</v>
      </c>
      <c r="J460">
        <v>4</v>
      </c>
      <c r="K460" s="152"/>
      <c r="L460">
        <v>4</v>
      </c>
      <c r="M460">
        <v>7.7636198192700234E-2</v>
      </c>
      <c r="N460" s="67" t="s">
        <v>179</v>
      </c>
      <c r="O460" s="67" t="s">
        <v>179</v>
      </c>
      <c r="P460" s="67" t="s">
        <v>179</v>
      </c>
      <c r="AD460"/>
      <c r="AE460"/>
    </row>
    <row r="461" spans="1:31">
      <c r="A461" s="148">
        <v>44012</v>
      </c>
      <c r="B461" s="67" t="s">
        <v>236</v>
      </c>
      <c r="C461" s="67" t="s">
        <v>245</v>
      </c>
      <c r="D461" s="67" t="s">
        <v>130</v>
      </c>
      <c r="E461" s="67" t="s">
        <v>237</v>
      </c>
      <c r="F461" s="67" t="s">
        <v>238</v>
      </c>
      <c r="G461" s="67" t="s">
        <v>239</v>
      </c>
      <c r="H461">
        <v>8.8826927398747996E-3</v>
      </c>
      <c r="I461">
        <v>7.0000000000000007E-2</v>
      </c>
      <c r="J461">
        <v>4</v>
      </c>
      <c r="K461" s="152"/>
      <c r="L461">
        <v>4</v>
      </c>
      <c r="M461">
        <v>7.0000000000000007E-2</v>
      </c>
      <c r="N461" s="67" t="s">
        <v>179</v>
      </c>
      <c r="O461" s="67" t="s">
        <v>179</v>
      </c>
      <c r="P461" s="67" t="s">
        <v>179</v>
      </c>
      <c r="AD461"/>
      <c r="AE461"/>
    </row>
    <row r="462" spans="1:31">
      <c r="A462" s="148">
        <v>44012</v>
      </c>
      <c r="B462" s="67" t="s">
        <v>118</v>
      </c>
      <c r="C462" s="67" t="s">
        <v>163</v>
      </c>
      <c r="D462" s="67" t="s">
        <v>130</v>
      </c>
      <c r="E462" s="67" t="s">
        <v>136</v>
      </c>
      <c r="F462" s="67" t="s">
        <v>217</v>
      </c>
      <c r="G462" s="67" t="s">
        <v>133</v>
      </c>
      <c r="H462">
        <v>8.5305175270493819E-2</v>
      </c>
      <c r="I462">
        <v>0.29550579543412686</v>
      </c>
      <c r="J462">
        <v>7</v>
      </c>
      <c r="K462" s="152"/>
      <c r="L462">
        <v>7</v>
      </c>
      <c r="M462">
        <v>0.29550579543412686</v>
      </c>
      <c r="N462" s="67" t="s">
        <v>179</v>
      </c>
      <c r="O462" s="67" t="s">
        <v>179</v>
      </c>
      <c r="P462" s="67" t="s">
        <v>179</v>
      </c>
      <c r="AD462"/>
      <c r="AE462"/>
    </row>
    <row r="463" spans="1:31">
      <c r="A463" s="148">
        <v>44012</v>
      </c>
      <c r="B463" s="67" t="s">
        <v>115</v>
      </c>
      <c r="C463" s="67" t="s">
        <v>164</v>
      </c>
      <c r="D463" s="67" t="s">
        <v>130</v>
      </c>
      <c r="E463" s="67" t="s">
        <v>136</v>
      </c>
      <c r="F463" s="67" t="s">
        <v>217</v>
      </c>
      <c r="G463" s="67" t="s">
        <v>134</v>
      </c>
      <c r="H463">
        <v>8.5511869696808643E-2</v>
      </c>
      <c r="I463">
        <v>0.29622180593016401</v>
      </c>
      <c r="J463">
        <v>7</v>
      </c>
      <c r="K463" s="152"/>
      <c r="L463">
        <v>7</v>
      </c>
      <c r="M463">
        <v>0.29622180593016401</v>
      </c>
      <c r="N463" s="67" t="s">
        <v>179</v>
      </c>
      <c r="O463" s="67" t="s">
        <v>179</v>
      </c>
      <c r="P463" s="67" t="s">
        <v>179</v>
      </c>
      <c r="AD463"/>
      <c r="AE463"/>
    </row>
    <row r="464" spans="1:31">
      <c r="A464" s="148">
        <v>44005</v>
      </c>
      <c r="B464" s="67" t="s">
        <v>116</v>
      </c>
      <c r="C464" s="67" t="s">
        <v>165</v>
      </c>
      <c r="D464" s="67" t="s">
        <v>130</v>
      </c>
      <c r="E464" s="67" t="s">
        <v>137</v>
      </c>
      <c r="F464" s="67" t="s">
        <v>218</v>
      </c>
      <c r="G464" s="67" t="s">
        <v>133</v>
      </c>
      <c r="H464">
        <v>4.3236942254047998E-2</v>
      </c>
      <c r="I464">
        <v>0.14977716149586548</v>
      </c>
      <c r="J464">
        <v>5</v>
      </c>
      <c r="K464" s="152"/>
      <c r="L464">
        <v>4</v>
      </c>
      <c r="M464">
        <v>0.14977716149586548</v>
      </c>
      <c r="N464" s="67" t="s">
        <v>275</v>
      </c>
      <c r="O464" s="67" t="s">
        <v>274</v>
      </c>
      <c r="P464" s="67" t="s">
        <v>183</v>
      </c>
      <c r="AD464"/>
      <c r="AE464"/>
    </row>
    <row r="465" spans="1:31">
      <c r="A465" s="148">
        <v>44005</v>
      </c>
      <c r="B465" s="67" t="s">
        <v>117</v>
      </c>
      <c r="C465" s="67" t="s">
        <v>166</v>
      </c>
      <c r="D465" s="67" t="s">
        <v>130</v>
      </c>
      <c r="E465" s="67" t="s">
        <v>137</v>
      </c>
      <c r="F465" s="67" t="s">
        <v>218</v>
      </c>
      <c r="G465" s="67" t="s">
        <v>134</v>
      </c>
      <c r="H465">
        <v>4.3319674149137143E-2</v>
      </c>
      <c r="I465">
        <v>0.1500637531872672</v>
      </c>
      <c r="J465">
        <v>6</v>
      </c>
      <c r="K465" s="152"/>
      <c r="L465">
        <v>4</v>
      </c>
      <c r="M465">
        <v>0.1500637531872672</v>
      </c>
      <c r="N465" s="67" t="s">
        <v>275</v>
      </c>
      <c r="O465" s="67" t="s">
        <v>274</v>
      </c>
      <c r="P465" s="67" t="s">
        <v>183</v>
      </c>
      <c r="AD465"/>
      <c r="AE465"/>
    </row>
    <row r="466" spans="1:31">
      <c r="A466" s="148">
        <v>44005</v>
      </c>
      <c r="B466" s="67" t="s">
        <v>110</v>
      </c>
      <c r="C466" s="67" t="s">
        <v>180</v>
      </c>
      <c r="D466" s="67" t="s">
        <v>130</v>
      </c>
      <c r="E466" s="67" t="s">
        <v>131</v>
      </c>
      <c r="F466" s="67" t="s">
        <v>215</v>
      </c>
      <c r="G466" s="67" t="s">
        <v>133</v>
      </c>
      <c r="H466">
        <v>5.9836794558160107E-2</v>
      </c>
      <c r="I466">
        <v>0.4314892618777017</v>
      </c>
      <c r="J466">
        <v>7</v>
      </c>
      <c r="K466" s="152"/>
      <c r="L466">
        <v>7</v>
      </c>
      <c r="M466">
        <v>0.4314892618777017</v>
      </c>
      <c r="N466" s="67" t="s">
        <v>179</v>
      </c>
      <c r="O466" s="67" t="s">
        <v>179</v>
      </c>
      <c r="P466" s="67" t="s">
        <v>179</v>
      </c>
      <c r="AD466"/>
      <c r="AE466"/>
    </row>
    <row r="467" spans="1:31">
      <c r="A467" s="148">
        <v>44005</v>
      </c>
      <c r="B467" s="67" t="s">
        <v>112</v>
      </c>
      <c r="C467" s="67" t="s">
        <v>161</v>
      </c>
      <c r="D467" s="67" t="s">
        <v>130</v>
      </c>
      <c r="E467" s="67" t="s">
        <v>131</v>
      </c>
      <c r="F467" s="67" t="s">
        <v>215</v>
      </c>
      <c r="G467" s="67" t="s">
        <v>134</v>
      </c>
      <c r="H467">
        <v>6.1020170912627285E-2</v>
      </c>
      <c r="I467">
        <v>0.44002271012610783</v>
      </c>
      <c r="J467">
        <v>7</v>
      </c>
      <c r="K467" s="152"/>
      <c r="L467">
        <v>7</v>
      </c>
      <c r="M467">
        <v>0.44002271012610783</v>
      </c>
      <c r="N467" s="67" t="s">
        <v>179</v>
      </c>
      <c r="O467" s="67" t="s">
        <v>179</v>
      </c>
      <c r="P467" s="67" t="s">
        <v>179</v>
      </c>
      <c r="AD467"/>
      <c r="AE467"/>
    </row>
    <row r="468" spans="1:31">
      <c r="A468" s="148">
        <v>44005</v>
      </c>
      <c r="B468" s="67" t="s">
        <v>252</v>
      </c>
      <c r="C468" s="67" t="s">
        <v>254</v>
      </c>
      <c r="D468" s="67" t="s">
        <v>130</v>
      </c>
      <c r="E468" s="67" t="s">
        <v>237</v>
      </c>
      <c r="F468" s="67" t="s">
        <v>238</v>
      </c>
      <c r="G468" s="67" t="s">
        <v>253</v>
      </c>
      <c r="H468">
        <v>1.0650199709247379E-2</v>
      </c>
      <c r="I468">
        <v>7.6799682291246188E-2</v>
      </c>
      <c r="J468">
        <v>4</v>
      </c>
      <c r="K468" s="152"/>
      <c r="L468">
        <v>4</v>
      </c>
      <c r="M468">
        <v>7.6799682291246188E-2</v>
      </c>
      <c r="N468" s="67" t="s">
        <v>179</v>
      </c>
      <c r="O468" s="67" t="s">
        <v>179</v>
      </c>
      <c r="P468" s="67" t="s">
        <v>179</v>
      </c>
      <c r="AD468"/>
      <c r="AE468"/>
    </row>
    <row r="469" spans="1:31">
      <c r="A469" s="148">
        <v>44005</v>
      </c>
      <c r="B469" s="67" t="s">
        <v>114</v>
      </c>
      <c r="C469" s="67" t="s">
        <v>162</v>
      </c>
      <c r="D469" s="67" t="s">
        <v>130</v>
      </c>
      <c r="E469" s="67" t="s">
        <v>135</v>
      </c>
      <c r="F469" s="67" t="s">
        <v>216</v>
      </c>
      <c r="G469" s="67" t="s">
        <v>134</v>
      </c>
      <c r="H469">
        <v>1.9782461424696102E-2</v>
      </c>
      <c r="I469">
        <v>0.1426533580432604</v>
      </c>
      <c r="J469">
        <v>5</v>
      </c>
      <c r="K469" s="152"/>
      <c r="L469">
        <v>5</v>
      </c>
      <c r="M469">
        <v>0.1426533580432604</v>
      </c>
      <c r="N469" s="67" t="s">
        <v>179</v>
      </c>
      <c r="O469" s="67" t="s">
        <v>179</v>
      </c>
      <c r="P469" s="67" t="s">
        <v>179</v>
      </c>
      <c r="AD469"/>
      <c r="AE469"/>
    </row>
    <row r="470" spans="1:31">
      <c r="A470" s="148">
        <v>44005</v>
      </c>
      <c r="B470" s="67" t="s">
        <v>232</v>
      </c>
      <c r="C470" s="67" t="s">
        <v>241</v>
      </c>
      <c r="D470" s="67" t="s">
        <v>130</v>
      </c>
      <c r="E470" s="67" t="s">
        <v>237</v>
      </c>
      <c r="F470" s="67" t="s">
        <v>238</v>
      </c>
      <c r="G470" s="67" t="s">
        <v>133</v>
      </c>
      <c r="H470">
        <v>1.0766528091844738E-2</v>
      </c>
      <c r="I470">
        <v>7.7638538187739331E-2</v>
      </c>
      <c r="J470">
        <v>4</v>
      </c>
      <c r="K470" s="152"/>
      <c r="L470">
        <v>4</v>
      </c>
      <c r="M470">
        <v>7.7638538187739331E-2</v>
      </c>
      <c r="N470" s="67" t="s">
        <v>179</v>
      </c>
      <c r="O470" s="67" t="s">
        <v>179</v>
      </c>
      <c r="P470" s="67" t="s">
        <v>179</v>
      </c>
      <c r="AD470"/>
      <c r="AE470"/>
    </row>
    <row r="471" spans="1:31">
      <c r="A471" s="148">
        <v>44005</v>
      </c>
      <c r="B471" s="67" t="s">
        <v>233</v>
      </c>
      <c r="C471" s="67" t="s">
        <v>242</v>
      </c>
      <c r="D471" s="67" t="s">
        <v>130</v>
      </c>
      <c r="E471" s="67" t="s">
        <v>237</v>
      </c>
      <c r="F471" s="67" t="s">
        <v>238</v>
      </c>
      <c r="G471" s="67" t="s">
        <v>134</v>
      </c>
      <c r="H471">
        <v>1.0766791799758507E-2</v>
      </c>
      <c r="I471">
        <v>7.7640439812549006E-2</v>
      </c>
      <c r="J471">
        <v>4</v>
      </c>
      <c r="K471" s="152"/>
      <c r="L471">
        <v>4</v>
      </c>
      <c r="M471">
        <v>7.7640439812549006E-2</v>
      </c>
      <c r="N471" s="67" t="s">
        <v>179</v>
      </c>
      <c r="O471" s="67" t="s">
        <v>179</v>
      </c>
      <c r="P471" s="67" t="s">
        <v>179</v>
      </c>
      <c r="AD471"/>
      <c r="AE471"/>
    </row>
    <row r="472" spans="1:31">
      <c r="A472" s="148">
        <v>44005</v>
      </c>
      <c r="B472" s="67" t="s">
        <v>234</v>
      </c>
      <c r="C472" s="67" t="s">
        <v>243</v>
      </c>
      <c r="D472" s="67" t="s">
        <v>130</v>
      </c>
      <c r="E472" s="67" t="s">
        <v>237</v>
      </c>
      <c r="F472" s="67" t="s">
        <v>238</v>
      </c>
      <c r="G472" s="67" t="s">
        <v>138</v>
      </c>
      <c r="H472">
        <v>1.0766696411057267E-2</v>
      </c>
      <c r="I472">
        <v>7.7639751954842171E-2</v>
      </c>
      <c r="J472">
        <v>4</v>
      </c>
      <c r="K472" s="152"/>
      <c r="L472">
        <v>4</v>
      </c>
      <c r="M472">
        <v>7.7639751954842171E-2</v>
      </c>
      <c r="N472" s="67" t="s">
        <v>179</v>
      </c>
      <c r="O472" s="67" t="s">
        <v>179</v>
      </c>
      <c r="P472" s="67" t="s">
        <v>179</v>
      </c>
      <c r="AD472"/>
      <c r="AE472"/>
    </row>
    <row r="473" spans="1:31">
      <c r="A473" s="148">
        <v>44005</v>
      </c>
      <c r="B473" s="67" t="s">
        <v>235</v>
      </c>
      <c r="C473" s="67" t="s">
        <v>244</v>
      </c>
      <c r="D473" s="67" t="s">
        <v>130</v>
      </c>
      <c r="E473" s="67" t="s">
        <v>237</v>
      </c>
      <c r="F473" s="67" t="s">
        <v>238</v>
      </c>
      <c r="G473" s="67" t="s">
        <v>139</v>
      </c>
      <c r="H473">
        <v>1.0766203592917901E-2</v>
      </c>
      <c r="I473">
        <v>7.7636198192700234E-2</v>
      </c>
      <c r="J473">
        <v>4</v>
      </c>
      <c r="K473" s="152"/>
      <c r="L473">
        <v>4</v>
      </c>
      <c r="M473">
        <v>7.7636198192700234E-2</v>
      </c>
      <c r="N473" s="67" t="s">
        <v>179</v>
      </c>
      <c r="O473" s="67" t="s">
        <v>179</v>
      </c>
      <c r="P473" s="67" t="s">
        <v>179</v>
      </c>
      <c r="AD473"/>
      <c r="AE473"/>
    </row>
    <row r="474" spans="1:31">
      <c r="A474" s="148">
        <v>44005</v>
      </c>
      <c r="B474" s="67" t="s">
        <v>236</v>
      </c>
      <c r="C474" s="67" t="s">
        <v>245</v>
      </c>
      <c r="D474" s="67" t="s">
        <v>130</v>
      </c>
      <c r="E474" s="67" t="s">
        <v>237</v>
      </c>
      <c r="F474" s="67" t="s">
        <v>238</v>
      </c>
      <c r="G474" s="67" t="s">
        <v>239</v>
      </c>
      <c r="H474">
        <v>8.8829711080232517E-3</v>
      </c>
      <c r="I474">
        <v>7.0000000000000007E-2</v>
      </c>
      <c r="J474">
        <v>4</v>
      </c>
      <c r="K474" s="152"/>
      <c r="L474">
        <v>4</v>
      </c>
      <c r="M474">
        <v>7.0000000000000007E-2</v>
      </c>
      <c r="N474" s="67" t="s">
        <v>179</v>
      </c>
      <c r="O474" s="67" t="s">
        <v>179</v>
      </c>
      <c r="P474" s="67" t="s">
        <v>179</v>
      </c>
      <c r="AD474"/>
      <c r="AE474"/>
    </row>
    <row r="475" spans="1:31">
      <c r="A475" s="148">
        <v>44005</v>
      </c>
      <c r="B475" s="67" t="s">
        <v>118</v>
      </c>
      <c r="C475" s="67" t="s">
        <v>163</v>
      </c>
      <c r="D475" s="67" t="s">
        <v>130</v>
      </c>
      <c r="E475" s="67" t="s">
        <v>136</v>
      </c>
      <c r="F475" s="67" t="s">
        <v>217</v>
      </c>
      <c r="G475" s="67" t="s">
        <v>133</v>
      </c>
      <c r="H475">
        <v>8.5305175270493819E-2</v>
      </c>
      <c r="I475">
        <v>0.29550579543412686</v>
      </c>
      <c r="J475">
        <v>7</v>
      </c>
      <c r="K475" s="152"/>
      <c r="L475">
        <v>7</v>
      </c>
      <c r="M475">
        <v>0.29550579543412686</v>
      </c>
      <c r="N475" s="67" t="s">
        <v>179</v>
      </c>
      <c r="O475" s="67" t="s">
        <v>179</v>
      </c>
      <c r="P475" s="67" t="s">
        <v>179</v>
      </c>
      <c r="AD475"/>
      <c r="AE475"/>
    </row>
    <row r="476" spans="1:31">
      <c r="A476" s="148">
        <v>44005</v>
      </c>
      <c r="B476" s="67" t="s">
        <v>115</v>
      </c>
      <c r="C476" s="67" t="s">
        <v>164</v>
      </c>
      <c r="D476" s="67" t="s">
        <v>130</v>
      </c>
      <c r="E476" s="67" t="s">
        <v>136</v>
      </c>
      <c r="F476" s="67" t="s">
        <v>217</v>
      </c>
      <c r="G476" s="67" t="s">
        <v>134</v>
      </c>
      <c r="H476">
        <v>8.5511869696808643E-2</v>
      </c>
      <c r="I476">
        <v>0.29622180593016401</v>
      </c>
      <c r="J476">
        <v>7</v>
      </c>
      <c r="K476" s="152"/>
      <c r="L476">
        <v>7</v>
      </c>
      <c r="M476">
        <v>0.29622180593016401</v>
      </c>
      <c r="N476" s="67" t="s">
        <v>179</v>
      </c>
      <c r="O476" s="67" t="s">
        <v>179</v>
      </c>
      <c r="P476" s="67" t="s">
        <v>179</v>
      </c>
      <c r="AD476"/>
      <c r="AE476"/>
    </row>
    <row r="477" spans="1:31">
      <c r="A477" s="148">
        <v>43998</v>
      </c>
      <c r="B477" s="67" t="s">
        <v>116</v>
      </c>
      <c r="C477" s="67" t="s">
        <v>165</v>
      </c>
      <c r="D477" s="67" t="s">
        <v>130</v>
      </c>
      <c r="E477" s="67" t="s">
        <v>137</v>
      </c>
      <c r="F477" s="67" t="s">
        <v>218</v>
      </c>
      <c r="G477" s="67" t="s">
        <v>133</v>
      </c>
      <c r="H477">
        <v>4.3319306947063749E-2</v>
      </c>
      <c r="I477">
        <v>0.15006248116197168</v>
      </c>
      <c r="J477">
        <v>6</v>
      </c>
      <c r="K477" s="152"/>
      <c r="L477">
        <v>4</v>
      </c>
      <c r="M477">
        <v>0.15006248116197168</v>
      </c>
      <c r="N477" s="67" t="s">
        <v>209</v>
      </c>
      <c r="O477" s="67" t="s">
        <v>209</v>
      </c>
      <c r="P477" s="67" t="s">
        <v>183</v>
      </c>
      <c r="AD477"/>
      <c r="AE477"/>
    </row>
    <row r="478" spans="1:31">
      <c r="A478" s="148">
        <v>43998</v>
      </c>
      <c r="B478" s="67" t="s">
        <v>117</v>
      </c>
      <c r="C478" s="67" t="s">
        <v>166</v>
      </c>
      <c r="D478" s="67" t="s">
        <v>130</v>
      </c>
      <c r="E478" s="67" t="s">
        <v>137</v>
      </c>
      <c r="F478" s="67" t="s">
        <v>218</v>
      </c>
      <c r="G478" s="67" t="s">
        <v>134</v>
      </c>
      <c r="H478">
        <v>4.3404483610944081E-2</v>
      </c>
      <c r="I478">
        <v>0.15035754178089158</v>
      </c>
      <c r="J478">
        <v>6</v>
      </c>
      <c r="K478" s="152"/>
      <c r="L478">
        <v>4</v>
      </c>
      <c r="M478">
        <v>0.15035754178089158</v>
      </c>
      <c r="N478" s="67" t="s">
        <v>209</v>
      </c>
      <c r="O478" s="67" t="s">
        <v>209</v>
      </c>
      <c r="P478" s="67" t="s">
        <v>183</v>
      </c>
      <c r="AD478"/>
      <c r="AE478"/>
    </row>
    <row r="479" spans="1:31">
      <c r="A479" s="148">
        <v>43998</v>
      </c>
      <c r="B479" s="67" t="s">
        <v>110</v>
      </c>
      <c r="C479" s="67" t="s">
        <v>180</v>
      </c>
      <c r="D479" s="67" t="s">
        <v>130</v>
      </c>
      <c r="E479" s="67" t="s">
        <v>131</v>
      </c>
      <c r="F479" s="67" t="s">
        <v>215</v>
      </c>
      <c r="G479" s="67" t="s">
        <v>133</v>
      </c>
      <c r="H479">
        <v>5.9814968534684584E-2</v>
      </c>
      <c r="I479">
        <v>0.43133187218414076</v>
      </c>
      <c r="J479">
        <v>7</v>
      </c>
      <c r="K479" s="152"/>
      <c r="L479">
        <v>7</v>
      </c>
      <c r="M479">
        <v>0.43149161639130523</v>
      </c>
      <c r="N479" s="67" t="s">
        <v>179</v>
      </c>
      <c r="O479" s="67" t="s">
        <v>179</v>
      </c>
      <c r="P479" s="67" t="s">
        <v>179</v>
      </c>
      <c r="AD479"/>
      <c r="AE479"/>
    </row>
    <row r="480" spans="1:31">
      <c r="A480" s="148">
        <v>43998</v>
      </c>
      <c r="B480" s="67" t="s">
        <v>112</v>
      </c>
      <c r="C480" s="67" t="s">
        <v>161</v>
      </c>
      <c r="D480" s="67" t="s">
        <v>130</v>
      </c>
      <c r="E480" s="67" t="s">
        <v>131</v>
      </c>
      <c r="F480" s="67" t="s">
        <v>215</v>
      </c>
      <c r="G480" s="67" t="s">
        <v>134</v>
      </c>
      <c r="H480">
        <v>6.0999714356056632E-2</v>
      </c>
      <c r="I480">
        <v>0.43987519579883799</v>
      </c>
      <c r="J480">
        <v>7</v>
      </c>
      <c r="K480" s="152"/>
      <c r="L480">
        <v>7</v>
      </c>
      <c r="M480">
        <v>0.44003512751950369</v>
      </c>
      <c r="N480" s="67" t="s">
        <v>179</v>
      </c>
      <c r="O480" s="67" t="s">
        <v>179</v>
      </c>
      <c r="P480" s="67" t="s">
        <v>179</v>
      </c>
      <c r="AD480"/>
      <c r="AE480"/>
    </row>
    <row r="481" spans="1:31">
      <c r="A481" s="148">
        <v>43998</v>
      </c>
      <c r="B481" s="67" t="s">
        <v>114</v>
      </c>
      <c r="C481" s="67" t="s">
        <v>162</v>
      </c>
      <c r="D481" s="67" t="s">
        <v>130</v>
      </c>
      <c r="E481" s="67" t="s">
        <v>135</v>
      </c>
      <c r="F481" s="67" t="s">
        <v>216</v>
      </c>
      <c r="G481" s="67" t="s">
        <v>134</v>
      </c>
      <c r="H481">
        <v>1.9779028043653401E-2</v>
      </c>
      <c r="I481">
        <v>0.14262859958046506</v>
      </c>
      <c r="J481">
        <v>5</v>
      </c>
      <c r="K481" s="152"/>
      <c r="L481">
        <v>5</v>
      </c>
      <c r="M481">
        <v>0.14205211620292976</v>
      </c>
      <c r="N481" s="67" t="s">
        <v>179</v>
      </c>
      <c r="O481" s="67" t="s">
        <v>179</v>
      </c>
      <c r="P481" s="67" t="s">
        <v>179</v>
      </c>
      <c r="AD481"/>
      <c r="AE481"/>
    </row>
    <row r="482" spans="1:31">
      <c r="A482" s="148">
        <v>43998</v>
      </c>
      <c r="B482" s="67" t="s">
        <v>232</v>
      </c>
      <c r="C482" s="67" t="s">
        <v>241</v>
      </c>
      <c r="D482" s="67" t="s">
        <v>130</v>
      </c>
      <c r="E482" s="67" t="s">
        <v>237</v>
      </c>
      <c r="F482" s="67" t="s">
        <v>238</v>
      </c>
      <c r="G482" s="67" t="s">
        <v>133</v>
      </c>
      <c r="H482">
        <v>1.0764802478217747E-2</v>
      </c>
      <c r="I482">
        <v>7.7626094610911814E-2</v>
      </c>
      <c r="J482">
        <v>4</v>
      </c>
      <c r="K482" s="152"/>
      <c r="L482">
        <v>4</v>
      </c>
      <c r="M482">
        <v>7.7619169790588693E-2</v>
      </c>
      <c r="N482" s="67" t="s">
        <v>179</v>
      </c>
      <c r="O482" s="67" t="s">
        <v>179</v>
      </c>
      <c r="P482" s="67" t="s">
        <v>179</v>
      </c>
      <c r="AD482"/>
      <c r="AE482"/>
    </row>
    <row r="483" spans="1:31">
      <c r="A483" s="148">
        <v>43998</v>
      </c>
      <c r="B483" s="67" t="s">
        <v>233</v>
      </c>
      <c r="C483" s="67" t="s">
        <v>242</v>
      </c>
      <c r="D483" s="67" t="s">
        <v>130</v>
      </c>
      <c r="E483" s="67" t="s">
        <v>237</v>
      </c>
      <c r="F483" s="67" t="s">
        <v>238</v>
      </c>
      <c r="G483" s="67" t="s">
        <v>134</v>
      </c>
      <c r="H483">
        <v>1.0765023494871479E-2</v>
      </c>
      <c r="I483">
        <v>7.7626094610911814E-2</v>
      </c>
      <c r="J483">
        <v>4</v>
      </c>
      <c r="K483" s="152"/>
      <c r="L483">
        <v>4</v>
      </c>
      <c r="M483">
        <v>7.7619169790588693E-2</v>
      </c>
      <c r="N483" s="67" t="s">
        <v>179</v>
      </c>
      <c r="O483" s="67" t="s">
        <v>179</v>
      </c>
      <c r="P483" s="67" t="s">
        <v>179</v>
      </c>
      <c r="AD483"/>
      <c r="AE483"/>
    </row>
    <row r="484" spans="1:31">
      <c r="A484" s="148">
        <v>43998</v>
      </c>
      <c r="B484" s="67" t="s">
        <v>234</v>
      </c>
      <c r="C484" s="67" t="s">
        <v>243</v>
      </c>
      <c r="D484" s="67" t="s">
        <v>130</v>
      </c>
      <c r="E484" s="67" t="s">
        <v>237</v>
      </c>
      <c r="F484" s="67" t="s">
        <v>238</v>
      </c>
      <c r="G484" s="67" t="s">
        <v>138</v>
      </c>
      <c r="H484">
        <v>1.0764928091440159E-2</v>
      </c>
      <c r="I484">
        <v>7.7626094610911814E-2</v>
      </c>
      <c r="J484">
        <v>4</v>
      </c>
      <c r="K484" s="152"/>
      <c r="L484">
        <v>4</v>
      </c>
      <c r="M484">
        <v>7.7619169790588693E-2</v>
      </c>
      <c r="N484" s="67" t="s">
        <v>179</v>
      </c>
      <c r="O484" s="67" t="s">
        <v>179</v>
      </c>
      <c r="P484" s="67" t="s">
        <v>179</v>
      </c>
      <c r="AD484"/>
      <c r="AE484"/>
    </row>
    <row r="485" spans="1:31">
      <c r="A485" s="148">
        <v>43998</v>
      </c>
      <c r="B485" s="67" t="s">
        <v>235</v>
      </c>
      <c r="C485" s="67" t="s">
        <v>244</v>
      </c>
      <c r="D485" s="67" t="s">
        <v>130</v>
      </c>
      <c r="E485" s="67" t="s">
        <v>237</v>
      </c>
      <c r="F485" s="67" t="s">
        <v>238</v>
      </c>
      <c r="G485" s="67" t="s">
        <v>139</v>
      </c>
      <c r="H485">
        <v>1.0764520017601762E-2</v>
      </c>
      <c r="I485">
        <v>7.7626094610911814E-2</v>
      </c>
      <c r="J485">
        <v>4</v>
      </c>
      <c r="K485" s="152"/>
      <c r="L485">
        <v>4</v>
      </c>
      <c r="M485">
        <v>7.7619169790588693E-2</v>
      </c>
      <c r="N485" s="67" t="s">
        <v>179</v>
      </c>
      <c r="O485" s="67" t="s">
        <v>179</v>
      </c>
      <c r="P485" s="67" t="s">
        <v>179</v>
      </c>
      <c r="AD485"/>
      <c r="AE485"/>
    </row>
    <row r="486" spans="1:31">
      <c r="A486" s="148">
        <v>43998</v>
      </c>
      <c r="B486" s="67" t="s">
        <v>236</v>
      </c>
      <c r="C486" s="67" t="s">
        <v>245</v>
      </c>
      <c r="D486" s="67" t="s">
        <v>130</v>
      </c>
      <c r="E486" s="67" t="s">
        <v>237</v>
      </c>
      <c r="F486" s="67" t="s">
        <v>238</v>
      </c>
      <c r="G486" s="67" t="s">
        <v>239</v>
      </c>
      <c r="H486">
        <v>8.8871975088950436E-3</v>
      </c>
      <c r="I486">
        <v>7.7626094610911814E-2</v>
      </c>
      <c r="J486">
        <v>4</v>
      </c>
      <c r="K486" s="152"/>
      <c r="L486">
        <v>4</v>
      </c>
      <c r="M486">
        <v>7.7619169790588693E-2</v>
      </c>
      <c r="N486" s="67" t="s">
        <v>179</v>
      </c>
      <c r="O486" s="67" t="s">
        <v>179</v>
      </c>
      <c r="P486" s="67" t="s">
        <v>179</v>
      </c>
      <c r="AD486"/>
      <c r="AE486"/>
    </row>
    <row r="487" spans="1:31">
      <c r="A487" s="148">
        <v>43998</v>
      </c>
      <c r="B487" s="67" t="s">
        <v>118</v>
      </c>
      <c r="C487" s="67" t="s">
        <v>163</v>
      </c>
      <c r="D487" s="67" t="s">
        <v>130</v>
      </c>
      <c r="E487" s="67" t="s">
        <v>136</v>
      </c>
      <c r="F487" s="67" t="s">
        <v>217</v>
      </c>
      <c r="G487" s="67" t="s">
        <v>133</v>
      </c>
      <c r="H487">
        <v>8.5305175270493819E-2</v>
      </c>
      <c r="I487">
        <v>0.29550579543412686</v>
      </c>
      <c r="J487">
        <v>7</v>
      </c>
      <c r="K487" s="152"/>
      <c r="L487">
        <v>7</v>
      </c>
      <c r="M487">
        <v>0.29550579543412686</v>
      </c>
      <c r="N487" s="67" t="s">
        <v>179</v>
      </c>
      <c r="O487" s="67" t="s">
        <v>179</v>
      </c>
      <c r="P487" s="67" t="s">
        <v>179</v>
      </c>
      <c r="AD487"/>
      <c r="AE487"/>
    </row>
    <row r="488" spans="1:31">
      <c r="A488" s="148">
        <v>43998</v>
      </c>
      <c r="B488" s="67" t="s">
        <v>115</v>
      </c>
      <c r="C488" s="67" t="s">
        <v>164</v>
      </c>
      <c r="D488" s="67" t="s">
        <v>130</v>
      </c>
      <c r="E488" s="67" t="s">
        <v>136</v>
      </c>
      <c r="F488" s="67" t="s">
        <v>217</v>
      </c>
      <c r="G488" s="67" t="s">
        <v>134</v>
      </c>
      <c r="H488">
        <v>8.5511869696808643E-2</v>
      </c>
      <c r="I488">
        <v>0.29622180593016401</v>
      </c>
      <c r="J488">
        <v>7</v>
      </c>
      <c r="K488" s="152"/>
      <c r="L488">
        <v>7</v>
      </c>
      <c r="M488">
        <v>0.29622180593016401</v>
      </c>
      <c r="N488" s="67" t="s">
        <v>179</v>
      </c>
      <c r="O488" s="67" t="s">
        <v>179</v>
      </c>
      <c r="P488" s="67" t="s">
        <v>179</v>
      </c>
      <c r="AD488"/>
      <c r="AE488"/>
    </row>
    <row r="489" spans="1:31">
      <c r="A489" s="148">
        <v>43991</v>
      </c>
      <c r="B489" s="67" t="s">
        <v>116</v>
      </c>
      <c r="C489" s="67" t="s">
        <v>165</v>
      </c>
      <c r="D489" s="67" t="s">
        <v>130</v>
      </c>
      <c r="E489" s="67" t="s">
        <v>137</v>
      </c>
      <c r="F489" s="67" t="s">
        <v>218</v>
      </c>
      <c r="G489" s="67" t="s">
        <v>133</v>
      </c>
      <c r="H489">
        <v>4.3319306947063749E-2</v>
      </c>
      <c r="I489">
        <v>0.15006248116197168</v>
      </c>
      <c r="J489">
        <v>6</v>
      </c>
      <c r="K489" s="152"/>
      <c r="L489">
        <v>4</v>
      </c>
      <c r="M489">
        <v>0.15006248116197168</v>
      </c>
      <c r="N489" s="67" t="s">
        <v>274</v>
      </c>
      <c r="O489" s="67" t="s">
        <v>275</v>
      </c>
      <c r="P489" s="67" t="s">
        <v>183</v>
      </c>
      <c r="AD489"/>
      <c r="AE489"/>
    </row>
    <row r="490" spans="1:31">
      <c r="A490" s="148">
        <v>43991</v>
      </c>
      <c r="B490" s="67" t="s">
        <v>117</v>
      </c>
      <c r="C490" s="67" t="s">
        <v>166</v>
      </c>
      <c r="D490" s="67" t="s">
        <v>130</v>
      </c>
      <c r="E490" s="67" t="s">
        <v>137</v>
      </c>
      <c r="F490" s="67" t="s">
        <v>218</v>
      </c>
      <c r="G490" s="67" t="s">
        <v>134</v>
      </c>
      <c r="H490">
        <v>4.3404483610944081E-2</v>
      </c>
      <c r="I490">
        <v>0.15035754178089158</v>
      </c>
      <c r="J490">
        <v>6</v>
      </c>
      <c r="K490" s="152"/>
      <c r="L490">
        <v>4</v>
      </c>
      <c r="M490">
        <v>0.15035754178089158</v>
      </c>
      <c r="N490" s="67" t="s">
        <v>274</v>
      </c>
      <c r="O490" s="67" t="s">
        <v>275</v>
      </c>
      <c r="P490" s="67" t="s">
        <v>183</v>
      </c>
      <c r="AC490" s="71"/>
      <c r="AE490"/>
    </row>
    <row r="491" spans="1:31">
      <c r="A491" s="148">
        <v>43991</v>
      </c>
      <c r="B491" s="67" t="s">
        <v>110</v>
      </c>
      <c r="C491" s="67" t="s">
        <v>180</v>
      </c>
      <c r="D491" s="67" t="s">
        <v>130</v>
      </c>
      <c r="E491" s="67" t="s">
        <v>131</v>
      </c>
      <c r="F491" s="67" t="s">
        <v>215</v>
      </c>
      <c r="G491" s="67" t="s">
        <v>133</v>
      </c>
      <c r="H491">
        <v>5.9837121070449577E-2</v>
      </c>
      <c r="I491">
        <v>0.43149161639130523</v>
      </c>
      <c r="J491">
        <v>7</v>
      </c>
      <c r="K491" s="152"/>
      <c r="L491">
        <v>7</v>
      </c>
      <c r="M491">
        <v>0.43115581352291271</v>
      </c>
      <c r="N491" s="67" t="s">
        <v>179</v>
      </c>
      <c r="O491" s="67" t="s">
        <v>179</v>
      </c>
      <c r="P491" s="67" t="s">
        <v>179</v>
      </c>
      <c r="AC491" s="71"/>
      <c r="AE491"/>
    </row>
    <row r="492" spans="1:31">
      <c r="A492" s="148">
        <v>43991</v>
      </c>
      <c r="B492" s="67" t="s">
        <v>112</v>
      </c>
      <c r="C492" s="67" t="s">
        <v>161</v>
      </c>
      <c r="D492" s="67" t="s">
        <v>130</v>
      </c>
      <c r="E492" s="67" t="s">
        <v>131</v>
      </c>
      <c r="F492" s="67" t="s">
        <v>215</v>
      </c>
      <c r="G492" s="67" t="s">
        <v>134</v>
      </c>
      <c r="H492">
        <v>6.1021892895265606E-2</v>
      </c>
      <c r="I492">
        <v>0.44003512751950369</v>
      </c>
      <c r="J492">
        <v>7</v>
      </c>
      <c r="K492" s="152"/>
      <c r="L492">
        <v>7</v>
      </c>
      <c r="M492">
        <v>0.43970433480466792</v>
      </c>
      <c r="N492" s="67" t="s">
        <v>179</v>
      </c>
      <c r="O492" s="67" t="s">
        <v>179</v>
      </c>
      <c r="P492" s="67" t="s">
        <v>179</v>
      </c>
      <c r="AC492" s="71"/>
      <c r="AE492"/>
    </row>
    <row r="493" spans="1:31">
      <c r="A493" s="148">
        <v>43991</v>
      </c>
      <c r="B493" s="67" t="s">
        <v>114</v>
      </c>
      <c r="C493" s="67" t="s">
        <v>162</v>
      </c>
      <c r="D493" s="67" t="s">
        <v>130</v>
      </c>
      <c r="E493" s="67" t="s">
        <v>135</v>
      </c>
      <c r="F493" s="67" t="s">
        <v>216</v>
      </c>
      <c r="G493" s="67" t="s">
        <v>134</v>
      </c>
      <c r="H493">
        <v>1.969908418299355E-2</v>
      </c>
      <c r="I493">
        <v>0.14205211620292976</v>
      </c>
      <c r="J493">
        <v>5</v>
      </c>
      <c r="K493" s="152"/>
      <c r="L493">
        <v>5</v>
      </c>
      <c r="M493">
        <v>0.14272087231944208</v>
      </c>
      <c r="N493" s="67" t="s">
        <v>179</v>
      </c>
      <c r="O493" s="67" t="s">
        <v>179</v>
      </c>
      <c r="P493" s="67" t="s">
        <v>179</v>
      </c>
      <c r="AC493" s="71"/>
      <c r="AE493"/>
    </row>
    <row r="494" spans="1:31">
      <c r="A494" s="148">
        <v>43991</v>
      </c>
      <c r="B494" s="67" t="s">
        <v>232</v>
      </c>
      <c r="C494" s="67" t="s">
        <v>241</v>
      </c>
      <c r="D494" s="67" t="s">
        <v>130</v>
      </c>
      <c r="E494" s="67" t="s">
        <v>237</v>
      </c>
      <c r="F494" s="67" t="s">
        <v>238</v>
      </c>
      <c r="G494" s="67" t="s">
        <v>133</v>
      </c>
      <c r="H494">
        <v>1.0763842178419731E-2</v>
      </c>
      <c r="I494">
        <v>7.7619169790588693E-2</v>
      </c>
      <c r="J494">
        <v>4</v>
      </c>
      <c r="K494" s="152"/>
      <c r="L494">
        <v>4</v>
      </c>
      <c r="M494">
        <v>7.7391310489147838E-2</v>
      </c>
      <c r="N494" s="67" t="s">
        <v>179</v>
      </c>
      <c r="O494" s="67" t="s">
        <v>179</v>
      </c>
      <c r="P494" s="67" t="s">
        <v>179</v>
      </c>
      <c r="AC494" s="71"/>
      <c r="AE494"/>
    </row>
    <row r="495" spans="1:31">
      <c r="A495" s="148">
        <v>43991</v>
      </c>
      <c r="B495" s="67" t="s">
        <v>233</v>
      </c>
      <c r="C495" s="67" t="s">
        <v>242</v>
      </c>
      <c r="D495" s="67" t="s">
        <v>130</v>
      </c>
      <c r="E495" s="67" t="s">
        <v>237</v>
      </c>
      <c r="F495" s="67" t="s">
        <v>238</v>
      </c>
      <c r="G495" s="67" t="s">
        <v>134</v>
      </c>
      <c r="H495">
        <v>1.0764026623761674E-2</v>
      </c>
      <c r="I495">
        <v>7.7619169790588693E-2</v>
      </c>
      <c r="J495">
        <v>4</v>
      </c>
      <c r="K495" s="152"/>
      <c r="L495">
        <v>4</v>
      </c>
      <c r="M495">
        <v>7.7391310489147838E-2</v>
      </c>
      <c r="N495" s="67" t="s">
        <v>179</v>
      </c>
      <c r="O495" s="67" t="s">
        <v>179</v>
      </c>
      <c r="P495" s="67" t="s">
        <v>179</v>
      </c>
      <c r="AC495" s="71"/>
      <c r="AE495"/>
    </row>
    <row r="496" spans="1:31">
      <c r="A496" s="148">
        <v>43991</v>
      </c>
      <c r="B496" s="67" t="s">
        <v>234</v>
      </c>
      <c r="C496" s="67" t="s">
        <v>243</v>
      </c>
      <c r="D496" s="67" t="s">
        <v>130</v>
      </c>
      <c r="E496" s="67" t="s">
        <v>237</v>
      </c>
      <c r="F496" s="67" t="s">
        <v>238</v>
      </c>
      <c r="G496" s="67" t="s">
        <v>138</v>
      </c>
      <c r="H496">
        <v>1.0763931211814057E-2</v>
      </c>
      <c r="I496">
        <v>7.7619169790588693E-2</v>
      </c>
      <c r="J496">
        <v>4</v>
      </c>
      <c r="K496" s="152"/>
      <c r="L496">
        <v>4</v>
      </c>
      <c r="M496">
        <v>7.7391310489147838E-2</v>
      </c>
      <c r="N496" s="67" t="s">
        <v>179</v>
      </c>
      <c r="O496" s="67" t="s">
        <v>179</v>
      </c>
      <c r="P496" s="67" t="s">
        <v>179</v>
      </c>
      <c r="AC496" s="71"/>
      <c r="AE496"/>
    </row>
    <row r="497" spans="1:31">
      <c r="A497" s="148">
        <v>43991</v>
      </c>
      <c r="B497" s="67" t="s">
        <v>235</v>
      </c>
      <c r="C497" s="67" t="s">
        <v>244</v>
      </c>
      <c r="D497" s="67" t="s">
        <v>130</v>
      </c>
      <c r="E497" s="67" t="s">
        <v>237</v>
      </c>
      <c r="F497" s="67" t="s">
        <v>238</v>
      </c>
      <c r="G497" s="67" t="s">
        <v>139</v>
      </c>
      <c r="H497">
        <v>1.0763608971733628E-2</v>
      </c>
      <c r="I497">
        <v>7.7619169790588693E-2</v>
      </c>
      <c r="J497">
        <v>4</v>
      </c>
      <c r="K497" s="152"/>
      <c r="L497">
        <v>4</v>
      </c>
      <c r="M497">
        <v>7.7391310489147838E-2</v>
      </c>
      <c r="N497" s="67" t="s">
        <v>179</v>
      </c>
      <c r="O497" s="67" t="s">
        <v>179</v>
      </c>
      <c r="P497" s="67" t="s">
        <v>179</v>
      </c>
      <c r="AC497" s="71"/>
      <c r="AE497"/>
    </row>
    <row r="498" spans="1:31">
      <c r="A498" s="148">
        <v>43991</v>
      </c>
      <c r="B498" s="67" t="s">
        <v>236</v>
      </c>
      <c r="C498" s="67" t="s">
        <v>245</v>
      </c>
      <c r="D498" s="67" t="s">
        <v>130</v>
      </c>
      <c r="E498" s="67" t="s">
        <v>237</v>
      </c>
      <c r="F498" s="67" t="s">
        <v>238</v>
      </c>
      <c r="G498" s="67" t="s">
        <v>239</v>
      </c>
      <c r="H498">
        <v>8.8882066156058485E-3</v>
      </c>
      <c r="I498">
        <v>7.7619169790588693E-2</v>
      </c>
      <c r="J498">
        <v>4</v>
      </c>
      <c r="K498" s="152"/>
      <c r="L498">
        <v>4</v>
      </c>
      <c r="M498">
        <v>7.7391310489147838E-2</v>
      </c>
      <c r="N498" s="67" t="s">
        <v>179</v>
      </c>
      <c r="O498" s="67" t="s">
        <v>179</v>
      </c>
      <c r="P498" s="67" t="s">
        <v>179</v>
      </c>
      <c r="AC498" s="71"/>
      <c r="AE498"/>
    </row>
    <row r="499" spans="1:31">
      <c r="A499" s="148">
        <v>43991</v>
      </c>
      <c r="B499" s="67" t="s">
        <v>118</v>
      </c>
      <c r="C499" s="67" t="s">
        <v>163</v>
      </c>
      <c r="D499" s="67" t="s">
        <v>130</v>
      </c>
      <c r="E499" s="67" t="s">
        <v>136</v>
      </c>
      <c r="F499" s="67" t="s">
        <v>217</v>
      </c>
      <c r="G499" s="67" t="s">
        <v>133</v>
      </c>
      <c r="H499">
        <v>8.5305175270493819E-2</v>
      </c>
      <c r="I499">
        <v>0.29550579543412686</v>
      </c>
      <c r="J499">
        <v>7</v>
      </c>
      <c r="K499" s="152"/>
      <c r="L499">
        <v>7</v>
      </c>
      <c r="M499">
        <v>0.29620584936494287</v>
      </c>
      <c r="N499" s="67" t="s">
        <v>179</v>
      </c>
      <c r="O499" s="67" t="s">
        <v>179</v>
      </c>
      <c r="P499" s="67" t="s">
        <v>179</v>
      </c>
      <c r="AC499" s="71"/>
      <c r="AE499"/>
    </row>
    <row r="500" spans="1:31">
      <c r="A500" s="148">
        <v>43991</v>
      </c>
      <c r="B500" s="67" t="s">
        <v>115</v>
      </c>
      <c r="C500" s="67" t="s">
        <v>164</v>
      </c>
      <c r="D500" s="67" t="s">
        <v>130</v>
      </c>
      <c r="E500" s="67" t="s">
        <v>136</v>
      </c>
      <c r="F500" s="67" t="s">
        <v>217</v>
      </c>
      <c r="G500" s="67" t="s">
        <v>134</v>
      </c>
      <c r="H500">
        <v>8.5511869696808643E-2</v>
      </c>
      <c r="I500">
        <v>0.29622180593016401</v>
      </c>
      <c r="J500">
        <v>7</v>
      </c>
      <c r="K500" s="152"/>
      <c r="L500">
        <v>7</v>
      </c>
      <c r="M500">
        <v>0.29692554738333377</v>
      </c>
      <c r="N500" s="67" t="s">
        <v>179</v>
      </c>
      <c r="O500" s="67" t="s">
        <v>179</v>
      </c>
      <c r="P500" s="67" t="s">
        <v>179</v>
      </c>
      <c r="AC500" s="71"/>
      <c r="AE500"/>
    </row>
    <row r="501" spans="1:31">
      <c r="A501" s="148">
        <v>43984</v>
      </c>
      <c r="B501" s="67" t="s">
        <v>116</v>
      </c>
      <c r="C501" s="67" t="s">
        <v>165</v>
      </c>
      <c r="D501" s="67" t="s">
        <v>130</v>
      </c>
      <c r="E501" s="67" t="s">
        <v>137</v>
      </c>
      <c r="F501" s="67" t="s">
        <v>218</v>
      </c>
      <c r="G501" s="67" t="s">
        <v>133</v>
      </c>
      <c r="H501">
        <v>4.3319306947063749E-2</v>
      </c>
      <c r="I501">
        <v>0.15006248116197168</v>
      </c>
      <c r="J501">
        <v>6</v>
      </c>
      <c r="K501" s="152"/>
      <c r="L501">
        <v>4</v>
      </c>
      <c r="M501">
        <v>0.14892160694638823</v>
      </c>
      <c r="N501" s="67" t="s">
        <v>272</v>
      </c>
      <c r="O501" s="67" t="s">
        <v>273</v>
      </c>
      <c r="P501" s="67" t="s">
        <v>183</v>
      </c>
      <c r="AC501" s="71"/>
      <c r="AE501"/>
    </row>
    <row r="502" spans="1:31">
      <c r="A502" s="148">
        <v>43984</v>
      </c>
      <c r="B502" s="67" t="s">
        <v>117</v>
      </c>
      <c r="C502" s="67" t="s">
        <v>166</v>
      </c>
      <c r="D502" s="67" t="s">
        <v>130</v>
      </c>
      <c r="E502" s="67" t="s">
        <v>137</v>
      </c>
      <c r="F502" s="67" t="s">
        <v>218</v>
      </c>
      <c r="G502" s="67" t="s">
        <v>134</v>
      </c>
      <c r="H502">
        <v>4.3404483610944081E-2</v>
      </c>
      <c r="I502">
        <v>0.15035754178089158</v>
      </c>
      <c r="J502">
        <v>6</v>
      </c>
      <c r="K502" s="152"/>
      <c r="L502">
        <v>4</v>
      </c>
      <c r="M502">
        <v>0.1492116914057153</v>
      </c>
      <c r="N502" s="67" t="s">
        <v>272</v>
      </c>
      <c r="O502" s="67" t="s">
        <v>273</v>
      </c>
      <c r="P502" s="67" t="s">
        <v>183</v>
      </c>
      <c r="AC502" s="71"/>
      <c r="AE502"/>
    </row>
    <row r="503" spans="1:31">
      <c r="A503" s="148">
        <v>43984</v>
      </c>
      <c r="B503" s="67" t="s">
        <v>110</v>
      </c>
      <c r="C503" s="67" t="s">
        <v>180</v>
      </c>
      <c r="D503" s="67" t="s">
        <v>130</v>
      </c>
      <c r="E503" s="67" t="s">
        <v>131</v>
      </c>
      <c r="F503" s="67" t="s">
        <v>215</v>
      </c>
      <c r="G503" s="67" t="s">
        <v>133</v>
      </c>
      <c r="H503">
        <v>5.9790553591202E-2</v>
      </c>
      <c r="I503">
        <v>0.43115581352291271</v>
      </c>
      <c r="J503">
        <v>7</v>
      </c>
      <c r="K503" s="152"/>
      <c r="L503">
        <v>7</v>
      </c>
      <c r="M503">
        <v>0.43062993220015588</v>
      </c>
      <c r="N503" s="67" t="s">
        <v>179</v>
      </c>
      <c r="O503" s="67" t="s">
        <v>179</v>
      </c>
      <c r="P503" s="67" t="s">
        <v>179</v>
      </c>
      <c r="AC503" s="71"/>
      <c r="AE503"/>
    </row>
    <row r="504" spans="1:31">
      <c r="A504" s="148">
        <v>43984</v>
      </c>
      <c r="B504" s="67" t="s">
        <v>112</v>
      </c>
      <c r="C504" s="67" t="s">
        <v>161</v>
      </c>
      <c r="D504" s="67" t="s">
        <v>130</v>
      </c>
      <c r="E504" s="67" t="s">
        <v>131</v>
      </c>
      <c r="F504" s="67" t="s">
        <v>215</v>
      </c>
      <c r="G504" s="67" t="s">
        <v>134</v>
      </c>
      <c r="H504">
        <v>6.0976020199308291E-2</v>
      </c>
      <c r="I504">
        <v>0.43970433480466792</v>
      </c>
      <c r="J504">
        <v>7</v>
      </c>
      <c r="K504" s="152"/>
      <c r="L504">
        <v>7</v>
      </c>
      <c r="M504">
        <v>0.43918209380491424</v>
      </c>
      <c r="N504" s="67" t="s">
        <v>179</v>
      </c>
      <c r="O504" s="67" t="s">
        <v>179</v>
      </c>
      <c r="P504" s="67" t="s">
        <v>179</v>
      </c>
      <c r="AC504" s="71"/>
      <c r="AE504"/>
    </row>
    <row r="505" spans="1:31">
      <c r="A505" s="148">
        <v>43984</v>
      </c>
      <c r="B505" s="67" t="s">
        <v>114</v>
      </c>
      <c r="C505" s="67" t="s">
        <v>162</v>
      </c>
      <c r="D505" s="67" t="s">
        <v>130</v>
      </c>
      <c r="E505" s="67" t="s">
        <v>135</v>
      </c>
      <c r="F505" s="67" t="s">
        <v>216</v>
      </c>
      <c r="G505" s="67" t="s">
        <v>134</v>
      </c>
      <c r="H505">
        <v>1.97918239702576E-2</v>
      </c>
      <c r="I505">
        <v>0.14272087231944208</v>
      </c>
      <c r="J505">
        <v>5</v>
      </c>
      <c r="K505" s="152"/>
      <c r="L505">
        <v>5</v>
      </c>
      <c r="M505">
        <v>0.14275489436057767</v>
      </c>
      <c r="N505" s="67" t="s">
        <v>179</v>
      </c>
      <c r="O505" s="67" t="s">
        <v>179</v>
      </c>
      <c r="P505" s="67" t="s">
        <v>179</v>
      </c>
      <c r="AC505" s="71"/>
      <c r="AE505"/>
    </row>
    <row r="506" spans="1:31">
      <c r="A506" s="148">
        <v>43984</v>
      </c>
      <c r="B506" s="67" t="s">
        <v>232</v>
      </c>
      <c r="C506" s="67" t="s">
        <v>241</v>
      </c>
      <c r="D506" s="67" t="s">
        <v>130</v>
      </c>
      <c r="E506" s="67" t="s">
        <v>237</v>
      </c>
      <c r="F506" s="67" t="s">
        <v>238</v>
      </c>
      <c r="G506" s="67" t="s">
        <v>133</v>
      </c>
      <c r="H506">
        <v>1.0732243778614486E-2</v>
      </c>
      <c r="I506">
        <v>7.7391310489147838E-2</v>
      </c>
      <c r="J506">
        <v>4</v>
      </c>
      <c r="K506" s="152"/>
      <c r="L506">
        <v>4</v>
      </c>
      <c r="M506">
        <v>7.6962471664907869E-2</v>
      </c>
      <c r="N506" s="67" t="s">
        <v>179</v>
      </c>
      <c r="O506" s="67" t="s">
        <v>179</v>
      </c>
      <c r="P506" s="67" t="s">
        <v>179</v>
      </c>
      <c r="AC506" s="71"/>
      <c r="AE506"/>
    </row>
    <row r="507" spans="1:31">
      <c r="A507" s="148">
        <v>43984</v>
      </c>
      <c r="B507" s="67" t="s">
        <v>233</v>
      </c>
      <c r="C507" s="67" t="s">
        <v>242</v>
      </c>
      <c r="D507" s="67" t="s">
        <v>130</v>
      </c>
      <c r="E507" s="67" t="s">
        <v>237</v>
      </c>
      <c r="F507" s="67" t="s">
        <v>238</v>
      </c>
      <c r="G507" s="67" t="s">
        <v>134</v>
      </c>
      <c r="H507">
        <v>1.0732734316751074E-2</v>
      </c>
      <c r="I507">
        <v>7.7391310489147838E-2</v>
      </c>
      <c r="J507">
        <v>4</v>
      </c>
      <c r="K507" s="152"/>
      <c r="L507">
        <v>4</v>
      </c>
      <c r="M507">
        <v>7.6962471664907869E-2</v>
      </c>
      <c r="N507" s="67" t="s">
        <v>179</v>
      </c>
      <c r="O507" s="67" t="s">
        <v>179</v>
      </c>
      <c r="P507" s="67" t="s">
        <v>179</v>
      </c>
      <c r="AC507" s="71"/>
      <c r="AE507"/>
    </row>
    <row r="508" spans="1:31">
      <c r="A508" s="148">
        <v>43984</v>
      </c>
      <c r="B508" s="67" t="s">
        <v>234</v>
      </c>
      <c r="C508" s="67" t="s">
        <v>243</v>
      </c>
      <c r="D508" s="67" t="s">
        <v>130</v>
      </c>
      <c r="E508" s="67" t="s">
        <v>237</v>
      </c>
      <c r="F508" s="67" t="s">
        <v>238</v>
      </c>
      <c r="G508" s="67" t="s">
        <v>138</v>
      </c>
      <c r="H508">
        <v>1.0732638616368327E-2</v>
      </c>
      <c r="I508">
        <v>7.7391310489147838E-2</v>
      </c>
      <c r="J508">
        <v>4</v>
      </c>
      <c r="K508" s="152"/>
      <c r="L508">
        <v>4</v>
      </c>
      <c r="M508">
        <v>7.6962471664907869E-2</v>
      </c>
      <c r="N508" s="67" t="s">
        <v>179</v>
      </c>
      <c r="O508" s="67" t="s">
        <v>179</v>
      </c>
      <c r="P508" s="67" t="s">
        <v>179</v>
      </c>
      <c r="AC508" s="71"/>
      <c r="AE508"/>
    </row>
    <row r="509" spans="1:31">
      <c r="A509" s="148">
        <v>43984</v>
      </c>
      <c r="B509" s="67" t="s">
        <v>235</v>
      </c>
      <c r="C509" s="67" t="s">
        <v>244</v>
      </c>
      <c r="D509" s="67" t="s">
        <v>130</v>
      </c>
      <c r="E509" s="67" t="s">
        <v>237</v>
      </c>
      <c r="F509" s="67" t="s">
        <v>238</v>
      </c>
      <c r="G509" s="67" t="s">
        <v>139</v>
      </c>
      <c r="H509">
        <v>1.0731781746944721E-2</v>
      </c>
      <c r="I509">
        <v>7.7391310489147838E-2</v>
      </c>
      <c r="J509">
        <v>4</v>
      </c>
      <c r="K509" s="152"/>
      <c r="L509">
        <v>4</v>
      </c>
      <c r="M509">
        <v>7.6962471664907869E-2</v>
      </c>
      <c r="N509" s="67" t="s">
        <v>179</v>
      </c>
      <c r="O509" s="67" t="s">
        <v>179</v>
      </c>
      <c r="P509" s="67" t="s">
        <v>179</v>
      </c>
      <c r="AC509" s="71"/>
      <c r="AE509"/>
    </row>
    <row r="510" spans="1:31">
      <c r="A510" s="148">
        <v>43984</v>
      </c>
      <c r="B510" s="67" t="s">
        <v>236</v>
      </c>
      <c r="C510" s="67" t="s">
        <v>245</v>
      </c>
      <c r="D510" s="67" t="s">
        <v>130</v>
      </c>
      <c r="E510" s="67" t="s">
        <v>237</v>
      </c>
      <c r="F510" s="67" t="s">
        <v>238</v>
      </c>
      <c r="G510" s="67" t="s">
        <v>239</v>
      </c>
      <c r="H510">
        <v>8.914465472071564E-3</v>
      </c>
      <c r="I510">
        <v>7.7391310489147838E-2</v>
      </c>
      <c r="J510">
        <v>4</v>
      </c>
      <c r="K510" s="152"/>
      <c r="L510">
        <v>4</v>
      </c>
      <c r="M510">
        <v>7.6962471664907869E-2</v>
      </c>
      <c r="N510" s="67" t="s">
        <v>179</v>
      </c>
      <c r="O510" s="67" t="s">
        <v>179</v>
      </c>
      <c r="P510" s="67" t="s">
        <v>179</v>
      </c>
      <c r="AC510" s="71"/>
      <c r="AE510"/>
    </row>
    <row r="511" spans="1:31">
      <c r="A511" s="148">
        <v>43984</v>
      </c>
      <c r="B511" s="67" t="s">
        <v>118</v>
      </c>
      <c r="C511" s="67" t="s">
        <v>163</v>
      </c>
      <c r="D511" s="67" t="s">
        <v>130</v>
      </c>
      <c r="E511" s="67" t="s">
        <v>136</v>
      </c>
      <c r="F511" s="67" t="s">
        <v>217</v>
      </c>
      <c r="G511" s="67" t="s">
        <v>133</v>
      </c>
      <c r="H511">
        <v>8.5507263433195757E-2</v>
      </c>
      <c r="I511">
        <v>0.29620584936494287</v>
      </c>
      <c r="J511">
        <v>7</v>
      </c>
      <c r="K511" s="152"/>
      <c r="L511">
        <v>7</v>
      </c>
      <c r="M511">
        <v>0.29370298569825598</v>
      </c>
      <c r="N511" s="67" t="s">
        <v>179</v>
      </c>
      <c r="O511" s="67" t="s">
        <v>179</v>
      </c>
      <c r="P511" s="67" t="s">
        <v>179</v>
      </c>
      <c r="AC511" s="71"/>
      <c r="AE511"/>
    </row>
    <row r="512" spans="1:31">
      <c r="A512" s="148">
        <v>43984</v>
      </c>
      <c r="B512" s="67" t="s">
        <v>115</v>
      </c>
      <c r="C512" s="67" t="s">
        <v>164</v>
      </c>
      <c r="D512" s="67" t="s">
        <v>130</v>
      </c>
      <c r="E512" s="67" t="s">
        <v>136</v>
      </c>
      <c r="F512" s="67" t="s">
        <v>217</v>
      </c>
      <c r="G512" s="67" t="s">
        <v>134</v>
      </c>
      <c r="H512">
        <v>8.5715022355522377E-2</v>
      </c>
      <c r="I512">
        <v>0.29692554738333377</v>
      </c>
      <c r="J512">
        <v>7</v>
      </c>
      <c r="K512" s="152"/>
      <c r="L512">
        <v>7</v>
      </c>
      <c r="M512">
        <v>0.2944155733580604</v>
      </c>
      <c r="N512" s="67" t="s">
        <v>179</v>
      </c>
      <c r="O512" s="67" t="s">
        <v>179</v>
      </c>
      <c r="P512" s="67" t="s">
        <v>179</v>
      </c>
      <c r="AC512" s="71"/>
      <c r="AE512"/>
    </row>
    <row r="513" spans="1:31">
      <c r="A513" s="148">
        <v>43977</v>
      </c>
      <c r="B513" s="67" t="s">
        <v>116</v>
      </c>
      <c r="C513" s="67" t="s">
        <v>165</v>
      </c>
      <c r="D513" s="67" t="s">
        <v>130</v>
      </c>
      <c r="E513" s="67" t="s">
        <v>137</v>
      </c>
      <c r="F513" s="67" t="s">
        <v>218</v>
      </c>
      <c r="G513" s="67" t="s">
        <v>133</v>
      </c>
      <c r="H513">
        <v>4.2989964929324449E-2</v>
      </c>
      <c r="I513">
        <v>0.14892160694638823</v>
      </c>
      <c r="J513">
        <v>5</v>
      </c>
      <c r="K513" s="152"/>
      <c r="L513">
        <v>4</v>
      </c>
      <c r="M513">
        <v>0.14892160694638823</v>
      </c>
      <c r="N513" s="67" t="s">
        <v>270</v>
      </c>
      <c r="O513" s="67" t="s">
        <v>271</v>
      </c>
      <c r="P513" s="67" t="s">
        <v>183</v>
      </c>
      <c r="AC513" s="71"/>
      <c r="AE513"/>
    </row>
    <row r="514" spans="1:31">
      <c r="A514" s="148">
        <v>43977</v>
      </c>
      <c r="B514" s="67" t="s">
        <v>117</v>
      </c>
      <c r="C514" s="67" t="s">
        <v>166</v>
      </c>
      <c r="D514" s="67" t="s">
        <v>130</v>
      </c>
      <c r="E514" s="67" t="s">
        <v>137</v>
      </c>
      <c r="F514" s="67" t="s">
        <v>218</v>
      </c>
      <c r="G514" s="67" t="s">
        <v>134</v>
      </c>
      <c r="H514">
        <v>4.3073705099664551E-2</v>
      </c>
      <c r="I514">
        <v>0.1492116914057153</v>
      </c>
      <c r="J514">
        <v>5</v>
      </c>
      <c r="K514" s="152"/>
      <c r="L514">
        <v>4</v>
      </c>
      <c r="M514">
        <v>0.1492116914057153</v>
      </c>
      <c r="N514" s="67" t="s">
        <v>270</v>
      </c>
      <c r="O514" s="67" t="s">
        <v>271</v>
      </c>
      <c r="P514" s="67" t="s">
        <v>183</v>
      </c>
      <c r="AC514" s="71"/>
      <c r="AE514"/>
    </row>
    <row r="515" spans="1:31">
      <c r="A515" s="148">
        <v>43977</v>
      </c>
      <c r="B515" s="67" t="s">
        <v>110</v>
      </c>
      <c r="C515" s="67" t="s">
        <v>180</v>
      </c>
      <c r="D515" s="67" t="s">
        <v>130</v>
      </c>
      <c r="E515" s="67" t="s">
        <v>131</v>
      </c>
      <c r="F515" s="67" t="s">
        <v>215</v>
      </c>
      <c r="G515" s="67" t="s">
        <v>133</v>
      </c>
      <c r="H515">
        <v>5.9717626972970901E-2</v>
      </c>
      <c r="I515">
        <v>0.43062993220015588</v>
      </c>
      <c r="J515">
        <v>7</v>
      </c>
      <c r="K515" s="152"/>
      <c r="L515">
        <v>7</v>
      </c>
      <c r="M515">
        <v>0.4306432065492985</v>
      </c>
      <c r="N515" s="67" t="s">
        <v>179</v>
      </c>
      <c r="O515" s="67" t="s">
        <v>179</v>
      </c>
      <c r="P515" s="67" t="s">
        <v>179</v>
      </c>
      <c r="AC515" s="71"/>
      <c r="AE515"/>
    </row>
    <row r="516" spans="1:31">
      <c r="A516" s="148">
        <v>43977</v>
      </c>
      <c r="B516" s="67" t="s">
        <v>112</v>
      </c>
      <c r="C516" s="67" t="s">
        <v>161</v>
      </c>
      <c r="D516" s="67" t="s">
        <v>130</v>
      </c>
      <c r="E516" s="67" t="s">
        <v>131</v>
      </c>
      <c r="F516" s="67" t="s">
        <v>215</v>
      </c>
      <c r="G516" s="67" t="s">
        <v>134</v>
      </c>
      <c r="H516">
        <v>6.090359840304823E-2</v>
      </c>
      <c r="I516">
        <v>0.43918209380491424</v>
      </c>
      <c r="J516">
        <v>7</v>
      </c>
      <c r="K516" s="152"/>
      <c r="L516">
        <v>7</v>
      </c>
      <c r="M516">
        <v>0.43919240194194215</v>
      </c>
      <c r="N516" s="67" t="s">
        <v>179</v>
      </c>
      <c r="O516" s="67" t="s">
        <v>179</v>
      </c>
      <c r="P516" s="67" t="s">
        <v>179</v>
      </c>
      <c r="AC516" s="71"/>
      <c r="AE516"/>
    </row>
    <row r="517" spans="1:31">
      <c r="A517" s="148">
        <v>43977</v>
      </c>
      <c r="B517" s="67" t="s">
        <v>114</v>
      </c>
      <c r="C517" s="67" t="s">
        <v>162</v>
      </c>
      <c r="D517" s="67" t="s">
        <v>130</v>
      </c>
      <c r="E517" s="67" t="s">
        <v>135</v>
      </c>
      <c r="F517" s="67" t="s">
        <v>216</v>
      </c>
      <c r="G517" s="67" t="s">
        <v>134</v>
      </c>
      <c r="H517">
        <v>1.9796541978481071E-2</v>
      </c>
      <c r="I517">
        <v>0.14275489436057767</v>
      </c>
      <c r="J517">
        <v>5</v>
      </c>
      <c r="K517" s="152"/>
      <c r="L517">
        <v>5</v>
      </c>
      <c r="M517">
        <v>0.14251112948397732</v>
      </c>
      <c r="N517" s="67" t="s">
        <v>179</v>
      </c>
      <c r="O517" s="67" t="s">
        <v>179</v>
      </c>
      <c r="P517" s="67" t="s">
        <v>179</v>
      </c>
      <c r="AC517" s="71"/>
      <c r="AE517"/>
    </row>
    <row r="518" spans="1:31">
      <c r="A518" s="148">
        <v>43977</v>
      </c>
      <c r="B518" s="67" t="s">
        <v>232</v>
      </c>
      <c r="C518" s="67" t="s">
        <v>241</v>
      </c>
      <c r="D518" s="67" t="s">
        <v>130</v>
      </c>
      <c r="E518" s="67" t="s">
        <v>237</v>
      </c>
      <c r="F518" s="67" t="s">
        <v>238</v>
      </c>
      <c r="G518" s="67" t="s">
        <v>133</v>
      </c>
      <c r="H518">
        <v>1.0672774533625758E-2</v>
      </c>
      <c r="I518">
        <v>7.6962471664907869E-2</v>
      </c>
      <c r="J518">
        <v>4</v>
      </c>
      <c r="K518" s="152"/>
      <c r="L518">
        <v>4</v>
      </c>
      <c r="M518">
        <v>7.6880711305691435E-2</v>
      </c>
      <c r="N518" s="67" t="s">
        <v>179</v>
      </c>
      <c r="O518" s="67" t="s">
        <v>179</v>
      </c>
      <c r="P518" s="67" t="s">
        <v>179</v>
      </c>
      <c r="AC518" s="71"/>
      <c r="AE518"/>
    </row>
    <row r="519" spans="1:31">
      <c r="A519" s="148">
        <v>43977</v>
      </c>
      <c r="B519" s="67" t="s">
        <v>233</v>
      </c>
      <c r="C519" s="67" t="s">
        <v>242</v>
      </c>
      <c r="D519" s="67" t="s">
        <v>130</v>
      </c>
      <c r="E519" s="67" t="s">
        <v>237</v>
      </c>
      <c r="F519" s="67" t="s">
        <v>238</v>
      </c>
      <c r="G519" s="67" t="s">
        <v>134</v>
      </c>
      <c r="H519">
        <v>1.067345522149602E-2</v>
      </c>
      <c r="I519">
        <v>7.6962471664907869E-2</v>
      </c>
      <c r="J519">
        <v>4</v>
      </c>
      <c r="K519" s="152"/>
      <c r="L519">
        <v>4</v>
      </c>
      <c r="M519">
        <v>7.6880711305691435E-2</v>
      </c>
      <c r="N519" s="67" t="s">
        <v>179</v>
      </c>
      <c r="O519" s="67" t="s">
        <v>179</v>
      </c>
      <c r="P519" s="67" t="s">
        <v>179</v>
      </c>
      <c r="AC519" s="71"/>
      <c r="AE519"/>
    </row>
    <row r="520" spans="1:31">
      <c r="A520" s="148">
        <v>43977</v>
      </c>
      <c r="B520" s="67" t="s">
        <v>234</v>
      </c>
      <c r="C520" s="67" t="s">
        <v>243</v>
      </c>
      <c r="D520" s="67" t="s">
        <v>130</v>
      </c>
      <c r="E520" s="67" t="s">
        <v>237</v>
      </c>
      <c r="F520" s="67" t="s">
        <v>238</v>
      </c>
      <c r="G520" s="67" t="s">
        <v>138</v>
      </c>
      <c r="H520">
        <v>1.0673358980500661E-2</v>
      </c>
      <c r="I520">
        <v>7.6962471664907869E-2</v>
      </c>
      <c r="J520">
        <v>4</v>
      </c>
      <c r="K520" s="152"/>
      <c r="L520">
        <v>4</v>
      </c>
      <c r="M520">
        <v>7.6880711305691435E-2</v>
      </c>
      <c r="N520" s="67" t="s">
        <v>179</v>
      </c>
      <c r="O520" s="67" t="s">
        <v>179</v>
      </c>
      <c r="P520" s="67" t="s">
        <v>179</v>
      </c>
      <c r="AC520" s="71"/>
      <c r="AE520"/>
    </row>
    <row r="521" spans="1:31">
      <c r="A521" s="148">
        <v>43977</v>
      </c>
      <c r="B521" s="67" t="s">
        <v>235</v>
      </c>
      <c r="C521" s="67" t="s">
        <v>244</v>
      </c>
      <c r="D521" s="67" t="s">
        <v>130</v>
      </c>
      <c r="E521" s="67" t="s">
        <v>237</v>
      </c>
      <c r="F521" s="67" t="s">
        <v>238</v>
      </c>
      <c r="G521" s="67" t="s">
        <v>139</v>
      </c>
      <c r="H521">
        <v>1.0672123275167276E-2</v>
      </c>
      <c r="I521">
        <v>7.6962471664907869E-2</v>
      </c>
      <c r="J521">
        <v>4</v>
      </c>
      <c r="K521" s="152"/>
      <c r="L521">
        <v>4</v>
      </c>
      <c r="M521">
        <v>7.6880711305691435E-2</v>
      </c>
      <c r="N521" s="67" t="s">
        <v>179</v>
      </c>
      <c r="O521" s="67" t="s">
        <v>179</v>
      </c>
      <c r="P521" s="67" t="s">
        <v>179</v>
      </c>
      <c r="AC521" s="71"/>
      <c r="AE521"/>
    </row>
    <row r="522" spans="1:31">
      <c r="A522" s="148">
        <v>43977</v>
      </c>
      <c r="B522" s="67" t="s">
        <v>236</v>
      </c>
      <c r="C522" s="67" t="s">
        <v>245</v>
      </c>
      <c r="D522" s="67" t="s">
        <v>130</v>
      </c>
      <c r="E522" s="67" t="s">
        <v>237</v>
      </c>
      <c r="F522" s="67" t="s">
        <v>238</v>
      </c>
      <c r="G522" s="67" t="s">
        <v>239</v>
      </c>
      <c r="H522">
        <v>8.9214610264804241E-3</v>
      </c>
      <c r="I522">
        <v>7.6962471664907869E-2</v>
      </c>
      <c r="J522">
        <v>4</v>
      </c>
      <c r="K522" s="152"/>
      <c r="L522">
        <v>4</v>
      </c>
      <c r="M522">
        <v>7.6880711305691435E-2</v>
      </c>
      <c r="N522" s="67" t="s">
        <v>179</v>
      </c>
      <c r="O522" s="67" t="s">
        <v>179</v>
      </c>
      <c r="P522" s="67" t="s">
        <v>179</v>
      </c>
      <c r="AC522" s="71"/>
      <c r="AE522"/>
    </row>
    <row r="523" spans="1:31">
      <c r="A523" s="148">
        <v>43977</v>
      </c>
      <c r="B523" s="67" t="s">
        <v>118</v>
      </c>
      <c r="C523" s="67" t="s">
        <v>163</v>
      </c>
      <c r="D523" s="67" t="s">
        <v>130</v>
      </c>
      <c r="E523" s="67" t="s">
        <v>136</v>
      </c>
      <c r="F523" s="67" t="s">
        <v>217</v>
      </c>
      <c r="G523" s="67" t="s">
        <v>133</v>
      </c>
      <c r="H523">
        <v>8.478474892734246E-2</v>
      </c>
      <c r="I523">
        <v>0.29370298569825598</v>
      </c>
      <c r="J523">
        <v>7</v>
      </c>
      <c r="K523" s="152"/>
      <c r="L523">
        <v>7</v>
      </c>
      <c r="M523">
        <v>0.29370298569825598</v>
      </c>
      <c r="N523" s="67" t="s">
        <v>179</v>
      </c>
      <c r="O523" s="67" t="s">
        <v>179</v>
      </c>
      <c r="P523" s="67" t="s">
        <v>179</v>
      </c>
      <c r="AC523" s="71"/>
      <c r="AE523"/>
    </row>
    <row r="524" spans="1:31">
      <c r="A524" s="148">
        <v>43977</v>
      </c>
      <c r="B524" s="67" t="s">
        <v>115</v>
      </c>
      <c r="C524" s="67" t="s">
        <v>164</v>
      </c>
      <c r="D524" s="67" t="s">
        <v>130</v>
      </c>
      <c r="E524" s="67" t="s">
        <v>136</v>
      </c>
      <c r="F524" s="67" t="s">
        <v>217</v>
      </c>
      <c r="G524" s="67" t="s">
        <v>134</v>
      </c>
      <c r="H524">
        <v>8.4990455265947104E-2</v>
      </c>
      <c r="I524">
        <v>0.2944155733580604</v>
      </c>
      <c r="J524">
        <v>7</v>
      </c>
      <c r="K524" s="152"/>
      <c r="L524">
        <v>7</v>
      </c>
      <c r="M524">
        <v>0.2944155733580604</v>
      </c>
      <c r="N524" s="67" t="s">
        <v>179</v>
      </c>
      <c r="O524" s="67" t="s">
        <v>179</v>
      </c>
      <c r="P524" s="67" t="s">
        <v>179</v>
      </c>
      <c r="AC524" s="71"/>
      <c r="AE524"/>
    </row>
    <row r="525" spans="1:31">
      <c r="A525" s="148">
        <v>43970</v>
      </c>
      <c r="B525" s="67" t="s">
        <v>116</v>
      </c>
      <c r="C525" s="67" t="s">
        <v>165</v>
      </c>
      <c r="D525" s="67" t="s">
        <v>130</v>
      </c>
      <c r="E525" s="67" t="s">
        <v>137</v>
      </c>
      <c r="F525" s="67" t="s">
        <v>218</v>
      </c>
      <c r="G525" s="67" t="s">
        <v>133</v>
      </c>
      <c r="H525">
        <v>4.2989964929324449E-2</v>
      </c>
      <c r="I525">
        <v>0.14892160694638823</v>
      </c>
      <c r="J525">
        <v>5</v>
      </c>
      <c r="K525" s="152"/>
      <c r="L525">
        <v>4</v>
      </c>
      <c r="M525">
        <v>0.13756500853953113</v>
      </c>
      <c r="N525" s="67" t="s">
        <v>268</v>
      </c>
      <c r="O525" s="67" t="s">
        <v>269</v>
      </c>
      <c r="P525" s="67" t="s">
        <v>183</v>
      </c>
      <c r="AC525" s="71"/>
      <c r="AE525"/>
    </row>
    <row r="526" spans="1:31">
      <c r="A526" s="148">
        <v>43970</v>
      </c>
      <c r="B526" s="67" t="s">
        <v>117</v>
      </c>
      <c r="C526" s="67" t="s">
        <v>166</v>
      </c>
      <c r="D526" s="67" t="s">
        <v>130</v>
      </c>
      <c r="E526" s="67" t="s">
        <v>137</v>
      </c>
      <c r="F526" s="67" t="s">
        <v>218</v>
      </c>
      <c r="G526" s="67" t="s">
        <v>134</v>
      </c>
      <c r="H526">
        <v>4.3073705099664551E-2</v>
      </c>
      <c r="I526">
        <v>0.1492116914057153</v>
      </c>
      <c r="J526">
        <v>5</v>
      </c>
      <c r="K526" s="152"/>
      <c r="L526">
        <v>4</v>
      </c>
      <c r="M526">
        <v>0.13791520944603392</v>
      </c>
      <c r="N526" s="67" t="s">
        <v>268</v>
      </c>
      <c r="O526" s="67" t="s">
        <v>269</v>
      </c>
      <c r="P526" s="67" t="s">
        <v>183</v>
      </c>
      <c r="AC526" s="71"/>
      <c r="AE526"/>
    </row>
    <row r="527" spans="1:31">
      <c r="A527" s="148">
        <v>43970</v>
      </c>
      <c r="B527" s="67" t="s">
        <v>110</v>
      </c>
      <c r="C527" s="67" t="s">
        <v>180</v>
      </c>
      <c r="D527" s="67" t="s">
        <v>130</v>
      </c>
      <c r="E527" s="67" t="s">
        <v>131</v>
      </c>
      <c r="F527" s="67" t="s">
        <v>215</v>
      </c>
      <c r="G527" s="67" t="s">
        <v>133</v>
      </c>
      <c r="H527">
        <v>5.9719467793989442E-2</v>
      </c>
      <c r="I527">
        <v>0.4306432065492985</v>
      </c>
      <c r="J527">
        <v>7</v>
      </c>
      <c r="K527" s="152"/>
      <c r="L527">
        <v>7</v>
      </c>
      <c r="M527">
        <v>0.42811768123229893</v>
      </c>
      <c r="N527" s="67" t="s">
        <v>179</v>
      </c>
      <c r="O527" s="67" t="s">
        <v>179</v>
      </c>
      <c r="P527" s="67" t="s">
        <v>179</v>
      </c>
      <c r="AC527" s="71"/>
      <c r="AE527"/>
    </row>
    <row r="528" spans="1:31">
      <c r="A528" s="148">
        <v>43970</v>
      </c>
      <c r="B528" s="67" t="s">
        <v>112</v>
      </c>
      <c r="C528" s="67" t="s">
        <v>161</v>
      </c>
      <c r="D528" s="67" t="s">
        <v>130</v>
      </c>
      <c r="E528" s="67" t="s">
        <v>131</v>
      </c>
      <c r="F528" s="67" t="s">
        <v>215</v>
      </c>
      <c r="G528" s="67" t="s">
        <v>134</v>
      </c>
      <c r="H528">
        <v>6.0905027884456252E-2</v>
      </c>
      <c r="I528">
        <v>0.43919240194194215</v>
      </c>
      <c r="J528">
        <v>7</v>
      </c>
      <c r="K528" s="152"/>
      <c r="L528">
        <v>7</v>
      </c>
      <c r="M528">
        <v>0.43676343412256791</v>
      </c>
      <c r="N528" s="67" t="s">
        <v>179</v>
      </c>
      <c r="O528" s="67" t="s">
        <v>179</v>
      </c>
      <c r="P528" s="67" t="s">
        <v>179</v>
      </c>
      <c r="AC528" s="71"/>
      <c r="AE528"/>
    </row>
    <row r="529" spans="1:31">
      <c r="A529" s="148">
        <v>43970</v>
      </c>
      <c r="B529" s="67" t="s">
        <v>114</v>
      </c>
      <c r="C529" s="67" t="s">
        <v>162</v>
      </c>
      <c r="D529" s="67" t="s">
        <v>130</v>
      </c>
      <c r="E529" s="67" t="s">
        <v>135</v>
      </c>
      <c r="F529" s="67" t="s">
        <v>216</v>
      </c>
      <c r="G529" s="67" t="s">
        <v>134</v>
      </c>
      <c r="H529">
        <v>1.9762737872260315E-2</v>
      </c>
      <c r="I529">
        <v>0.14251112948397732</v>
      </c>
      <c r="J529">
        <v>5</v>
      </c>
      <c r="K529" s="152"/>
      <c r="L529">
        <v>5</v>
      </c>
      <c r="M529">
        <v>0.14237155907820059</v>
      </c>
      <c r="N529" s="67" t="s">
        <v>179</v>
      </c>
      <c r="O529" s="67" t="s">
        <v>179</v>
      </c>
      <c r="P529" s="67" t="s">
        <v>179</v>
      </c>
      <c r="AC529" s="71"/>
      <c r="AE529"/>
    </row>
    <row r="530" spans="1:31">
      <c r="A530" s="148">
        <v>43970</v>
      </c>
      <c r="B530" s="67" t="s">
        <v>232</v>
      </c>
      <c r="C530" s="67" t="s">
        <v>241</v>
      </c>
      <c r="D530" s="67" t="s">
        <v>130</v>
      </c>
      <c r="E530" s="67" t="s">
        <v>237</v>
      </c>
      <c r="F530" s="67" t="s">
        <v>238</v>
      </c>
      <c r="G530" s="67" t="s">
        <v>133</v>
      </c>
      <c r="H530">
        <v>1.0661436411800557E-2</v>
      </c>
      <c r="I530">
        <v>7.6880711305691435E-2</v>
      </c>
      <c r="J530">
        <v>4</v>
      </c>
      <c r="K530" s="152"/>
      <c r="L530">
        <v>4</v>
      </c>
      <c r="M530">
        <v>7.6856472667908446E-2</v>
      </c>
      <c r="N530" s="67" t="s">
        <v>179</v>
      </c>
      <c r="O530" s="67" t="s">
        <v>179</v>
      </c>
      <c r="P530" s="67" t="s">
        <v>179</v>
      </c>
      <c r="AC530" s="71"/>
      <c r="AE530"/>
    </row>
    <row r="531" spans="1:31">
      <c r="A531" s="148">
        <v>43970</v>
      </c>
      <c r="B531" s="67" t="s">
        <v>233</v>
      </c>
      <c r="C531" s="67" t="s">
        <v>242</v>
      </c>
      <c r="D531" s="67" t="s">
        <v>130</v>
      </c>
      <c r="E531" s="67" t="s">
        <v>237</v>
      </c>
      <c r="F531" s="67" t="s">
        <v>238</v>
      </c>
      <c r="G531" s="67" t="s">
        <v>134</v>
      </c>
      <c r="H531">
        <v>1.0662210159590688E-2</v>
      </c>
      <c r="I531">
        <v>7.6880711305691435E-2</v>
      </c>
      <c r="J531">
        <v>4</v>
      </c>
      <c r="K531" s="152"/>
      <c r="L531">
        <v>4</v>
      </c>
      <c r="M531">
        <v>7.6856472667908446E-2</v>
      </c>
      <c r="N531" s="67" t="s">
        <v>179</v>
      </c>
      <c r="O531" s="67" t="s">
        <v>179</v>
      </c>
      <c r="P531" s="67" t="s">
        <v>179</v>
      </c>
      <c r="AC531" s="71"/>
      <c r="AE531"/>
    </row>
    <row r="532" spans="1:31">
      <c r="A532" s="148">
        <v>43970</v>
      </c>
      <c r="B532" s="67" t="s">
        <v>234</v>
      </c>
      <c r="C532" s="67" t="s">
        <v>243</v>
      </c>
      <c r="D532" s="67" t="s">
        <v>130</v>
      </c>
      <c r="E532" s="67" t="s">
        <v>237</v>
      </c>
      <c r="F532" s="67" t="s">
        <v>238</v>
      </c>
      <c r="G532" s="67" t="s">
        <v>138</v>
      </c>
      <c r="H532">
        <v>1.0662113815326665E-2</v>
      </c>
      <c r="I532">
        <v>7.6880711305691435E-2</v>
      </c>
      <c r="J532">
        <v>4</v>
      </c>
      <c r="K532" s="152"/>
      <c r="L532">
        <v>4</v>
      </c>
      <c r="M532">
        <v>7.6856472667908446E-2</v>
      </c>
      <c r="N532" s="67" t="s">
        <v>179</v>
      </c>
      <c r="O532" s="67" t="s">
        <v>179</v>
      </c>
      <c r="P532" s="67" t="s">
        <v>179</v>
      </c>
      <c r="AC532" s="71"/>
      <c r="AE532"/>
    </row>
    <row r="533" spans="1:31">
      <c r="A533" s="148">
        <v>43970</v>
      </c>
      <c r="B533" s="67" t="s">
        <v>235</v>
      </c>
      <c r="C533" s="67" t="s">
        <v>244</v>
      </c>
      <c r="D533" s="67" t="s">
        <v>130</v>
      </c>
      <c r="E533" s="67" t="s">
        <v>237</v>
      </c>
      <c r="F533" s="67" t="s">
        <v>238</v>
      </c>
      <c r="G533" s="67" t="s">
        <v>139</v>
      </c>
      <c r="H533">
        <v>1.0660624720500325E-2</v>
      </c>
      <c r="I533">
        <v>7.6880711305691435E-2</v>
      </c>
      <c r="J533">
        <v>4</v>
      </c>
      <c r="K533" s="152"/>
      <c r="L533">
        <v>4</v>
      </c>
      <c r="M533">
        <v>7.6856472667908446E-2</v>
      </c>
      <c r="N533" s="67" t="s">
        <v>179</v>
      </c>
      <c r="O533" s="67" t="s">
        <v>179</v>
      </c>
      <c r="P533" s="67" t="s">
        <v>179</v>
      </c>
      <c r="AC533" s="71"/>
      <c r="AE533"/>
    </row>
    <row r="534" spans="1:31">
      <c r="A534" s="148">
        <v>43970</v>
      </c>
      <c r="B534" s="67" t="s">
        <v>236</v>
      </c>
      <c r="C534" s="67" t="s">
        <v>245</v>
      </c>
      <c r="D534" s="67" t="s">
        <v>130</v>
      </c>
      <c r="E534" s="67" t="s">
        <v>237</v>
      </c>
      <c r="F534" s="67" t="s">
        <v>238</v>
      </c>
      <c r="G534" s="67" t="s">
        <v>239</v>
      </c>
      <c r="H534">
        <v>8.9243679155946668E-3</v>
      </c>
      <c r="I534">
        <v>7.6880711305691435E-2</v>
      </c>
      <c r="J534">
        <v>4</v>
      </c>
      <c r="K534" s="152"/>
      <c r="L534">
        <v>4</v>
      </c>
      <c r="M534">
        <v>7.6856472667908446E-2</v>
      </c>
      <c r="N534" s="67" t="s">
        <v>179</v>
      </c>
      <c r="O534" s="67" t="s">
        <v>179</v>
      </c>
      <c r="P534" s="67" t="s">
        <v>179</v>
      </c>
      <c r="AC534" s="71"/>
      <c r="AE534"/>
    </row>
    <row r="535" spans="1:31">
      <c r="A535" s="148">
        <v>43970</v>
      </c>
      <c r="B535" s="67" t="s">
        <v>118</v>
      </c>
      <c r="C535" s="67" t="s">
        <v>163</v>
      </c>
      <c r="D535" s="67" t="s">
        <v>130</v>
      </c>
      <c r="E535" s="67" t="s">
        <v>136</v>
      </c>
      <c r="F535" s="67" t="s">
        <v>217</v>
      </c>
      <c r="G535" s="67" t="s">
        <v>133</v>
      </c>
      <c r="H535">
        <v>8.478474892734246E-2</v>
      </c>
      <c r="I535">
        <v>0.29370298569825598</v>
      </c>
      <c r="J535">
        <v>7</v>
      </c>
      <c r="K535" s="152"/>
      <c r="L535">
        <v>7</v>
      </c>
      <c r="M535">
        <v>0.26747603262521802</v>
      </c>
      <c r="N535" s="67" t="s">
        <v>179</v>
      </c>
      <c r="O535" s="67" t="s">
        <v>179</v>
      </c>
      <c r="P535" s="67" t="s">
        <v>179</v>
      </c>
      <c r="AC535" s="71"/>
      <c r="AE535"/>
    </row>
    <row r="536" spans="1:31">
      <c r="A536" s="148">
        <v>43970</v>
      </c>
      <c r="B536" s="67" t="s">
        <v>115</v>
      </c>
      <c r="C536" s="67" t="s">
        <v>164</v>
      </c>
      <c r="D536" s="67" t="s">
        <v>130</v>
      </c>
      <c r="E536" s="67" t="s">
        <v>136</v>
      </c>
      <c r="F536" s="67" t="s">
        <v>217</v>
      </c>
      <c r="G536" s="67" t="s">
        <v>134</v>
      </c>
      <c r="H536">
        <v>8.4990455265947104E-2</v>
      </c>
      <c r="I536">
        <v>0.2944155733580604</v>
      </c>
      <c r="J536">
        <v>7</v>
      </c>
      <c r="K536" s="152"/>
      <c r="L536">
        <v>7</v>
      </c>
      <c r="M536">
        <v>0.26823698998295648</v>
      </c>
      <c r="N536" s="67" t="s">
        <v>179</v>
      </c>
      <c r="O536" s="67" t="s">
        <v>179</v>
      </c>
      <c r="P536" s="67" t="s">
        <v>179</v>
      </c>
      <c r="AC536" s="71"/>
      <c r="AE536"/>
    </row>
    <row r="537" spans="1:31">
      <c r="A537" s="148">
        <v>43963</v>
      </c>
      <c r="B537" s="67" t="s">
        <v>116</v>
      </c>
      <c r="C537" s="67" t="s">
        <v>165</v>
      </c>
      <c r="D537" s="67" t="s">
        <v>130</v>
      </c>
      <c r="E537" s="67" t="s">
        <v>137</v>
      </c>
      <c r="F537" s="67" t="s">
        <v>218</v>
      </c>
      <c r="G537" s="67" t="s">
        <v>133</v>
      </c>
      <c r="H537">
        <v>3.9711597355685732E-2</v>
      </c>
      <c r="I537">
        <v>0.13756500853953113</v>
      </c>
      <c r="J537">
        <v>5</v>
      </c>
      <c r="K537" s="152"/>
      <c r="L537">
        <v>4</v>
      </c>
      <c r="M537">
        <v>0.13756500853953113</v>
      </c>
      <c r="N537" s="67" t="s">
        <v>266</v>
      </c>
      <c r="O537" s="67" t="s">
        <v>267</v>
      </c>
      <c r="P537" s="67" t="s">
        <v>183</v>
      </c>
      <c r="AC537" s="71"/>
      <c r="AE537"/>
    </row>
    <row r="538" spans="1:31">
      <c r="A538" s="148">
        <v>43963</v>
      </c>
      <c r="B538" s="67" t="s">
        <v>117</v>
      </c>
      <c r="C538" s="67" t="s">
        <v>166</v>
      </c>
      <c r="D538" s="67" t="s">
        <v>130</v>
      </c>
      <c r="E538" s="67" t="s">
        <v>137</v>
      </c>
      <c r="F538" s="67" t="s">
        <v>218</v>
      </c>
      <c r="G538" s="67" t="s">
        <v>134</v>
      </c>
      <c r="H538">
        <v>3.9812691649505648E-2</v>
      </c>
      <c r="I538">
        <v>0.13791520944603392</v>
      </c>
      <c r="J538">
        <v>5</v>
      </c>
      <c r="K538" s="152"/>
      <c r="L538">
        <v>4</v>
      </c>
      <c r="M538">
        <v>0.13791520944603392</v>
      </c>
      <c r="N538" s="67" t="s">
        <v>266</v>
      </c>
      <c r="O538" s="67" t="s">
        <v>267</v>
      </c>
      <c r="P538" s="67" t="s">
        <v>183</v>
      </c>
      <c r="AC538" s="71"/>
      <c r="AE538"/>
    </row>
    <row r="539" spans="1:31">
      <c r="A539" s="148">
        <v>43963</v>
      </c>
      <c r="B539" s="67" t="s">
        <v>110</v>
      </c>
      <c r="C539" s="67" t="s">
        <v>180</v>
      </c>
      <c r="D539" s="67" t="s">
        <v>130</v>
      </c>
      <c r="E539" s="67" t="s">
        <v>131</v>
      </c>
      <c r="F539" s="67" t="s">
        <v>215</v>
      </c>
      <c r="G539" s="67" t="s">
        <v>133</v>
      </c>
      <c r="H539">
        <v>5.9569454503222909E-2</v>
      </c>
      <c r="I539">
        <v>0.42956144532557888</v>
      </c>
      <c r="J539">
        <v>7</v>
      </c>
      <c r="K539" s="152"/>
      <c r="L539">
        <v>7</v>
      </c>
      <c r="M539">
        <v>0.42811768123229893</v>
      </c>
      <c r="N539" s="67" t="s">
        <v>179</v>
      </c>
      <c r="O539" s="67" t="s">
        <v>179</v>
      </c>
      <c r="P539" s="67" t="s">
        <v>179</v>
      </c>
      <c r="AC539" s="71"/>
      <c r="AE539"/>
    </row>
    <row r="540" spans="1:31">
      <c r="A540" s="148">
        <v>43963</v>
      </c>
      <c r="B540" s="67" t="s">
        <v>112</v>
      </c>
      <c r="C540" s="67" t="s">
        <v>161</v>
      </c>
      <c r="D540" s="67" t="s">
        <v>130</v>
      </c>
      <c r="E540" s="67" t="s">
        <v>131</v>
      </c>
      <c r="F540" s="67" t="s">
        <v>215</v>
      </c>
      <c r="G540" s="67" t="s">
        <v>134</v>
      </c>
      <c r="H540">
        <v>6.0760548186973566E-2</v>
      </c>
      <c r="I540">
        <v>0.43815054402686743</v>
      </c>
      <c r="J540">
        <v>7</v>
      </c>
      <c r="K540" s="152"/>
      <c r="L540">
        <v>7</v>
      </c>
      <c r="M540">
        <v>0.43676343412256791</v>
      </c>
      <c r="N540" s="67" t="s">
        <v>179</v>
      </c>
      <c r="O540" s="67" t="s">
        <v>179</v>
      </c>
      <c r="P540" s="67" t="s">
        <v>179</v>
      </c>
      <c r="AC540" s="71"/>
      <c r="AE540"/>
    </row>
    <row r="541" spans="1:31">
      <c r="A541" s="148">
        <v>43963</v>
      </c>
      <c r="B541" s="67" t="s">
        <v>114</v>
      </c>
      <c r="C541" s="67" t="s">
        <v>162</v>
      </c>
      <c r="D541" s="67" t="s">
        <v>130</v>
      </c>
      <c r="E541" s="67" t="s">
        <v>135</v>
      </c>
      <c r="F541" s="67" t="s">
        <v>216</v>
      </c>
      <c r="G541" s="67" t="s">
        <v>134</v>
      </c>
      <c r="H541">
        <v>1.9716936753588973E-2</v>
      </c>
      <c r="I541">
        <v>0.14218085292029106</v>
      </c>
      <c r="J541">
        <v>5</v>
      </c>
      <c r="K541" s="152"/>
      <c r="L541">
        <v>5</v>
      </c>
      <c r="M541">
        <v>0.14237155907820059</v>
      </c>
      <c r="N541" s="67" t="s">
        <v>179</v>
      </c>
      <c r="O541" s="67" t="s">
        <v>179</v>
      </c>
      <c r="P541" s="67" t="s">
        <v>179</v>
      </c>
      <c r="AC541" s="71"/>
      <c r="AE541"/>
    </row>
    <row r="542" spans="1:31">
      <c r="A542" s="148">
        <v>43963</v>
      </c>
      <c r="B542" s="67" t="s">
        <v>232</v>
      </c>
      <c r="C542" s="67" t="s">
        <v>241</v>
      </c>
      <c r="D542" s="67" t="s">
        <v>130</v>
      </c>
      <c r="E542" s="67" t="s">
        <v>237</v>
      </c>
      <c r="F542" s="67" t="s">
        <v>238</v>
      </c>
      <c r="G542" s="67" t="s">
        <v>133</v>
      </c>
      <c r="H542">
        <v>1.0656675145523885E-2</v>
      </c>
      <c r="I542">
        <v>7.6846377326298079E-2</v>
      </c>
      <c r="J542">
        <v>4</v>
      </c>
      <c r="K542" s="152"/>
      <c r="L542">
        <v>4</v>
      </c>
      <c r="M542">
        <v>7.6856472667908446E-2</v>
      </c>
      <c r="N542" s="67" t="s">
        <v>179</v>
      </c>
      <c r="O542" s="67" t="s">
        <v>179</v>
      </c>
      <c r="P542" s="67" t="s">
        <v>179</v>
      </c>
      <c r="AC542" s="71"/>
      <c r="AE542"/>
    </row>
    <row r="543" spans="1:31">
      <c r="A543" s="148">
        <v>43963</v>
      </c>
      <c r="B543" s="67" t="s">
        <v>233</v>
      </c>
      <c r="C543" s="67" t="s">
        <v>242</v>
      </c>
      <c r="D543" s="67" t="s">
        <v>130</v>
      </c>
      <c r="E543" s="67" t="s">
        <v>237</v>
      </c>
      <c r="F543" s="67" t="s">
        <v>238</v>
      </c>
      <c r="G543" s="67" t="s">
        <v>134</v>
      </c>
      <c r="H543">
        <v>1.0657332497161644E-2</v>
      </c>
      <c r="I543">
        <v>7.6846377326298079E-2</v>
      </c>
      <c r="J543">
        <v>4</v>
      </c>
      <c r="K543" s="152"/>
      <c r="L543">
        <v>4</v>
      </c>
      <c r="M543">
        <v>7.6856472667908446E-2</v>
      </c>
      <c r="N543" s="67" t="s">
        <v>179</v>
      </c>
      <c r="O543" s="67" t="s">
        <v>179</v>
      </c>
      <c r="P543" s="67" t="s">
        <v>179</v>
      </c>
      <c r="AC543" s="71"/>
      <c r="AE543"/>
    </row>
    <row r="544" spans="1:31">
      <c r="A544" s="148">
        <v>43963</v>
      </c>
      <c r="B544" s="67" t="s">
        <v>234</v>
      </c>
      <c r="C544" s="67" t="s">
        <v>243</v>
      </c>
      <c r="D544" s="67" t="s">
        <v>130</v>
      </c>
      <c r="E544" s="67" t="s">
        <v>237</v>
      </c>
      <c r="F544" s="67" t="s">
        <v>238</v>
      </c>
      <c r="G544" s="67" t="s">
        <v>138</v>
      </c>
      <c r="H544">
        <v>1.0657236109542615E-2</v>
      </c>
      <c r="I544">
        <v>7.6846377326298079E-2</v>
      </c>
      <c r="J544">
        <v>4</v>
      </c>
      <c r="K544" s="152"/>
      <c r="L544">
        <v>4</v>
      </c>
      <c r="M544">
        <v>7.6856472667908446E-2</v>
      </c>
      <c r="N544" s="67" t="s">
        <v>179</v>
      </c>
      <c r="O544" s="67" t="s">
        <v>179</v>
      </c>
      <c r="P544" s="67" t="s">
        <v>179</v>
      </c>
      <c r="AC544" s="71"/>
      <c r="AE544"/>
    </row>
    <row r="545" spans="1:31">
      <c r="A545" s="148">
        <v>43963</v>
      </c>
      <c r="B545" s="67" t="s">
        <v>235</v>
      </c>
      <c r="C545" s="67" t="s">
        <v>244</v>
      </c>
      <c r="D545" s="67" t="s">
        <v>130</v>
      </c>
      <c r="E545" s="67" t="s">
        <v>237</v>
      </c>
      <c r="F545" s="67" t="s">
        <v>238</v>
      </c>
      <c r="G545" s="67" t="s">
        <v>139</v>
      </c>
      <c r="H545">
        <v>1.0655950865733963E-2</v>
      </c>
      <c r="I545">
        <v>7.6846377326298079E-2</v>
      </c>
      <c r="J545">
        <v>4</v>
      </c>
      <c r="K545" s="152"/>
      <c r="L545">
        <v>4</v>
      </c>
      <c r="M545">
        <v>7.6856472667908446E-2</v>
      </c>
      <c r="N545" s="67" t="s">
        <v>179</v>
      </c>
      <c r="O545" s="67" t="s">
        <v>179</v>
      </c>
      <c r="P545" s="67" t="s">
        <v>179</v>
      </c>
      <c r="AC545" s="71"/>
      <c r="AE545"/>
    </row>
    <row r="546" spans="1:31">
      <c r="A546" s="148">
        <v>43963</v>
      </c>
      <c r="B546" s="67" t="s">
        <v>236</v>
      </c>
      <c r="C546" s="67" t="s">
        <v>245</v>
      </c>
      <c r="D546" s="67" t="s">
        <v>130</v>
      </c>
      <c r="E546" s="67" t="s">
        <v>237</v>
      </c>
      <c r="F546" s="67" t="s">
        <v>238</v>
      </c>
      <c r="G546" s="67" t="s">
        <v>239</v>
      </c>
      <c r="H546">
        <v>8.9282736757891144E-3</v>
      </c>
      <c r="I546">
        <v>7.6846377326298079E-2</v>
      </c>
      <c r="J546">
        <v>4</v>
      </c>
      <c r="K546" s="152"/>
      <c r="L546">
        <v>4</v>
      </c>
      <c r="M546">
        <v>7.6856472667908446E-2</v>
      </c>
      <c r="N546" s="67" t="s">
        <v>179</v>
      </c>
      <c r="O546" s="67" t="s">
        <v>179</v>
      </c>
      <c r="P546" s="67" t="s">
        <v>179</v>
      </c>
      <c r="AC546" s="71"/>
      <c r="AE546"/>
    </row>
    <row r="547" spans="1:31">
      <c r="A547" s="148">
        <v>43963</v>
      </c>
      <c r="B547" s="67" t="s">
        <v>118</v>
      </c>
      <c r="C547" s="67" t="s">
        <v>163</v>
      </c>
      <c r="D547" s="67" t="s">
        <v>130</v>
      </c>
      <c r="E547" s="67" t="s">
        <v>136</v>
      </c>
      <c r="F547" s="67" t="s">
        <v>217</v>
      </c>
      <c r="G547" s="67" t="s">
        <v>133</v>
      </c>
      <c r="H547">
        <v>8.478474892734246E-2</v>
      </c>
      <c r="I547">
        <v>0.29370298569825598</v>
      </c>
      <c r="J547">
        <v>7</v>
      </c>
      <c r="K547" s="152"/>
      <c r="L547">
        <v>7</v>
      </c>
      <c r="M547">
        <v>0.26747603262521802</v>
      </c>
      <c r="N547" s="67" t="s">
        <v>179</v>
      </c>
      <c r="O547" s="67" t="s">
        <v>179</v>
      </c>
      <c r="P547" s="67" t="s">
        <v>179</v>
      </c>
      <c r="AC547" s="71"/>
      <c r="AE547"/>
    </row>
    <row r="548" spans="1:31">
      <c r="A548" s="148">
        <v>43963</v>
      </c>
      <c r="B548" s="67" t="s">
        <v>115</v>
      </c>
      <c r="C548" s="67" t="s">
        <v>164</v>
      </c>
      <c r="D548" s="67" t="s">
        <v>130</v>
      </c>
      <c r="E548" s="67" t="s">
        <v>136</v>
      </c>
      <c r="F548" s="67" t="s">
        <v>217</v>
      </c>
      <c r="G548" s="67" t="s">
        <v>134</v>
      </c>
      <c r="H548">
        <v>8.4990455265947104E-2</v>
      </c>
      <c r="I548">
        <v>0.2944155733580604</v>
      </c>
      <c r="J548">
        <v>7</v>
      </c>
      <c r="K548" s="152"/>
      <c r="L548">
        <v>7</v>
      </c>
      <c r="M548">
        <v>0.26823698998295648</v>
      </c>
      <c r="N548" s="67" t="s">
        <v>179</v>
      </c>
      <c r="O548" s="67" t="s">
        <v>179</v>
      </c>
      <c r="P548" s="67" t="s">
        <v>179</v>
      </c>
      <c r="AC548" s="71"/>
      <c r="AE548"/>
    </row>
    <row r="549" spans="1:31">
      <c r="A549" s="148">
        <v>43956</v>
      </c>
      <c r="B549" s="67" t="s">
        <v>116</v>
      </c>
      <c r="C549" s="67" t="s">
        <v>165</v>
      </c>
      <c r="D549" s="67" t="s">
        <v>130</v>
      </c>
      <c r="E549" s="67" t="s">
        <v>137</v>
      </c>
      <c r="F549" s="67" t="s">
        <v>218</v>
      </c>
      <c r="G549" s="67" t="s">
        <v>133</v>
      </c>
      <c r="H549">
        <v>3.9711597355685732E-2</v>
      </c>
      <c r="I549">
        <v>0.13756500853953113</v>
      </c>
      <c r="J549">
        <v>5</v>
      </c>
      <c r="K549" s="152"/>
      <c r="L549">
        <v>4</v>
      </c>
      <c r="M549">
        <v>0.13646617437979303</v>
      </c>
      <c r="N549" s="67" t="s">
        <v>264</v>
      </c>
      <c r="O549" s="67" t="s">
        <v>265</v>
      </c>
      <c r="P549" s="67" t="s">
        <v>183</v>
      </c>
      <c r="AC549" s="71"/>
      <c r="AE549"/>
    </row>
    <row r="550" spans="1:31">
      <c r="A550" s="148">
        <v>43956</v>
      </c>
      <c r="B550" s="67" t="s">
        <v>117</v>
      </c>
      <c r="C550" s="67" t="s">
        <v>166</v>
      </c>
      <c r="D550" s="67" t="s">
        <v>130</v>
      </c>
      <c r="E550" s="67" t="s">
        <v>137</v>
      </c>
      <c r="F550" s="67" t="s">
        <v>218</v>
      </c>
      <c r="G550" s="67" t="s">
        <v>134</v>
      </c>
      <c r="H550">
        <v>3.9812691649505648E-2</v>
      </c>
      <c r="I550">
        <v>0.13791520944603392</v>
      </c>
      <c r="J550">
        <v>5</v>
      </c>
      <c r="K550" s="152"/>
      <c r="L550">
        <v>4</v>
      </c>
      <c r="M550">
        <v>0.13681356222373819</v>
      </c>
      <c r="N550" s="67" t="s">
        <v>264</v>
      </c>
      <c r="O550" s="67" t="s">
        <v>265</v>
      </c>
      <c r="P550" s="67" t="s">
        <v>183</v>
      </c>
      <c r="AC550" s="71"/>
      <c r="AE550"/>
    </row>
    <row r="551" spans="1:31">
      <c r="A551" s="148">
        <v>43956</v>
      </c>
      <c r="B551" s="67" t="s">
        <v>110</v>
      </c>
      <c r="C551" s="67" t="s">
        <v>180</v>
      </c>
      <c r="D551" s="67" t="s">
        <v>130</v>
      </c>
      <c r="E551" s="67" t="s">
        <v>131</v>
      </c>
      <c r="F551" s="67" t="s">
        <v>215</v>
      </c>
      <c r="G551" s="67" t="s">
        <v>133</v>
      </c>
      <c r="H551">
        <v>5.9369240446761583E-2</v>
      </c>
      <c r="I551">
        <v>0.42811768123229893</v>
      </c>
      <c r="J551">
        <v>7</v>
      </c>
      <c r="K551" s="152"/>
      <c r="L551">
        <v>7</v>
      </c>
      <c r="M551">
        <v>0.42753039382244701</v>
      </c>
      <c r="N551" s="67" t="s">
        <v>179</v>
      </c>
      <c r="O551" s="67" t="s">
        <v>179</v>
      </c>
      <c r="P551" s="67" t="s">
        <v>179</v>
      </c>
      <c r="AC551" s="71"/>
      <c r="AE551"/>
    </row>
    <row r="552" spans="1:31">
      <c r="A552" s="148">
        <v>43956</v>
      </c>
      <c r="B552" s="67" t="s">
        <v>112</v>
      </c>
      <c r="C552" s="67" t="s">
        <v>161</v>
      </c>
      <c r="D552" s="67" t="s">
        <v>130</v>
      </c>
      <c r="E552" s="67" t="s">
        <v>131</v>
      </c>
      <c r="F552" s="67" t="s">
        <v>215</v>
      </c>
      <c r="G552" s="67" t="s">
        <v>134</v>
      </c>
      <c r="H552">
        <v>6.0568190652948342E-2</v>
      </c>
      <c r="I552">
        <v>0.43676343412256791</v>
      </c>
      <c r="J552">
        <v>7</v>
      </c>
      <c r="K552" s="152"/>
      <c r="L552">
        <v>7</v>
      </c>
      <c r="M552">
        <v>0.43618018701539724</v>
      </c>
      <c r="N552" s="67" t="s">
        <v>179</v>
      </c>
      <c r="O552" s="67" t="s">
        <v>179</v>
      </c>
      <c r="P552" s="67" t="s">
        <v>179</v>
      </c>
      <c r="AC552" s="71"/>
      <c r="AE552"/>
    </row>
    <row r="553" spans="1:31">
      <c r="A553" s="148">
        <v>43956</v>
      </c>
      <c r="B553" s="67" t="s">
        <v>114</v>
      </c>
      <c r="C553" s="67" t="s">
        <v>162</v>
      </c>
      <c r="D553" s="67" t="s">
        <v>130</v>
      </c>
      <c r="E553" s="67" t="s">
        <v>135</v>
      </c>
      <c r="F553" s="67" t="s">
        <v>216</v>
      </c>
      <c r="G553" s="67" t="s">
        <v>134</v>
      </c>
      <c r="H553">
        <v>1.9743382939392418E-2</v>
      </c>
      <c r="I553">
        <v>0.14237155907820059</v>
      </c>
      <c r="J553">
        <v>5</v>
      </c>
      <c r="K553" s="152"/>
      <c r="L553">
        <v>5</v>
      </c>
      <c r="M553">
        <v>0.14068942876438109</v>
      </c>
      <c r="N553" s="67" t="s">
        <v>179</v>
      </c>
      <c r="O553" s="67" t="s">
        <v>179</v>
      </c>
      <c r="P553" s="67" t="s">
        <v>179</v>
      </c>
      <c r="AC553" s="71"/>
      <c r="AE553"/>
    </row>
    <row r="554" spans="1:31">
      <c r="A554" s="148">
        <v>43956</v>
      </c>
      <c r="B554" s="67" t="s">
        <v>232</v>
      </c>
      <c r="C554" s="67" t="s">
        <v>241</v>
      </c>
      <c r="D554" s="67" t="s">
        <v>130</v>
      </c>
      <c r="E554" s="67" t="s">
        <v>237</v>
      </c>
      <c r="F554" s="67" t="s">
        <v>238</v>
      </c>
      <c r="G554" s="67" t="s">
        <v>133</v>
      </c>
      <c r="H554">
        <v>1.0658075117516944E-2</v>
      </c>
      <c r="I554">
        <v>7.6856472667908446E-2</v>
      </c>
      <c r="J554">
        <v>4</v>
      </c>
      <c r="K554" s="152"/>
      <c r="L554">
        <v>4</v>
      </c>
      <c r="M554">
        <v>7.7280181829152431E-2</v>
      </c>
      <c r="N554" s="67" t="s">
        <v>179</v>
      </c>
      <c r="O554" s="67" t="s">
        <v>179</v>
      </c>
      <c r="P554" s="67" t="s">
        <v>179</v>
      </c>
      <c r="AC554" s="71"/>
      <c r="AE554"/>
    </row>
    <row r="555" spans="1:31">
      <c r="A555" s="148">
        <v>43956</v>
      </c>
      <c r="B555" s="67" t="s">
        <v>233</v>
      </c>
      <c r="C555" s="67" t="s">
        <v>242</v>
      </c>
      <c r="D555" s="67" t="s">
        <v>130</v>
      </c>
      <c r="E555" s="67" t="s">
        <v>237</v>
      </c>
      <c r="F555" s="67" t="s">
        <v>238</v>
      </c>
      <c r="G555" s="67" t="s">
        <v>134</v>
      </c>
      <c r="H555">
        <v>1.0658540413384392E-2</v>
      </c>
      <c r="I555">
        <v>7.6856472667908446E-2</v>
      </c>
      <c r="J555">
        <v>4</v>
      </c>
      <c r="K555" s="152"/>
      <c r="L555">
        <v>4</v>
      </c>
      <c r="M555">
        <v>7.7280181829152431E-2</v>
      </c>
      <c r="N555" s="67" t="s">
        <v>179</v>
      </c>
      <c r="O555" s="67" t="s">
        <v>179</v>
      </c>
      <c r="P555" s="67" t="s">
        <v>179</v>
      </c>
      <c r="AC555" s="71"/>
      <c r="AE555"/>
    </row>
    <row r="556" spans="1:31">
      <c r="A556" s="148">
        <v>43956</v>
      </c>
      <c r="B556" s="67" t="s">
        <v>234</v>
      </c>
      <c r="C556" s="67" t="s">
        <v>243</v>
      </c>
      <c r="D556" s="67" t="s">
        <v>130</v>
      </c>
      <c r="E556" s="67" t="s">
        <v>237</v>
      </c>
      <c r="F556" s="67" t="s">
        <v>238</v>
      </c>
      <c r="G556" s="67" t="s">
        <v>138</v>
      </c>
      <c r="H556">
        <v>1.065844403657204E-2</v>
      </c>
      <c r="I556">
        <v>7.6856472667908446E-2</v>
      </c>
      <c r="J556">
        <v>4</v>
      </c>
      <c r="K556" s="152"/>
      <c r="L556">
        <v>4</v>
      </c>
      <c r="M556">
        <v>7.7280181829152431E-2</v>
      </c>
      <c r="N556" s="67" t="s">
        <v>179</v>
      </c>
      <c r="O556" s="67" t="s">
        <v>179</v>
      </c>
      <c r="P556" s="67" t="s">
        <v>179</v>
      </c>
      <c r="AC556" s="71"/>
      <c r="AE556"/>
    </row>
    <row r="557" spans="1:31">
      <c r="A557" s="148">
        <v>43956</v>
      </c>
      <c r="B557" s="67" t="s">
        <v>235</v>
      </c>
      <c r="C557" s="67" t="s">
        <v>244</v>
      </c>
      <c r="D557" s="67" t="s">
        <v>130</v>
      </c>
      <c r="E557" s="67" t="s">
        <v>237</v>
      </c>
      <c r="F557" s="67" t="s">
        <v>238</v>
      </c>
      <c r="G557" s="67" t="s">
        <v>139</v>
      </c>
      <c r="H557">
        <v>1.0657504155697686E-2</v>
      </c>
      <c r="I557">
        <v>7.6856472667908446E-2</v>
      </c>
      <c r="J557">
        <v>4</v>
      </c>
      <c r="K557" s="152"/>
      <c r="L557">
        <v>4</v>
      </c>
      <c r="M557">
        <v>7.7280181829152431E-2</v>
      </c>
      <c r="N557" s="67" t="s">
        <v>179</v>
      </c>
      <c r="O557" s="67" t="s">
        <v>179</v>
      </c>
      <c r="P557" s="67" t="s">
        <v>179</v>
      </c>
      <c r="AC557" s="71"/>
      <c r="AE557"/>
    </row>
    <row r="558" spans="1:31">
      <c r="A558" s="148">
        <v>43956</v>
      </c>
      <c r="B558" s="67" t="s">
        <v>236</v>
      </c>
      <c r="C558" s="67" t="s">
        <v>245</v>
      </c>
      <c r="D558" s="67" t="s">
        <v>130</v>
      </c>
      <c r="E558" s="67" t="s">
        <v>237</v>
      </c>
      <c r="F558" s="67" t="s">
        <v>238</v>
      </c>
      <c r="G558" s="67" t="s">
        <v>239</v>
      </c>
      <c r="H558">
        <v>8.9521625736011922E-3</v>
      </c>
      <c r="I558">
        <v>7.6856472667908446E-2</v>
      </c>
      <c r="J558">
        <v>4</v>
      </c>
      <c r="K558" s="152"/>
      <c r="L558">
        <v>4</v>
      </c>
      <c r="M558">
        <v>7.7280181829152431E-2</v>
      </c>
      <c r="N558" s="67" t="s">
        <v>179</v>
      </c>
      <c r="O558" s="67" t="s">
        <v>179</v>
      </c>
      <c r="P558" s="67" t="s">
        <v>179</v>
      </c>
      <c r="AC558" s="71"/>
      <c r="AE558"/>
    </row>
    <row r="559" spans="1:31">
      <c r="A559" s="148">
        <v>43956</v>
      </c>
      <c r="B559" s="67" t="s">
        <v>118</v>
      </c>
      <c r="C559" s="67" t="s">
        <v>163</v>
      </c>
      <c r="D559" s="67" t="s">
        <v>130</v>
      </c>
      <c r="E559" s="67" t="s">
        <v>136</v>
      </c>
      <c r="F559" s="67" t="s">
        <v>217</v>
      </c>
      <c r="G559" s="67" t="s">
        <v>133</v>
      </c>
      <c r="H559">
        <v>7.7213679718971376E-2</v>
      </c>
      <c r="I559">
        <v>0.26747603262521802</v>
      </c>
      <c r="J559">
        <v>7</v>
      </c>
      <c r="K559" s="152"/>
      <c r="L559">
        <v>7</v>
      </c>
      <c r="M559">
        <v>0.26520426061482716</v>
      </c>
      <c r="N559" s="67" t="s">
        <v>179</v>
      </c>
      <c r="O559" s="67" t="s">
        <v>179</v>
      </c>
      <c r="P559" s="67" t="s">
        <v>179</v>
      </c>
      <c r="AC559" s="71"/>
      <c r="AE559"/>
    </row>
    <row r="560" spans="1:31">
      <c r="A560" s="148">
        <v>43956</v>
      </c>
      <c r="B560" s="67" t="s">
        <v>115</v>
      </c>
      <c r="C560" s="67" t="s">
        <v>164</v>
      </c>
      <c r="D560" s="67" t="s">
        <v>130</v>
      </c>
      <c r="E560" s="67" t="s">
        <v>136</v>
      </c>
      <c r="F560" s="67" t="s">
        <v>217</v>
      </c>
      <c r="G560" s="67" t="s">
        <v>134</v>
      </c>
      <c r="H560">
        <v>7.743334918663744E-2</v>
      </c>
      <c r="I560">
        <v>0.26823698998295648</v>
      </c>
      <c r="J560">
        <v>7</v>
      </c>
      <c r="K560" s="152"/>
      <c r="L560">
        <v>7</v>
      </c>
      <c r="M560">
        <v>0.26595903364355838</v>
      </c>
      <c r="N560" s="67" t="s">
        <v>179</v>
      </c>
      <c r="O560" s="67" t="s">
        <v>179</v>
      </c>
      <c r="P560" s="67" t="s">
        <v>179</v>
      </c>
      <c r="AC560" s="71"/>
      <c r="AE560"/>
    </row>
    <row r="561" spans="1:31">
      <c r="A561" s="148">
        <v>43949</v>
      </c>
      <c r="B561" s="67" t="s">
        <v>116</v>
      </c>
      <c r="C561" s="67" t="s">
        <v>165</v>
      </c>
      <c r="D561" s="67" t="s">
        <v>130</v>
      </c>
      <c r="E561" s="67" t="s">
        <v>137</v>
      </c>
      <c r="F561" s="67" t="s">
        <v>218</v>
      </c>
      <c r="G561" s="67" t="s">
        <v>133</v>
      </c>
      <c r="H561">
        <v>3.9394391256725961E-2</v>
      </c>
      <c r="I561">
        <v>0.13646617437979303</v>
      </c>
      <c r="J561">
        <v>5</v>
      </c>
      <c r="K561" s="152"/>
      <c r="L561">
        <v>4</v>
      </c>
      <c r="M561">
        <v>0.13646617437979303</v>
      </c>
      <c r="N561" s="67" t="s">
        <v>262</v>
      </c>
      <c r="O561" s="67" t="s">
        <v>263</v>
      </c>
      <c r="P561" s="67" t="s">
        <v>183</v>
      </c>
      <c r="AC561" s="71"/>
      <c r="AE561"/>
    </row>
    <row r="562" spans="1:31">
      <c r="A562" s="148">
        <v>43949</v>
      </c>
      <c r="B562" s="67" t="s">
        <v>117</v>
      </c>
      <c r="C562" s="67" t="s">
        <v>166</v>
      </c>
      <c r="D562" s="67" t="s">
        <v>130</v>
      </c>
      <c r="E562" s="67" t="s">
        <v>137</v>
      </c>
      <c r="F562" s="67" t="s">
        <v>218</v>
      </c>
      <c r="G562" s="67" t="s">
        <v>134</v>
      </c>
      <c r="H562">
        <v>3.9494673489333429E-2</v>
      </c>
      <c r="I562">
        <v>0.13681356222373819</v>
      </c>
      <c r="J562">
        <v>5</v>
      </c>
      <c r="K562" s="152"/>
      <c r="L562">
        <v>4</v>
      </c>
      <c r="M562">
        <v>0.13681356222373819</v>
      </c>
      <c r="N562" s="67" t="s">
        <v>262</v>
      </c>
      <c r="O562" s="67" t="s">
        <v>263</v>
      </c>
      <c r="P562" s="67" t="s">
        <v>183</v>
      </c>
      <c r="AC562" s="71"/>
      <c r="AE562"/>
    </row>
    <row r="563" spans="1:31">
      <c r="A563" s="148">
        <v>43949</v>
      </c>
      <c r="B563" s="67" t="s">
        <v>110</v>
      </c>
      <c r="C563" s="67" t="s">
        <v>180</v>
      </c>
      <c r="D563" s="67" t="s">
        <v>130</v>
      </c>
      <c r="E563" s="67" t="s">
        <v>131</v>
      </c>
      <c r="F563" s="67" t="s">
        <v>215</v>
      </c>
      <c r="G563" s="67" t="s">
        <v>133</v>
      </c>
      <c r="H563">
        <v>5.928779833639021E-2</v>
      </c>
      <c r="I563">
        <v>0.42753039382244701</v>
      </c>
      <c r="J563">
        <v>7</v>
      </c>
      <c r="K563" s="152"/>
      <c r="L563">
        <v>7</v>
      </c>
      <c r="M563">
        <v>0.42183375028721531</v>
      </c>
      <c r="N563" s="67" t="s">
        <v>179</v>
      </c>
      <c r="O563" s="67" t="s">
        <v>179</v>
      </c>
      <c r="P563" s="67" t="s">
        <v>179</v>
      </c>
      <c r="AC563" s="71"/>
      <c r="AE563"/>
    </row>
    <row r="564" spans="1:31">
      <c r="A564" s="148">
        <v>43949</v>
      </c>
      <c r="B564" s="67" t="s">
        <v>112</v>
      </c>
      <c r="C564" s="67" t="s">
        <v>161</v>
      </c>
      <c r="D564" s="67" t="s">
        <v>130</v>
      </c>
      <c r="E564" s="67" t="s">
        <v>131</v>
      </c>
      <c r="F564" s="67" t="s">
        <v>215</v>
      </c>
      <c r="G564" s="67" t="s">
        <v>134</v>
      </c>
      <c r="H564">
        <v>6.0487308831749499E-2</v>
      </c>
      <c r="I564">
        <v>0.43618018701539724</v>
      </c>
      <c r="J564">
        <v>7</v>
      </c>
      <c r="K564" s="152"/>
      <c r="L564">
        <v>7</v>
      </c>
      <c r="M564">
        <v>0.4306656185528876</v>
      </c>
      <c r="N564" s="67" t="s">
        <v>179</v>
      </c>
      <c r="O564" s="67" t="s">
        <v>179</v>
      </c>
      <c r="P564" s="67" t="s">
        <v>179</v>
      </c>
      <c r="AC564" s="71"/>
      <c r="AE564"/>
    </row>
    <row r="565" spans="1:31">
      <c r="A565" s="148">
        <v>43949</v>
      </c>
      <c r="B565" s="67" t="s">
        <v>114</v>
      </c>
      <c r="C565" s="67" t="s">
        <v>162</v>
      </c>
      <c r="D565" s="67" t="s">
        <v>130</v>
      </c>
      <c r="E565" s="67" t="s">
        <v>135</v>
      </c>
      <c r="F565" s="67" t="s">
        <v>216</v>
      </c>
      <c r="G565" s="67" t="s">
        <v>134</v>
      </c>
      <c r="H565">
        <v>1.9510113435604399E-2</v>
      </c>
      <c r="I565">
        <v>0.14068942876438109</v>
      </c>
      <c r="J565">
        <v>5</v>
      </c>
      <c r="K565" s="152"/>
      <c r="L565">
        <v>5</v>
      </c>
      <c r="M565">
        <v>0.1405036269375225</v>
      </c>
      <c r="N565" s="67" t="s">
        <v>179</v>
      </c>
      <c r="O565" s="67" t="s">
        <v>179</v>
      </c>
      <c r="P565" s="67" t="s">
        <v>179</v>
      </c>
      <c r="AC565" s="71"/>
      <c r="AE565"/>
    </row>
    <row r="566" spans="1:31">
      <c r="A566" s="148">
        <v>43949</v>
      </c>
      <c r="B566" s="67" t="s">
        <v>232</v>
      </c>
      <c r="C566" s="67" t="s">
        <v>241</v>
      </c>
      <c r="D566" s="67" t="s">
        <v>130</v>
      </c>
      <c r="E566" s="67" t="s">
        <v>237</v>
      </c>
      <c r="F566" s="67" t="s">
        <v>238</v>
      </c>
      <c r="G566" s="67" t="s">
        <v>133</v>
      </c>
      <c r="H566">
        <v>1.0716833006238061E-2</v>
      </c>
      <c r="I566">
        <v>7.7280181829152431E-2</v>
      </c>
      <c r="J566">
        <v>4</v>
      </c>
      <c r="K566" s="152"/>
      <c r="L566">
        <v>4</v>
      </c>
      <c r="M566">
        <v>7.7185649437195192E-2</v>
      </c>
      <c r="N566" s="67" t="s">
        <v>179</v>
      </c>
      <c r="O566" s="67" t="s">
        <v>179</v>
      </c>
      <c r="P566" s="67" t="s">
        <v>179</v>
      </c>
      <c r="AC566" s="71"/>
      <c r="AE566"/>
    </row>
    <row r="567" spans="1:31">
      <c r="A567" s="148">
        <v>43949</v>
      </c>
      <c r="B567" s="67" t="s">
        <v>233</v>
      </c>
      <c r="C567" s="67" t="s">
        <v>242</v>
      </c>
      <c r="D567" s="67" t="s">
        <v>130</v>
      </c>
      <c r="E567" s="67" t="s">
        <v>237</v>
      </c>
      <c r="F567" s="67" t="s">
        <v>238</v>
      </c>
      <c r="G567" s="67" t="s">
        <v>134</v>
      </c>
      <c r="H567">
        <v>1.0717387458897009E-2</v>
      </c>
      <c r="I567">
        <v>7.7280181829152431E-2</v>
      </c>
      <c r="J567">
        <v>4</v>
      </c>
      <c r="K567" s="152"/>
      <c r="L567">
        <v>4</v>
      </c>
      <c r="M567">
        <v>7.7185649437195192E-2</v>
      </c>
      <c r="N567" s="67" t="s">
        <v>179</v>
      </c>
      <c r="O567" s="67" t="s">
        <v>179</v>
      </c>
      <c r="P567" s="67" t="s">
        <v>179</v>
      </c>
      <c r="AC567" s="71"/>
      <c r="AE567"/>
    </row>
    <row r="568" spans="1:31">
      <c r="A568" s="148">
        <v>43949</v>
      </c>
      <c r="B568" s="67" t="s">
        <v>234</v>
      </c>
      <c r="C568" s="67" t="s">
        <v>243</v>
      </c>
      <c r="D568" s="67" t="s">
        <v>130</v>
      </c>
      <c r="E568" s="67" t="s">
        <v>237</v>
      </c>
      <c r="F568" s="67" t="s">
        <v>238</v>
      </c>
      <c r="G568" s="67" t="s">
        <v>138</v>
      </c>
      <c r="H568">
        <v>1.0717355889221522E-2</v>
      </c>
      <c r="I568">
        <v>7.7280181829152431E-2</v>
      </c>
      <c r="J568">
        <v>4</v>
      </c>
      <c r="K568" s="152"/>
      <c r="L568">
        <v>4</v>
      </c>
      <c r="M568">
        <v>7.7185649437195192E-2</v>
      </c>
      <c r="N568" s="67" t="s">
        <v>179</v>
      </c>
      <c r="O568" s="67" t="s">
        <v>179</v>
      </c>
      <c r="P568" s="67" t="s">
        <v>179</v>
      </c>
      <c r="AC568" s="71"/>
      <c r="AE568"/>
    </row>
    <row r="569" spans="1:31">
      <c r="A569" s="148">
        <v>43949</v>
      </c>
      <c r="B569" s="67" t="s">
        <v>235</v>
      </c>
      <c r="C569" s="67" t="s">
        <v>244</v>
      </c>
      <c r="D569" s="67" t="s">
        <v>130</v>
      </c>
      <c r="E569" s="67" t="s">
        <v>237</v>
      </c>
      <c r="F569" s="67" t="s">
        <v>238</v>
      </c>
      <c r="G569" s="67" t="s">
        <v>139</v>
      </c>
      <c r="H569">
        <v>1.0716045845671745E-2</v>
      </c>
      <c r="I569">
        <v>7.7280181829152431E-2</v>
      </c>
      <c r="J569">
        <v>4</v>
      </c>
      <c r="K569" s="152"/>
      <c r="L569">
        <v>4</v>
      </c>
      <c r="M569">
        <v>7.7185649437195192E-2</v>
      </c>
      <c r="N569" s="67" t="s">
        <v>179</v>
      </c>
      <c r="O569" s="67" t="s">
        <v>179</v>
      </c>
      <c r="P569" s="67" t="s">
        <v>179</v>
      </c>
      <c r="AC569" s="71"/>
      <c r="AE569"/>
    </row>
    <row r="570" spans="1:31">
      <c r="A570" s="148">
        <v>43949</v>
      </c>
      <c r="B570" s="67" t="s">
        <v>236</v>
      </c>
      <c r="C570" s="67" t="s">
        <v>245</v>
      </c>
      <c r="D570" s="67" t="s">
        <v>130</v>
      </c>
      <c r="E570" s="67" t="s">
        <v>237</v>
      </c>
      <c r="F570" s="67" t="s">
        <v>238</v>
      </c>
      <c r="G570" s="67" t="s">
        <v>239</v>
      </c>
      <c r="H570">
        <v>9.0815352760554319E-3</v>
      </c>
      <c r="I570">
        <v>7.7280181829152431E-2</v>
      </c>
      <c r="J570">
        <v>4</v>
      </c>
      <c r="K570" s="152"/>
      <c r="L570">
        <v>4</v>
      </c>
      <c r="M570">
        <v>7.7185649437195192E-2</v>
      </c>
      <c r="N570" s="67" t="s">
        <v>179</v>
      </c>
      <c r="O570" s="67" t="s">
        <v>179</v>
      </c>
      <c r="P570" s="67" t="s">
        <v>179</v>
      </c>
      <c r="AC570" s="71"/>
      <c r="AE570"/>
    </row>
    <row r="571" spans="1:31">
      <c r="A571" s="148">
        <v>43949</v>
      </c>
      <c r="B571" s="67" t="s">
        <v>118</v>
      </c>
      <c r="C571" s="67" t="s">
        <v>163</v>
      </c>
      <c r="D571" s="67" t="s">
        <v>130</v>
      </c>
      <c r="E571" s="67" t="s">
        <v>136</v>
      </c>
      <c r="F571" s="67" t="s">
        <v>217</v>
      </c>
      <c r="G571" s="67" t="s">
        <v>133</v>
      </c>
      <c r="H571">
        <v>7.6557875628103067E-2</v>
      </c>
      <c r="I571">
        <v>0.26520426061482716</v>
      </c>
      <c r="J571">
        <v>7</v>
      </c>
      <c r="K571" s="152"/>
      <c r="L571">
        <v>7</v>
      </c>
      <c r="M571">
        <v>0.26520426061482716</v>
      </c>
      <c r="N571" s="67" t="s">
        <v>179</v>
      </c>
      <c r="O571" s="67" t="s">
        <v>179</v>
      </c>
      <c r="P571" s="67" t="s">
        <v>179</v>
      </c>
      <c r="AC571" s="71"/>
      <c r="AE571"/>
    </row>
    <row r="572" spans="1:31">
      <c r="A572" s="148">
        <v>43949</v>
      </c>
      <c r="B572" s="67" t="s">
        <v>115</v>
      </c>
      <c r="C572" s="67" t="s">
        <v>164</v>
      </c>
      <c r="D572" s="67" t="s">
        <v>130</v>
      </c>
      <c r="E572" s="67" t="s">
        <v>136</v>
      </c>
      <c r="F572" s="67" t="s">
        <v>217</v>
      </c>
      <c r="G572" s="67" t="s">
        <v>134</v>
      </c>
      <c r="H572">
        <v>7.6775759833760587E-2</v>
      </c>
      <c r="I572">
        <v>0.26595903364355838</v>
      </c>
      <c r="J572">
        <v>7</v>
      </c>
      <c r="K572" s="152"/>
      <c r="L572">
        <v>7</v>
      </c>
      <c r="M572">
        <v>0.26595903364355838</v>
      </c>
      <c r="N572" s="67" t="s">
        <v>179</v>
      </c>
      <c r="O572" s="67" t="s">
        <v>179</v>
      </c>
      <c r="P572" s="67" t="s">
        <v>179</v>
      </c>
      <c r="AC572" s="71"/>
      <c r="AE572"/>
    </row>
    <row r="573" spans="1:31">
      <c r="A573" s="148">
        <v>43942</v>
      </c>
      <c r="B573" s="67" t="s">
        <v>116</v>
      </c>
      <c r="C573" s="67" t="s">
        <v>165</v>
      </c>
      <c r="D573" s="67" t="s">
        <v>130</v>
      </c>
      <c r="E573" s="67" t="s">
        <v>137</v>
      </c>
      <c r="F573" s="67" t="s">
        <v>218</v>
      </c>
      <c r="G573" s="67" t="s">
        <v>133</v>
      </c>
      <c r="H573">
        <v>3.9394391256725961E-2</v>
      </c>
      <c r="I573">
        <v>0.13646617437979303</v>
      </c>
      <c r="J573">
        <v>5</v>
      </c>
      <c r="K573" s="152"/>
      <c r="L573">
        <v>4</v>
      </c>
      <c r="M573">
        <v>9.7837285038070723E-2</v>
      </c>
      <c r="N573" s="67" t="s">
        <v>248</v>
      </c>
      <c r="O573" s="67" t="s">
        <v>249</v>
      </c>
      <c r="P573" s="67" t="s">
        <v>183</v>
      </c>
      <c r="AC573" s="71"/>
      <c r="AE573"/>
    </row>
    <row r="574" spans="1:31">
      <c r="A574" s="148">
        <v>43942</v>
      </c>
      <c r="B574" s="67" t="s">
        <v>117</v>
      </c>
      <c r="C574" s="67" t="s">
        <v>166</v>
      </c>
      <c r="D574" s="67" t="s">
        <v>130</v>
      </c>
      <c r="E574" s="67" t="s">
        <v>137</v>
      </c>
      <c r="F574" s="67" t="s">
        <v>218</v>
      </c>
      <c r="G574" s="67" t="s">
        <v>134</v>
      </c>
      <c r="H574">
        <v>3.9494673489333429E-2</v>
      </c>
      <c r="I574">
        <v>0.13681356222373819</v>
      </c>
      <c r="J574">
        <v>5</v>
      </c>
      <c r="K574" s="152"/>
      <c r="L574">
        <v>4</v>
      </c>
      <c r="M574">
        <v>9.8333511107229016E-2</v>
      </c>
      <c r="N574" s="67" t="s">
        <v>248</v>
      </c>
      <c r="O574" s="67" t="s">
        <v>249</v>
      </c>
      <c r="P574" s="67" t="s">
        <v>183</v>
      </c>
      <c r="AC574" s="71"/>
      <c r="AE574"/>
    </row>
    <row r="575" spans="1:31">
      <c r="A575" s="148">
        <v>43942</v>
      </c>
      <c r="B575" s="67" t="s">
        <v>110</v>
      </c>
      <c r="C575" s="67" t="s">
        <v>180</v>
      </c>
      <c r="D575" s="67" t="s">
        <v>130</v>
      </c>
      <c r="E575" s="67" t="s">
        <v>131</v>
      </c>
      <c r="F575" s="67" t="s">
        <v>215</v>
      </c>
      <c r="G575" s="67" t="s">
        <v>133</v>
      </c>
      <c r="H575">
        <v>5.8497816014685663E-2</v>
      </c>
      <c r="I575">
        <v>0.42183375028721531</v>
      </c>
      <c r="J575">
        <v>7</v>
      </c>
      <c r="K575" s="152"/>
      <c r="L575">
        <v>7</v>
      </c>
      <c r="M575">
        <v>0.41534426275486452</v>
      </c>
      <c r="N575" s="67" t="s">
        <v>179</v>
      </c>
      <c r="O575" s="67" t="s">
        <v>179</v>
      </c>
      <c r="P575" s="67" t="s">
        <v>179</v>
      </c>
      <c r="AC575" s="71"/>
      <c r="AE575"/>
    </row>
    <row r="576" spans="1:31">
      <c r="A576" s="148">
        <v>43942</v>
      </c>
      <c r="B576" s="67" t="s">
        <v>112</v>
      </c>
      <c r="C576" s="67" t="s">
        <v>161</v>
      </c>
      <c r="D576" s="67" t="s">
        <v>130</v>
      </c>
      <c r="E576" s="67" t="s">
        <v>131</v>
      </c>
      <c r="F576" s="67" t="s">
        <v>215</v>
      </c>
      <c r="G576" s="67" t="s">
        <v>134</v>
      </c>
      <c r="H576">
        <v>5.9722575779686607E-2</v>
      </c>
      <c r="I576">
        <v>0.4306656185528876</v>
      </c>
      <c r="J576">
        <v>7</v>
      </c>
      <c r="K576" s="152"/>
      <c r="L576">
        <v>7</v>
      </c>
      <c r="M576">
        <v>0.42437577280352146</v>
      </c>
      <c r="N576" s="67" t="s">
        <v>179</v>
      </c>
      <c r="O576" s="67" t="s">
        <v>179</v>
      </c>
      <c r="P576" s="67" t="s">
        <v>179</v>
      </c>
      <c r="AC576" s="71"/>
      <c r="AE576"/>
    </row>
    <row r="577" spans="1:31">
      <c r="A577" s="148">
        <v>43942</v>
      </c>
      <c r="B577" s="67" t="s">
        <v>114</v>
      </c>
      <c r="C577" s="67" t="s">
        <v>162</v>
      </c>
      <c r="D577" s="67" t="s">
        <v>130</v>
      </c>
      <c r="E577" s="67" t="s">
        <v>135</v>
      </c>
      <c r="F577" s="67" t="s">
        <v>216</v>
      </c>
      <c r="G577" s="67" t="s">
        <v>134</v>
      </c>
      <c r="H577">
        <v>1.948434735815003E-2</v>
      </c>
      <c r="I577">
        <v>0.1405036269375225</v>
      </c>
      <c r="J577">
        <v>5</v>
      </c>
      <c r="K577" s="152"/>
      <c r="L577">
        <v>5</v>
      </c>
      <c r="M577">
        <v>0.13954031187137528</v>
      </c>
      <c r="N577" s="67" t="s">
        <v>179</v>
      </c>
      <c r="O577" s="67" t="s">
        <v>179</v>
      </c>
      <c r="P577" s="67" t="s">
        <v>179</v>
      </c>
      <c r="AC577" s="71"/>
      <c r="AE577"/>
    </row>
    <row r="578" spans="1:31">
      <c r="A578" s="148">
        <v>43942</v>
      </c>
      <c r="B578" s="67" t="s">
        <v>232</v>
      </c>
      <c r="C578" s="67" t="s">
        <v>241</v>
      </c>
      <c r="D578" s="67" t="s">
        <v>130</v>
      </c>
      <c r="E578" s="67" t="s">
        <v>237</v>
      </c>
      <c r="F578" s="67" t="s">
        <v>238</v>
      </c>
      <c r="G578" s="67" t="s">
        <v>133</v>
      </c>
      <c r="H578">
        <v>1.070372372214598E-2</v>
      </c>
      <c r="I578">
        <v>7.7185649437195192E-2</v>
      </c>
      <c r="J578">
        <v>4</v>
      </c>
      <c r="K578" s="152"/>
      <c r="L578">
        <v>4</v>
      </c>
      <c r="M578">
        <v>7.6895875312483181E-2</v>
      </c>
      <c r="N578" s="67" t="s">
        <v>179</v>
      </c>
      <c r="O578" s="67" t="s">
        <v>179</v>
      </c>
      <c r="P578" s="67" t="s">
        <v>179</v>
      </c>
      <c r="AC578" s="71"/>
      <c r="AE578"/>
    </row>
    <row r="579" spans="1:31">
      <c r="A579" s="148">
        <v>43942</v>
      </c>
      <c r="B579" s="67" t="s">
        <v>233</v>
      </c>
      <c r="C579" s="67" t="s">
        <v>242</v>
      </c>
      <c r="D579" s="67" t="s">
        <v>130</v>
      </c>
      <c r="E579" s="67" t="s">
        <v>237</v>
      </c>
      <c r="F579" s="67" t="s">
        <v>238</v>
      </c>
      <c r="G579" s="67" t="s">
        <v>134</v>
      </c>
      <c r="H579">
        <v>1.0704156622810327E-2</v>
      </c>
      <c r="I579">
        <v>7.7185649437195192E-2</v>
      </c>
      <c r="J579">
        <v>4</v>
      </c>
      <c r="K579" s="152"/>
      <c r="L579">
        <v>4</v>
      </c>
      <c r="M579">
        <v>7.6895875312483181E-2</v>
      </c>
      <c r="N579" s="67" t="s">
        <v>179</v>
      </c>
      <c r="O579" s="67" t="s">
        <v>179</v>
      </c>
      <c r="P579" s="67" t="s">
        <v>179</v>
      </c>
      <c r="AC579" s="71"/>
      <c r="AE579"/>
    </row>
    <row r="580" spans="1:31">
      <c r="A580" s="148">
        <v>43942</v>
      </c>
      <c r="B580" s="67" t="s">
        <v>234</v>
      </c>
      <c r="C580" s="67" t="s">
        <v>243</v>
      </c>
      <c r="D580" s="67" t="s">
        <v>130</v>
      </c>
      <c r="E580" s="67" t="s">
        <v>237</v>
      </c>
      <c r="F580" s="67" t="s">
        <v>238</v>
      </c>
      <c r="G580" s="67" t="s">
        <v>138</v>
      </c>
      <c r="H580">
        <v>1.0704156622810327E-2</v>
      </c>
      <c r="I580">
        <v>7.7185649437195192E-2</v>
      </c>
      <c r="J580">
        <v>4</v>
      </c>
      <c r="K580" s="152"/>
      <c r="L580">
        <v>4</v>
      </c>
      <c r="M580">
        <v>7.6895875312483181E-2</v>
      </c>
      <c r="N580" s="67" t="s">
        <v>179</v>
      </c>
      <c r="O580" s="67" t="s">
        <v>179</v>
      </c>
      <c r="P580" s="67" t="s">
        <v>179</v>
      </c>
      <c r="AC580" s="71"/>
      <c r="AE580"/>
    </row>
    <row r="581" spans="1:31">
      <c r="A581" s="148">
        <v>43942</v>
      </c>
      <c r="B581" s="67" t="s">
        <v>235</v>
      </c>
      <c r="C581" s="67" t="s">
        <v>244</v>
      </c>
      <c r="D581" s="67" t="s">
        <v>130</v>
      </c>
      <c r="E581" s="67" t="s">
        <v>237</v>
      </c>
      <c r="F581" s="67" t="s">
        <v>238</v>
      </c>
      <c r="G581" s="67" t="s">
        <v>139</v>
      </c>
      <c r="H581">
        <v>1.0703025706969758E-2</v>
      </c>
      <c r="I581">
        <v>7.7185649437195192E-2</v>
      </c>
      <c r="J581">
        <v>4</v>
      </c>
      <c r="K581" s="152"/>
      <c r="L581">
        <v>4</v>
      </c>
      <c r="M581">
        <v>7.6895875312483181E-2</v>
      </c>
      <c r="N581" s="67" t="s">
        <v>179</v>
      </c>
      <c r="O581" s="67" t="s">
        <v>179</v>
      </c>
      <c r="P581" s="67" t="s">
        <v>179</v>
      </c>
      <c r="AC581" s="71"/>
      <c r="AE581"/>
    </row>
    <row r="582" spans="1:31">
      <c r="A582" s="148">
        <v>43942</v>
      </c>
      <c r="B582" s="67" t="s">
        <v>236</v>
      </c>
      <c r="C582" s="67" t="s">
        <v>245</v>
      </c>
      <c r="D582" s="67" t="s">
        <v>130</v>
      </c>
      <c r="E582" s="67" t="s">
        <v>237</v>
      </c>
      <c r="F582" s="67" t="s">
        <v>238</v>
      </c>
      <c r="G582" s="67" t="s">
        <v>239</v>
      </c>
      <c r="H582">
        <v>9.0812640695986206E-3</v>
      </c>
      <c r="I582">
        <v>7.7185649437195192E-2</v>
      </c>
      <c r="J582">
        <v>4</v>
      </c>
      <c r="K582" s="152"/>
      <c r="L582">
        <v>4</v>
      </c>
      <c r="M582">
        <v>7.6895875312483181E-2</v>
      </c>
      <c r="N582" s="67" t="s">
        <v>179</v>
      </c>
      <c r="O582" s="67" t="s">
        <v>179</v>
      </c>
      <c r="P582" s="67" t="s">
        <v>179</v>
      </c>
      <c r="AC582" s="71"/>
      <c r="AE582"/>
    </row>
    <row r="583" spans="1:31">
      <c r="A583" s="148">
        <v>43942</v>
      </c>
      <c r="B583" s="67" t="s">
        <v>118</v>
      </c>
      <c r="C583" s="67" t="s">
        <v>163</v>
      </c>
      <c r="D583" s="67" t="s">
        <v>130</v>
      </c>
      <c r="E583" s="67" t="s">
        <v>136</v>
      </c>
      <c r="F583" s="67" t="s">
        <v>217</v>
      </c>
      <c r="G583" s="67" t="s">
        <v>133</v>
      </c>
      <c r="H583">
        <v>7.6557875628103067E-2</v>
      </c>
      <c r="I583">
        <v>0.26520426061482716</v>
      </c>
      <c r="J583">
        <v>7</v>
      </c>
      <c r="K583" s="152"/>
      <c r="L583">
        <v>7</v>
      </c>
      <c r="M583">
        <v>0.26520426061482716</v>
      </c>
      <c r="N583" s="67" t="s">
        <v>179</v>
      </c>
      <c r="O583" s="67" t="s">
        <v>179</v>
      </c>
      <c r="P583" s="67" t="s">
        <v>179</v>
      </c>
      <c r="AC583" s="71"/>
      <c r="AE583"/>
    </row>
    <row r="584" spans="1:31">
      <c r="A584" s="148">
        <v>43942</v>
      </c>
      <c r="B584" s="67" t="s">
        <v>115</v>
      </c>
      <c r="C584" s="67" t="s">
        <v>164</v>
      </c>
      <c r="D584" s="67" t="s">
        <v>130</v>
      </c>
      <c r="E584" s="67" t="s">
        <v>136</v>
      </c>
      <c r="F584" s="67" t="s">
        <v>217</v>
      </c>
      <c r="G584" s="67" t="s">
        <v>134</v>
      </c>
      <c r="H584">
        <v>7.6775759833760587E-2</v>
      </c>
      <c r="I584">
        <v>0.26595903364355838</v>
      </c>
      <c r="J584">
        <v>7</v>
      </c>
      <c r="K584" s="152"/>
      <c r="L584">
        <v>7</v>
      </c>
      <c r="M584">
        <v>0.26595903364355838</v>
      </c>
      <c r="N584" s="67" t="s">
        <v>179</v>
      </c>
      <c r="O584" s="67" t="s">
        <v>179</v>
      </c>
      <c r="P584" s="67" t="s">
        <v>179</v>
      </c>
      <c r="AC584" s="71"/>
      <c r="AE584"/>
    </row>
    <row r="585" spans="1:31">
      <c r="A585" s="148">
        <v>43935</v>
      </c>
      <c r="B585" s="67" t="s">
        <v>116</v>
      </c>
      <c r="C585" s="67" t="s">
        <v>165</v>
      </c>
      <c r="D585" s="67" t="s">
        <v>130</v>
      </c>
      <c r="E585" s="67" t="s">
        <v>137</v>
      </c>
      <c r="F585" s="67" t="s">
        <v>218</v>
      </c>
      <c r="G585" s="67" t="s">
        <v>133</v>
      </c>
      <c r="H585">
        <v>2.8243191426756142E-2</v>
      </c>
      <c r="I585">
        <v>9.7837285038070723E-2</v>
      </c>
      <c r="J585">
        <v>4</v>
      </c>
      <c r="K585" s="152"/>
      <c r="L585">
        <v>4</v>
      </c>
      <c r="M585">
        <v>9.7837285038070723E-2</v>
      </c>
      <c r="N585" s="67" t="s">
        <v>179</v>
      </c>
      <c r="O585" s="67" t="s">
        <v>179</v>
      </c>
      <c r="P585" s="67" t="s">
        <v>179</v>
      </c>
      <c r="AC585" s="71"/>
      <c r="AE585"/>
    </row>
    <row r="586" spans="1:31">
      <c r="A586" s="148">
        <v>43935</v>
      </c>
      <c r="B586" s="67" t="s">
        <v>117</v>
      </c>
      <c r="C586" s="67" t="s">
        <v>166</v>
      </c>
      <c r="D586" s="67" t="s">
        <v>130</v>
      </c>
      <c r="E586" s="67" t="s">
        <v>137</v>
      </c>
      <c r="F586" s="67" t="s">
        <v>218</v>
      </c>
      <c r="G586" s="67" t="s">
        <v>134</v>
      </c>
      <c r="H586">
        <v>2.8386439554059863E-2</v>
      </c>
      <c r="I586">
        <v>9.8333511107229016E-2</v>
      </c>
      <c r="J586">
        <v>4</v>
      </c>
      <c r="K586" s="152"/>
      <c r="L586">
        <v>4</v>
      </c>
      <c r="M586">
        <v>9.8333511107229016E-2</v>
      </c>
      <c r="N586" s="67" t="s">
        <v>179</v>
      </c>
      <c r="O586" s="67" t="s">
        <v>179</v>
      </c>
      <c r="P586" s="67" t="s">
        <v>179</v>
      </c>
      <c r="AC586" s="71"/>
      <c r="AE586"/>
    </row>
    <row r="587" spans="1:31">
      <c r="A587" s="148">
        <v>43935</v>
      </c>
      <c r="B587" s="67" t="s">
        <v>110</v>
      </c>
      <c r="C587" s="67" t="s">
        <v>180</v>
      </c>
      <c r="D587" s="67" t="s">
        <v>130</v>
      </c>
      <c r="E587" s="67" t="s">
        <v>131</v>
      </c>
      <c r="F587" s="67" t="s">
        <v>215</v>
      </c>
      <c r="G587" s="67" t="s">
        <v>133</v>
      </c>
      <c r="H587">
        <v>5.759788601278662E-2</v>
      </c>
      <c r="I587">
        <v>0.41534426275486452</v>
      </c>
      <c r="J587">
        <v>7</v>
      </c>
      <c r="K587" s="152"/>
      <c r="L587">
        <v>7</v>
      </c>
      <c r="M587">
        <v>0.41391374516569818</v>
      </c>
      <c r="N587" s="67" t="s">
        <v>179</v>
      </c>
      <c r="O587" s="67" t="s">
        <v>179</v>
      </c>
      <c r="P587" s="67" t="s">
        <v>179</v>
      </c>
      <c r="AC587" s="71"/>
      <c r="AE587"/>
    </row>
    <row r="588" spans="1:31">
      <c r="A588" s="148">
        <v>43935</v>
      </c>
      <c r="B588" s="67" t="s">
        <v>112</v>
      </c>
      <c r="C588" s="67" t="s">
        <v>161</v>
      </c>
      <c r="D588" s="67" t="s">
        <v>130</v>
      </c>
      <c r="E588" s="67" t="s">
        <v>131</v>
      </c>
      <c r="F588" s="67" t="s">
        <v>215</v>
      </c>
      <c r="G588" s="67" t="s">
        <v>134</v>
      </c>
      <c r="H588">
        <v>5.8850331111836657E-2</v>
      </c>
      <c r="I588">
        <v>0.42437577280352146</v>
      </c>
      <c r="J588">
        <v>7</v>
      </c>
      <c r="K588" s="152"/>
      <c r="L588">
        <v>7</v>
      </c>
      <c r="M588">
        <v>0.42299353679348328</v>
      </c>
      <c r="N588" s="67" t="s">
        <v>179</v>
      </c>
      <c r="O588" s="67" t="s">
        <v>179</v>
      </c>
      <c r="P588" s="67" t="s">
        <v>179</v>
      </c>
      <c r="AC588" s="71"/>
      <c r="AE588"/>
    </row>
    <row r="589" spans="1:31">
      <c r="A589" s="148">
        <v>43935</v>
      </c>
      <c r="B589" s="67" t="s">
        <v>114</v>
      </c>
      <c r="C589" s="67" t="s">
        <v>162</v>
      </c>
      <c r="D589" s="67" t="s">
        <v>130</v>
      </c>
      <c r="E589" s="67" t="s">
        <v>135</v>
      </c>
      <c r="F589" s="67" t="s">
        <v>216</v>
      </c>
      <c r="G589" s="67" t="s">
        <v>134</v>
      </c>
      <c r="H589">
        <v>1.9350759594095386E-2</v>
      </c>
      <c r="I589">
        <v>0.13954031187137528</v>
      </c>
      <c r="J589">
        <v>5</v>
      </c>
      <c r="K589" s="152"/>
      <c r="L589">
        <v>5</v>
      </c>
      <c r="M589">
        <v>0.13947135392940535</v>
      </c>
      <c r="N589" s="67" t="s">
        <v>179</v>
      </c>
      <c r="O589" s="67" t="s">
        <v>179</v>
      </c>
      <c r="P589" s="67" t="s">
        <v>179</v>
      </c>
      <c r="AC589" s="71"/>
      <c r="AE589"/>
    </row>
    <row r="590" spans="1:31">
      <c r="A590" s="148">
        <v>43935</v>
      </c>
      <c r="B590" s="67" t="s">
        <v>232</v>
      </c>
      <c r="C590" s="67" t="s">
        <v>241</v>
      </c>
      <c r="D590" s="67" t="s">
        <v>130</v>
      </c>
      <c r="E590" s="67" t="s">
        <v>237</v>
      </c>
      <c r="F590" s="67" t="s">
        <v>238</v>
      </c>
      <c r="G590" s="67" t="s">
        <v>133</v>
      </c>
      <c r="H590">
        <v>1.0663539281186294E-2</v>
      </c>
      <c r="I590">
        <v>7.6895875312483181E-2</v>
      </c>
      <c r="J590">
        <v>4</v>
      </c>
      <c r="K590" s="152"/>
      <c r="L590">
        <v>4</v>
      </c>
      <c r="M590">
        <v>7.7195303122971223E-2</v>
      </c>
      <c r="N590" s="67" t="s">
        <v>179</v>
      </c>
      <c r="O590" s="67" t="s">
        <v>179</v>
      </c>
      <c r="P590" s="67" t="s">
        <v>179</v>
      </c>
      <c r="AC590" s="71"/>
      <c r="AE590"/>
    </row>
    <row r="591" spans="1:31">
      <c r="A591" s="148">
        <v>43935</v>
      </c>
      <c r="B591" s="67" t="s">
        <v>233</v>
      </c>
      <c r="C591" s="67" t="s">
        <v>242</v>
      </c>
      <c r="D591" s="67" t="s">
        <v>130</v>
      </c>
      <c r="E591" s="67" t="s">
        <v>237</v>
      </c>
      <c r="F591" s="67" t="s">
        <v>238</v>
      </c>
      <c r="G591" s="67" t="s">
        <v>134</v>
      </c>
      <c r="H591">
        <v>1.066398435425899E-2</v>
      </c>
      <c r="I591">
        <v>7.6895875312483181E-2</v>
      </c>
      <c r="J591">
        <v>4</v>
      </c>
      <c r="K591" s="152"/>
      <c r="L591">
        <v>4</v>
      </c>
      <c r="M591">
        <v>7.7195303122971223E-2</v>
      </c>
      <c r="N591" s="67" t="s">
        <v>179</v>
      </c>
      <c r="O591" s="67" t="s">
        <v>179</v>
      </c>
      <c r="P591" s="67" t="s">
        <v>179</v>
      </c>
      <c r="AC591" s="71"/>
      <c r="AE591"/>
    </row>
    <row r="592" spans="1:31">
      <c r="A592" s="148">
        <v>43935</v>
      </c>
      <c r="B592" s="67" t="s">
        <v>234</v>
      </c>
      <c r="C592" s="67" t="s">
        <v>243</v>
      </c>
      <c r="D592" s="67" t="s">
        <v>130</v>
      </c>
      <c r="E592" s="67" t="s">
        <v>237</v>
      </c>
      <c r="F592" s="67" t="s">
        <v>238</v>
      </c>
      <c r="G592" s="67" t="s">
        <v>138</v>
      </c>
      <c r="H592">
        <v>1.066398435425899E-2</v>
      </c>
      <c r="I592">
        <v>7.6895875312483181E-2</v>
      </c>
      <c r="J592">
        <v>4</v>
      </c>
      <c r="K592" s="152"/>
      <c r="L592">
        <v>4</v>
      </c>
      <c r="M592">
        <v>7.7195303122971223E-2</v>
      </c>
      <c r="N592" s="67" t="s">
        <v>179</v>
      </c>
      <c r="O592" s="67" t="s">
        <v>179</v>
      </c>
      <c r="P592" s="67" t="s">
        <v>179</v>
      </c>
      <c r="AC592" s="71"/>
      <c r="AE592"/>
    </row>
    <row r="593" spans="1:31">
      <c r="A593" s="148">
        <v>43935</v>
      </c>
      <c r="B593" s="67" t="s">
        <v>235</v>
      </c>
      <c r="C593" s="67" t="s">
        <v>244</v>
      </c>
      <c r="D593" s="67" t="s">
        <v>130</v>
      </c>
      <c r="E593" s="67" t="s">
        <v>237</v>
      </c>
      <c r="F593" s="67" t="s">
        <v>238</v>
      </c>
      <c r="G593" s="67" t="s">
        <v>139</v>
      </c>
      <c r="H593">
        <v>1.066272969180871E-2</v>
      </c>
      <c r="I593">
        <v>7.6895875312483181E-2</v>
      </c>
      <c r="J593">
        <v>4</v>
      </c>
      <c r="K593" s="152"/>
      <c r="L593">
        <v>4</v>
      </c>
      <c r="M593">
        <v>7.7195303122971223E-2</v>
      </c>
      <c r="N593" s="67" t="s">
        <v>179</v>
      </c>
      <c r="O593" s="67" t="s">
        <v>179</v>
      </c>
      <c r="P593" s="67" t="s">
        <v>179</v>
      </c>
      <c r="AC593" s="71"/>
      <c r="AE593"/>
    </row>
    <row r="594" spans="1:31">
      <c r="A594" s="148">
        <v>43935</v>
      </c>
      <c r="B594" s="67" t="s">
        <v>236</v>
      </c>
      <c r="C594" s="67" t="s">
        <v>245</v>
      </c>
      <c r="D594" s="67" t="s">
        <v>130</v>
      </c>
      <c r="E594" s="67" t="s">
        <v>237</v>
      </c>
      <c r="F594" s="67" t="s">
        <v>238</v>
      </c>
      <c r="G594" s="67" t="s">
        <v>239</v>
      </c>
      <c r="H594">
        <v>9.0819346165383411E-3</v>
      </c>
      <c r="I594">
        <v>7.6895875312483181E-2</v>
      </c>
      <c r="J594">
        <v>4</v>
      </c>
      <c r="K594" s="152"/>
      <c r="L594">
        <v>4</v>
      </c>
      <c r="M594">
        <v>7.7195303122971223E-2</v>
      </c>
      <c r="N594" s="67" t="s">
        <v>179</v>
      </c>
      <c r="O594" s="67" t="s">
        <v>179</v>
      </c>
      <c r="P594" s="67" t="s">
        <v>179</v>
      </c>
      <c r="AC594" s="71"/>
      <c r="AE594"/>
    </row>
    <row r="595" spans="1:31">
      <c r="A595" s="148">
        <v>43935</v>
      </c>
      <c r="B595" s="67" t="s">
        <v>118</v>
      </c>
      <c r="C595" s="67" t="s">
        <v>163</v>
      </c>
      <c r="D595" s="67" t="s">
        <v>130</v>
      </c>
      <c r="E595" s="67" t="s">
        <v>136</v>
      </c>
      <c r="F595" s="67" t="s">
        <v>217</v>
      </c>
      <c r="G595" s="67" t="s">
        <v>133</v>
      </c>
      <c r="H595">
        <v>7.6557875628103067E-2</v>
      </c>
      <c r="I595">
        <v>0.26520426061482716</v>
      </c>
      <c r="J595">
        <v>7</v>
      </c>
      <c r="K595" s="152"/>
      <c r="L595">
        <v>7</v>
      </c>
      <c r="M595">
        <v>0.25714720200205721</v>
      </c>
      <c r="N595" s="67" t="s">
        <v>179</v>
      </c>
      <c r="O595" s="67" t="s">
        <v>179</v>
      </c>
      <c r="P595" s="67" t="s">
        <v>179</v>
      </c>
      <c r="AC595" s="71"/>
      <c r="AE595"/>
    </row>
    <row r="596" spans="1:31">
      <c r="A596" s="148">
        <v>43935</v>
      </c>
      <c r="B596" s="67" t="s">
        <v>115</v>
      </c>
      <c r="C596" s="67" t="s">
        <v>164</v>
      </c>
      <c r="D596" s="67" t="s">
        <v>130</v>
      </c>
      <c r="E596" s="67" t="s">
        <v>136</v>
      </c>
      <c r="F596" s="67" t="s">
        <v>217</v>
      </c>
      <c r="G596" s="67" t="s">
        <v>134</v>
      </c>
      <c r="H596">
        <v>7.6775759833760587E-2</v>
      </c>
      <c r="I596">
        <v>0.26595903364355838</v>
      </c>
      <c r="J596">
        <v>7</v>
      </c>
      <c r="K596" s="152"/>
      <c r="L596">
        <v>7</v>
      </c>
      <c r="M596">
        <v>0.2572137508591168</v>
      </c>
      <c r="N596" s="67" t="s">
        <v>179</v>
      </c>
      <c r="O596" s="67" t="s">
        <v>179</v>
      </c>
      <c r="P596" s="67" t="s">
        <v>179</v>
      </c>
      <c r="AC596" s="71"/>
      <c r="AE596"/>
    </row>
    <row r="597" spans="1:31">
      <c r="A597" s="148">
        <v>43928</v>
      </c>
      <c r="B597" s="67" t="s">
        <v>116</v>
      </c>
      <c r="C597" s="67" t="s">
        <v>165</v>
      </c>
      <c r="D597" s="67" t="s">
        <v>130</v>
      </c>
      <c r="E597" s="67" t="s">
        <v>137</v>
      </c>
      <c r="F597" s="67" t="s">
        <v>218</v>
      </c>
      <c r="G597" s="67" t="s">
        <v>133</v>
      </c>
      <c r="H597">
        <v>2.8243191426756142E-2</v>
      </c>
      <c r="I597">
        <v>9.7837285038070723E-2</v>
      </c>
      <c r="J597">
        <v>4</v>
      </c>
      <c r="K597" s="152"/>
      <c r="L597">
        <v>4</v>
      </c>
      <c r="M597">
        <v>9.7019205777507792E-2</v>
      </c>
      <c r="N597" s="67" t="s">
        <v>179</v>
      </c>
      <c r="O597" s="67" t="s">
        <v>179</v>
      </c>
      <c r="P597" s="67" t="s">
        <v>179</v>
      </c>
      <c r="AC597" s="71"/>
      <c r="AE597"/>
    </row>
    <row r="598" spans="1:31">
      <c r="A598" s="148">
        <v>43928</v>
      </c>
      <c r="B598" s="67" t="s">
        <v>117</v>
      </c>
      <c r="C598" s="67" t="s">
        <v>166</v>
      </c>
      <c r="D598" s="67" t="s">
        <v>130</v>
      </c>
      <c r="E598" s="67" t="s">
        <v>137</v>
      </c>
      <c r="F598" s="67" t="s">
        <v>218</v>
      </c>
      <c r="G598" s="67" t="s">
        <v>134</v>
      </c>
      <c r="H598">
        <v>2.8386439554059863E-2</v>
      </c>
      <c r="I598">
        <v>9.8333511107229016E-2</v>
      </c>
      <c r="J598">
        <v>4</v>
      </c>
      <c r="K598" s="152"/>
      <c r="L598">
        <v>4</v>
      </c>
      <c r="M598">
        <v>9.7510135322056407E-2</v>
      </c>
      <c r="N598" s="67" t="s">
        <v>179</v>
      </c>
      <c r="O598" s="67" t="s">
        <v>179</v>
      </c>
      <c r="P598" s="67" t="s">
        <v>179</v>
      </c>
      <c r="AC598" s="71"/>
      <c r="AE598"/>
    </row>
    <row r="599" spans="1:31">
      <c r="A599" s="148">
        <v>43928</v>
      </c>
      <c r="B599" s="67" t="s">
        <v>110</v>
      </c>
      <c r="C599" s="67" t="s">
        <v>180</v>
      </c>
      <c r="D599" s="67" t="s">
        <v>130</v>
      </c>
      <c r="E599" s="67" t="s">
        <v>131</v>
      </c>
      <c r="F599" s="67" t="s">
        <v>215</v>
      </c>
      <c r="G599" s="67" t="s">
        <v>133</v>
      </c>
      <c r="H599">
        <v>5.7399508915933067E-2</v>
      </c>
      <c r="I599">
        <v>0.41391374516569818</v>
      </c>
      <c r="J599">
        <v>7</v>
      </c>
      <c r="K599" s="152"/>
      <c r="L599">
        <v>7</v>
      </c>
      <c r="M599">
        <v>0.41362787100631609</v>
      </c>
      <c r="N599" s="67" t="s">
        <v>179</v>
      </c>
      <c r="O599" s="67" t="s">
        <v>179</v>
      </c>
      <c r="P599" s="67" t="s">
        <v>179</v>
      </c>
      <c r="AC599" s="71"/>
      <c r="AE599"/>
    </row>
    <row r="600" spans="1:31">
      <c r="A600" s="148">
        <v>43928</v>
      </c>
      <c r="B600" s="67" t="s">
        <v>112</v>
      </c>
      <c r="C600" s="67" t="s">
        <v>161</v>
      </c>
      <c r="D600" s="67" t="s">
        <v>130</v>
      </c>
      <c r="E600" s="67" t="s">
        <v>131</v>
      </c>
      <c r="F600" s="67" t="s">
        <v>215</v>
      </c>
      <c r="G600" s="67" t="s">
        <v>134</v>
      </c>
      <c r="H600">
        <v>5.8658649465337213E-2</v>
      </c>
      <c r="I600">
        <v>0.42299353679348328</v>
      </c>
      <c r="J600">
        <v>7</v>
      </c>
      <c r="K600" s="152"/>
      <c r="L600">
        <v>7</v>
      </c>
      <c r="M600">
        <v>0.42272356831845159</v>
      </c>
      <c r="N600" s="67" t="s">
        <v>179</v>
      </c>
      <c r="O600" s="67" t="s">
        <v>179</v>
      </c>
      <c r="P600" s="67" t="s">
        <v>179</v>
      </c>
      <c r="AC600" s="71"/>
      <c r="AE600"/>
    </row>
    <row r="601" spans="1:31">
      <c r="A601" s="148">
        <v>43928</v>
      </c>
      <c r="B601" s="67" t="s">
        <v>114</v>
      </c>
      <c r="C601" s="67" t="s">
        <v>162</v>
      </c>
      <c r="D601" s="67" t="s">
        <v>130</v>
      </c>
      <c r="E601" s="67" t="s">
        <v>135</v>
      </c>
      <c r="F601" s="67" t="s">
        <v>216</v>
      </c>
      <c r="G601" s="67" t="s">
        <v>134</v>
      </c>
      <c r="H601">
        <v>1.9341196848109882E-2</v>
      </c>
      <c r="I601">
        <v>0.13947135392940535</v>
      </c>
      <c r="J601">
        <v>5</v>
      </c>
      <c r="K601" s="152"/>
      <c r="L601">
        <v>5</v>
      </c>
      <c r="M601">
        <v>0.1382727342173751</v>
      </c>
      <c r="N601" s="67" t="s">
        <v>179</v>
      </c>
      <c r="O601" s="67" t="s">
        <v>179</v>
      </c>
      <c r="P601" s="67" t="s">
        <v>179</v>
      </c>
      <c r="AC601" s="71"/>
      <c r="AE601"/>
    </row>
    <row r="602" spans="1:31">
      <c r="A602" s="148">
        <v>43928</v>
      </c>
      <c r="B602" s="67" t="s">
        <v>232</v>
      </c>
      <c r="C602" s="67" t="s">
        <v>241</v>
      </c>
      <c r="D602" s="67" t="s">
        <v>130</v>
      </c>
      <c r="E602" s="67" t="s">
        <v>237</v>
      </c>
      <c r="F602" s="67" t="s">
        <v>238</v>
      </c>
      <c r="G602" s="67" t="s">
        <v>133</v>
      </c>
      <c r="H602">
        <v>1.0705062447494546E-2</v>
      </c>
      <c r="I602">
        <v>7.7195303122971223E-2</v>
      </c>
      <c r="J602">
        <v>4</v>
      </c>
      <c r="K602" s="152"/>
      <c r="L602">
        <v>4</v>
      </c>
      <c r="M602">
        <v>7.6145614576047849E-2</v>
      </c>
      <c r="N602" s="67" t="s">
        <v>179</v>
      </c>
      <c r="O602" s="67" t="s">
        <v>179</v>
      </c>
      <c r="P602" s="67" t="s">
        <v>179</v>
      </c>
      <c r="AC602" s="71"/>
      <c r="AE602"/>
    </row>
    <row r="603" spans="1:31">
      <c r="A603" s="148">
        <v>43928</v>
      </c>
      <c r="B603" s="67" t="s">
        <v>233</v>
      </c>
      <c r="C603" s="67" t="s">
        <v>242</v>
      </c>
      <c r="D603" s="67" t="s">
        <v>130</v>
      </c>
      <c r="E603" s="67" t="s">
        <v>237</v>
      </c>
      <c r="F603" s="67" t="s">
        <v>238</v>
      </c>
      <c r="G603" s="67" t="s">
        <v>134</v>
      </c>
      <c r="H603">
        <v>1.0705572692564816E-2</v>
      </c>
      <c r="I603">
        <v>7.7195303122971223E-2</v>
      </c>
      <c r="J603">
        <v>4</v>
      </c>
      <c r="K603" s="152"/>
      <c r="L603">
        <v>4</v>
      </c>
      <c r="M603">
        <v>7.6145614576047849E-2</v>
      </c>
      <c r="N603" s="67" t="s">
        <v>179</v>
      </c>
      <c r="O603" s="67" t="s">
        <v>179</v>
      </c>
      <c r="P603" s="67" t="s">
        <v>179</v>
      </c>
      <c r="AC603" s="71"/>
      <c r="AE603"/>
    </row>
    <row r="604" spans="1:31">
      <c r="A604" s="148">
        <v>43928</v>
      </c>
      <c r="B604" s="67" t="s">
        <v>234</v>
      </c>
      <c r="C604" s="67" t="s">
        <v>243</v>
      </c>
      <c r="D604" s="67" t="s">
        <v>130</v>
      </c>
      <c r="E604" s="67" t="s">
        <v>237</v>
      </c>
      <c r="F604" s="67" t="s">
        <v>238</v>
      </c>
      <c r="G604" s="67" t="s">
        <v>138</v>
      </c>
      <c r="H604">
        <v>1.0705572692564816E-2</v>
      </c>
      <c r="I604">
        <v>7.7195303122971223E-2</v>
      </c>
      <c r="J604">
        <v>4</v>
      </c>
      <c r="K604" s="152"/>
      <c r="L604">
        <v>4</v>
      </c>
      <c r="M604">
        <v>7.6145614576047849E-2</v>
      </c>
      <c r="N604" s="67" t="s">
        <v>179</v>
      </c>
      <c r="O604" s="67" t="s">
        <v>179</v>
      </c>
      <c r="P604" s="67" t="s">
        <v>179</v>
      </c>
      <c r="AC604" s="71"/>
      <c r="AE604"/>
    </row>
    <row r="605" spans="1:31">
      <c r="A605" s="148">
        <v>43928</v>
      </c>
      <c r="B605" s="67" t="s">
        <v>235</v>
      </c>
      <c r="C605" s="67" t="s">
        <v>244</v>
      </c>
      <c r="D605" s="67" t="s">
        <v>130</v>
      </c>
      <c r="E605" s="67" t="s">
        <v>237</v>
      </c>
      <c r="F605" s="67" t="s">
        <v>238</v>
      </c>
      <c r="G605" s="67" t="s">
        <v>139</v>
      </c>
      <c r="H605">
        <v>1.0704209481510501E-2</v>
      </c>
      <c r="I605">
        <v>7.7195303122971223E-2</v>
      </c>
      <c r="J605">
        <v>4</v>
      </c>
      <c r="K605" s="152"/>
      <c r="L605">
        <v>4</v>
      </c>
      <c r="M605">
        <v>7.6145614576047849E-2</v>
      </c>
      <c r="N605" s="67" t="s">
        <v>179</v>
      </c>
      <c r="O605" s="67" t="s">
        <v>179</v>
      </c>
      <c r="P605" s="67" t="s">
        <v>179</v>
      </c>
      <c r="AC605" s="71"/>
      <c r="AE605"/>
    </row>
    <row r="606" spans="1:31">
      <c r="A606" s="148">
        <v>43928</v>
      </c>
      <c r="B606" s="67" t="s">
        <v>236</v>
      </c>
      <c r="C606" s="67" t="s">
        <v>245</v>
      </c>
      <c r="D606" s="67" t="s">
        <v>130</v>
      </c>
      <c r="E606" s="67" t="s">
        <v>237</v>
      </c>
      <c r="F606" s="67" t="s">
        <v>238</v>
      </c>
      <c r="G606" s="67" t="s">
        <v>239</v>
      </c>
      <c r="H606">
        <v>9.1359068251681934E-3</v>
      </c>
      <c r="I606">
        <v>7.7195303122971223E-2</v>
      </c>
      <c r="J606">
        <v>4</v>
      </c>
      <c r="K606" s="152"/>
      <c r="L606">
        <v>4</v>
      </c>
      <c r="M606">
        <v>7.6145614576047849E-2</v>
      </c>
      <c r="N606" s="67" t="s">
        <v>179</v>
      </c>
      <c r="O606" s="67" t="s">
        <v>179</v>
      </c>
      <c r="P606" s="67" t="s">
        <v>179</v>
      </c>
      <c r="AC606" s="71"/>
      <c r="AE606"/>
    </row>
    <row r="607" spans="1:31">
      <c r="A607" s="148">
        <v>43928</v>
      </c>
      <c r="B607" s="67" t="s">
        <v>118</v>
      </c>
      <c r="C607" s="67" t="s">
        <v>163</v>
      </c>
      <c r="D607" s="67" t="s">
        <v>130</v>
      </c>
      <c r="E607" s="67" t="s">
        <v>136</v>
      </c>
      <c r="F607" s="67" t="s">
        <v>217</v>
      </c>
      <c r="G607" s="67" t="s">
        <v>133</v>
      </c>
      <c r="H607">
        <v>7.423200314862341E-2</v>
      </c>
      <c r="I607">
        <v>0.25714720200205721</v>
      </c>
      <c r="J607">
        <v>7</v>
      </c>
      <c r="K607" s="152"/>
      <c r="L607">
        <v>7</v>
      </c>
      <c r="M607">
        <v>0.25554257350648885</v>
      </c>
      <c r="N607" s="67" t="s">
        <v>179</v>
      </c>
      <c r="O607" s="67" t="s">
        <v>179</v>
      </c>
      <c r="P607" s="67" t="s">
        <v>179</v>
      </c>
      <c r="AC607" s="71"/>
      <c r="AE607"/>
    </row>
    <row r="608" spans="1:31">
      <c r="A608" s="148">
        <v>43928</v>
      </c>
      <c r="B608" s="67" t="s">
        <v>115</v>
      </c>
      <c r="C608" s="67" t="s">
        <v>164</v>
      </c>
      <c r="D608" s="67" t="s">
        <v>130</v>
      </c>
      <c r="E608" s="67" t="s">
        <v>136</v>
      </c>
      <c r="F608" s="67" t="s">
        <v>217</v>
      </c>
      <c r="G608" s="67" t="s">
        <v>134</v>
      </c>
      <c r="H608">
        <v>7.4251214148892214E-2</v>
      </c>
      <c r="I608">
        <v>0.2572137508591168</v>
      </c>
      <c r="J608">
        <v>7</v>
      </c>
      <c r="K608" s="152"/>
      <c r="L608">
        <v>7</v>
      </c>
      <c r="M608">
        <v>0.2556195636721843</v>
      </c>
      <c r="N608" s="67" t="s">
        <v>179</v>
      </c>
      <c r="O608" s="67" t="s">
        <v>179</v>
      </c>
      <c r="P608" s="67" t="s">
        <v>179</v>
      </c>
      <c r="AC608" s="71"/>
      <c r="AE608"/>
    </row>
    <row r="609" spans="1:31">
      <c r="A609" s="148">
        <v>43921</v>
      </c>
      <c r="B609" s="67" t="s">
        <v>116</v>
      </c>
      <c r="C609" s="67" t="s">
        <v>165</v>
      </c>
      <c r="D609" s="67" t="s">
        <v>130</v>
      </c>
      <c r="E609" s="67" t="s">
        <v>137</v>
      </c>
      <c r="F609" s="67" t="s">
        <v>218</v>
      </c>
      <c r="G609" s="67" t="s">
        <v>133</v>
      </c>
      <c r="H609">
        <v>2.8007032286103913E-2</v>
      </c>
      <c r="I609">
        <v>9.7019205777507792E-2</v>
      </c>
      <c r="J609">
        <v>4</v>
      </c>
      <c r="K609" s="152"/>
      <c r="L609">
        <v>4</v>
      </c>
      <c r="M609">
        <v>9.7019205777507792E-2</v>
      </c>
      <c r="N609" s="67" t="s">
        <v>179</v>
      </c>
      <c r="O609" s="67" t="s">
        <v>179</v>
      </c>
      <c r="P609" s="67" t="s">
        <v>179</v>
      </c>
      <c r="AC609" s="71"/>
      <c r="AE609"/>
    </row>
    <row r="610" spans="1:31">
      <c r="A610" s="148">
        <v>43921</v>
      </c>
      <c r="B610" s="67" t="s">
        <v>117</v>
      </c>
      <c r="C610" s="67" t="s">
        <v>166</v>
      </c>
      <c r="D610" s="67" t="s">
        <v>130</v>
      </c>
      <c r="E610" s="67" t="s">
        <v>137</v>
      </c>
      <c r="F610" s="67" t="s">
        <v>218</v>
      </c>
      <c r="G610" s="67" t="s">
        <v>134</v>
      </c>
      <c r="H610">
        <v>2.8148751438453055E-2</v>
      </c>
      <c r="I610">
        <v>9.7510135322056407E-2</v>
      </c>
      <c r="J610">
        <v>4</v>
      </c>
      <c r="K610" s="152"/>
      <c r="L610">
        <v>4</v>
      </c>
      <c r="M610">
        <v>9.7510135322056407E-2</v>
      </c>
      <c r="N610" s="67" t="s">
        <v>179</v>
      </c>
      <c r="O610" s="67" t="s">
        <v>179</v>
      </c>
      <c r="P610" s="67" t="s">
        <v>179</v>
      </c>
      <c r="AC610" s="71"/>
      <c r="AE610"/>
    </row>
    <row r="611" spans="1:31">
      <c r="A611" s="148">
        <v>43921</v>
      </c>
      <c r="B611" s="67" t="s">
        <v>110</v>
      </c>
      <c r="C611" s="67" t="s">
        <v>180</v>
      </c>
      <c r="D611" s="67" t="s">
        <v>130</v>
      </c>
      <c r="E611" s="67" t="s">
        <v>131</v>
      </c>
      <c r="F611" s="67" t="s">
        <v>215</v>
      </c>
      <c r="G611" s="67" t="s">
        <v>133</v>
      </c>
      <c r="H611">
        <v>5.7359865302856826E-2</v>
      </c>
      <c r="I611">
        <v>0.41362787100631609</v>
      </c>
      <c r="J611">
        <v>7</v>
      </c>
      <c r="K611" s="152"/>
      <c r="L611">
        <v>7</v>
      </c>
      <c r="M611">
        <v>0.40396856663961944</v>
      </c>
      <c r="N611" s="67" t="s">
        <v>179</v>
      </c>
      <c r="O611" s="67" t="s">
        <v>179</v>
      </c>
      <c r="P611" s="67" t="s">
        <v>179</v>
      </c>
      <c r="AC611" s="71"/>
      <c r="AE611"/>
    </row>
    <row r="612" spans="1:31">
      <c r="A612" s="148">
        <v>43921</v>
      </c>
      <c r="B612" s="67" t="s">
        <v>112</v>
      </c>
      <c r="C612" s="67" t="s">
        <v>161</v>
      </c>
      <c r="D612" s="67" t="s">
        <v>130</v>
      </c>
      <c r="E612" s="67" t="s">
        <v>131</v>
      </c>
      <c r="F612" s="67" t="s">
        <v>215</v>
      </c>
      <c r="G612" s="67" t="s">
        <v>134</v>
      </c>
      <c r="H612">
        <v>5.8621211573818541E-2</v>
      </c>
      <c r="I612">
        <v>0.42272356831845159</v>
      </c>
      <c r="J612">
        <v>7</v>
      </c>
      <c r="K612" s="152"/>
      <c r="L612">
        <v>7</v>
      </c>
      <c r="M612">
        <v>0.41337652218328502</v>
      </c>
      <c r="N612" s="67" t="s">
        <v>179</v>
      </c>
      <c r="O612" s="67" t="s">
        <v>179</v>
      </c>
      <c r="P612" s="67" t="s">
        <v>179</v>
      </c>
      <c r="AC612" s="71"/>
      <c r="AE612"/>
    </row>
    <row r="613" spans="1:31">
      <c r="A613" s="148">
        <v>43921</v>
      </c>
      <c r="B613" s="67" t="s">
        <v>114</v>
      </c>
      <c r="C613" s="67" t="s">
        <v>162</v>
      </c>
      <c r="D613" s="67" t="s">
        <v>130</v>
      </c>
      <c r="E613" s="67" t="s">
        <v>135</v>
      </c>
      <c r="F613" s="67" t="s">
        <v>216</v>
      </c>
      <c r="G613" s="67" t="s">
        <v>134</v>
      </c>
      <c r="H613">
        <v>1.9174978200744233E-2</v>
      </c>
      <c r="I613">
        <v>0.1382727342173751</v>
      </c>
      <c r="J613">
        <v>5</v>
      </c>
      <c r="K613" s="152"/>
      <c r="L613">
        <v>5</v>
      </c>
      <c r="M613">
        <v>0.13858181297849917</v>
      </c>
      <c r="N613" s="67" t="s">
        <v>179</v>
      </c>
      <c r="O613" s="67" t="s">
        <v>179</v>
      </c>
      <c r="P613" s="67" t="s">
        <v>179</v>
      </c>
      <c r="AC613" s="71"/>
      <c r="AE613"/>
    </row>
    <row r="614" spans="1:31">
      <c r="A614" s="148">
        <v>43921</v>
      </c>
      <c r="B614" s="67" t="s">
        <v>232</v>
      </c>
      <c r="C614" s="67" t="s">
        <v>241</v>
      </c>
      <c r="D614" s="67" t="s">
        <v>130</v>
      </c>
      <c r="E614" s="67" t="s">
        <v>237</v>
      </c>
      <c r="F614" s="67" t="s">
        <v>238</v>
      </c>
      <c r="G614" s="67" t="s">
        <v>133</v>
      </c>
      <c r="H614">
        <v>1.0559496836756103E-2</v>
      </c>
      <c r="I614">
        <v>7.6145614576047849E-2</v>
      </c>
      <c r="J614">
        <v>4</v>
      </c>
      <c r="K614" s="152"/>
      <c r="L614">
        <v>4</v>
      </c>
      <c r="M614">
        <v>7.3838792320249896E-2</v>
      </c>
      <c r="N614" s="67" t="s">
        <v>179</v>
      </c>
      <c r="O614" s="67" t="s">
        <v>179</v>
      </c>
      <c r="P614" s="67" t="s">
        <v>179</v>
      </c>
      <c r="AC614" s="71"/>
      <c r="AE614"/>
    </row>
    <row r="615" spans="1:31">
      <c r="A615" s="148">
        <v>43921</v>
      </c>
      <c r="B615" s="67" t="s">
        <v>233</v>
      </c>
      <c r="C615" s="67" t="s">
        <v>242</v>
      </c>
      <c r="D615" s="67" t="s">
        <v>130</v>
      </c>
      <c r="E615" s="67" t="s">
        <v>237</v>
      </c>
      <c r="F615" s="67" t="s">
        <v>238</v>
      </c>
      <c r="G615" s="67" t="s">
        <v>134</v>
      </c>
      <c r="H615">
        <v>1.055959148480853E-2</v>
      </c>
      <c r="I615">
        <v>7.6145614576047849E-2</v>
      </c>
      <c r="J615">
        <v>4</v>
      </c>
      <c r="K615" s="152"/>
      <c r="L615">
        <v>4</v>
      </c>
      <c r="M615">
        <v>7.3838792320249896E-2</v>
      </c>
      <c r="N615" s="67" t="s">
        <v>179</v>
      </c>
      <c r="O615" s="67" t="s">
        <v>179</v>
      </c>
      <c r="P615" s="67" t="s">
        <v>179</v>
      </c>
      <c r="AC615" s="71"/>
      <c r="AE615"/>
    </row>
    <row r="616" spans="1:31">
      <c r="A616" s="148">
        <v>43921</v>
      </c>
      <c r="B616" s="67" t="s">
        <v>234</v>
      </c>
      <c r="C616" s="67" t="s">
        <v>243</v>
      </c>
      <c r="D616" s="67" t="s">
        <v>130</v>
      </c>
      <c r="E616" s="67" t="s">
        <v>237</v>
      </c>
      <c r="F616" s="67" t="s">
        <v>238</v>
      </c>
      <c r="G616" s="67" t="s">
        <v>138</v>
      </c>
      <c r="H616">
        <v>1.055959148480853E-2</v>
      </c>
      <c r="I616">
        <v>7.6145614576047849E-2</v>
      </c>
      <c r="J616">
        <v>4</v>
      </c>
      <c r="K616" s="152"/>
      <c r="L616">
        <v>4</v>
      </c>
      <c r="M616">
        <v>7.3838792320249896E-2</v>
      </c>
      <c r="N616" s="67" t="s">
        <v>179</v>
      </c>
      <c r="O616" s="67" t="s">
        <v>179</v>
      </c>
      <c r="P616" s="67" t="s">
        <v>179</v>
      </c>
      <c r="AC616" s="71"/>
      <c r="AE616"/>
    </row>
    <row r="617" spans="1:31">
      <c r="A617" s="148">
        <v>43921</v>
      </c>
      <c r="B617" s="67" t="s">
        <v>235</v>
      </c>
      <c r="C617" s="67" t="s">
        <v>244</v>
      </c>
      <c r="D617" s="67" t="s">
        <v>130</v>
      </c>
      <c r="E617" s="67" t="s">
        <v>237</v>
      </c>
      <c r="F617" s="67" t="s">
        <v>238</v>
      </c>
      <c r="G617" s="67" t="s">
        <v>139</v>
      </c>
      <c r="H617">
        <v>1.0558944709501774E-2</v>
      </c>
      <c r="I617">
        <v>7.6145614576047849E-2</v>
      </c>
      <c r="J617">
        <v>4</v>
      </c>
      <c r="K617" s="152"/>
      <c r="L617">
        <v>4</v>
      </c>
      <c r="M617">
        <v>7.3838792320249896E-2</v>
      </c>
      <c r="N617" s="67" t="s">
        <v>179</v>
      </c>
      <c r="O617" s="67" t="s">
        <v>179</v>
      </c>
      <c r="P617" s="67" t="s">
        <v>179</v>
      </c>
      <c r="AC617" s="71"/>
      <c r="AE617"/>
    </row>
    <row r="618" spans="1:31">
      <c r="A618" s="148">
        <v>43921</v>
      </c>
      <c r="B618" s="67" t="s">
        <v>236</v>
      </c>
      <c r="C618" s="67" t="s">
        <v>245</v>
      </c>
      <c r="D618" s="67" t="s">
        <v>130</v>
      </c>
      <c r="E618" s="67" t="s">
        <v>237</v>
      </c>
      <c r="F618" s="67" t="s">
        <v>238</v>
      </c>
      <c r="G618" s="67" t="s">
        <v>239</v>
      </c>
      <c r="H618">
        <v>9.150711618242019E-3</v>
      </c>
      <c r="I618">
        <v>7.6145614576047849E-2</v>
      </c>
      <c r="J618">
        <v>4</v>
      </c>
      <c r="K618" s="152"/>
      <c r="L618">
        <v>4</v>
      </c>
      <c r="M618">
        <v>7.3838792320249896E-2</v>
      </c>
      <c r="N618" s="67" t="s">
        <v>179</v>
      </c>
      <c r="O618" s="67" t="s">
        <v>179</v>
      </c>
      <c r="P618" s="67" t="s">
        <v>179</v>
      </c>
      <c r="AC618" s="71"/>
      <c r="AE618"/>
    </row>
    <row r="619" spans="1:31">
      <c r="A619" s="148">
        <v>43921</v>
      </c>
      <c r="B619" s="67" t="s">
        <v>118</v>
      </c>
      <c r="C619" s="67" t="s">
        <v>163</v>
      </c>
      <c r="D619" s="67" t="s">
        <v>130</v>
      </c>
      <c r="E619" s="67" t="s">
        <v>136</v>
      </c>
      <c r="F619" s="67" t="s">
        <v>217</v>
      </c>
      <c r="G619" s="67" t="s">
        <v>133</v>
      </c>
      <c r="H619">
        <v>7.3768786801690536E-2</v>
      </c>
      <c r="I619">
        <v>0.25554257350648885</v>
      </c>
      <c r="J619">
        <v>7</v>
      </c>
      <c r="K619" s="152"/>
      <c r="L619">
        <v>7</v>
      </c>
      <c r="M619">
        <v>0.25554257350648885</v>
      </c>
      <c r="N619" s="67" t="s">
        <v>179</v>
      </c>
      <c r="O619" s="67" t="s">
        <v>179</v>
      </c>
      <c r="P619" s="67" t="s">
        <v>179</v>
      </c>
      <c r="AC619" s="71"/>
      <c r="AE619"/>
    </row>
    <row r="620" spans="1:31">
      <c r="A620" s="148">
        <v>43921</v>
      </c>
      <c r="B620" s="67" t="s">
        <v>115</v>
      </c>
      <c r="C620" s="67" t="s">
        <v>164</v>
      </c>
      <c r="D620" s="67" t="s">
        <v>130</v>
      </c>
      <c r="E620" s="67" t="s">
        <v>136</v>
      </c>
      <c r="F620" s="67" t="s">
        <v>217</v>
      </c>
      <c r="G620" s="67" t="s">
        <v>134</v>
      </c>
      <c r="H620">
        <v>7.3791011948135143E-2</v>
      </c>
      <c r="I620">
        <v>0.2556195636721843</v>
      </c>
      <c r="J620">
        <v>7</v>
      </c>
      <c r="K620" s="152"/>
      <c r="L620">
        <v>7</v>
      </c>
      <c r="M620">
        <v>0.2556195636721843</v>
      </c>
      <c r="N620" s="67" t="s">
        <v>179</v>
      </c>
      <c r="O620" s="67" t="s">
        <v>179</v>
      </c>
      <c r="P620" s="67" t="s">
        <v>179</v>
      </c>
      <c r="AC620" s="71"/>
      <c r="AE620"/>
    </row>
    <row r="621" spans="1:31">
      <c r="A621" s="148">
        <v>43914</v>
      </c>
      <c r="B621" s="67" t="s">
        <v>116</v>
      </c>
      <c r="C621" s="67" t="s">
        <v>165</v>
      </c>
      <c r="D621" s="67" t="s">
        <v>130</v>
      </c>
      <c r="E621" s="67" t="s">
        <v>137</v>
      </c>
      <c r="F621" s="67" t="s">
        <v>218</v>
      </c>
      <c r="G621" s="67" t="s">
        <v>133</v>
      </c>
      <c r="H621">
        <v>2.8007032286103913E-2</v>
      </c>
      <c r="I621">
        <v>9.7019205777507792E-2</v>
      </c>
      <c r="J621">
        <v>4</v>
      </c>
      <c r="K621" s="152"/>
      <c r="L621">
        <v>4</v>
      </c>
      <c r="M621">
        <v>9.7019205777507792E-2</v>
      </c>
      <c r="N621" s="67" t="s">
        <v>179</v>
      </c>
      <c r="O621" s="67" t="s">
        <v>179</v>
      </c>
      <c r="P621" s="67" t="s">
        <v>179</v>
      </c>
      <c r="AC621" s="71"/>
      <c r="AE621"/>
    </row>
    <row r="622" spans="1:31">
      <c r="A622" s="148">
        <v>43914</v>
      </c>
      <c r="B622" s="67" t="s">
        <v>117</v>
      </c>
      <c r="C622" s="67" t="s">
        <v>166</v>
      </c>
      <c r="D622" s="67" t="s">
        <v>130</v>
      </c>
      <c r="E622" s="67" t="s">
        <v>137</v>
      </c>
      <c r="F622" s="67" t="s">
        <v>218</v>
      </c>
      <c r="G622" s="67" t="s">
        <v>134</v>
      </c>
      <c r="H622">
        <v>2.8148751438453055E-2</v>
      </c>
      <c r="I622">
        <v>9.7510135322056407E-2</v>
      </c>
      <c r="J622">
        <v>4</v>
      </c>
      <c r="K622" s="152"/>
      <c r="L622">
        <v>4</v>
      </c>
      <c r="M622">
        <v>9.7510135322056407E-2</v>
      </c>
      <c r="N622" s="67" t="s">
        <v>179</v>
      </c>
      <c r="O622" s="67" t="s">
        <v>179</v>
      </c>
      <c r="P622" s="67" t="s">
        <v>179</v>
      </c>
      <c r="AC622" s="71"/>
      <c r="AE622"/>
    </row>
    <row r="623" spans="1:31">
      <c r="A623" s="148">
        <v>43914</v>
      </c>
      <c r="B623" s="67" t="s">
        <v>110</v>
      </c>
      <c r="C623" s="67" t="s">
        <v>180</v>
      </c>
      <c r="D623" s="67" t="s">
        <v>130</v>
      </c>
      <c r="E623" s="67" t="s">
        <v>131</v>
      </c>
      <c r="F623" s="67" t="s">
        <v>215</v>
      </c>
      <c r="G623" s="67" t="s">
        <v>133</v>
      </c>
      <c r="H623">
        <v>5.6020360795955369E-2</v>
      </c>
      <c r="I623">
        <v>0.40396856663961944</v>
      </c>
      <c r="J623">
        <v>7</v>
      </c>
      <c r="K623" s="152"/>
      <c r="L623">
        <v>7</v>
      </c>
      <c r="M623">
        <v>0.40443688234797381</v>
      </c>
      <c r="N623" s="67" t="s">
        <v>179</v>
      </c>
      <c r="O623" s="67" t="s">
        <v>179</v>
      </c>
      <c r="P623" s="67" t="s">
        <v>179</v>
      </c>
      <c r="AC623" s="71"/>
      <c r="AE623"/>
    </row>
    <row r="624" spans="1:31">
      <c r="A624" s="148">
        <v>43914</v>
      </c>
      <c r="B624" s="67" t="s">
        <v>112</v>
      </c>
      <c r="C624" s="67" t="s">
        <v>161</v>
      </c>
      <c r="D624" s="67" t="s">
        <v>130</v>
      </c>
      <c r="E624" s="67" t="s">
        <v>131</v>
      </c>
      <c r="F624" s="67" t="s">
        <v>215</v>
      </c>
      <c r="G624" s="67" t="s">
        <v>134</v>
      </c>
      <c r="H624">
        <v>5.7325009492492751E-2</v>
      </c>
      <c r="I624">
        <v>0.41337652218328502</v>
      </c>
      <c r="J624">
        <v>7</v>
      </c>
      <c r="K624" s="152"/>
      <c r="L624">
        <v>7</v>
      </c>
      <c r="M624">
        <v>0.4138233487296139</v>
      </c>
      <c r="N624" s="67" t="s">
        <v>179</v>
      </c>
      <c r="O624" s="67" t="s">
        <v>179</v>
      </c>
      <c r="P624" s="67" t="s">
        <v>179</v>
      </c>
      <c r="AC624" s="71"/>
      <c r="AE624"/>
    </row>
    <row r="625" spans="1:31">
      <c r="A625" s="148">
        <v>43914</v>
      </c>
      <c r="B625" s="67" t="s">
        <v>114</v>
      </c>
      <c r="C625" s="67" t="s">
        <v>162</v>
      </c>
      <c r="D625" s="67" t="s">
        <v>130</v>
      </c>
      <c r="E625" s="67" t="s">
        <v>135</v>
      </c>
      <c r="F625" s="67" t="s">
        <v>216</v>
      </c>
      <c r="G625" s="67" t="s">
        <v>134</v>
      </c>
      <c r="H625">
        <v>1.9217839713105374E-2</v>
      </c>
      <c r="I625">
        <v>0.13858181297849917</v>
      </c>
      <c r="J625">
        <v>5</v>
      </c>
      <c r="K625" s="152"/>
      <c r="L625">
        <v>5</v>
      </c>
      <c r="M625">
        <v>0.12977312573486005</v>
      </c>
      <c r="N625" s="67" t="s">
        <v>179</v>
      </c>
      <c r="O625" s="67" t="s">
        <v>179</v>
      </c>
      <c r="P625" s="67" t="s">
        <v>179</v>
      </c>
      <c r="AC625" s="71"/>
      <c r="AE625"/>
    </row>
    <row r="626" spans="1:31">
      <c r="A626" s="148">
        <v>43914</v>
      </c>
      <c r="B626" s="67" t="s">
        <v>232</v>
      </c>
      <c r="C626" s="67" t="s">
        <v>241</v>
      </c>
      <c r="D626" s="67" t="s">
        <v>130</v>
      </c>
      <c r="E626" s="67" t="s">
        <v>237</v>
      </c>
      <c r="F626" s="67" t="s">
        <v>238</v>
      </c>
      <c r="G626" s="67" t="s">
        <v>133</v>
      </c>
      <c r="H626">
        <v>1.023959814726914E-2</v>
      </c>
      <c r="I626">
        <v>7.3838792320249896E-2</v>
      </c>
      <c r="J626">
        <v>4</v>
      </c>
      <c r="K626" s="152"/>
      <c r="L626">
        <v>4</v>
      </c>
      <c r="M626">
        <v>7.1619311093967408E-2</v>
      </c>
      <c r="N626" s="67" t="s">
        <v>179</v>
      </c>
      <c r="O626" s="67" t="s">
        <v>179</v>
      </c>
      <c r="P626" s="67" t="s">
        <v>179</v>
      </c>
      <c r="AC626" s="71"/>
      <c r="AE626"/>
    </row>
    <row r="627" spans="1:31">
      <c r="A627" s="148">
        <v>43914</v>
      </c>
      <c r="B627" s="67" t="s">
        <v>233</v>
      </c>
      <c r="C627" s="67" t="s">
        <v>242</v>
      </c>
      <c r="D627" s="67" t="s">
        <v>130</v>
      </c>
      <c r="E627" s="67" t="s">
        <v>237</v>
      </c>
      <c r="F627" s="67" t="s">
        <v>238</v>
      </c>
      <c r="G627" s="67" t="s">
        <v>134</v>
      </c>
      <c r="H627">
        <v>1.0240363167252913E-2</v>
      </c>
      <c r="I627">
        <v>7.3838792320249896E-2</v>
      </c>
      <c r="J627">
        <v>4</v>
      </c>
      <c r="K627" s="152"/>
      <c r="L627">
        <v>4</v>
      </c>
      <c r="M627">
        <v>7.1619311093967408E-2</v>
      </c>
      <c r="N627" s="67" t="s">
        <v>179</v>
      </c>
      <c r="O627" s="67" t="s">
        <v>179</v>
      </c>
      <c r="P627" s="67" t="s">
        <v>179</v>
      </c>
      <c r="AC627" s="71"/>
      <c r="AE627"/>
    </row>
    <row r="628" spans="1:31">
      <c r="A628" s="148">
        <v>43914</v>
      </c>
      <c r="B628" s="67" t="s">
        <v>234</v>
      </c>
      <c r="C628" s="67" t="s">
        <v>243</v>
      </c>
      <c r="D628" s="67" t="s">
        <v>130</v>
      </c>
      <c r="E628" s="67" t="s">
        <v>237</v>
      </c>
      <c r="F628" s="67" t="s">
        <v>238</v>
      </c>
      <c r="G628" s="67" t="s">
        <v>138</v>
      </c>
      <c r="H628">
        <v>1.0240363167252913E-2</v>
      </c>
      <c r="I628">
        <v>7.3838792320249896E-2</v>
      </c>
      <c r="J628">
        <v>4</v>
      </c>
      <c r="K628" s="152"/>
      <c r="L628">
        <v>4</v>
      </c>
      <c r="M628">
        <v>7.1619311093967408E-2</v>
      </c>
      <c r="N628" s="67" t="s">
        <v>179</v>
      </c>
      <c r="O628" s="67" t="s">
        <v>179</v>
      </c>
      <c r="P628" s="67" t="s">
        <v>179</v>
      </c>
      <c r="AC628" s="71"/>
      <c r="AE628"/>
    </row>
    <row r="629" spans="1:31">
      <c r="A629" s="148">
        <v>43914</v>
      </c>
      <c r="B629" s="67" t="s">
        <v>235</v>
      </c>
      <c r="C629" s="67" t="s">
        <v>244</v>
      </c>
      <c r="D629" s="67" t="s">
        <v>130</v>
      </c>
      <c r="E629" s="67" t="s">
        <v>237</v>
      </c>
      <c r="F629" s="67" t="s">
        <v>238</v>
      </c>
      <c r="G629" s="67" t="s">
        <v>139</v>
      </c>
      <c r="H629">
        <v>1.0238363190910808E-2</v>
      </c>
      <c r="I629">
        <v>7.3838792320249896E-2</v>
      </c>
      <c r="J629">
        <v>4</v>
      </c>
      <c r="K629" s="152"/>
      <c r="L629">
        <v>4</v>
      </c>
      <c r="M629">
        <v>7.1619311093967408E-2</v>
      </c>
      <c r="N629" s="67" t="s">
        <v>179</v>
      </c>
      <c r="O629" s="67" t="s">
        <v>179</v>
      </c>
      <c r="P629" s="67" t="s">
        <v>179</v>
      </c>
      <c r="AC629" s="71"/>
      <c r="AE629"/>
    </row>
    <row r="630" spans="1:31">
      <c r="A630" s="148">
        <v>43914</v>
      </c>
      <c r="B630" s="67" t="s">
        <v>236</v>
      </c>
      <c r="C630" s="67" t="s">
        <v>245</v>
      </c>
      <c r="D630" s="67" t="s">
        <v>130</v>
      </c>
      <c r="E630" s="67" t="s">
        <v>237</v>
      </c>
      <c r="F630" s="67" t="s">
        <v>238</v>
      </c>
      <c r="G630" s="67" t="s">
        <v>239</v>
      </c>
      <c r="H630">
        <v>9.1736154535165555E-3</v>
      </c>
      <c r="I630">
        <v>7.3838792320249896E-2</v>
      </c>
      <c r="J630">
        <v>4</v>
      </c>
      <c r="K630" s="152"/>
      <c r="L630">
        <v>4</v>
      </c>
      <c r="M630">
        <v>7.1619311093967408E-2</v>
      </c>
      <c r="N630" s="67" t="s">
        <v>179</v>
      </c>
      <c r="O630" s="67" t="s">
        <v>179</v>
      </c>
      <c r="P630" s="67" t="s">
        <v>179</v>
      </c>
      <c r="AC630" s="71"/>
      <c r="AE630"/>
    </row>
    <row r="631" spans="1:31">
      <c r="A631" s="148">
        <v>43914</v>
      </c>
      <c r="B631" s="67" t="s">
        <v>118</v>
      </c>
      <c r="C631" s="67" t="s">
        <v>163</v>
      </c>
      <c r="D631" s="67" t="s">
        <v>130</v>
      </c>
      <c r="E631" s="67" t="s">
        <v>136</v>
      </c>
      <c r="F631" s="67" t="s">
        <v>217</v>
      </c>
      <c r="G631" s="67" t="s">
        <v>133</v>
      </c>
      <c r="H631">
        <v>7.3768786801690536E-2</v>
      </c>
      <c r="I631">
        <v>0.25554257350648885</v>
      </c>
      <c r="J631">
        <v>7</v>
      </c>
      <c r="K631" s="152"/>
      <c r="L631">
        <v>7</v>
      </c>
      <c r="M631">
        <v>0.25554257350648885</v>
      </c>
      <c r="N631" s="67" t="s">
        <v>179</v>
      </c>
      <c r="O631" s="67" t="s">
        <v>179</v>
      </c>
      <c r="P631" s="67" t="s">
        <v>179</v>
      </c>
      <c r="AC631" s="71"/>
      <c r="AE631"/>
    </row>
    <row r="632" spans="1:31">
      <c r="A632" s="148">
        <v>43914</v>
      </c>
      <c r="B632" s="67" t="s">
        <v>115</v>
      </c>
      <c r="C632" s="67" t="s">
        <v>164</v>
      </c>
      <c r="D632" s="67" t="s">
        <v>130</v>
      </c>
      <c r="E632" s="67" t="s">
        <v>136</v>
      </c>
      <c r="F632" s="67" t="s">
        <v>217</v>
      </c>
      <c r="G632" s="67" t="s">
        <v>134</v>
      </c>
      <c r="H632">
        <v>7.3791011948135143E-2</v>
      </c>
      <c r="I632">
        <v>0.2556195636721843</v>
      </c>
      <c r="J632">
        <v>7</v>
      </c>
      <c r="K632" s="152"/>
      <c r="L632">
        <v>7</v>
      </c>
      <c r="M632">
        <v>0.2556195636721843</v>
      </c>
      <c r="N632" s="67" t="s">
        <v>179</v>
      </c>
      <c r="O632" s="67" t="s">
        <v>179</v>
      </c>
      <c r="P632" s="67" t="s">
        <v>179</v>
      </c>
      <c r="AC632" s="71"/>
      <c r="AE632"/>
    </row>
    <row r="633" spans="1:31">
      <c r="A633" s="148">
        <v>43907</v>
      </c>
      <c r="B633" s="67" t="s">
        <v>116</v>
      </c>
      <c r="C633" s="67" t="s">
        <v>165</v>
      </c>
      <c r="D633" s="67" t="s">
        <v>130</v>
      </c>
      <c r="E633" s="67" t="s">
        <v>137</v>
      </c>
      <c r="F633" s="67" t="s">
        <v>218</v>
      </c>
      <c r="G633" s="67" t="s">
        <v>133</v>
      </c>
      <c r="H633">
        <v>2.8007032286103913E-2</v>
      </c>
      <c r="I633">
        <v>9.7019205777507792E-2</v>
      </c>
      <c r="J633">
        <v>4</v>
      </c>
      <c r="K633" s="152"/>
      <c r="L633">
        <v>4</v>
      </c>
      <c r="M633">
        <v>9.3348328752537277E-2</v>
      </c>
      <c r="N633" s="67" t="s">
        <v>179</v>
      </c>
      <c r="O633" s="67" t="s">
        <v>179</v>
      </c>
      <c r="P633" s="67" t="s">
        <v>179</v>
      </c>
      <c r="AC633" s="71"/>
      <c r="AE633"/>
    </row>
    <row r="634" spans="1:31">
      <c r="A634" s="148">
        <v>43907</v>
      </c>
      <c r="B634" s="67" t="s">
        <v>117</v>
      </c>
      <c r="C634" s="67" t="s">
        <v>166</v>
      </c>
      <c r="D634" s="67" t="s">
        <v>130</v>
      </c>
      <c r="E634" s="67" t="s">
        <v>137</v>
      </c>
      <c r="F634" s="67" t="s">
        <v>218</v>
      </c>
      <c r="G634" s="67" t="s">
        <v>134</v>
      </c>
      <c r="H634">
        <v>2.8148751438453055E-2</v>
      </c>
      <c r="I634">
        <v>9.7510135322056407E-2</v>
      </c>
      <c r="J634">
        <v>4</v>
      </c>
      <c r="K634" s="152"/>
      <c r="L634">
        <v>4</v>
      </c>
      <c r="M634">
        <v>9.3860423890337524E-2</v>
      </c>
      <c r="N634" s="67" t="s">
        <v>179</v>
      </c>
      <c r="O634" s="67" t="s">
        <v>179</v>
      </c>
      <c r="P634" s="67" t="s">
        <v>179</v>
      </c>
      <c r="AC634" s="71"/>
      <c r="AE634"/>
    </row>
    <row r="635" spans="1:31">
      <c r="A635" s="148">
        <v>43907</v>
      </c>
      <c r="B635" s="67" t="s">
        <v>110</v>
      </c>
      <c r="C635" s="67" t="s">
        <v>180</v>
      </c>
      <c r="D635" s="67" t="s">
        <v>130</v>
      </c>
      <c r="E635" s="67" t="s">
        <v>131</v>
      </c>
      <c r="F635" s="67" t="s">
        <v>215</v>
      </c>
      <c r="G635" s="67" t="s">
        <v>133</v>
      </c>
      <c r="H635">
        <v>5.6085304499785243E-2</v>
      </c>
      <c r="I635">
        <v>0.40443688234797381</v>
      </c>
      <c r="J635">
        <v>7</v>
      </c>
      <c r="K635" s="152"/>
      <c r="L635">
        <v>7</v>
      </c>
      <c r="M635">
        <v>0.36444776153981046</v>
      </c>
      <c r="N635" s="67" t="s">
        <v>179</v>
      </c>
      <c r="O635" s="67" t="s">
        <v>179</v>
      </c>
      <c r="P635" s="67" t="s">
        <v>179</v>
      </c>
      <c r="AC635" s="71"/>
      <c r="AE635"/>
    </row>
    <row r="636" spans="1:31">
      <c r="A636" s="148">
        <v>43907</v>
      </c>
      <c r="B636" s="67" t="s">
        <v>112</v>
      </c>
      <c r="C636" s="67" t="s">
        <v>161</v>
      </c>
      <c r="D636" s="67" t="s">
        <v>130</v>
      </c>
      <c r="E636" s="67" t="s">
        <v>131</v>
      </c>
      <c r="F636" s="67" t="s">
        <v>215</v>
      </c>
      <c r="G636" s="67" t="s">
        <v>134</v>
      </c>
      <c r="H636">
        <v>5.7386973185724569E-2</v>
      </c>
      <c r="I636">
        <v>0.4138233487296139</v>
      </c>
      <c r="J636">
        <v>7</v>
      </c>
      <c r="K636" s="152"/>
      <c r="L636">
        <v>7</v>
      </c>
      <c r="M636">
        <v>0.37493055822783972</v>
      </c>
      <c r="N636" s="67" t="s">
        <v>179</v>
      </c>
      <c r="O636" s="67" t="s">
        <v>179</v>
      </c>
      <c r="P636" s="67" t="s">
        <v>179</v>
      </c>
      <c r="AC636" s="71"/>
      <c r="AE636"/>
    </row>
    <row r="637" spans="1:31">
      <c r="A637" s="148">
        <v>43907</v>
      </c>
      <c r="B637" s="67" t="s">
        <v>114</v>
      </c>
      <c r="C637" s="67" t="s">
        <v>162</v>
      </c>
      <c r="D637" s="67" t="s">
        <v>130</v>
      </c>
      <c r="E637" s="67" t="s">
        <v>135</v>
      </c>
      <c r="F637" s="67" t="s">
        <v>216</v>
      </c>
      <c r="G637" s="67" t="s">
        <v>134</v>
      </c>
      <c r="H637">
        <v>1.7996294577472052E-2</v>
      </c>
      <c r="I637">
        <v>0.12977312573486005</v>
      </c>
      <c r="J637">
        <v>5</v>
      </c>
      <c r="K637" s="152"/>
      <c r="L637">
        <v>5</v>
      </c>
      <c r="M637">
        <v>0.12511520203651635</v>
      </c>
      <c r="N637" s="67" t="s">
        <v>179</v>
      </c>
      <c r="O637" s="67" t="s">
        <v>179</v>
      </c>
      <c r="P637" s="67" t="s">
        <v>179</v>
      </c>
      <c r="AC637" s="71"/>
      <c r="AE637"/>
    </row>
    <row r="638" spans="1:31">
      <c r="A638" s="148">
        <v>43907</v>
      </c>
      <c r="B638" s="67" t="s">
        <v>232</v>
      </c>
      <c r="C638" s="67" t="s">
        <v>241</v>
      </c>
      <c r="D638" s="67" t="s">
        <v>130</v>
      </c>
      <c r="E638" s="67" t="s">
        <v>237</v>
      </c>
      <c r="F638" s="67" t="s">
        <v>238</v>
      </c>
      <c r="G638" s="67" t="s">
        <v>133</v>
      </c>
      <c r="H638">
        <v>9.9318114793348639E-3</v>
      </c>
      <c r="I638">
        <v>7.1619311093967408E-2</v>
      </c>
      <c r="J638">
        <v>4</v>
      </c>
      <c r="K638" s="152"/>
      <c r="L638">
        <v>4</v>
      </c>
      <c r="M638">
        <v>7.0000000000000007E-2</v>
      </c>
      <c r="N638" s="67" t="s">
        <v>179</v>
      </c>
      <c r="O638" s="67" t="s">
        <v>179</v>
      </c>
      <c r="P638" s="67" t="s">
        <v>179</v>
      </c>
      <c r="AC638" s="71"/>
      <c r="AE638"/>
    </row>
    <row r="639" spans="1:31">
      <c r="A639" s="148">
        <v>43907</v>
      </c>
      <c r="B639" s="67" t="s">
        <v>233</v>
      </c>
      <c r="C639" s="67" t="s">
        <v>242</v>
      </c>
      <c r="D639" s="67" t="s">
        <v>130</v>
      </c>
      <c r="E639" s="67" t="s">
        <v>237</v>
      </c>
      <c r="F639" s="67" t="s">
        <v>238</v>
      </c>
      <c r="G639" s="67" t="s">
        <v>134</v>
      </c>
      <c r="H639">
        <v>9.9322026159004411E-3</v>
      </c>
      <c r="I639">
        <v>7.1619311093967408E-2</v>
      </c>
      <c r="J639">
        <v>4</v>
      </c>
      <c r="K639" s="152"/>
      <c r="L639">
        <v>4</v>
      </c>
      <c r="M639">
        <v>7.0000000000000007E-2</v>
      </c>
      <c r="N639" s="67" t="s">
        <v>179</v>
      </c>
      <c r="O639" s="67" t="s">
        <v>179</v>
      </c>
      <c r="P639" s="67" t="s">
        <v>179</v>
      </c>
      <c r="AC639" s="71"/>
      <c r="AE639"/>
    </row>
    <row r="640" spans="1:31">
      <c r="A640" s="148">
        <v>43907</v>
      </c>
      <c r="B640" s="67" t="s">
        <v>234</v>
      </c>
      <c r="C640" s="67" t="s">
        <v>243</v>
      </c>
      <c r="D640" s="67" t="s">
        <v>130</v>
      </c>
      <c r="E640" s="67" t="s">
        <v>237</v>
      </c>
      <c r="F640" s="67" t="s">
        <v>238</v>
      </c>
      <c r="G640" s="67" t="s">
        <v>138</v>
      </c>
      <c r="H640">
        <v>9.9322026159004411E-3</v>
      </c>
      <c r="I640">
        <v>7.1619311093967408E-2</v>
      </c>
      <c r="J640">
        <v>4</v>
      </c>
      <c r="K640" s="152"/>
      <c r="L640">
        <v>4</v>
      </c>
      <c r="M640">
        <v>7.0000000000000007E-2</v>
      </c>
      <c r="N640" s="67" t="s">
        <v>179</v>
      </c>
      <c r="O640" s="67" t="s">
        <v>179</v>
      </c>
      <c r="P640" s="67" t="s">
        <v>179</v>
      </c>
      <c r="AC640" s="71"/>
      <c r="AE640"/>
    </row>
    <row r="641" spans="1:31">
      <c r="A641" s="148">
        <v>43907</v>
      </c>
      <c r="B641" s="67" t="s">
        <v>235</v>
      </c>
      <c r="C641" s="67" t="s">
        <v>244</v>
      </c>
      <c r="D641" s="67" t="s">
        <v>130</v>
      </c>
      <c r="E641" s="67" t="s">
        <v>237</v>
      </c>
      <c r="F641" s="67" t="s">
        <v>238</v>
      </c>
      <c r="G641" s="67" t="s">
        <v>139</v>
      </c>
      <c r="H641">
        <v>9.9313090424072922E-3</v>
      </c>
      <c r="I641">
        <v>7.1619311093967408E-2</v>
      </c>
      <c r="J641">
        <v>4</v>
      </c>
      <c r="K641" s="152"/>
      <c r="L641">
        <v>4</v>
      </c>
      <c r="M641">
        <v>7.0000000000000007E-2</v>
      </c>
      <c r="N641" s="67" t="s">
        <v>179</v>
      </c>
      <c r="O641" s="67" t="s">
        <v>179</v>
      </c>
      <c r="P641" s="67" t="s">
        <v>179</v>
      </c>
      <c r="AC641" s="71"/>
      <c r="AE641"/>
    </row>
    <row r="642" spans="1:31">
      <c r="A642" s="148">
        <v>43907</v>
      </c>
      <c r="B642" s="67" t="s">
        <v>236</v>
      </c>
      <c r="C642" s="67" t="s">
        <v>245</v>
      </c>
      <c r="D642" s="67" t="s">
        <v>130</v>
      </c>
      <c r="E642" s="67" t="s">
        <v>237</v>
      </c>
      <c r="F642" s="67" t="s">
        <v>238</v>
      </c>
      <c r="G642" s="67" t="s">
        <v>239</v>
      </c>
      <c r="H642">
        <v>9.3118238906692036E-3</v>
      </c>
      <c r="I642">
        <v>7.1619311093967408E-2</v>
      </c>
      <c r="J642">
        <v>4</v>
      </c>
      <c r="K642" s="152"/>
      <c r="L642">
        <v>4</v>
      </c>
      <c r="M642">
        <v>7.0000000000000007E-2</v>
      </c>
      <c r="N642" s="67" t="s">
        <v>179</v>
      </c>
      <c r="O642" s="67" t="s">
        <v>179</v>
      </c>
      <c r="P642" s="67" t="s">
        <v>179</v>
      </c>
      <c r="AC642" s="71"/>
      <c r="AE642"/>
    </row>
    <row r="643" spans="1:31">
      <c r="A643" s="148">
        <v>43907</v>
      </c>
      <c r="B643" s="67" t="s">
        <v>118</v>
      </c>
      <c r="C643" s="67" t="s">
        <v>163</v>
      </c>
      <c r="D643" s="67" t="s">
        <v>130</v>
      </c>
      <c r="E643" s="67" t="s">
        <v>136</v>
      </c>
      <c r="F643" s="67" t="s">
        <v>217</v>
      </c>
      <c r="G643" s="67" t="s">
        <v>133</v>
      </c>
      <c r="H643">
        <v>7.3768786801690536E-2</v>
      </c>
      <c r="I643">
        <v>0.25554257350648885</v>
      </c>
      <c r="J643">
        <v>7</v>
      </c>
      <c r="K643" s="152"/>
      <c r="L643">
        <v>7</v>
      </c>
      <c r="M643">
        <v>0.25219080435009855</v>
      </c>
      <c r="N643" s="67" t="s">
        <v>179</v>
      </c>
      <c r="O643" s="67" t="s">
        <v>179</v>
      </c>
      <c r="P643" s="67" t="s">
        <v>179</v>
      </c>
      <c r="AC643" s="71"/>
      <c r="AE643"/>
    </row>
    <row r="644" spans="1:31">
      <c r="A644" s="148">
        <v>43907</v>
      </c>
      <c r="B644" s="67" t="s">
        <v>115</v>
      </c>
      <c r="C644" s="67" t="s">
        <v>164</v>
      </c>
      <c r="D644" s="67" t="s">
        <v>130</v>
      </c>
      <c r="E644" s="67" t="s">
        <v>136</v>
      </c>
      <c r="F644" s="67" t="s">
        <v>217</v>
      </c>
      <c r="G644" s="67" t="s">
        <v>134</v>
      </c>
      <c r="H644">
        <v>7.3791011948135143E-2</v>
      </c>
      <c r="I644">
        <v>0.2556195636721843</v>
      </c>
      <c r="J644">
        <v>7</v>
      </c>
      <c r="K644" s="152"/>
      <c r="L644">
        <v>7</v>
      </c>
      <c r="M644">
        <v>0.25227528377713015</v>
      </c>
      <c r="N644" s="67" t="s">
        <v>179</v>
      </c>
      <c r="O644" s="67" t="s">
        <v>179</v>
      </c>
      <c r="P644" s="67" t="s">
        <v>179</v>
      </c>
      <c r="AC644" s="71"/>
      <c r="AE644"/>
    </row>
    <row r="645" spans="1:31">
      <c r="A645" s="148">
        <v>43900</v>
      </c>
      <c r="B645" s="67" t="s">
        <v>116</v>
      </c>
      <c r="C645" s="67" t="s">
        <v>165</v>
      </c>
      <c r="D645" s="67" t="s">
        <v>130</v>
      </c>
      <c r="E645" s="67" t="s">
        <v>137</v>
      </c>
      <c r="F645" s="67" t="s">
        <v>218</v>
      </c>
      <c r="G645" s="67" t="s">
        <v>133</v>
      </c>
      <c r="H645">
        <v>2.6947341366839541E-2</v>
      </c>
      <c r="I645">
        <v>9.3348328752537277E-2</v>
      </c>
      <c r="J645">
        <v>4</v>
      </c>
      <c r="K645" s="152"/>
      <c r="L645">
        <v>4</v>
      </c>
      <c r="M645">
        <v>9.3348328752537277E-2</v>
      </c>
      <c r="N645" s="67" t="s">
        <v>179</v>
      </c>
      <c r="O645" s="67" t="s">
        <v>179</v>
      </c>
      <c r="P645" s="67" t="s">
        <v>179</v>
      </c>
      <c r="AC645" s="71"/>
      <c r="AE645"/>
    </row>
    <row r="646" spans="1:31">
      <c r="A646" s="148">
        <v>43900</v>
      </c>
      <c r="B646" s="67" t="s">
        <v>117</v>
      </c>
      <c r="C646" s="67" t="s">
        <v>166</v>
      </c>
      <c r="D646" s="67" t="s">
        <v>130</v>
      </c>
      <c r="E646" s="67" t="s">
        <v>137</v>
      </c>
      <c r="F646" s="67" t="s">
        <v>218</v>
      </c>
      <c r="G646" s="67" t="s">
        <v>134</v>
      </c>
      <c r="H646">
        <v>2.7095170499669377E-2</v>
      </c>
      <c r="I646">
        <v>9.3860423890337524E-2</v>
      </c>
      <c r="J646">
        <v>4</v>
      </c>
      <c r="K646" s="152"/>
      <c r="L646">
        <v>4</v>
      </c>
      <c r="M646">
        <v>9.3860423890337524E-2</v>
      </c>
      <c r="N646" s="67" t="s">
        <v>179</v>
      </c>
      <c r="O646" s="67" t="s">
        <v>179</v>
      </c>
      <c r="P646" s="67" t="s">
        <v>179</v>
      </c>
      <c r="AC646" s="71"/>
      <c r="AE646"/>
    </row>
    <row r="647" spans="1:31">
      <c r="A647" s="148">
        <v>43900</v>
      </c>
      <c r="B647" s="67" t="s">
        <v>110</v>
      </c>
      <c r="C647" s="67" t="s">
        <v>180</v>
      </c>
      <c r="D647" s="67" t="s">
        <v>130</v>
      </c>
      <c r="E647" s="67" t="s">
        <v>131</v>
      </c>
      <c r="F647" s="67" t="s">
        <v>215</v>
      </c>
      <c r="G647" s="67" t="s">
        <v>133</v>
      </c>
      <c r="H647">
        <v>5.0744060622090283E-2</v>
      </c>
      <c r="I647">
        <v>0.36592062499639921</v>
      </c>
      <c r="J647">
        <v>7</v>
      </c>
      <c r="K647" s="152"/>
      <c r="L647">
        <v>7</v>
      </c>
      <c r="M647">
        <v>0.36444776153981046</v>
      </c>
      <c r="N647" s="67" t="s">
        <v>179</v>
      </c>
      <c r="O647" s="67" t="s">
        <v>179</v>
      </c>
      <c r="P647" s="67" t="s">
        <v>179</v>
      </c>
      <c r="AC647" s="71"/>
      <c r="AE647"/>
    </row>
    <row r="648" spans="1:31">
      <c r="A648" s="148">
        <v>43900</v>
      </c>
      <c r="B648" s="67" t="s">
        <v>112</v>
      </c>
      <c r="C648" s="67" t="s">
        <v>161</v>
      </c>
      <c r="D648" s="67" t="s">
        <v>130</v>
      </c>
      <c r="E648" s="67" t="s">
        <v>131</v>
      </c>
      <c r="F648" s="67" t="s">
        <v>215</v>
      </c>
      <c r="G648" s="67" t="s">
        <v>134</v>
      </c>
      <c r="H648">
        <v>5.2185705777812189E-2</v>
      </c>
      <c r="I648">
        <v>0.37631647605635843</v>
      </c>
      <c r="J648">
        <v>7</v>
      </c>
      <c r="K648" s="152"/>
      <c r="L648">
        <v>7</v>
      </c>
      <c r="M648">
        <v>0.37493055822783972</v>
      </c>
      <c r="N648" s="67" t="s">
        <v>179</v>
      </c>
      <c r="O648" s="67" t="s">
        <v>179</v>
      </c>
      <c r="P648" s="67" t="s">
        <v>179</v>
      </c>
      <c r="AC648" s="71"/>
      <c r="AE648"/>
    </row>
    <row r="649" spans="1:31">
      <c r="A649" s="148">
        <v>43900</v>
      </c>
      <c r="B649" s="67" t="s">
        <v>114</v>
      </c>
      <c r="C649" s="67" t="s">
        <v>162</v>
      </c>
      <c r="D649" s="67" t="s">
        <v>130</v>
      </c>
      <c r="E649" s="67" t="s">
        <v>135</v>
      </c>
      <c r="F649" s="67" t="s">
        <v>216</v>
      </c>
      <c r="G649" s="67" t="s">
        <v>134</v>
      </c>
      <c r="H649">
        <v>1.7893673818944859E-2</v>
      </c>
      <c r="I649">
        <v>0.12903311692126646</v>
      </c>
      <c r="J649">
        <v>5</v>
      </c>
      <c r="K649" s="152"/>
      <c r="L649">
        <v>5</v>
      </c>
      <c r="M649">
        <v>0.12511520203651635</v>
      </c>
      <c r="N649" s="67" t="s">
        <v>179</v>
      </c>
      <c r="O649" s="67" t="s">
        <v>179</v>
      </c>
      <c r="P649" s="67" t="s">
        <v>179</v>
      </c>
      <c r="AC649" s="71"/>
      <c r="AE649"/>
    </row>
    <row r="650" spans="1:31">
      <c r="A650" s="148">
        <v>43900</v>
      </c>
      <c r="B650" s="67" t="s">
        <v>232</v>
      </c>
      <c r="C650" s="67" t="s">
        <v>241</v>
      </c>
      <c r="D650" s="67" t="s">
        <v>130</v>
      </c>
      <c r="E650" s="67" t="s">
        <v>237</v>
      </c>
      <c r="F650" s="67" t="s">
        <v>238</v>
      </c>
      <c r="G650" s="67" t="s">
        <v>133</v>
      </c>
      <c r="H650">
        <v>9.4469959914272178E-3</v>
      </c>
      <c r="I650">
        <v>7.0000000000000007E-2</v>
      </c>
      <c r="J650">
        <v>4</v>
      </c>
      <c r="K650" s="152"/>
      <c r="L650">
        <v>4</v>
      </c>
      <c r="M650">
        <v>7.0000000000000007E-2</v>
      </c>
      <c r="N650" s="67" t="s">
        <v>179</v>
      </c>
      <c r="O650" s="67" t="s">
        <v>179</v>
      </c>
      <c r="P650" s="67" t="s">
        <v>179</v>
      </c>
      <c r="AC650" s="71"/>
      <c r="AE650"/>
    </row>
    <row r="651" spans="1:31">
      <c r="A651" s="148">
        <v>43900</v>
      </c>
      <c r="B651" s="67" t="s">
        <v>233</v>
      </c>
      <c r="C651" s="67" t="s">
        <v>242</v>
      </c>
      <c r="D651" s="67" t="s">
        <v>130</v>
      </c>
      <c r="E651" s="67" t="s">
        <v>237</v>
      </c>
      <c r="F651" s="67" t="s">
        <v>238</v>
      </c>
      <c r="G651" s="67" t="s">
        <v>134</v>
      </c>
      <c r="H651">
        <v>9.4465207083362836E-3</v>
      </c>
      <c r="I651">
        <v>7.0000000000000007E-2</v>
      </c>
      <c r="J651">
        <v>4</v>
      </c>
      <c r="K651" s="152"/>
      <c r="L651">
        <v>4</v>
      </c>
      <c r="M651">
        <v>7.0000000000000007E-2</v>
      </c>
      <c r="N651" s="67" t="s">
        <v>179</v>
      </c>
      <c r="O651" s="67" t="s">
        <v>179</v>
      </c>
      <c r="P651" s="67" t="s">
        <v>179</v>
      </c>
      <c r="AC651" s="71"/>
      <c r="AE651"/>
    </row>
    <row r="652" spans="1:31">
      <c r="A652" s="148">
        <v>43900</v>
      </c>
      <c r="B652" s="67" t="s">
        <v>234</v>
      </c>
      <c r="C652" s="67" t="s">
        <v>243</v>
      </c>
      <c r="D652" s="67" t="s">
        <v>130</v>
      </c>
      <c r="E652" s="67" t="s">
        <v>237</v>
      </c>
      <c r="F652" s="67" t="s">
        <v>238</v>
      </c>
      <c r="G652" s="67" t="s">
        <v>138</v>
      </c>
      <c r="H652">
        <v>9.4465207083362836E-3</v>
      </c>
      <c r="I652">
        <v>7.0000000000000007E-2</v>
      </c>
      <c r="J652">
        <v>4</v>
      </c>
      <c r="K652" s="152"/>
      <c r="L652">
        <v>4</v>
      </c>
      <c r="M652">
        <v>7.0000000000000007E-2</v>
      </c>
      <c r="N652" s="67" t="s">
        <v>179</v>
      </c>
      <c r="O652" s="67" t="s">
        <v>179</v>
      </c>
      <c r="P652" s="67" t="s">
        <v>179</v>
      </c>
      <c r="AC652" s="71"/>
      <c r="AE652"/>
    </row>
    <row r="653" spans="1:31">
      <c r="A653" s="148">
        <v>43900</v>
      </c>
      <c r="B653" s="67" t="s">
        <v>235</v>
      </c>
      <c r="C653" s="67" t="s">
        <v>244</v>
      </c>
      <c r="D653" s="67" t="s">
        <v>130</v>
      </c>
      <c r="E653" s="67" t="s">
        <v>237</v>
      </c>
      <c r="F653" s="67" t="s">
        <v>238</v>
      </c>
      <c r="G653" s="67" t="s">
        <v>139</v>
      </c>
      <c r="H653">
        <v>9.4471528436395544E-3</v>
      </c>
      <c r="I653">
        <v>7.0000000000000007E-2</v>
      </c>
      <c r="J653">
        <v>4</v>
      </c>
      <c r="K653" s="152"/>
      <c r="L653">
        <v>4</v>
      </c>
      <c r="M653">
        <v>7.0000000000000007E-2</v>
      </c>
      <c r="N653" s="67" t="s">
        <v>179</v>
      </c>
      <c r="O653" s="67" t="s">
        <v>179</v>
      </c>
      <c r="P653" s="67" t="s">
        <v>179</v>
      </c>
      <c r="AC653" s="71"/>
      <c r="AE653"/>
    </row>
    <row r="654" spans="1:31">
      <c r="A654" s="148">
        <v>43900</v>
      </c>
      <c r="B654" s="67" t="s">
        <v>236</v>
      </c>
      <c r="C654" s="67" t="s">
        <v>245</v>
      </c>
      <c r="D654" s="67" t="s">
        <v>130</v>
      </c>
      <c r="E654" s="67" t="s">
        <v>237</v>
      </c>
      <c r="F654" s="67" t="s">
        <v>238</v>
      </c>
      <c r="G654" s="67" t="s">
        <v>239</v>
      </c>
      <c r="H654">
        <v>9.1358184068365891E-3</v>
      </c>
      <c r="I654">
        <v>7.0000000000000007E-2</v>
      </c>
      <c r="J654">
        <v>4</v>
      </c>
      <c r="K654" s="152"/>
      <c r="L654">
        <v>4</v>
      </c>
      <c r="M654">
        <v>7.0000000000000007E-2</v>
      </c>
      <c r="N654" s="67" t="s">
        <v>179</v>
      </c>
      <c r="O654" s="67" t="s">
        <v>179</v>
      </c>
      <c r="P654" s="67" t="s">
        <v>179</v>
      </c>
      <c r="AC654" s="71"/>
      <c r="AE654"/>
    </row>
    <row r="655" spans="1:31">
      <c r="A655" s="148">
        <v>43900</v>
      </c>
      <c r="B655" s="67" t="s">
        <v>118</v>
      </c>
      <c r="C655" s="67" t="s">
        <v>163</v>
      </c>
      <c r="D655" s="67" t="s">
        <v>130</v>
      </c>
      <c r="E655" s="67" t="s">
        <v>136</v>
      </c>
      <c r="F655" s="67" t="s">
        <v>217</v>
      </c>
      <c r="G655" s="67" t="s">
        <v>133</v>
      </c>
      <c r="H655">
        <v>7.3768786801690536E-2</v>
      </c>
      <c r="I655">
        <v>0.25554257350648885</v>
      </c>
      <c r="J655">
        <v>7</v>
      </c>
      <c r="K655" s="152"/>
      <c r="L655">
        <v>7</v>
      </c>
      <c r="M655">
        <v>0.25219080435009855</v>
      </c>
      <c r="N655" s="67" t="s">
        <v>179</v>
      </c>
      <c r="O655" s="67" t="s">
        <v>179</v>
      </c>
      <c r="P655" s="67" t="s">
        <v>179</v>
      </c>
      <c r="AC655" s="71"/>
      <c r="AE655"/>
    </row>
    <row r="656" spans="1:31">
      <c r="A656" s="148">
        <v>43900</v>
      </c>
      <c r="B656" s="67" t="s">
        <v>115</v>
      </c>
      <c r="C656" s="67" t="s">
        <v>164</v>
      </c>
      <c r="D656" s="67" t="s">
        <v>130</v>
      </c>
      <c r="E656" s="67" t="s">
        <v>136</v>
      </c>
      <c r="F656" s="67" t="s">
        <v>217</v>
      </c>
      <c r="G656" s="67" t="s">
        <v>134</v>
      </c>
      <c r="H656">
        <v>7.3791011948135143E-2</v>
      </c>
      <c r="I656">
        <v>0.2556195636721843</v>
      </c>
      <c r="J656">
        <v>7</v>
      </c>
      <c r="K656" s="152"/>
      <c r="L656">
        <v>7</v>
      </c>
      <c r="M656">
        <v>0.25227528377713015</v>
      </c>
      <c r="N656" s="67" t="s">
        <v>179</v>
      </c>
      <c r="O656" s="67" t="s">
        <v>179</v>
      </c>
      <c r="P656" s="67" t="s">
        <v>179</v>
      </c>
      <c r="AC656" s="71"/>
      <c r="AE656"/>
    </row>
    <row r="657" spans="1:31">
      <c r="A657" s="148">
        <v>43900</v>
      </c>
      <c r="B657" s="67" t="s">
        <v>123</v>
      </c>
      <c r="C657" s="67" t="s">
        <v>123</v>
      </c>
      <c r="D657" s="67" t="s">
        <v>130</v>
      </c>
      <c r="E657" s="67" t="s">
        <v>123</v>
      </c>
      <c r="F657" s="67" t="s">
        <v>123</v>
      </c>
      <c r="G657" s="67" t="s">
        <v>123</v>
      </c>
      <c r="H657">
        <v>1.6411439972931208E-2</v>
      </c>
      <c r="I657">
        <v>0.11834457665320562</v>
      </c>
      <c r="J657">
        <v>5</v>
      </c>
      <c r="K657" s="152"/>
      <c r="L657">
        <v>5</v>
      </c>
      <c r="M657">
        <v>0.12249439639523831</v>
      </c>
      <c r="N657" s="67" t="s">
        <v>179</v>
      </c>
      <c r="O657" s="67" t="s">
        <v>179</v>
      </c>
      <c r="P657" s="67" t="s">
        <v>179</v>
      </c>
      <c r="AC657" s="71"/>
      <c r="AE657"/>
    </row>
    <row r="658" spans="1:31">
      <c r="A658" s="148">
        <v>43893</v>
      </c>
      <c r="B658" s="67" t="s">
        <v>116</v>
      </c>
      <c r="C658" s="67" t="s">
        <v>165</v>
      </c>
      <c r="D658" s="67" t="s">
        <v>130</v>
      </c>
      <c r="E658" s="67" t="s">
        <v>137</v>
      </c>
      <c r="F658" s="67" t="s">
        <v>218</v>
      </c>
      <c r="G658" s="67" t="s">
        <v>133</v>
      </c>
      <c r="H658">
        <v>2.6947341366839541E-2</v>
      </c>
      <c r="I658">
        <v>9.3348328752537277E-2</v>
      </c>
      <c r="J658">
        <v>4</v>
      </c>
      <c r="K658" s="152"/>
      <c r="L658">
        <v>4</v>
      </c>
      <c r="M658">
        <v>9.3348328752537277E-2</v>
      </c>
      <c r="N658" s="67" t="s">
        <v>179</v>
      </c>
      <c r="O658" s="67" t="s">
        <v>179</v>
      </c>
      <c r="P658" s="67" t="s">
        <v>179</v>
      </c>
      <c r="AC658" s="71"/>
      <c r="AE658"/>
    </row>
    <row r="659" spans="1:31">
      <c r="A659" s="148">
        <v>43893</v>
      </c>
      <c r="B659" s="67" t="s">
        <v>117</v>
      </c>
      <c r="C659" s="67" t="s">
        <v>166</v>
      </c>
      <c r="D659" s="67" t="s">
        <v>130</v>
      </c>
      <c r="E659" s="67" t="s">
        <v>137</v>
      </c>
      <c r="F659" s="67" t="s">
        <v>218</v>
      </c>
      <c r="G659" s="67" t="s">
        <v>134</v>
      </c>
      <c r="H659">
        <v>2.7095170499669377E-2</v>
      </c>
      <c r="I659">
        <v>9.3860423890337524E-2</v>
      </c>
      <c r="J659">
        <v>4</v>
      </c>
      <c r="K659" s="152"/>
      <c r="L659">
        <v>4</v>
      </c>
      <c r="M659">
        <v>9.3860423890337524E-2</v>
      </c>
      <c r="N659" s="67" t="s">
        <v>179</v>
      </c>
      <c r="O659" s="67" t="s">
        <v>179</v>
      </c>
      <c r="P659" s="67" t="s">
        <v>179</v>
      </c>
      <c r="AC659" s="71"/>
      <c r="AE659"/>
    </row>
    <row r="660" spans="1:31">
      <c r="A660" s="148">
        <v>43893</v>
      </c>
      <c r="B660" s="67" t="s">
        <v>110</v>
      </c>
      <c r="C660" s="67" t="s">
        <v>180</v>
      </c>
      <c r="D660" s="67" t="s">
        <v>130</v>
      </c>
      <c r="E660" s="67" t="s">
        <v>131</v>
      </c>
      <c r="F660" s="67" t="s">
        <v>215</v>
      </c>
      <c r="G660" s="67" t="s">
        <v>133</v>
      </c>
      <c r="H660">
        <v>5.0539811209994595E-2</v>
      </c>
      <c r="I660">
        <v>0.36444776153981046</v>
      </c>
      <c r="J660">
        <v>7</v>
      </c>
      <c r="K660" s="152"/>
      <c r="L660">
        <v>7</v>
      </c>
      <c r="M660">
        <v>0.35009155867903297</v>
      </c>
      <c r="N660" s="67" t="s">
        <v>179</v>
      </c>
      <c r="O660" s="67" t="s">
        <v>179</v>
      </c>
      <c r="P660" s="67" t="s">
        <v>179</v>
      </c>
      <c r="AC660" s="71"/>
      <c r="AE660"/>
    </row>
    <row r="661" spans="1:31">
      <c r="A661" s="148">
        <v>43893</v>
      </c>
      <c r="B661" s="67" t="s">
        <v>112</v>
      </c>
      <c r="C661" s="67" t="s">
        <v>161</v>
      </c>
      <c r="D661" s="67" t="s">
        <v>130</v>
      </c>
      <c r="E661" s="67" t="s">
        <v>131</v>
      </c>
      <c r="F661" s="67" t="s">
        <v>215</v>
      </c>
      <c r="G661" s="67" t="s">
        <v>134</v>
      </c>
      <c r="H661">
        <v>5.1993513554954351E-2</v>
      </c>
      <c r="I661">
        <v>0.37493055822783972</v>
      </c>
      <c r="J661">
        <v>7</v>
      </c>
      <c r="K661" s="152"/>
      <c r="L661">
        <v>7</v>
      </c>
      <c r="M661">
        <v>0.36102156924930007</v>
      </c>
      <c r="N661" s="67" t="s">
        <v>179</v>
      </c>
      <c r="O661" s="67" t="s">
        <v>179</v>
      </c>
      <c r="P661" s="67" t="s">
        <v>179</v>
      </c>
      <c r="AC661" s="71"/>
      <c r="AE661"/>
    </row>
    <row r="662" spans="1:31">
      <c r="A662" s="148">
        <v>43893</v>
      </c>
      <c r="B662" s="67" t="s">
        <v>114</v>
      </c>
      <c r="C662" s="67" t="s">
        <v>162</v>
      </c>
      <c r="D662" s="67" t="s">
        <v>130</v>
      </c>
      <c r="E662" s="67" t="s">
        <v>135</v>
      </c>
      <c r="F662" s="67" t="s">
        <v>216</v>
      </c>
      <c r="G662" s="67" t="s">
        <v>134</v>
      </c>
      <c r="H662">
        <v>1.7350356780103705E-2</v>
      </c>
      <c r="I662">
        <v>0.12511520203651635</v>
      </c>
      <c r="J662">
        <v>5</v>
      </c>
      <c r="K662" s="152"/>
      <c r="L662">
        <v>5</v>
      </c>
      <c r="M662">
        <v>0.12511520203651635</v>
      </c>
      <c r="N662" s="67" t="s">
        <v>179</v>
      </c>
      <c r="O662" s="67" t="s">
        <v>179</v>
      </c>
      <c r="P662" s="67" t="s">
        <v>179</v>
      </c>
      <c r="AC662" s="71"/>
      <c r="AE662"/>
    </row>
    <row r="663" spans="1:31">
      <c r="A663" s="148">
        <v>43893</v>
      </c>
      <c r="B663" s="67" t="s">
        <v>232</v>
      </c>
      <c r="C663" s="67" t="s">
        <v>241</v>
      </c>
      <c r="D663" s="67" t="s">
        <v>130</v>
      </c>
      <c r="E663" s="67" t="s">
        <v>237</v>
      </c>
      <c r="F663" s="67" t="s">
        <v>238</v>
      </c>
      <c r="G663" s="67" t="s">
        <v>133</v>
      </c>
      <c r="H663">
        <v>9.0895581453410024E-3</v>
      </c>
      <c r="I663">
        <v>7.0000000000000007E-2</v>
      </c>
      <c r="J663">
        <v>4</v>
      </c>
      <c r="K663" s="152"/>
      <c r="L663">
        <v>4</v>
      </c>
      <c r="M663">
        <v>7.0000000000000007E-2</v>
      </c>
      <c r="N663" s="67" t="s">
        <v>179</v>
      </c>
      <c r="O663" s="67" t="s">
        <v>179</v>
      </c>
      <c r="P663" s="67" t="s">
        <v>179</v>
      </c>
      <c r="AC663" s="71"/>
      <c r="AE663"/>
    </row>
    <row r="664" spans="1:31">
      <c r="A664" s="148">
        <v>43893</v>
      </c>
      <c r="B664" s="67" t="s">
        <v>233</v>
      </c>
      <c r="C664" s="67" t="s">
        <v>242</v>
      </c>
      <c r="D664" s="67" t="s">
        <v>130</v>
      </c>
      <c r="E664" s="67" t="s">
        <v>237</v>
      </c>
      <c r="F664" s="67" t="s">
        <v>238</v>
      </c>
      <c r="G664" s="67" t="s">
        <v>134</v>
      </c>
      <c r="H664">
        <v>9.0898696424862972E-3</v>
      </c>
      <c r="I664">
        <v>7.0000000000000007E-2</v>
      </c>
      <c r="J664">
        <v>4</v>
      </c>
      <c r="K664" s="152"/>
      <c r="L664">
        <v>4</v>
      </c>
      <c r="M664">
        <v>7.0000000000000007E-2</v>
      </c>
      <c r="N664" s="67" t="s">
        <v>179</v>
      </c>
      <c r="O664" s="67" t="s">
        <v>179</v>
      </c>
      <c r="P664" s="67" t="s">
        <v>179</v>
      </c>
      <c r="AC664" s="71"/>
      <c r="AE664"/>
    </row>
    <row r="665" spans="1:31">
      <c r="A665" s="148">
        <v>43893</v>
      </c>
      <c r="B665" s="67" t="s">
        <v>234</v>
      </c>
      <c r="C665" s="67" t="s">
        <v>243</v>
      </c>
      <c r="D665" s="67" t="s">
        <v>130</v>
      </c>
      <c r="E665" s="67" t="s">
        <v>237</v>
      </c>
      <c r="F665" s="67" t="s">
        <v>238</v>
      </c>
      <c r="G665" s="67" t="s">
        <v>138</v>
      </c>
      <c r="H665">
        <v>9.0898696424862972E-3</v>
      </c>
      <c r="I665">
        <v>7.0000000000000007E-2</v>
      </c>
      <c r="J665">
        <v>4</v>
      </c>
      <c r="K665" s="152"/>
      <c r="L665">
        <v>4</v>
      </c>
      <c r="M665">
        <v>7.0000000000000007E-2</v>
      </c>
      <c r="N665" s="67" t="s">
        <v>179</v>
      </c>
      <c r="O665" s="67" t="s">
        <v>179</v>
      </c>
      <c r="P665" s="67" t="s">
        <v>179</v>
      </c>
      <c r="AC665" s="71"/>
      <c r="AE665"/>
    </row>
    <row r="666" spans="1:31">
      <c r="A666" s="148">
        <v>43893</v>
      </c>
      <c r="B666" s="67" t="s">
        <v>235</v>
      </c>
      <c r="C666" s="67" t="s">
        <v>244</v>
      </c>
      <c r="D666" s="67" t="s">
        <v>130</v>
      </c>
      <c r="E666" s="67" t="s">
        <v>237</v>
      </c>
      <c r="F666" s="67" t="s">
        <v>238</v>
      </c>
      <c r="G666" s="67" t="s">
        <v>139</v>
      </c>
      <c r="H666">
        <v>9.0891446379464287E-3</v>
      </c>
      <c r="I666">
        <v>7.0000000000000007E-2</v>
      </c>
      <c r="J666">
        <v>4</v>
      </c>
      <c r="K666" s="152"/>
      <c r="L666">
        <v>4</v>
      </c>
      <c r="M666">
        <v>7.0000000000000007E-2</v>
      </c>
      <c r="N666" s="67" t="s">
        <v>179</v>
      </c>
      <c r="O666" s="67" t="s">
        <v>179</v>
      </c>
      <c r="P666" s="67" t="s">
        <v>179</v>
      </c>
      <c r="AC666" s="71"/>
      <c r="AE666"/>
    </row>
    <row r="667" spans="1:31">
      <c r="A667" s="148">
        <v>43893</v>
      </c>
      <c r="B667" s="67" t="s">
        <v>236</v>
      </c>
      <c r="C667" s="67" t="s">
        <v>245</v>
      </c>
      <c r="D667" s="67" t="s">
        <v>130</v>
      </c>
      <c r="E667" s="67" t="s">
        <v>237</v>
      </c>
      <c r="F667" s="67" t="s">
        <v>238</v>
      </c>
      <c r="G667" s="67" t="s">
        <v>239</v>
      </c>
      <c r="H667">
        <v>9.1913086514940814E-3</v>
      </c>
      <c r="I667">
        <v>7.0000000000000007E-2</v>
      </c>
      <c r="J667">
        <v>4</v>
      </c>
      <c r="K667" s="152"/>
      <c r="L667">
        <v>4</v>
      </c>
      <c r="M667">
        <v>7.0000000000000007E-2</v>
      </c>
      <c r="N667" s="67" t="s">
        <v>179</v>
      </c>
      <c r="O667" s="67" t="s">
        <v>179</v>
      </c>
      <c r="P667" s="67" t="s">
        <v>179</v>
      </c>
      <c r="AC667" s="71"/>
      <c r="AE667"/>
    </row>
    <row r="668" spans="1:31">
      <c r="A668" s="148">
        <v>43893</v>
      </c>
      <c r="B668" s="67" t="s">
        <v>118</v>
      </c>
      <c r="C668" s="67" t="s">
        <v>163</v>
      </c>
      <c r="D668" s="67" t="s">
        <v>130</v>
      </c>
      <c r="E668" s="67" t="s">
        <v>136</v>
      </c>
      <c r="F668" s="67" t="s">
        <v>217</v>
      </c>
      <c r="G668" s="67" t="s">
        <v>133</v>
      </c>
      <c r="H668">
        <v>7.2801214389338828E-2</v>
      </c>
      <c r="I668">
        <v>0.25219080435009855</v>
      </c>
      <c r="J668">
        <v>7</v>
      </c>
      <c r="K668" s="152"/>
      <c r="L668">
        <v>7</v>
      </c>
      <c r="M668">
        <v>0.25219080435009855</v>
      </c>
      <c r="N668" s="67" t="s">
        <v>179</v>
      </c>
      <c r="O668" s="67" t="s">
        <v>179</v>
      </c>
      <c r="P668" s="67" t="s">
        <v>179</v>
      </c>
      <c r="AC668" s="71"/>
      <c r="AE668"/>
    </row>
    <row r="669" spans="1:31">
      <c r="A669" s="148">
        <v>43893</v>
      </c>
      <c r="B669" s="67" t="s">
        <v>115</v>
      </c>
      <c r="C669" s="67" t="s">
        <v>164</v>
      </c>
      <c r="D669" s="67" t="s">
        <v>130</v>
      </c>
      <c r="E669" s="67" t="s">
        <v>136</v>
      </c>
      <c r="F669" s="67" t="s">
        <v>217</v>
      </c>
      <c r="G669" s="67" t="s">
        <v>134</v>
      </c>
      <c r="H669">
        <v>7.2825601499307668E-2</v>
      </c>
      <c r="I669">
        <v>0.25227528377713015</v>
      </c>
      <c r="J669">
        <v>7</v>
      </c>
      <c r="K669" s="152"/>
      <c r="L669">
        <v>7</v>
      </c>
      <c r="M669">
        <v>0.25227528377713015</v>
      </c>
      <c r="N669" s="67" t="s">
        <v>179</v>
      </c>
      <c r="O669" s="67" t="s">
        <v>179</v>
      </c>
      <c r="P669" s="67" t="s">
        <v>179</v>
      </c>
      <c r="AC669" s="71"/>
      <c r="AE669"/>
    </row>
    <row r="670" spans="1:31">
      <c r="A670" s="148">
        <v>43893</v>
      </c>
      <c r="B670" s="67" t="s">
        <v>123</v>
      </c>
      <c r="C670" s="67" t="s">
        <v>123</v>
      </c>
      <c r="D670" s="67" t="s">
        <v>130</v>
      </c>
      <c r="E670" s="67" t="s">
        <v>123</v>
      </c>
      <c r="F670" s="67" t="s">
        <v>123</v>
      </c>
      <c r="G670" s="67" t="s">
        <v>123</v>
      </c>
      <c r="H670">
        <v>1.6986916429232422E-2</v>
      </c>
      <c r="I670">
        <v>0.12249439639523831</v>
      </c>
      <c r="J670">
        <v>5</v>
      </c>
      <c r="K670" s="152"/>
      <c r="L670">
        <v>5</v>
      </c>
      <c r="M670">
        <v>0.1200860159839142</v>
      </c>
      <c r="N670" s="67" t="s">
        <v>179</v>
      </c>
      <c r="O670" s="67" t="s">
        <v>179</v>
      </c>
      <c r="P670" s="67" t="s">
        <v>179</v>
      </c>
      <c r="AC670" s="71"/>
      <c r="AE670"/>
    </row>
    <row r="671" spans="1:31">
      <c r="A671" s="148">
        <v>43892</v>
      </c>
      <c r="B671" s="67" t="s">
        <v>116</v>
      </c>
      <c r="C671" s="67" t="s">
        <v>165</v>
      </c>
      <c r="D671" s="67" t="s">
        <v>130</v>
      </c>
      <c r="E671" s="67" t="s">
        <v>137</v>
      </c>
      <c r="F671" s="67" t="s">
        <v>218</v>
      </c>
      <c r="G671" s="67" t="s">
        <v>133</v>
      </c>
      <c r="H671">
        <v>2.6947341366839541E-2</v>
      </c>
      <c r="I671">
        <v>9.3348328752537277E-2</v>
      </c>
      <c r="J671">
        <v>4</v>
      </c>
      <c r="K671" s="152"/>
      <c r="L671">
        <v>4</v>
      </c>
      <c r="M671">
        <v>9.3753874765414094E-2</v>
      </c>
      <c r="N671" s="67" t="s">
        <v>179</v>
      </c>
      <c r="O671" s="67" t="s">
        <v>179</v>
      </c>
      <c r="P671" s="67" t="s">
        <v>179</v>
      </c>
      <c r="AC671" s="71"/>
      <c r="AE671"/>
    </row>
    <row r="672" spans="1:31">
      <c r="A672" s="148">
        <v>43892</v>
      </c>
      <c r="B672" s="67" t="s">
        <v>117</v>
      </c>
      <c r="C672" s="67" t="s">
        <v>166</v>
      </c>
      <c r="D672" s="67" t="s">
        <v>130</v>
      </c>
      <c r="E672" s="67" t="s">
        <v>137</v>
      </c>
      <c r="F672" s="67" t="s">
        <v>218</v>
      </c>
      <c r="G672" s="67" t="s">
        <v>134</v>
      </c>
      <c r="H672">
        <v>2.7095170499669377E-2</v>
      </c>
      <c r="I672">
        <v>9.3860423890337524E-2</v>
      </c>
      <c r="J672">
        <v>4</v>
      </c>
      <c r="K672" s="152"/>
      <c r="L672">
        <v>4</v>
      </c>
      <c r="M672">
        <v>9.4251449335231136E-2</v>
      </c>
      <c r="N672" s="67" t="s">
        <v>179</v>
      </c>
      <c r="O672" s="67" t="s">
        <v>179</v>
      </c>
      <c r="P672" s="67" t="s">
        <v>179</v>
      </c>
      <c r="AC672" s="71"/>
      <c r="AE672"/>
    </row>
    <row r="673" spans="1:31">
      <c r="A673" s="148">
        <v>43892</v>
      </c>
      <c r="B673" s="67" t="s">
        <v>110</v>
      </c>
      <c r="C673" s="67" t="s">
        <v>180</v>
      </c>
      <c r="D673" s="67" t="s">
        <v>130</v>
      </c>
      <c r="E673" s="67" t="s">
        <v>131</v>
      </c>
      <c r="F673" s="67" t="s">
        <v>215</v>
      </c>
      <c r="G673" s="67" t="s">
        <v>133</v>
      </c>
      <c r="H673">
        <v>4.8548964074013976E-2</v>
      </c>
      <c r="I673">
        <v>0.35009155867903297</v>
      </c>
      <c r="J673">
        <v>7</v>
      </c>
      <c r="K673" s="152"/>
      <c r="L673">
        <v>7</v>
      </c>
      <c r="M673">
        <v>0.34721331188747256</v>
      </c>
      <c r="N673" s="67" t="s">
        <v>179</v>
      </c>
      <c r="O673" s="67" t="s">
        <v>179</v>
      </c>
      <c r="P673" s="67" t="s">
        <v>179</v>
      </c>
      <c r="AC673" s="71"/>
      <c r="AE673"/>
    </row>
    <row r="674" spans="1:31">
      <c r="A674" s="148">
        <v>43892</v>
      </c>
      <c r="B674" s="67" t="s">
        <v>112</v>
      </c>
      <c r="C674" s="67" t="s">
        <v>161</v>
      </c>
      <c r="D674" s="67" t="s">
        <v>130</v>
      </c>
      <c r="E674" s="67" t="s">
        <v>131</v>
      </c>
      <c r="F674" s="67" t="s">
        <v>215</v>
      </c>
      <c r="G674" s="67" t="s">
        <v>134</v>
      </c>
      <c r="H674">
        <v>5.0064683826031728E-2</v>
      </c>
      <c r="I674">
        <v>0.36102156924930007</v>
      </c>
      <c r="J674">
        <v>7</v>
      </c>
      <c r="K674" s="152"/>
      <c r="L674">
        <v>7</v>
      </c>
      <c r="M674">
        <v>0.35823359866504312</v>
      </c>
      <c r="N674" s="67" t="s">
        <v>179</v>
      </c>
      <c r="O674" s="67" t="s">
        <v>179</v>
      </c>
      <c r="P674" s="67" t="s">
        <v>179</v>
      </c>
      <c r="AC674" s="71"/>
      <c r="AE674"/>
    </row>
    <row r="675" spans="1:31">
      <c r="A675" s="148">
        <v>43892</v>
      </c>
      <c r="B675" s="67" t="s">
        <v>114</v>
      </c>
      <c r="C675" s="67" t="s">
        <v>162</v>
      </c>
      <c r="D675" s="67" t="s">
        <v>130</v>
      </c>
      <c r="E675" s="67" t="s">
        <v>135</v>
      </c>
      <c r="F675" s="67" t="s">
        <v>216</v>
      </c>
      <c r="G675" s="67" t="s">
        <v>134</v>
      </c>
      <c r="H675">
        <v>1.7350356780103705E-2</v>
      </c>
      <c r="I675">
        <v>0.12511520203651635</v>
      </c>
      <c r="J675">
        <v>5</v>
      </c>
      <c r="K675" s="152"/>
      <c r="L675">
        <v>5</v>
      </c>
      <c r="M675">
        <v>0.12444583372261139</v>
      </c>
      <c r="N675" s="67" t="s">
        <v>179</v>
      </c>
      <c r="O675" s="67" t="s">
        <v>179</v>
      </c>
      <c r="P675" s="67" t="s">
        <v>179</v>
      </c>
      <c r="AC675" s="71"/>
      <c r="AE675"/>
    </row>
    <row r="676" spans="1:31">
      <c r="A676" s="148">
        <v>43892</v>
      </c>
      <c r="B676" s="67" t="s">
        <v>232</v>
      </c>
      <c r="C676" s="67" t="s">
        <v>241</v>
      </c>
      <c r="D676" s="67" t="s">
        <v>130</v>
      </c>
      <c r="E676" s="67" t="s">
        <v>237</v>
      </c>
      <c r="F676" s="67" t="s">
        <v>238</v>
      </c>
      <c r="G676" s="67" t="s">
        <v>133</v>
      </c>
      <c r="H676">
        <v>9.0827649117992005E-3</v>
      </c>
      <c r="I676">
        <v>7.0000000000000007E-2</v>
      </c>
      <c r="J676">
        <v>4</v>
      </c>
      <c r="K676" s="152"/>
      <c r="L676">
        <v>4</v>
      </c>
      <c r="M676">
        <v>7.0000000000000007E-2</v>
      </c>
      <c r="N676" s="67" t="s">
        <v>179</v>
      </c>
      <c r="O676" s="67" t="s">
        <v>179</v>
      </c>
      <c r="P676" s="67" t="s">
        <v>179</v>
      </c>
      <c r="AC676" s="71"/>
      <c r="AE676"/>
    </row>
    <row r="677" spans="1:31">
      <c r="A677" s="148">
        <v>43892</v>
      </c>
      <c r="B677" s="67" t="s">
        <v>233</v>
      </c>
      <c r="C677" s="67" t="s">
        <v>242</v>
      </c>
      <c r="D677" s="67" t="s">
        <v>130</v>
      </c>
      <c r="E677" s="67" t="s">
        <v>237</v>
      </c>
      <c r="F677" s="67" t="s">
        <v>238</v>
      </c>
      <c r="G677" s="67" t="s">
        <v>134</v>
      </c>
      <c r="H677">
        <v>9.0830559435346025E-3</v>
      </c>
      <c r="I677">
        <v>7.0000000000000007E-2</v>
      </c>
      <c r="J677">
        <v>4</v>
      </c>
      <c r="K677" s="152"/>
      <c r="L677">
        <v>4</v>
      </c>
      <c r="M677">
        <v>7.0000000000000007E-2</v>
      </c>
      <c r="N677" s="67" t="s">
        <v>179</v>
      </c>
      <c r="O677" s="67" t="s">
        <v>179</v>
      </c>
      <c r="P677" s="67" t="s">
        <v>179</v>
      </c>
      <c r="AC677" s="71"/>
      <c r="AE677"/>
    </row>
    <row r="678" spans="1:31">
      <c r="A678" s="148">
        <v>43892</v>
      </c>
      <c r="B678" s="67" t="s">
        <v>234</v>
      </c>
      <c r="C678" s="67" t="s">
        <v>243</v>
      </c>
      <c r="D678" s="67" t="s">
        <v>130</v>
      </c>
      <c r="E678" s="67" t="s">
        <v>237</v>
      </c>
      <c r="F678" s="67" t="s">
        <v>238</v>
      </c>
      <c r="G678" s="67" t="s">
        <v>138</v>
      </c>
      <c r="H678">
        <v>9.0830559435346025E-3</v>
      </c>
      <c r="I678">
        <v>7.0000000000000007E-2</v>
      </c>
      <c r="J678">
        <v>4</v>
      </c>
      <c r="K678" s="152"/>
      <c r="L678">
        <v>4</v>
      </c>
      <c r="M678">
        <v>7.0000000000000007E-2</v>
      </c>
      <c r="N678" s="67" t="s">
        <v>179</v>
      </c>
      <c r="O678" s="67" t="s">
        <v>179</v>
      </c>
      <c r="P678" s="67" t="s">
        <v>179</v>
      </c>
      <c r="AC678" s="71"/>
      <c r="AE678"/>
    </row>
    <row r="679" spans="1:31">
      <c r="A679" s="148">
        <v>43892</v>
      </c>
      <c r="B679" s="67" t="s">
        <v>235</v>
      </c>
      <c r="C679" s="67" t="s">
        <v>244</v>
      </c>
      <c r="D679" s="67" t="s">
        <v>130</v>
      </c>
      <c r="E679" s="67" t="s">
        <v>237</v>
      </c>
      <c r="F679" s="67" t="s">
        <v>238</v>
      </c>
      <c r="G679" s="67" t="s">
        <v>139</v>
      </c>
      <c r="H679">
        <v>9.0824765191028414E-3</v>
      </c>
      <c r="I679">
        <v>7.0000000000000007E-2</v>
      </c>
      <c r="J679">
        <v>4</v>
      </c>
      <c r="K679" s="152"/>
      <c r="L679">
        <v>4</v>
      </c>
      <c r="M679">
        <v>7.0000000000000007E-2</v>
      </c>
      <c r="N679" s="67" t="s">
        <v>179</v>
      </c>
      <c r="O679" s="67" t="s">
        <v>179</v>
      </c>
      <c r="P679" s="67" t="s">
        <v>179</v>
      </c>
      <c r="AC679" s="71"/>
      <c r="AE679"/>
    </row>
    <row r="680" spans="1:31">
      <c r="A680" s="148">
        <v>43892</v>
      </c>
      <c r="B680" s="67" t="s">
        <v>236</v>
      </c>
      <c r="C680" s="67" t="s">
        <v>245</v>
      </c>
      <c r="D680" s="67" t="s">
        <v>130</v>
      </c>
      <c r="E680" s="67" t="s">
        <v>237</v>
      </c>
      <c r="F680" s="67" t="s">
        <v>238</v>
      </c>
      <c r="G680" s="67" t="s">
        <v>239</v>
      </c>
      <c r="H680">
        <v>9.1609250158338658E-3</v>
      </c>
      <c r="I680">
        <v>7.0000000000000007E-2</v>
      </c>
      <c r="J680">
        <v>4</v>
      </c>
      <c r="K680" s="152"/>
      <c r="L680">
        <v>4</v>
      </c>
      <c r="M680">
        <v>7.0000000000000007E-2</v>
      </c>
      <c r="N680" s="67" t="s">
        <v>179</v>
      </c>
      <c r="O680" s="67" t="s">
        <v>179</v>
      </c>
      <c r="P680" s="67" t="s">
        <v>179</v>
      </c>
      <c r="AC680" s="71"/>
      <c r="AE680"/>
    </row>
    <row r="681" spans="1:31">
      <c r="A681" s="148">
        <v>43892</v>
      </c>
      <c r="B681" s="67" t="s">
        <v>118</v>
      </c>
      <c r="C681" s="67" t="s">
        <v>163</v>
      </c>
      <c r="D681" s="67" t="s">
        <v>130</v>
      </c>
      <c r="E681" s="67" t="s">
        <v>136</v>
      </c>
      <c r="F681" s="67" t="s">
        <v>217</v>
      </c>
      <c r="G681" s="67" t="s">
        <v>133</v>
      </c>
      <c r="H681">
        <v>7.2801214389338828E-2</v>
      </c>
      <c r="I681">
        <v>0.25219080435009855</v>
      </c>
      <c r="J681">
        <v>7</v>
      </c>
      <c r="K681" s="152"/>
      <c r="L681">
        <v>7</v>
      </c>
      <c r="M681">
        <v>0.25014862609212496</v>
      </c>
      <c r="N681" s="67" t="s">
        <v>179</v>
      </c>
      <c r="O681" s="67" t="s">
        <v>179</v>
      </c>
      <c r="P681" s="67" t="s">
        <v>179</v>
      </c>
      <c r="AC681" s="71"/>
      <c r="AE681"/>
    </row>
    <row r="682" spans="1:31">
      <c r="A682" s="148">
        <v>43892</v>
      </c>
      <c r="B682" s="67" t="s">
        <v>115</v>
      </c>
      <c r="C682" s="67" t="s">
        <v>164</v>
      </c>
      <c r="D682" s="67" t="s">
        <v>130</v>
      </c>
      <c r="E682" s="67" t="s">
        <v>136</v>
      </c>
      <c r="F682" s="67" t="s">
        <v>217</v>
      </c>
      <c r="G682" s="67" t="s">
        <v>134</v>
      </c>
      <c r="H682">
        <v>7.2825601499307668E-2</v>
      </c>
      <c r="I682">
        <v>0.25227528377713015</v>
      </c>
      <c r="J682">
        <v>7</v>
      </c>
      <c r="K682" s="152"/>
      <c r="L682">
        <v>7</v>
      </c>
      <c r="M682">
        <v>0.25023352771723617</v>
      </c>
      <c r="N682" s="67" t="s">
        <v>179</v>
      </c>
      <c r="O682" s="67" t="s">
        <v>179</v>
      </c>
      <c r="P682" s="67" t="s">
        <v>179</v>
      </c>
      <c r="AC682" s="71"/>
      <c r="AE682"/>
    </row>
    <row r="683" spans="1:31">
      <c r="A683" s="148">
        <v>43892</v>
      </c>
      <c r="B683" s="67" t="s">
        <v>123</v>
      </c>
      <c r="C683" s="67" t="s">
        <v>123</v>
      </c>
      <c r="D683" s="67" t="s">
        <v>130</v>
      </c>
      <c r="E683" s="67" t="s">
        <v>123</v>
      </c>
      <c r="F683" s="67" t="s">
        <v>123</v>
      </c>
      <c r="G683" s="67" t="s">
        <v>123</v>
      </c>
      <c r="H683">
        <v>1.6652934157545804E-2</v>
      </c>
      <c r="I683">
        <v>0.1200860159839142</v>
      </c>
      <c r="J683">
        <v>5</v>
      </c>
      <c r="K683" s="152"/>
      <c r="L683">
        <v>5</v>
      </c>
      <c r="M683">
        <v>0.12546264449829936</v>
      </c>
      <c r="N683" s="67" t="s">
        <v>179</v>
      </c>
      <c r="O683" s="67" t="s">
        <v>179</v>
      </c>
      <c r="P683" s="67" t="s">
        <v>179</v>
      </c>
      <c r="AC683" s="71"/>
      <c r="AE683"/>
    </row>
    <row r="684" spans="1:31">
      <c r="A684" s="148">
        <v>43879</v>
      </c>
      <c r="B684" s="67" t="s">
        <v>116</v>
      </c>
      <c r="C684" s="67" t="s">
        <v>165</v>
      </c>
      <c r="D684" s="67" t="s">
        <v>130</v>
      </c>
      <c r="E684" s="67" t="s">
        <v>137</v>
      </c>
      <c r="F684" s="67" t="s">
        <v>218</v>
      </c>
      <c r="G684" s="67" t="s">
        <v>133</v>
      </c>
      <c r="H684">
        <v>2.7064412416691146E-2</v>
      </c>
      <c r="I684">
        <v>9.3753874765414094E-2</v>
      </c>
      <c r="J684">
        <v>4</v>
      </c>
      <c r="K684" s="152"/>
      <c r="L684">
        <v>4</v>
      </c>
      <c r="M684">
        <v>9.3753874765414094E-2</v>
      </c>
      <c r="N684" s="67" t="s">
        <v>179</v>
      </c>
      <c r="O684" s="67" t="s">
        <v>179</v>
      </c>
      <c r="P684" s="67" t="s">
        <v>179</v>
      </c>
      <c r="AC684" s="71"/>
      <c r="AE684"/>
    </row>
    <row r="685" spans="1:31">
      <c r="A685" s="148">
        <v>43879</v>
      </c>
      <c r="B685" s="67" t="s">
        <v>117</v>
      </c>
      <c r="C685" s="67" t="s">
        <v>166</v>
      </c>
      <c r="D685" s="67" t="s">
        <v>130</v>
      </c>
      <c r="E685" s="67" t="s">
        <v>137</v>
      </c>
      <c r="F685" s="67" t="s">
        <v>218</v>
      </c>
      <c r="G685" s="67" t="s">
        <v>134</v>
      </c>
      <c r="H685">
        <v>2.7208049822604035E-2</v>
      </c>
      <c r="I685">
        <v>9.4251449335231136E-2</v>
      </c>
      <c r="J685">
        <v>4</v>
      </c>
      <c r="K685" s="152"/>
      <c r="L685">
        <v>4</v>
      </c>
      <c r="M685">
        <v>9.4251449335231136E-2</v>
      </c>
      <c r="N685" s="67" t="s">
        <v>179</v>
      </c>
      <c r="O685" s="67" t="s">
        <v>179</v>
      </c>
      <c r="P685" s="67" t="s">
        <v>179</v>
      </c>
      <c r="AC685" s="71"/>
      <c r="AE685"/>
    </row>
    <row r="686" spans="1:31">
      <c r="A686" s="148">
        <v>43879</v>
      </c>
      <c r="B686" s="67" t="s">
        <v>110</v>
      </c>
      <c r="C686" s="67" t="s">
        <v>180</v>
      </c>
      <c r="D686" s="67" t="s">
        <v>130</v>
      </c>
      <c r="E686" s="67" t="s">
        <v>131</v>
      </c>
      <c r="F686" s="67" t="s">
        <v>215</v>
      </c>
      <c r="G686" s="67" t="s">
        <v>133</v>
      </c>
      <c r="H686">
        <v>4.8149823058998183E-2</v>
      </c>
      <c r="I686">
        <v>0.34721331188747256</v>
      </c>
      <c r="J686">
        <v>7</v>
      </c>
      <c r="K686" s="152"/>
      <c r="L686">
        <v>7</v>
      </c>
      <c r="M686">
        <v>0.34721331188747256</v>
      </c>
      <c r="N686" s="67" t="s">
        <v>179</v>
      </c>
      <c r="O686" s="67" t="s">
        <v>179</v>
      </c>
      <c r="P686" s="67" t="s">
        <v>179</v>
      </c>
      <c r="AC686" s="71"/>
      <c r="AE686"/>
    </row>
    <row r="687" spans="1:31">
      <c r="A687" s="148">
        <v>43879</v>
      </c>
      <c r="B687" s="67" t="s">
        <v>112</v>
      </c>
      <c r="C687" s="67" t="s">
        <v>161</v>
      </c>
      <c r="D687" s="67" t="s">
        <v>130</v>
      </c>
      <c r="E687" s="67" t="s">
        <v>131</v>
      </c>
      <c r="F687" s="67" t="s">
        <v>215</v>
      </c>
      <c r="G687" s="67" t="s">
        <v>134</v>
      </c>
      <c r="H687">
        <v>4.967806186849235E-2</v>
      </c>
      <c r="I687">
        <v>0.35823359866504312</v>
      </c>
      <c r="J687">
        <v>7</v>
      </c>
      <c r="K687" s="152"/>
      <c r="L687">
        <v>7</v>
      </c>
      <c r="M687">
        <v>0.35823359866504312</v>
      </c>
      <c r="N687" s="67" t="s">
        <v>179</v>
      </c>
      <c r="O687" s="67" t="s">
        <v>179</v>
      </c>
      <c r="P687" s="67" t="s">
        <v>179</v>
      </c>
      <c r="AC687" s="71"/>
      <c r="AE687"/>
    </row>
    <row r="688" spans="1:31">
      <c r="A688" s="148">
        <v>43879</v>
      </c>
      <c r="B688" s="67" t="s">
        <v>114</v>
      </c>
      <c r="C688" s="67" t="s">
        <v>162</v>
      </c>
      <c r="D688" s="67" t="s">
        <v>130</v>
      </c>
      <c r="E688" s="67" t="s">
        <v>135</v>
      </c>
      <c r="F688" s="67" t="s">
        <v>216</v>
      </c>
      <c r="G688" s="67" t="s">
        <v>134</v>
      </c>
      <c r="H688">
        <v>1.7257532096336195E-2</v>
      </c>
      <c r="I688">
        <v>0.12444583372261139</v>
      </c>
      <c r="J688">
        <v>5</v>
      </c>
      <c r="K688" s="152"/>
      <c r="L688">
        <v>5</v>
      </c>
      <c r="M688">
        <v>0.12444583372261139</v>
      </c>
      <c r="N688" s="67" t="s">
        <v>179</v>
      </c>
      <c r="O688" s="67" t="s">
        <v>179</v>
      </c>
      <c r="P688" s="67" t="s">
        <v>179</v>
      </c>
      <c r="AC688" s="71"/>
      <c r="AE688"/>
    </row>
    <row r="689" spans="1:31">
      <c r="A689" s="148">
        <v>43879</v>
      </c>
      <c r="B689" s="67" t="s">
        <v>232</v>
      </c>
      <c r="C689" s="67" t="s">
        <v>241</v>
      </c>
      <c r="D689" s="67" t="s">
        <v>130</v>
      </c>
      <c r="E689" s="67" t="s">
        <v>237</v>
      </c>
      <c r="F689" s="67" t="s">
        <v>238</v>
      </c>
      <c r="G689" s="67" t="s">
        <v>133</v>
      </c>
      <c r="H689">
        <v>9.0871563543053532E-3</v>
      </c>
      <c r="I689">
        <v>7.0000000000000007E-2</v>
      </c>
      <c r="J689">
        <v>4</v>
      </c>
      <c r="K689" s="152"/>
      <c r="L689">
        <v>4</v>
      </c>
      <c r="M689">
        <v>7.0000000000000007E-2</v>
      </c>
      <c r="N689" s="67" t="s">
        <v>179</v>
      </c>
      <c r="O689" s="67" t="s">
        <v>179</v>
      </c>
      <c r="P689" s="67" t="s">
        <v>179</v>
      </c>
      <c r="AC689" s="71"/>
      <c r="AE689"/>
    </row>
    <row r="690" spans="1:31">
      <c r="A690" s="148">
        <v>43879</v>
      </c>
      <c r="B690" s="67" t="s">
        <v>233</v>
      </c>
      <c r="C690" s="67" t="s">
        <v>242</v>
      </c>
      <c r="D690" s="67" t="s">
        <v>130</v>
      </c>
      <c r="E690" s="67" t="s">
        <v>237</v>
      </c>
      <c r="F690" s="67" t="s">
        <v>238</v>
      </c>
      <c r="G690" s="67" t="s">
        <v>134</v>
      </c>
      <c r="H690">
        <v>9.0873138601584042E-3</v>
      </c>
      <c r="I690">
        <v>7.0000000000000007E-2</v>
      </c>
      <c r="J690">
        <v>4</v>
      </c>
      <c r="K690" s="152"/>
      <c r="L690">
        <v>4</v>
      </c>
      <c r="M690">
        <v>7.0000000000000007E-2</v>
      </c>
      <c r="N690" s="67" t="s">
        <v>179</v>
      </c>
      <c r="O690" s="67" t="s">
        <v>179</v>
      </c>
      <c r="P690" s="67" t="s">
        <v>179</v>
      </c>
      <c r="AC690" s="71"/>
      <c r="AE690"/>
    </row>
    <row r="691" spans="1:31">
      <c r="A691" s="148">
        <v>43879</v>
      </c>
      <c r="B691" s="67" t="s">
        <v>234</v>
      </c>
      <c r="C691" s="67" t="s">
        <v>243</v>
      </c>
      <c r="D691" s="67" t="s">
        <v>130</v>
      </c>
      <c r="E691" s="67" t="s">
        <v>237</v>
      </c>
      <c r="F691" s="67" t="s">
        <v>238</v>
      </c>
      <c r="G691" s="67" t="s">
        <v>138</v>
      </c>
      <c r="H691">
        <v>9.0873138601584042E-3</v>
      </c>
      <c r="I691">
        <v>7.0000000000000007E-2</v>
      </c>
      <c r="J691">
        <v>4</v>
      </c>
      <c r="K691" s="152"/>
      <c r="L691">
        <v>4</v>
      </c>
      <c r="M691">
        <v>7.0000000000000007E-2</v>
      </c>
      <c r="N691" s="67" t="s">
        <v>179</v>
      </c>
      <c r="O691" s="67" t="s">
        <v>179</v>
      </c>
      <c r="P691" s="67" t="s">
        <v>179</v>
      </c>
      <c r="AC691" s="71"/>
      <c r="AE691"/>
    </row>
    <row r="692" spans="1:31">
      <c r="A692" s="148">
        <v>43879</v>
      </c>
      <c r="B692" s="67" t="s">
        <v>235</v>
      </c>
      <c r="C692" s="67" t="s">
        <v>244</v>
      </c>
      <c r="D692" s="67" t="s">
        <v>130</v>
      </c>
      <c r="E692" s="67" t="s">
        <v>237</v>
      </c>
      <c r="F692" s="67" t="s">
        <v>238</v>
      </c>
      <c r="G692" s="67" t="s">
        <v>139</v>
      </c>
      <c r="H692">
        <v>9.0869994037830592E-3</v>
      </c>
      <c r="I692">
        <v>7.0000000000000007E-2</v>
      </c>
      <c r="J692">
        <v>4</v>
      </c>
      <c r="K692" s="152"/>
      <c r="L692">
        <v>4</v>
      </c>
      <c r="M692">
        <v>7.0000000000000007E-2</v>
      </c>
      <c r="N692" s="67" t="s">
        <v>179</v>
      </c>
      <c r="O692" s="67" t="s">
        <v>179</v>
      </c>
      <c r="P692" s="67" t="s">
        <v>179</v>
      </c>
      <c r="AC692" s="71"/>
      <c r="AE692"/>
    </row>
    <row r="693" spans="1:31">
      <c r="A693" s="148">
        <v>43879</v>
      </c>
      <c r="B693" s="67" t="s">
        <v>236</v>
      </c>
      <c r="C693" s="67" t="s">
        <v>245</v>
      </c>
      <c r="D693" s="67" t="s">
        <v>130</v>
      </c>
      <c r="E693" s="67" t="s">
        <v>237</v>
      </c>
      <c r="F693" s="67" t="s">
        <v>238</v>
      </c>
      <c r="G693" s="67" t="s">
        <v>239</v>
      </c>
      <c r="H693">
        <v>9.090900943213881E-3</v>
      </c>
      <c r="I693">
        <v>7.0000000000000007E-2</v>
      </c>
      <c r="J693">
        <v>4</v>
      </c>
      <c r="K693" s="152"/>
      <c r="L693">
        <v>4</v>
      </c>
      <c r="M693">
        <v>7.0000000000000007E-2</v>
      </c>
      <c r="N693" s="67" t="s">
        <v>179</v>
      </c>
      <c r="O693" s="67" t="s">
        <v>179</v>
      </c>
      <c r="P693" s="67" t="s">
        <v>179</v>
      </c>
      <c r="AC693" s="71"/>
      <c r="AE693"/>
    </row>
    <row r="694" spans="1:31">
      <c r="A694" s="148">
        <v>43879</v>
      </c>
      <c r="B694" s="67" t="s">
        <v>118</v>
      </c>
      <c r="C694" s="67" t="s">
        <v>163</v>
      </c>
      <c r="D694" s="67" t="s">
        <v>130</v>
      </c>
      <c r="E694" s="67" t="s">
        <v>136</v>
      </c>
      <c r="F694" s="67" t="s">
        <v>217</v>
      </c>
      <c r="G694" s="67" t="s">
        <v>133</v>
      </c>
      <c r="H694">
        <v>7.2211688305851701E-2</v>
      </c>
      <c r="I694">
        <v>0.25014862609212496</v>
      </c>
      <c r="J694">
        <v>7</v>
      </c>
      <c r="K694" s="152"/>
      <c r="L694">
        <v>7</v>
      </c>
      <c r="M694">
        <v>0.25014862609212496</v>
      </c>
      <c r="N694" s="67" t="s">
        <v>179</v>
      </c>
      <c r="O694" s="67" t="s">
        <v>179</v>
      </c>
      <c r="P694" s="67" t="s">
        <v>179</v>
      </c>
      <c r="AC694" s="71"/>
      <c r="AE694"/>
    </row>
    <row r="695" spans="1:31">
      <c r="A695" s="148">
        <v>43879</v>
      </c>
      <c r="B695" s="67" t="s">
        <v>115</v>
      </c>
      <c r="C695" s="67" t="s">
        <v>164</v>
      </c>
      <c r="D695" s="67" t="s">
        <v>130</v>
      </c>
      <c r="E695" s="67" t="s">
        <v>136</v>
      </c>
      <c r="F695" s="67" t="s">
        <v>217</v>
      </c>
      <c r="G695" s="67" t="s">
        <v>134</v>
      </c>
      <c r="H695">
        <v>7.2236197293907997E-2</v>
      </c>
      <c r="I695">
        <v>0.25023352771723617</v>
      </c>
      <c r="J695">
        <v>7</v>
      </c>
      <c r="K695" s="152"/>
      <c r="L695">
        <v>7</v>
      </c>
      <c r="M695">
        <v>0.25023352771723617</v>
      </c>
      <c r="N695" s="67" t="s">
        <v>179</v>
      </c>
      <c r="O695" s="67" t="s">
        <v>179</v>
      </c>
      <c r="P695" s="67" t="s">
        <v>179</v>
      </c>
      <c r="AC695" s="71"/>
      <c r="AE695"/>
    </row>
    <row r="696" spans="1:31">
      <c r="A696" s="148">
        <v>43879</v>
      </c>
      <c r="B696" s="67" t="s">
        <v>123</v>
      </c>
      <c r="C696" s="67" t="s">
        <v>123</v>
      </c>
      <c r="D696" s="67" t="s">
        <v>130</v>
      </c>
      <c r="E696" s="67" t="s">
        <v>123</v>
      </c>
      <c r="F696" s="67" t="s">
        <v>123</v>
      </c>
      <c r="G696" s="67" t="s">
        <v>123</v>
      </c>
      <c r="H696">
        <v>1.7398538380535705E-2</v>
      </c>
      <c r="I696">
        <v>0.12546264449829936</v>
      </c>
      <c r="J696">
        <v>5</v>
      </c>
      <c r="K696" s="152"/>
      <c r="L696">
        <v>5</v>
      </c>
      <c r="M696">
        <v>0.12567525342755523</v>
      </c>
      <c r="N696" s="67" t="s">
        <v>179</v>
      </c>
      <c r="O696" s="67" t="s">
        <v>179</v>
      </c>
      <c r="P696" s="67" t="s">
        <v>179</v>
      </c>
      <c r="AC696" s="71"/>
      <c r="AE696"/>
    </row>
    <row r="697" spans="1:31">
      <c r="A697" s="148">
        <v>43872</v>
      </c>
      <c r="B697" s="67" t="s">
        <v>116</v>
      </c>
      <c r="C697" s="67" t="s">
        <v>165</v>
      </c>
      <c r="D697" s="67" t="s">
        <v>130</v>
      </c>
      <c r="E697" s="67" t="s">
        <v>137</v>
      </c>
      <c r="F697" s="67" t="s">
        <v>218</v>
      </c>
      <c r="G697" s="67" t="s">
        <v>133</v>
      </c>
      <c r="H697">
        <v>2.7293830183043728E-2</v>
      </c>
      <c r="I697">
        <v>9.4548601220377365E-2</v>
      </c>
      <c r="J697">
        <v>4</v>
      </c>
      <c r="K697" s="152"/>
      <c r="L697">
        <v>4</v>
      </c>
      <c r="M697">
        <v>9.4548601220377365E-2</v>
      </c>
      <c r="N697" s="67" t="s">
        <v>179</v>
      </c>
      <c r="O697" s="67" t="s">
        <v>179</v>
      </c>
      <c r="P697" s="67" t="s">
        <v>179</v>
      </c>
      <c r="AC697" s="71"/>
      <c r="AE697"/>
    </row>
    <row r="698" spans="1:31">
      <c r="A698" s="148">
        <v>43872</v>
      </c>
      <c r="B698" s="67" t="s">
        <v>117</v>
      </c>
      <c r="C698" s="67" t="s">
        <v>166</v>
      </c>
      <c r="D698" s="67" t="s">
        <v>130</v>
      </c>
      <c r="E698" s="67" t="s">
        <v>137</v>
      </c>
      <c r="F698" s="67" t="s">
        <v>218</v>
      </c>
      <c r="G698" s="67" t="s">
        <v>134</v>
      </c>
      <c r="H698">
        <v>2.7438603325595622E-2</v>
      </c>
      <c r="I698">
        <v>9.5050110097319951E-2</v>
      </c>
      <c r="J698">
        <v>4</v>
      </c>
      <c r="K698" s="152"/>
      <c r="L698">
        <v>4</v>
      </c>
      <c r="M698">
        <v>9.5050110097319951E-2</v>
      </c>
      <c r="N698" s="67" t="s">
        <v>179</v>
      </c>
      <c r="O698" s="67" t="s">
        <v>179</v>
      </c>
      <c r="P698" s="67" t="s">
        <v>179</v>
      </c>
      <c r="AC698" s="71"/>
      <c r="AE698"/>
    </row>
    <row r="699" spans="1:31">
      <c r="A699" s="148">
        <v>43872</v>
      </c>
      <c r="B699" s="67" t="s">
        <v>110</v>
      </c>
      <c r="C699" s="67" t="s">
        <v>180</v>
      </c>
      <c r="D699" s="67" t="s">
        <v>130</v>
      </c>
      <c r="E699" s="67" t="s">
        <v>131</v>
      </c>
      <c r="F699" s="67" t="s">
        <v>215</v>
      </c>
      <c r="G699" s="67" t="s">
        <v>133</v>
      </c>
      <c r="H699">
        <v>4.8453593993365095E-2</v>
      </c>
      <c r="I699">
        <v>0.3494038352471836</v>
      </c>
      <c r="J699">
        <v>7</v>
      </c>
      <c r="K699" s="152"/>
      <c r="L699">
        <v>7</v>
      </c>
      <c r="M699">
        <v>0.34942471445457107</v>
      </c>
      <c r="N699" s="67" t="s">
        <v>179</v>
      </c>
      <c r="O699" s="67" t="s">
        <v>179</v>
      </c>
      <c r="P699" s="67" t="s">
        <v>179</v>
      </c>
      <c r="AC699" s="71"/>
      <c r="AE699"/>
    </row>
    <row r="700" spans="1:31">
      <c r="A700" s="148">
        <v>43872</v>
      </c>
      <c r="B700" s="67" t="s">
        <v>112</v>
      </c>
      <c r="C700" s="67" t="s">
        <v>161</v>
      </c>
      <c r="D700" s="67" t="s">
        <v>130</v>
      </c>
      <c r="E700" s="67" t="s">
        <v>131</v>
      </c>
      <c r="F700" s="67" t="s">
        <v>215</v>
      </c>
      <c r="G700" s="67" t="s">
        <v>134</v>
      </c>
      <c r="H700">
        <v>4.9670134685877325E-2</v>
      </c>
      <c r="I700">
        <v>0.35817643493826623</v>
      </c>
      <c r="J700">
        <v>7</v>
      </c>
      <c r="K700" s="152"/>
      <c r="L700">
        <v>7</v>
      </c>
      <c r="M700">
        <v>0.35819575202641907</v>
      </c>
      <c r="N700" s="67" t="s">
        <v>179</v>
      </c>
      <c r="O700" s="67" t="s">
        <v>179</v>
      </c>
      <c r="P700" s="67" t="s">
        <v>179</v>
      </c>
      <c r="AC700" s="71"/>
      <c r="AE700"/>
    </row>
    <row r="701" spans="1:31">
      <c r="A701" s="148">
        <v>43872</v>
      </c>
      <c r="B701" s="67" t="s">
        <v>114</v>
      </c>
      <c r="C701" s="67" t="s">
        <v>162</v>
      </c>
      <c r="D701" s="67" t="s">
        <v>130</v>
      </c>
      <c r="E701" s="67" t="s">
        <v>135</v>
      </c>
      <c r="F701" s="67" t="s">
        <v>216</v>
      </c>
      <c r="G701" s="67" t="s">
        <v>134</v>
      </c>
      <c r="H701">
        <v>1.7253059881828698E-2</v>
      </c>
      <c r="I701">
        <v>0.12441358412516809</v>
      </c>
      <c r="J701">
        <v>5</v>
      </c>
      <c r="K701" s="152"/>
      <c r="L701">
        <v>5</v>
      </c>
      <c r="M701">
        <v>0.12444755261615108</v>
      </c>
      <c r="N701" s="67" t="s">
        <v>179</v>
      </c>
      <c r="O701" s="67" t="s">
        <v>179</v>
      </c>
      <c r="P701" s="67" t="s">
        <v>179</v>
      </c>
      <c r="AC701" s="71"/>
      <c r="AE701"/>
    </row>
    <row r="702" spans="1:31">
      <c r="A702" s="148">
        <v>43872</v>
      </c>
      <c r="B702" s="67" t="s">
        <v>118</v>
      </c>
      <c r="C702" s="67" t="s">
        <v>163</v>
      </c>
      <c r="D702" s="67" t="s">
        <v>130</v>
      </c>
      <c r="E702" s="67" t="s">
        <v>136</v>
      </c>
      <c r="F702" s="67" t="s">
        <v>217</v>
      </c>
      <c r="G702" s="67" t="s">
        <v>133</v>
      </c>
      <c r="H702">
        <v>7.2211688305851701E-2</v>
      </c>
      <c r="I702">
        <v>0.25014862609212496</v>
      </c>
      <c r="J702">
        <v>7</v>
      </c>
      <c r="K702" s="152"/>
      <c r="L702">
        <v>7</v>
      </c>
      <c r="M702">
        <v>0.25217224997723953</v>
      </c>
      <c r="N702" s="67" t="s">
        <v>179</v>
      </c>
      <c r="O702" s="67" t="s">
        <v>179</v>
      </c>
      <c r="P702" s="67" t="s">
        <v>179</v>
      </c>
      <c r="AC702" s="71"/>
      <c r="AE702"/>
    </row>
    <row r="703" spans="1:31">
      <c r="A703" s="148">
        <v>43872</v>
      </c>
      <c r="B703" s="67" t="s">
        <v>115</v>
      </c>
      <c r="C703" s="67" t="s">
        <v>164</v>
      </c>
      <c r="D703" s="67" t="s">
        <v>130</v>
      </c>
      <c r="E703" s="67" t="s">
        <v>136</v>
      </c>
      <c r="F703" s="67" t="s">
        <v>217</v>
      </c>
      <c r="G703" s="67" t="s">
        <v>134</v>
      </c>
      <c r="H703">
        <v>7.2236197293907997E-2</v>
      </c>
      <c r="I703">
        <v>0.25023352771723617</v>
      </c>
      <c r="J703">
        <v>7</v>
      </c>
      <c r="K703" s="152"/>
      <c r="L703">
        <v>7</v>
      </c>
      <c r="M703">
        <v>0.25225936757245659</v>
      </c>
      <c r="N703" s="67" t="s">
        <v>179</v>
      </c>
      <c r="O703" s="67" t="s">
        <v>179</v>
      </c>
      <c r="P703" s="67" t="s">
        <v>179</v>
      </c>
      <c r="AC703" s="71"/>
      <c r="AE703"/>
    </row>
    <row r="704" spans="1:31">
      <c r="A704" s="148">
        <v>43872</v>
      </c>
      <c r="B704" s="67" t="s">
        <v>203</v>
      </c>
      <c r="C704" s="67" t="s">
        <v>203</v>
      </c>
      <c r="D704" s="67" t="s">
        <v>130</v>
      </c>
      <c r="E704" s="67" t="s">
        <v>203</v>
      </c>
      <c r="F704" s="67" t="s">
        <v>203</v>
      </c>
      <c r="G704" s="67" t="s">
        <v>203</v>
      </c>
      <c r="H704">
        <v>7.7243761057903051E-3</v>
      </c>
      <c r="I704">
        <v>7.0000000000000007E-2</v>
      </c>
      <c r="J704">
        <v>4</v>
      </c>
      <c r="K704" s="152"/>
      <c r="L704">
        <v>4</v>
      </c>
      <c r="M704">
        <v>7.0000000000000007E-2</v>
      </c>
      <c r="N704" s="67" t="s">
        <v>179</v>
      </c>
      <c r="O704" s="67" t="s">
        <v>179</v>
      </c>
      <c r="P704" s="67" t="s">
        <v>179</v>
      </c>
      <c r="AC704" s="71"/>
      <c r="AE704"/>
    </row>
    <row r="705" spans="1:31">
      <c r="A705" s="148">
        <v>43872</v>
      </c>
      <c r="B705" s="67" t="s">
        <v>123</v>
      </c>
      <c r="C705" s="67" t="s">
        <v>123</v>
      </c>
      <c r="D705" s="67" t="s">
        <v>130</v>
      </c>
      <c r="E705" s="67" t="s">
        <v>123</v>
      </c>
      <c r="F705" s="67" t="s">
        <v>123</v>
      </c>
      <c r="G705" s="67" t="s">
        <v>123</v>
      </c>
      <c r="H705">
        <v>1.7466474311483186E-2</v>
      </c>
      <c r="I705">
        <v>0.12595253746325441</v>
      </c>
      <c r="J705">
        <v>5</v>
      </c>
      <c r="K705" s="152"/>
      <c r="L705">
        <v>5</v>
      </c>
      <c r="M705">
        <v>0.12487000134003381</v>
      </c>
      <c r="N705" s="67" t="s">
        <v>179</v>
      </c>
      <c r="O705" s="67" t="s">
        <v>179</v>
      </c>
      <c r="P705" s="67" t="s">
        <v>179</v>
      </c>
      <c r="AC705" s="71"/>
      <c r="AE705"/>
    </row>
    <row r="706" spans="1:31">
      <c r="A706" s="148">
        <v>43865</v>
      </c>
      <c r="B706" s="67" t="s">
        <v>116</v>
      </c>
      <c r="C706" s="67" t="s">
        <v>165</v>
      </c>
      <c r="D706" s="67" t="s">
        <v>130</v>
      </c>
      <c r="E706" s="67" t="s">
        <v>137</v>
      </c>
      <c r="F706" s="67" t="s">
        <v>218</v>
      </c>
      <c r="G706" s="67" t="s">
        <v>133</v>
      </c>
      <c r="H706">
        <v>2.7293830183043728E-2</v>
      </c>
      <c r="I706">
        <v>9.4548601220377365E-2</v>
      </c>
      <c r="J706">
        <v>4</v>
      </c>
      <c r="K706" s="152"/>
      <c r="L706">
        <v>4</v>
      </c>
      <c r="M706">
        <v>9.7455519212824138E-2</v>
      </c>
      <c r="N706" s="67" t="s">
        <v>179</v>
      </c>
      <c r="O706" s="67" t="s">
        <v>179</v>
      </c>
      <c r="P706" s="67" t="s">
        <v>179</v>
      </c>
      <c r="AC706" s="71"/>
      <c r="AE706"/>
    </row>
    <row r="707" spans="1:31">
      <c r="A707" s="148">
        <v>43865</v>
      </c>
      <c r="B707" s="67" t="s">
        <v>117</v>
      </c>
      <c r="C707" s="67" t="s">
        <v>166</v>
      </c>
      <c r="D707" s="67" t="s">
        <v>130</v>
      </c>
      <c r="E707" s="67" t="s">
        <v>137</v>
      </c>
      <c r="F707" s="67" t="s">
        <v>218</v>
      </c>
      <c r="G707" s="67" t="s">
        <v>134</v>
      </c>
      <c r="H707">
        <v>2.7438603325595622E-2</v>
      </c>
      <c r="I707">
        <v>9.5050110097319951E-2</v>
      </c>
      <c r="J707">
        <v>4</v>
      </c>
      <c r="K707" s="152"/>
      <c r="L707">
        <v>4</v>
      </c>
      <c r="M707">
        <v>9.7919390517083843E-2</v>
      </c>
      <c r="N707" s="67" t="s">
        <v>179</v>
      </c>
      <c r="O707" s="67" t="s">
        <v>179</v>
      </c>
      <c r="P707" s="67" t="s">
        <v>179</v>
      </c>
      <c r="AC707" s="71"/>
      <c r="AE707"/>
    </row>
    <row r="708" spans="1:31">
      <c r="A708" s="148">
        <v>43865</v>
      </c>
      <c r="B708" s="67" t="s">
        <v>110</v>
      </c>
      <c r="C708" s="67" t="s">
        <v>180</v>
      </c>
      <c r="D708" s="67" t="s">
        <v>130</v>
      </c>
      <c r="E708" s="67" t="s">
        <v>131</v>
      </c>
      <c r="F708" s="67" t="s">
        <v>215</v>
      </c>
      <c r="G708" s="67" t="s">
        <v>133</v>
      </c>
      <c r="H708">
        <v>4.845648941847381E-2</v>
      </c>
      <c r="I708">
        <v>0.34942471445457107</v>
      </c>
      <c r="J708">
        <v>7</v>
      </c>
      <c r="K708" s="152"/>
      <c r="L708">
        <v>7</v>
      </c>
      <c r="M708">
        <v>0.34942112517416157</v>
      </c>
      <c r="N708" s="67" t="s">
        <v>179</v>
      </c>
      <c r="O708" s="67" t="s">
        <v>179</v>
      </c>
      <c r="P708" s="67" t="s">
        <v>179</v>
      </c>
      <c r="AC708" s="71"/>
      <c r="AE708"/>
    </row>
    <row r="709" spans="1:31">
      <c r="A709" s="148">
        <v>43865</v>
      </c>
      <c r="B709" s="67" t="s">
        <v>112</v>
      </c>
      <c r="C709" s="67" t="s">
        <v>161</v>
      </c>
      <c r="D709" s="67" t="s">
        <v>130</v>
      </c>
      <c r="E709" s="67" t="s">
        <v>131</v>
      </c>
      <c r="F709" s="67" t="s">
        <v>215</v>
      </c>
      <c r="G709" s="67" t="s">
        <v>134</v>
      </c>
      <c r="H709">
        <v>4.9672813484024546E-2</v>
      </c>
      <c r="I709">
        <v>0.35819575202641907</v>
      </c>
      <c r="J709">
        <v>7</v>
      </c>
      <c r="K709" s="152"/>
      <c r="L709">
        <v>7</v>
      </c>
      <c r="M709">
        <v>0.35819201053018057</v>
      </c>
      <c r="N709" s="67" t="s">
        <v>179</v>
      </c>
      <c r="O709" s="67" t="s">
        <v>179</v>
      </c>
      <c r="P709" s="67" t="s">
        <v>179</v>
      </c>
      <c r="AC709" s="71"/>
      <c r="AE709"/>
    </row>
    <row r="710" spans="1:31">
      <c r="A710" s="148">
        <v>43865</v>
      </c>
      <c r="B710" s="67" t="s">
        <v>114</v>
      </c>
      <c r="C710" s="67" t="s">
        <v>162</v>
      </c>
      <c r="D710" s="67" t="s">
        <v>130</v>
      </c>
      <c r="E710" s="67" t="s">
        <v>135</v>
      </c>
      <c r="F710" s="67" t="s">
        <v>216</v>
      </c>
      <c r="G710" s="67" t="s">
        <v>134</v>
      </c>
      <c r="H710">
        <v>1.7257770463982133E-2</v>
      </c>
      <c r="I710">
        <v>0.12444755261615108</v>
      </c>
      <c r="J710">
        <v>5</v>
      </c>
      <c r="K710" s="152"/>
      <c r="L710">
        <v>5</v>
      </c>
      <c r="M710">
        <v>0.12447891151654676</v>
      </c>
      <c r="N710" s="67" t="s">
        <v>179</v>
      </c>
      <c r="O710" s="67" t="s">
        <v>179</v>
      </c>
      <c r="P710" s="67" t="s">
        <v>179</v>
      </c>
      <c r="AC710" s="71"/>
      <c r="AE710"/>
    </row>
    <row r="711" spans="1:31">
      <c r="A711" s="148">
        <v>43865</v>
      </c>
      <c r="B711" s="67" t="s">
        <v>118</v>
      </c>
      <c r="C711" s="67" t="s">
        <v>163</v>
      </c>
      <c r="D711" s="67" t="s">
        <v>130</v>
      </c>
      <c r="E711" s="67" t="s">
        <v>136</v>
      </c>
      <c r="F711" s="67" t="s">
        <v>217</v>
      </c>
      <c r="G711" s="67" t="s">
        <v>133</v>
      </c>
      <c r="H711">
        <v>7.2795858203256417E-2</v>
      </c>
      <c r="I711">
        <v>0.25217224997723953</v>
      </c>
      <c r="J711">
        <v>7</v>
      </c>
      <c r="K711" s="152"/>
      <c r="L711">
        <v>7</v>
      </c>
      <c r="M711">
        <v>0.26963162062770052</v>
      </c>
      <c r="N711" s="67" t="s">
        <v>179</v>
      </c>
      <c r="O711" s="67" t="s">
        <v>179</v>
      </c>
      <c r="P711" s="67" t="s">
        <v>179</v>
      </c>
      <c r="AC711" s="71"/>
      <c r="AE711"/>
    </row>
    <row r="712" spans="1:31">
      <c r="A712" s="148">
        <v>43865</v>
      </c>
      <c r="B712" s="67" t="s">
        <v>115</v>
      </c>
      <c r="C712" s="67" t="s">
        <v>164</v>
      </c>
      <c r="D712" s="67" t="s">
        <v>130</v>
      </c>
      <c r="E712" s="67" t="s">
        <v>136</v>
      </c>
      <c r="F712" s="67" t="s">
        <v>217</v>
      </c>
      <c r="G712" s="67" t="s">
        <v>134</v>
      </c>
      <c r="H712">
        <v>7.2821006886781295E-2</v>
      </c>
      <c r="I712">
        <v>0.25225936757245659</v>
      </c>
      <c r="J712">
        <v>7</v>
      </c>
      <c r="K712" s="152"/>
      <c r="L712">
        <v>7</v>
      </c>
      <c r="M712">
        <v>0.26965382832632073</v>
      </c>
      <c r="N712" s="67" t="s">
        <v>179</v>
      </c>
      <c r="O712" s="67" t="s">
        <v>179</v>
      </c>
      <c r="P712" s="67" t="s">
        <v>179</v>
      </c>
      <c r="AC712" s="71"/>
      <c r="AE712"/>
    </row>
    <row r="713" spans="1:31">
      <c r="A713" s="148">
        <v>43865</v>
      </c>
      <c r="B713" s="67" t="s">
        <v>203</v>
      </c>
      <c r="C713" s="67" t="s">
        <v>203</v>
      </c>
      <c r="D713" s="67" t="s">
        <v>130</v>
      </c>
      <c r="E713" s="67" t="s">
        <v>203</v>
      </c>
      <c r="F713" s="67" t="s">
        <v>203</v>
      </c>
      <c r="G713" s="67" t="s">
        <v>203</v>
      </c>
      <c r="H713">
        <v>7.7179009573321369E-3</v>
      </c>
      <c r="I713">
        <v>7.0000000000000007E-2</v>
      </c>
      <c r="J713">
        <v>4</v>
      </c>
      <c r="K713" s="152"/>
      <c r="L713">
        <v>4</v>
      </c>
      <c r="M713">
        <v>7.0000000000000007E-2</v>
      </c>
      <c r="N713" s="67" t="s">
        <v>179</v>
      </c>
      <c r="O713" s="67" t="s">
        <v>179</v>
      </c>
      <c r="P713" s="67" t="s">
        <v>179</v>
      </c>
      <c r="AC713" s="71"/>
      <c r="AE713"/>
    </row>
    <row r="714" spans="1:31">
      <c r="A714" s="148">
        <v>43865</v>
      </c>
      <c r="B714" s="67" t="s">
        <v>123</v>
      </c>
      <c r="C714" s="67" t="s">
        <v>123</v>
      </c>
      <c r="D714" s="67" t="s">
        <v>130</v>
      </c>
      <c r="E714" s="67" t="s">
        <v>123</v>
      </c>
      <c r="F714" s="67" t="s">
        <v>123</v>
      </c>
      <c r="G714" s="67" t="s">
        <v>123</v>
      </c>
      <c r="H714">
        <v>1.7316353561490347E-2</v>
      </c>
      <c r="I714">
        <v>0.12487000134003381</v>
      </c>
      <c r="J714">
        <v>5</v>
      </c>
      <c r="K714" s="152"/>
      <c r="L714">
        <v>5</v>
      </c>
      <c r="M714">
        <v>0.12591486864551663</v>
      </c>
      <c r="N714" s="67" t="s">
        <v>179</v>
      </c>
      <c r="O714" s="67" t="s">
        <v>179</v>
      </c>
      <c r="P714" s="67" t="s">
        <v>179</v>
      </c>
      <c r="AC714" s="71"/>
      <c r="AE714"/>
    </row>
    <row r="715" spans="1:31">
      <c r="A715" s="148">
        <v>43858</v>
      </c>
      <c r="B715" s="67" t="s">
        <v>116</v>
      </c>
      <c r="C715" s="67" t="s">
        <v>165</v>
      </c>
      <c r="D715" s="67" t="s">
        <v>130</v>
      </c>
      <c r="E715" s="67" t="s">
        <v>137</v>
      </c>
      <c r="F715" s="67" t="s">
        <v>218</v>
      </c>
      <c r="G715" s="67" t="s">
        <v>133</v>
      </c>
      <c r="H715">
        <v>2.8132985125769384E-2</v>
      </c>
      <c r="I715">
        <v>9.7455519212824138E-2</v>
      </c>
      <c r="J715">
        <v>4</v>
      </c>
      <c r="K715" s="152"/>
      <c r="L715">
        <v>4</v>
      </c>
      <c r="M715">
        <v>9.7455519212824138E-2</v>
      </c>
      <c r="N715" s="67" t="s">
        <v>179</v>
      </c>
      <c r="O715" s="67" t="s">
        <v>179</v>
      </c>
      <c r="P715" s="67" t="s">
        <v>179</v>
      </c>
      <c r="AC715" s="71"/>
      <c r="AE715"/>
    </row>
    <row r="716" spans="1:31">
      <c r="A716" s="148">
        <v>43858</v>
      </c>
      <c r="B716" s="67" t="s">
        <v>117</v>
      </c>
      <c r="C716" s="67" t="s">
        <v>166</v>
      </c>
      <c r="D716" s="67" t="s">
        <v>130</v>
      </c>
      <c r="E716" s="67" t="s">
        <v>137</v>
      </c>
      <c r="F716" s="67" t="s">
        <v>218</v>
      </c>
      <c r="G716" s="67" t="s">
        <v>134</v>
      </c>
      <c r="H716">
        <v>2.8266893236961223E-2</v>
      </c>
      <c r="I716">
        <v>9.7919390517083843E-2</v>
      </c>
      <c r="J716">
        <v>4</v>
      </c>
      <c r="K716" s="152"/>
      <c r="L716">
        <v>4</v>
      </c>
      <c r="M716">
        <v>9.7919390517083843E-2</v>
      </c>
      <c r="N716" s="67" t="s">
        <v>179</v>
      </c>
      <c r="O716" s="67" t="s">
        <v>179</v>
      </c>
      <c r="P716" s="67" t="s">
        <v>179</v>
      </c>
      <c r="AC716" s="71"/>
      <c r="AE716"/>
    </row>
    <row r="717" spans="1:31">
      <c r="A717" s="148">
        <v>43858</v>
      </c>
      <c r="B717" s="67" t="s">
        <v>110</v>
      </c>
      <c r="C717" s="67" t="s">
        <v>180</v>
      </c>
      <c r="D717" s="67" t="s">
        <v>130</v>
      </c>
      <c r="E717" s="67" t="s">
        <v>131</v>
      </c>
      <c r="F717" s="67" t="s">
        <v>215</v>
      </c>
      <c r="G717" s="67" t="s">
        <v>133</v>
      </c>
      <c r="H717">
        <v>4.8455991674836947E-2</v>
      </c>
      <c r="I717">
        <v>0.34942112517416157</v>
      </c>
      <c r="J717">
        <v>7</v>
      </c>
      <c r="K717" s="152"/>
      <c r="L717">
        <v>7</v>
      </c>
      <c r="M717">
        <v>0.34919069270332925</v>
      </c>
      <c r="N717" s="67" t="s">
        <v>179</v>
      </c>
      <c r="O717" s="67" t="s">
        <v>179</v>
      </c>
      <c r="P717" s="67" t="s">
        <v>179</v>
      </c>
      <c r="AC717" s="71"/>
      <c r="AE717"/>
    </row>
    <row r="718" spans="1:31">
      <c r="A718" s="148">
        <v>43858</v>
      </c>
      <c r="B718" s="67" t="s">
        <v>112</v>
      </c>
      <c r="C718" s="67" t="s">
        <v>161</v>
      </c>
      <c r="D718" s="67" t="s">
        <v>130</v>
      </c>
      <c r="E718" s="67" t="s">
        <v>131</v>
      </c>
      <c r="F718" s="67" t="s">
        <v>215</v>
      </c>
      <c r="G718" s="67" t="s">
        <v>134</v>
      </c>
      <c r="H718">
        <v>4.9672294631850127E-2</v>
      </c>
      <c r="I718">
        <v>0.35819201053018057</v>
      </c>
      <c r="J718">
        <v>7</v>
      </c>
      <c r="K718" s="152"/>
      <c r="L718">
        <v>7</v>
      </c>
      <c r="M718">
        <v>0.35796893695848025</v>
      </c>
      <c r="N718" s="67" t="s">
        <v>179</v>
      </c>
      <c r="O718" s="67" t="s">
        <v>179</v>
      </c>
      <c r="P718" s="67" t="s">
        <v>179</v>
      </c>
      <c r="AC718" s="71"/>
      <c r="AE718"/>
    </row>
    <row r="719" spans="1:31">
      <c r="A719" s="148">
        <v>43858</v>
      </c>
      <c r="B719" s="67" t="s">
        <v>114</v>
      </c>
      <c r="C719" s="67" t="s">
        <v>162</v>
      </c>
      <c r="D719" s="67" t="s">
        <v>130</v>
      </c>
      <c r="E719" s="67" t="s">
        <v>135</v>
      </c>
      <c r="F719" s="67" t="s">
        <v>216</v>
      </c>
      <c r="G719" s="67" t="s">
        <v>134</v>
      </c>
      <c r="H719">
        <v>1.7262119161032857E-2</v>
      </c>
      <c r="I719">
        <v>0.12447891151654676</v>
      </c>
      <c r="J719">
        <v>5</v>
      </c>
      <c r="K719" s="152"/>
      <c r="L719">
        <v>5</v>
      </c>
      <c r="M719">
        <v>0.12544019438094794</v>
      </c>
      <c r="N719" s="67" t="s">
        <v>179</v>
      </c>
      <c r="O719" s="67" t="s">
        <v>179</v>
      </c>
      <c r="P719" s="67" t="s">
        <v>179</v>
      </c>
      <c r="AC719" s="71"/>
      <c r="AE719"/>
    </row>
    <row r="720" spans="1:31">
      <c r="A720" s="148">
        <v>43858</v>
      </c>
      <c r="B720" s="67" t="s">
        <v>118</v>
      </c>
      <c r="C720" s="67" t="s">
        <v>163</v>
      </c>
      <c r="D720" s="67" t="s">
        <v>130</v>
      </c>
      <c r="E720" s="67" t="s">
        <v>136</v>
      </c>
      <c r="F720" s="67" t="s">
        <v>217</v>
      </c>
      <c r="G720" s="67" t="s">
        <v>133</v>
      </c>
      <c r="H720">
        <v>7.7835944375718974E-2</v>
      </c>
      <c r="I720">
        <v>0.26963162062770052</v>
      </c>
      <c r="J720">
        <v>7</v>
      </c>
      <c r="K720" s="152"/>
      <c r="L720">
        <v>7</v>
      </c>
      <c r="M720">
        <v>0.26963162062770052</v>
      </c>
      <c r="N720" s="67" t="s">
        <v>179</v>
      </c>
      <c r="O720" s="67" t="s">
        <v>179</v>
      </c>
      <c r="P720" s="67" t="s">
        <v>179</v>
      </c>
      <c r="AC720" s="71"/>
      <c r="AE720"/>
    </row>
    <row r="721" spans="1:31">
      <c r="A721" s="148">
        <v>43858</v>
      </c>
      <c r="B721" s="67" t="s">
        <v>115</v>
      </c>
      <c r="C721" s="67" t="s">
        <v>164</v>
      </c>
      <c r="D721" s="67" t="s">
        <v>130</v>
      </c>
      <c r="E721" s="67" t="s">
        <v>136</v>
      </c>
      <c r="F721" s="67" t="s">
        <v>217</v>
      </c>
      <c r="G721" s="67" t="s">
        <v>134</v>
      </c>
      <c r="H721">
        <v>7.7842355186107215E-2</v>
      </c>
      <c r="I721">
        <v>0.26965382832632073</v>
      </c>
      <c r="J721">
        <v>7</v>
      </c>
      <c r="K721" s="152"/>
      <c r="L721">
        <v>7</v>
      </c>
      <c r="M721">
        <v>0.26965382832632073</v>
      </c>
      <c r="N721" s="67" t="s">
        <v>179</v>
      </c>
      <c r="O721" s="67" t="s">
        <v>179</v>
      </c>
      <c r="P721" s="67" t="s">
        <v>179</v>
      </c>
      <c r="AC721" s="71"/>
      <c r="AE721"/>
    </row>
    <row r="722" spans="1:31">
      <c r="A722" s="148">
        <v>43858</v>
      </c>
      <c r="B722" s="67" t="s">
        <v>203</v>
      </c>
      <c r="C722" s="67" t="s">
        <v>203</v>
      </c>
      <c r="D722" s="67" t="s">
        <v>130</v>
      </c>
      <c r="E722" s="67" t="s">
        <v>203</v>
      </c>
      <c r="F722" s="67" t="s">
        <v>203</v>
      </c>
      <c r="G722" s="67" t="s">
        <v>203</v>
      </c>
      <c r="H722">
        <v>7.6791750210614476E-3</v>
      </c>
      <c r="I722">
        <v>7.0000000000000007E-2</v>
      </c>
      <c r="J722">
        <v>4</v>
      </c>
      <c r="K722" s="152"/>
      <c r="L722">
        <v>4</v>
      </c>
      <c r="M722">
        <v>7.0000000000000007E-2</v>
      </c>
      <c r="N722" s="67" t="s">
        <v>179</v>
      </c>
      <c r="O722" s="67" t="s">
        <v>179</v>
      </c>
      <c r="P722" s="67" t="s">
        <v>179</v>
      </c>
      <c r="AC722" s="71"/>
      <c r="AE722"/>
    </row>
    <row r="723" spans="1:31">
      <c r="A723" s="148">
        <v>43858</v>
      </c>
      <c r="B723" s="67" t="s">
        <v>123</v>
      </c>
      <c r="C723" s="67" t="s">
        <v>123</v>
      </c>
      <c r="D723" s="67" t="s">
        <v>130</v>
      </c>
      <c r="E723" s="67" t="s">
        <v>123</v>
      </c>
      <c r="F723" s="67" t="s">
        <v>123</v>
      </c>
      <c r="G723" s="67" t="s">
        <v>123</v>
      </c>
      <c r="H723">
        <v>1.7461250586335506E-2</v>
      </c>
      <c r="I723">
        <v>0.12591486864551663</v>
      </c>
      <c r="J723">
        <v>5</v>
      </c>
      <c r="K723" s="152"/>
      <c r="L723">
        <v>5</v>
      </c>
      <c r="M723">
        <v>0.12158927977645398</v>
      </c>
      <c r="N723" s="67" t="s">
        <v>179</v>
      </c>
      <c r="O723" s="67" t="s">
        <v>179</v>
      </c>
      <c r="P723" s="67" t="s">
        <v>179</v>
      </c>
      <c r="AC723" s="71"/>
      <c r="AE723"/>
    </row>
    <row r="724" spans="1:31">
      <c r="A724" s="148">
        <v>43851</v>
      </c>
      <c r="B724" s="67" t="s">
        <v>116</v>
      </c>
      <c r="C724" s="67" t="s">
        <v>165</v>
      </c>
      <c r="D724" s="67" t="s">
        <v>130</v>
      </c>
      <c r="E724" s="67" t="s">
        <v>137</v>
      </c>
      <c r="F724" s="67" t="s">
        <v>218</v>
      </c>
      <c r="G724" s="67" t="s">
        <v>133</v>
      </c>
      <c r="H724">
        <v>2.8132985125769384E-2</v>
      </c>
      <c r="I724">
        <v>9.7455519212824138E-2</v>
      </c>
      <c r="J724">
        <v>4</v>
      </c>
      <c r="K724" s="152"/>
      <c r="L724">
        <v>4</v>
      </c>
      <c r="M724">
        <v>9.7393121447323289E-2</v>
      </c>
      <c r="N724" s="67" t="s">
        <v>179</v>
      </c>
      <c r="O724" s="67" t="s">
        <v>179</v>
      </c>
      <c r="P724" s="67" t="s">
        <v>179</v>
      </c>
      <c r="AC724" s="71"/>
      <c r="AE724"/>
    </row>
    <row r="725" spans="1:31">
      <c r="A725" s="148">
        <v>43851</v>
      </c>
      <c r="B725" s="67" t="s">
        <v>117</v>
      </c>
      <c r="C725" s="67" t="s">
        <v>166</v>
      </c>
      <c r="D725" s="67" t="s">
        <v>130</v>
      </c>
      <c r="E725" s="67" t="s">
        <v>137</v>
      </c>
      <c r="F725" s="67" t="s">
        <v>218</v>
      </c>
      <c r="G725" s="67" t="s">
        <v>134</v>
      </c>
      <c r="H725">
        <v>2.8266893236961223E-2</v>
      </c>
      <c r="I725">
        <v>9.7919390517083843E-2</v>
      </c>
      <c r="J725">
        <v>4</v>
      </c>
      <c r="K725" s="152"/>
      <c r="L725">
        <v>4</v>
      </c>
      <c r="M725">
        <v>9.7859353587528827E-2</v>
      </c>
      <c r="N725" s="67" t="s">
        <v>179</v>
      </c>
      <c r="O725" s="67" t="s">
        <v>179</v>
      </c>
      <c r="P725" s="67" t="s">
        <v>179</v>
      </c>
      <c r="AC725" s="71"/>
      <c r="AE725"/>
    </row>
    <row r="726" spans="1:31">
      <c r="A726" s="148">
        <v>43851</v>
      </c>
      <c r="B726" s="67" t="s">
        <v>110</v>
      </c>
      <c r="C726" s="67" t="s">
        <v>180</v>
      </c>
      <c r="D726" s="67" t="s">
        <v>130</v>
      </c>
      <c r="E726" s="67" t="s">
        <v>131</v>
      </c>
      <c r="F726" s="67" t="s">
        <v>215</v>
      </c>
      <c r="G726" s="67" t="s">
        <v>133</v>
      </c>
      <c r="H726">
        <v>4.8424036440640104E-2</v>
      </c>
      <c r="I726">
        <v>0.34919069270332925</v>
      </c>
      <c r="J726">
        <v>7</v>
      </c>
      <c r="K726" s="152"/>
      <c r="L726">
        <v>7</v>
      </c>
      <c r="M726">
        <v>0.35411514595554289</v>
      </c>
      <c r="N726" s="67" t="s">
        <v>179</v>
      </c>
      <c r="O726" s="67" t="s">
        <v>179</v>
      </c>
      <c r="P726" s="67" t="s">
        <v>179</v>
      </c>
      <c r="AC726" s="71"/>
      <c r="AE726"/>
    </row>
    <row r="727" spans="1:31">
      <c r="A727" s="148">
        <v>43851</v>
      </c>
      <c r="B727" s="67" t="s">
        <v>112</v>
      </c>
      <c r="C727" s="67" t="s">
        <v>161</v>
      </c>
      <c r="D727" s="67" t="s">
        <v>130</v>
      </c>
      <c r="E727" s="67" t="s">
        <v>131</v>
      </c>
      <c r="F727" s="67" t="s">
        <v>215</v>
      </c>
      <c r="G727" s="67" t="s">
        <v>134</v>
      </c>
      <c r="H727">
        <v>4.9641359893351417E-2</v>
      </c>
      <c r="I727">
        <v>0.35796893695848025</v>
      </c>
      <c r="J727">
        <v>7</v>
      </c>
      <c r="K727" s="152"/>
      <c r="L727">
        <v>7</v>
      </c>
      <c r="M727">
        <v>0.36276714136592292</v>
      </c>
      <c r="N727" s="67" t="s">
        <v>179</v>
      </c>
      <c r="O727" s="67" t="s">
        <v>179</v>
      </c>
      <c r="P727" s="67" t="s">
        <v>179</v>
      </c>
      <c r="AC727" s="71"/>
      <c r="AE727"/>
    </row>
    <row r="728" spans="1:31">
      <c r="A728" s="148">
        <v>43851</v>
      </c>
      <c r="B728" s="67" t="s">
        <v>114</v>
      </c>
      <c r="C728" s="67" t="s">
        <v>162</v>
      </c>
      <c r="D728" s="67" t="s">
        <v>130</v>
      </c>
      <c r="E728" s="67" t="s">
        <v>135</v>
      </c>
      <c r="F728" s="67" t="s">
        <v>216</v>
      </c>
      <c r="G728" s="67" t="s">
        <v>134</v>
      </c>
      <c r="H728">
        <v>1.7395425109410678E-2</v>
      </c>
      <c r="I728">
        <v>0.12544019438094794</v>
      </c>
      <c r="J728">
        <v>5</v>
      </c>
      <c r="K728" s="152"/>
      <c r="L728">
        <v>5</v>
      </c>
      <c r="M728">
        <v>0.12741843499947059</v>
      </c>
      <c r="N728" s="67" t="s">
        <v>179</v>
      </c>
      <c r="O728" s="67" t="s">
        <v>179</v>
      </c>
      <c r="P728" s="67" t="s">
        <v>179</v>
      </c>
      <c r="AC728" s="71"/>
      <c r="AE728"/>
    </row>
    <row r="729" spans="1:31">
      <c r="A729" s="148">
        <v>43851</v>
      </c>
      <c r="B729" s="67" t="s">
        <v>118</v>
      </c>
      <c r="C729" s="67" t="s">
        <v>163</v>
      </c>
      <c r="D729" s="67" t="s">
        <v>130</v>
      </c>
      <c r="E729" s="67" t="s">
        <v>136</v>
      </c>
      <c r="F729" s="67" t="s">
        <v>217</v>
      </c>
      <c r="G729" s="67" t="s">
        <v>133</v>
      </c>
      <c r="H729">
        <v>7.7835944375718974E-2</v>
      </c>
      <c r="I729">
        <v>0.26963162062770052</v>
      </c>
      <c r="J729">
        <v>7</v>
      </c>
      <c r="K729" s="152"/>
      <c r="L729">
        <v>7</v>
      </c>
      <c r="M729">
        <v>0.26963162062770052</v>
      </c>
      <c r="N729" s="67" t="s">
        <v>179</v>
      </c>
      <c r="O729" s="67" t="s">
        <v>179</v>
      </c>
      <c r="P729" s="67" t="s">
        <v>179</v>
      </c>
      <c r="AC729" s="71"/>
      <c r="AE729"/>
    </row>
    <row r="730" spans="1:31">
      <c r="A730" s="148">
        <v>43851</v>
      </c>
      <c r="B730" s="67" t="s">
        <v>115</v>
      </c>
      <c r="C730" s="67" t="s">
        <v>164</v>
      </c>
      <c r="D730" s="67" t="s">
        <v>130</v>
      </c>
      <c r="E730" s="67" t="s">
        <v>136</v>
      </c>
      <c r="F730" s="67" t="s">
        <v>217</v>
      </c>
      <c r="G730" s="67" t="s">
        <v>134</v>
      </c>
      <c r="H730">
        <v>7.7842355186107215E-2</v>
      </c>
      <c r="I730">
        <v>0.26965382832632073</v>
      </c>
      <c r="J730">
        <v>7</v>
      </c>
      <c r="K730" s="152"/>
      <c r="L730">
        <v>7</v>
      </c>
      <c r="M730">
        <v>0.26965382832632073</v>
      </c>
      <c r="N730" s="67" t="s">
        <v>179</v>
      </c>
      <c r="O730" s="67" t="s">
        <v>179</v>
      </c>
      <c r="P730" s="67" t="s">
        <v>179</v>
      </c>
      <c r="AC730" s="71"/>
      <c r="AE730"/>
    </row>
    <row r="731" spans="1:31">
      <c r="A731" s="148">
        <v>43851</v>
      </c>
      <c r="B731" s="67" t="s">
        <v>203</v>
      </c>
      <c r="C731" s="67" t="s">
        <v>203</v>
      </c>
      <c r="D731" s="67" t="s">
        <v>130</v>
      </c>
      <c r="E731" s="67" t="s">
        <v>203</v>
      </c>
      <c r="F731" s="67" t="s">
        <v>203</v>
      </c>
      <c r="G731" s="67" t="s">
        <v>203</v>
      </c>
      <c r="H731">
        <v>7.6996187096479898E-3</v>
      </c>
      <c r="I731">
        <v>7.0000000000000007E-2</v>
      </c>
      <c r="J731">
        <v>4</v>
      </c>
      <c r="K731" s="152"/>
      <c r="L731">
        <v>4</v>
      </c>
      <c r="M731">
        <v>7.0000000000000007E-2</v>
      </c>
      <c r="N731" s="67" t="s">
        <v>179</v>
      </c>
      <c r="O731" s="67" t="s">
        <v>179</v>
      </c>
      <c r="P731" s="67" t="s">
        <v>179</v>
      </c>
      <c r="AC731" s="71"/>
      <c r="AE731"/>
    </row>
    <row r="732" spans="1:31">
      <c r="A732" s="148">
        <v>43851</v>
      </c>
      <c r="B732" s="67" t="s">
        <v>123</v>
      </c>
      <c r="C732" s="67" t="s">
        <v>123</v>
      </c>
      <c r="D732" s="67" t="s">
        <v>130</v>
      </c>
      <c r="E732" s="67" t="s">
        <v>123</v>
      </c>
      <c r="F732" s="67" t="s">
        <v>123</v>
      </c>
      <c r="G732" s="67" t="s">
        <v>123</v>
      </c>
      <c r="H732">
        <v>1.6861399337720826E-2</v>
      </c>
      <c r="I732">
        <v>0.12158927977645398</v>
      </c>
      <c r="J732">
        <v>5</v>
      </c>
      <c r="K732" s="152"/>
      <c r="L732">
        <v>5</v>
      </c>
      <c r="M732">
        <v>0.12146933372036176</v>
      </c>
      <c r="N732" s="67" t="s">
        <v>179</v>
      </c>
      <c r="O732" s="67" t="s">
        <v>179</v>
      </c>
      <c r="P732" s="67" t="s">
        <v>179</v>
      </c>
      <c r="AC732" s="71"/>
      <c r="AE732"/>
    </row>
    <row r="733" spans="1:31">
      <c r="A733" s="148">
        <v>43845</v>
      </c>
      <c r="B733" s="67" t="s">
        <v>116</v>
      </c>
      <c r="C733" s="67" t="s">
        <v>165</v>
      </c>
      <c r="D733" s="67" t="s">
        <v>130</v>
      </c>
      <c r="E733" s="67" t="s">
        <v>137</v>
      </c>
      <c r="F733" s="67" t="s">
        <v>218</v>
      </c>
      <c r="G733" s="67" t="s">
        <v>133</v>
      </c>
      <c r="H733">
        <v>2.8114972442415009E-2</v>
      </c>
      <c r="I733">
        <v>9.7393121447323289E-2</v>
      </c>
      <c r="J733">
        <v>4</v>
      </c>
      <c r="K733" s="152"/>
      <c r="L733">
        <v>4</v>
      </c>
      <c r="M733">
        <v>9.7393121447323289E-2</v>
      </c>
      <c r="N733" s="67" t="s">
        <v>179</v>
      </c>
      <c r="O733" s="67" t="s">
        <v>179</v>
      </c>
      <c r="P733" s="67" t="s">
        <v>179</v>
      </c>
      <c r="AC733" s="71"/>
      <c r="AE733"/>
    </row>
    <row r="734" spans="1:31">
      <c r="A734" s="148">
        <v>43845</v>
      </c>
      <c r="B734" s="67" t="s">
        <v>117</v>
      </c>
      <c r="C734" s="67" t="s">
        <v>166</v>
      </c>
      <c r="D734" s="67" t="s">
        <v>130</v>
      </c>
      <c r="E734" s="67" t="s">
        <v>137</v>
      </c>
      <c r="F734" s="67" t="s">
        <v>218</v>
      </c>
      <c r="G734" s="67" t="s">
        <v>134</v>
      </c>
      <c r="H734">
        <v>2.8249562068241269E-2</v>
      </c>
      <c r="I734">
        <v>9.7859353587528827E-2</v>
      </c>
      <c r="J734">
        <v>4</v>
      </c>
      <c r="K734" s="152"/>
      <c r="L734">
        <v>4</v>
      </c>
      <c r="M734">
        <v>9.7859353587528827E-2</v>
      </c>
      <c r="N734" s="67" t="s">
        <v>179</v>
      </c>
      <c r="O734" s="67" t="s">
        <v>179</v>
      </c>
      <c r="P734" s="67" t="s">
        <v>179</v>
      </c>
      <c r="AC734" s="71"/>
      <c r="AE734"/>
    </row>
    <row r="735" spans="1:31">
      <c r="A735" s="148">
        <v>43845</v>
      </c>
      <c r="B735" s="67" t="s">
        <v>110</v>
      </c>
      <c r="C735" s="67" t="s">
        <v>180</v>
      </c>
      <c r="D735" s="67" t="s">
        <v>130</v>
      </c>
      <c r="E735" s="67" t="s">
        <v>131</v>
      </c>
      <c r="F735" s="67" t="s">
        <v>215</v>
      </c>
      <c r="G735" s="67" t="s">
        <v>133</v>
      </c>
      <c r="H735">
        <v>4.9106935236966326E-2</v>
      </c>
      <c r="I735">
        <v>0.35411514595554289</v>
      </c>
      <c r="J735">
        <v>7</v>
      </c>
      <c r="K735" s="152"/>
      <c r="L735">
        <v>7</v>
      </c>
      <c r="M735">
        <v>0.35776410857454599</v>
      </c>
      <c r="N735" s="67" t="s">
        <v>179</v>
      </c>
      <c r="O735" s="67" t="s">
        <v>179</v>
      </c>
      <c r="P735" s="67" t="s">
        <v>179</v>
      </c>
      <c r="AC735" s="71"/>
      <c r="AE735"/>
    </row>
    <row r="736" spans="1:31">
      <c r="A736" s="148">
        <v>43845</v>
      </c>
      <c r="B736" s="67" t="s">
        <v>112</v>
      </c>
      <c r="C736" s="67" t="s">
        <v>161</v>
      </c>
      <c r="D736" s="67" t="s">
        <v>130</v>
      </c>
      <c r="E736" s="67" t="s">
        <v>131</v>
      </c>
      <c r="F736" s="67" t="s">
        <v>215</v>
      </c>
      <c r="G736" s="67" t="s">
        <v>134</v>
      </c>
      <c r="H736">
        <v>5.0306751124935718E-2</v>
      </c>
      <c r="I736">
        <v>0.36276714136592292</v>
      </c>
      <c r="J736">
        <v>7</v>
      </c>
      <c r="K736" s="152"/>
      <c r="L736">
        <v>7</v>
      </c>
      <c r="M736">
        <v>0.36632159856400653</v>
      </c>
      <c r="N736" s="67" t="s">
        <v>179</v>
      </c>
      <c r="O736" s="67" t="s">
        <v>179</v>
      </c>
      <c r="P736" s="67" t="s">
        <v>179</v>
      </c>
      <c r="AC736" s="71"/>
      <c r="AE736"/>
    </row>
    <row r="737" spans="1:31">
      <c r="A737" s="148">
        <v>43845</v>
      </c>
      <c r="B737" s="67" t="s">
        <v>114</v>
      </c>
      <c r="C737" s="67" t="s">
        <v>162</v>
      </c>
      <c r="D737" s="67" t="s">
        <v>130</v>
      </c>
      <c r="E737" s="67" t="s">
        <v>135</v>
      </c>
      <c r="F737" s="67" t="s">
        <v>216</v>
      </c>
      <c r="G737" s="67" t="s">
        <v>134</v>
      </c>
      <c r="H737">
        <v>1.7669757724229483E-2</v>
      </c>
      <c r="I737">
        <v>0.12741843499947059</v>
      </c>
      <c r="J737">
        <v>5</v>
      </c>
      <c r="K737" s="152"/>
      <c r="L737">
        <v>5</v>
      </c>
      <c r="M737">
        <v>0.13009354908388021</v>
      </c>
      <c r="N737" s="67" t="s">
        <v>179</v>
      </c>
      <c r="O737" s="67" t="s">
        <v>179</v>
      </c>
      <c r="P737" s="67" t="s">
        <v>179</v>
      </c>
      <c r="AC737" s="71"/>
      <c r="AE737"/>
    </row>
    <row r="738" spans="1:31">
      <c r="A738" s="148">
        <v>43845</v>
      </c>
      <c r="B738" s="67" t="s">
        <v>118</v>
      </c>
      <c r="C738" s="67" t="s">
        <v>163</v>
      </c>
      <c r="D738" s="67" t="s">
        <v>130</v>
      </c>
      <c r="E738" s="67" t="s">
        <v>136</v>
      </c>
      <c r="F738" s="67" t="s">
        <v>217</v>
      </c>
      <c r="G738" s="67" t="s">
        <v>133</v>
      </c>
      <c r="H738">
        <v>7.7835944375718974E-2</v>
      </c>
      <c r="I738">
        <v>0.26963162062770052</v>
      </c>
      <c r="J738">
        <v>7</v>
      </c>
      <c r="K738" s="152"/>
      <c r="L738">
        <v>7</v>
      </c>
      <c r="M738">
        <v>0.2705445719177979</v>
      </c>
      <c r="N738" s="67" t="s">
        <v>179</v>
      </c>
      <c r="O738" s="67" t="s">
        <v>179</v>
      </c>
      <c r="P738" s="67" t="s">
        <v>179</v>
      </c>
      <c r="AC738" s="71"/>
      <c r="AE738"/>
    </row>
    <row r="739" spans="1:31">
      <c r="A739" s="148">
        <v>43845</v>
      </c>
      <c r="B739" s="67" t="s">
        <v>115</v>
      </c>
      <c r="C739" s="67" t="s">
        <v>164</v>
      </c>
      <c r="D739" s="67" t="s">
        <v>130</v>
      </c>
      <c r="E739" s="67" t="s">
        <v>136</v>
      </c>
      <c r="F739" s="67" t="s">
        <v>217</v>
      </c>
      <c r="G739" s="67" t="s">
        <v>134</v>
      </c>
      <c r="H739">
        <v>7.7842355186107215E-2</v>
      </c>
      <c r="I739">
        <v>0.26965382832632073</v>
      </c>
      <c r="J739">
        <v>7</v>
      </c>
      <c r="K739" s="152"/>
      <c r="L739">
        <v>7</v>
      </c>
      <c r="M739">
        <v>0.27056885630964878</v>
      </c>
      <c r="N739" s="67" t="s">
        <v>179</v>
      </c>
      <c r="O739" s="67" t="s">
        <v>179</v>
      </c>
      <c r="P739" s="67" t="s">
        <v>179</v>
      </c>
      <c r="AC739" s="71"/>
      <c r="AE739"/>
    </row>
    <row r="740" spans="1:31">
      <c r="A740" s="148">
        <v>43845</v>
      </c>
      <c r="B740" s="67" t="s">
        <v>203</v>
      </c>
      <c r="C740" s="67" t="s">
        <v>203</v>
      </c>
      <c r="D740" s="67" t="s">
        <v>130</v>
      </c>
      <c r="E740" s="67" t="s">
        <v>203</v>
      </c>
      <c r="F740" s="67" t="s">
        <v>203</v>
      </c>
      <c r="G740" s="67" t="s">
        <v>203</v>
      </c>
      <c r="H740">
        <v>7.7166461508846136E-3</v>
      </c>
      <c r="I740">
        <v>7.0000000000000007E-2</v>
      </c>
      <c r="J740">
        <v>4</v>
      </c>
      <c r="K740" s="152"/>
      <c r="L740">
        <v>4</v>
      </c>
      <c r="M740">
        <v>7.0000000000000007E-2</v>
      </c>
      <c r="N740" s="67" t="s">
        <v>179</v>
      </c>
      <c r="O740" s="67" t="s">
        <v>179</v>
      </c>
      <c r="P740" s="67" t="s">
        <v>179</v>
      </c>
      <c r="AC740" s="71"/>
      <c r="AE740"/>
    </row>
    <row r="741" spans="1:31">
      <c r="A741" s="148">
        <v>43845</v>
      </c>
      <c r="B741" s="67" t="s">
        <v>123</v>
      </c>
      <c r="C741" s="67" t="s">
        <v>123</v>
      </c>
      <c r="D741" s="67" t="s">
        <v>130</v>
      </c>
      <c r="E741" s="67" t="s">
        <v>123</v>
      </c>
      <c r="F741" s="67" t="s">
        <v>123</v>
      </c>
      <c r="G741" s="67" t="s">
        <v>123</v>
      </c>
      <c r="H741">
        <v>1.6844765812508128E-2</v>
      </c>
      <c r="I741">
        <v>0.12146933372036176</v>
      </c>
      <c r="J741">
        <v>5</v>
      </c>
      <c r="K741" s="152"/>
      <c r="L741">
        <v>5</v>
      </c>
      <c r="M741">
        <v>0.12186791523205093</v>
      </c>
      <c r="N741" s="67" t="s">
        <v>179</v>
      </c>
      <c r="O741" s="67" t="s">
        <v>179</v>
      </c>
      <c r="P741" s="67" t="s">
        <v>179</v>
      </c>
      <c r="AC741" s="71"/>
      <c r="AE741"/>
    </row>
    <row r="742" spans="1:31">
      <c r="A742" s="148">
        <v>43837</v>
      </c>
      <c r="B742" s="67" t="s">
        <v>116</v>
      </c>
      <c r="C742" s="67" t="s">
        <v>165</v>
      </c>
      <c r="D742" s="67" t="s">
        <v>130</v>
      </c>
      <c r="E742" s="67" t="s">
        <v>137</v>
      </c>
      <c r="F742" s="67" t="s">
        <v>218</v>
      </c>
      <c r="G742" s="67" t="s">
        <v>133</v>
      </c>
      <c r="H742">
        <v>2.8114972442415009E-2</v>
      </c>
      <c r="I742">
        <v>9.7393121447323289E-2</v>
      </c>
      <c r="J742">
        <v>4</v>
      </c>
      <c r="K742" s="152"/>
      <c r="L742">
        <v>4</v>
      </c>
      <c r="M742">
        <v>9.6599685039514202E-2</v>
      </c>
      <c r="N742" s="67" t="s">
        <v>179</v>
      </c>
      <c r="O742" s="67" t="s">
        <v>179</v>
      </c>
      <c r="P742" s="67" t="s">
        <v>179</v>
      </c>
      <c r="AC742" s="71"/>
      <c r="AE742"/>
    </row>
    <row r="743" spans="1:31">
      <c r="A743" s="148">
        <v>43837</v>
      </c>
      <c r="B743" s="67" t="s">
        <v>117</v>
      </c>
      <c r="C743" s="67" t="s">
        <v>166</v>
      </c>
      <c r="D743" s="67" t="s">
        <v>130</v>
      </c>
      <c r="E743" s="67" t="s">
        <v>137</v>
      </c>
      <c r="F743" s="67" t="s">
        <v>218</v>
      </c>
      <c r="G743" s="67" t="s">
        <v>134</v>
      </c>
      <c r="H743">
        <v>2.8249562068241269E-2</v>
      </c>
      <c r="I743">
        <v>9.7859353587528827E-2</v>
      </c>
      <c r="J743">
        <v>4</v>
      </c>
      <c r="K743" s="152"/>
      <c r="L743">
        <v>4</v>
      </c>
      <c r="M743">
        <v>9.706367419235172E-2</v>
      </c>
      <c r="N743" s="67" t="s">
        <v>179</v>
      </c>
      <c r="O743" s="67" t="s">
        <v>179</v>
      </c>
      <c r="P743" s="67" t="s">
        <v>179</v>
      </c>
      <c r="AC743" s="71"/>
      <c r="AE743"/>
    </row>
    <row r="744" spans="1:31">
      <c r="A744" s="148">
        <v>43837</v>
      </c>
      <c r="B744" s="67" t="s">
        <v>110</v>
      </c>
      <c r="C744" s="67" t="s">
        <v>180</v>
      </c>
      <c r="D744" s="67" t="s">
        <v>130</v>
      </c>
      <c r="E744" s="67" t="s">
        <v>131</v>
      </c>
      <c r="F744" s="67" t="s">
        <v>215</v>
      </c>
      <c r="G744" s="67" t="s">
        <v>133</v>
      </c>
      <c r="H744">
        <v>4.9612955307161213E-2</v>
      </c>
      <c r="I744">
        <v>0.35776410857454599</v>
      </c>
      <c r="J744">
        <v>7</v>
      </c>
      <c r="K744" s="152"/>
      <c r="L744">
        <v>7</v>
      </c>
      <c r="M744">
        <v>0.36070263446546497</v>
      </c>
      <c r="N744" s="67" t="s">
        <v>179</v>
      </c>
      <c r="O744" s="67" t="s">
        <v>179</v>
      </c>
      <c r="P744" s="67" t="s">
        <v>179</v>
      </c>
      <c r="AC744" s="71"/>
      <c r="AE744"/>
    </row>
    <row r="745" spans="1:31">
      <c r="A745" s="148">
        <v>43837</v>
      </c>
      <c r="B745" s="67" t="s">
        <v>112</v>
      </c>
      <c r="C745" s="67" t="s">
        <v>161</v>
      </c>
      <c r="D745" s="67" t="s">
        <v>130</v>
      </c>
      <c r="E745" s="67" t="s">
        <v>131</v>
      </c>
      <c r="F745" s="67" t="s">
        <v>215</v>
      </c>
      <c r="G745" s="67" t="s">
        <v>134</v>
      </c>
      <c r="H745">
        <v>5.0799665651248514E-2</v>
      </c>
      <c r="I745">
        <v>0.36632159856400653</v>
      </c>
      <c r="J745">
        <v>7</v>
      </c>
      <c r="K745" s="152"/>
      <c r="L745">
        <v>7</v>
      </c>
      <c r="M745">
        <v>0.36917027554140724</v>
      </c>
      <c r="N745" s="67" t="s">
        <v>179</v>
      </c>
      <c r="O745" s="67" t="s">
        <v>179</v>
      </c>
      <c r="P745" s="67" t="s">
        <v>179</v>
      </c>
      <c r="AC745" s="71"/>
      <c r="AE745"/>
    </row>
    <row r="746" spans="1:31">
      <c r="A746" s="148">
        <v>43837</v>
      </c>
      <c r="B746" s="67" t="s">
        <v>114</v>
      </c>
      <c r="C746" s="67" t="s">
        <v>162</v>
      </c>
      <c r="D746" s="67" t="s">
        <v>130</v>
      </c>
      <c r="E746" s="67" t="s">
        <v>135</v>
      </c>
      <c r="F746" s="67" t="s">
        <v>216</v>
      </c>
      <c r="G746" s="67" t="s">
        <v>134</v>
      </c>
      <c r="H746">
        <v>1.8040729301116207E-2</v>
      </c>
      <c r="I746">
        <v>0.13009354908388021</v>
      </c>
      <c r="J746">
        <v>5</v>
      </c>
      <c r="K746" s="152"/>
      <c r="L746">
        <v>5</v>
      </c>
      <c r="M746">
        <v>0.13052543074303136</v>
      </c>
      <c r="N746" s="67" t="s">
        <v>179</v>
      </c>
      <c r="O746" s="67" t="s">
        <v>179</v>
      </c>
      <c r="P746" s="67" t="s">
        <v>179</v>
      </c>
      <c r="AC746" s="71"/>
      <c r="AE746"/>
    </row>
    <row r="747" spans="1:31">
      <c r="A747" s="148">
        <v>43837</v>
      </c>
      <c r="B747" s="67" t="s">
        <v>118</v>
      </c>
      <c r="C747" s="67" t="s">
        <v>163</v>
      </c>
      <c r="D747" s="67" t="s">
        <v>130</v>
      </c>
      <c r="E747" s="67" t="s">
        <v>136</v>
      </c>
      <c r="F747" s="67" t="s">
        <v>217</v>
      </c>
      <c r="G747" s="67" t="s">
        <v>133</v>
      </c>
      <c r="H747">
        <v>7.8099490712266351E-2</v>
      </c>
      <c r="I747">
        <v>0.2705445719177979</v>
      </c>
      <c r="J747">
        <v>7</v>
      </c>
      <c r="K747" s="152"/>
      <c r="L747">
        <v>7</v>
      </c>
      <c r="M747">
        <v>0.2682420631276129</v>
      </c>
      <c r="N747" s="67" t="s">
        <v>179</v>
      </c>
      <c r="O747" s="67" t="s">
        <v>179</v>
      </c>
      <c r="P747" s="67" t="s">
        <v>179</v>
      </c>
      <c r="AC747" s="71"/>
      <c r="AE747"/>
    </row>
    <row r="748" spans="1:31">
      <c r="A748" s="148">
        <v>43837</v>
      </c>
      <c r="B748" s="67" t="s">
        <v>115</v>
      </c>
      <c r="C748" s="67" t="s">
        <v>164</v>
      </c>
      <c r="D748" s="67" t="s">
        <v>130</v>
      </c>
      <c r="E748" s="67" t="s">
        <v>136</v>
      </c>
      <c r="F748" s="67" t="s">
        <v>217</v>
      </c>
      <c r="G748" s="67" t="s">
        <v>134</v>
      </c>
      <c r="H748">
        <v>7.8106501012352447E-2</v>
      </c>
      <c r="I748">
        <v>0.27056885630964878</v>
      </c>
      <c r="J748">
        <v>7</v>
      </c>
      <c r="K748" s="152"/>
      <c r="L748">
        <v>7</v>
      </c>
      <c r="M748">
        <v>0.26826610469470413</v>
      </c>
      <c r="N748" s="67" t="s">
        <v>179</v>
      </c>
      <c r="O748" s="67" t="s">
        <v>179</v>
      </c>
      <c r="P748" s="67" t="s">
        <v>179</v>
      </c>
      <c r="AC748" s="71"/>
      <c r="AE748"/>
    </row>
    <row r="749" spans="1:31">
      <c r="A749" s="148">
        <v>43837</v>
      </c>
      <c r="B749" s="67" t="s">
        <v>203</v>
      </c>
      <c r="C749" s="67" t="s">
        <v>203</v>
      </c>
      <c r="D749" s="67" t="s">
        <v>130</v>
      </c>
      <c r="E749" s="67" t="s">
        <v>203</v>
      </c>
      <c r="F749" s="67" t="s">
        <v>203</v>
      </c>
      <c r="G749" s="67" t="s">
        <v>203</v>
      </c>
      <c r="H749">
        <v>7.5708686511693282E-3</v>
      </c>
      <c r="I749">
        <v>7.0000000000000007E-2</v>
      </c>
      <c r="J749">
        <v>4</v>
      </c>
      <c r="K749" s="152"/>
      <c r="L749">
        <v>4</v>
      </c>
      <c r="M749">
        <v>7.0000000000000007E-2</v>
      </c>
      <c r="N749" s="67" t="s">
        <v>179</v>
      </c>
      <c r="O749" s="67" t="s">
        <v>179</v>
      </c>
      <c r="P749" s="67" t="s">
        <v>179</v>
      </c>
      <c r="AC749" s="71"/>
      <c r="AE749"/>
    </row>
    <row r="750" spans="1:31">
      <c r="A750" s="148">
        <v>43837</v>
      </c>
      <c r="B750" s="67" t="s">
        <v>123</v>
      </c>
      <c r="C750" s="67" t="s">
        <v>123</v>
      </c>
      <c r="D750" s="67" t="s">
        <v>130</v>
      </c>
      <c r="E750" s="67" t="s">
        <v>123</v>
      </c>
      <c r="F750" s="67" t="s">
        <v>123</v>
      </c>
      <c r="G750" s="67" t="s">
        <v>123</v>
      </c>
      <c r="H750">
        <v>1.6900039123194561E-2</v>
      </c>
      <c r="I750">
        <v>0.12186791523205093</v>
      </c>
      <c r="J750">
        <v>5</v>
      </c>
      <c r="K750" s="152"/>
      <c r="L750">
        <v>5</v>
      </c>
      <c r="M750">
        <v>0.13415397581628147</v>
      </c>
      <c r="N750" s="67" t="s">
        <v>179</v>
      </c>
      <c r="O750" s="67" t="s">
        <v>179</v>
      </c>
      <c r="P750" s="67" t="s">
        <v>179</v>
      </c>
      <c r="AC750" s="71"/>
      <c r="AE750"/>
    </row>
    <row r="751" spans="1:31">
      <c r="A751" s="148">
        <v>43830</v>
      </c>
      <c r="B751" s="67" t="s">
        <v>116</v>
      </c>
      <c r="C751" s="67" t="s">
        <v>165</v>
      </c>
      <c r="D751" s="67" t="s">
        <v>130</v>
      </c>
      <c r="E751" s="67" t="s">
        <v>137</v>
      </c>
      <c r="F751" s="67" t="s">
        <v>218</v>
      </c>
      <c r="G751" s="67" t="s">
        <v>133</v>
      </c>
      <c r="H751">
        <v>2.7885927080598297E-2</v>
      </c>
      <c r="I751">
        <v>9.6599685039514202E-2</v>
      </c>
      <c r="J751">
        <v>4</v>
      </c>
      <c r="K751" s="152"/>
      <c r="L751">
        <v>4</v>
      </c>
      <c r="M751">
        <v>9.6599685039514202E-2</v>
      </c>
      <c r="N751" s="67" t="s">
        <v>179</v>
      </c>
      <c r="O751" s="67" t="s">
        <v>179</v>
      </c>
      <c r="P751" s="67" t="s">
        <v>179</v>
      </c>
      <c r="AC751" s="71"/>
      <c r="AE751"/>
    </row>
    <row r="752" spans="1:31">
      <c r="A752" s="148">
        <v>43830</v>
      </c>
      <c r="B752" s="67" t="s">
        <v>117</v>
      </c>
      <c r="C752" s="67" t="s">
        <v>166</v>
      </c>
      <c r="D752" s="67" t="s">
        <v>130</v>
      </c>
      <c r="E752" s="67" t="s">
        <v>137</v>
      </c>
      <c r="F752" s="67" t="s">
        <v>218</v>
      </c>
      <c r="G752" s="67" t="s">
        <v>134</v>
      </c>
      <c r="H752">
        <v>2.8019869211744201E-2</v>
      </c>
      <c r="I752">
        <v>9.706367419235172E-2</v>
      </c>
      <c r="J752">
        <v>4</v>
      </c>
      <c r="K752" s="152"/>
      <c r="L752">
        <v>4</v>
      </c>
      <c r="M752">
        <v>9.706367419235172E-2</v>
      </c>
      <c r="N752" s="67" t="s">
        <v>179</v>
      </c>
      <c r="O752" s="67" t="s">
        <v>179</v>
      </c>
      <c r="P752" s="67" t="s">
        <v>179</v>
      </c>
      <c r="AC752" s="71"/>
      <c r="AE752"/>
    </row>
    <row r="753" spans="1:31">
      <c r="A753" s="148">
        <v>43830</v>
      </c>
      <c r="B753" s="67" t="s">
        <v>110</v>
      </c>
      <c r="C753" s="67" t="s">
        <v>180</v>
      </c>
      <c r="D753" s="67" t="s">
        <v>130</v>
      </c>
      <c r="E753" s="67" t="s">
        <v>131</v>
      </c>
      <c r="F753" s="67" t="s">
        <v>215</v>
      </c>
      <c r="G753" s="67" t="s">
        <v>133</v>
      </c>
      <c r="H753">
        <v>5.0020455529237631E-2</v>
      </c>
      <c r="I753">
        <v>0.36070263446546497</v>
      </c>
      <c r="J753">
        <v>7</v>
      </c>
      <c r="K753" s="152"/>
      <c r="L753">
        <v>7</v>
      </c>
      <c r="M753">
        <v>0.35936140902717106</v>
      </c>
      <c r="N753" s="67" t="s">
        <v>179</v>
      </c>
      <c r="O753" s="67" t="s">
        <v>179</v>
      </c>
      <c r="P753" s="67" t="s">
        <v>179</v>
      </c>
      <c r="AC753" s="71"/>
      <c r="AE753"/>
    </row>
    <row r="754" spans="1:31">
      <c r="A754" s="148">
        <v>43830</v>
      </c>
      <c r="B754" s="67" t="s">
        <v>112</v>
      </c>
      <c r="C754" s="67" t="s">
        <v>161</v>
      </c>
      <c r="D754" s="67" t="s">
        <v>130</v>
      </c>
      <c r="E754" s="67" t="s">
        <v>131</v>
      </c>
      <c r="F754" s="67" t="s">
        <v>215</v>
      </c>
      <c r="G754" s="67" t="s">
        <v>134</v>
      </c>
      <c r="H754">
        <v>5.1194706070835129E-2</v>
      </c>
      <c r="I754">
        <v>0.36917027554140724</v>
      </c>
      <c r="J754">
        <v>7</v>
      </c>
      <c r="K754" s="152"/>
      <c r="L754">
        <v>7</v>
      </c>
      <c r="M754">
        <v>0.36747204459070226</v>
      </c>
      <c r="N754" s="67" t="s">
        <v>179</v>
      </c>
      <c r="O754" s="67" t="s">
        <v>179</v>
      </c>
      <c r="P754" s="67" t="s">
        <v>179</v>
      </c>
      <c r="AC754" s="71"/>
      <c r="AE754"/>
    </row>
    <row r="755" spans="1:31">
      <c r="A755" s="148">
        <v>43830</v>
      </c>
      <c r="B755" s="67" t="s">
        <v>114</v>
      </c>
      <c r="C755" s="67" t="s">
        <v>162</v>
      </c>
      <c r="D755" s="67" t="s">
        <v>130</v>
      </c>
      <c r="E755" s="67" t="s">
        <v>135</v>
      </c>
      <c r="F755" s="67" t="s">
        <v>216</v>
      </c>
      <c r="G755" s="67" t="s">
        <v>134</v>
      </c>
      <c r="H755">
        <v>1.8100620511385512E-2</v>
      </c>
      <c r="I755">
        <v>0.13052543074303136</v>
      </c>
      <c r="J755">
        <v>5</v>
      </c>
      <c r="K755" s="152"/>
      <c r="L755">
        <v>5</v>
      </c>
      <c r="M755">
        <v>0.13070721230353324</v>
      </c>
      <c r="N755" s="67" t="s">
        <v>179</v>
      </c>
      <c r="O755" s="67" t="s">
        <v>179</v>
      </c>
      <c r="P755" s="67" t="s">
        <v>179</v>
      </c>
      <c r="AC755" s="71"/>
      <c r="AE755"/>
    </row>
    <row r="756" spans="1:31">
      <c r="A756" s="148">
        <v>43830</v>
      </c>
      <c r="B756" s="67" t="s">
        <v>118</v>
      </c>
      <c r="C756" s="67" t="s">
        <v>163</v>
      </c>
      <c r="D756" s="67" t="s">
        <v>130</v>
      </c>
      <c r="E756" s="67" t="s">
        <v>136</v>
      </c>
      <c r="F756" s="67" t="s">
        <v>217</v>
      </c>
      <c r="G756" s="67" t="s">
        <v>133</v>
      </c>
      <c r="H756">
        <v>7.7434813677353956E-2</v>
      </c>
      <c r="I756">
        <v>0.2682420631276129</v>
      </c>
      <c r="J756">
        <v>7</v>
      </c>
      <c r="K756" s="152"/>
      <c r="L756">
        <v>7</v>
      </c>
      <c r="M756">
        <v>0.2682420631276129</v>
      </c>
      <c r="N756" s="67" t="s">
        <v>179</v>
      </c>
      <c r="O756" s="67" t="s">
        <v>179</v>
      </c>
      <c r="P756" s="67" t="s">
        <v>179</v>
      </c>
      <c r="AC756" s="71"/>
      <c r="AE756"/>
    </row>
    <row r="757" spans="1:31">
      <c r="A757" s="148">
        <v>43830</v>
      </c>
      <c r="B757" s="67" t="s">
        <v>115</v>
      </c>
      <c r="C757" s="67" t="s">
        <v>164</v>
      </c>
      <c r="D757" s="67" t="s">
        <v>130</v>
      </c>
      <c r="E757" s="67" t="s">
        <v>136</v>
      </c>
      <c r="F757" s="67" t="s">
        <v>217</v>
      </c>
      <c r="G757" s="67" t="s">
        <v>134</v>
      </c>
      <c r="H757">
        <v>7.7441753879969891E-2</v>
      </c>
      <c r="I757">
        <v>0.26826610469470413</v>
      </c>
      <c r="J757">
        <v>7</v>
      </c>
      <c r="K757" s="152"/>
      <c r="L757">
        <v>7</v>
      </c>
      <c r="M757">
        <v>0.26826610469470413</v>
      </c>
      <c r="N757" s="67" t="s">
        <v>179</v>
      </c>
      <c r="O757" s="67" t="s">
        <v>179</v>
      </c>
      <c r="P757" s="67" t="s">
        <v>179</v>
      </c>
      <c r="AC757" s="71"/>
      <c r="AE757"/>
    </row>
    <row r="758" spans="1:31">
      <c r="A758" s="148">
        <v>43830</v>
      </c>
      <c r="B758" s="67" t="s">
        <v>203</v>
      </c>
      <c r="C758" s="67" t="s">
        <v>203</v>
      </c>
      <c r="D758" s="67" t="s">
        <v>130</v>
      </c>
      <c r="E758" s="67" t="s">
        <v>203</v>
      </c>
      <c r="F758" s="67" t="s">
        <v>203</v>
      </c>
      <c r="G758" s="67" t="s">
        <v>203</v>
      </c>
      <c r="H758">
        <v>7.5585031423796821E-3</v>
      </c>
      <c r="I758">
        <v>7.0000000000000007E-2</v>
      </c>
      <c r="J758">
        <v>4</v>
      </c>
      <c r="K758" s="152"/>
      <c r="L758">
        <v>4</v>
      </c>
      <c r="M758">
        <v>7.0000000000000007E-2</v>
      </c>
      <c r="N758" s="67" t="s">
        <v>179</v>
      </c>
      <c r="O758" s="67" t="s">
        <v>179</v>
      </c>
      <c r="P758" s="67" t="s">
        <v>179</v>
      </c>
      <c r="AC758" s="71"/>
      <c r="AE758"/>
    </row>
    <row r="759" spans="1:31">
      <c r="A759" s="148">
        <v>43830</v>
      </c>
      <c r="B759" s="67" t="s">
        <v>123</v>
      </c>
      <c r="C759" s="67" t="s">
        <v>123</v>
      </c>
      <c r="D759" s="67" t="s">
        <v>130</v>
      </c>
      <c r="E759" s="67" t="s">
        <v>123</v>
      </c>
      <c r="F759" s="67" t="s">
        <v>123</v>
      </c>
      <c r="G759" s="67" t="s">
        <v>123</v>
      </c>
      <c r="H759">
        <v>1.8603809177421493E-2</v>
      </c>
      <c r="I759">
        <v>0.13415397581628147</v>
      </c>
      <c r="J759">
        <v>5</v>
      </c>
      <c r="K759" s="152"/>
      <c r="L759">
        <v>5</v>
      </c>
      <c r="M759">
        <v>0.1324757893126183</v>
      </c>
      <c r="N759" s="67" t="s">
        <v>179</v>
      </c>
      <c r="O759" s="67" t="s">
        <v>179</v>
      </c>
      <c r="P759" s="67" t="s">
        <v>179</v>
      </c>
      <c r="AC759" s="71"/>
      <c r="AE759"/>
    </row>
    <row r="760" spans="1:31">
      <c r="A760" s="148">
        <v>43823</v>
      </c>
      <c r="B760" s="67" t="s">
        <v>116</v>
      </c>
      <c r="C760" s="67" t="s">
        <v>165</v>
      </c>
      <c r="D760" s="67" t="s">
        <v>130</v>
      </c>
      <c r="E760" s="67" t="s">
        <v>137</v>
      </c>
      <c r="F760" s="67" t="s">
        <v>218</v>
      </c>
      <c r="G760" s="67" t="s">
        <v>133</v>
      </c>
      <c r="H760">
        <v>2.7885927080598297E-2</v>
      </c>
      <c r="I760">
        <v>9.6599685039514202E-2</v>
      </c>
      <c r="J760">
        <v>4</v>
      </c>
      <c r="K760" s="152"/>
      <c r="L760">
        <v>4</v>
      </c>
      <c r="M760">
        <v>9.6599685039514202E-2</v>
      </c>
      <c r="N760" s="67" t="s">
        <v>179</v>
      </c>
      <c r="O760" s="67" t="s">
        <v>179</v>
      </c>
      <c r="P760" s="67" t="s">
        <v>179</v>
      </c>
      <c r="AC760" s="71"/>
      <c r="AE760"/>
    </row>
    <row r="761" spans="1:31">
      <c r="A761" s="148">
        <v>43823</v>
      </c>
      <c r="B761" s="67" t="s">
        <v>117</v>
      </c>
      <c r="C761" s="67" t="s">
        <v>166</v>
      </c>
      <c r="D761" s="67" t="s">
        <v>130</v>
      </c>
      <c r="E761" s="67" t="s">
        <v>137</v>
      </c>
      <c r="F761" s="67" t="s">
        <v>218</v>
      </c>
      <c r="G761" s="67" t="s">
        <v>134</v>
      </c>
      <c r="H761">
        <v>2.8019869211744201E-2</v>
      </c>
      <c r="I761">
        <v>9.706367419235172E-2</v>
      </c>
      <c r="J761">
        <v>4</v>
      </c>
      <c r="K761" s="152"/>
      <c r="L761">
        <v>4</v>
      </c>
      <c r="M761">
        <v>9.706367419235172E-2</v>
      </c>
      <c r="N761" s="67" t="s">
        <v>179</v>
      </c>
      <c r="O761" s="67" t="s">
        <v>179</v>
      </c>
      <c r="P761" s="67" t="s">
        <v>179</v>
      </c>
      <c r="AC761" s="71"/>
      <c r="AE761"/>
    </row>
    <row r="762" spans="1:31">
      <c r="A762" s="148">
        <v>43823</v>
      </c>
      <c r="B762" s="67" t="s">
        <v>110</v>
      </c>
      <c r="C762" s="67" t="s">
        <v>180</v>
      </c>
      <c r="D762" s="67" t="s">
        <v>130</v>
      </c>
      <c r="E762" s="67" t="s">
        <v>131</v>
      </c>
      <c r="F762" s="67" t="s">
        <v>215</v>
      </c>
      <c r="G762" s="67" t="s">
        <v>133</v>
      </c>
      <c r="H762">
        <v>4.9834461025786654E-2</v>
      </c>
      <c r="I762">
        <v>0.35936140902717106</v>
      </c>
      <c r="J762">
        <v>7</v>
      </c>
      <c r="K762" s="152"/>
      <c r="L762">
        <v>7</v>
      </c>
      <c r="M762">
        <v>0.35914600213732151</v>
      </c>
      <c r="N762" s="67" t="s">
        <v>179</v>
      </c>
      <c r="O762" s="67" t="s">
        <v>179</v>
      </c>
      <c r="P762" s="67" t="s">
        <v>179</v>
      </c>
      <c r="AC762" s="71"/>
      <c r="AE762"/>
    </row>
    <row r="763" spans="1:31">
      <c r="A763" s="148">
        <v>43823</v>
      </c>
      <c r="B763" s="67" t="s">
        <v>112</v>
      </c>
      <c r="C763" s="67" t="s">
        <v>161</v>
      </c>
      <c r="D763" s="67" t="s">
        <v>130</v>
      </c>
      <c r="E763" s="67" t="s">
        <v>131</v>
      </c>
      <c r="F763" s="67" t="s">
        <v>215</v>
      </c>
      <c r="G763" s="67" t="s">
        <v>134</v>
      </c>
      <c r="H763">
        <v>5.0959203810437177E-2</v>
      </c>
      <c r="I763">
        <v>0.36747204459070226</v>
      </c>
      <c r="J763">
        <v>7</v>
      </c>
      <c r="K763" s="152"/>
      <c r="L763">
        <v>7</v>
      </c>
      <c r="M763">
        <v>0.36721531937660018</v>
      </c>
      <c r="N763" s="67" t="s">
        <v>179</v>
      </c>
      <c r="O763" s="67" t="s">
        <v>179</v>
      </c>
      <c r="P763" s="67" t="s">
        <v>179</v>
      </c>
      <c r="AC763" s="71"/>
      <c r="AE763"/>
    </row>
    <row r="764" spans="1:31">
      <c r="A764" s="148">
        <v>43823</v>
      </c>
      <c r="B764" s="67" t="s">
        <v>114</v>
      </c>
      <c r="C764" s="67" t="s">
        <v>162</v>
      </c>
      <c r="D764" s="67" t="s">
        <v>130</v>
      </c>
      <c r="E764" s="67" t="s">
        <v>135</v>
      </c>
      <c r="F764" s="67" t="s">
        <v>216</v>
      </c>
      <c r="G764" s="67" t="s">
        <v>134</v>
      </c>
      <c r="H764">
        <v>1.8125829078205643E-2</v>
      </c>
      <c r="I764">
        <v>0.13070721230353324</v>
      </c>
      <c r="J764">
        <v>5</v>
      </c>
      <c r="K764" s="152"/>
      <c r="L764">
        <v>5</v>
      </c>
      <c r="M764">
        <v>0.13070024472132061</v>
      </c>
      <c r="N764" s="67" t="s">
        <v>179</v>
      </c>
      <c r="O764" s="67" t="s">
        <v>179</v>
      </c>
      <c r="P764" s="67" t="s">
        <v>179</v>
      </c>
      <c r="AC764" s="71"/>
      <c r="AE764"/>
    </row>
    <row r="765" spans="1:31">
      <c r="A765" s="148">
        <v>43823</v>
      </c>
      <c r="B765" s="67" t="s">
        <v>118</v>
      </c>
      <c r="C765" s="67" t="s">
        <v>163</v>
      </c>
      <c r="D765" s="67" t="s">
        <v>130</v>
      </c>
      <c r="E765" s="67" t="s">
        <v>136</v>
      </c>
      <c r="F765" s="67" t="s">
        <v>217</v>
      </c>
      <c r="G765" s="67" t="s">
        <v>133</v>
      </c>
      <c r="H765">
        <v>7.7434813677353956E-2</v>
      </c>
      <c r="I765">
        <v>0.2682420631276129</v>
      </c>
      <c r="J765">
        <v>7</v>
      </c>
      <c r="K765" s="152"/>
      <c r="L765">
        <v>7</v>
      </c>
      <c r="M765">
        <v>0.2682420631276129</v>
      </c>
      <c r="N765" s="67" t="s">
        <v>179</v>
      </c>
      <c r="O765" s="67" t="s">
        <v>179</v>
      </c>
      <c r="P765" s="67" t="s">
        <v>179</v>
      </c>
      <c r="AC765" s="71"/>
      <c r="AE765"/>
    </row>
    <row r="766" spans="1:31">
      <c r="A766" s="148">
        <v>43823</v>
      </c>
      <c r="B766" s="67" t="s">
        <v>115</v>
      </c>
      <c r="C766" s="67" t="s">
        <v>164</v>
      </c>
      <c r="D766" s="67" t="s">
        <v>130</v>
      </c>
      <c r="E766" s="67" t="s">
        <v>136</v>
      </c>
      <c r="F766" s="67" t="s">
        <v>217</v>
      </c>
      <c r="G766" s="67" t="s">
        <v>134</v>
      </c>
      <c r="H766">
        <v>7.7441753879969891E-2</v>
      </c>
      <c r="I766">
        <v>0.26826610469470413</v>
      </c>
      <c r="J766">
        <v>7</v>
      </c>
      <c r="K766" s="152"/>
      <c r="L766">
        <v>7</v>
      </c>
      <c r="M766">
        <v>0.26826610469470413</v>
      </c>
      <c r="N766" s="67" t="s">
        <v>179</v>
      </c>
      <c r="O766" s="67" t="s">
        <v>179</v>
      </c>
      <c r="P766" s="67" t="s">
        <v>179</v>
      </c>
      <c r="AC766" s="71"/>
      <c r="AE766"/>
    </row>
    <row r="767" spans="1:31">
      <c r="A767" s="148">
        <v>43823</v>
      </c>
      <c r="B767" s="67" t="s">
        <v>203</v>
      </c>
      <c r="C767" s="67" t="s">
        <v>203</v>
      </c>
      <c r="D767" s="67" t="s">
        <v>130</v>
      </c>
      <c r="E767" s="67" t="s">
        <v>203</v>
      </c>
      <c r="F767" s="67" t="s">
        <v>203</v>
      </c>
      <c r="G767" s="67" t="s">
        <v>203</v>
      </c>
      <c r="H767">
        <v>7.5475059929122857E-3</v>
      </c>
      <c r="I767">
        <v>7.0000000000000007E-2</v>
      </c>
      <c r="J767">
        <v>4</v>
      </c>
      <c r="K767" s="152"/>
      <c r="L767">
        <v>4</v>
      </c>
      <c r="M767">
        <v>7.0000000000000007E-2</v>
      </c>
      <c r="N767" s="67" t="s">
        <v>179</v>
      </c>
      <c r="O767" s="67" t="s">
        <v>179</v>
      </c>
      <c r="P767" s="67" t="s">
        <v>179</v>
      </c>
      <c r="AC767" s="71"/>
      <c r="AE767"/>
    </row>
    <row r="768" spans="1:31">
      <c r="A768" s="148">
        <v>43823</v>
      </c>
      <c r="B768" s="67" t="s">
        <v>123</v>
      </c>
      <c r="C768" s="67" t="s">
        <v>123</v>
      </c>
      <c r="D768" s="67" t="s">
        <v>130</v>
      </c>
      <c r="E768" s="67" t="s">
        <v>123</v>
      </c>
      <c r="F768" s="67" t="s">
        <v>123</v>
      </c>
      <c r="G768" s="67" t="s">
        <v>123</v>
      </c>
      <c r="H768">
        <v>1.8371086581700374E-2</v>
      </c>
      <c r="I768">
        <v>0.1324757893126183</v>
      </c>
      <c r="J768">
        <v>5</v>
      </c>
      <c r="K768" s="152"/>
      <c r="L768">
        <v>5</v>
      </c>
      <c r="M768">
        <v>0.13361607120056831</v>
      </c>
      <c r="N768" s="67" t="s">
        <v>179</v>
      </c>
      <c r="O768" s="67" t="s">
        <v>179</v>
      </c>
      <c r="P768" s="67" t="s">
        <v>179</v>
      </c>
      <c r="AC768" s="71"/>
      <c r="AE768"/>
    </row>
    <row r="769" spans="1:31">
      <c r="A769" s="148">
        <v>43816</v>
      </c>
      <c r="B769" s="67" t="s">
        <v>116</v>
      </c>
      <c r="C769" s="67" t="s">
        <v>165</v>
      </c>
      <c r="D769" s="67" t="s">
        <v>130</v>
      </c>
      <c r="E769" s="67" t="s">
        <v>137</v>
      </c>
      <c r="F769" s="67" t="s">
        <v>218</v>
      </c>
      <c r="G769" s="67" t="s">
        <v>133</v>
      </c>
      <c r="H769">
        <v>2.7885927080598297E-2</v>
      </c>
      <c r="I769">
        <v>9.6599685039514202E-2</v>
      </c>
      <c r="J769">
        <v>4</v>
      </c>
      <c r="K769" s="152"/>
      <c r="L769">
        <v>4</v>
      </c>
      <c r="M769">
        <v>9.7350803967743052E-2</v>
      </c>
      <c r="N769" s="67" t="s">
        <v>179</v>
      </c>
      <c r="O769" s="67" t="s">
        <v>179</v>
      </c>
      <c r="P769" s="67" t="s">
        <v>179</v>
      </c>
      <c r="AC769" s="71"/>
      <c r="AE769"/>
    </row>
    <row r="770" spans="1:31">
      <c r="A770" s="148">
        <v>43816</v>
      </c>
      <c r="B770" s="67" t="s">
        <v>117</v>
      </c>
      <c r="C770" s="67" t="s">
        <v>166</v>
      </c>
      <c r="D770" s="67" t="s">
        <v>130</v>
      </c>
      <c r="E770" s="67" t="s">
        <v>137</v>
      </c>
      <c r="F770" s="67" t="s">
        <v>218</v>
      </c>
      <c r="G770" s="67" t="s">
        <v>134</v>
      </c>
      <c r="H770">
        <v>2.8019869211744201E-2</v>
      </c>
      <c r="I770">
        <v>9.706367419235172E-2</v>
      </c>
      <c r="J770">
        <v>4</v>
      </c>
      <c r="K770" s="152"/>
      <c r="L770">
        <v>4</v>
      </c>
      <c r="M770">
        <v>9.7817554260970316E-2</v>
      </c>
      <c r="N770" s="67" t="s">
        <v>179</v>
      </c>
      <c r="O770" s="67" t="s">
        <v>179</v>
      </c>
      <c r="P770" s="67" t="s">
        <v>179</v>
      </c>
      <c r="AC770" s="71"/>
      <c r="AE770"/>
    </row>
    <row r="771" spans="1:31">
      <c r="A771" s="148">
        <v>43816</v>
      </c>
      <c r="B771" s="67" t="s">
        <v>110</v>
      </c>
      <c r="C771" s="67" t="s">
        <v>180</v>
      </c>
      <c r="D771" s="67" t="s">
        <v>130</v>
      </c>
      <c r="E771" s="67" t="s">
        <v>131</v>
      </c>
      <c r="F771" s="67" t="s">
        <v>215</v>
      </c>
      <c r="G771" s="67" t="s">
        <v>133</v>
      </c>
      <c r="H771">
        <v>4.9804589464769698E-2</v>
      </c>
      <c r="I771">
        <v>0.35914600213732151</v>
      </c>
      <c r="J771">
        <v>7</v>
      </c>
      <c r="K771" s="152"/>
      <c r="L771">
        <v>7</v>
      </c>
      <c r="M771">
        <v>0.3597614906137408</v>
      </c>
      <c r="N771" s="67" t="s">
        <v>179</v>
      </c>
      <c r="O771" s="67" t="s">
        <v>179</v>
      </c>
      <c r="P771" s="67" t="s">
        <v>179</v>
      </c>
      <c r="AC771" s="71"/>
      <c r="AE771"/>
    </row>
    <row r="772" spans="1:31">
      <c r="A772" s="148">
        <v>43816</v>
      </c>
      <c r="B772" s="67" t="s">
        <v>112</v>
      </c>
      <c r="C772" s="67" t="s">
        <v>161</v>
      </c>
      <c r="D772" s="67" t="s">
        <v>130</v>
      </c>
      <c r="E772" s="67" t="s">
        <v>131</v>
      </c>
      <c r="F772" s="67" t="s">
        <v>215</v>
      </c>
      <c r="G772" s="67" t="s">
        <v>134</v>
      </c>
      <c r="H772">
        <v>5.0923602428777574E-2</v>
      </c>
      <c r="I772">
        <v>0.36721531937660018</v>
      </c>
      <c r="J772">
        <v>7</v>
      </c>
      <c r="K772" s="152"/>
      <c r="L772">
        <v>7</v>
      </c>
      <c r="M772">
        <v>0.36781156420584699</v>
      </c>
      <c r="N772" s="67" t="s">
        <v>179</v>
      </c>
      <c r="O772" s="67" t="s">
        <v>179</v>
      </c>
      <c r="P772" s="67" t="s">
        <v>179</v>
      </c>
      <c r="AC772" s="71"/>
      <c r="AE772"/>
    </row>
    <row r="773" spans="1:31">
      <c r="A773" s="148">
        <v>43816</v>
      </c>
      <c r="B773" s="67" t="s">
        <v>114</v>
      </c>
      <c r="C773" s="67" t="s">
        <v>162</v>
      </c>
      <c r="D773" s="67" t="s">
        <v>130</v>
      </c>
      <c r="E773" s="67" t="s">
        <v>135</v>
      </c>
      <c r="F773" s="67" t="s">
        <v>216</v>
      </c>
      <c r="G773" s="67" t="s">
        <v>134</v>
      </c>
      <c r="H773">
        <v>1.8124862848400501E-2</v>
      </c>
      <c r="I773">
        <v>0.13070024472132061</v>
      </c>
      <c r="J773">
        <v>5</v>
      </c>
      <c r="K773" s="152"/>
      <c r="L773">
        <v>5</v>
      </c>
      <c r="M773">
        <v>0.13083778338316829</v>
      </c>
      <c r="N773" s="67" t="s">
        <v>179</v>
      </c>
      <c r="O773" s="67" t="s">
        <v>179</v>
      </c>
      <c r="P773" s="67" t="s">
        <v>179</v>
      </c>
      <c r="AC773" s="71"/>
      <c r="AE773"/>
    </row>
    <row r="774" spans="1:31">
      <c r="A774" s="148">
        <v>43816</v>
      </c>
      <c r="B774" s="67" t="s">
        <v>118</v>
      </c>
      <c r="C774" s="67" t="s">
        <v>163</v>
      </c>
      <c r="D774" s="67" t="s">
        <v>130</v>
      </c>
      <c r="E774" s="67" t="s">
        <v>136</v>
      </c>
      <c r="F774" s="67" t="s">
        <v>217</v>
      </c>
      <c r="G774" s="67" t="s">
        <v>133</v>
      </c>
      <c r="H774">
        <v>7.7434813677353956E-2</v>
      </c>
      <c r="I774">
        <v>0.2682420631276129</v>
      </c>
      <c r="J774">
        <v>7</v>
      </c>
      <c r="K774" s="152"/>
      <c r="L774">
        <v>7</v>
      </c>
      <c r="M774">
        <v>0.2682420631276129</v>
      </c>
      <c r="N774" s="67" t="s">
        <v>179</v>
      </c>
      <c r="O774" s="67" t="s">
        <v>179</v>
      </c>
      <c r="P774" s="67" t="s">
        <v>179</v>
      </c>
      <c r="AC774" s="71"/>
      <c r="AE774"/>
    </row>
    <row r="775" spans="1:31">
      <c r="A775" s="148">
        <v>43816</v>
      </c>
      <c r="B775" s="67" t="s">
        <v>115</v>
      </c>
      <c r="C775" s="67" t="s">
        <v>164</v>
      </c>
      <c r="D775" s="67" t="s">
        <v>130</v>
      </c>
      <c r="E775" s="67" t="s">
        <v>136</v>
      </c>
      <c r="F775" s="67" t="s">
        <v>217</v>
      </c>
      <c r="G775" s="67" t="s">
        <v>134</v>
      </c>
      <c r="H775">
        <v>7.7441753879969891E-2</v>
      </c>
      <c r="I775">
        <v>0.26826610469470413</v>
      </c>
      <c r="J775">
        <v>7</v>
      </c>
      <c r="K775" s="152"/>
      <c r="L775">
        <v>7</v>
      </c>
      <c r="M775">
        <v>0.26826610469470413</v>
      </c>
      <c r="N775" s="67" t="s">
        <v>179</v>
      </c>
      <c r="O775" s="67" t="s">
        <v>179</v>
      </c>
      <c r="P775" s="67" t="s">
        <v>179</v>
      </c>
      <c r="AC775" s="71"/>
      <c r="AE775"/>
    </row>
    <row r="776" spans="1:31">
      <c r="A776" s="148">
        <v>43816</v>
      </c>
      <c r="B776" s="67" t="s">
        <v>203</v>
      </c>
      <c r="C776" s="67" t="s">
        <v>203</v>
      </c>
      <c r="D776" s="67" t="s">
        <v>130</v>
      </c>
      <c r="E776" s="67" t="s">
        <v>203</v>
      </c>
      <c r="F776" s="67" t="s">
        <v>203</v>
      </c>
      <c r="G776" s="67" t="s">
        <v>203</v>
      </c>
      <c r="H776">
        <v>7.537149016568539E-3</v>
      </c>
      <c r="I776">
        <v>7.0000000000000007E-2</v>
      </c>
      <c r="J776">
        <v>4</v>
      </c>
      <c r="K776" s="152"/>
      <c r="L776">
        <v>4</v>
      </c>
      <c r="M776">
        <v>7.0000000000000007E-2</v>
      </c>
      <c r="N776" s="67" t="s">
        <v>179</v>
      </c>
      <c r="O776" s="67" t="s">
        <v>179</v>
      </c>
      <c r="P776" s="67" t="s">
        <v>179</v>
      </c>
      <c r="AC776" s="71"/>
      <c r="AE776"/>
    </row>
    <row r="777" spans="1:31">
      <c r="A777" s="148">
        <v>43816</v>
      </c>
      <c r="B777" s="67" t="s">
        <v>123</v>
      </c>
      <c r="C777" s="67" t="s">
        <v>123</v>
      </c>
      <c r="D777" s="67" t="s">
        <v>130</v>
      </c>
      <c r="E777" s="67" t="s">
        <v>123</v>
      </c>
      <c r="F777" s="67" t="s">
        <v>123</v>
      </c>
      <c r="G777" s="67" t="s">
        <v>123</v>
      </c>
      <c r="H777">
        <v>1.8529215228449858E-2</v>
      </c>
      <c r="I777">
        <v>0.13361607120056831</v>
      </c>
      <c r="J777">
        <v>5</v>
      </c>
      <c r="K777" s="152"/>
      <c r="L777">
        <v>5</v>
      </c>
      <c r="M777">
        <v>0.13178615650857131</v>
      </c>
      <c r="N777" s="67" t="s">
        <v>179</v>
      </c>
      <c r="O777" s="67" t="s">
        <v>179</v>
      </c>
      <c r="P777" s="67" t="s">
        <v>179</v>
      </c>
      <c r="AC777" s="71"/>
      <c r="AE777"/>
    </row>
    <row r="778" spans="1:31">
      <c r="A778" s="148">
        <v>43809</v>
      </c>
      <c r="B778" s="67" t="s">
        <v>116</v>
      </c>
      <c r="C778" s="67" t="s">
        <v>165</v>
      </c>
      <c r="D778" s="67" t="s">
        <v>130</v>
      </c>
      <c r="E778" s="67" t="s">
        <v>137</v>
      </c>
      <c r="F778" s="67" t="s">
        <v>218</v>
      </c>
      <c r="G778" s="67" t="s">
        <v>133</v>
      </c>
      <c r="H778">
        <v>2.8102756438301471E-2</v>
      </c>
      <c r="I778">
        <v>9.7350803967743052E-2</v>
      </c>
      <c r="J778">
        <v>4</v>
      </c>
      <c r="K778" s="152"/>
      <c r="L778">
        <v>4</v>
      </c>
      <c r="M778">
        <v>9.7350803967743052E-2</v>
      </c>
      <c r="N778" s="67" t="s">
        <v>179</v>
      </c>
      <c r="O778" s="67" t="s">
        <v>179</v>
      </c>
      <c r="P778" s="67" t="s">
        <v>179</v>
      </c>
      <c r="AC778" s="71"/>
      <c r="AE778"/>
    </row>
    <row r="779" spans="1:31">
      <c r="A779" s="148">
        <v>43809</v>
      </c>
      <c r="B779" s="67" t="s">
        <v>117</v>
      </c>
      <c r="C779" s="67" t="s">
        <v>166</v>
      </c>
      <c r="D779" s="67" t="s">
        <v>130</v>
      </c>
      <c r="E779" s="67" t="s">
        <v>137</v>
      </c>
      <c r="F779" s="67" t="s">
        <v>218</v>
      </c>
      <c r="G779" s="67" t="s">
        <v>134</v>
      </c>
      <c r="H779">
        <v>2.8237495642021021E-2</v>
      </c>
      <c r="I779">
        <v>9.7817554260970316E-2</v>
      </c>
      <c r="J779">
        <v>4</v>
      </c>
      <c r="K779" s="152"/>
      <c r="L779">
        <v>4</v>
      </c>
      <c r="M779">
        <v>9.7817554260970316E-2</v>
      </c>
      <c r="N779" s="67" t="s">
        <v>179</v>
      </c>
      <c r="O779" s="67" t="s">
        <v>179</v>
      </c>
      <c r="P779" s="67" t="s">
        <v>179</v>
      </c>
      <c r="AC779" s="71"/>
      <c r="AE779"/>
    </row>
    <row r="780" spans="1:31">
      <c r="A780" s="148">
        <v>43809</v>
      </c>
      <c r="B780" s="67" t="s">
        <v>110</v>
      </c>
      <c r="C780" s="67" t="s">
        <v>180</v>
      </c>
      <c r="D780" s="67" t="s">
        <v>130</v>
      </c>
      <c r="E780" s="67" t="s">
        <v>131</v>
      </c>
      <c r="F780" s="67" t="s">
        <v>215</v>
      </c>
      <c r="G780" s="67" t="s">
        <v>133</v>
      </c>
      <c r="H780">
        <v>4.9889942359430742E-2</v>
      </c>
      <c r="I780">
        <v>0.3597614906137408</v>
      </c>
      <c r="J780">
        <v>7</v>
      </c>
      <c r="K780" s="152"/>
      <c r="L780">
        <v>7</v>
      </c>
      <c r="M780">
        <v>0.35993708776343908</v>
      </c>
      <c r="N780" s="67" t="s">
        <v>179</v>
      </c>
      <c r="O780" s="67" t="s">
        <v>179</v>
      </c>
      <c r="P780" s="67" t="s">
        <v>179</v>
      </c>
      <c r="AC780" s="71"/>
      <c r="AE780"/>
    </row>
    <row r="781" spans="1:31">
      <c r="A781" s="148">
        <v>43809</v>
      </c>
      <c r="B781" s="67" t="s">
        <v>112</v>
      </c>
      <c r="C781" s="67" t="s">
        <v>161</v>
      </c>
      <c r="D781" s="67" t="s">
        <v>130</v>
      </c>
      <c r="E781" s="67" t="s">
        <v>131</v>
      </c>
      <c r="F781" s="67" t="s">
        <v>215</v>
      </c>
      <c r="G781" s="67" t="s">
        <v>134</v>
      </c>
      <c r="H781">
        <v>5.1006286709722952E-2</v>
      </c>
      <c r="I781">
        <v>0.36781156420584699</v>
      </c>
      <c r="J781">
        <v>7</v>
      </c>
      <c r="K781" s="152"/>
      <c r="L781">
        <v>7</v>
      </c>
      <c r="M781">
        <v>0.36798319253575873</v>
      </c>
      <c r="N781" s="67" t="s">
        <v>179</v>
      </c>
      <c r="O781" s="67" t="s">
        <v>179</v>
      </c>
      <c r="P781" s="67" t="s">
        <v>179</v>
      </c>
      <c r="AC781" s="71"/>
      <c r="AE781"/>
    </row>
    <row r="782" spans="1:31">
      <c r="A782" s="148">
        <v>43809</v>
      </c>
      <c r="B782" s="67" t="s">
        <v>114</v>
      </c>
      <c r="C782" s="67" t="s">
        <v>162</v>
      </c>
      <c r="D782" s="67" t="s">
        <v>130</v>
      </c>
      <c r="E782" s="67" t="s">
        <v>135</v>
      </c>
      <c r="F782" s="67" t="s">
        <v>216</v>
      </c>
      <c r="G782" s="67" t="s">
        <v>134</v>
      </c>
      <c r="H782">
        <v>1.814393602907937E-2</v>
      </c>
      <c r="I782">
        <v>0.13083778338316829</v>
      </c>
      <c r="J782">
        <v>5</v>
      </c>
      <c r="K782" s="152"/>
      <c r="L782">
        <v>5</v>
      </c>
      <c r="M782">
        <v>0.13093577513988214</v>
      </c>
      <c r="N782" s="67" t="s">
        <v>179</v>
      </c>
      <c r="O782" s="67" t="s">
        <v>179</v>
      </c>
      <c r="P782" s="67" t="s">
        <v>179</v>
      </c>
      <c r="AC782" s="71"/>
      <c r="AE782"/>
    </row>
    <row r="783" spans="1:31">
      <c r="A783" s="148">
        <v>43809</v>
      </c>
      <c r="B783" s="67" t="s">
        <v>118</v>
      </c>
      <c r="C783" s="67" t="s">
        <v>163</v>
      </c>
      <c r="D783" s="67" t="s">
        <v>130</v>
      </c>
      <c r="E783" s="67" t="s">
        <v>136</v>
      </c>
      <c r="F783" s="67" t="s">
        <v>217</v>
      </c>
      <c r="G783" s="67" t="s">
        <v>133</v>
      </c>
      <c r="H783">
        <v>7.7434813677353956E-2</v>
      </c>
      <c r="I783">
        <v>0.2682420631276129</v>
      </c>
      <c r="J783">
        <v>7</v>
      </c>
      <c r="K783" s="152"/>
      <c r="L783">
        <v>7</v>
      </c>
      <c r="M783">
        <v>0.27024819100524494</v>
      </c>
      <c r="N783" s="67" t="s">
        <v>179</v>
      </c>
      <c r="O783" s="67" t="s">
        <v>179</v>
      </c>
      <c r="P783" s="67" t="s">
        <v>179</v>
      </c>
      <c r="AC783" s="71"/>
      <c r="AE783"/>
    </row>
    <row r="784" spans="1:31">
      <c r="A784" s="148">
        <v>43809</v>
      </c>
      <c r="B784" s="67" t="s">
        <v>115</v>
      </c>
      <c r="C784" s="67" t="s">
        <v>164</v>
      </c>
      <c r="D784" s="67" t="s">
        <v>130</v>
      </c>
      <c r="E784" s="67" t="s">
        <v>136</v>
      </c>
      <c r="F784" s="67" t="s">
        <v>217</v>
      </c>
      <c r="G784" s="67" t="s">
        <v>134</v>
      </c>
      <c r="H784">
        <v>7.7441753879969891E-2</v>
      </c>
      <c r="I784">
        <v>0.26826610469470413</v>
      </c>
      <c r="J784">
        <v>7</v>
      </c>
      <c r="K784" s="152"/>
      <c r="L784">
        <v>7</v>
      </c>
      <c r="M784">
        <v>0.27027399933538188</v>
      </c>
      <c r="N784" s="67" t="s">
        <v>179</v>
      </c>
      <c r="O784" s="67" t="s">
        <v>179</v>
      </c>
      <c r="P784" s="67" t="s">
        <v>179</v>
      </c>
      <c r="AC784" s="71"/>
      <c r="AE784"/>
    </row>
    <row r="785" spans="1:31">
      <c r="A785" s="148">
        <v>43809</v>
      </c>
      <c r="B785" s="67" t="s">
        <v>203</v>
      </c>
      <c r="C785" s="67" t="s">
        <v>203</v>
      </c>
      <c r="D785" s="67" t="s">
        <v>130</v>
      </c>
      <c r="E785" s="67" t="s">
        <v>203</v>
      </c>
      <c r="F785" s="67" t="s">
        <v>203</v>
      </c>
      <c r="G785" s="67" t="s">
        <v>203</v>
      </c>
      <c r="H785">
        <v>7.5219839868061094E-3</v>
      </c>
      <c r="I785">
        <v>7.0000000000000007E-2</v>
      </c>
      <c r="J785">
        <v>4</v>
      </c>
      <c r="K785" s="152"/>
      <c r="L785">
        <v>4</v>
      </c>
      <c r="M785">
        <v>7.0000000000000007E-2</v>
      </c>
      <c r="N785" s="67" t="s">
        <v>179</v>
      </c>
      <c r="O785" s="67" t="s">
        <v>179</v>
      </c>
      <c r="P785" s="67" t="s">
        <v>179</v>
      </c>
      <c r="AC785" s="71"/>
      <c r="AE785"/>
    </row>
    <row r="786" spans="1:31">
      <c r="A786" s="148">
        <v>43809</v>
      </c>
      <c r="B786" s="67" t="s">
        <v>123</v>
      </c>
      <c r="C786" s="67" t="s">
        <v>123</v>
      </c>
      <c r="D786" s="67" t="s">
        <v>130</v>
      </c>
      <c r="E786" s="67" t="s">
        <v>123</v>
      </c>
      <c r="F786" s="67" t="s">
        <v>123</v>
      </c>
      <c r="G786" s="67" t="s">
        <v>123</v>
      </c>
      <c r="H786">
        <v>1.8275451718768317E-2</v>
      </c>
      <c r="I786">
        <v>0.13178615650857131</v>
      </c>
      <c r="J786">
        <v>5</v>
      </c>
      <c r="K786" s="152"/>
      <c r="L786">
        <v>5</v>
      </c>
      <c r="M786">
        <v>0.13127073121933788</v>
      </c>
      <c r="N786" s="67" t="s">
        <v>179</v>
      </c>
      <c r="O786" s="67" t="s">
        <v>179</v>
      </c>
      <c r="P786" s="67" t="s">
        <v>179</v>
      </c>
      <c r="AC786" s="71"/>
      <c r="AE786"/>
    </row>
    <row r="787" spans="1:31">
      <c r="A787" s="148">
        <v>43803</v>
      </c>
      <c r="B787" s="67" t="s">
        <v>116</v>
      </c>
      <c r="C787" s="67" t="s">
        <v>165</v>
      </c>
      <c r="D787" s="67" t="s">
        <v>130</v>
      </c>
      <c r="E787" s="67" t="s">
        <v>137</v>
      </c>
      <c r="F787" s="67" t="s">
        <v>218</v>
      </c>
      <c r="G787" s="67" t="s">
        <v>133</v>
      </c>
      <c r="H787">
        <v>2.8102756438301471E-2</v>
      </c>
      <c r="I787">
        <v>9.7350803967743052E-2</v>
      </c>
      <c r="J787">
        <v>4</v>
      </c>
      <c r="K787" s="152"/>
      <c r="L787">
        <v>4</v>
      </c>
      <c r="M787">
        <v>9.6603633581397383E-2</v>
      </c>
      <c r="N787" s="67" t="s">
        <v>179</v>
      </c>
      <c r="O787" s="67" t="s">
        <v>179</v>
      </c>
      <c r="P787" s="67" t="s">
        <v>179</v>
      </c>
      <c r="AC787" s="71"/>
      <c r="AE787"/>
    </row>
    <row r="788" spans="1:31">
      <c r="A788" s="148">
        <v>43803</v>
      </c>
      <c r="B788" s="67" t="s">
        <v>117</v>
      </c>
      <c r="C788" s="67" t="s">
        <v>166</v>
      </c>
      <c r="D788" s="67" t="s">
        <v>130</v>
      </c>
      <c r="E788" s="67" t="s">
        <v>137</v>
      </c>
      <c r="F788" s="67" t="s">
        <v>218</v>
      </c>
      <c r="G788" s="67" t="s">
        <v>134</v>
      </c>
      <c r="H788">
        <v>2.8237495642021021E-2</v>
      </c>
      <c r="I788">
        <v>9.7817554260970316E-2</v>
      </c>
      <c r="J788">
        <v>4</v>
      </c>
      <c r="K788" s="152"/>
      <c r="L788">
        <v>4</v>
      </c>
      <c r="M788">
        <v>9.7063654762549662E-2</v>
      </c>
      <c r="N788" s="67" t="s">
        <v>179</v>
      </c>
      <c r="O788" s="67" t="s">
        <v>179</v>
      </c>
      <c r="P788" s="67" t="s">
        <v>179</v>
      </c>
      <c r="AC788" s="71"/>
      <c r="AE788"/>
    </row>
    <row r="789" spans="1:31">
      <c r="A789" s="148">
        <v>43803</v>
      </c>
      <c r="B789" s="67" t="s">
        <v>110</v>
      </c>
      <c r="C789" s="67" t="s">
        <v>180</v>
      </c>
      <c r="D789" s="67" t="s">
        <v>130</v>
      </c>
      <c r="E789" s="67" t="s">
        <v>131</v>
      </c>
      <c r="F789" s="67" t="s">
        <v>215</v>
      </c>
      <c r="G789" s="67" t="s">
        <v>133</v>
      </c>
      <c r="H789">
        <v>4.9914293302779293E-2</v>
      </c>
      <c r="I789">
        <v>0.35993708776343908</v>
      </c>
      <c r="J789">
        <v>7</v>
      </c>
      <c r="K789" s="152"/>
      <c r="L789">
        <v>7</v>
      </c>
      <c r="M789">
        <v>0.36518870999749226</v>
      </c>
      <c r="N789" s="67" t="s">
        <v>179</v>
      </c>
      <c r="O789" s="67" t="s">
        <v>179</v>
      </c>
      <c r="P789" s="67" t="s">
        <v>179</v>
      </c>
      <c r="AC789" s="71"/>
      <c r="AE789"/>
    </row>
    <row r="790" spans="1:31">
      <c r="A790" s="148">
        <v>43803</v>
      </c>
      <c r="B790" s="67" t="s">
        <v>112</v>
      </c>
      <c r="C790" s="67" t="s">
        <v>161</v>
      </c>
      <c r="D790" s="67" t="s">
        <v>130</v>
      </c>
      <c r="E790" s="67" t="s">
        <v>131</v>
      </c>
      <c r="F790" s="67" t="s">
        <v>215</v>
      </c>
      <c r="G790" s="67" t="s">
        <v>134</v>
      </c>
      <c r="H790">
        <v>5.103008727679291E-2</v>
      </c>
      <c r="I790">
        <v>0.36798319253575873</v>
      </c>
      <c r="J790">
        <v>7</v>
      </c>
      <c r="K790" s="152"/>
      <c r="L790">
        <v>7</v>
      </c>
      <c r="M790">
        <v>0.37307882443398316</v>
      </c>
      <c r="N790" s="67" t="s">
        <v>179</v>
      </c>
      <c r="O790" s="67" t="s">
        <v>179</v>
      </c>
      <c r="P790" s="67" t="s">
        <v>179</v>
      </c>
      <c r="AC790" s="71"/>
      <c r="AE790"/>
    </row>
    <row r="791" spans="1:31">
      <c r="A791" s="148">
        <v>43803</v>
      </c>
      <c r="B791" s="67" t="s">
        <v>114</v>
      </c>
      <c r="C791" s="67" t="s">
        <v>162</v>
      </c>
      <c r="D791" s="67" t="s">
        <v>130</v>
      </c>
      <c r="E791" s="67" t="s">
        <v>135</v>
      </c>
      <c r="F791" s="67" t="s">
        <v>216</v>
      </c>
      <c r="G791" s="67" t="s">
        <v>134</v>
      </c>
      <c r="H791">
        <v>1.8157525040748777E-2</v>
      </c>
      <c r="I791">
        <v>0.13093577513988214</v>
      </c>
      <c r="J791">
        <v>5</v>
      </c>
      <c r="K791" s="152"/>
      <c r="L791">
        <v>5</v>
      </c>
      <c r="M791">
        <v>0.13091581775328026</v>
      </c>
      <c r="N791" s="67" t="s">
        <v>179</v>
      </c>
      <c r="O791" s="67" t="s">
        <v>179</v>
      </c>
      <c r="P791" s="67" t="s">
        <v>179</v>
      </c>
      <c r="AC791" s="71"/>
      <c r="AE791"/>
    </row>
    <row r="792" spans="1:31">
      <c r="A792" s="148">
        <v>43803</v>
      </c>
      <c r="B792" s="67" t="s">
        <v>118</v>
      </c>
      <c r="C792" s="67" t="s">
        <v>163</v>
      </c>
      <c r="D792" s="67" t="s">
        <v>130</v>
      </c>
      <c r="E792" s="67" t="s">
        <v>136</v>
      </c>
      <c r="F792" s="67" t="s">
        <v>217</v>
      </c>
      <c r="G792" s="67" t="s">
        <v>133</v>
      </c>
      <c r="H792">
        <v>7.8013932912443781E-2</v>
      </c>
      <c r="I792">
        <v>0.27024819100524494</v>
      </c>
      <c r="J792">
        <v>7</v>
      </c>
      <c r="K792" s="152"/>
      <c r="L792">
        <v>7</v>
      </c>
      <c r="M792">
        <v>0.268038338371694</v>
      </c>
      <c r="N792" s="67" t="s">
        <v>179</v>
      </c>
      <c r="O792" s="67" t="s">
        <v>179</v>
      </c>
      <c r="P792" s="67" t="s">
        <v>179</v>
      </c>
      <c r="AC792" s="71"/>
      <c r="AE792"/>
    </row>
    <row r="793" spans="1:31">
      <c r="A793" s="148">
        <v>43803</v>
      </c>
      <c r="B793" s="67" t="s">
        <v>115</v>
      </c>
      <c r="C793" s="67" t="s">
        <v>164</v>
      </c>
      <c r="D793" s="67" t="s">
        <v>130</v>
      </c>
      <c r="E793" s="67" t="s">
        <v>136</v>
      </c>
      <c r="F793" s="67" t="s">
        <v>217</v>
      </c>
      <c r="G793" s="67" t="s">
        <v>134</v>
      </c>
      <c r="H793">
        <v>7.8021383135619737E-2</v>
      </c>
      <c r="I793">
        <v>0.27027399933538188</v>
      </c>
      <c r="J793">
        <v>7</v>
      </c>
      <c r="K793" s="152"/>
      <c r="L793">
        <v>7</v>
      </c>
      <c r="M793">
        <v>0.26806074779501832</v>
      </c>
      <c r="N793" s="67" t="s">
        <v>179</v>
      </c>
      <c r="O793" s="67" t="s">
        <v>179</v>
      </c>
      <c r="P793" s="67" t="s">
        <v>179</v>
      </c>
      <c r="AC793" s="71"/>
      <c r="AE793"/>
    </row>
    <row r="794" spans="1:31">
      <c r="A794" s="148">
        <v>43803</v>
      </c>
      <c r="B794" s="67" t="s">
        <v>203</v>
      </c>
      <c r="C794" s="67" t="s">
        <v>203</v>
      </c>
      <c r="D794" s="67" t="s">
        <v>130</v>
      </c>
      <c r="E794" s="67" t="s">
        <v>203</v>
      </c>
      <c r="F794" s="67" t="s">
        <v>203</v>
      </c>
      <c r="G794" s="67" t="s">
        <v>203</v>
      </c>
      <c r="H794">
        <v>7.5300512277330176E-3</v>
      </c>
      <c r="I794">
        <v>7.0000000000000007E-2</v>
      </c>
      <c r="J794">
        <v>4</v>
      </c>
      <c r="K794" s="152"/>
      <c r="L794">
        <v>4</v>
      </c>
      <c r="M794">
        <v>7.0000000000000007E-2</v>
      </c>
      <c r="N794" s="67" t="s">
        <v>179</v>
      </c>
      <c r="O794" s="67" t="s">
        <v>179</v>
      </c>
      <c r="P794" s="67" t="s">
        <v>179</v>
      </c>
      <c r="AC794" s="71"/>
      <c r="AE794"/>
    </row>
    <row r="795" spans="1:31">
      <c r="A795" s="148">
        <v>43803</v>
      </c>
      <c r="B795" s="67" t="s">
        <v>123</v>
      </c>
      <c r="C795" s="67" t="s">
        <v>123</v>
      </c>
      <c r="D795" s="67" t="s">
        <v>130</v>
      </c>
      <c r="E795" s="67" t="s">
        <v>123</v>
      </c>
      <c r="F795" s="67" t="s">
        <v>123</v>
      </c>
      <c r="G795" s="67" t="s">
        <v>123</v>
      </c>
      <c r="H795">
        <v>1.820397509149901E-2</v>
      </c>
      <c r="I795">
        <v>0.13127073121933788</v>
      </c>
      <c r="J795">
        <v>5</v>
      </c>
      <c r="K795" s="152"/>
      <c r="L795">
        <v>5</v>
      </c>
      <c r="M795">
        <v>0.1317556528843975</v>
      </c>
      <c r="N795" s="67" t="s">
        <v>179</v>
      </c>
      <c r="O795" s="67" t="s">
        <v>179</v>
      </c>
      <c r="P795" s="67" t="s">
        <v>179</v>
      </c>
      <c r="AC795" s="71"/>
      <c r="AE795"/>
    </row>
    <row r="796" spans="1:31">
      <c r="A796" s="148">
        <v>43795</v>
      </c>
      <c r="B796" s="67" t="s">
        <v>116</v>
      </c>
      <c r="C796" s="67" t="s">
        <v>165</v>
      </c>
      <c r="D796" s="67" t="s">
        <v>130</v>
      </c>
      <c r="E796" s="67" t="s">
        <v>137</v>
      </c>
      <c r="F796" s="67" t="s">
        <v>218</v>
      </c>
      <c r="G796" s="67" t="s">
        <v>133</v>
      </c>
      <c r="H796">
        <v>2.7887066926457878E-2</v>
      </c>
      <c r="I796">
        <v>9.6603633581397383E-2</v>
      </c>
      <c r="J796">
        <v>4</v>
      </c>
      <c r="K796" s="152"/>
      <c r="L796">
        <v>4</v>
      </c>
      <c r="M796">
        <v>9.6603633581397383E-2</v>
      </c>
      <c r="N796" s="67" t="s">
        <v>179</v>
      </c>
      <c r="O796" s="67" t="s">
        <v>179</v>
      </c>
      <c r="P796" s="67" t="s">
        <v>179</v>
      </c>
      <c r="AC796" s="71"/>
      <c r="AE796"/>
    </row>
    <row r="797" spans="1:31">
      <c r="A797" s="148">
        <v>43795</v>
      </c>
      <c r="B797" s="67" t="s">
        <v>117</v>
      </c>
      <c r="C797" s="67" t="s">
        <v>166</v>
      </c>
      <c r="D797" s="67" t="s">
        <v>130</v>
      </c>
      <c r="E797" s="67" t="s">
        <v>137</v>
      </c>
      <c r="F797" s="67" t="s">
        <v>218</v>
      </c>
      <c r="G797" s="67" t="s">
        <v>134</v>
      </c>
      <c r="H797">
        <v>2.8019863602843476E-2</v>
      </c>
      <c r="I797">
        <v>9.7063654762549662E-2</v>
      </c>
      <c r="J797">
        <v>4</v>
      </c>
      <c r="K797" s="152"/>
      <c r="L797">
        <v>4</v>
      </c>
      <c r="M797">
        <v>9.7063654762549662E-2</v>
      </c>
      <c r="N797" s="67" t="s">
        <v>179</v>
      </c>
      <c r="O797" s="67" t="s">
        <v>179</v>
      </c>
      <c r="P797" s="67" t="s">
        <v>179</v>
      </c>
      <c r="AC797" s="71"/>
      <c r="AE797"/>
    </row>
    <row r="798" spans="1:31">
      <c r="A798" s="148">
        <v>43795</v>
      </c>
      <c r="B798" s="67" t="s">
        <v>110</v>
      </c>
      <c r="C798" s="67" t="s">
        <v>180</v>
      </c>
      <c r="D798" s="67" t="s">
        <v>130</v>
      </c>
      <c r="E798" s="67" t="s">
        <v>131</v>
      </c>
      <c r="F798" s="67" t="s">
        <v>215</v>
      </c>
      <c r="G798" s="67" t="s">
        <v>133</v>
      </c>
      <c r="H798">
        <v>5.0642562273711812E-2</v>
      </c>
      <c r="I798">
        <v>0.36518870999749226</v>
      </c>
      <c r="J798">
        <v>7</v>
      </c>
      <c r="K798" s="152"/>
      <c r="L798">
        <v>7</v>
      </c>
      <c r="M798">
        <v>0.36831065661511564</v>
      </c>
      <c r="N798" s="67" t="s">
        <v>179</v>
      </c>
      <c r="O798" s="67" t="s">
        <v>179</v>
      </c>
      <c r="P798" s="67" t="s">
        <v>179</v>
      </c>
      <c r="AC798" s="71"/>
      <c r="AE798"/>
    </row>
    <row r="799" spans="1:31">
      <c r="A799" s="148">
        <v>43795</v>
      </c>
      <c r="B799" s="67" t="s">
        <v>112</v>
      </c>
      <c r="C799" s="67" t="s">
        <v>161</v>
      </c>
      <c r="D799" s="67" t="s">
        <v>130</v>
      </c>
      <c r="E799" s="67" t="s">
        <v>131</v>
      </c>
      <c r="F799" s="67" t="s">
        <v>215</v>
      </c>
      <c r="G799" s="67" t="s">
        <v>134</v>
      </c>
      <c r="H799">
        <v>5.1736724280252069E-2</v>
      </c>
      <c r="I799">
        <v>0.37307882443398316</v>
      </c>
      <c r="J799">
        <v>7</v>
      </c>
      <c r="K799" s="152"/>
      <c r="L799">
        <v>7</v>
      </c>
      <c r="M799">
        <v>0.37606751613020678</v>
      </c>
      <c r="N799" s="67" t="s">
        <v>179</v>
      </c>
      <c r="O799" s="67" t="s">
        <v>179</v>
      </c>
      <c r="P799" s="67" t="s">
        <v>179</v>
      </c>
      <c r="AC799" s="71"/>
      <c r="AE799"/>
    </row>
    <row r="800" spans="1:31">
      <c r="A800" s="148">
        <v>43795</v>
      </c>
      <c r="B800" s="67" t="s">
        <v>114</v>
      </c>
      <c r="C800" s="67" t="s">
        <v>162</v>
      </c>
      <c r="D800" s="67" t="s">
        <v>130</v>
      </c>
      <c r="E800" s="67" t="s">
        <v>135</v>
      </c>
      <c r="F800" s="67" t="s">
        <v>216</v>
      </c>
      <c r="G800" s="67" t="s">
        <v>134</v>
      </c>
      <c r="H800">
        <v>1.8154757449182723E-2</v>
      </c>
      <c r="I800">
        <v>0.13091581775328026</v>
      </c>
      <c r="J800">
        <v>5</v>
      </c>
      <c r="K800" s="152"/>
      <c r="L800">
        <v>5</v>
      </c>
      <c r="M800">
        <v>0.13194813762036864</v>
      </c>
      <c r="N800" s="67" t="s">
        <v>179</v>
      </c>
      <c r="O800" s="67" t="s">
        <v>179</v>
      </c>
      <c r="P800" s="67" t="s">
        <v>179</v>
      </c>
      <c r="AC800" s="71"/>
      <c r="AE800"/>
    </row>
    <row r="801" spans="1:31">
      <c r="A801" s="148">
        <v>43795</v>
      </c>
      <c r="B801" s="67" t="s">
        <v>118</v>
      </c>
      <c r="C801" s="67" t="s">
        <v>163</v>
      </c>
      <c r="D801" s="67" t="s">
        <v>130</v>
      </c>
      <c r="E801" s="67" t="s">
        <v>136</v>
      </c>
      <c r="F801" s="67" t="s">
        <v>217</v>
      </c>
      <c r="G801" s="67" t="s">
        <v>133</v>
      </c>
      <c r="H801">
        <v>7.7376003406018773E-2</v>
      </c>
      <c r="I801">
        <v>0.268038338371694</v>
      </c>
      <c r="J801">
        <v>7</v>
      </c>
      <c r="K801" s="152"/>
      <c r="L801">
        <v>7</v>
      </c>
      <c r="M801">
        <v>0.268038338371694</v>
      </c>
      <c r="N801" s="67" t="s">
        <v>179</v>
      </c>
      <c r="O801" s="67" t="s">
        <v>179</v>
      </c>
      <c r="P801" s="67" t="s">
        <v>179</v>
      </c>
      <c r="AC801" s="71"/>
      <c r="AE801"/>
    </row>
    <row r="802" spans="1:31">
      <c r="A802" s="148">
        <v>43795</v>
      </c>
      <c r="B802" s="67" t="s">
        <v>115</v>
      </c>
      <c r="C802" s="67" t="s">
        <v>164</v>
      </c>
      <c r="D802" s="67" t="s">
        <v>130</v>
      </c>
      <c r="E802" s="67" t="s">
        <v>136</v>
      </c>
      <c r="F802" s="67" t="s">
        <v>217</v>
      </c>
      <c r="G802" s="67" t="s">
        <v>134</v>
      </c>
      <c r="H802">
        <v>7.7382472449313108E-2</v>
      </c>
      <c r="I802">
        <v>0.26806074779501832</v>
      </c>
      <c r="J802">
        <v>7</v>
      </c>
      <c r="K802" s="152"/>
      <c r="L802">
        <v>7</v>
      </c>
      <c r="M802">
        <v>0.26806074779501832</v>
      </c>
      <c r="N802" s="67" t="s">
        <v>179</v>
      </c>
      <c r="O802" s="67" t="s">
        <v>179</v>
      </c>
      <c r="P802" s="67" t="s">
        <v>179</v>
      </c>
      <c r="AC802" s="71"/>
      <c r="AE802"/>
    </row>
    <row r="803" spans="1:31">
      <c r="A803" s="148">
        <v>43795</v>
      </c>
      <c r="B803" s="67" t="s">
        <v>203</v>
      </c>
      <c r="C803" s="67" t="s">
        <v>203</v>
      </c>
      <c r="D803" s="67" t="s">
        <v>130</v>
      </c>
      <c r="E803" s="67" t="s">
        <v>203</v>
      </c>
      <c r="F803" s="67" t="s">
        <v>203</v>
      </c>
      <c r="G803" s="67" t="s">
        <v>203</v>
      </c>
      <c r="H803">
        <v>7.5156208415458076E-3</v>
      </c>
      <c r="I803">
        <v>7.0000000000000007E-2</v>
      </c>
      <c r="J803">
        <v>4</v>
      </c>
      <c r="K803" s="152"/>
      <c r="L803">
        <v>4</v>
      </c>
      <c r="M803">
        <v>7.0000000000000007E-2</v>
      </c>
      <c r="N803" s="67" t="s">
        <v>179</v>
      </c>
      <c r="O803" s="67" t="s">
        <v>179</v>
      </c>
      <c r="P803" s="67" t="s">
        <v>179</v>
      </c>
      <c r="AC803" s="71"/>
      <c r="AE803"/>
    </row>
    <row r="804" spans="1:31">
      <c r="A804" s="148">
        <v>43795</v>
      </c>
      <c r="B804" s="67" t="s">
        <v>123</v>
      </c>
      <c r="C804" s="67" t="s">
        <v>123</v>
      </c>
      <c r="D804" s="67" t="s">
        <v>130</v>
      </c>
      <c r="E804" s="67" t="s">
        <v>123</v>
      </c>
      <c r="F804" s="67" t="s">
        <v>123</v>
      </c>
      <c r="G804" s="67" t="s">
        <v>123</v>
      </c>
      <c r="H804">
        <v>1.8271221627189617E-2</v>
      </c>
      <c r="I804">
        <v>0.1317556528843975</v>
      </c>
      <c r="J804">
        <v>5</v>
      </c>
      <c r="K804" s="152"/>
      <c r="L804">
        <v>5</v>
      </c>
      <c r="M804">
        <v>0.13203326383543865</v>
      </c>
      <c r="N804" s="67" t="s">
        <v>179</v>
      </c>
      <c r="O804" s="67" t="s">
        <v>179</v>
      </c>
      <c r="P804" s="67" t="s">
        <v>179</v>
      </c>
      <c r="AC804" s="71"/>
      <c r="AE804"/>
    </row>
    <row r="805" spans="1:31">
      <c r="A805" s="148">
        <v>43788</v>
      </c>
      <c r="B805" s="67" t="s">
        <v>116</v>
      </c>
      <c r="C805" s="67" t="s">
        <v>165</v>
      </c>
      <c r="D805" s="67" t="s">
        <v>130</v>
      </c>
      <c r="E805" s="67" t="s">
        <v>137</v>
      </c>
      <c r="F805" s="67" t="s">
        <v>218</v>
      </c>
      <c r="G805" s="67" t="s">
        <v>133</v>
      </c>
      <c r="H805">
        <v>2.7887066926457878E-2</v>
      </c>
      <c r="I805">
        <v>9.6603633581397383E-2</v>
      </c>
      <c r="J805">
        <v>4</v>
      </c>
      <c r="K805" s="152"/>
      <c r="L805">
        <v>4</v>
      </c>
      <c r="M805">
        <v>9.7419544901385324E-2</v>
      </c>
      <c r="N805" s="67" t="s">
        <v>179</v>
      </c>
      <c r="O805" s="67" t="s">
        <v>179</v>
      </c>
      <c r="P805" s="67" t="s">
        <v>179</v>
      </c>
      <c r="AC805" s="71"/>
      <c r="AE805"/>
    </row>
    <row r="806" spans="1:31">
      <c r="A806" s="148">
        <v>43788</v>
      </c>
      <c r="B806" s="67" t="s">
        <v>117</v>
      </c>
      <c r="C806" s="67" t="s">
        <v>166</v>
      </c>
      <c r="D806" s="67" t="s">
        <v>130</v>
      </c>
      <c r="E806" s="67" t="s">
        <v>137</v>
      </c>
      <c r="F806" s="67" t="s">
        <v>218</v>
      </c>
      <c r="G806" s="67" t="s">
        <v>134</v>
      </c>
      <c r="H806">
        <v>2.8019863602843476E-2</v>
      </c>
      <c r="I806">
        <v>9.7063654762549662E-2</v>
      </c>
      <c r="J806">
        <v>4</v>
      </c>
      <c r="K806" s="152"/>
      <c r="L806">
        <v>4</v>
      </c>
      <c r="M806">
        <v>9.7882773618403973E-2</v>
      </c>
      <c r="N806" s="67" t="s">
        <v>179</v>
      </c>
      <c r="O806" s="67" t="s">
        <v>179</v>
      </c>
      <c r="P806" s="67" t="s">
        <v>179</v>
      </c>
      <c r="AC806" s="71"/>
      <c r="AE806"/>
    </row>
    <row r="807" spans="1:31">
      <c r="A807" s="148">
        <v>43788</v>
      </c>
      <c r="B807" s="67" t="s">
        <v>110</v>
      </c>
      <c r="C807" s="67" t="s">
        <v>180</v>
      </c>
      <c r="D807" s="67" t="s">
        <v>130</v>
      </c>
      <c r="E807" s="67" t="s">
        <v>131</v>
      </c>
      <c r="F807" s="67" t="s">
        <v>215</v>
      </c>
      <c r="G807" s="67" t="s">
        <v>133</v>
      </c>
      <c r="H807">
        <v>5.107549837406191E-2</v>
      </c>
      <c r="I807">
        <v>0.36831065661511564</v>
      </c>
      <c r="J807">
        <v>7</v>
      </c>
      <c r="K807" s="152"/>
      <c r="L807">
        <v>7</v>
      </c>
      <c r="M807">
        <v>0.36833926068734396</v>
      </c>
      <c r="N807" s="67" t="s">
        <v>179</v>
      </c>
      <c r="O807" s="67" t="s">
        <v>179</v>
      </c>
      <c r="P807" s="67" t="s">
        <v>179</v>
      </c>
      <c r="AC807" s="71"/>
      <c r="AE807"/>
    </row>
    <row r="808" spans="1:31">
      <c r="A808" s="148">
        <v>43788</v>
      </c>
      <c r="B808" s="67" t="s">
        <v>112</v>
      </c>
      <c r="C808" s="67" t="s">
        <v>161</v>
      </c>
      <c r="D808" s="67" t="s">
        <v>130</v>
      </c>
      <c r="E808" s="67" t="s">
        <v>131</v>
      </c>
      <c r="F808" s="67" t="s">
        <v>215</v>
      </c>
      <c r="G808" s="67" t="s">
        <v>134</v>
      </c>
      <c r="H808">
        <v>5.2151181247840059E-2</v>
      </c>
      <c r="I808">
        <v>0.37606751613020678</v>
      </c>
      <c r="J808">
        <v>7</v>
      </c>
      <c r="K808" s="152"/>
      <c r="L808">
        <v>7</v>
      </c>
      <c r="M808">
        <v>0.37609273287275413</v>
      </c>
      <c r="N808" s="67" t="s">
        <v>179</v>
      </c>
      <c r="O808" s="67" t="s">
        <v>179</v>
      </c>
      <c r="P808" s="67" t="s">
        <v>179</v>
      </c>
      <c r="AC808" s="71"/>
      <c r="AE808"/>
    </row>
    <row r="809" spans="1:31">
      <c r="A809" s="148">
        <v>43788</v>
      </c>
      <c r="B809" s="67" t="s">
        <v>114</v>
      </c>
      <c r="C809" s="67" t="s">
        <v>162</v>
      </c>
      <c r="D809" s="67" t="s">
        <v>130</v>
      </c>
      <c r="E809" s="67" t="s">
        <v>135</v>
      </c>
      <c r="F809" s="67" t="s">
        <v>216</v>
      </c>
      <c r="G809" s="67" t="s">
        <v>134</v>
      </c>
      <c r="H809">
        <v>1.8297914457393007E-2</v>
      </c>
      <c r="I809">
        <v>0.13194813762036864</v>
      </c>
      <c r="J809">
        <v>5</v>
      </c>
      <c r="K809" s="152"/>
      <c r="L809">
        <v>5</v>
      </c>
      <c r="M809">
        <v>0.13213335009837013</v>
      </c>
      <c r="N809" s="67" t="s">
        <v>179</v>
      </c>
      <c r="O809" s="67" t="s">
        <v>179</v>
      </c>
      <c r="P809" s="67" t="s">
        <v>179</v>
      </c>
      <c r="AC809" s="71"/>
      <c r="AE809"/>
    </row>
    <row r="810" spans="1:31">
      <c r="A810" s="148">
        <v>43788</v>
      </c>
      <c r="B810" s="67" t="s">
        <v>118</v>
      </c>
      <c r="C810" s="67" t="s">
        <v>163</v>
      </c>
      <c r="D810" s="67" t="s">
        <v>130</v>
      </c>
      <c r="E810" s="67" t="s">
        <v>136</v>
      </c>
      <c r="F810" s="67" t="s">
        <v>217</v>
      </c>
      <c r="G810" s="67" t="s">
        <v>133</v>
      </c>
      <c r="H810">
        <v>7.7376003406018773E-2</v>
      </c>
      <c r="I810">
        <v>0.268038338371694</v>
      </c>
      <c r="J810">
        <v>7</v>
      </c>
      <c r="K810" s="152"/>
      <c r="L810">
        <v>7</v>
      </c>
      <c r="M810">
        <v>0.268038338371694</v>
      </c>
      <c r="N810" s="67" t="s">
        <v>179</v>
      </c>
      <c r="O810" s="67" t="s">
        <v>179</v>
      </c>
      <c r="P810" s="67" t="s">
        <v>179</v>
      </c>
      <c r="AC810" s="71"/>
      <c r="AE810"/>
    </row>
    <row r="811" spans="1:31">
      <c r="A811" s="148">
        <v>43788</v>
      </c>
      <c r="B811" s="67" t="s">
        <v>115</v>
      </c>
      <c r="C811" s="67" t="s">
        <v>164</v>
      </c>
      <c r="D811" s="67" t="s">
        <v>130</v>
      </c>
      <c r="E811" s="67" t="s">
        <v>136</v>
      </c>
      <c r="F811" s="67" t="s">
        <v>217</v>
      </c>
      <c r="G811" s="67" t="s">
        <v>134</v>
      </c>
      <c r="H811">
        <v>7.7382472449313108E-2</v>
      </c>
      <c r="I811">
        <v>0.26806074779501832</v>
      </c>
      <c r="J811">
        <v>7</v>
      </c>
      <c r="K811" s="152"/>
      <c r="L811">
        <v>7</v>
      </c>
      <c r="M811">
        <v>0.26806074779501832</v>
      </c>
      <c r="N811" s="67" t="s">
        <v>179</v>
      </c>
      <c r="O811" s="67" t="s">
        <v>179</v>
      </c>
      <c r="P811" s="67" t="s">
        <v>179</v>
      </c>
      <c r="AC811" s="71"/>
      <c r="AE811"/>
    </row>
    <row r="812" spans="1:31">
      <c r="A812" s="148">
        <v>43788</v>
      </c>
      <c r="B812" s="67" t="s">
        <v>203</v>
      </c>
      <c r="C812" s="67" t="s">
        <v>203</v>
      </c>
      <c r="D812" s="67" t="s">
        <v>130</v>
      </c>
      <c r="E812" s="67" t="s">
        <v>203</v>
      </c>
      <c r="F812" s="67" t="s">
        <v>203</v>
      </c>
      <c r="G812" s="67" t="s">
        <v>203</v>
      </c>
      <c r="H812">
        <v>7.5347105287947155E-3</v>
      </c>
      <c r="I812">
        <v>7.0000000000000007E-2</v>
      </c>
      <c r="J812">
        <v>4</v>
      </c>
      <c r="K812" s="152"/>
      <c r="L812">
        <v>4</v>
      </c>
      <c r="M812">
        <v>7.0000000000000007E-2</v>
      </c>
      <c r="N812" s="67" t="s">
        <v>179</v>
      </c>
      <c r="O812" s="67" t="s">
        <v>179</v>
      </c>
      <c r="P812" s="67" t="s">
        <v>179</v>
      </c>
      <c r="AC812" s="71"/>
      <c r="AE812"/>
    </row>
    <row r="813" spans="1:31">
      <c r="A813" s="148">
        <v>43788</v>
      </c>
      <c r="B813" s="67" t="s">
        <v>123</v>
      </c>
      <c r="C813" s="67" t="s">
        <v>123</v>
      </c>
      <c r="D813" s="67" t="s">
        <v>130</v>
      </c>
      <c r="E813" s="67" t="s">
        <v>123</v>
      </c>
      <c r="F813" s="67" t="s">
        <v>123</v>
      </c>
      <c r="G813" s="67" t="s">
        <v>123</v>
      </c>
      <c r="H813">
        <v>1.8309719339443819E-2</v>
      </c>
      <c r="I813">
        <v>0.13203326383543865</v>
      </c>
      <c r="J813">
        <v>5</v>
      </c>
      <c r="K813" s="152"/>
      <c r="L813">
        <v>5</v>
      </c>
      <c r="M813">
        <v>0.13099309600508877</v>
      </c>
      <c r="N813" s="67" t="s">
        <v>179</v>
      </c>
      <c r="O813" s="67" t="s">
        <v>179</v>
      </c>
      <c r="P813" s="67" t="s">
        <v>179</v>
      </c>
      <c r="AC813" s="71"/>
      <c r="AE813"/>
    </row>
    <row r="814" spans="1:31">
      <c r="A814" s="148">
        <v>43781</v>
      </c>
      <c r="B814" s="67" t="s">
        <v>116</v>
      </c>
      <c r="C814" s="67" t="s">
        <v>165</v>
      </c>
      <c r="D814" s="67" t="s">
        <v>130</v>
      </c>
      <c r="E814" s="67" t="s">
        <v>137</v>
      </c>
      <c r="F814" s="67" t="s">
        <v>218</v>
      </c>
      <c r="G814" s="67" t="s">
        <v>133</v>
      </c>
      <c r="H814">
        <v>2.8122600236572828E-2</v>
      </c>
      <c r="I814">
        <v>9.7419544901385324E-2</v>
      </c>
      <c r="J814">
        <v>4</v>
      </c>
      <c r="K814" s="152"/>
      <c r="L814">
        <v>4</v>
      </c>
      <c r="M814">
        <v>9.7419544901385324E-2</v>
      </c>
      <c r="N814" s="67" t="s">
        <v>179</v>
      </c>
      <c r="O814" s="67" t="s">
        <v>179</v>
      </c>
      <c r="P814" s="67" t="s">
        <v>179</v>
      </c>
      <c r="AC814" s="71"/>
      <c r="AE814"/>
    </row>
    <row r="815" spans="1:31">
      <c r="A815" s="148">
        <v>43781</v>
      </c>
      <c r="B815" s="67" t="s">
        <v>117</v>
      </c>
      <c r="C815" s="67" t="s">
        <v>166</v>
      </c>
      <c r="D815" s="67" t="s">
        <v>130</v>
      </c>
      <c r="E815" s="67" t="s">
        <v>137</v>
      </c>
      <c r="F815" s="67" t="s">
        <v>218</v>
      </c>
      <c r="G815" s="67" t="s">
        <v>134</v>
      </c>
      <c r="H815">
        <v>2.8256322848806369E-2</v>
      </c>
      <c r="I815">
        <v>9.7882773618403973E-2</v>
      </c>
      <c r="J815">
        <v>4</v>
      </c>
      <c r="K815" s="152"/>
      <c r="L815">
        <v>4</v>
      </c>
      <c r="M815">
        <v>9.7882773618403973E-2</v>
      </c>
      <c r="N815" s="67" t="s">
        <v>179</v>
      </c>
      <c r="O815" s="67" t="s">
        <v>179</v>
      </c>
      <c r="P815" s="67" t="s">
        <v>179</v>
      </c>
      <c r="AC815" s="71"/>
      <c r="AE815"/>
    </row>
    <row r="816" spans="1:31">
      <c r="A816" s="148">
        <v>43781</v>
      </c>
      <c r="B816" s="67" t="s">
        <v>110</v>
      </c>
      <c r="C816" s="67" t="s">
        <v>180</v>
      </c>
      <c r="D816" s="67" t="s">
        <v>130</v>
      </c>
      <c r="E816" s="67" t="s">
        <v>131</v>
      </c>
      <c r="F816" s="67" t="s">
        <v>215</v>
      </c>
      <c r="G816" s="67" t="s">
        <v>133</v>
      </c>
      <c r="H816">
        <v>5.1079465045181384E-2</v>
      </c>
      <c r="I816">
        <v>0.36833926068734396</v>
      </c>
      <c r="J816">
        <v>7</v>
      </c>
      <c r="K816" s="152"/>
      <c r="L816">
        <v>7</v>
      </c>
      <c r="M816">
        <v>0.37124654763618059</v>
      </c>
      <c r="N816" s="67" t="s">
        <v>179</v>
      </c>
      <c r="O816" s="67" t="s">
        <v>179</v>
      </c>
      <c r="P816" s="67" t="s">
        <v>179</v>
      </c>
      <c r="AC816" s="71"/>
      <c r="AE816"/>
    </row>
    <row r="817" spans="1:31">
      <c r="A817" s="148">
        <v>43781</v>
      </c>
      <c r="B817" s="67" t="s">
        <v>112</v>
      </c>
      <c r="C817" s="67" t="s">
        <v>161</v>
      </c>
      <c r="D817" s="67" t="s">
        <v>130</v>
      </c>
      <c r="E817" s="67" t="s">
        <v>131</v>
      </c>
      <c r="F817" s="67" t="s">
        <v>215</v>
      </c>
      <c r="G817" s="67" t="s">
        <v>134</v>
      </c>
      <c r="H817">
        <v>5.2154678180849852E-2</v>
      </c>
      <c r="I817">
        <v>0.37609273287275413</v>
      </c>
      <c r="J817">
        <v>7</v>
      </c>
      <c r="K817" s="152"/>
      <c r="L817">
        <v>7</v>
      </c>
      <c r="M817">
        <v>0.37876707195871051</v>
      </c>
      <c r="N817" s="67" t="s">
        <v>179</v>
      </c>
      <c r="O817" s="67" t="s">
        <v>179</v>
      </c>
      <c r="P817" s="67" t="s">
        <v>179</v>
      </c>
      <c r="AC817" s="71"/>
      <c r="AE817"/>
    </row>
    <row r="818" spans="1:31">
      <c r="A818" s="148">
        <v>43781</v>
      </c>
      <c r="B818" s="67" t="s">
        <v>114</v>
      </c>
      <c r="C818" s="67" t="s">
        <v>162</v>
      </c>
      <c r="D818" s="67" t="s">
        <v>130</v>
      </c>
      <c r="E818" s="67" t="s">
        <v>135</v>
      </c>
      <c r="F818" s="67" t="s">
        <v>216</v>
      </c>
      <c r="G818" s="67" t="s">
        <v>134</v>
      </c>
      <c r="H818">
        <v>1.8323598806865703E-2</v>
      </c>
      <c r="I818">
        <v>0.13213335009837013</v>
      </c>
      <c r="J818">
        <v>5</v>
      </c>
      <c r="K818" s="152"/>
      <c r="L818">
        <v>5</v>
      </c>
      <c r="M818">
        <v>0.13232061110520749</v>
      </c>
      <c r="N818" s="67" t="s">
        <v>179</v>
      </c>
      <c r="O818" s="67" t="s">
        <v>179</v>
      </c>
      <c r="P818" s="67" t="s">
        <v>179</v>
      </c>
      <c r="AC818" s="71"/>
      <c r="AE818"/>
    </row>
    <row r="819" spans="1:31">
      <c r="A819" s="148">
        <v>43781</v>
      </c>
      <c r="B819" s="67" t="s">
        <v>118</v>
      </c>
      <c r="C819" s="67" t="s">
        <v>163</v>
      </c>
      <c r="D819" s="67" t="s">
        <v>130</v>
      </c>
      <c r="E819" s="67" t="s">
        <v>136</v>
      </c>
      <c r="F819" s="67" t="s">
        <v>217</v>
      </c>
      <c r="G819" s="67" t="s">
        <v>133</v>
      </c>
      <c r="H819">
        <v>7.7376003406018773E-2</v>
      </c>
      <c r="I819">
        <v>0.268038338371694</v>
      </c>
      <c r="J819">
        <v>7</v>
      </c>
      <c r="K819" s="152"/>
      <c r="L819">
        <v>7</v>
      </c>
      <c r="M819">
        <v>0.2703187334545703</v>
      </c>
      <c r="N819" s="67" t="s">
        <v>179</v>
      </c>
      <c r="O819" s="67" t="s">
        <v>179</v>
      </c>
      <c r="P819" s="67" t="s">
        <v>179</v>
      </c>
      <c r="AC819" s="71"/>
      <c r="AE819"/>
    </row>
    <row r="820" spans="1:31">
      <c r="A820" s="148">
        <v>43781</v>
      </c>
      <c r="B820" s="67" t="s">
        <v>115</v>
      </c>
      <c r="C820" s="67" t="s">
        <v>164</v>
      </c>
      <c r="D820" s="67" t="s">
        <v>130</v>
      </c>
      <c r="E820" s="67" t="s">
        <v>136</v>
      </c>
      <c r="F820" s="67" t="s">
        <v>217</v>
      </c>
      <c r="G820" s="67" t="s">
        <v>134</v>
      </c>
      <c r="H820">
        <v>7.7382472449313108E-2</v>
      </c>
      <c r="I820">
        <v>0.26806074779501832</v>
      </c>
      <c r="J820">
        <v>7</v>
      </c>
      <c r="K820" s="152"/>
      <c r="L820">
        <v>7</v>
      </c>
      <c r="M820">
        <v>0.27034091072301897</v>
      </c>
      <c r="N820" s="67" t="s">
        <v>179</v>
      </c>
      <c r="O820" s="67" t="s">
        <v>179</v>
      </c>
      <c r="P820" s="67" t="s">
        <v>179</v>
      </c>
      <c r="AC820" s="71"/>
      <c r="AE820"/>
    </row>
    <row r="821" spans="1:31">
      <c r="A821" s="148">
        <v>43781</v>
      </c>
      <c r="B821" s="67" t="s">
        <v>203</v>
      </c>
      <c r="C821" s="67" t="s">
        <v>203</v>
      </c>
      <c r="D821" s="67" t="s">
        <v>130</v>
      </c>
      <c r="E821" s="67" t="s">
        <v>203</v>
      </c>
      <c r="F821" s="67" t="s">
        <v>203</v>
      </c>
      <c r="G821" s="67" t="s">
        <v>203</v>
      </c>
      <c r="H821">
        <v>7.5262877145606455E-3</v>
      </c>
      <c r="I821">
        <v>7.0000000000000007E-2</v>
      </c>
      <c r="J821">
        <v>4</v>
      </c>
      <c r="K821" s="152"/>
      <c r="L821">
        <v>4</v>
      </c>
      <c r="M821">
        <v>7.0000000000000007E-2</v>
      </c>
      <c r="N821" s="67" t="s">
        <v>179</v>
      </c>
      <c r="O821" s="67" t="s">
        <v>179</v>
      </c>
      <c r="P821" s="67" t="s">
        <v>179</v>
      </c>
      <c r="AC821" s="71"/>
      <c r="AE821"/>
    </row>
    <row r="822" spans="1:31">
      <c r="A822" s="148">
        <v>43781</v>
      </c>
      <c r="B822" s="67" t="s">
        <v>123</v>
      </c>
      <c r="C822" s="67" t="s">
        <v>123</v>
      </c>
      <c r="D822" s="67" t="s">
        <v>130</v>
      </c>
      <c r="E822" s="67" t="s">
        <v>123</v>
      </c>
      <c r="F822" s="67" t="s">
        <v>123</v>
      </c>
      <c r="G822" s="67" t="s">
        <v>123</v>
      </c>
      <c r="H822">
        <v>1.8165474014543253E-2</v>
      </c>
      <c r="I822">
        <v>0.13099309600508877</v>
      </c>
      <c r="J822">
        <v>5</v>
      </c>
      <c r="K822" s="152"/>
      <c r="L822">
        <v>5</v>
      </c>
      <c r="M822">
        <v>0.13188651385339273</v>
      </c>
      <c r="N822" s="67" t="s">
        <v>179</v>
      </c>
      <c r="O822" s="67" t="s">
        <v>179</v>
      </c>
      <c r="P822" s="67" t="s">
        <v>179</v>
      </c>
      <c r="AC822" s="71"/>
      <c r="AE822"/>
    </row>
    <row r="823" spans="1:31">
      <c r="A823" s="148">
        <v>43774</v>
      </c>
      <c r="B823" s="67" t="s">
        <v>116</v>
      </c>
      <c r="C823" s="67" t="s">
        <v>165</v>
      </c>
      <c r="D823" s="67" t="s">
        <v>130</v>
      </c>
      <c r="E823" s="67" t="s">
        <v>137</v>
      </c>
      <c r="F823" s="67" t="s">
        <v>218</v>
      </c>
      <c r="G823" s="67" t="s">
        <v>133</v>
      </c>
      <c r="H823">
        <v>2.8122600236572828E-2</v>
      </c>
      <c r="I823">
        <v>9.7419544901385324E-2</v>
      </c>
      <c r="J823">
        <v>4</v>
      </c>
      <c r="K823" s="152"/>
      <c r="L823">
        <v>4</v>
      </c>
      <c r="M823">
        <v>9.9388631054782614E-2</v>
      </c>
      <c r="N823" s="67" t="s">
        <v>179</v>
      </c>
      <c r="O823" s="67" t="s">
        <v>179</v>
      </c>
      <c r="P823" s="67" t="s">
        <v>179</v>
      </c>
      <c r="AC823" s="71"/>
      <c r="AE823"/>
    </row>
    <row r="824" spans="1:31">
      <c r="A824" s="148">
        <v>43774</v>
      </c>
      <c r="B824" s="67" t="s">
        <v>117</v>
      </c>
      <c r="C824" s="67" t="s">
        <v>166</v>
      </c>
      <c r="D824" s="67" t="s">
        <v>130</v>
      </c>
      <c r="E824" s="67" t="s">
        <v>137</v>
      </c>
      <c r="F824" s="67" t="s">
        <v>218</v>
      </c>
      <c r="G824" s="67" t="s">
        <v>134</v>
      </c>
      <c r="H824">
        <v>2.8256322848806369E-2</v>
      </c>
      <c r="I824">
        <v>9.7882773618403973E-2</v>
      </c>
      <c r="J824">
        <v>4</v>
      </c>
      <c r="K824" s="152"/>
      <c r="L824">
        <v>4</v>
      </c>
      <c r="M824">
        <v>9.9851441235111721E-2</v>
      </c>
      <c r="N824" s="67" t="s">
        <v>179</v>
      </c>
      <c r="O824" s="67" t="s">
        <v>179</v>
      </c>
      <c r="P824" s="67" t="s">
        <v>179</v>
      </c>
      <c r="AC824" s="71"/>
      <c r="AE824"/>
    </row>
    <row r="825" spans="1:31">
      <c r="A825" s="148">
        <v>43774</v>
      </c>
      <c r="B825" s="67" t="s">
        <v>110</v>
      </c>
      <c r="C825" s="67" t="s">
        <v>180</v>
      </c>
      <c r="D825" s="67" t="s">
        <v>130</v>
      </c>
      <c r="E825" s="67" t="s">
        <v>131</v>
      </c>
      <c r="F825" s="67" t="s">
        <v>215</v>
      </c>
      <c r="G825" s="67" t="s">
        <v>133</v>
      </c>
      <c r="H825">
        <v>5.1482633205432067E-2</v>
      </c>
      <c r="I825">
        <v>0.37124654763618059</v>
      </c>
      <c r="J825">
        <v>7</v>
      </c>
      <c r="K825" s="152"/>
      <c r="L825">
        <v>7</v>
      </c>
      <c r="M825">
        <v>0.38562050278346111</v>
      </c>
      <c r="N825" s="67" t="s">
        <v>179</v>
      </c>
      <c r="O825" s="67" t="s">
        <v>179</v>
      </c>
      <c r="P825" s="67" t="s">
        <v>179</v>
      </c>
      <c r="AC825" s="71"/>
      <c r="AE825"/>
    </row>
    <row r="826" spans="1:31">
      <c r="A826" s="148">
        <v>43774</v>
      </c>
      <c r="B826" s="67" t="s">
        <v>112</v>
      </c>
      <c r="C826" s="67" t="s">
        <v>161</v>
      </c>
      <c r="D826" s="67" t="s">
        <v>130</v>
      </c>
      <c r="E826" s="67" t="s">
        <v>131</v>
      </c>
      <c r="F826" s="67" t="s">
        <v>215</v>
      </c>
      <c r="G826" s="67" t="s">
        <v>134</v>
      </c>
      <c r="H826">
        <v>5.2525542284788056E-2</v>
      </c>
      <c r="I826">
        <v>0.37876707195871051</v>
      </c>
      <c r="J826">
        <v>7</v>
      </c>
      <c r="K826" s="152"/>
      <c r="L826">
        <v>7</v>
      </c>
      <c r="M826">
        <v>0.39285337778602475</v>
      </c>
      <c r="N826" s="67" t="s">
        <v>179</v>
      </c>
      <c r="O826" s="67" t="s">
        <v>179</v>
      </c>
      <c r="P826" s="67" t="s">
        <v>179</v>
      </c>
      <c r="AC826" s="71"/>
      <c r="AE826"/>
    </row>
    <row r="827" spans="1:31">
      <c r="A827" s="148">
        <v>43774</v>
      </c>
      <c r="B827" s="67" t="s">
        <v>114</v>
      </c>
      <c r="C827" s="67" t="s">
        <v>162</v>
      </c>
      <c r="D827" s="67" t="s">
        <v>130</v>
      </c>
      <c r="E827" s="67" t="s">
        <v>135</v>
      </c>
      <c r="F827" s="67" t="s">
        <v>216</v>
      </c>
      <c r="G827" s="67" t="s">
        <v>134</v>
      </c>
      <c r="H827">
        <v>1.8349567236175209E-2</v>
      </c>
      <c r="I827">
        <v>0.13232061110520749</v>
      </c>
      <c r="J827">
        <v>5</v>
      </c>
      <c r="K827" s="152"/>
      <c r="L827">
        <v>5</v>
      </c>
      <c r="M827">
        <v>0.13403312919412985</v>
      </c>
      <c r="N827" s="67" t="s">
        <v>179</v>
      </c>
      <c r="O827" s="67" t="s">
        <v>179</v>
      </c>
      <c r="P827" s="67" t="s">
        <v>179</v>
      </c>
      <c r="AC827" s="71"/>
      <c r="AE827"/>
    </row>
    <row r="828" spans="1:31">
      <c r="A828" s="148">
        <v>43774</v>
      </c>
      <c r="B828" s="67" t="s">
        <v>118</v>
      </c>
      <c r="C828" s="67" t="s">
        <v>163</v>
      </c>
      <c r="D828" s="67" t="s">
        <v>130</v>
      </c>
      <c r="E828" s="67" t="s">
        <v>136</v>
      </c>
      <c r="F828" s="67" t="s">
        <v>217</v>
      </c>
      <c r="G828" s="67" t="s">
        <v>133</v>
      </c>
      <c r="H828">
        <v>7.8034296763497435E-2</v>
      </c>
      <c r="I828">
        <v>0.2703187334545703</v>
      </c>
      <c r="J828">
        <v>7</v>
      </c>
      <c r="K828" s="152"/>
      <c r="L828">
        <v>7</v>
      </c>
      <c r="M828">
        <v>0.27832299242169806</v>
      </c>
      <c r="N828" s="67" t="s">
        <v>179</v>
      </c>
      <c r="O828" s="67" t="s">
        <v>179</v>
      </c>
      <c r="P828" s="67" t="s">
        <v>179</v>
      </c>
      <c r="AC828" s="71"/>
      <c r="AE828"/>
    </row>
    <row r="829" spans="1:31">
      <c r="A829" s="148">
        <v>43774</v>
      </c>
      <c r="B829" s="67" t="s">
        <v>115</v>
      </c>
      <c r="C829" s="67" t="s">
        <v>164</v>
      </c>
      <c r="D829" s="67" t="s">
        <v>130</v>
      </c>
      <c r="E829" s="67" t="s">
        <v>136</v>
      </c>
      <c r="F829" s="67" t="s">
        <v>217</v>
      </c>
      <c r="G829" s="67" t="s">
        <v>134</v>
      </c>
      <c r="H829">
        <v>7.8040698789451801E-2</v>
      </c>
      <c r="I829">
        <v>0.27034091072301897</v>
      </c>
      <c r="J829">
        <v>7</v>
      </c>
      <c r="K829" s="152"/>
      <c r="L829">
        <v>7</v>
      </c>
      <c r="M829">
        <v>0.2783873251744855</v>
      </c>
      <c r="N829" s="67" t="s">
        <v>179</v>
      </c>
      <c r="O829" s="67" t="s">
        <v>179</v>
      </c>
      <c r="P829" s="67" t="s">
        <v>179</v>
      </c>
      <c r="AC829" s="71"/>
      <c r="AE829"/>
    </row>
    <row r="830" spans="1:31">
      <c r="A830" s="148">
        <v>43774</v>
      </c>
      <c r="B830" s="67" t="s">
        <v>203</v>
      </c>
      <c r="C830" s="67" t="s">
        <v>203</v>
      </c>
      <c r="D830" s="67" t="s">
        <v>130</v>
      </c>
      <c r="E830" s="67" t="s">
        <v>203</v>
      </c>
      <c r="F830" s="67" t="s">
        <v>203</v>
      </c>
      <c r="G830" s="67" t="s">
        <v>203</v>
      </c>
      <c r="H830">
        <v>7.5116235530352142E-3</v>
      </c>
      <c r="I830">
        <v>7.0000000000000007E-2</v>
      </c>
      <c r="J830">
        <v>4</v>
      </c>
      <c r="K830" s="152"/>
      <c r="L830">
        <v>4</v>
      </c>
      <c r="M830">
        <v>7.0000000000000007E-2</v>
      </c>
      <c r="N830" s="67" t="s">
        <v>179</v>
      </c>
      <c r="O830" s="67" t="s">
        <v>179</v>
      </c>
      <c r="P830" s="67" t="s">
        <v>179</v>
      </c>
      <c r="AC830" s="71"/>
      <c r="AE830"/>
    </row>
    <row r="831" spans="1:31">
      <c r="A831" s="148">
        <v>43774</v>
      </c>
      <c r="B831" s="67" t="s">
        <v>123</v>
      </c>
      <c r="C831" s="67" t="s">
        <v>123</v>
      </c>
      <c r="D831" s="67" t="s">
        <v>130</v>
      </c>
      <c r="E831" s="67" t="s">
        <v>123</v>
      </c>
      <c r="F831" s="67" t="s">
        <v>123</v>
      </c>
      <c r="G831" s="67" t="s">
        <v>123</v>
      </c>
      <c r="H831">
        <v>1.8289368778484586E-2</v>
      </c>
      <c r="I831">
        <v>0.13188651385339273</v>
      </c>
      <c r="J831">
        <v>5</v>
      </c>
      <c r="K831" s="152"/>
      <c r="L831">
        <v>5</v>
      </c>
      <c r="M831">
        <v>0.13098844240237828</v>
      </c>
      <c r="N831" s="67" t="s">
        <v>179</v>
      </c>
      <c r="O831" s="67" t="s">
        <v>179</v>
      </c>
      <c r="P831" s="67" t="s">
        <v>179</v>
      </c>
      <c r="AC831" s="71"/>
      <c r="AE831"/>
    </row>
    <row r="832" spans="1:31">
      <c r="A832" s="148">
        <v>43767</v>
      </c>
      <c r="B832" s="67" t="s">
        <v>116</v>
      </c>
      <c r="C832" s="67" t="s">
        <v>165</v>
      </c>
      <c r="D832" s="67" t="s">
        <v>130</v>
      </c>
      <c r="E832" s="67" t="s">
        <v>137</v>
      </c>
      <c r="F832" s="67" t="s">
        <v>218</v>
      </c>
      <c r="G832" s="67" t="s">
        <v>133</v>
      </c>
      <c r="H832">
        <v>2.8691026446933571E-2</v>
      </c>
      <c r="I832">
        <v>9.9388631054782614E-2</v>
      </c>
      <c r="J832">
        <v>4</v>
      </c>
      <c r="K832" s="152"/>
      <c r="L832">
        <v>4</v>
      </c>
      <c r="M832">
        <v>9.9388631054782614E-2</v>
      </c>
      <c r="N832" s="67" t="s">
        <v>179</v>
      </c>
      <c r="O832" s="67" t="s">
        <v>179</v>
      </c>
      <c r="P832" s="67" t="s">
        <v>179</v>
      </c>
      <c r="AC832" s="71"/>
      <c r="AE832"/>
    </row>
    <row r="833" spans="1:31">
      <c r="A833" s="148">
        <v>43767</v>
      </c>
      <c r="B833" s="67" t="s">
        <v>117</v>
      </c>
      <c r="C833" s="67" t="s">
        <v>166</v>
      </c>
      <c r="D833" s="67" t="s">
        <v>130</v>
      </c>
      <c r="E833" s="67" t="s">
        <v>137</v>
      </c>
      <c r="F833" s="67" t="s">
        <v>218</v>
      </c>
      <c r="G833" s="67" t="s">
        <v>134</v>
      </c>
      <c r="H833">
        <v>2.8824628238031925E-2</v>
      </c>
      <c r="I833">
        <v>9.9851441235111721E-2</v>
      </c>
      <c r="J833">
        <v>4</v>
      </c>
      <c r="K833" s="152"/>
      <c r="L833">
        <v>4</v>
      </c>
      <c r="M833">
        <v>9.9851441235111721E-2</v>
      </c>
      <c r="N833" s="67" t="s">
        <v>179</v>
      </c>
      <c r="O833" s="67" t="s">
        <v>179</v>
      </c>
      <c r="P833" s="67" t="s">
        <v>179</v>
      </c>
      <c r="AC833" s="71"/>
      <c r="AE833"/>
    </row>
    <row r="834" spans="1:31">
      <c r="A834" s="148">
        <v>43767</v>
      </c>
      <c r="B834" s="67" t="s">
        <v>110</v>
      </c>
      <c r="C834" s="67" t="s">
        <v>180</v>
      </c>
      <c r="D834" s="67" t="s">
        <v>130</v>
      </c>
      <c r="E834" s="67" t="s">
        <v>131</v>
      </c>
      <c r="F834" s="67" t="s">
        <v>215</v>
      </c>
      <c r="G834" s="67" t="s">
        <v>133</v>
      </c>
      <c r="H834">
        <v>5.3475942140614352E-2</v>
      </c>
      <c r="I834">
        <v>0.38562050278346111</v>
      </c>
      <c r="J834">
        <v>7</v>
      </c>
      <c r="K834" s="152"/>
      <c r="L834">
        <v>7</v>
      </c>
      <c r="M834">
        <v>0.38560177706958448</v>
      </c>
      <c r="N834" s="67" t="s">
        <v>179</v>
      </c>
      <c r="O834" s="67" t="s">
        <v>179</v>
      </c>
      <c r="P834" s="67" t="s">
        <v>179</v>
      </c>
      <c r="AC834" s="71"/>
      <c r="AE834"/>
    </row>
    <row r="835" spans="1:31">
      <c r="A835" s="148">
        <v>43767</v>
      </c>
      <c r="B835" s="67" t="s">
        <v>112</v>
      </c>
      <c r="C835" s="67" t="s">
        <v>161</v>
      </c>
      <c r="D835" s="67" t="s">
        <v>130</v>
      </c>
      <c r="E835" s="67" t="s">
        <v>131</v>
      </c>
      <c r="F835" s="67" t="s">
        <v>215</v>
      </c>
      <c r="G835" s="67" t="s">
        <v>134</v>
      </c>
      <c r="H835">
        <v>5.4478961436413002E-2</v>
      </c>
      <c r="I835">
        <v>0.39285337778602475</v>
      </c>
      <c r="J835">
        <v>7</v>
      </c>
      <c r="K835" s="152"/>
      <c r="L835">
        <v>7</v>
      </c>
      <c r="M835">
        <v>0.39277044745568312</v>
      </c>
      <c r="N835" s="67" t="s">
        <v>179</v>
      </c>
      <c r="O835" s="67" t="s">
        <v>179</v>
      </c>
      <c r="P835" s="67" t="s">
        <v>179</v>
      </c>
      <c r="AC835" s="71"/>
      <c r="AE835"/>
    </row>
    <row r="836" spans="1:31">
      <c r="A836" s="148">
        <v>43767</v>
      </c>
      <c r="B836" s="67" t="s">
        <v>114</v>
      </c>
      <c r="C836" s="67" t="s">
        <v>162</v>
      </c>
      <c r="D836" s="67" t="s">
        <v>130</v>
      </c>
      <c r="E836" s="67" t="s">
        <v>135</v>
      </c>
      <c r="F836" s="67" t="s">
        <v>216</v>
      </c>
      <c r="G836" s="67" t="s">
        <v>134</v>
      </c>
      <c r="H836">
        <v>1.8587050766166329E-2</v>
      </c>
      <c r="I836">
        <v>0.13403312919412985</v>
      </c>
      <c r="J836">
        <v>5</v>
      </c>
      <c r="K836" s="152"/>
      <c r="L836">
        <v>5</v>
      </c>
      <c r="M836">
        <v>0.13412109004367209</v>
      </c>
      <c r="N836" s="67" t="s">
        <v>179</v>
      </c>
      <c r="O836" s="67" t="s">
        <v>179</v>
      </c>
      <c r="P836" s="67" t="s">
        <v>179</v>
      </c>
      <c r="AC836" s="71"/>
      <c r="AE836"/>
    </row>
    <row r="837" spans="1:31">
      <c r="A837" s="148">
        <v>43767</v>
      </c>
      <c r="B837" s="67" t="s">
        <v>118</v>
      </c>
      <c r="C837" s="67" t="s">
        <v>163</v>
      </c>
      <c r="D837" s="67" t="s">
        <v>130</v>
      </c>
      <c r="E837" s="67" t="s">
        <v>136</v>
      </c>
      <c r="F837" s="67" t="s">
        <v>217</v>
      </c>
      <c r="G837" s="67" t="s">
        <v>133</v>
      </c>
      <c r="H837">
        <v>8.0344927298164781E-2</v>
      </c>
      <c r="I837">
        <v>0.27832299242169806</v>
      </c>
      <c r="J837">
        <v>7</v>
      </c>
      <c r="K837" s="152"/>
      <c r="L837">
        <v>7</v>
      </c>
      <c r="M837">
        <v>0.27832299242169806</v>
      </c>
      <c r="N837" s="67" t="s">
        <v>179</v>
      </c>
      <c r="O837" s="67" t="s">
        <v>179</v>
      </c>
      <c r="P837" s="67" t="s">
        <v>179</v>
      </c>
      <c r="AC837" s="71"/>
      <c r="AE837"/>
    </row>
    <row r="838" spans="1:31">
      <c r="A838" s="148">
        <v>43767</v>
      </c>
      <c r="B838" s="67" t="s">
        <v>115</v>
      </c>
      <c r="C838" s="67" t="s">
        <v>164</v>
      </c>
      <c r="D838" s="67" t="s">
        <v>130</v>
      </c>
      <c r="E838" s="67" t="s">
        <v>136</v>
      </c>
      <c r="F838" s="67" t="s">
        <v>217</v>
      </c>
      <c r="G838" s="67" t="s">
        <v>134</v>
      </c>
      <c r="H838">
        <v>8.0363498564234553E-2</v>
      </c>
      <c r="I838">
        <v>0.2783873251744855</v>
      </c>
      <c r="J838">
        <v>7</v>
      </c>
      <c r="K838" s="152"/>
      <c r="L838">
        <v>7</v>
      </c>
      <c r="M838">
        <v>0.2783873251744855</v>
      </c>
      <c r="N838" s="67" t="s">
        <v>179</v>
      </c>
      <c r="O838" s="67" t="s">
        <v>179</v>
      </c>
      <c r="P838" s="67" t="s">
        <v>179</v>
      </c>
      <c r="AC838" s="71"/>
      <c r="AE838"/>
    </row>
    <row r="839" spans="1:31">
      <c r="A839" s="148">
        <v>43767</v>
      </c>
      <c r="B839" s="67" t="s">
        <v>203</v>
      </c>
      <c r="C839" s="67" t="s">
        <v>203</v>
      </c>
      <c r="D839" s="67" t="s">
        <v>130</v>
      </c>
      <c r="E839" s="67" t="s">
        <v>203</v>
      </c>
      <c r="F839" s="67" t="s">
        <v>203</v>
      </c>
      <c r="G839" s="67" t="s">
        <v>203</v>
      </c>
      <c r="H839">
        <v>7.4985893458650648E-3</v>
      </c>
      <c r="I839">
        <v>7.0000000000000007E-2</v>
      </c>
      <c r="J839">
        <v>4</v>
      </c>
      <c r="K839" s="152"/>
      <c r="L839">
        <v>4</v>
      </c>
      <c r="M839">
        <v>7.0000000000000007E-2</v>
      </c>
      <c r="N839" s="67" t="s">
        <v>179</v>
      </c>
      <c r="O839" s="67" t="s">
        <v>179</v>
      </c>
      <c r="P839" s="67" t="s">
        <v>179</v>
      </c>
      <c r="AC839" s="71"/>
      <c r="AE839"/>
    </row>
    <row r="840" spans="1:31">
      <c r="A840" s="148">
        <v>43767</v>
      </c>
      <c r="B840" s="67" t="s">
        <v>123</v>
      </c>
      <c r="C840" s="67" t="s">
        <v>123</v>
      </c>
      <c r="D840" s="67" t="s">
        <v>130</v>
      </c>
      <c r="E840" s="67" t="s">
        <v>123</v>
      </c>
      <c r="F840" s="67" t="s">
        <v>123</v>
      </c>
      <c r="G840" s="67" t="s">
        <v>123</v>
      </c>
      <c r="H840">
        <v>1.8164828675959088E-2</v>
      </c>
      <c r="I840">
        <v>0.13098844240237828</v>
      </c>
      <c r="J840">
        <v>5</v>
      </c>
      <c r="K840" s="152"/>
      <c r="L840">
        <v>5</v>
      </c>
      <c r="M840">
        <v>0.13138639731323676</v>
      </c>
      <c r="N840" s="67" t="s">
        <v>179</v>
      </c>
      <c r="O840" s="67" t="s">
        <v>179</v>
      </c>
      <c r="P840" s="67" t="s">
        <v>179</v>
      </c>
      <c r="AC840" s="71"/>
      <c r="AE840"/>
    </row>
    <row r="841" spans="1:31">
      <c r="A841" s="148">
        <v>43760</v>
      </c>
      <c r="B841" s="67" t="s">
        <v>116</v>
      </c>
      <c r="C841" s="67" t="s">
        <v>165</v>
      </c>
      <c r="D841" s="67" t="s">
        <v>130</v>
      </c>
      <c r="E841" s="67" t="s">
        <v>137</v>
      </c>
      <c r="F841" s="67" t="s">
        <v>218</v>
      </c>
      <c r="G841" s="67" t="s">
        <v>133</v>
      </c>
      <c r="H841">
        <v>2.8691026446933571E-2</v>
      </c>
      <c r="I841">
        <v>9.9388631054782614E-2</v>
      </c>
      <c r="J841">
        <v>4</v>
      </c>
      <c r="K841" s="152"/>
      <c r="L841">
        <v>4</v>
      </c>
      <c r="M841">
        <v>0.10005947353255902</v>
      </c>
      <c r="N841" s="67" t="s">
        <v>179</v>
      </c>
      <c r="O841" s="67" t="s">
        <v>179</v>
      </c>
      <c r="P841" s="67" t="s">
        <v>179</v>
      </c>
      <c r="AC841" s="71"/>
      <c r="AE841"/>
    </row>
    <row r="842" spans="1:31">
      <c r="A842" s="148">
        <v>43760</v>
      </c>
      <c r="B842" s="67" t="s">
        <v>117</v>
      </c>
      <c r="C842" s="67" t="s">
        <v>166</v>
      </c>
      <c r="D842" s="67" t="s">
        <v>130</v>
      </c>
      <c r="E842" s="67" t="s">
        <v>137</v>
      </c>
      <c r="F842" s="67" t="s">
        <v>218</v>
      </c>
      <c r="G842" s="67" t="s">
        <v>134</v>
      </c>
      <c r="H842">
        <v>2.8824628238031925E-2</v>
      </c>
      <c r="I842">
        <v>9.9851441235111721E-2</v>
      </c>
      <c r="J842">
        <v>4</v>
      </c>
      <c r="K842" s="152"/>
      <c r="L842">
        <v>4</v>
      </c>
      <c r="M842">
        <v>0.10052484397830494</v>
      </c>
      <c r="N842" s="67" t="s">
        <v>179</v>
      </c>
      <c r="O842" s="67" t="s">
        <v>179</v>
      </c>
      <c r="P842" s="67" t="s">
        <v>179</v>
      </c>
      <c r="AC842" s="71"/>
      <c r="AE842"/>
    </row>
    <row r="843" spans="1:31">
      <c r="A843" s="148">
        <v>43760</v>
      </c>
      <c r="B843" s="67" t="s">
        <v>110</v>
      </c>
      <c r="C843" s="67" t="s">
        <v>180</v>
      </c>
      <c r="D843" s="67" t="s">
        <v>130</v>
      </c>
      <c r="E843" s="67" t="s">
        <v>131</v>
      </c>
      <c r="F843" s="67" t="s">
        <v>215</v>
      </c>
      <c r="G843" s="67" t="s">
        <v>133</v>
      </c>
      <c r="H843">
        <v>5.3473345351323892E-2</v>
      </c>
      <c r="I843">
        <v>0.38560177706958448</v>
      </c>
      <c r="J843">
        <v>7</v>
      </c>
      <c r="K843" s="152"/>
      <c r="L843">
        <v>7</v>
      </c>
      <c r="M843">
        <v>0.38561117582228371</v>
      </c>
      <c r="N843" s="67" t="s">
        <v>179</v>
      </c>
      <c r="O843" s="67" t="s">
        <v>179</v>
      </c>
      <c r="P843" s="67" t="s">
        <v>179</v>
      </c>
      <c r="AC843" s="71"/>
      <c r="AE843"/>
    </row>
    <row r="844" spans="1:31">
      <c r="A844" s="148">
        <v>43760</v>
      </c>
      <c r="B844" s="67" t="s">
        <v>112</v>
      </c>
      <c r="C844" s="67" t="s">
        <v>161</v>
      </c>
      <c r="D844" s="67" t="s">
        <v>130</v>
      </c>
      <c r="E844" s="67" t="s">
        <v>131</v>
      </c>
      <c r="F844" s="67" t="s">
        <v>215</v>
      </c>
      <c r="G844" s="67" t="s">
        <v>134</v>
      </c>
      <c r="H844">
        <v>5.4467461068784619E-2</v>
      </c>
      <c r="I844">
        <v>0.39277044745568312</v>
      </c>
      <c r="J844">
        <v>7</v>
      </c>
      <c r="K844" s="152"/>
      <c r="L844">
        <v>7</v>
      </c>
      <c r="M844">
        <v>0.39277941235514924</v>
      </c>
      <c r="N844" s="67" t="s">
        <v>179</v>
      </c>
      <c r="O844" s="67" t="s">
        <v>179</v>
      </c>
      <c r="P844" s="67" t="s">
        <v>179</v>
      </c>
      <c r="AC844" s="71"/>
      <c r="AE844"/>
    </row>
    <row r="845" spans="1:31">
      <c r="A845" s="148">
        <v>43760</v>
      </c>
      <c r="B845" s="67" t="s">
        <v>114</v>
      </c>
      <c r="C845" s="67" t="s">
        <v>162</v>
      </c>
      <c r="D845" s="67" t="s">
        <v>130</v>
      </c>
      <c r="E845" s="67" t="s">
        <v>135</v>
      </c>
      <c r="F845" s="67" t="s">
        <v>216</v>
      </c>
      <c r="G845" s="67" t="s">
        <v>134</v>
      </c>
      <c r="H845">
        <v>1.8599248741291634E-2</v>
      </c>
      <c r="I845">
        <v>0.13412109004367209</v>
      </c>
      <c r="J845">
        <v>5</v>
      </c>
      <c r="K845" s="152"/>
      <c r="L845">
        <v>5</v>
      </c>
      <c r="M845">
        <v>0.13401568198947825</v>
      </c>
      <c r="N845" s="67" t="s">
        <v>179</v>
      </c>
      <c r="O845" s="67" t="s">
        <v>179</v>
      </c>
      <c r="P845" s="67" t="s">
        <v>179</v>
      </c>
      <c r="AC845" s="71"/>
      <c r="AE845"/>
    </row>
    <row r="846" spans="1:31">
      <c r="A846" s="148">
        <v>43760</v>
      </c>
      <c r="B846" s="67" t="s">
        <v>118</v>
      </c>
      <c r="C846" s="67" t="s">
        <v>163</v>
      </c>
      <c r="D846" s="67" t="s">
        <v>130</v>
      </c>
      <c r="E846" s="67" t="s">
        <v>136</v>
      </c>
      <c r="F846" s="67" t="s">
        <v>217</v>
      </c>
      <c r="G846" s="67" t="s">
        <v>133</v>
      </c>
      <c r="H846">
        <v>8.0344927298164781E-2</v>
      </c>
      <c r="I846">
        <v>0.27832299242169806</v>
      </c>
      <c r="J846">
        <v>7</v>
      </c>
      <c r="K846" s="152"/>
      <c r="L846">
        <v>7</v>
      </c>
      <c r="M846">
        <v>0.27832299242169806</v>
      </c>
      <c r="N846" s="67" t="s">
        <v>179</v>
      </c>
      <c r="O846" s="67" t="s">
        <v>179</v>
      </c>
      <c r="P846" s="67" t="s">
        <v>179</v>
      </c>
      <c r="AC846" s="71"/>
      <c r="AE846"/>
    </row>
    <row r="847" spans="1:31">
      <c r="A847" s="148">
        <v>43760</v>
      </c>
      <c r="B847" s="67" t="s">
        <v>115</v>
      </c>
      <c r="C847" s="67" t="s">
        <v>164</v>
      </c>
      <c r="D847" s="67" t="s">
        <v>130</v>
      </c>
      <c r="E847" s="67" t="s">
        <v>136</v>
      </c>
      <c r="F847" s="67" t="s">
        <v>217</v>
      </c>
      <c r="G847" s="67" t="s">
        <v>134</v>
      </c>
      <c r="H847">
        <v>8.0363498564234553E-2</v>
      </c>
      <c r="I847">
        <v>0.2783873251744855</v>
      </c>
      <c r="J847">
        <v>7</v>
      </c>
      <c r="K847" s="152"/>
      <c r="L847">
        <v>7</v>
      </c>
      <c r="M847">
        <v>0.2783873251744855</v>
      </c>
      <c r="N847" s="67" t="s">
        <v>179</v>
      </c>
      <c r="O847" s="67" t="s">
        <v>179</v>
      </c>
      <c r="P847" s="67" t="s">
        <v>179</v>
      </c>
      <c r="AC847" s="71"/>
      <c r="AE847"/>
    </row>
    <row r="848" spans="1:31">
      <c r="A848" s="148">
        <v>43760</v>
      </c>
      <c r="B848" s="67" t="s">
        <v>203</v>
      </c>
      <c r="C848" s="67" t="s">
        <v>203</v>
      </c>
      <c r="D848" s="67" t="s">
        <v>130</v>
      </c>
      <c r="E848" s="67" t="s">
        <v>203</v>
      </c>
      <c r="F848" s="67" t="s">
        <v>203</v>
      </c>
      <c r="G848" s="67" t="s">
        <v>203</v>
      </c>
      <c r="H848">
        <v>7.4889710513681741E-3</v>
      </c>
      <c r="I848">
        <v>7.0000000000000007E-2</v>
      </c>
      <c r="J848">
        <v>4</v>
      </c>
      <c r="K848" s="152"/>
      <c r="L848">
        <v>4</v>
      </c>
      <c r="M848">
        <v>7.0000000000000007E-2</v>
      </c>
      <c r="N848" s="67" t="s">
        <v>179</v>
      </c>
      <c r="O848" s="67" t="s">
        <v>179</v>
      </c>
      <c r="P848" s="67" t="s">
        <v>179</v>
      </c>
      <c r="AC848" s="71"/>
      <c r="AE848"/>
    </row>
    <row r="849" spans="1:31">
      <c r="A849" s="148">
        <v>43760</v>
      </c>
      <c r="B849" s="67" t="s">
        <v>123</v>
      </c>
      <c r="C849" s="67" t="s">
        <v>123</v>
      </c>
      <c r="D849" s="67" t="s">
        <v>130</v>
      </c>
      <c r="E849" s="67" t="s">
        <v>123</v>
      </c>
      <c r="F849" s="67" t="s">
        <v>123</v>
      </c>
      <c r="G849" s="67" t="s">
        <v>123</v>
      </c>
      <c r="H849">
        <v>1.8220015092744585E-2</v>
      </c>
      <c r="I849">
        <v>0.13138639731323676</v>
      </c>
      <c r="J849">
        <v>5</v>
      </c>
      <c r="K849" s="152"/>
      <c r="L849">
        <v>5</v>
      </c>
      <c r="M849">
        <v>0.13011604014396924</v>
      </c>
      <c r="N849" s="67" t="s">
        <v>179</v>
      </c>
      <c r="O849" s="67" t="s">
        <v>179</v>
      </c>
      <c r="P849" s="67" t="s">
        <v>179</v>
      </c>
      <c r="AC849" s="71"/>
      <c r="AE849"/>
    </row>
    <row r="850" spans="1:31">
      <c r="A850" s="148">
        <v>43753</v>
      </c>
      <c r="B850" s="67" t="s">
        <v>116</v>
      </c>
      <c r="C850" s="67" t="s">
        <v>165</v>
      </c>
      <c r="D850" s="67" t="s">
        <v>130</v>
      </c>
      <c r="E850" s="67" t="s">
        <v>137</v>
      </c>
      <c r="F850" s="67" t="s">
        <v>218</v>
      </c>
      <c r="G850" s="67" t="s">
        <v>133</v>
      </c>
      <c r="H850">
        <v>2.8884681989497594E-2</v>
      </c>
      <c r="I850">
        <v>0.10005947353255902</v>
      </c>
      <c r="J850">
        <v>5</v>
      </c>
      <c r="K850" s="152">
        <v>43677</v>
      </c>
      <c r="L850">
        <v>4</v>
      </c>
      <c r="M850">
        <v>0.10005947353255902</v>
      </c>
      <c r="N850" s="67" t="s">
        <v>226</v>
      </c>
      <c r="O850" s="67" t="s">
        <v>227</v>
      </c>
      <c r="P850" s="67" t="s">
        <v>183</v>
      </c>
      <c r="AC850" s="71"/>
      <c r="AE850"/>
    </row>
    <row r="851" spans="1:31">
      <c r="A851" s="148">
        <v>43753</v>
      </c>
      <c r="B851" s="67" t="s">
        <v>117</v>
      </c>
      <c r="C851" s="67" t="s">
        <v>166</v>
      </c>
      <c r="D851" s="67" t="s">
        <v>130</v>
      </c>
      <c r="E851" s="67" t="s">
        <v>137</v>
      </c>
      <c r="F851" s="67" t="s">
        <v>218</v>
      </c>
      <c r="G851" s="67" t="s">
        <v>134</v>
      </c>
      <c r="H851">
        <v>2.9019022865559747E-2</v>
      </c>
      <c r="I851">
        <v>0.10052484397830494</v>
      </c>
      <c r="J851">
        <v>5</v>
      </c>
      <c r="K851" s="152">
        <v>43677</v>
      </c>
      <c r="L851">
        <v>4</v>
      </c>
      <c r="M851">
        <v>0.10052484397830494</v>
      </c>
      <c r="N851" s="67" t="s">
        <v>226</v>
      </c>
      <c r="O851" s="67" t="s">
        <v>227</v>
      </c>
      <c r="P851" s="67" t="s">
        <v>183</v>
      </c>
      <c r="AC851" s="71"/>
      <c r="AE851"/>
    </row>
    <row r="852" spans="1:31">
      <c r="A852" s="148">
        <v>43753</v>
      </c>
      <c r="B852" s="67" t="s">
        <v>110</v>
      </c>
      <c r="C852" s="67" t="s">
        <v>180</v>
      </c>
      <c r="D852" s="67" t="s">
        <v>130</v>
      </c>
      <c r="E852" s="67" t="s">
        <v>131</v>
      </c>
      <c r="F852" s="67" t="s">
        <v>215</v>
      </c>
      <c r="G852" s="67" t="s">
        <v>133</v>
      </c>
      <c r="H852">
        <v>5.3474648723815528E-2</v>
      </c>
      <c r="I852">
        <v>0.38561117582228371</v>
      </c>
      <c r="J852">
        <v>7</v>
      </c>
      <c r="K852" s="152"/>
      <c r="L852">
        <v>7</v>
      </c>
      <c r="M852">
        <v>0.38527943298769013</v>
      </c>
      <c r="N852" s="67" t="s">
        <v>179</v>
      </c>
      <c r="O852" s="67" t="s">
        <v>179</v>
      </c>
      <c r="P852" s="67" t="s">
        <v>179</v>
      </c>
      <c r="AC852" s="71"/>
      <c r="AE852"/>
    </row>
    <row r="853" spans="1:31">
      <c r="A853" s="148">
        <v>43753</v>
      </c>
      <c r="B853" s="67" t="s">
        <v>112</v>
      </c>
      <c r="C853" s="67" t="s">
        <v>161</v>
      </c>
      <c r="D853" s="67" t="s">
        <v>130</v>
      </c>
      <c r="E853" s="67" t="s">
        <v>131</v>
      </c>
      <c r="F853" s="67" t="s">
        <v>215</v>
      </c>
      <c r="G853" s="67" t="s">
        <v>134</v>
      </c>
      <c r="H853">
        <v>5.446870427665787E-2</v>
      </c>
      <c r="I853">
        <v>0.39277941235514924</v>
      </c>
      <c r="J853">
        <v>7</v>
      </c>
      <c r="K853" s="152"/>
      <c r="L853">
        <v>7</v>
      </c>
      <c r="M853">
        <v>0.392402373003508</v>
      </c>
      <c r="N853" s="67" t="s">
        <v>179</v>
      </c>
      <c r="O853" s="67" t="s">
        <v>179</v>
      </c>
      <c r="P853" s="67" t="s">
        <v>179</v>
      </c>
      <c r="AC853" s="71"/>
      <c r="AE853"/>
    </row>
    <row r="854" spans="1:31">
      <c r="A854" s="148">
        <v>43753</v>
      </c>
      <c r="B854" s="67" t="s">
        <v>114</v>
      </c>
      <c r="C854" s="67" t="s">
        <v>162</v>
      </c>
      <c r="D854" s="67" t="s">
        <v>130</v>
      </c>
      <c r="E854" s="67" t="s">
        <v>135</v>
      </c>
      <c r="F854" s="67" t="s">
        <v>216</v>
      </c>
      <c r="G854" s="67" t="s">
        <v>134</v>
      </c>
      <c r="H854">
        <v>1.8584631274205371E-2</v>
      </c>
      <c r="I854">
        <v>0.13401568198947825</v>
      </c>
      <c r="J854">
        <v>5</v>
      </c>
      <c r="K854" s="152"/>
      <c r="L854">
        <v>5</v>
      </c>
      <c r="M854">
        <v>0.13397871148322243</v>
      </c>
      <c r="N854" s="67" t="s">
        <v>179</v>
      </c>
      <c r="O854" s="67" t="s">
        <v>179</v>
      </c>
      <c r="P854" s="67" t="s">
        <v>179</v>
      </c>
      <c r="AC854" s="71"/>
      <c r="AE854"/>
    </row>
    <row r="855" spans="1:31">
      <c r="A855" s="148">
        <v>43753</v>
      </c>
      <c r="B855" s="67" t="s">
        <v>118</v>
      </c>
      <c r="C855" s="67" t="s">
        <v>163</v>
      </c>
      <c r="D855" s="67" t="s">
        <v>130</v>
      </c>
      <c r="E855" s="67" t="s">
        <v>136</v>
      </c>
      <c r="F855" s="67" t="s">
        <v>217</v>
      </c>
      <c r="G855" s="67" t="s">
        <v>133</v>
      </c>
      <c r="H855">
        <v>8.0344927298164781E-2</v>
      </c>
      <c r="I855">
        <v>0.27832299242169806</v>
      </c>
      <c r="J855">
        <v>7</v>
      </c>
      <c r="K855" s="152"/>
      <c r="L855">
        <v>7</v>
      </c>
      <c r="M855">
        <v>0.27832299242169806</v>
      </c>
      <c r="N855" s="67" t="s">
        <v>179</v>
      </c>
      <c r="O855" s="67" t="s">
        <v>179</v>
      </c>
      <c r="P855" s="67" t="s">
        <v>179</v>
      </c>
      <c r="AC855" s="71"/>
      <c r="AE855"/>
    </row>
    <row r="856" spans="1:31">
      <c r="A856" s="148">
        <v>43753</v>
      </c>
      <c r="B856" s="67" t="s">
        <v>115</v>
      </c>
      <c r="C856" s="67" t="s">
        <v>164</v>
      </c>
      <c r="D856" s="67" t="s">
        <v>130</v>
      </c>
      <c r="E856" s="67" t="s">
        <v>136</v>
      </c>
      <c r="F856" s="67" t="s">
        <v>217</v>
      </c>
      <c r="G856" s="67" t="s">
        <v>134</v>
      </c>
      <c r="H856">
        <v>8.0363498564234553E-2</v>
      </c>
      <c r="I856">
        <v>0.2783873251744855</v>
      </c>
      <c r="J856">
        <v>7</v>
      </c>
      <c r="K856" s="152"/>
      <c r="L856">
        <v>7</v>
      </c>
      <c r="M856">
        <v>0.2783873251744855</v>
      </c>
      <c r="N856" s="67" t="s">
        <v>179</v>
      </c>
      <c r="O856" s="67" t="s">
        <v>179</v>
      </c>
      <c r="P856" s="67" t="s">
        <v>179</v>
      </c>
      <c r="AC856" s="71"/>
      <c r="AE856"/>
    </row>
    <row r="857" spans="1:31">
      <c r="A857" s="148">
        <v>43753</v>
      </c>
      <c r="B857" s="67" t="s">
        <v>203</v>
      </c>
      <c r="C857" s="67" t="s">
        <v>203</v>
      </c>
      <c r="D857" s="67" t="s">
        <v>130</v>
      </c>
      <c r="E857" s="67" t="s">
        <v>203</v>
      </c>
      <c r="F857" s="67" t="s">
        <v>203</v>
      </c>
      <c r="G857" s="67" t="s">
        <v>203</v>
      </c>
      <c r="H857">
        <v>7.4750509695599501E-3</v>
      </c>
      <c r="I857">
        <v>7.0000000000000007E-2</v>
      </c>
      <c r="J857">
        <v>4</v>
      </c>
      <c r="K857" s="152"/>
      <c r="L857">
        <v>4</v>
      </c>
      <c r="M857">
        <v>7.0000000000000007E-2</v>
      </c>
      <c r="N857" s="67" t="s">
        <v>179</v>
      </c>
      <c r="O857" s="67" t="s">
        <v>179</v>
      </c>
      <c r="P857" s="67" t="s">
        <v>179</v>
      </c>
      <c r="AC857" s="71"/>
      <c r="AE857"/>
    </row>
    <row r="858" spans="1:31">
      <c r="A858" s="148">
        <v>43753</v>
      </c>
      <c r="B858" s="67" t="s">
        <v>123</v>
      </c>
      <c r="C858" s="67" t="s">
        <v>123</v>
      </c>
      <c r="D858" s="67" t="s">
        <v>130</v>
      </c>
      <c r="E858" s="67" t="s">
        <v>123</v>
      </c>
      <c r="F858" s="67" t="s">
        <v>123</v>
      </c>
      <c r="G858" s="67" t="s">
        <v>123</v>
      </c>
      <c r="H858">
        <v>1.8043848249977384E-2</v>
      </c>
      <c r="I858">
        <v>0.13011604014396924</v>
      </c>
      <c r="J858">
        <v>5</v>
      </c>
      <c r="K858" s="152"/>
      <c r="L858">
        <v>5</v>
      </c>
      <c r="M858">
        <v>0.12940698732024219</v>
      </c>
      <c r="N858" s="67" t="s">
        <v>179</v>
      </c>
      <c r="O858" s="67" t="s">
        <v>179</v>
      </c>
      <c r="P858" s="67" t="s">
        <v>179</v>
      </c>
      <c r="AC858" s="71"/>
      <c r="AE858"/>
    </row>
    <row r="859" spans="1:31">
      <c r="A859" s="148">
        <v>43746</v>
      </c>
      <c r="B859" s="67" t="s">
        <v>116</v>
      </c>
      <c r="C859" s="67" t="s">
        <v>165</v>
      </c>
      <c r="D859" s="67" t="s">
        <v>130</v>
      </c>
      <c r="E859" s="67" t="s">
        <v>137</v>
      </c>
      <c r="F859" s="67" t="s">
        <v>218</v>
      </c>
      <c r="G859" s="67" t="s">
        <v>133</v>
      </c>
      <c r="H859">
        <v>2.8884681989497594E-2</v>
      </c>
      <c r="I859">
        <v>0.10005947353255902</v>
      </c>
      <c r="J859">
        <v>5</v>
      </c>
      <c r="K859" s="152">
        <v>43677</v>
      </c>
      <c r="L859">
        <v>4</v>
      </c>
      <c r="M859">
        <v>0.10005947353255902</v>
      </c>
      <c r="N859" s="67" t="s">
        <v>222</v>
      </c>
      <c r="O859" s="67" t="s">
        <v>223</v>
      </c>
      <c r="P859" s="67" t="s">
        <v>183</v>
      </c>
      <c r="AC859" s="71"/>
      <c r="AE859"/>
    </row>
    <row r="860" spans="1:31">
      <c r="A860" s="148">
        <v>43746</v>
      </c>
      <c r="B860" s="67" t="s">
        <v>117</v>
      </c>
      <c r="C860" s="67" t="s">
        <v>166</v>
      </c>
      <c r="D860" s="67" t="s">
        <v>130</v>
      </c>
      <c r="E860" s="67" t="s">
        <v>137</v>
      </c>
      <c r="F860" s="67" t="s">
        <v>218</v>
      </c>
      <c r="G860" s="67" t="s">
        <v>134</v>
      </c>
      <c r="H860">
        <v>2.9019022865559747E-2</v>
      </c>
      <c r="I860">
        <v>0.10052484397830494</v>
      </c>
      <c r="J860">
        <v>5</v>
      </c>
      <c r="K860" s="152">
        <v>43677</v>
      </c>
      <c r="L860">
        <v>4</v>
      </c>
      <c r="M860">
        <v>0.10052484397830494</v>
      </c>
      <c r="N860" s="67" t="s">
        <v>222</v>
      </c>
      <c r="O860" s="67" t="s">
        <v>223</v>
      </c>
      <c r="P860" s="67" t="s">
        <v>183</v>
      </c>
      <c r="AC860" s="71"/>
      <c r="AE860"/>
    </row>
    <row r="861" spans="1:31">
      <c r="A861" s="148">
        <v>43746</v>
      </c>
      <c r="B861" s="67" t="s">
        <v>110</v>
      </c>
      <c r="C861" s="67" t="s">
        <v>180</v>
      </c>
      <c r="D861" s="67" t="s">
        <v>130</v>
      </c>
      <c r="E861" s="67" t="s">
        <v>131</v>
      </c>
      <c r="F861" s="67" t="s">
        <v>215</v>
      </c>
      <c r="G861" s="67" t="s">
        <v>133</v>
      </c>
      <c r="H861">
        <v>5.3428644269954181E-2</v>
      </c>
      <c r="I861">
        <v>0.38527943298769013</v>
      </c>
      <c r="J861">
        <v>7</v>
      </c>
      <c r="K861" s="152"/>
      <c r="L861">
        <v>7</v>
      </c>
      <c r="M861">
        <v>0.38792067480296877</v>
      </c>
      <c r="N861" s="67" t="s">
        <v>179</v>
      </c>
      <c r="O861" s="67" t="s">
        <v>179</v>
      </c>
      <c r="P861" s="67" t="s">
        <v>179</v>
      </c>
      <c r="AC861" s="71"/>
      <c r="AE861"/>
    </row>
    <row r="862" spans="1:31">
      <c r="A862" s="148">
        <v>43746</v>
      </c>
      <c r="B862" s="67" t="s">
        <v>112</v>
      </c>
      <c r="C862" s="67" t="s">
        <v>161</v>
      </c>
      <c r="D862" s="67" t="s">
        <v>130</v>
      </c>
      <c r="E862" s="67" t="s">
        <v>131</v>
      </c>
      <c r="F862" s="67" t="s">
        <v>215</v>
      </c>
      <c r="G862" s="67" t="s">
        <v>134</v>
      </c>
      <c r="H862">
        <v>5.4416418326072864E-2</v>
      </c>
      <c r="I862">
        <v>0.392402373003508</v>
      </c>
      <c r="J862">
        <v>7</v>
      </c>
      <c r="K862" s="152"/>
      <c r="L862">
        <v>7</v>
      </c>
      <c r="M862">
        <v>0.39499692515949353</v>
      </c>
      <c r="N862" s="67" t="s">
        <v>179</v>
      </c>
      <c r="O862" s="67" t="s">
        <v>179</v>
      </c>
      <c r="P862" s="67" t="s">
        <v>179</v>
      </c>
      <c r="AC862" s="71"/>
      <c r="AE862"/>
    </row>
    <row r="863" spans="1:31">
      <c r="A863" s="148">
        <v>43746</v>
      </c>
      <c r="B863" s="67" t="s">
        <v>114</v>
      </c>
      <c r="C863" s="67" t="s">
        <v>162</v>
      </c>
      <c r="D863" s="67" t="s">
        <v>130</v>
      </c>
      <c r="E863" s="67" t="s">
        <v>135</v>
      </c>
      <c r="F863" s="67" t="s">
        <v>216</v>
      </c>
      <c r="G863" s="67" t="s">
        <v>134</v>
      </c>
      <c r="H863">
        <v>1.8579504387436711E-2</v>
      </c>
      <c r="I863">
        <v>0.13397871148322243</v>
      </c>
      <c r="J863">
        <v>5</v>
      </c>
      <c r="K863" s="152"/>
      <c r="L863">
        <v>5</v>
      </c>
      <c r="M863">
        <v>0.1342216363535586</v>
      </c>
      <c r="N863" s="67" t="s">
        <v>179</v>
      </c>
      <c r="O863" s="67" t="s">
        <v>179</v>
      </c>
      <c r="P863" s="67" t="s">
        <v>179</v>
      </c>
      <c r="AC863" s="71"/>
      <c r="AE863"/>
    </row>
    <row r="864" spans="1:31">
      <c r="A864" s="148">
        <v>43746</v>
      </c>
      <c r="B864" s="67" t="s">
        <v>118</v>
      </c>
      <c r="C864" s="67" t="s">
        <v>163</v>
      </c>
      <c r="D864" s="67" t="s">
        <v>130</v>
      </c>
      <c r="E864" s="67" t="s">
        <v>136</v>
      </c>
      <c r="F864" s="67" t="s">
        <v>217</v>
      </c>
      <c r="G864" s="67" t="s">
        <v>133</v>
      </c>
      <c r="H864">
        <v>8.0344927298164781E-2</v>
      </c>
      <c r="I864">
        <v>0.27832299242169806</v>
      </c>
      <c r="J864">
        <v>7</v>
      </c>
      <c r="K864" s="152"/>
      <c r="L864">
        <v>7</v>
      </c>
      <c r="M864">
        <v>0.27818514137326827</v>
      </c>
      <c r="N864" s="67" t="s">
        <v>179</v>
      </c>
      <c r="O864" s="67" t="s">
        <v>179</v>
      </c>
      <c r="P864" s="67" t="s">
        <v>179</v>
      </c>
      <c r="AC864" s="71"/>
      <c r="AE864"/>
    </row>
    <row r="865" spans="1:31">
      <c r="A865" s="148">
        <v>43746</v>
      </c>
      <c r="B865" s="67" t="s">
        <v>115</v>
      </c>
      <c r="C865" s="67" t="s">
        <v>164</v>
      </c>
      <c r="D865" s="67" t="s">
        <v>130</v>
      </c>
      <c r="E865" s="67" t="s">
        <v>136</v>
      </c>
      <c r="F865" s="67" t="s">
        <v>217</v>
      </c>
      <c r="G865" s="67" t="s">
        <v>134</v>
      </c>
      <c r="H865">
        <v>8.0363498564234553E-2</v>
      </c>
      <c r="I865">
        <v>0.2783873251744855</v>
      </c>
      <c r="J865">
        <v>7</v>
      </c>
      <c r="K865" s="152"/>
      <c r="L865">
        <v>7</v>
      </c>
      <c r="M865">
        <v>0.27825331598461239</v>
      </c>
      <c r="N865" s="67" t="s">
        <v>179</v>
      </c>
      <c r="O865" s="67" t="s">
        <v>179</v>
      </c>
      <c r="P865" s="67" t="s">
        <v>179</v>
      </c>
      <c r="AC865" s="71"/>
      <c r="AE865"/>
    </row>
    <row r="866" spans="1:31">
      <c r="A866" s="148">
        <v>43746</v>
      </c>
      <c r="B866" s="67" t="s">
        <v>203</v>
      </c>
      <c r="C866" s="67" t="s">
        <v>203</v>
      </c>
      <c r="D866" s="67" t="s">
        <v>130</v>
      </c>
      <c r="E866" s="67" t="s">
        <v>203</v>
      </c>
      <c r="F866" s="67" t="s">
        <v>203</v>
      </c>
      <c r="G866" s="67" t="s">
        <v>203</v>
      </c>
      <c r="H866">
        <v>7.4814536784932762E-3</v>
      </c>
      <c r="I866">
        <v>7.0000000000000007E-2</v>
      </c>
      <c r="J866">
        <v>4</v>
      </c>
      <c r="K866" s="152"/>
      <c r="L866">
        <v>4</v>
      </c>
      <c r="M866">
        <v>7.0000000000000007E-2</v>
      </c>
      <c r="N866" s="67" t="s">
        <v>179</v>
      </c>
      <c r="O866" s="67" t="s">
        <v>179</v>
      </c>
      <c r="P866" s="67" t="s">
        <v>179</v>
      </c>
      <c r="AC866" s="71"/>
      <c r="AE866"/>
    </row>
    <row r="867" spans="1:31">
      <c r="A867" s="148">
        <v>43746</v>
      </c>
      <c r="B867" s="67" t="s">
        <v>123</v>
      </c>
      <c r="C867" s="67" t="s">
        <v>123</v>
      </c>
      <c r="D867" s="67" t="s">
        <v>130</v>
      </c>
      <c r="E867" s="67" t="s">
        <v>123</v>
      </c>
      <c r="F867" s="67" t="s">
        <v>123</v>
      </c>
      <c r="G867" s="67" t="s">
        <v>123</v>
      </c>
      <c r="H867">
        <v>1.794552031486352E-2</v>
      </c>
      <c r="I867">
        <v>0.12940698732024219</v>
      </c>
      <c r="J867">
        <v>5</v>
      </c>
      <c r="K867" s="152"/>
      <c r="L867">
        <v>5</v>
      </c>
      <c r="M867">
        <v>0.12963517658720872</v>
      </c>
      <c r="N867" s="67" t="s">
        <v>179</v>
      </c>
      <c r="O867" s="67" t="s">
        <v>179</v>
      </c>
      <c r="P867" s="67" t="s">
        <v>179</v>
      </c>
      <c r="AC867" s="71"/>
      <c r="AE867"/>
    </row>
    <row r="868" spans="1:31">
      <c r="A868" s="148">
        <v>43739</v>
      </c>
      <c r="B868" s="67" t="s">
        <v>116</v>
      </c>
      <c r="C868" s="67" t="s">
        <v>165</v>
      </c>
      <c r="D868" s="67" t="s">
        <v>130</v>
      </c>
      <c r="E868" s="67" t="s">
        <v>137</v>
      </c>
      <c r="F868" s="67" t="s">
        <v>218</v>
      </c>
      <c r="G868" s="67" t="s">
        <v>133</v>
      </c>
      <c r="H868">
        <v>2.8884681989497594E-2</v>
      </c>
      <c r="I868">
        <v>0.10005947353255902</v>
      </c>
      <c r="J868">
        <v>5</v>
      </c>
      <c r="K868" s="152">
        <v>43677</v>
      </c>
      <c r="L868">
        <v>4</v>
      </c>
      <c r="M868">
        <v>0.10078197738205276</v>
      </c>
      <c r="N868" s="67" t="s">
        <v>220</v>
      </c>
      <c r="O868" s="67" t="s">
        <v>221</v>
      </c>
      <c r="P868" s="67" t="s">
        <v>183</v>
      </c>
      <c r="AC868" s="71"/>
      <c r="AE868"/>
    </row>
    <row r="869" spans="1:31">
      <c r="A869" s="148">
        <v>43739</v>
      </c>
      <c r="B869" s="67" t="s">
        <v>117</v>
      </c>
      <c r="C869" s="67" t="s">
        <v>166</v>
      </c>
      <c r="D869" s="67" t="s">
        <v>130</v>
      </c>
      <c r="E869" s="67" t="s">
        <v>137</v>
      </c>
      <c r="F869" s="67" t="s">
        <v>218</v>
      </c>
      <c r="G869" s="67" t="s">
        <v>134</v>
      </c>
      <c r="H869">
        <v>2.9019022865559747E-2</v>
      </c>
      <c r="I869">
        <v>0.10052484397830494</v>
      </c>
      <c r="J869">
        <v>5</v>
      </c>
      <c r="K869" s="152">
        <v>43677</v>
      </c>
      <c r="L869">
        <v>4</v>
      </c>
      <c r="M869">
        <v>0.10129028369778999</v>
      </c>
      <c r="N869" s="67" t="s">
        <v>220</v>
      </c>
      <c r="O869" s="67" t="s">
        <v>221</v>
      </c>
      <c r="P869" s="67" t="s">
        <v>183</v>
      </c>
      <c r="AC869" s="71"/>
      <c r="AE869"/>
    </row>
    <row r="870" spans="1:31">
      <c r="A870" s="148">
        <v>43739</v>
      </c>
      <c r="B870" s="67" t="s">
        <v>110</v>
      </c>
      <c r="C870" s="67" t="s">
        <v>180</v>
      </c>
      <c r="D870" s="67" t="s">
        <v>130</v>
      </c>
      <c r="E870" s="67" t="s">
        <v>131</v>
      </c>
      <c r="F870" s="67" t="s">
        <v>215</v>
      </c>
      <c r="G870" s="67" t="s">
        <v>133</v>
      </c>
      <c r="H870">
        <v>5.3794918608257518E-2</v>
      </c>
      <c r="I870">
        <v>0.38792067480296877</v>
      </c>
      <c r="J870">
        <v>7</v>
      </c>
      <c r="K870" s="152"/>
      <c r="L870">
        <v>7</v>
      </c>
      <c r="M870">
        <v>0.38813131024393283</v>
      </c>
      <c r="N870" s="67" t="s">
        <v>179</v>
      </c>
      <c r="O870" s="67" t="s">
        <v>179</v>
      </c>
      <c r="P870" s="67" t="s">
        <v>179</v>
      </c>
      <c r="AC870" s="71"/>
      <c r="AE870"/>
    </row>
    <row r="871" spans="1:31">
      <c r="A871" s="148">
        <v>43739</v>
      </c>
      <c r="B871" s="67" t="s">
        <v>112</v>
      </c>
      <c r="C871" s="67" t="s">
        <v>161</v>
      </c>
      <c r="D871" s="67" t="s">
        <v>130</v>
      </c>
      <c r="E871" s="67" t="s">
        <v>131</v>
      </c>
      <c r="F871" s="67" t="s">
        <v>215</v>
      </c>
      <c r="G871" s="67" t="s">
        <v>134</v>
      </c>
      <c r="H871">
        <v>5.4776217973583306E-2</v>
      </c>
      <c r="I871">
        <v>0.39499692515949353</v>
      </c>
      <c r="J871">
        <v>7</v>
      </c>
      <c r="K871" s="152"/>
      <c r="L871">
        <v>7</v>
      </c>
      <c r="M871">
        <v>0.3951312733040116</v>
      </c>
      <c r="N871" s="67" t="s">
        <v>179</v>
      </c>
      <c r="O871" s="67" t="s">
        <v>179</v>
      </c>
      <c r="P871" s="67" t="s">
        <v>179</v>
      </c>
      <c r="AC871" s="71"/>
      <c r="AE871"/>
    </row>
    <row r="872" spans="1:31">
      <c r="A872" s="148">
        <v>43739</v>
      </c>
      <c r="B872" s="67" t="s">
        <v>114</v>
      </c>
      <c r="C872" s="67" t="s">
        <v>162</v>
      </c>
      <c r="D872" s="67" t="s">
        <v>130</v>
      </c>
      <c r="E872" s="67" t="s">
        <v>135</v>
      </c>
      <c r="F872" s="67" t="s">
        <v>216</v>
      </c>
      <c r="G872" s="67" t="s">
        <v>134</v>
      </c>
      <c r="H872">
        <v>1.8613192005747577E-2</v>
      </c>
      <c r="I872">
        <v>0.1342216363535586</v>
      </c>
      <c r="J872">
        <v>5</v>
      </c>
      <c r="K872" s="152"/>
      <c r="L872">
        <v>5</v>
      </c>
      <c r="M872">
        <v>0.13397228463463029</v>
      </c>
      <c r="N872" s="67" t="s">
        <v>179</v>
      </c>
      <c r="O872" s="67" t="s">
        <v>179</v>
      </c>
      <c r="P872" s="67" t="s">
        <v>179</v>
      </c>
      <c r="AC872" s="71"/>
      <c r="AE872"/>
    </row>
    <row r="873" spans="1:31">
      <c r="A873" s="148">
        <v>43739</v>
      </c>
      <c r="B873" s="67" t="s">
        <v>118</v>
      </c>
      <c r="C873" s="67" t="s">
        <v>163</v>
      </c>
      <c r="D873" s="67" t="s">
        <v>130</v>
      </c>
      <c r="E873" s="67" t="s">
        <v>136</v>
      </c>
      <c r="F873" s="67" t="s">
        <v>217</v>
      </c>
      <c r="G873" s="67" t="s">
        <v>133</v>
      </c>
      <c r="H873">
        <v>8.0305133128205267E-2</v>
      </c>
      <c r="I873">
        <v>0.27818514137326827</v>
      </c>
      <c r="J873">
        <v>7</v>
      </c>
      <c r="K873" s="152"/>
      <c r="L873">
        <v>7</v>
      </c>
      <c r="M873">
        <v>0.28246581766226803</v>
      </c>
      <c r="N873" s="67" t="s">
        <v>179</v>
      </c>
      <c r="O873" s="67" t="s">
        <v>179</v>
      </c>
      <c r="P873" s="67" t="s">
        <v>179</v>
      </c>
      <c r="AC873" s="71"/>
      <c r="AE873"/>
    </row>
    <row r="874" spans="1:31">
      <c r="A874" s="148">
        <v>43739</v>
      </c>
      <c r="B874" s="67" t="s">
        <v>115</v>
      </c>
      <c r="C874" s="67" t="s">
        <v>164</v>
      </c>
      <c r="D874" s="67" t="s">
        <v>130</v>
      </c>
      <c r="E874" s="67" t="s">
        <v>136</v>
      </c>
      <c r="F874" s="67" t="s">
        <v>217</v>
      </c>
      <c r="G874" s="67" t="s">
        <v>134</v>
      </c>
      <c r="H874">
        <v>8.0324813443310994E-2</v>
      </c>
      <c r="I874">
        <v>0.27825331598461239</v>
      </c>
      <c r="J874">
        <v>7</v>
      </c>
      <c r="K874" s="152"/>
      <c r="L874">
        <v>7</v>
      </c>
      <c r="M874">
        <v>0.28255629669080629</v>
      </c>
      <c r="N874" s="67" t="s">
        <v>179</v>
      </c>
      <c r="O874" s="67" t="s">
        <v>179</v>
      </c>
      <c r="P874" s="67" t="s">
        <v>179</v>
      </c>
      <c r="AC874" s="71"/>
      <c r="AE874"/>
    </row>
    <row r="875" spans="1:31">
      <c r="A875" s="148">
        <v>43739</v>
      </c>
      <c r="B875" s="67" t="s">
        <v>203</v>
      </c>
      <c r="C875" s="67" t="s">
        <v>203</v>
      </c>
      <c r="D875" s="67" t="s">
        <v>130</v>
      </c>
      <c r="E875" s="67" t="s">
        <v>203</v>
      </c>
      <c r="F875" s="67" t="s">
        <v>203</v>
      </c>
      <c r="G875" s="67" t="s">
        <v>203</v>
      </c>
      <c r="H875">
        <v>7.4695062936646342E-3</v>
      </c>
      <c r="I875">
        <v>7.0000000000000007E-2</v>
      </c>
      <c r="J875">
        <v>4</v>
      </c>
      <c r="K875" s="152"/>
      <c r="L875">
        <v>4</v>
      </c>
      <c r="M875">
        <v>7.0000000000000007E-2</v>
      </c>
      <c r="N875" s="67" t="s">
        <v>179</v>
      </c>
      <c r="O875" s="67" t="s">
        <v>179</v>
      </c>
      <c r="P875" s="67" t="s">
        <v>179</v>
      </c>
      <c r="AC875" s="71"/>
      <c r="AE875"/>
    </row>
    <row r="876" spans="1:31">
      <c r="A876" s="148">
        <v>43739</v>
      </c>
      <c r="B876" s="67" t="s">
        <v>123</v>
      </c>
      <c r="C876" s="67" t="s">
        <v>123</v>
      </c>
      <c r="D876" s="67" t="s">
        <v>130</v>
      </c>
      <c r="E876" s="67" t="s">
        <v>123</v>
      </c>
      <c r="F876" s="67" t="s">
        <v>123</v>
      </c>
      <c r="G876" s="67" t="s">
        <v>123</v>
      </c>
      <c r="H876">
        <v>1.7977164472654229E-2</v>
      </c>
      <c r="I876">
        <v>0.12963517658720872</v>
      </c>
      <c r="J876">
        <v>5</v>
      </c>
      <c r="K876" s="152"/>
      <c r="L876">
        <v>5</v>
      </c>
      <c r="M876">
        <v>0.13086862392854109</v>
      </c>
      <c r="N876" s="67" t="s">
        <v>179</v>
      </c>
      <c r="O876" s="67" t="s">
        <v>179</v>
      </c>
      <c r="P876" s="67" t="s">
        <v>179</v>
      </c>
      <c r="AC876" s="71"/>
      <c r="AE876"/>
    </row>
    <row r="877" spans="1:31">
      <c r="A877" s="148">
        <v>43733</v>
      </c>
      <c r="B877" s="67" t="s">
        <v>116</v>
      </c>
      <c r="C877" s="67" t="s">
        <v>165</v>
      </c>
      <c r="D877" s="67" t="s">
        <v>130</v>
      </c>
      <c r="E877" s="67" t="s">
        <v>137</v>
      </c>
      <c r="F877" s="67" t="s">
        <v>218</v>
      </c>
      <c r="G877" s="67" t="s">
        <v>133</v>
      </c>
      <c r="H877">
        <v>2.909325088549547E-2</v>
      </c>
      <c r="I877">
        <v>0.10078197738205276</v>
      </c>
      <c r="J877">
        <v>5</v>
      </c>
      <c r="K877" s="152">
        <v>43677</v>
      </c>
      <c r="L877">
        <v>4</v>
      </c>
      <c r="M877">
        <v>0.10078197738205276</v>
      </c>
      <c r="N877" s="67" t="s">
        <v>209</v>
      </c>
      <c r="O877" s="67" t="s">
        <v>209</v>
      </c>
      <c r="P877" s="67" t="s">
        <v>183</v>
      </c>
      <c r="AC877" s="71"/>
      <c r="AE877"/>
    </row>
    <row r="878" spans="1:31">
      <c r="A878" s="148">
        <v>43733</v>
      </c>
      <c r="B878" s="67" t="s">
        <v>117</v>
      </c>
      <c r="C878" s="67" t="s">
        <v>166</v>
      </c>
      <c r="D878" s="67" t="s">
        <v>130</v>
      </c>
      <c r="E878" s="67" t="s">
        <v>137</v>
      </c>
      <c r="F878" s="67" t="s">
        <v>218</v>
      </c>
      <c r="G878" s="67" t="s">
        <v>134</v>
      </c>
      <c r="H878">
        <v>2.9239986279606306E-2</v>
      </c>
      <c r="I878">
        <v>0.10129028369778999</v>
      </c>
      <c r="J878">
        <v>5</v>
      </c>
      <c r="K878" s="152">
        <v>43677</v>
      </c>
      <c r="L878">
        <v>4</v>
      </c>
      <c r="M878">
        <v>0.10129028369778999</v>
      </c>
      <c r="N878" s="67" t="s">
        <v>209</v>
      </c>
      <c r="O878" s="67" t="s">
        <v>209</v>
      </c>
      <c r="P878" s="67" t="s">
        <v>183</v>
      </c>
      <c r="AC878" s="71"/>
      <c r="AE878"/>
    </row>
    <row r="879" spans="1:31">
      <c r="A879" s="148">
        <v>43733</v>
      </c>
      <c r="B879" s="67" t="s">
        <v>110</v>
      </c>
      <c r="C879" s="67" t="s">
        <v>180</v>
      </c>
      <c r="D879" s="67" t="s">
        <v>130</v>
      </c>
      <c r="E879" s="67" t="s">
        <v>131</v>
      </c>
      <c r="F879" s="67" t="s">
        <v>215</v>
      </c>
      <c r="G879" s="67" t="s">
        <v>133</v>
      </c>
      <c r="H879">
        <v>5.3824128488366207E-2</v>
      </c>
      <c r="I879">
        <v>0.38813131024393283</v>
      </c>
      <c r="J879">
        <v>7</v>
      </c>
      <c r="K879" s="152"/>
      <c r="L879">
        <v>7</v>
      </c>
      <c r="M879">
        <v>0.38813131024393283</v>
      </c>
      <c r="N879" s="67" t="s">
        <v>179</v>
      </c>
      <c r="O879" s="67" t="s">
        <v>179</v>
      </c>
      <c r="P879" s="67" t="s">
        <v>179</v>
      </c>
      <c r="AC879" s="71"/>
      <c r="AE879"/>
    </row>
    <row r="880" spans="1:31">
      <c r="A880" s="148">
        <v>43733</v>
      </c>
      <c r="B880" s="67" t="s">
        <v>112</v>
      </c>
      <c r="C880" s="67" t="s">
        <v>161</v>
      </c>
      <c r="D880" s="67" t="s">
        <v>130</v>
      </c>
      <c r="E880" s="67" t="s">
        <v>131</v>
      </c>
      <c r="F880" s="67" t="s">
        <v>215</v>
      </c>
      <c r="G880" s="67" t="s">
        <v>134</v>
      </c>
      <c r="H880">
        <v>5.4794848709114968E-2</v>
      </c>
      <c r="I880">
        <v>0.3951312733040116</v>
      </c>
      <c r="J880">
        <v>7</v>
      </c>
      <c r="K880" s="152"/>
      <c r="L880">
        <v>7</v>
      </c>
      <c r="M880">
        <v>0.3951312733040116</v>
      </c>
      <c r="N880" s="67" t="s">
        <v>179</v>
      </c>
      <c r="O880" s="67" t="s">
        <v>179</v>
      </c>
      <c r="P880" s="67" t="s">
        <v>179</v>
      </c>
      <c r="AC880" s="71"/>
      <c r="AE880"/>
    </row>
    <row r="881" spans="1:31">
      <c r="A881" s="148">
        <v>43733</v>
      </c>
      <c r="B881" s="67" t="s">
        <v>114</v>
      </c>
      <c r="C881" s="67" t="s">
        <v>162</v>
      </c>
      <c r="D881" s="67" t="s">
        <v>130</v>
      </c>
      <c r="E881" s="67" t="s">
        <v>135</v>
      </c>
      <c r="F881" s="67" t="s">
        <v>216</v>
      </c>
      <c r="G881" s="67" t="s">
        <v>134</v>
      </c>
      <c r="H881">
        <v>1.8578613143892919E-2</v>
      </c>
      <c r="I881">
        <v>0.13397228463463029</v>
      </c>
      <c r="J881">
        <v>5</v>
      </c>
      <c r="K881" s="152"/>
      <c r="L881">
        <v>5</v>
      </c>
      <c r="M881">
        <v>0.13397228463463029</v>
      </c>
      <c r="N881" s="67" t="s">
        <v>179</v>
      </c>
      <c r="O881" s="67" t="s">
        <v>179</v>
      </c>
      <c r="P881" s="67" t="s">
        <v>179</v>
      </c>
      <c r="AC881" s="71"/>
      <c r="AE881"/>
    </row>
    <row r="882" spans="1:31">
      <c r="A882" s="148">
        <v>43733</v>
      </c>
      <c r="B882" s="67" t="s">
        <v>118</v>
      </c>
      <c r="C882" s="67" t="s">
        <v>163</v>
      </c>
      <c r="D882" s="67" t="s">
        <v>130</v>
      </c>
      <c r="E882" s="67" t="s">
        <v>136</v>
      </c>
      <c r="F882" s="67" t="s">
        <v>217</v>
      </c>
      <c r="G882" s="67" t="s">
        <v>133</v>
      </c>
      <c r="H882">
        <v>8.1540857932089095E-2</v>
      </c>
      <c r="I882">
        <v>0.28246581766226803</v>
      </c>
      <c r="J882">
        <v>7</v>
      </c>
      <c r="K882" s="152"/>
      <c r="L882">
        <v>7</v>
      </c>
      <c r="M882">
        <v>0.28246581766226803</v>
      </c>
      <c r="N882" s="67" t="s">
        <v>179</v>
      </c>
      <c r="O882" s="67" t="s">
        <v>179</v>
      </c>
      <c r="P882" s="67" t="s">
        <v>179</v>
      </c>
      <c r="AC882" s="71"/>
      <c r="AE882"/>
    </row>
    <row r="883" spans="1:31">
      <c r="A883" s="148">
        <v>43733</v>
      </c>
      <c r="B883" s="67" t="s">
        <v>115</v>
      </c>
      <c r="C883" s="67" t="s">
        <v>164</v>
      </c>
      <c r="D883" s="67" t="s">
        <v>130</v>
      </c>
      <c r="E883" s="67" t="s">
        <v>136</v>
      </c>
      <c r="F883" s="67" t="s">
        <v>217</v>
      </c>
      <c r="G883" s="67" t="s">
        <v>134</v>
      </c>
      <c r="H883">
        <v>8.1566976977830385E-2</v>
      </c>
      <c r="I883">
        <v>0.28255629669080629</v>
      </c>
      <c r="J883">
        <v>7</v>
      </c>
      <c r="K883" s="152"/>
      <c r="L883">
        <v>7</v>
      </c>
      <c r="M883">
        <v>0.28255629669080629</v>
      </c>
      <c r="N883" s="67" t="s">
        <v>179</v>
      </c>
      <c r="O883" s="67" t="s">
        <v>179</v>
      </c>
      <c r="P883" s="67" t="s">
        <v>179</v>
      </c>
      <c r="AC883" s="71"/>
      <c r="AE883"/>
    </row>
    <row r="884" spans="1:31">
      <c r="A884" s="148">
        <v>43733</v>
      </c>
      <c r="B884" s="67" t="s">
        <v>203</v>
      </c>
      <c r="C884" s="67" t="s">
        <v>203</v>
      </c>
      <c r="D884" s="67" t="s">
        <v>130</v>
      </c>
      <c r="E884" s="67" t="s">
        <v>203</v>
      </c>
      <c r="F884" s="67" t="s">
        <v>203</v>
      </c>
      <c r="G884" s="67" t="s">
        <v>203</v>
      </c>
      <c r="H884">
        <v>7.7402860824908812E-3</v>
      </c>
      <c r="I884">
        <v>7.0000000000000007E-2</v>
      </c>
      <c r="J884">
        <v>4</v>
      </c>
      <c r="K884" s="152"/>
      <c r="L884">
        <v>4</v>
      </c>
      <c r="M884">
        <v>7.0000000000000007E-2</v>
      </c>
      <c r="N884" s="67" t="s">
        <v>179</v>
      </c>
      <c r="O884" s="67" t="s">
        <v>179</v>
      </c>
      <c r="P884" s="67" t="s">
        <v>179</v>
      </c>
      <c r="AC884" s="71"/>
      <c r="AE884"/>
    </row>
    <row r="885" spans="1:31">
      <c r="A885" s="148">
        <v>43733</v>
      </c>
      <c r="B885" s="67" t="s">
        <v>123</v>
      </c>
      <c r="C885" s="67" t="s">
        <v>123</v>
      </c>
      <c r="D885" s="67" t="s">
        <v>130</v>
      </c>
      <c r="E885" s="67" t="s">
        <v>123</v>
      </c>
      <c r="F885" s="67" t="s">
        <v>123</v>
      </c>
      <c r="G885" s="67" t="s">
        <v>123</v>
      </c>
      <c r="H885">
        <v>1.8148212843221868E-2</v>
      </c>
      <c r="I885">
        <v>0.13086862392854109</v>
      </c>
      <c r="J885">
        <v>5</v>
      </c>
      <c r="K885" s="152"/>
      <c r="L885">
        <v>5</v>
      </c>
      <c r="M885">
        <v>0.13086862392854109</v>
      </c>
      <c r="N885" s="67" t="s">
        <v>179</v>
      </c>
      <c r="O885" s="67" t="s">
        <v>179</v>
      </c>
      <c r="P885" s="67" t="s">
        <v>179</v>
      </c>
      <c r="AC885" s="71"/>
      <c r="AE885"/>
    </row>
    <row r="886" spans="1:31">
      <c r="A886" s="148">
        <v>43726</v>
      </c>
      <c r="B886" s="67" t="s">
        <v>116</v>
      </c>
      <c r="C886" s="67" t="s">
        <v>165</v>
      </c>
      <c r="D886" s="67" t="s">
        <v>130</v>
      </c>
      <c r="E886" s="67" t="s">
        <v>137</v>
      </c>
      <c r="F886" s="67" t="s">
        <v>218</v>
      </c>
      <c r="G886" s="67" t="s">
        <v>133</v>
      </c>
      <c r="H886">
        <v>2.8884681989497594E-2</v>
      </c>
      <c r="I886">
        <v>0.10005947353255902</v>
      </c>
      <c r="J886">
        <v>5</v>
      </c>
      <c r="K886" s="152">
        <v>43679</v>
      </c>
      <c r="L886">
        <v>4</v>
      </c>
      <c r="N886" s="67" t="s">
        <v>181</v>
      </c>
      <c r="O886" s="67" t="s">
        <v>182</v>
      </c>
      <c r="P886" s="67" t="s">
        <v>183</v>
      </c>
      <c r="AC886" s="71"/>
      <c r="AE886"/>
    </row>
    <row r="887" spans="1:31">
      <c r="A887" s="148">
        <v>43726</v>
      </c>
      <c r="B887" s="67" t="s">
        <v>117</v>
      </c>
      <c r="C887" s="67" t="s">
        <v>166</v>
      </c>
      <c r="D887" s="67" t="s">
        <v>130</v>
      </c>
      <c r="E887" s="67" t="s">
        <v>137</v>
      </c>
      <c r="F887" s="67" t="s">
        <v>218</v>
      </c>
      <c r="G887" s="67" t="s">
        <v>134</v>
      </c>
      <c r="H887">
        <v>2.9019022865559747E-2</v>
      </c>
      <c r="I887">
        <v>0.10052484397830494</v>
      </c>
      <c r="J887">
        <v>5</v>
      </c>
      <c r="K887" s="152">
        <v>43679</v>
      </c>
      <c r="L887">
        <v>4</v>
      </c>
      <c r="N887" s="67" t="s">
        <v>181</v>
      </c>
      <c r="O887" s="67" t="s">
        <v>182</v>
      </c>
      <c r="P887" s="67" t="s">
        <v>183</v>
      </c>
      <c r="AC887" s="71"/>
      <c r="AE887"/>
    </row>
    <row r="888" spans="1:31">
      <c r="A888" s="148">
        <v>43726</v>
      </c>
      <c r="B888" s="67" t="s">
        <v>110</v>
      </c>
      <c r="C888" s="67" t="s">
        <v>180</v>
      </c>
      <c r="D888" s="67" t="s">
        <v>130</v>
      </c>
      <c r="E888" s="67" t="s">
        <v>131</v>
      </c>
      <c r="F888" s="67" t="s">
        <v>215</v>
      </c>
      <c r="G888" s="67" t="s">
        <v>133</v>
      </c>
      <c r="H888">
        <v>5.3745670296549884E-2</v>
      </c>
      <c r="I888">
        <v>0.38756554017678496</v>
      </c>
      <c r="J888">
        <v>7</v>
      </c>
      <c r="K888" s="152"/>
      <c r="L888">
        <v>7</v>
      </c>
      <c r="N888" s="67" t="s">
        <v>179</v>
      </c>
      <c r="O888" s="67" t="s">
        <v>179</v>
      </c>
      <c r="P888" s="67" t="s">
        <v>179</v>
      </c>
      <c r="AC888" s="71"/>
      <c r="AE888"/>
    </row>
    <row r="889" spans="1:31">
      <c r="A889" s="148">
        <v>43726</v>
      </c>
      <c r="B889" s="67" t="s">
        <v>112</v>
      </c>
      <c r="C889" s="67" t="s">
        <v>161</v>
      </c>
      <c r="D889" s="67" t="s">
        <v>130</v>
      </c>
      <c r="E889" s="67" t="s">
        <v>131</v>
      </c>
      <c r="F889" s="67" t="s">
        <v>215</v>
      </c>
      <c r="G889" s="67" t="s">
        <v>134</v>
      </c>
      <c r="H889">
        <v>5.4685384310689714E-2</v>
      </c>
      <c r="I889">
        <v>0.39434191430129145</v>
      </c>
      <c r="J889">
        <v>7</v>
      </c>
      <c r="K889" s="152"/>
      <c r="L889">
        <v>7</v>
      </c>
      <c r="N889" s="67" t="s">
        <v>179</v>
      </c>
      <c r="O889" s="67" t="s">
        <v>179</v>
      </c>
      <c r="P889" s="67" t="s">
        <v>179</v>
      </c>
      <c r="AC889" s="71"/>
      <c r="AE889"/>
    </row>
    <row r="890" spans="1:31">
      <c r="A890" s="148">
        <v>43726</v>
      </c>
      <c r="B890" s="67" t="s">
        <v>114</v>
      </c>
      <c r="C890" s="67" t="s">
        <v>162</v>
      </c>
      <c r="D890" s="67" t="s">
        <v>130</v>
      </c>
      <c r="E890" s="67" t="s">
        <v>135</v>
      </c>
      <c r="F890" s="67" t="s">
        <v>216</v>
      </c>
      <c r="G890" s="67" t="s">
        <v>134</v>
      </c>
      <c r="H890">
        <v>1.8534468944053049E-2</v>
      </c>
      <c r="I890">
        <v>0.13365395628255633</v>
      </c>
      <c r="J890">
        <v>5</v>
      </c>
      <c r="K890" s="152"/>
      <c r="L890">
        <v>5</v>
      </c>
      <c r="N890" s="67" t="s">
        <v>179</v>
      </c>
      <c r="O890" s="67" t="s">
        <v>179</v>
      </c>
      <c r="P890" s="67" t="s">
        <v>179</v>
      </c>
      <c r="AC890" s="71"/>
      <c r="AE890"/>
    </row>
    <row r="891" spans="1:31">
      <c r="A891" s="148">
        <v>43726</v>
      </c>
      <c r="B891" s="67" t="s">
        <v>118</v>
      </c>
      <c r="C891" s="67" t="s">
        <v>163</v>
      </c>
      <c r="D891" s="67" t="s">
        <v>130</v>
      </c>
      <c r="E891" s="67" t="s">
        <v>136</v>
      </c>
      <c r="F891" s="67" t="s">
        <v>217</v>
      </c>
      <c r="G891" s="67" t="s">
        <v>133</v>
      </c>
      <c r="H891">
        <v>8.0305133128205267E-2</v>
      </c>
      <c r="I891">
        <v>0.27818514137326827</v>
      </c>
      <c r="J891">
        <v>7</v>
      </c>
      <c r="K891" s="152"/>
      <c r="L891">
        <v>7</v>
      </c>
      <c r="N891" s="67" t="s">
        <v>179</v>
      </c>
      <c r="O891" s="67" t="s">
        <v>179</v>
      </c>
      <c r="P891" s="67" t="s">
        <v>179</v>
      </c>
      <c r="AC891" s="71"/>
      <c r="AE891"/>
    </row>
    <row r="892" spans="1:31">
      <c r="A892" s="148">
        <v>43726</v>
      </c>
      <c r="B892" s="67" t="s">
        <v>115</v>
      </c>
      <c r="C892" s="67" t="s">
        <v>164</v>
      </c>
      <c r="D892" s="67" t="s">
        <v>130</v>
      </c>
      <c r="E892" s="67" t="s">
        <v>136</v>
      </c>
      <c r="F892" s="67" t="s">
        <v>217</v>
      </c>
      <c r="G892" s="67" t="s">
        <v>134</v>
      </c>
      <c r="H892">
        <v>8.0324813443310994E-2</v>
      </c>
      <c r="I892">
        <v>0.27825331598461239</v>
      </c>
      <c r="J892">
        <v>7</v>
      </c>
      <c r="K892" s="152"/>
      <c r="L892">
        <v>7</v>
      </c>
      <c r="N892" s="67" t="s">
        <v>179</v>
      </c>
      <c r="O892" s="67" t="s">
        <v>179</v>
      </c>
      <c r="P892" s="67" t="s">
        <v>179</v>
      </c>
      <c r="AC892" s="71"/>
      <c r="AE892"/>
    </row>
    <row r="893" spans="1:31">
      <c r="A893" s="148">
        <v>43726</v>
      </c>
      <c r="B893" s="67" t="s">
        <v>123</v>
      </c>
      <c r="C893" s="67" t="s">
        <v>123</v>
      </c>
      <c r="D893" s="67" t="s">
        <v>130</v>
      </c>
      <c r="E893" s="67" t="s">
        <v>123</v>
      </c>
      <c r="F893" s="67" t="s">
        <v>123</v>
      </c>
      <c r="G893" s="67" t="s">
        <v>123</v>
      </c>
      <c r="H893">
        <v>1.5855164130846644E-2</v>
      </c>
      <c r="I893">
        <v>0.11433321450933001</v>
      </c>
      <c r="J893">
        <v>5</v>
      </c>
      <c r="K893" s="152"/>
      <c r="L893">
        <v>5</v>
      </c>
      <c r="N893" s="67" t="s">
        <v>179</v>
      </c>
      <c r="O893" s="67" t="s">
        <v>179</v>
      </c>
      <c r="P893" s="67" t="s">
        <v>179</v>
      </c>
      <c r="AC893" s="71"/>
      <c r="AE893"/>
    </row>
    <row r="894" spans="1:31">
      <c r="A894" s="148">
        <v>43707</v>
      </c>
      <c r="B894" s="67" t="s">
        <v>116</v>
      </c>
      <c r="C894" s="67" t="s">
        <v>165</v>
      </c>
      <c r="D894" s="67" t="s">
        <v>130</v>
      </c>
      <c r="E894" s="67" t="s">
        <v>137</v>
      </c>
      <c r="F894" s="67" t="s">
        <v>218</v>
      </c>
      <c r="G894" s="67" t="s">
        <v>133</v>
      </c>
      <c r="I894">
        <v>0.10053847267934223</v>
      </c>
      <c r="J894">
        <v>5</v>
      </c>
      <c r="K894" s="152"/>
      <c r="L894">
        <v>4</v>
      </c>
      <c r="N894" s="67"/>
      <c r="O894" s="67"/>
      <c r="P894" s="67"/>
      <c r="AC894" s="71"/>
      <c r="AE894"/>
    </row>
    <row r="895" spans="1:31">
      <c r="A895" s="148">
        <v>43707</v>
      </c>
      <c r="B895" s="67" t="s">
        <v>117</v>
      </c>
      <c r="C895" s="67" t="s">
        <v>166</v>
      </c>
      <c r="D895" s="67" t="s">
        <v>130</v>
      </c>
      <c r="E895" s="67" t="s">
        <v>137</v>
      </c>
      <c r="F895" s="67" t="s">
        <v>218</v>
      </c>
      <c r="G895" s="67" t="s">
        <v>134</v>
      </c>
      <c r="I895">
        <v>0.10102388370232836</v>
      </c>
      <c r="J895">
        <v>5</v>
      </c>
      <c r="K895" s="152"/>
      <c r="L895">
        <v>4</v>
      </c>
      <c r="N895" s="67"/>
      <c r="O895" s="67"/>
      <c r="P895" s="67"/>
      <c r="AC895" s="71"/>
      <c r="AE895"/>
    </row>
    <row r="896" spans="1:31">
      <c r="A896" s="148">
        <v>43707</v>
      </c>
      <c r="B896" s="67" t="s">
        <v>110</v>
      </c>
      <c r="C896" s="67" t="s">
        <v>180</v>
      </c>
      <c r="D896" s="67" t="s">
        <v>130</v>
      </c>
      <c r="E896" s="67" t="s">
        <v>131</v>
      </c>
      <c r="F896" s="67" t="s">
        <v>215</v>
      </c>
      <c r="G896" s="67" t="s">
        <v>133</v>
      </c>
      <c r="I896">
        <v>0.38694965349828708</v>
      </c>
      <c r="J896">
        <v>7</v>
      </c>
      <c r="K896" s="152"/>
      <c r="L896">
        <v>7</v>
      </c>
      <c r="N896" s="67"/>
      <c r="O896" s="67"/>
      <c r="P896" s="67"/>
      <c r="AC896" s="71"/>
      <c r="AE896"/>
    </row>
    <row r="897" spans="1:31">
      <c r="A897" s="148">
        <v>43707</v>
      </c>
      <c r="B897" s="67" t="s">
        <v>112</v>
      </c>
      <c r="C897" s="67" t="s">
        <v>161</v>
      </c>
      <c r="D897" s="67" t="s">
        <v>130</v>
      </c>
      <c r="E897" s="67" t="s">
        <v>131</v>
      </c>
      <c r="F897" s="67" t="s">
        <v>215</v>
      </c>
      <c r="G897" s="67" t="s">
        <v>134</v>
      </c>
      <c r="I897">
        <v>0.39332532899716333</v>
      </c>
      <c r="J897">
        <v>7</v>
      </c>
      <c r="K897" s="152"/>
      <c r="L897">
        <v>7</v>
      </c>
      <c r="N897" s="67"/>
      <c r="O897" s="67"/>
      <c r="P897" s="67"/>
      <c r="AC897" s="71"/>
      <c r="AE897"/>
    </row>
    <row r="898" spans="1:31">
      <c r="A898" s="148">
        <v>43707</v>
      </c>
      <c r="B898" s="67" t="s">
        <v>114</v>
      </c>
      <c r="C898" s="67" t="s">
        <v>162</v>
      </c>
      <c r="D898" s="67" t="s">
        <v>130</v>
      </c>
      <c r="E898" s="67" t="s">
        <v>135</v>
      </c>
      <c r="F898" s="67" t="s">
        <v>216</v>
      </c>
      <c r="G898" s="67" t="s">
        <v>134</v>
      </c>
      <c r="I898">
        <v>0.13503442240962349</v>
      </c>
      <c r="J898">
        <v>5</v>
      </c>
      <c r="K898" s="152"/>
      <c r="L898">
        <v>5</v>
      </c>
      <c r="N898" s="67"/>
      <c r="O898" s="67"/>
      <c r="P898" s="67"/>
      <c r="AC898" s="71"/>
      <c r="AE898"/>
    </row>
    <row r="899" spans="1:31">
      <c r="A899" s="148">
        <v>43707</v>
      </c>
      <c r="B899" s="67" t="s">
        <v>118</v>
      </c>
      <c r="C899" s="67" t="s">
        <v>163</v>
      </c>
      <c r="D899" s="67" t="s">
        <v>130</v>
      </c>
      <c r="E899" s="67" t="s">
        <v>136</v>
      </c>
      <c r="F899" s="67" t="s">
        <v>217</v>
      </c>
      <c r="G899" s="67" t="s">
        <v>133</v>
      </c>
      <c r="I899">
        <v>0.28246581766226792</v>
      </c>
      <c r="J899">
        <v>7</v>
      </c>
      <c r="K899" s="152"/>
      <c r="L899">
        <v>7</v>
      </c>
      <c r="N899" s="67"/>
      <c r="O899" s="67"/>
      <c r="P899" s="67"/>
      <c r="AC899" s="71"/>
      <c r="AE899"/>
    </row>
    <row r="900" spans="1:31">
      <c r="A900" s="148">
        <v>43707</v>
      </c>
      <c r="B900" s="67" t="s">
        <v>115</v>
      </c>
      <c r="C900" s="67" t="s">
        <v>164</v>
      </c>
      <c r="D900" s="67" t="s">
        <v>130</v>
      </c>
      <c r="E900" s="67" t="s">
        <v>136</v>
      </c>
      <c r="F900" s="67" t="s">
        <v>217</v>
      </c>
      <c r="G900" s="67" t="s">
        <v>134</v>
      </c>
      <c r="I900">
        <v>0.28360390433094218</v>
      </c>
      <c r="J900">
        <v>7</v>
      </c>
      <c r="K900" s="152"/>
      <c r="L900">
        <v>7</v>
      </c>
      <c r="N900" s="67"/>
      <c r="O900" s="67"/>
      <c r="P900" s="67"/>
      <c r="AC900" s="71"/>
      <c r="AE900"/>
    </row>
    <row r="901" spans="1:31">
      <c r="A901" s="148">
        <v>43700</v>
      </c>
      <c r="B901" s="67" t="s">
        <v>110</v>
      </c>
      <c r="C901" s="67" t="s">
        <v>180</v>
      </c>
      <c r="D901" s="67" t="s">
        <v>130</v>
      </c>
      <c r="E901" s="67" t="s">
        <v>131</v>
      </c>
      <c r="F901" s="67" t="s">
        <v>215</v>
      </c>
      <c r="G901" s="67" t="s">
        <v>133</v>
      </c>
      <c r="I901">
        <v>0.38816803965067026</v>
      </c>
      <c r="J901">
        <v>7</v>
      </c>
      <c r="K901" s="152"/>
      <c r="L901">
        <v>7</v>
      </c>
      <c r="N901" s="67"/>
      <c r="O901" s="67"/>
      <c r="P901" s="67"/>
      <c r="AC901" s="71"/>
      <c r="AE901"/>
    </row>
    <row r="902" spans="1:31">
      <c r="A902" s="148">
        <v>43700</v>
      </c>
      <c r="B902" s="67" t="s">
        <v>112</v>
      </c>
      <c r="C902" s="67" t="s">
        <v>161</v>
      </c>
      <c r="D902" s="67" t="s">
        <v>130</v>
      </c>
      <c r="E902" s="67" t="s">
        <v>131</v>
      </c>
      <c r="F902" s="67" t="s">
        <v>215</v>
      </c>
      <c r="G902" s="67" t="s">
        <v>134</v>
      </c>
      <c r="I902">
        <v>0.39450932836873076</v>
      </c>
      <c r="J902">
        <v>7</v>
      </c>
      <c r="K902" s="152"/>
      <c r="L902">
        <v>7</v>
      </c>
      <c r="N902" s="67"/>
      <c r="O902" s="67"/>
      <c r="P902" s="67"/>
      <c r="AC902" s="71"/>
      <c r="AE902"/>
    </row>
    <row r="903" spans="1:31">
      <c r="A903" s="148">
        <v>43700</v>
      </c>
      <c r="B903" s="67" t="s">
        <v>114</v>
      </c>
      <c r="C903" s="67" t="s">
        <v>162</v>
      </c>
      <c r="D903" s="67" t="s">
        <v>130</v>
      </c>
      <c r="E903" s="67" t="s">
        <v>135</v>
      </c>
      <c r="F903" s="67" t="s">
        <v>216</v>
      </c>
      <c r="G903" s="67" t="s">
        <v>134</v>
      </c>
      <c r="I903">
        <v>0.13528935922258212</v>
      </c>
      <c r="J903">
        <v>5</v>
      </c>
      <c r="K903" s="152"/>
      <c r="L903">
        <v>5</v>
      </c>
      <c r="N903" s="67"/>
      <c r="O903" s="67"/>
      <c r="P903" s="67"/>
      <c r="AC903" s="71"/>
      <c r="AE903"/>
    </row>
    <row r="904" spans="1:31">
      <c r="A904" s="148">
        <v>43693</v>
      </c>
      <c r="B904" s="67" t="s">
        <v>110</v>
      </c>
      <c r="C904" s="67" t="s">
        <v>180</v>
      </c>
      <c r="D904" s="67" t="s">
        <v>130</v>
      </c>
      <c r="E904" s="67" t="s">
        <v>131</v>
      </c>
      <c r="F904" s="67" t="s">
        <v>215</v>
      </c>
      <c r="G904" s="67" t="s">
        <v>133</v>
      </c>
      <c r="I904">
        <v>0.38797535978266479</v>
      </c>
      <c r="J904">
        <v>7</v>
      </c>
      <c r="K904" s="152"/>
      <c r="L904">
        <v>7</v>
      </c>
      <c r="N904" s="67"/>
      <c r="O904" s="67"/>
      <c r="P904" s="67"/>
      <c r="AC904" s="71"/>
      <c r="AE904"/>
    </row>
    <row r="905" spans="1:31">
      <c r="A905" s="148">
        <v>43693</v>
      </c>
      <c r="B905" s="67" t="s">
        <v>112</v>
      </c>
      <c r="C905" s="67" t="s">
        <v>161</v>
      </c>
      <c r="D905" s="67" t="s">
        <v>130</v>
      </c>
      <c r="E905" s="67" t="s">
        <v>131</v>
      </c>
      <c r="F905" s="67" t="s">
        <v>215</v>
      </c>
      <c r="G905" s="67" t="s">
        <v>134</v>
      </c>
      <c r="I905">
        <v>0.39423398797547177</v>
      </c>
      <c r="J905">
        <v>7</v>
      </c>
      <c r="K905" s="152"/>
      <c r="L905">
        <v>7</v>
      </c>
      <c r="N905" s="67"/>
      <c r="O905" s="67"/>
      <c r="P905" s="67"/>
      <c r="AC905" s="71"/>
      <c r="AE905"/>
    </row>
    <row r="906" spans="1:31">
      <c r="A906" s="148">
        <v>43693</v>
      </c>
      <c r="B906" s="67" t="s">
        <v>114</v>
      </c>
      <c r="C906" s="67" t="s">
        <v>162</v>
      </c>
      <c r="D906" s="67" t="s">
        <v>130</v>
      </c>
      <c r="E906" s="67" t="s">
        <v>135</v>
      </c>
      <c r="F906" s="67" t="s">
        <v>216</v>
      </c>
      <c r="G906" s="67" t="s">
        <v>134</v>
      </c>
      <c r="I906">
        <v>0.13533265082729948</v>
      </c>
      <c r="J906">
        <v>5</v>
      </c>
      <c r="K906" s="152"/>
      <c r="L906">
        <v>5</v>
      </c>
      <c r="N906" s="67"/>
      <c r="O906" s="67"/>
      <c r="P906" s="67"/>
      <c r="AC906" s="71"/>
      <c r="AE906"/>
    </row>
    <row r="907" spans="1:31">
      <c r="A907" s="148">
        <v>43686</v>
      </c>
      <c r="B907" s="67" t="s">
        <v>110</v>
      </c>
      <c r="C907" s="67" t="s">
        <v>180</v>
      </c>
      <c r="D907" s="67" t="s">
        <v>130</v>
      </c>
      <c r="E907" s="67" t="s">
        <v>131</v>
      </c>
      <c r="F907" s="67" t="s">
        <v>215</v>
      </c>
      <c r="G907" s="67" t="s">
        <v>133</v>
      </c>
      <c r="I907">
        <v>0.38785441136773496</v>
      </c>
      <c r="J907">
        <v>7</v>
      </c>
      <c r="K907" s="152"/>
      <c r="L907">
        <v>7</v>
      </c>
      <c r="N907" s="67"/>
      <c r="O907" s="67"/>
      <c r="P907" s="67"/>
      <c r="AC907" s="71"/>
      <c r="AE907"/>
    </row>
    <row r="908" spans="1:31">
      <c r="A908" s="148">
        <v>43686</v>
      </c>
      <c r="B908" s="67" t="s">
        <v>112</v>
      </c>
      <c r="C908" s="67" t="s">
        <v>161</v>
      </c>
      <c r="D908" s="67" t="s">
        <v>130</v>
      </c>
      <c r="E908" s="67" t="s">
        <v>131</v>
      </c>
      <c r="F908" s="67" t="s">
        <v>215</v>
      </c>
      <c r="G908" s="67" t="s">
        <v>134</v>
      </c>
      <c r="I908">
        <v>0.39400307624289627</v>
      </c>
      <c r="J908">
        <v>7</v>
      </c>
      <c r="K908" s="152"/>
      <c r="L908">
        <v>7</v>
      </c>
      <c r="N908" s="67"/>
      <c r="O908" s="67"/>
      <c r="P908" s="67"/>
      <c r="AC908" s="71"/>
      <c r="AE908"/>
    </row>
    <row r="909" spans="1:31">
      <c r="A909" s="148">
        <v>43686</v>
      </c>
      <c r="B909" s="67" t="s">
        <v>114</v>
      </c>
      <c r="C909" s="67" t="s">
        <v>162</v>
      </c>
      <c r="D909" s="67" t="s">
        <v>130</v>
      </c>
      <c r="E909" s="67" t="s">
        <v>135</v>
      </c>
      <c r="F909" s="67" t="s">
        <v>216</v>
      </c>
      <c r="G909" s="67" t="s">
        <v>134</v>
      </c>
      <c r="I909">
        <v>0.13549212686901657</v>
      </c>
      <c r="J909">
        <v>5</v>
      </c>
      <c r="K909" s="152"/>
      <c r="L909">
        <v>5</v>
      </c>
      <c r="N909" s="67"/>
      <c r="O909" s="67"/>
      <c r="P909" s="67"/>
      <c r="AC909" s="71"/>
      <c r="AE909"/>
    </row>
    <row r="910" spans="1:31">
      <c r="A910" s="148">
        <v>43679</v>
      </c>
      <c r="B910" s="67" t="s">
        <v>116</v>
      </c>
      <c r="C910" s="67" t="s">
        <v>165</v>
      </c>
      <c r="D910" s="67" t="s">
        <v>130</v>
      </c>
      <c r="E910" s="67" t="s">
        <v>137</v>
      </c>
      <c r="F910" s="67" t="s">
        <v>218</v>
      </c>
      <c r="G910" s="67" t="s">
        <v>133</v>
      </c>
      <c r="J910">
        <v>5</v>
      </c>
      <c r="K910" s="152"/>
      <c r="L910">
        <v>4</v>
      </c>
      <c r="N910" s="67"/>
      <c r="O910" s="67"/>
      <c r="P910" s="67"/>
      <c r="AC910" s="71"/>
      <c r="AE910"/>
    </row>
    <row r="911" spans="1:31">
      <c r="A911" s="148">
        <v>43679</v>
      </c>
      <c r="B911" s="67" t="s">
        <v>117</v>
      </c>
      <c r="C911" s="67" t="s">
        <v>166</v>
      </c>
      <c r="D911" s="67" t="s">
        <v>130</v>
      </c>
      <c r="E911" s="67" t="s">
        <v>137</v>
      </c>
      <c r="F911" s="67" t="s">
        <v>218</v>
      </c>
      <c r="G911" s="67" t="s">
        <v>134</v>
      </c>
      <c r="J911">
        <v>5</v>
      </c>
      <c r="K911" s="152"/>
      <c r="L911">
        <v>4</v>
      </c>
      <c r="N911" s="67"/>
      <c r="O911" s="67"/>
      <c r="P911" s="67"/>
      <c r="AC911" s="71"/>
      <c r="AE911"/>
    </row>
    <row r="912" spans="1:31">
      <c r="A912" s="148">
        <v>43679</v>
      </c>
      <c r="B912" s="67" t="s">
        <v>110</v>
      </c>
      <c r="C912" s="67" t="s">
        <v>180</v>
      </c>
      <c r="D912" s="67" t="s">
        <v>130</v>
      </c>
      <c r="E912" s="67" t="s">
        <v>131</v>
      </c>
      <c r="F912" s="67" t="s">
        <v>215</v>
      </c>
      <c r="G912" s="67" t="s">
        <v>133</v>
      </c>
      <c r="I912">
        <v>0.38690089626184077</v>
      </c>
      <c r="J912">
        <v>7</v>
      </c>
      <c r="K912" s="152"/>
      <c r="L912">
        <v>7</v>
      </c>
      <c r="N912" s="67"/>
      <c r="O912" s="67"/>
      <c r="P912" s="67"/>
      <c r="AC912" s="71"/>
      <c r="AE912"/>
    </row>
    <row r="913" spans="1:31">
      <c r="A913" s="148">
        <v>43679</v>
      </c>
      <c r="B913" s="67" t="s">
        <v>112</v>
      </c>
      <c r="C913" s="67" t="s">
        <v>161</v>
      </c>
      <c r="D913" s="67" t="s">
        <v>130</v>
      </c>
      <c r="E913" s="67" t="s">
        <v>131</v>
      </c>
      <c r="F913" s="67" t="s">
        <v>215</v>
      </c>
      <c r="G913" s="67" t="s">
        <v>134</v>
      </c>
      <c r="I913">
        <v>0.39288200964696435</v>
      </c>
      <c r="J913">
        <v>7</v>
      </c>
      <c r="K913" s="152"/>
      <c r="L913">
        <v>7</v>
      </c>
      <c r="N913" s="67"/>
      <c r="O913" s="67"/>
      <c r="P913" s="67"/>
      <c r="AC913" s="71"/>
      <c r="AE913"/>
    </row>
    <row r="914" spans="1:31">
      <c r="A914" s="148">
        <v>43679</v>
      </c>
      <c r="B914" s="67" t="s">
        <v>114</v>
      </c>
      <c r="C914" s="67" t="s">
        <v>162</v>
      </c>
      <c r="D914" s="67" t="s">
        <v>130</v>
      </c>
      <c r="E914" s="67" t="s">
        <v>135</v>
      </c>
      <c r="F914" s="67" t="s">
        <v>216</v>
      </c>
      <c r="G914" s="67" t="s">
        <v>134</v>
      </c>
      <c r="I914">
        <v>0.13520446368213279</v>
      </c>
      <c r="J914">
        <v>5</v>
      </c>
      <c r="K914" s="152"/>
      <c r="L914">
        <v>5</v>
      </c>
      <c r="N914" s="67"/>
      <c r="O914" s="67"/>
      <c r="P914" s="67"/>
      <c r="AC914" s="71"/>
      <c r="AE914"/>
    </row>
    <row r="915" spans="1:31">
      <c r="A915" s="148">
        <v>43677</v>
      </c>
      <c r="B915" s="67" t="s">
        <v>116</v>
      </c>
      <c r="C915" s="67" t="s">
        <v>165</v>
      </c>
      <c r="D915" s="67" t="s">
        <v>130</v>
      </c>
      <c r="E915" s="67" t="s">
        <v>137</v>
      </c>
      <c r="F915" s="67" t="s">
        <v>218</v>
      </c>
      <c r="G915" s="67" t="s">
        <v>133</v>
      </c>
      <c r="I915">
        <v>0.100242129752484</v>
      </c>
      <c r="J915">
        <v>5</v>
      </c>
      <c r="K915" s="152"/>
      <c r="L915">
        <v>4</v>
      </c>
      <c r="N915" s="67"/>
      <c r="O915" s="67"/>
      <c r="P915" s="67"/>
      <c r="AC915" s="71"/>
      <c r="AE915"/>
    </row>
    <row r="916" spans="1:31">
      <c r="A916" s="148">
        <v>43677</v>
      </c>
      <c r="B916" s="67" t="s">
        <v>117</v>
      </c>
      <c r="C916" s="67" t="s">
        <v>166</v>
      </c>
      <c r="D916" s="67" t="s">
        <v>130</v>
      </c>
      <c r="E916" s="67" t="s">
        <v>137</v>
      </c>
      <c r="F916" s="67" t="s">
        <v>218</v>
      </c>
      <c r="G916" s="67" t="s">
        <v>134</v>
      </c>
      <c r="I916">
        <v>0.10068773039731845</v>
      </c>
      <c r="J916">
        <v>5</v>
      </c>
      <c r="K916" s="152"/>
      <c r="L916">
        <v>4</v>
      </c>
      <c r="N916" s="67"/>
      <c r="O916" s="67"/>
      <c r="P916" s="67"/>
      <c r="AC916" s="71"/>
      <c r="AE916"/>
    </row>
    <row r="917" spans="1:31">
      <c r="A917" s="148">
        <v>43677</v>
      </c>
      <c r="B917" s="67" t="s">
        <v>118</v>
      </c>
      <c r="C917" s="67" t="s">
        <v>163</v>
      </c>
      <c r="D917" s="67" t="s">
        <v>130</v>
      </c>
      <c r="E917" s="67" t="s">
        <v>136</v>
      </c>
      <c r="F917" s="67" t="s">
        <v>217</v>
      </c>
      <c r="G917" s="67" t="s">
        <v>133</v>
      </c>
      <c r="I917">
        <v>0.28018676572081269</v>
      </c>
      <c r="J917">
        <v>7</v>
      </c>
      <c r="K917" s="152"/>
      <c r="L917">
        <v>7</v>
      </c>
      <c r="N917" s="67"/>
      <c r="O917" s="67"/>
      <c r="P917" s="67"/>
      <c r="AC917" s="71"/>
      <c r="AE917"/>
    </row>
    <row r="918" spans="1:31">
      <c r="A918" s="148">
        <v>43677</v>
      </c>
      <c r="B918" s="67" t="s">
        <v>115</v>
      </c>
      <c r="C918" s="67" t="s">
        <v>164</v>
      </c>
      <c r="D918" s="67" t="s">
        <v>130</v>
      </c>
      <c r="E918" s="67" t="s">
        <v>136</v>
      </c>
      <c r="F918" s="67" t="s">
        <v>217</v>
      </c>
      <c r="G918" s="67" t="s">
        <v>134</v>
      </c>
      <c r="I918">
        <v>0.28132617911122354</v>
      </c>
      <c r="J918">
        <v>7</v>
      </c>
      <c r="K918" s="152"/>
      <c r="L918">
        <v>7</v>
      </c>
      <c r="N918" s="67"/>
      <c r="O918" s="67"/>
      <c r="P918" s="67"/>
      <c r="AC918" s="71"/>
      <c r="AE918"/>
    </row>
    <row r="919" spans="1:31">
      <c r="A919" s="148">
        <v>43672</v>
      </c>
      <c r="B919" s="67" t="s">
        <v>110</v>
      </c>
      <c r="C919" s="67" t="s">
        <v>180</v>
      </c>
      <c r="D919" s="67" t="s">
        <v>130</v>
      </c>
      <c r="E919" s="67" t="s">
        <v>131</v>
      </c>
      <c r="F919" s="67" t="s">
        <v>215</v>
      </c>
      <c r="G919" s="67" t="s">
        <v>133</v>
      </c>
      <c r="I919">
        <v>0.3868757465878751</v>
      </c>
      <c r="J919">
        <v>7</v>
      </c>
      <c r="K919" s="152"/>
      <c r="L919">
        <v>7</v>
      </c>
      <c r="N919" s="67"/>
      <c r="O919" s="67"/>
      <c r="P919" s="67"/>
      <c r="AC919" s="71"/>
      <c r="AE919"/>
    </row>
    <row r="920" spans="1:31">
      <c r="A920" s="148">
        <v>43672</v>
      </c>
      <c r="B920" s="67" t="s">
        <v>112</v>
      </c>
      <c r="C920" s="67" t="s">
        <v>161</v>
      </c>
      <c r="D920" s="67" t="s">
        <v>130</v>
      </c>
      <c r="E920" s="67" t="s">
        <v>131</v>
      </c>
      <c r="F920" s="67" t="s">
        <v>215</v>
      </c>
      <c r="G920" s="67" t="s">
        <v>134</v>
      </c>
      <c r="I920">
        <v>0.39284393524867928</v>
      </c>
      <c r="J920">
        <v>7</v>
      </c>
      <c r="K920" s="152"/>
      <c r="L920">
        <v>7</v>
      </c>
      <c r="N920" s="67"/>
      <c r="O920" s="67"/>
      <c r="P920" s="67"/>
      <c r="AC920" s="71"/>
      <c r="AE920"/>
    </row>
    <row r="921" spans="1:31">
      <c r="A921" s="148">
        <v>43672</v>
      </c>
      <c r="B921" s="67" t="s">
        <v>114</v>
      </c>
      <c r="C921" s="67" t="s">
        <v>162</v>
      </c>
      <c r="D921" s="67" t="s">
        <v>130</v>
      </c>
      <c r="E921" s="67" t="s">
        <v>135</v>
      </c>
      <c r="F921" s="67" t="s">
        <v>216</v>
      </c>
      <c r="G921" s="67" t="s">
        <v>134</v>
      </c>
      <c r="I921">
        <v>0.1353279027159682</v>
      </c>
      <c r="J921">
        <v>5</v>
      </c>
      <c r="K921" s="152"/>
      <c r="L921">
        <v>5</v>
      </c>
      <c r="N921" s="67"/>
      <c r="O921" s="67"/>
      <c r="P921" s="67"/>
      <c r="AC921" s="71"/>
      <c r="AE921"/>
    </row>
    <row r="922" spans="1:31">
      <c r="A922" s="148">
        <v>43665</v>
      </c>
      <c r="B922" s="67" t="s">
        <v>110</v>
      </c>
      <c r="C922" s="67" t="s">
        <v>180</v>
      </c>
      <c r="D922" s="67" t="s">
        <v>130</v>
      </c>
      <c r="E922" s="67" t="s">
        <v>131</v>
      </c>
      <c r="F922" s="67" t="s">
        <v>215</v>
      </c>
      <c r="G922" s="67" t="s">
        <v>133</v>
      </c>
      <c r="I922">
        <v>0.38693674453769117</v>
      </c>
      <c r="J922">
        <v>7</v>
      </c>
      <c r="K922" s="152"/>
      <c r="L922">
        <v>7</v>
      </c>
      <c r="N922" s="67"/>
      <c r="O922" s="67"/>
      <c r="P922" s="67"/>
      <c r="AC922" s="71"/>
      <c r="AE922"/>
    </row>
    <row r="923" spans="1:31">
      <c r="A923" s="148">
        <v>43665</v>
      </c>
      <c r="B923" s="67" t="s">
        <v>112</v>
      </c>
      <c r="C923" s="67" t="s">
        <v>161</v>
      </c>
      <c r="D923" s="67" t="s">
        <v>130</v>
      </c>
      <c r="E923" s="67" t="s">
        <v>131</v>
      </c>
      <c r="F923" s="67" t="s">
        <v>215</v>
      </c>
      <c r="G923" s="67" t="s">
        <v>134</v>
      </c>
      <c r="I923">
        <v>0.39288718453991672</v>
      </c>
      <c r="J923">
        <v>7</v>
      </c>
      <c r="K923" s="152"/>
      <c r="L923">
        <v>7</v>
      </c>
      <c r="N923" s="67"/>
      <c r="O923" s="67"/>
      <c r="P923" s="67"/>
      <c r="AC923" s="71"/>
      <c r="AE923"/>
    </row>
    <row r="924" spans="1:31">
      <c r="A924" s="148">
        <v>43665</v>
      </c>
      <c r="B924" s="67" t="s">
        <v>114</v>
      </c>
      <c r="C924" s="67" t="s">
        <v>162</v>
      </c>
      <c r="D924" s="67" t="s">
        <v>130</v>
      </c>
      <c r="E924" s="67" t="s">
        <v>135</v>
      </c>
      <c r="F924" s="67" t="s">
        <v>216</v>
      </c>
      <c r="G924" s="67" t="s">
        <v>134</v>
      </c>
      <c r="I924">
        <v>0.1353026825695231</v>
      </c>
      <c r="J924">
        <v>5</v>
      </c>
      <c r="K924" s="152"/>
      <c r="L924">
        <v>5</v>
      </c>
      <c r="N924" s="67"/>
      <c r="O924" s="67"/>
      <c r="P924" s="67"/>
      <c r="AC924" s="71"/>
      <c r="AE924"/>
    </row>
    <row r="925" spans="1:31">
      <c r="A925" s="148">
        <v>43658</v>
      </c>
      <c r="B925" s="67" t="s">
        <v>110</v>
      </c>
      <c r="C925" s="67" t="s">
        <v>180</v>
      </c>
      <c r="D925" s="67" t="s">
        <v>130</v>
      </c>
      <c r="E925" s="67" t="s">
        <v>131</v>
      </c>
      <c r="F925" s="67" t="s">
        <v>215</v>
      </c>
      <c r="G925" s="67" t="s">
        <v>133</v>
      </c>
      <c r="I925">
        <v>0.3846197422258617</v>
      </c>
      <c r="J925">
        <v>7</v>
      </c>
      <c r="K925" s="152"/>
      <c r="L925">
        <v>7</v>
      </c>
      <c r="N925" s="67"/>
      <c r="O925" s="67"/>
      <c r="P925" s="67"/>
      <c r="AC925" s="71"/>
      <c r="AE925"/>
    </row>
    <row r="926" spans="1:31">
      <c r="A926" s="148">
        <v>43658</v>
      </c>
      <c r="B926" s="67" t="s">
        <v>112</v>
      </c>
      <c r="C926" s="67" t="s">
        <v>161</v>
      </c>
      <c r="D926" s="67" t="s">
        <v>130</v>
      </c>
      <c r="E926" s="67" t="s">
        <v>131</v>
      </c>
      <c r="F926" s="67" t="s">
        <v>215</v>
      </c>
      <c r="G926" s="67" t="s">
        <v>134</v>
      </c>
      <c r="I926">
        <v>0.39006169156093012</v>
      </c>
      <c r="J926">
        <v>7</v>
      </c>
      <c r="K926" s="152"/>
      <c r="L926">
        <v>7</v>
      </c>
      <c r="N926" s="67"/>
      <c r="O926" s="67"/>
      <c r="P926" s="67"/>
      <c r="AC926" s="71"/>
      <c r="AE926"/>
    </row>
    <row r="927" spans="1:31">
      <c r="A927" s="148">
        <v>43658</v>
      </c>
      <c r="B927" s="67" t="s">
        <v>114</v>
      </c>
      <c r="C927" s="67" t="s">
        <v>162</v>
      </c>
      <c r="D927" s="67" t="s">
        <v>130</v>
      </c>
      <c r="E927" s="67" t="s">
        <v>135</v>
      </c>
      <c r="F927" s="67" t="s">
        <v>216</v>
      </c>
      <c r="G927" s="67" t="s">
        <v>134</v>
      </c>
      <c r="I927">
        <v>0.13466824724035678</v>
      </c>
      <c r="J927">
        <v>5</v>
      </c>
      <c r="K927" s="152"/>
      <c r="L927">
        <v>5</v>
      </c>
      <c r="N927" s="67"/>
      <c r="O927" s="67"/>
      <c r="P927" s="67"/>
      <c r="AC927" s="71"/>
      <c r="AE927"/>
    </row>
    <row r="928" spans="1:31">
      <c r="A928" s="148">
        <v>43651</v>
      </c>
      <c r="B928" s="67" t="s">
        <v>110</v>
      </c>
      <c r="C928" s="67" t="s">
        <v>180</v>
      </c>
      <c r="D928" s="67" t="s">
        <v>130</v>
      </c>
      <c r="E928" s="67" t="s">
        <v>131</v>
      </c>
      <c r="F928" s="67" t="s">
        <v>215</v>
      </c>
      <c r="G928" s="67" t="s">
        <v>133</v>
      </c>
      <c r="I928">
        <v>0.3847313967653534</v>
      </c>
      <c r="J928">
        <v>7</v>
      </c>
      <c r="K928" s="152"/>
      <c r="L928">
        <v>7</v>
      </c>
      <c r="N928" s="67"/>
      <c r="O928" s="67"/>
      <c r="P928" s="67"/>
      <c r="AC928" s="71"/>
      <c r="AE928"/>
    </row>
    <row r="929" spans="1:31">
      <c r="A929" s="148">
        <v>43651</v>
      </c>
      <c r="B929" s="67" t="s">
        <v>112</v>
      </c>
      <c r="C929" s="67" t="s">
        <v>161</v>
      </c>
      <c r="D929" s="67" t="s">
        <v>130</v>
      </c>
      <c r="E929" s="67" t="s">
        <v>131</v>
      </c>
      <c r="F929" s="67" t="s">
        <v>215</v>
      </c>
      <c r="G929" s="67" t="s">
        <v>134</v>
      </c>
      <c r="I929">
        <v>0.39013490362106246</v>
      </c>
      <c r="J929">
        <v>7</v>
      </c>
      <c r="K929" s="152"/>
      <c r="L929">
        <v>7</v>
      </c>
      <c r="N929" s="67"/>
      <c r="O929" s="67"/>
      <c r="P929" s="67"/>
      <c r="AC929" s="71"/>
      <c r="AE929"/>
    </row>
    <row r="930" spans="1:31">
      <c r="A930" s="148">
        <v>43651</v>
      </c>
      <c r="B930" s="67" t="s">
        <v>114</v>
      </c>
      <c r="C930" s="67" t="s">
        <v>162</v>
      </c>
      <c r="D930" s="67" t="s">
        <v>130</v>
      </c>
      <c r="E930" s="67" t="s">
        <v>135</v>
      </c>
      <c r="F930" s="67" t="s">
        <v>216</v>
      </c>
      <c r="G930" s="67" t="s">
        <v>134</v>
      </c>
      <c r="I930">
        <v>0.13339905244684314</v>
      </c>
      <c r="J930">
        <v>5</v>
      </c>
      <c r="K930" s="152"/>
      <c r="L930">
        <v>5</v>
      </c>
      <c r="N930" s="67"/>
      <c r="O930" s="67"/>
      <c r="P930" s="67"/>
      <c r="AC930" s="71"/>
      <c r="AE930"/>
    </row>
    <row r="931" spans="1:31">
      <c r="A931" s="148">
        <v>43644</v>
      </c>
      <c r="B931" s="67" t="s">
        <v>116</v>
      </c>
      <c r="C931" s="67" t="s">
        <v>165</v>
      </c>
      <c r="D931" s="67" t="s">
        <v>130</v>
      </c>
      <c r="E931" s="67" t="s">
        <v>137</v>
      </c>
      <c r="F931" s="67" t="s">
        <v>218</v>
      </c>
      <c r="G931" s="67" t="s">
        <v>133</v>
      </c>
      <c r="I931">
        <v>9.749663309245872E-2</v>
      </c>
      <c r="J931">
        <v>4</v>
      </c>
      <c r="K931" s="152"/>
      <c r="L931">
        <v>4</v>
      </c>
      <c r="N931" s="67"/>
      <c r="O931" s="67"/>
      <c r="P931" s="67"/>
      <c r="AC931" s="71"/>
      <c r="AE931"/>
    </row>
    <row r="932" spans="1:31">
      <c r="A932" s="148">
        <v>43644</v>
      </c>
      <c r="B932" s="67" t="s">
        <v>117</v>
      </c>
      <c r="C932" s="67" t="s">
        <v>166</v>
      </c>
      <c r="D932" s="67" t="s">
        <v>130</v>
      </c>
      <c r="E932" s="67" t="s">
        <v>137</v>
      </c>
      <c r="F932" s="67" t="s">
        <v>218</v>
      </c>
      <c r="G932" s="67" t="s">
        <v>134</v>
      </c>
      <c r="I932">
        <v>9.7516725460612852E-2</v>
      </c>
      <c r="J932">
        <v>4</v>
      </c>
      <c r="K932" s="152"/>
      <c r="L932">
        <v>4</v>
      </c>
      <c r="N932" s="67"/>
      <c r="O932" s="67"/>
      <c r="P932" s="67"/>
      <c r="AC932" s="71"/>
      <c r="AE932"/>
    </row>
    <row r="933" spans="1:31">
      <c r="A933" s="148">
        <v>43644</v>
      </c>
      <c r="B933" s="67" t="s">
        <v>110</v>
      </c>
      <c r="C933" s="67" t="s">
        <v>180</v>
      </c>
      <c r="D933" s="67" t="s">
        <v>130</v>
      </c>
      <c r="E933" s="67" t="s">
        <v>131</v>
      </c>
      <c r="F933" s="67" t="s">
        <v>215</v>
      </c>
      <c r="G933" s="67" t="s">
        <v>133</v>
      </c>
      <c r="I933">
        <v>0.38550291012688842</v>
      </c>
      <c r="J933">
        <v>7</v>
      </c>
      <c r="K933" s="152"/>
      <c r="L933">
        <v>7</v>
      </c>
      <c r="N933" s="67"/>
      <c r="O933" s="67"/>
      <c r="P933" s="67"/>
      <c r="AC933" s="71"/>
      <c r="AE933"/>
    </row>
    <row r="934" spans="1:31">
      <c r="A934" s="148">
        <v>43644</v>
      </c>
      <c r="B934" s="67" t="s">
        <v>112</v>
      </c>
      <c r="C934" s="67" t="s">
        <v>161</v>
      </c>
      <c r="D934" s="67" t="s">
        <v>130</v>
      </c>
      <c r="E934" s="67" t="s">
        <v>131</v>
      </c>
      <c r="F934" s="67" t="s">
        <v>215</v>
      </c>
      <c r="G934" s="67" t="s">
        <v>134</v>
      </c>
      <c r="I934">
        <v>0.39086876927731767</v>
      </c>
      <c r="J934">
        <v>7</v>
      </c>
      <c r="K934" s="152"/>
      <c r="L934">
        <v>7</v>
      </c>
      <c r="N934" s="67"/>
      <c r="O934" s="67"/>
      <c r="P934" s="67"/>
      <c r="AC934" s="71"/>
      <c r="AE934"/>
    </row>
    <row r="935" spans="1:31">
      <c r="A935" s="148">
        <v>43644</v>
      </c>
      <c r="B935" s="67" t="s">
        <v>114</v>
      </c>
      <c r="C935" s="67" t="s">
        <v>162</v>
      </c>
      <c r="D935" s="67" t="s">
        <v>130</v>
      </c>
      <c r="E935" s="67" t="s">
        <v>135</v>
      </c>
      <c r="F935" s="67" t="s">
        <v>216</v>
      </c>
      <c r="G935" s="67" t="s">
        <v>134</v>
      </c>
      <c r="I935">
        <v>0.1330155032953598</v>
      </c>
      <c r="J935">
        <v>5</v>
      </c>
      <c r="K935" s="152"/>
      <c r="L935">
        <v>5</v>
      </c>
      <c r="N935" s="67"/>
      <c r="O935" s="67"/>
      <c r="P935" s="67"/>
      <c r="AC935" s="71"/>
      <c r="AE935"/>
    </row>
    <row r="936" spans="1:31">
      <c r="A936" s="148">
        <v>43644</v>
      </c>
      <c r="B936" s="67" t="s">
        <v>118</v>
      </c>
      <c r="C936" s="67" t="s">
        <v>163</v>
      </c>
      <c r="D936" s="67" t="s">
        <v>130</v>
      </c>
      <c r="E936" s="67" t="s">
        <v>136</v>
      </c>
      <c r="F936" s="67" t="s">
        <v>217</v>
      </c>
      <c r="G936" s="67" t="s">
        <v>133</v>
      </c>
      <c r="I936">
        <v>0.27822208515892116</v>
      </c>
      <c r="J936">
        <v>7</v>
      </c>
      <c r="K936" s="152"/>
      <c r="L936">
        <v>7</v>
      </c>
      <c r="N936" s="67"/>
      <c r="O936" s="67"/>
      <c r="P936" s="67"/>
      <c r="AC936" s="71"/>
      <c r="AE936"/>
    </row>
    <row r="937" spans="1:31">
      <c r="A937" s="148">
        <v>43644</v>
      </c>
      <c r="B937" s="67" t="s">
        <v>115</v>
      </c>
      <c r="C937" s="67" t="s">
        <v>164</v>
      </c>
      <c r="D937" s="67" t="s">
        <v>130</v>
      </c>
      <c r="E937" s="67" t="s">
        <v>136</v>
      </c>
      <c r="F937" s="67" t="s">
        <v>217</v>
      </c>
      <c r="G937" s="67" t="s">
        <v>134</v>
      </c>
      <c r="I937">
        <v>0.27936926339071561</v>
      </c>
      <c r="J937">
        <v>7</v>
      </c>
      <c r="K937" s="152"/>
      <c r="L937">
        <v>7</v>
      </c>
      <c r="N937" s="67"/>
      <c r="O937" s="67"/>
      <c r="P937" s="67"/>
      <c r="AC937" s="71"/>
      <c r="AE937"/>
    </row>
    <row r="938" spans="1:31">
      <c r="A938" s="148">
        <v>43637</v>
      </c>
      <c r="B938" s="67" t="s">
        <v>110</v>
      </c>
      <c r="C938" s="67" t="s">
        <v>180</v>
      </c>
      <c r="D938" s="67" t="s">
        <v>130</v>
      </c>
      <c r="E938" s="67" t="s">
        <v>131</v>
      </c>
      <c r="F938" s="67" t="s">
        <v>215</v>
      </c>
      <c r="G938" s="67" t="s">
        <v>133</v>
      </c>
      <c r="I938">
        <v>0.38597943903230586</v>
      </c>
      <c r="J938">
        <v>7</v>
      </c>
      <c r="K938" s="152"/>
      <c r="L938">
        <v>7</v>
      </c>
      <c r="N938" s="67"/>
      <c r="O938" s="67"/>
      <c r="P938" s="67"/>
      <c r="AC938" s="71"/>
      <c r="AE938"/>
    </row>
    <row r="939" spans="1:31">
      <c r="A939" s="148">
        <v>43637</v>
      </c>
      <c r="B939" s="67" t="s">
        <v>112</v>
      </c>
      <c r="C939" s="67" t="s">
        <v>161</v>
      </c>
      <c r="D939" s="67" t="s">
        <v>130</v>
      </c>
      <c r="E939" s="67" t="s">
        <v>131</v>
      </c>
      <c r="F939" s="67" t="s">
        <v>215</v>
      </c>
      <c r="G939" s="67" t="s">
        <v>134</v>
      </c>
      <c r="I939">
        <v>0.39132989877640906</v>
      </c>
      <c r="J939">
        <v>7</v>
      </c>
      <c r="K939" s="152"/>
      <c r="L939">
        <v>7</v>
      </c>
      <c r="N939" s="67"/>
      <c r="O939" s="67"/>
      <c r="P939" s="67"/>
      <c r="AC939" s="71"/>
      <c r="AE939"/>
    </row>
    <row r="940" spans="1:31">
      <c r="A940" s="148">
        <v>43637</v>
      </c>
      <c r="B940" s="67" t="s">
        <v>114</v>
      </c>
      <c r="C940" s="67" t="s">
        <v>162</v>
      </c>
      <c r="D940" s="67" t="s">
        <v>130</v>
      </c>
      <c r="E940" s="67" t="s">
        <v>135</v>
      </c>
      <c r="F940" s="67" t="s">
        <v>216</v>
      </c>
      <c r="G940" s="67" t="s">
        <v>134</v>
      </c>
      <c r="I940">
        <v>0.13314521208628899</v>
      </c>
      <c r="J940">
        <v>5</v>
      </c>
      <c r="K940" s="152"/>
      <c r="L940">
        <v>5</v>
      </c>
      <c r="N940" s="67"/>
      <c r="O940" s="67"/>
      <c r="P940" s="67"/>
      <c r="AC940" s="71"/>
      <c r="AE940"/>
    </row>
    <row r="941" spans="1:31">
      <c r="A941" s="148">
        <v>43630</v>
      </c>
      <c r="B941" s="67" t="s">
        <v>110</v>
      </c>
      <c r="C941" s="67" t="s">
        <v>180</v>
      </c>
      <c r="D941" s="67" t="s">
        <v>130</v>
      </c>
      <c r="E941" s="67" t="s">
        <v>131</v>
      </c>
      <c r="F941" s="67" t="s">
        <v>215</v>
      </c>
      <c r="G941" s="67" t="s">
        <v>133</v>
      </c>
      <c r="I941">
        <v>0.38421302284494491</v>
      </c>
      <c r="J941">
        <v>7</v>
      </c>
      <c r="K941" s="152"/>
      <c r="L941">
        <v>7</v>
      </c>
      <c r="N941" s="67"/>
      <c r="O941" s="67"/>
      <c r="P941" s="67"/>
      <c r="AC941" s="71"/>
      <c r="AE941"/>
    </row>
    <row r="942" spans="1:31">
      <c r="A942" s="148">
        <v>43630</v>
      </c>
      <c r="B942" s="67" t="s">
        <v>112</v>
      </c>
      <c r="C942" s="67" t="s">
        <v>161</v>
      </c>
      <c r="D942" s="67" t="s">
        <v>130</v>
      </c>
      <c r="E942" s="67" t="s">
        <v>131</v>
      </c>
      <c r="F942" s="67" t="s">
        <v>215</v>
      </c>
      <c r="G942" s="67" t="s">
        <v>134</v>
      </c>
      <c r="I942">
        <v>0.38932647300664192</v>
      </c>
      <c r="J942">
        <v>7</v>
      </c>
      <c r="K942" s="152"/>
      <c r="L942">
        <v>7</v>
      </c>
      <c r="N942" s="67"/>
      <c r="O942" s="67"/>
      <c r="P942" s="67"/>
      <c r="AC942" s="71"/>
      <c r="AE942"/>
    </row>
    <row r="943" spans="1:31">
      <c r="A943" s="148">
        <v>43630</v>
      </c>
      <c r="B943" s="67" t="s">
        <v>114</v>
      </c>
      <c r="C943" s="67" t="s">
        <v>162</v>
      </c>
      <c r="D943" s="67" t="s">
        <v>130</v>
      </c>
      <c r="E943" s="67" t="s">
        <v>135</v>
      </c>
      <c r="F943" s="67" t="s">
        <v>216</v>
      </c>
      <c r="G943" s="67" t="s">
        <v>134</v>
      </c>
      <c r="I943">
        <v>0.13267267401656488</v>
      </c>
      <c r="J943">
        <v>5</v>
      </c>
      <c r="K943" s="152"/>
      <c r="L943">
        <v>5</v>
      </c>
      <c r="N943" s="67"/>
      <c r="O943" s="67"/>
      <c r="P943" s="67"/>
      <c r="AC943" s="71"/>
      <c r="AE943"/>
    </row>
    <row r="944" spans="1:31">
      <c r="A944" s="148">
        <v>43623</v>
      </c>
      <c r="B944" s="67" t="s">
        <v>110</v>
      </c>
      <c r="C944" s="67" t="s">
        <v>180</v>
      </c>
      <c r="D944" s="67" t="s">
        <v>130</v>
      </c>
      <c r="E944" s="67" t="s">
        <v>131</v>
      </c>
      <c r="F944" s="67" t="s">
        <v>215</v>
      </c>
      <c r="G944" s="67" t="s">
        <v>133</v>
      </c>
      <c r="I944">
        <v>0.38591677368132182</v>
      </c>
      <c r="J944">
        <v>7</v>
      </c>
      <c r="K944" s="152"/>
      <c r="L944">
        <v>7</v>
      </c>
      <c r="N944" s="67"/>
      <c r="O944" s="67"/>
      <c r="P944" s="67"/>
      <c r="AC944" s="71"/>
      <c r="AE944"/>
    </row>
    <row r="945" spans="1:31">
      <c r="A945" s="148">
        <v>43623</v>
      </c>
      <c r="B945" s="67" t="s">
        <v>112</v>
      </c>
      <c r="C945" s="67" t="s">
        <v>161</v>
      </c>
      <c r="D945" s="67" t="s">
        <v>130</v>
      </c>
      <c r="E945" s="67" t="s">
        <v>131</v>
      </c>
      <c r="F945" s="67" t="s">
        <v>215</v>
      </c>
      <c r="G945" s="67" t="s">
        <v>134</v>
      </c>
      <c r="I945">
        <v>0.39098821172758191</v>
      </c>
      <c r="J945">
        <v>7</v>
      </c>
      <c r="K945" s="152"/>
      <c r="L945">
        <v>7</v>
      </c>
      <c r="N945" s="67"/>
      <c r="O945" s="67"/>
      <c r="P945" s="67"/>
      <c r="AC945" s="71"/>
      <c r="AE945"/>
    </row>
    <row r="946" spans="1:31">
      <c r="A946" s="148">
        <v>43623</v>
      </c>
      <c r="B946" s="67" t="s">
        <v>114</v>
      </c>
      <c r="C946" s="67" t="s">
        <v>162</v>
      </c>
      <c r="D946" s="67" t="s">
        <v>130</v>
      </c>
      <c r="E946" s="67" t="s">
        <v>135</v>
      </c>
      <c r="F946" s="67" t="s">
        <v>216</v>
      </c>
      <c r="G946" s="67" t="s">
        <v>134</v>
      </c>
      <c r="I946">
        <v>0.13386245606155678</v>
      </c>
      <c r="J946">
        <v>5</v>
      </c>
      <c r="K946" s="152"/>
      <c r="L946">
        <v>5</v>
      </c>
      <c r="N946" s="67"/>
      <c r="O946" s="67"/>
      <c r="P946" s="67"/>
      <c r="AC946" s="71"/>
      <c r="AE946"/>
    </row>
    <row r="947" spans="1:31">
      <c r="A947" s="148">
        <v>43616</v>
      </c>
      <c r="B947" s="67" t="s">
        <v>116</v>
      </c>
      <c r="C947" s="67" t="s">
        <v>165</v>
      </c>
      <c r="D947" s="67" t="s">
        <v>130</v>
      </c>
      <c r="E947" s="67" t="s">
        <v>137</v>
      </c>
      <c r="F947" s="67" t="s">
        <v>218</v>
      </c>
      <c r="G947" s="67" t="s">
        <v>133</v>
      </c>
      <c r="I947">
        <v>9.6695723974197428E-2</v>
      </c>
      <c r="J947">
        <v>4</v>
      </c>
      <c r="K947" s="152"/>
      <c r="L947">
        <v>4</v>
      </c>
      <c r="N947" s="67"/>
      <c r="O947" s="67"/>
      <c r="P947" s="67"/>
      <c r="AC947" s="71"/>
      <c r="AE947"/>
    </row>
    <row r="948" spans="1:31">
      <c r="A948" s="148">
        <v>43616</v>
      </c>
      <c r="B948" s="67" t="s">
        <v>117</v>
      </c>
      <c r="C948" s="67" t="s">
        <v>166</v>
      </c>
      <c r="D948" s="67" t="s">
        <v>130</v>
      </c>
      <c r="E948" s="67" t="s">
        <v>137</v>
      </c>
      <c r="F948" s="67" t="s">
        <v>218</v>
      </c>
      <c r="G948" s="67" t="s">
        <v>134</v>
      </c>
      <c r="I948">
        <v>9.6715121607642743E-2</v>
      </c>
      <c r="J948">
        <v>4</v>
      </c>
      <c r="K948" s="152"/>
      <c r="L948">
        <v>4</v>
      </c>
      <c r="N948" s="67"/>
      <c r="O948" s="67"/>
      <c r="P948" s="67"/>
      <c r="AC948" s="71"/>
      <c r="AE948"/>
    </row>
    <row r="949" spans="1:31">
      <c r="A949" s="148">
        <v>43616</v>
      </c>
      <c r="B949" s="67" t="s">
        <v>110</v>
      </c>
      <c r="C949" s="67" t="s">
        <v>180</v>
      </c>
      <c r="D949" s="67" t="s">
        <v>130</v>
      </c>
      <c r="E949" s="67" t="s">
        <v>131</v>
      </c>
      <c r="F949" s="67" t="s">
        <v>215</v>
      </c>
      <c r="G949" s="67" t="s">
        <v>133</v>
      </c>
      <c r="I949">
        <v>0.39141540464802471</v>
      </c>
      <c r="J949">
        <v>7</v>
      </c>
      <c r="K949" s="152"/>
      <c r="L949">
        <v>7</v>
      </c>
      <c r="N949" s="67"/>
      <c r="O949" s="67"/>
      <c r="P949" s="67"/>
      <c r="AC949" s="71"/>
      <c r="AE949"/>
    </row>
    <row r="950" spans="1:31">
      <c r="A950" s="148">
        <v>43616</v>
      </c>
      <c r="B950" s="67" t="s">
        <v>112</v>
      </c>
      <c r="C950" s="67" t="s">
        <v>161</v>
      </c>
      <c r="D950" s="67" t="s">
        <v>130</v>
      </c>
      <c r="E950" s="67" t="s">
        <v>131</v>
      </c>
      <c r="F950" s="67" t="s">
        <v>215</v>
      </c>
      <c r="G950" s="67" t="s">
        <v>134</v>
      </c>
      <c r="I950">
        <v>0.39630933008704383</v>
      </c>
      <c r="J950">
        <v>7</v>
      </c>
      <c r="K950" s="152"/>
      <c r="L950">
        <v>7</v>
      </c>
      <c r="N950" s="67"/>
      <c r="O950" s="67"/>
      <c r="P950" s="67"/>
      <c r="AC950" s="71"/>
      <c r="AE950"/>
    </row>
    <row r="951" spans="1:31">
      <c r="A951" s="148">
        <v>43616</v>
      </c>
      <c r="B951" s="67" t="s">
        <v>114</v>
      </c>
      <c r="C951" s="67" t="s">
        <v>162</v>
      </c>
      <c r="D951" s="67" t="s">
        <v>130</v>
      </c>
      <c r="E951" s="67" t="s">
        <v>135</v>
      </c>
      <c r="F951" s="67" t="s">
        <v>216</v>
      </c>
      <c r="G951" s="67" t="s">
        <v>134</v>
      </c>
      <c r="I951">
        <v>0.1361423466189515</v>
      </c>
      <c r="J951">
        <v>5</v>
      </c>
      <c r="K951" s="152"/>
      <c r="L951">
        <v>5</v>
      </c>
      <c r="N951" s="67"/>
      <c r="O951" s="67"/>
      <c r="P951" s="67"/>
      <c r="AC951" s="71"/>
      <c r="AE951"/>
    </row>
    <row r="952" spans="1:31">
      <c r="A952" s="148">
        <v>43616</v>
      </c>
      <c r="B952" s="67" t="s">
        <v>118</v>
      </c>
      <c r="C952" s="67" t="s">
        <v>163</v>
      </c>
      <c r="D952" s="67" t="s">
        <v>130</v>
      </c>
      <c r="E952" s="67" t="s">
        <v>136</v>
      </c>
      <c r="F952" s="67" t="s">
        <v>217</v>
      </c>
      <c r="G952" s="67" t="s">
        <v>133</v>
      </c>
      <c r="I952">
        <v>0.28338749330677449</v>
      </c>
      <c r="J952">
        <v>7</v>
      </c>
      <c r="K952" s="152"/>
      <c r="L952">
        <v>7</v>
      </c>
      <c r="N952" s="67"/>
      <c r="O952" s="67"/>
      <c r="P952" s="67"/>
      <c r="AC952" s="71"/>
      <c r="AE952"/>
    </row>
    <row r="953" spans="1:31">
      <c r="A953" s="148">
        <v>43616</v>
      </c>
      <c r="B953" s="67" t="s">
        <v>115</v>
      </c>
      <c r="C953" s="67" t="s">
        <v>164</v>
      </c>
      <c r="D953" s="67" t="s">
        <v>130</v>
      </c>
      <c r="E953" s="67" t="s">
        <v>136</v>
      </c>
      <c r="F953" s="67" t="s">
        <v>217</v>
      </c>
      <c r="G953" s="67" t="s">
        <v>134</v>
      </c>
      <c r="I953">
        <v>0.28447269060080382</v>
      </c>
      <c r="J953">
        <v>7</v>
      </c>
      <c r="K953" s="152"/>
      <c r="L953">
        <v>7</v>
      </c>
      <c r="N953" s="67"/>
      <c r="O953" s="67"/>
      <c r="P953" s="67"/>
      <c r="AC953" s="71"/>
      <c r="AE953"/>
    </row>
    <row r="954" spans="1:31">
      <c r="A954" s="148">
        <v>43609</v>
      </c>
      <c r="B954" s="67" t="s">
        <v>110</v>
      </c>
      <c r="C954" s="67" t="s">
        <v>180</v>
      </c>
      <c r="D954" s="67" t="s">
        <v>130</v>
      </c>
      <c r="E954" s="67" t="s">
        <v>131</v>
      </c>
      <c r="F954" s="67" t="s">
        <v>215</v>
      </c>
      <c r="G954" s="67" t="s">
        <v>133</v>
      </c>
      <c r="I954">
        <v>0.39113220978202623</v>
      </c>
      <c r="J954">
        <v>7</v>
      </c>
      <c r="K954" s="152"/>
      <c r="L954">
        <v>7</v>
      </c>
      <c r="N954" s="67"/>
      <c r="O954" s="67"/>
      <c r="P954" s="67"/>
      <c r="AC954" s="71"/>
      <c r="AE954"/>
    </row>
    <row r="955" spans="1:31">
      <c r="A955" s="148">
        <v>43609</v>
      </c>
      <c r="B955" s="67" t="s">
        <v>112</v>
      </c>
      <c r="C955" s="67" t="s">
        <v>161</v>
      </c>
      <c r="D955" s="67" t="s">
        <v>130</v>
      </c>
      <c r="E955" s="67" t="s">
        <v>131</v>
      </c>
      <c r="F955" s="67" t="s">
        <v>215</v>
      </c>
      <c r="G955" s="67" t="s">
        <v>134</v>
      </c>
      <c r="I955">
        <v>0.39598581736970478</v>
      </c>
      <c r="J955">
        <v>7</v>
      </c>
      <c r="K955" s="152"/>
      <c r="L955">
        <v>7</v>
      </c>
      <c r="N955" s="67"/>
      <c r="O955" s="67"/>
      <c r="P955" s="67"/>
      <c r="AC955" s="71"/>
      <c r="AE955"/>
    </row>
    <row r="956" spans="1:31">
      <c r="A956" s="148">
        <v>43609</v>
      </c>
      <c r="B956" s="67" t="s">
        <v>114</v>
      </c>
      <c r="C956" s="67" t="s">
        <v>162</v>
      </c>
      <c r="D956" s="67" t="s">
        <v>130</v>
      </c>
      <c r="E956" s="67" t="s">
        <v>135</v>
      </c>
      <c r="F956" s="67" t="s">
        <v>216</v>
      </c>
      <c r="G956" s="67" t="s">
        <v>134</v>
      </c>
      <c r="I956">
        <v>0.13612984824466706</v>
      </c>
      <c r="J956">
        <v>5</v>
      </c>
      <c r="K956" s="152"/>
      <c r="L956">
        <v>5</v>
      </c>
      <c r="N956" s="67"/>
      <c r="O956" s="67"/>
      <c r="P956" s="67"/>
      <c r="AC956" s="71"/>
      <c r="AE956"/>
    </row>
    <row r="957" spans="1:31">
      <c r="A957" s="148">
        <v>43602</v>
      </c>
      <c r="B957" s="67" t="s">
        <v>110</v>
      </c>
      <c r="C957" s="67" t="s">
        <v>180</v>
      </c>
      <c r="D957" s="67" t="s">
        <v>130</v>
      </c>
      <c r="E957" s="67" t="s">
        <v>131</v>
      </c>
      <c r="F957" s="67" t="s">
        <v>215</v>
      </c>
      <c r="G957" s="67" t="s">
        <v>133</v>
      </c>
      <c r="I957">
        <v>0.3920027069784921</v>
      </c>
      <c r="J957">
        <v>7</v>
      </c>
      <c r="K957" s="152"/>
      <c r="L957">
        <v>7</v>
      </c>
      <c r="N957" s="67"/>
      <c r="O957" s="67"/>
      <c r="P957" s="67"/>
      <c r="AC957" s="71"/>
      <c r="AE957"/>
    </row>
    <row r="958" spans="1:31">
      <c r="A958" s="148">
        <v>43602</v>
      </c>
      <c r="B958" s="67" t="s">
        <v>112</v>
      </c>
      <c r="C958" s="67" t="s">
        <v>161</v>
      </c>
      <c r="D958" s="67" t="s">
        <v>130</v>
      </c>
      <c r="E958" s="67" t="s">
        <v>131</v>
      </c>
      <c r="F958" s="67" t="s">
        <v>215</v>
      </c>
      <c r="G958" s="67" t="s">
        <v>134</v>
      </c>
      <c r="I958">
        <v>0.39683062354525739</v>
      </c>
      <c r="J958">
        <v>7</v>
      </c>
      <c r="K958" s="152"/>
      <c r="L958">
        <v>7</v>
      </c>
      <c r="N958" s="67"/>
      <c r="O958" s="67"/>
      <c r="P958" s="67"/>
      <c r="AC958" s="71"/>
      <c r="AE958"/>
    </row>
    <row r="959" spans="1:31">
      <c r="A959" s="148">
        <v>43602</v>
      </c>
      <c r="B959" s="67" t="s">
        <v>114</v>
      </c>
      <c r="C959" s="67" t="s">
        <v>162</v>
      </c>
      <c r="D959" s="67" t="s">
        <v>130</v>
      </c>
      <c r="E959" s="67" t="s">
        <v>135</v>
      </c>
      <c r="F959" s="67" t="s">
        <v>216</v>
      </c>
      <c r="G959" s="67" t="s">
        <v>134</v>
      </c>
      <c r="I959">
        <v>0.13652969556802888</v>
      </c>
      <c r="J959">
        <v>5</v>
      </c>
      <c r="K959" s="152"/>
      <c r="L959">
        <v>5</v>
      </c>
      <c r="N959" s="67"/>
      <c r="O959" s="67"/>
      <c r="P959" s="67"/>
      <c r="AC959" s="71"/>
      <c r="AE959"/>
    </row>
    <row r="960" spans="1:31">
      <c r="A960" s="148">
        <v>43595</v>
      </c>
      <c r="B960" s="67" t="s">
        <v>110</v>
      </c>
      <c r="C960" s="67" t="s">
        <v>180</v>
      </c>
      <c r="D960" s="67" t="s">
        <v>130</v>
      </c>
      <c r="E960" s="67" t="s">
        <v>131</v>
      </c>
      <c r="F960" s="67" t="s">
        <v>215</v>
      </c>
      <c r="G960" s="67" t="s">
        <v>133</v>
      </c>
      <c r="I960">
        <v>0.39194337416516173</v>
      </c>
      <c r="J960">
        <v>7</v>
      </c>
      <c r="K960" s="152"/>
      <c r="L960">
        <v>7</v>
      </c>
      <c r="N960" s="67"/>
      <c r="O960" s="67"/>
      <c r="P960" s="67"/>
      <c r="AC960" s="71"/>
      <c r="AE960"/>
    </row>
    <row r="961" spans="1:31">
      <c r="A961" s="148">
        <v>43595</v>
      </c>
      <c r="B961" s="67" t="s">
        <v>112</v>
      </c>
      <c r="C961" s="67" t="s">
        <v>161</v>
      </c>
      <c r="D961" s="67" t="s">
        <v>130</v>
      </c>
      <c r="E961" s="67" t="s">
        <v>131</v>
      </c>
      <c r="F961" s="67" t="s">
        <v>215</v>
      </c>
      <c r="G961" s="67" t="s">
        <v>134</v>
      </c>
      <c r="I961">
        <v>0.39676006610676273</v>
      </c>
      <c r="J961">
        <v>7</v>
      </c>
      <c r="K961" s="152"/>
      <c r="L961">
        <v>7</v>
      </c>
      <c r="N961" s="67"/>
      <c r="O961" s="67"/>
      <c r="P961" s="67"/>
      <c r="AC961" s="71"/>
      <c r="AE961"/>
    </row>
    <row r="962" spans="1:31">
      <c r="A962" s="148">
        <v>43595</v>
      </c>
      <c r="B962" s="67" t="s">
        <v>114</v>
      </c>
      <c r="C962" s="67" t="s">
        <v>162</v>
      </c>
      <c r="D962" s="67" t="s">
        <v>130</v>
      </c>
      <c r="E962" s="67" t="s">
        <v>135</v>
      </c>
      <c r="F962" s="67" t="s">
        <v>216</v>
      </c>
      <c r="G962" s="67" t="s">
        <v>134</v>
      </c>
      <c r="I962">
        <v>0.13644429524453439</v>
      </c>
      <c r="J962">
        <v>5</v>
      </c>
      <c r="K962" s="152"/>
      <c r="L962">
        <v>5</v>
      </c>
      <c r="N962" s="67"/>
      <c r="O962" s="67"/>
      <c r="P962" s="67"/>
      <c r="AC962" s="71"/>
      <c r="AE962"/>
    </row>
    <row r="963" spans="1:31">
      <c r="A963" s="148">
        <v>43588</v>
      </c>
      <c r="B963" s="67" t="s">
        <v>110</v>
      </c>
      <c r="C963" s="67" t="s">
        <v>180</v>
      </c>
      <c r="D963" s="67" t="s">
        <v>130</v>
      </c>
      <c r="E963" s="67" t="s">
        <v>131</v>
      </c>
      <c r="F963" s="67" t="s">
        <v>215</v>
      </c>
      <c r="G963" s="67" t="s">
        <v>133</v>
      </c>
      <c r="I963">
        <v>0.39191326603411897</v>
      </c>
      <c r="J963">
        <v>7</v>
      </c>
      <c r="K963" s="152"/>
      <c r="L963">
        <v>7</v>
      </c>
      <c r="N963" s="67"/>
      <c r="O963" s="67"/>
      <c r="P963" s="67"/>
      <c r="AC963" s="71"/>
      <c r="AE963"/>
    </row>
    <row r="964" spans="1:31">
      <c r="A964" s="148">
        <v>43588</v>
      </c>
      <c r="B964" s="67" t="s">
        <v>112</v>
      </c>
      <c r="C964" s="67" t="s">
        <v>161</v>
      </c>
      <c r="D964" s="67" t="s">
        <v>130</v>
      </c>
      <c r="E964" s="67" t="s">
        <v>131</v>
      </c>
      <c r="F964" s="67" t="s">
        <v>215</v>
      </c>
      <c r="G964" s="67" t="s">
        <v>134</v>
      </c>
      <c r="I964">
        <v>0.39672995479363715</v>
      </c>
      <c r="J964">
        <v>7</v>
      </c>
      <c r="K964" s="152"/>
      <c r="L964">
        <v>7</v>
      </c>
      <c r="N964" s="67"/>
      <c r="O964" s="67"/>
      <c r="P964" s="67"/>
      <c r="AC964" s="71"/>
      <c r="AE964"/>
    </row>
    <row r="965" spans="1:31">
      <c r="A965" s="148">
        <v>43588</v>
      </c>
      <c r="B965" s="67" t="s">
        <v>114</v>
      </c>
      <c r="C965" s="67" t="s">
        <v>162</v>
      </c>
      <c r="D965" s="67" t="s">
        <v>130</v>
      </c>
      <c r="E965" s="67" t="s">
        <v>135</v>
      </c>
      <c r="F965" s="67" t="s">
        <v>216</v>
      </c>
      <c r="G965" s="67" t="s">
        <v>134</v>
      </c>
      <c r="I965">
        <v>0.13644088363185528</v>
      </c>
      <c r="J965">
        <v>5</v>
      </c>
      <c r="K965" s="152"/>
      <c r="L965">
        <v>5</v>
      </c>
      <c r="N965" s="67"/>
      <c r="O965" s="67"/>
      <c r="P965" s="67"/>
      <c r="AC965" s="71"/>
      <c r="AE965"/>
    </row>
    <row r="966" spans="1:31">
      <c r="A966" s="148">
        <v>43585</v>
      </c>
      <c r="B966" s="67" t="s">
        <v>116</v>
      </c>
      <c r="C966" s="67" t="s">
        <v>165</v>
      </c>
      <c r="D966" s="67" t="s">
        <v>130</v>
      </c>
      <c r="E966" s="67" t="s">
        <v>137</v>
      </c>
      <c r="F966" s="67" t="s">
        <v>218</v>
      </c>
      <c r="G966" s="67" t="s">
        <v>133</v>
      </c>
      <c r="I966">
        <v>9.6538085207904259E-2</v>
      </c>
      <c r="J966">
        <v>4</v>
      </c>
      <c r="K966" s="152"/>
      <c r="L966">
        <v>4</v>
      </c>
      <c r="N966" s="67"/>
      <c r="O966" s="67"/>
      <c r="P966" s="67"/>
      <c r="AC966" s="71"/>
      <c r="AE966"/>
    </row>
    <row r="967" spans="1:31">
      <c r="A967" s="148">
        <v>43585</v>
      </c>
      <c r="B967" s="67" t="s">
        <v>117</v>
      </c>
      <c r="C967" s="67" t="s">
        <v>166</v>
      </c>
      <c r="D967" s="67" t="s">
        <v>130</v>
      </c>
      <c r="E967" s="67" t="s">
        <v>137</v>
      </c>
      <c r="F967" s="67" t="s">
        <v>218</v>
      </c>
      <c r="G967" s="67" t="s">
        <v>134</v>
      </c>
      <c r="I967">
        <v>9.6555871005035612E-2</v>
      </c>
      <c r="J967">
        <v>4</v>
      </c>
      <c r="K967" s="152"/>
      <c r="L967">
        <v>4</v>
      </c>
      <c r="N967" s="67"/>
      <c r="O967" s="67"/>
      <c r="P967" s="67"/>
      <c r="AC967" s="71"/>
      <c r="AE967"/>
    </row>
    <row r="968" spans="1:31">
      <c r="A968" s="148">
        <v>43585</v>
      </c>
      <c r="B968" s="67" t="s">
        <v>118</v>
      </c>
      <c r="C968" s="67" t="s">
        <v>163</v>
      </c>
      <c r="D968" s="67" t="s">
        <v>130</v>
      </c>
      <c r="E968" s="67" t="s">
        <v>136</v>
      </c>
      <c r="F968" s="67" t="s">
        <v>217</v>
      </c>
      <c r="G968" s="67" t="s">
        <v>133</v>
      </c>
      <c r="I968">
        <v>0.28402500120782487</v>
      </c>
      <c r="J968">
        <v>7</v>
      </c>
      <c r="K968" s="152"/>
      <c r="L968">
        <v>7</v>
      </c>
      <c r="N968" s="67"/>
      <c r="O968" s="67"/>
      <c r="P968" s="67"/>
      <c r="AC968" s="71"/>
      <c r="AE968"/>
    </row>
    <row r="969" spans="1:31">
      <c r="A969" s="148">
        <v>43585</v>
      </c>
      <c r="B969" s="67" t="s">
        <v>115</v>
      </c>
      <c r="C969" s="67" t="s">
        <v>164</v>
      </c>
      <c r="D969" s="67" t="s">
        <v>130</v>
      </c>
      <c r="E969" s="67" t="s">
        <v>136</v>
      </c>
      <c r="F969" s="67" t="s">
        <v>217</v>
      </c>
      <c r="G969" s="67" t="s">
        <v>134</v>
      </c>
      <c r="I969">
        <v>0.28511749473799192</v>
      </c>
      <c r="J969">
        <v>7</v>
      </c>
      <c r="K969" s="152"/>
      <c r="L969">
        <v>7</v>
      </c>
      <c r="N969" s="67"/>
      <c r="O969" s="67"/>
      <c r="P969" s="67"/>
      <c r="AC969" s="71"/>
      <c r="AE969"/>
    </row>
    <row r="970" spans="1:31">
      <c r="A970" s="148">
        <v>43581</v>
      </c>
      <c r="B970" s="67" t="s">
        <v>110</v>
      </c>
      <c r="C970" s="67" t="s">
        <v>180</v>
      </c>
      <c r="D970" s="67" t="s">
        <v>130</v>
      </c>
      <c r="E970" s="67" t="s">
        <v>131</v>
      </c>
      <c r="F970" s="67" t="s">
        <v>215</v>
      </c>
      <c r="G970" s="67" t="s">
        <v>133</v>
      </c>
      <c r="I970">
        <v>0.39174210204576859</v>
      </c>
      <c r="J970">
        <v>7</v>
      </c>
      <c r="K970" s="152"/>
      <c r="L970">
        <v>7</v>
      </c>
      <c r="N970" s="67"/>
      <c r="O970" s="67"/>
      <c r="P970" s="67"/>
      <c r="AC970" s="71"/>
      <c r="AE970"/>
    </row>
    <row r="971" spans="1:31">
      <c r="A971" s="148">
        <v>43581</v>
      </c>
      <c r="B971" s="67" t="s">
        <v>112</v>
      </c>
      <c r="C971" s="67" t="s">
        <v>161</v>
      </c>
      <c r="D971" s="67" t="s">
        <v>130</v>
      </c>
      <c r="E971" s="67" t="s">
        <v>131</v>
      </c>
      <c r="F971" s="67" t="s">
        <v>215</v>
      </c>
      <c r="G971" s="67" t="s">
        <v>134</v>
      </c>
      <c r="I971">
        <v>0.39651143524393856</v>
      </c>
      <c r="J971">
        <v>7</v>
      </c>
      <c r="K971" s="152"/>
      <c r="L971">
        <v>7</v>
      </c>
      <c r="N971" s="67"/>
      <c r="O971" s="67"/>
      <c r="P971" s="67"/>
      <c r="AC971" s="71"/>
      <c r="AE971"/>
    </row>
    <row r="972" spans="1:31">
      <c r="A972" s="148">
        <v>43581</v>
      </c>
      <c r="B972" s="67" t="s">
        <v>114</v>
      </c>
      <c r="C972" s="67" t="s">
        <v>162</v>
      </c>
      <c r="D972" s="67" t="s">
        <v>130</v>
      </c>
      <c r="E972" s="67" t="s">
        <v>135</v>
      </c>
      <c r="F972" s="67" t="s">
        <v>216</v>
      </c>
      <c r="G972" s="67" t="s">
        <v>134</v>
      </c>
      <c r="I972">
        <v>0.13631863642667683</v>
      </c>
      <c r="J972">
        <v>5</v>
      </c>
      <c r="K972" s="152"/>
      <c r="L972">
        <v>5</v>
      </c>
      <c r="N972" s="67"/>
      <c r="O972" s="67"/>
      <c r="P972" s="67"/>
      <c r="AC972" s="71"/>
      <c r="AE972"/>
    </row>
    <row r="973" spans="1:31">
      <c r="A973" s="148">
        <v>43574</v>
      </c>
      <c r="B973" s="67" t="s">
        <v>114</v>
      </c>
      <c r="C973" s="67" t="s">
        <v>162</v>
      </c>
      <c r="D973" s="67" t="s">
        <v>130</v>
      </c>
      <c r="E973" s="67" t="s">
        <v>135</v>
      </c>
      <c r="F973" s="67" t="s">
        <v>216</v>
      </c>
      <c r="G973" s="67" t="s">
        <v>134</v>
      </c>
      <c r="I973">
        <v>0.13636013402753039</v>
      </c>
      <c r="J973">
        <v>5</v>
      </c>
      <c r="K973" s="152"/>
      <c r="L973">
        <v>5</v>
      </c>
      <c r="N973" s="67"/>
      <c r="O973" s="67"/>
      <c r="P973" s="67"/>
      <c r="AC973" s="71"/>
      <c r="AE973"/>
    </row>
    <row r="974" spans="1:31">
      <c r="A974" s="148">
        <v>43573</v>
      </c>
      <c r="B974" s="67" t="s">
        <v>112</v>
      </c>
      <c r="C974" s="67" t="s">
        <v>161</v>
      </c>
      <c r="D974" s="67" t="s">
        <v>130</v>
      </c>
      <c r="E974" s="67" t="s">
        <v>131</v>
      </c>
      <c r="F974" s="67" t="s">
        <v>215</v>
      </c>
      <c r="G974" s="67" t="s">
        <v>134</v>
      </c>
      <c r="I974">
        <v>0.39652573214414649</v>
      </c>
      <c r="J974">
        <v>7</v>
      </c>
      <c r="K974" s="152"/>
      <c r="L974">
        <v>7</v>
      </c>
      <c r="N974" s="67"/>
      <c r="O974" s="67"/>
      <c r="P974" s="67"/>
      <c r="AC974" s="71"/>
      <c r="AE974"/>
    </row>
    <row r="975" spans="1:31">
      <c r="A975" s="148">
        <v>43567</v>
      </c>
      <c r="B975" s="67" t="s">
        <v>110</v>
      </c>
      <c r="C975" s="67" t="s">
        <v>180</v>
      </c>
      <c r="D975" s="67" t="s">
        <v>130</v>
      </c>
      <c r="E975" s="67" t="s">
        <v>131</v>
      </c>
      <c r="F975" s="67" t="s">
        <v>215</v>
      </c>
      <c r="G975" s="67" t="s">
        <v>133</v>
      </c>
      <c r="I975">
        <v>0.39199465986867765</v>
      </c>
      <c r="J975">
        <v>7</v>
      </c>
      <c r="K975" s="152"/>
      <c r="L975">
        <v>7</v>
      </c>
      <c r="N975" s="67"/>
      <c r="O975" s="67"/>
      <c r="P975" s="67"/>
      <c r="AC975" s="71"/>
      <c r="AE975"/>
    </row>
    <row r="976" spans="1:31">
      <c r="A976" s="148">
        <v>43567</v>
      </c>
      <c r="B976" s="67" t="s">
        <v>112</v>
      </c>
      <c r="C976" s="67" t="s">
        <v>161</v>
      </c>
      <c r="D976" s="67" t="s">
        <v>130</v>
      </c>
      <c r="E976" s="67" t="s">
        <v>131</v>
      </c>
      <c r="F976" s="67" t="s">
        <v>215</v>
      </c>
      <c r="G976" s="67" t="s">
        <v>134</v>
      </c>
      <c r="I976">
        <v>0.39673987136027866</v>
      </c>
      <c r="J976">
        <v>7</v>
      </c>
      <c r="K976" s="152"/>
      <c r="L976">
        <v>7</v>
      </c>
      <c r="N976" s="67"/>
      <c r="O976" s="67"/>
      <c r="P976" s="67"/>
      <c r="AC976" s="71"/>
      <c r="AE976"/>
    </row>
    <row r="977" spans="1:31">
      <c r="A977" s="148">
        <v>43567</v>
      </c>
      <c r="B977" s="67" t="s">
        <v>114</v>
      </c>
      <c r="C977" s="67" t="s">
        <v>162</v>
      </c>
      <c r="D977" s="67" t="s">
        <v>130</v>
      </c>
      <c r="E977" s="67" t="s">
        <v>135</v>
      </c>
      <c r="F977" s="67" t="s">
        <v>216</v>
      </c>
      <c r="G977" s="67" t="s">
        <v>134</v>
      </c>
      <c r="I977">
        <v>0.13630975540918933</v>
      </c>
      <c r="J977">
        <v>5</v>
      </c>
      <c r="K977" s="152"/>
      <c r="L977">
        <v>5</v>
      </c>
      <c r="N977" s="67"/>
      <c r="O977" s="67"/>
      <c r="P977" s="67"/>
      <c r="AC977" s="71"/>
      <c r="AE977"/>
    </row>
    <row r="978" spans="1:31">
      <c r="A978" s="148">
        <v>43560</v>
      </c>
      <c r="B978" s="67" t="s">
        <v>110</v>
      </c>
      <c r="C978" s="67" t="s">
        <v>180</v>
      </c>
      <c r="D978" s="67" t="s">
        <v>130</v>
      </c>
      <c r="E978" s="67" t="s">
        <v>131</v>
      </c>
      <c r="F978" s="67" t="s">
        <v>215</v>
      </c>
      <c r="G978" s="67" t="s">
        <v>133</v>
      </c>
      <c r="I978">
        <v>0.39199050908172994</v>
      </c>
      <c r="J978">
        <v>7</v>
      </c>
      <c r="K978" s="152"/>
      <c r="L978">
        <v>7</v>
      </c>
      <c r="N978" s="67"/>
      <c r="O978" s="67"/>
      <c r="P978" s="67"/>
      <c r="AC978" s="71"/>
      <c r="AE978"/>
    </row>
    <row r="979" spans="1:31">
      <c r="A979" s="148">
        <v>43560</v>
      </c>
      <c r="B979" s="67" t="s">
        <v>112</v>
      </c>
      <c r="C979" s="67" t="s">
        <v>161</v>
      </c>
      <c r="D979" s="67" t="s">
        <v>130</v>
      </c>
      <c r="E979" s="67" t="s">
        <v>131</v>
      </c>
      <c r="F979" s="67" t="s">
        <v>215</v>
      </c>
      <c r="G979" s="67" t="s">
        <v>134</v>
      </c>
      <c r="I979">
        <v>0.39670496141720041</v>
      </c>
      <c r="J979">
        <v>7</v>
      </c>
      <c r="K979" s="152"/>
      <c r="L979">
        <v>7</v>
      </c>
      <c r="N979" s="67"/>
      <c r="O979" s="67"/>
      <c r="P979" s="67"/>
      <c r="AC979" s="71"/>
      <c r="AE979"/>
    </row>
    <row r="980" spans="1:31">
      <c r="A980" s="148">
        <v>43560</v>
      </c>
      <c r="B980" s="67" t="s">
        <v>114</v>
      </c>
      <c r="C980" s="67" t="s">
        <v>162</v>
      </c>
      <c r="D980" s="67" t="s">
        <v>130</v>
      </c>
      <c r="E980" s="67" t="s">
        <v>135</v>
      </c>
      <c r="F980" s="67" t="s">
        <v>216</v>
      </c>
      <c r="G980" s="67" t="s">
        <v>134</v>
      </c>
      <c r="I980">
        <v>0.13655923994653754</v>
      </c>
      <c r="J980">
        <v>5</v>
      </c>
      <c r="K980" s="152"/>
      <c r="L980">
        <v>5</v>
      </c>
      <c r="N980" s="67"/>
      <c r="O980" s="67"/>
      <c r="P980" s="67"/>
      <c r="AC980" s="71"/>
      <c r="AE980"/>
    </row>
    <row r="981" spans="1:31">
      <c r="A981" s="148">
        <v>43553</v>
      </c>
      <c r="B981" s="67" t="s">
        <v>116</v>
      </c>
      <c r="C981" s="67" t="s">
        <v>165</v>
      </c>
      <c r="D981" s="67" t="s">
        <v>130</v>
      </c>
      <c r="E981" s="67" t="s">
        <v>137</v>
      </c>
      <c r="F981" s="67" t="s">
        <v>218</v>
      </c>
      <c r="G981" s="67" t="s">
        <v>133</v>
      </c>
      <c r="I981">
        <v>9.6636212867741322E-2</v>
      </c>
      <c r="J981">
        <v>4</v>
      </c>
      <c r="K981" s="152"/>
      <c r="L981">
        <v>4</v>
      </c>
      <c r="N981" s="67"/>
      <c r="O981" s="67"/>
      <c r="P981" s="67"/>
      <c r="AC981" s="71"/>
      <c r="AE981"/>
    </row>
    <row r="982" spans="1:31">
      <c r="A982" s="148">
        <v>43553</v>
      </c>
      <c r="B982" s="67" t="s">
        <v>117</v>
      </c>
      <c r="C982" s="67" t="s">
        <v>166</v>
      </c>
      <c r="D982" s="67" t="s">
        <v>130</v>
      </c>
      <c r="E982" s="67" t="s">
        <v>137</v>
      </c>
      <c r="F982" s="67" t="s">
        <v>218</v>
      </c>
      <c r="G982" s="67" t="s">
        <v>134</v>
      </c>
      <c r="I982">
        <v>9.6655800690479174E-2</v>
      </c>
      <c r="J982">
        <v>4</v>
      </c>
      <c r="K982" s="152"/>
      <c r="L982">
        <v>4</v>
      </c>
      <c r="N982" s="67"/>
      <c r="O982" s="67"/>
      <c r="P982" s="67"/>
      <c r="AC982" s="71"/>
      <c r="AE982"/>
    </row>
    <row r="983" spans="1:31">
      <c r="A983" s="148">
        <v>43553</v>
      </c>
      <c r="B983" s="67" t="s">
        <v>110</v>
      </c>
      <c r="C983" s="67" t="s">
        <v>180</v>
      </c>
      <c r="D983" s="67" t="s">
        <v>130</v>
      </c>
      <c r="E983" s="67" t="s">
        <v>131</v>
      </c>
      <c r="F983" s="67" t="s">
        <v>215</v>
      </c>
      <c r="G983" s="67" t="s">
        <v>133</v>
      </c>
      <c r="I983">
        <v>0.39233890432503737</v>
      </c>
      <c r="J983">
        <v>7</v>
      </c>
      <c r="K983" s="152"/>
      <c r="L983">
        <v>7</v>
      </c>
      <c r="N983" s="67"/>
      <c r="O983" s="67"/>
      <c r="P983" s="67"/>
      <c r="AC983" s="71"/>
      <c r="AE983"/>
    </row>
    <row r="984" spans="1:31">
      <c r="A984" s="148">
        <v>43553</v>
      </c>
      <c r="B984" s="67" t="s">
        <v>112</v>
      </c>
      <c r="C984" s="67" t="s">
        <v>161</v>
      </c>
      <c r="D984" s="67" t="s">
        <v>130</v>
      </c>
      <c r="E984" s="67" t="s">
        <v>131</v>
      </c>
      <c r="F984" s="67" t="s">
        <v>215</v>
      </c>
      <c r="G984" s="67" t="s">
        <v>134</v>
      </c>
      <c r="I984">
        <v>0.39704880675981175</v>
      </c>
      <c r="J984">
        <v>7</v>
      </c>
      <c r="K984" s="152"/>
      <c r="L984">
        <v>7</v>
      </c>
      <c r="N984" s="67"/>
      <c r="O984" s="67"/>
      <c r="P984" s="67"/>
      <c r="AC984" s="71"/>
      <c r="AE984"/>
    </row>
    <row r="985" spans="1:31">
      <c r="A985" s="148">
        <v>43553</v>
      </c>
      <c r="B985" s="67" t="s">
        <v>114</v>
      </c>
      <c r="C985" s="67" t="s">
        <v>162</v>
      </c>
      <c r="D985" s="67" t="s">
        <v>130</v>
      </c>
      <c r="E985" s="67" t="s">
        <v>135</v>
      </c>
      <c r="F985" s="67" t="s">
        <v>216</v>
      </c>
      <c r="G985" s="67" t="s">
        <v>134</v>
      </c>
      <c r="I985">
        <v>0.13656004454231535</v>
      </c>
      <c r="J985">
        <v>5</v>
      </c>
      <c r="K985" s="152"/>
      <c r="L985">
        <v>5</v>
      </c>
      <c r="N985" s="67"/>
      <c r="O985" s="67"/>
      <c r="P985" s="67"/>
      <c r="AC985" s="71"/>
      <c r="AE985"/>
    </row>
    <row r="986" spans="1:31">
      <c r="A986" s="148">
        <v>43553</v>
      </c>
      <c r="B986" s="67" t="s">
        <v>118</v>
      </c>
      <c r="C986" s="67" t="s">
        <v>163</v>
      </c>
      <c r="D986" s="67" t="s">
        <v>130</v>
      </c>
      <c r="E986" s="67" t="s">
        <v>136</v>
      </c>
      <c r="F986" s="67" t="s">
        <v>217</v>
      </c>
      <c r="G986" s="67" t="s">
        <v>133</v>
      </c>
      <c r="I986">
        <v>0.2834891866665874</v>
      </c>
      <c r="J986">
        <v>7</v>
      </c>
      <c r="K986" s="152"/>
      <c r="L986">
        <v>7</v>
      </c>
      <c r="N986" s="67"/>
      <c r="O986" s="67"/>
      <c r="P986" s="67"/>
      <c r="AC986" s="71"/>
      <c r="AE986"/>
    </row>
    <row r="987" spans="1:31">
      <c r="A987" s="148">
        <v>43553</v>
      </c>
      <c r="B987" s="67" t="s">
        <v>115</v>
      </c>
      <c r="C987" s="67" t="s">
        <v>164</v>
      </c>
      <c r="D987" s="67" t="s">
        <v>130</v>
      </c>
      <c r="E987" s="67" t="s">
        <v>136</v>
      </c>
      <c r="F987" s="67" t="s">
        <v>217</v>
      </c>
      <c r="G987" s="67" t="s">
        <v>134</v>
      </c>
      <c r="I987">
        <v>0.28458744161049554</v>
      </c>
      <c r="J987">
        <v>7</v>
      </c>
      <c r="K987" s="152"/>
      <c r="L987">
        <v>7</v>
      </c>
      <c r="N987" s="67"/>
      <c r="O987" s="67"/>
      <c r="P987" s="67"/>
      <c r="AC987" s="71"/>
      <c r="AE987"/>
    </row>
    <row r="988" spans="1:31">
      <c r="A988" s="148">
        <v>43546</v>
      </c>
      <c r="B988" s="67" t="s">
        <v>110</v>
      </c>
      <c r="C988" s="67" t="s">
        <v>180</v>
      </c>
      <c r="D988" s="67" t="s">
        <v>130</v>
      </c>
      <c r="E988" s="67" t="s">
        <v>131</v>
      </c>
      <c r="F988" s="67" t="s">
        <v>215</v>
      </c>
      <c r="G988" s="67" t="s">
        <v>133</v>
      </c>
      <c r="I988">
        <v>0.39216347771439719</v>
      </c>
      <c r="J988">
        <v>7</v>
      </c>
      <c r="K988" s="152"/>
      <c r="L988">
        <v>7</v>
      </c>
      <c r="N988" s="67"/>
      <c r="O988" s="67"/>
      <c r="P988" s="67"/>
      <c r="AC988" s="71"/>
      <c r="AE988"/>
    </row>
    <row r="989" spans="1:31">
      <c r="A989" s="148">
        <v>43546</v>
      </c>
      <c r="B989" s="67" t="s">
        <v>112</v>
      </c>
      <c r="C989" s="67" t="s">
        <v>161</v>
      </c>
      <c r="D989" s="67" t="s">
        <v>130</v>
      </c>
      <c r="E989" s="67" t="s">
        <v>131</v>
      </c>
      <c r="F989" s="67" t="s">
        <v>215</v>
      </c>
      <c r="G989" s="67" t="s">
        <v>134</v>
      </c>
      <c r="I989">
        <v>0.39682614096632851</v>
      </c>
      <c r="J989">
        <v>7</v>
      </c>
      <c r="K989" s="152"/>
      <c r="L989">
        <v>7</v>
      </c>
      <c r="N989" s="67"/>
      <c r="O989" s="67"/>
      <c r="P989" s="67"/>
      <c r="AC989" s="71"/>
      <c r="AE989"/>
    </row>
    <row r="990" spans="1:31">
      <c r="A990" s="148">
        <v>43546</v>
      </c>
      <c r="B990" s="67" t="s">
        <v>114</v>
      </c>
      <c r="C990" s="67" t="s">
        <v>162</v>
      </c>
      <c r="D990" s="67" t="s">
        <v>130</v>
      </c>
      <c r="E990" s="67" t="s">
        <v>135</v>
      </c>
      <c r="F990" s="67" t="s">
        <v>216</v>
      </c>
      <c r="G990" s="67" t="s">
        <v>134</v>
      </c>
      <c r="I990">
        <v>0.13651685141540074</v>
      </c>
      <c r="J990">
        <v>5</v>
      </c>
      <c r="K990" s="152"/>
      <c r="L990">
        <v>5</v>
      </c>
      <c r="N990" s="67"/>
      <c r="O990" s="67"/>
      <c r="P990" s="67"/>
      <c r="AC990" s="71"/>
      <c r="AE990"/>
    </row>
    <row r="991" spans="1:31">
      <c r="A991" s="148">
        <v>43539</v>
      </c>
      <c r="B991" s="67" t="s">
        <v>110</v>
      </c>
      <c r="C991" s="67" t="s">
        <v>180</v>
      </c>
      <c r="D991" s="67" t="s">
        <v>130</v>
      </c>
      <c r="E991" s="67" t="s">
        <v>131</v>
      </c>
      <c r="F991" s="67" t="s">
        <v>215</v>
      </c>
      <c r="G991" s="67" t="s">
        <v>133</v>
      </c>
      <c r="I991">
        <v>0.3935454093120882</v>
      </c>
      <c r="J991">
        <v>7</v>
      </c>
      <c r="K991" s="152"/>
      <c r="L991">
        <v>7</v>
      </c>
      <c r="N991" s="67"/>
      <c r="O991" s="67"/>
      <c r="P991" s="67"/>
      <c r="AC991" s="71"/>
      <c r="AE991"/>
    </row>
    <row r="992" spans="1:31">
      <c r="A992" s="148">
        <v>43539</v>
      </c>
      <c r="B992" s="67" t="s">
        <v>112</v>
      </c>
      <c r="C992" s="67" t="s">
        <v>161</v>
      </c>
      <c r="D992" s="67" t="s">
        <v>130</v>
      </c>
      <c r="E992" s="67" t="s">
        <v>131</v>
      </c>
      <c r="F992" s="67" t="s">
        <v>215</v>
      </c>
      <c r="G992" s="67" t="s">
        <v>134</v>
      </c>
      <c r="I992">
        <v>0.39818961323727464</v>
      </c>
      <c r="J992">
        <v>7</v>
      </c>
      <c r="K992" s="152"/>
      <c r="L992">
        <v>7</v>
      </c>
      <c r="N992" s="67"/>
      <c r="O992" s="67"/>
      <c r="P992" s="67"/>
      <c r="AC992" s="71"/>
      <c r="AE992"/>
    </row>
    <row r="993" spans="1:31">
      <c r="A993" s="148">
        <v>43539</v>
      </c>
      <c r="B993" s="67" t="s">
        <v>114</v>
      </c>
      <c r="C993" s="67" t="s">
        <v>162</v>
      </c>
      <c r="D993" s="67" t="s">
        <v>130</v>
      </c>
      <c r="E993" s="67" t="s">
        <v>135</v>
      </c>
      <c r="F993" s="67" t="s">
        <v>216</v>
      </c>
      <c r="G993" s="67" t="s">
        <v>134</v>
      </c>
      <c r="I993">
        <v>0.13735306321640298</v>
      </c>
      <c r="J993">
        <v>5</v>
      </c>
      <c r="K993" s="152"/>
      <c r="L993">
        <v>5</v>
      </c>
      <c r="N993" s="67"/>
      <c r="O993" s="67"/>
      <c r="P993" s="67"/>
      <c r="AC993" s="71"/>
      <c r="AE993"/>
    </row>
    <row r="994" spans="1:31">
      <c r="A994" s="148">
        <v>43532</v>
      </c>
      <c r="B994" s="67" t="s">
        <v>110</v>
      </c>
      <c r="C994" s="67" t="s">
        <v>180</v>
      </c>
      <c r="D994" s="67" t="s">
        <v>130</v>
      </c>
      <c r="E994" s="67" t="s">
        <v>131</v>
      </c>
      <c r="F994" s="67" t="s">
        <v>215</v>
      </c>
      <c r="G994" s="67" t="s">
        <v>133</v>
      </c>
      <c r="I994">
        <v>0.39680621613528494</v>
      </c>
      <c r="J994">
        <v>7</v>
      </c>
      <c r="K994" s="152"/>
      <c r="L994">
        <v>7</v>
      </c>
      <c r="N994" s="67"/>
      <c r="O994" s="67"/>
      <c r="P994" s="67"/>
      <c r="AC994" s="71"/>
      <c r="AE994"/>
    </row>
    <row r="995" spans="1:31">
      <c r="A995" s="148">
        <v>43532</v>
      </c>
      <c r="B995" s="67" t="s">
        <v>112</v>
      </c>
      <c r="C995" s="67" t="s">
        <v>161</v>
      </c>
      <c r="D995" s="67" t="s">
        <v>130</v>
      </c>
      <c r="E995" s="67" t="s">
        <v>131</v>
      </c>
      <c r="F995" s="67" t="s">
        <v>215</v>
      </c>
      <c r="G995" s="67" t="s">
        <v>134</v>
      </c>
      <c r="I995">
        <v>0.40141412249633374</v>
      </c>
      <c r="J995">
        <v>7</v>
      </c>
      <c r="K995" s="152"/>
      <c r="L995">
        <v>7</v>
      </c>
      <c r="N995" s="67"/>
      <c r="O995" s="67"/>
      <c r="P995" s="67"/>
      <c r="AC995" s="71"/>
      <c r="AE995"/>
    </row>
    <row r="996" spans="1:31">
      <c r="A996" s="148">
        <v>43532</v>
      </c>
      <c r="B996" s="67" t="s">
        <v>114</v>
      </c>
      <c r="C996" s="67" t="s">
        <v>162</v>
      </c>
      <c r="D996" s="67" t="s">
        <v>130</v>
      </c>
      <c r="E996" s="67" t="s">
        <v>135</v>
      </c>
      <c r="F996" s="67" t="s">
        <v>216</v>
      </c>
      <c r="G996" s="67" t="s">
        <v>134</v>
      </c>
      <c r="I996">
        <v>0.1385977456060741</v>
      </c>
      <c r="J996">
        <v>5</v>
      </c>
      <c r="K996" s="152"/>
      <c r="L996">
        <v>5</v>
      </c>
      <c r="N996" s="67"/>
      <c r="O996" s="67"/>
      <c r="P996" s="67"/>
      <c r="AC996" s="71"/>
      <c r="AE996"/>
    </row>
    <row r="997" spans="1:31">
      <c r="A997" s="148">
        <v>43525</v>
      </c>
      <c r="B997" s="67" t="s">
        <v>110</v>
      </c>
      <c r="C997" s="67" t="s">
        <v>180</v>
      </c>
      <c r="D997" s="67" t="s">
        <v>130</v>
      </c>
      <c r="E997" s="67" t="s">
        <v>131</v>
      </c>
      <c r="F997" s="67" t="s">
        <v>215</v>
      </c>
      <c r="G997" s="67" t="s">
        <v>133</v>
      </c>
      <c r="I997">
        <v>0.39768666452935786</v>
      </c>
      <c r="J997">
        <v>7</v>
      </c>
      <c r="K997" s="152"/>
      <c r="L997">
        <v>7</v>
      </c>
      <c r="N997" s="67"/>
      <c r="O997" s="67"/>
      <c r="P997" s="67"/>
      <c r="AC997" s="71"/>
      <c r="AE997"/>
    </row>
    <row r="998" spans="1:31">
      <c r="A998" s="148">
        <v>43525</v>
      </c>
      <c r="B998" s="67" t="s">
        <v>112</v>
      </c>
      <c r="C998" s="67" t="s">
        <v>161</v>
      </c>
      <c r="D998" s="67" t="s">
        <v>130</v>
      </c>
      <c r="E998" s="67" t="s">
        <v>131</v>
      </c>
      <c r="F998" s="67" t="s">
        <v>215</v>
      </c>
      <c r="G998" s="67" t="s">
        <v>134</v>
      </c>
      <c r="I998">
        <v>0.4022439537190185</v>
      </c>
      <c r="J998">
        <v>7</v>
      </c>
      <c r="K998" s="152"/>
      <c r="L998">
        <v>7</v>
      </c>
      <c r="N998" s="67"/>
      <c r="O998" s="67"/>
      <c r="P998" s="67"/>
      <c r="AC998" s="71"/>
      <c r="AE998"/>
    </row>
    <row r="999" spans="1:31">
      <c r="A999" s="148">
        <v>43525</v>
      </c>
      <c r="B999" s="67" t="s">
        <v>114</v>
      </c>
      <c r="C999" s="67" t="s">
        <v>162</v>
      </c>
      <c r="D999" s="67" t="s">
        <v>130</v>
      </c>
      <c r="E999" s="67" t="s">
        <v>135</v>
      </c>
      <c r="F999" s="67" t="s">
        <v>216</v>
      </c>
      <c r="G999" s="67" t="s">
        <v>134</v>
      </c>
      <c r="I999">
        <v>0.13854610959579622</v>
      </c>
      <c r="J999">
        <v>5</v>
      </c>
      <c r="K999" s="152"/>
      <c r="L999">
        <v>5</v>
      </c>
      <c r="N999" s="67"/>
      <c r="O999" s="67"/>
      <c r="P999" s="67"/>
      <c r="AC999" s="71"/>
      <c r="AE999"/>
    </row>
    <row r="1000" spans="1:31">
      <c r="A1000" s="148">
        <v>43524</v>
      </c>
      <c r="B1000" s="67" t="s">
        <v>116</v>
      </c>
      <c r="C1000" s="67" t="s">
        <v>165</v>
      </c>
      <c r="D1000" s="67" t="s">
        <v>130</v>
      </c>
      <c r="E1000" s="67" t="s">
        <v>137</v>
      </c>
      <c r="F1000" s="67" t="s">
        <v>218</v>
      </c>
      <c r="G1000" s="67" t="s">
        <v>133</v>
      </c>
      <c r="I1000">
        <v>9.7192574147990971E-2</v>
      </c>
      <c r="J1000">
        <v>4</v>
      </c>
      <c r="K1000" s="152"/>
      <c r="L1000">
        <v>4</v>
      </c>
      <c r="N1000" s="67"/>
      <c r="O1000" s="67"/>
      <c r="P1000" s="67"/>
      <c r="AC1000" s="71"/>
      <c r="AE1000"/>
    </row>
    <row r="1001" spans="1:31">
      <c r="A1001" s="148">
        <v>43524</v>
      </c>
      <c r="B1001" s="67" t="s">
        <v>117</v>
      </c>
      <c r="C1001" s="67" t="s">
        <v>166</v>
      </c>
      <c r="D1001" s="67" t="s">
        <v>130</v>
      </c>
      <c r="E1001" s="67" t="s">
        <v>137</v>
      </c>
      <c r="F1001" s="67" t="s">
        <v>218</v>
      </c>
      <c r="G1001" s="67" t="s">
        <v>134</v>
      </c>
      <c r="I1001">
        <v>9.7217599622849857E-2</v>
      </c>
      <c r="J1001">
        <v>4</v>
      </c>
      <c r="K1001" s="152"/>
      <c r="L1001">
        <v>4</v>
      </c>
      <c r="N1001" s="67"/>
      <c r="O1001" s="67"/>
      <c r="P1001" s="67"/>
      <c r="AC1001" s="71"/>
      <c r="AE1001"/>
    </row>
    <row r="1002" spans="1:31">
      <c r="A1002" s="148">
        <v>43524</v>
      </c>
      <c r="B1002" s="67" t="s">
        <v>118</v>
      </c>
      <c r="C1002" s="67" t="s">
        <v>163</v>
      </c>
      <c r="D1002" s="67" t="s">
        <v>130</v>
      </c>
      <c r="E1002" s="67" t="s">
        <v>136</v>
      </c>
      <c r="F1002" s="67" t="s">
        <v>217</v>
      </c>
      <c r="G1002" s="67" t="s">
        <v>133</v>
      </c>
      <c r="I1002">
        <v>0.28524331554301341</v>
      </c>
      <c r="J1002">
        <v>7</v>
      </c>
      <c r="K1002" s="152"/>
      <c r="L1002">
        <v>7</v>
      </c>
      <c r="N1002" s="67"/>
      <c r="O1002" s="67"/>
      <c r="P1002" s="67"/>
      <c r="AC1002" s="71"/>
      <c r="AE1002"/>
    </row>
    <row r="1003" spans="1:31">
      <c r="A1003" s="148">
        <v>43524</v>
      </c>
      <c r="B1003" s="67" t="s">
        <v>115</v>
      </c>
      <c r="C1003" s="67" t="s">
        <v>164</v>
      </c>
      <c r="D1003" s="67" t="s">
        <v>130</v>
      </c>
      <c r="E1003" s="67" t="s">
        <v>136</v>
      </c>
      <c r="F1003" s="67" t="s">
        <v>217</v>
      </c>
      <c r="G1003" s="67" t="s">
        <v>134</v>
      </c>
      <c r="I1003">
        <v>0.28634859661516665</v>
      </c>
      <c r="J1003">
        <v>7</v>
      </c>
      <c r="K1003" s="152"/>
      <c r="L1003">
        <v>7</v>
      </c>
      <c r="N1003" s="67"/>
      <c r="O1003" s="67"/>
      <c r="P1003" s="67"/>
      <c r="AC1003" s="71"/>
      <c r="AE1003"/>
    </row>
    <row r="1004" spans="1:31">
      <c r="A1004" s="148">
        <v>43518</v>
      </c>
      <c r="B1004" s="67" t="s">
        <v>110</v>
      </c>
      <c r="C1004" s="67" t="s">
        <v>180</v>
      </c>
      <c r="D1004" s="67" t="s">
        <v>130</v>
      </c>
      <c r="E1004" s="67" t="s">
        <v>131</v>
      </c>
      <c r="F1004" s="67" t="s">
        <v>215</v>
      </c>
      <c r="G1004" s="67" t="s">
        <v>133</v>
      </c>
      <c r="I1004">
        <v>0.39633725206185277</v>
      </c>
      <c r="J1004">
        <v>7</v>
      </c>
      <c r="K1004" s="152"/>
      <c r="L1004">
        <v>7</v>
      </c>
      <c r="N1004" s="67"/>
      <c r="O1004" s="67"/>
      <c r="P1004" s="67"/>
      <c r="AC1004" s="71"/>
      <c r="AE1004"/>
    </row>
    <row r="1005" spans="1:31">
      <c r="A1005" s="148">
        <v>43518</v>
      </c>
      <c r="B1005" s="67" t="s">
        <v>112</v>
      </c>
      <c r="C1005" s="67" t="s">
        <v>161</v>
      </c>
      <c r="D1005" s="67" t="s">
        <v>130</v>
      </c>
      <c r="E1005" s="67" t="s">
        <v>131</v>
      </c>
      <c r="F1005" s="67" t="s">
        <v>215</v>
      </c>
      <c r="G1005" s="67" t="s">
        <v>134</v>
      </c>
      <c r="I1005">
        <v>0.40068174163096709</v>
      </c>
      <c r="J1005">
        <v>7</v>
      </c>
      <c r="K1005" s="152"/>
      <c r="L1005">
        <v>7</v>
      </c>
      <c r="N1005" s="67"/>
      <c r="O1005" s="67"/>
      <c r="P1005" s="67"/>
      <c r="AC1005" s="71"/>
      <c r="AE1005"/>
    </row>
    <row r="1006" spans="1:31">
      <c r="A1006" s="148">
        <v>43518</v>
      </c>
      <c r="B1006" s="67" t="s">
        <v>114</v>
      </c>
      <c r="C1006" s="67" t="s">
        <v>162</v>
      </c>
      <c r="D1006" s="67" t="s">
        <v>130</v>
      </c>
      <c r="E1006" s="67" t="s">
        <v>135</v>
      </c>
      <c r="F1006" s="67" t="s">
        <v>216</v>
      </c>
      <c r="G1006" s="67" t="s">
        <v>134</v>
      </c>
      <c r="I1006">
        <v>0.13829312653074749</v>
      </c>
      <c r="J1006">
        <v>5</v>
      </c>
      <c r="K1006" s="152"/>
      <c r="L1006">
        <v>5</v>
      </c>
      <c r="N1006" s="67"/>
      <c r="O1006" s="67"/>
      <c r="P1006" s="67"/>
      <c r="AC1006" s="71"/>
      <c r="AE1006"/>
    </row>
    <row r="1007" spans="1:31">
      <c r="A1007" s="148">
        <v>43511</v>
      </c>
      <c r="B1007" s="67" t="s">
        <v>110</v>
      </c>
      <c r="C1007" s="67" t="s">
        <v>180</v>
      </c>
      <c r="D1007" s="67" t="s">
        <v>130</v>
      </c>
      <c r="E1007" s="67" t="s">
        <v>131</v>
      </c>
      <c r="F1007" s="67" t="s">
        <v>215</v>
      </c>
      <c r="G1007" s="67" t="s">
        <v>133</v>
      </c>
      <c r="I1007">
        <v>0.39640481058637311</v>
      </c>
      <c r="J1007">
        <v>7</v>
      </c>
      <c r="K1007" s="152"/>
      <c r="L1007">
        <v>7</v>
      </c>
      <c r="N1007" s="67"/>
      <c r="O1007" s="67"/>
      <c r="P1007" s="67"/>
      <c r="AC1007" s="71"/>
      <c r="AE1007"/>
    </row>
    <row r="1008" spans="1:31">
      <c r="A1008" s="148">
        <v>43511</v>
      </c>
      <c r="B1008" s="67" t="s">
        <v>112</v>
      </c>
      <c r="C1008" s="67" t="s">
        <v>161</v>
      </c>
      <c r="D1008" s="67" t="s">
        <v>130</v>
      </c>
      <c r="E1008" s="67" t="s">
        <v>131</v>
      </c>
      <c r="F1008" s="67" t="s">
        <v>215</v>
      </c>
      <c r="G1008" s="67" t="s">
        <v>134</v>
      </c>
      <c r="I1008">
        <v>0.40065156098557775</v>
      </c>
      <c r="J1008">
        <v>7</v>
      </c>
      <c r="K1008" s="152"/>
      <c r="L1008">
        <v>7</v>
      </c>
      <c r="N1008" s="67"/>
      <c r="O1008" s="67"/>
      <c r="P1008" s="67"/>
      <c r="AC1008" s="71"/>
      <c r="AE1008"/>
    </row>
    <row r="1009" spans="1:31">
      <c r="A1009" s="148">
        <v>43511</v>
      </c>
      <c r="B1009" s="67" t="s">
        <v>114</v>
      </c>
      <c r="C1009" s="67" t="s">
        <v>162</v>
      </c>
      <c r="D1009" s="67" t="s">
        <v>130</v>
      </c>
      <c r="E1009" s="67" t="s">
        <v>135</v>
      </c>
      <c r="F1009" s="67" t="s">
        <v>216</v>
      </c>
      <c r="G1009" s="67" t="s">
        <v>134</v>
      </c>
      <c r="I1009">
        <v>0.13827572451199879</v>
      </c>
      <c r="J1009">
        <v>5</v>
      </c>
      <c r="K1009" s="152"/>
      <c r="L1009">
        <v>5</v>
      </c>
      <c r="N1009" s="67"/>
      <c r="O1009" s="67"/>
      <c r="P1009" s="67"/>
      <c r="AC1009" s="71"/>
      <c r="AE1009"/>
    </row>
    <row r="1010" spans="1:31">
      <c r="A1010" s="148">
        <v>43504</v>
      </c>
      <c r="B1010" s="67" t="s">
        <v>110</v>
      </c>
      <c r="C1010" s="67" t="s">
        <v>180</v>
      </c>
      <c r="D1010" s="67" t="s">
        <v>130</v>
      </c>
      <c r="E1010" s="67" t="s">
        <v>131</v>
      </c>
      <c r="F1010" s="67" t="s">
        <v>215</v>
      </c>
      <c r="G1010" s="67" t="s">
        <v>133</v>
      </c>
      <c r="I1010">
        <v>0.39638618599332348</v>
      </c>
      <c r="J1010">
        <v>7</v>
      </c>
      <c r="K1010" s="152"/>
      <c r="L1010">
        <v>7</v>
      </c>
      <c r="N1010" s="67"/>
      <c r="O1010" s="67"/>
      <c r="P1010" s="67"/>
      <c r="AC1010" s="71"/>
      <c r="AE1010"/>
    </row>
    <row r="1011" spans="1:31">
      <c r="A1011" s="148">
        <v>43504</v>
      </c>
      <c r="B1011" s="67" t="s">
        <v>112</v>
      </c>
      <c r="C1011" s="67" t="s">
        <v>161</v>
      </c>
      <c r="D1011" s="67" t="s">
        <v>130</v>
      </c>
      <c r="E1011" s="67" t="s">
        <v>131</v>
      </c>
      <c r="F1011" s="67" t="s">
        <v>215</v>
      </c>
      <c r="G1011" s="67" t="s">
        <v>134</v>
      </c>
      <c r="I1011">
        <v>0.4006156354125105</v>
      </c>
      <c r="J1011">
        <v>7</v>
      </c>
      <c r="K1011" s="152"/>
      <c r="L1011">
        <v>7</v>
      </c>
      <c r="N1011" s="67"/>
      <c r="O1011" s="67"/>
      <c r="P1011" s="67"/>
      <c r="AC1011" s="71"/>
      <c r="AE1011"/>
    </row>
    <row r="1012" spans="1:31">
      <c r="A1012" s="148">
        <v>43504</v>
      </c>
      <c r="B1012" s="67" t="s">
        <v>114</v>
      </c>
      <c r="C1012" s="67" t="s">
        <v>162</v>
      </c>
      <c r="D1012" s="67" t="s">
        <v>130</v>
      </c>
      <c r="E1012" s="67" t="s">
        <v>135</v>
      </c>
      <c r="F1012" s="67" t="s">
        <v>216</v>
      </c>
      <c r="G1012" s="67" t="s">
        <v>134</v>
      </c>
      <c r="I1012">
        <v>0.13828613560955505</v>
      </c>
      <c r="J1012">
        <v>5</v>
      </c>
      <c r="K1012" s="152"/>
      <c r="L1012">
        <v>5</v>
      </c>
      <c r="N1012" s="67"/>
      <c r="O1012" s="67"/>
      <c r="P1012" s="67"/>
      <c r="AC1012" s="71"/>
      <c r="AE1012"/>
    </row>
    <row r="1013" spans="1:31">
      <c r="A1013" s="148">
        <v>43497</v>
      </c>
      <c r="B1013" s="67" t="s">
        <v>110</v>
      </c>
      <c r="C1013" s="67" t="s">
        <v>180</v>
      </c>
      <c r="D1013" s="67" t="s">
        <v>130</v>
      </c>
      <c r="E1013" s="67" t="s">
        <v>131</v>
      </c>
      <c r="F1013" s="67" t="s">
        <v>215</v>
      </c>
      <c r="G1013" s="67" t="s">
        <v>133</v>
      </c>
      <c r="I1013">
        <v>0.40188088866620919</v>
      </c>
      <c r="J1013">
        <v>7</v>
      </c>
      <c r="K1013" s="152"/>
      <c r="L1013">
        <v>7</v>
      </c>
      <c r="N1013" s="67"/>
      <c r="O1013" s="67"/>
      <c r="P1013" s="67"/>
      <c r="AC1013" s="71"/>
      <c r="AE1013"/>
    </row>
    <row r="1014" spans="1:31">
      <c r="A1014" s="148">
        <v>43497</v>
      </c>
      <c r="B1014" s="67" t="s">
        <v>112</v>
      </c>
      <c r="C1014" s="67" t="s">
        <v>161</v>
      </c>
      <c r="D1014" s="67" t="s">
        <v>130</v>
      </c>
      <c r="E1014" s="67" t="s">
        <v>131</v>
      </c>
      <c r="F1014" s="67" t="s">
        <v>215</v>
      </c>
      <c r="G1014" s="67" t="s">
        <v>134</v>
      </c>
      <c r="I1014">
        <v>0.40605345859488867</v>
      </c>
      <c r="J1014">
        <v>7</v>
      </c>
      <c r="K1014" s="152"/>
      <c r="L1014">
        <v>7</v>
      </c>
      <c r="N1014" s="67"/>
      <c r="O1014" s="67"/>
      <c r="P1014" s="67"/>
      <c r="AC1014" s="71"/>
      <c r="AE1014"/>
    </row>
    <row r="1015" spans="1:31">
      <c r="A1015" s="148">
        <v>43497</v>
      </c>
      <c r="B1015" s="67" t="s">
        <v>114</v>
      </c>
      <c r="C1015" s="67" t="s">
        <v>162</v>
      </c>
      <c r="D1015" s="67" t="s">
        <v>130</v>
      </c>
      <c r="E1015" s="67" t="s">
        <v>135</v>
      </c>
      <c r="F1015" s="67" t="s">
        <v>216</v>
      </c>
      <c r="G1015" s="67" t="s">
        <v>134</v>
      </c>
      <c r="I1015">
        <v>0.1409523261151939</v>
      </c>
      <c r="J1015">
        <v>5</v>
      </c>
      <c r="K1015" s="152"/>
      <c r="L1015">
        <v>5</v>
      </c>
      <c r="N1015" s="67"/>
      <c r="O1015" s="67"/>
      <c r="P1015" s="67"/>
      <c r="AC1015" s="71"/>
      <c r="AE1015"/>
    </row>
    <row r="1016" spans="1:31">
      <c r="A1016" s="148">
        <v>43496</v>
      </c>
      <c r="B1016" s="67" t="s">
        <v>116</v>
      </c>
      <c r="C1016" s="67" t="s">
        <v>165</v>
      </c>
      <c r="D1016" s="67" t="s">
        <v>130</v>
      </c>
      <c r="E1016" s="67" t="s">
        <v>137</v>
      </c>
      <c r="F1016" s="67" t="s">
        <v>218</v>
      </c>
      <c r="G1016" s="67" t="s">
        <v>133</v>
      </c>
      <c r="I1016">
        <v>9.7903317412692481E-2</v>
      </c>
      <c r="J1016">
        <v>4</v>
      </c>
      <c r="K1016" s="152"/>
      <c r="L1016">
        <v>4</v>
      </c>
      <c r="N1016" s="67"/>
      <c r="O1016" s="67"/>
      <c r="P1016" s="67"/>
      <c r="AC1016" s="71"/>
      <c r="AE1016"/>
    </row>
    <row r="1017" spans="1:31">
      <c r="A1017" s="148">
        <v>43496</v>
      </c>
      <c r="B1017" s="67" t="s">
        <v>117</v>
      </c>
      <c r="C1017" s="67" t="s">
        <v>166</v>
      </c>
      <c r="D1017" s="67" t="s">
        <v>130</v>
      </c>
      <c r="E1017" s="67" t="s">
        <v>137</v>
      </c>
      <c r="F1017" s="67" t="s">
        <v>218</v>
      </c>
      <c r="G1017" s="67" t="s">
        <v>134</v>
      </c>
      <c r="I1017">
        <v>9.792562177251414E-2</v>
      </c>
      <c r="J1017">
        <v>4</v>
      </c>
      <c r="K1017" s="152"/>
      <c r="L1017">
        <v>4</v>
      </c>
      <c r="N1017" s="67"/>
      <c r="O1017" s="67"/>
      <c r="P1017" s="67"/>
      <c r="AC1017" s="71"/>
      <c r="AE1017"/>
    </row>
    <row r="1018" spans="1:31">
      <c r="A1018" s="148">
        <v>43496</v>
      </c>
      <c r="B1018" s="67" t="s">
        <v>118</v>
      </c>
      <c r="C1018" s="67" t="s">
        <v>163</v>
      </c>
      <c r="D1018" s="67" t="s">
        <v>130</v>
      </c>
      <c r="E1018" s="67" t="s">
        <v>136</v>
      </c>
      <c r="F1018" s="67" t="s">
        <v>217</v>
      </c>
      <c r="G1018" s="67" t="s">
        <v>133</v>
      </c>
      <c r="I1018">
        <v>0.28712309993122109</v>
      </c>
      <c r="J1018">
        <v>7</v>
      </c>
      <c r="K1018" s="152"/>
      <c r="L1018">
        <v>7</v>
      </c>
      <c r="N1018" s="67"/>
      <c r="O1018" s="67"/>
      <c r="P1018" s="67"/>
      <c r="AC1018" s="71"/>
      <c r="AE1018"/>
    </row>
    <row r="1019" spans="1:31">
      <c r="A1019" s="148">
        <v>43496</v>
      </c>
      <c r="B1019" s="67" t="s">
        <v>115</v>
      </c>
      <c r="C1019" s="67" t="s">
        <v>164</v>
      </c>
      <c r="D1019" s="67" t="s">
        <v>130</v>
      </c>
      <c r="E1019" s="67" t="s">
        <v>136</v>
      </c>
      <c r="F1019" s="67" t="s">
        <v>217</v>
      </c>
      <c r="G1019" s="67" t="s">
        <v>134</v>
      </c>
      <c r="I1019">
        <v>0.28821318787814376</v>
      </c>
      <c r="J1019">
        <v>7</v>
      </c>
      <c r="K1019" s="152"/>
      <c r="L1019">
        <v>7</v>
      </c>
      <c r="N1019" s="67"/>
      <c r="O1019" s="67"/>
      <c r="P1019" s="67"/>
      <c r="AC1019" s="71"/>
      <c r="AE1019"/>
    </row>
    <row r="1020" spans="1:31">
      <c r="A1020" s="148">
        <v>43490</v>
      </c>
      <c r="B1020" s="67" t="s">
        <v>110</v>
      </c>
      <c r="C1020" s="67" t="s">
        <v>180</v>
      </c>
      <c r="D1020" s="67" t="s">
        <v>130</v>
      </c>
      <c r="E1020" s="67" t="s">
        <v>131</v>
      </c>
      <c r="F1020" s="67" t="s">
        <v>215</v>
      </c>
      <c r="G1020" s="67" t="s">
        <v>133</v>
      </c>
      <c r="I1020">
        <v>0.40142588509082561</v>
      </c>
      <c r="J1020">
        <v>7</v>
      </c>
      <c r="K1020" s="152"/>
      <c r="L1020">
        <v>7</v>
      </c>
      <c r="N1020" s="67"/>
      <c r="O1020" s="67"/>
      <c r="P1020" s="67"/>
      <c r="AC1020" s="71"/>
      <c r="AE1020"/>
    </row>
    <row r="1021" spans="1:31">
      <c r="A1021" s="148">
        <v>43490</v>
      </c>
      <c r="B1021" s="67" t="s">
        <v>112</v>
      </c>
      <c r="C1021" s="67" t="s">
        <v>161</v>
      </c>
      <c r="D1021" s="67" t="s">
        <v>130</v>
      </c>
      <c r="E1021" s="67" t="s">
        <v>131</v>
      </c>
      <c r="F1021" s="67" t="s">
        <v>215</v>
      </c>
      <c r="G1021" s="67" t="s">
        <v>134</v>
      </c>
      <c r="I1021">
        <v>0.40546801545846489</v>
      </c>
      <c r="J1021">
        <v>7</v>
      </c>
      <c r="K1021" s="152"/>
      <c r="L1021">
        <v>7</v>
      </c>
      <c r="N1021" s="67"/>
      <c r="O1021" s="67"/>
      <c r="P1021" s="67"/>
      <c r="AC1021" s="71"/>
      <c r="AE1021"/>
    </row>
    <row r="1022" spans="1:31">
      <c r="A1022" s="148">
        <v>43490</v>
      </c>
      <c r="B1022" s="67" t="s">
        <v>114</v>
      </c>
      <c r="C1022" s="67" t="s">
        <v>162</v>
      </c>
      <c r="D1022" s="67" t="s">
        <v>130</v>
      </c>
      <c r="E1022" s="67" t="s">
        <v>135</v>
      </c>
      <c r="F1022" s="67" t="s">
        <v>216</v>
      </c>
      <c r="G1022" s="67" t="s">
        <v>134</v>
      </c>
      <c r="I1022">
        <v>0.14077891402916759</v>
      </c>
      <c r="J1022">
        <v>5</v>
      </c>
      <c r="K1022" s="152"/>
      <c r="L1022">
        <v>5</v>
      </c>
      <c r="N1022" s="67"/>
      <c r="O1022" s="67"/>
      <c r="P1022" s="67"/>
      <c r="AC1022" s="71"/>
      <c r="AE1022"/>
    </row>
    <row r="1023" spans="1:31">
      <c r="A1023" s="148">
        <v>43483</v>
      </c>
      <c r="B1023" s="67" t="s">
        <v>110</v>
      </c>
      <c r="C1023" s="67" t="s">
        <v>180</v>
      </c>
      <c r="D1023" s="67" t="s">
        <v>130</v>
      </c>
      <c r="E1023" s="67" t="s">
        <v>131</v>
      </c>
      <c r="F1023" s="67" t="s">
        <v>215</v>
      </c>
      <c r="G1023" s="67" t="s">
        <v>133</v>
      </c>
      <c r="I1023">
        <v>0.4005846911127926</v>
      </c>
      <c r="J1023">
        <v>7</v>
      </c>
      <c r="K1023" s="152"/>
      <c r="L1023">
        <v>7</v>
      </c>
      <c r="N1023" s="67"/>
      <c r="O1023" s="67"/>
      <c r="P1023" s="67"/>
      <c r="AC1023" s="71"/>
      <c r="AE1023"/>
    </row>
    <row r="1024" spans="1:31">
      <c r="A1024" s="148">
        <v>43483</v>
      </c>
      <c r="B1024" s="67" t="s">
        <v>112</v>
      </c>
      <c r="C1024" s="67" t="s">
        <v>161</v>
      </c>
      <c r="D1024" s="67" t="s">
        <v>130</v>
      </c>
      <c r="E1024" s="67" t="s">
        <v>131</v>
      </c>
      <c r="F1024" s="67" t="s">
        <v>215</v>
      </c>
      <c r="G1024" s="67" t="s">
        <v>134</v>
      </c>
      <c r="I1024">
        <v>0.40456712475698908</v>
      </c>
      <c r="J1024">
        <v>7</v>
      </c>
      <c r="K1024" s="152"/>
      <c r="L1024">
        <v>7</v>
      </c>
      <c r="N1024" s="67"/>
      <c r="O1024" s="67"/>
      <c r="P1024" s="67"/>
      <c r="AC1024" s="71"/>
      <c r="AE1024"/>
    </row>
    <row r="1025" spans="1:31">
      <c r="A1025" s="148">
        <v>43483</v>
      </c>
      <c r="B1025" s="67" t="s">
        <v>114</v>
      </c>
      <c r="C1025" s="67" t="s">
        <v>162</v>
      </c>
      <c r="D1025" s="67" t="s">
        <v>130</v>
      </c>
      <c r="E1025" s="67" t="s">
        <v>135</v>
      </c>
      <c r="F1025" s="67" t="s">
        <v>216</v>
      </c>
      <c r="G1025" s="67" t="s">
        <v>134</v>
      </c>
      <c r="I1025">
        <v>0.1405682629633527</v>
      </c>
      <c r="J1025">
        <v>5</v>
      </c>
      <c r="K1025" s="152"/>
      <c r="L1025">
        <v>5</v>
      </c>
      <c r="N1025" s="67"/>
      <c r="O1025" s="67"/>
      <c r="P1025" s="67"/>
      <c r="AC1025" s="71"/>
      <c r="AE1025"/>
    </row>
    <row r="1026" spans="1:31">
      <c r="A1026" s="148">
        <v>43476</v>
      </c>
      <c r="B1026" s="67" t="s">
        <v>110</v>
      </c>
      <c r="C1026" s="67" t="s">
        <v>180</v>
      </c>
      <c r="D1026" s="67" t="s">
        <v>130</v>
      </c>
      <c r="E1026" s="67" t="s">
        <v>131</v>
      </c>
      <c r="F1026" s="67" t="s">
        <v>215</v>
      </c>
      <c r="G1026" s="67" t="s">
        <v>133</v>
      </c>
      <c r="I1026">
        <v>0.40022929886813835</v>
      </c>
      <c r="J1026">
        <v>7</v>
      </c>
      <c r="K1026" s="152"/>
      <c r="L1026">
        <v>7</v>
      </c>
      <c r="N1026" s="67"/>
      <c r="O1026" s="67"/>
      <c r="P1026" s="67"/>
      <c r="AC1026" s="71"/>
      <c r="AE1026"/>
    </row>
    <row r="1027" spans="1:31">
      <c r="A1027" s="148">
        <v>43476</v>
      </c>
      <c r="B1027" s="67" t="s">
        <v>112</v>
      </c>
      <c r="C1027" s="67" t="s">
        <v>161</v>
      </c>
      <c r="D1027" s="67" t="s">
        <v>130</v>
      </c>
      <c r="E1027" s="67" t="s">
        <v>131</v>
      </c>
      <c r="F1027" s="67" t="s">
        <v>215</v>
      </c>
      <c r="G1027" s="67" t="s">
        <v>134</v>
      </c>
      <c r="I1027">
        <v>0.40421489084139028</v>
      </c>
      <c r="J1027">
        <v>7</v>
      </c>
      <c r="K1027" s="152"/>
      <c r="L1027">
        <v>7</v>
      </c>
      <c r="N1027" s="67"/>
      <c r="O1027" s="67"/>
      <c r="P1027" s="67"/>
      <c r="AC1027" s="71"/>
      <c r="AE1027"/>
    </row>
    <row r="1028" spans="1:31">
      <c r="A1028" s="148">
        <v>43476</v>
      </c>
      <c r="B1028" s="67" t="s">
        <v>114</v>
      </c>
      <c r="C1028" s="67" t="s">
        <v>162</v>
      </c>
      <c r="D1028" s="67" t="s">
        <v>130</v>
      </c>
      <c r="E1028" s="67" t="s">
        <v>135</v>
      </c>
      <c r="F1028" s="67" t="s">
        <v>216</v>
      </c>
      <c r="G1028" s="67" t="s">
        <v>134</v>
      </c>
      <c r="I1028">
        <v>0.14094805527963439</v>
      </c>
      <c r="J1028">
        <v>5</v>
      </c>
      <c r="K1028" s="152"/>
      <c r="L1028">
        <v>5</v>
      </c>
      <c r="N1028" s="67"/>
      <c r="O1028" s="67"/>
      <c r="P1028" s="67"/>
      <c r="AC1028" s="71"/>
      <c r="AE1028"/>
    </row>
    <row r="1029" spans="1:31">
      <c r="A1029" s="148">
        <v>43469</v>
      </c>
      <c r="B1029" s="67" t="s">
        <v>110</v>
      </c>
      <c r="C1029" s="67" t="s">
        <v>180</v>
      </c>
      <c r="D1029" s="67" t="s">
        <v>130</v>
      </c>
      <c r="E1029" s="67" t="s">
        <v>131</v>
      </c>
      <c r="F1029" s="67" t="s">
        <v>215</v>
      </c>
      <c r="G1029" s="67" t="s">
        <v>133</v>
      </c>
      <c r="I1029">
        <v>0.40547750007850064</v>
      </c>
      <c r="J1029">
        <v>7</v>
      </c>
      <c r="K1029" s="152"/>
      <c r="L1029">
        <v>7</v>
      </c>
      <c r="N1029" s="67"/>
      <c r="O1029" s="67"/>
      <c r="P1029" s="67"/>
      <c r="AC1029" s="71"/>
      <c r="AE1029"/>
    </row>
    <row r="1030" spans="1:31">
      <c r="A1030" s="148">
        <v>43469</v>
      </c>
      <c r="B1030" s="67" t="s">
        <v>112</v>
      </c>
      <c r="C1030" s="67" t="s">
        <v>161</v>
      </c>
      <c r="D1030" s="67" t="s">
        <v>130</v>
      </c>
      <c r="E1030" s="67" t="s">
        <v>131</v>
      </c>
      <c r="F1030" s="67" t="s">
        <v>215</v>
      </c>
      <c r="G1030" s="67" t="s">
        <v>134</v>
      </c>
      <c r="I1030">
        <v>0.40934418117765392</v>
      </c>
      <c r="J1030">
        <v>7</v>
      </c>
      <c r="K1030" s="152"/>
      <c r="L1030">
        <v>7</v>
      </c>
      <c r="N1030" s="67"/>
      <c r="O1030" s="67"/>
      <c r="P1030" s="67"/>
      <c r="AC1030" s="71"/>
      <c r="AE1030"/>
    </row>
    <row r="1031" spans="1:31">
      <c r="A1031" s="148">
        <v>43469</v>
      </c>
      <c r="B1031" s="67" t="s">
        <v>114</v>
      </c>
      <c r="C1031" s="67" t="s">
        <v>162</v>
      </c>
      <c r="D1031" s="67" t="s">
        <v>130</v>
      </c>
      <c r="E1031" s="67" t="s">
        <v>135</v>
      </c>
      <c r="F1031" s="67" t="s">
        <v>216</v>
      </c>
      <c r="G1031" s="67" t="s">
        <v>134</v>
      </c>
      <c r="I1031">
        <v>0.14230274248679584</v>
      </c>
      <c r="J1031">
        <v>5</v>
      </c>
      <c r="K1031" s="152"/>
      <c r="L1031">
        <v>5</v>
      </c>
      <c r="N1031" s="67"/>
      <c r="O1031" s="67"/>
      <c r="P1031" s="67"/>
      <c r="AC1031" s="71"/>
      <c r="AE1031"/>
    </row>
    <row r="1032" spans="1:31">
      <c r="A1032" s="148">
        <v>43465</v>
      </c>
      <c r="B1032" s="67" t="s">
        <v>116</v>
      </c>
      <c r="C1032" s="67" t="s">
        <v>165</v>
      </c>
      <c r="D1032" s="67" t="s">
        <v>130</v>
      </c>
      <c r="E1032" s="67" t="s">
        <v>137</v>
      </c>
      <c r="F1032" s="67" t="s">
        <v>218</v>
      </c>
      <c r="G1032" s="67" t="s">
        <v>133</v>
      </c>
      <c r="I1032">
        <v>9.6883989748922344E-2</v>
      </c>
      <c r="J1032">
        <v>4</v>
      </c>
      <c r="K1032" s="152"/>
      <c r="L1032">
        <v>4</v>
      </c>
      <c r="N1032" s="67"/>
      <c r="O1032" s="67"/>
      <c r="P1032" s="67"/>
      <c r="AC1032" s="71"/>
      <c r="AE1032"/>
    </row>
    <row r="1033" spans="1:31">
      <c r="A1033" s="148">
        <v>43465</v>
      </c>
      <c r="B1033" s="67" t="s">
        <v>117</v>
      </c>
      <c r="C1033" s="67" t="s">
        <v>166</v>
      </c>
      <c r="D1033" s="67" t="s">
        <v>130</v>
      </c>
      <c r="E1033" s="67" t="s">
        <v>137</v>
      </c>
      <c r="F1033" s="67" t="s">
        <v>218</v>
      </c>
      <c r="G1033" s="67" t="s">
        <v>134</v>
      </c>
      <c r="I1033">
        <v>9.6905693507565213E-2</v>
      </c>
      <c r="J1033">
        <v>4</v>
      </c>
      <c r="K1033" s="152"/>
      <c r="L1033">
        <v>4</v>
      </c>
      <c r="N1033" s="67"/>
      <c r="O1033" s="67"/>
      <c r="P1033" s="67"/>
      <c r="AC1033" s="71"/>
      <c r="AE1033"/>
    </row>
    <row r="1034" spans="1:31">
      <c r="A1034" s="148">
        <v>43465</v>
      </c>
      <c r="B1034" s="67" t="s">
        <v>118</v>
      </c>
      <c r="C1034" s="67" t="s">
        <v>163</v>
      </c>
      <c r="D1034" s="67" t="s">
        <v>130</v>
      </c>
      <c r="E1034" s="67" t="s">
        <v>136</v>
      </c>
      <c r="F1034" s="67" t="s">
        <v>217</v>
      </c>
      <c r="G1034" s="67" t="s">
        <v>133</v>
      </c>
      <c r="I1034">
        <v>0.28898733549151379</v>
      </c>
      <c r="J1034">
        <v>7</v>
      </c>
      <c r="K1034" s="152"/>
      <c r="L1034">
        <v>7</v>
      </c>
      <c r="N1034" s="67"/>
      <c r="O1034" s="67"/>
      <c r="P1034" s="67"/>
      <c r="AC1034" s="71"/>
      <c r="AE1034"/>
    </row>
    <row r="1035" spans="1:31">
      <c r="A1035" s="148">
        <v>43465</v>
      </c>
      <c r="B1035" s="67" t="s">
        <v>115</v>
      </c>
      <c r="C1035" s="67" t="s">
        <v>164</v>
      </c>
      <c r="D1035" s="67" t="s">
        <v>130</v>
      </c>
      <c r="E1035" s="67" t="s">
        <v>136</v>
      </c>
      <c r="F1035" s="67" t="s">
        <v>217</v>
      </c>
      <c r="G1035" s="67" t="s">
        <v>134</v>
      </c>
      <c r="I1035">
        <v>0.29003555811625376</v>
      </c>
      <c r="J1035">
        <v>7</v>
      </c>
      <c r="K1035" s="152"/>
      <c r="L1035">
        <v>7</v>
      </c>
      <c r="N1035" s="67"/>
      <c r="O1035" s="67"/>
      <c r="P1035" s="67"/>
      <c r="AC1035" s="71"/>
      <c r="AE1035"/>
    </row>
    <row r="1036" spans="1:31">
      <c r="A1036" s="148">
        <v>43462</v>
      </c>
      <c r="B1036" s="67" t="s">
        <v>110</v>
      </c>
      <c r="C1036" s="67" t="s">
        <v>180</v>
      </c>
      <c r="D1036" s="67" t="s">
        <v>130</v>
      </c>
      <c r="E1036" s="67" t="s">
        <v>131</v>
      </c>
      <c r="F1036" s="67" t="s">
        <v>215</v>
      </c>
      <c r="G1036" s="67" t="s">
        <v>133</v>
      </c>
      <c r="I1036">
        <v>0.40479353030985404</v>
      </c>
      <c r="J1036">
        <v>7</v>
      </c>
      <c r="K1036" s="152"/>
      <c r="L1036">
        <v>7</v>
      </c>
      <c r="N1036" s="67"/>
      <c r="O1036" s="67"/>
      <c r="P1036" s="67"/>
      <c r="AC1036" s="71"/>
      <c r="AE1036"/>
    </row>
    <row r="1037" spans="1:31">
      <c r="A1037" s="148">
        <v>43462</v>
      </c>
      <c r="B1037" s="67" t="s">
        <v>112</v>
      </c>
      <c r="C1037" s="67" t="s">
        <v>161</v>
      </c>
      <c r="D1037" s="67" t="s">
        <v>130</v>
      </c>
      <c r="E1037" s="67" t="s">
        <v>131</v>
      </c>
      <c r="F1037" s="67" t="s">
        <v>215</v>
      </c>
      <c r="G1037" s="67" t="s">
        <v>134</v>
      </c>
      <c r="I1037">
        <v>0.40855467332126744</v>
      </c>
      <c r="J1037">
        <v>7</v>
      </c>
      <c r="K1037" s="152"/>
      <c r="L1037">
        <v>7</v>
      </c>
      <c r="N1037" s="67"/>
      <c r="O1037" s="67"/>
      <c r="P1037" s="67"/>
      <c r="AC1037" s="71"/>
      <c r="AE1037"/>
    </row>
    <row r="1038" spans="1:31">
      <c r="A1038" s="148">
        <v>43462</v>
      </c>
      <c r="B1038" s="67" t="s">
        <v>114</v>
      </c>
      <c r="C1038" s="67" t="s">
        <v>162</v>
      </c>
      <c r="D1038" s="67" t="s">
        <v>130</v>
      </c>
      <c r="E1038" s="67" t="s">
        <v>135</v>
      </c>
      <c r="F1038" s="67" t="s">
        <v>216</v>
      </c>
      <c r="G1038" s="67" t="s">
        <v>134</v>
      </c>
      <c r="I1038">
        <v>0.14223932141764811</v>
      </c>
      <c r="J1038">
        <v>5</v>
      </c>
      <c r="K1038" s="152"/>
      <c r="L1038">
        <v>5</v>
      </c>
      <c r="N1038" s="67"/>
      <c r="O1038" s="67"/>
      <c r="P1038" s="67"/>
      <c r="AC1038" s="71"/>
      <c r="AE1038"/>
    </row>
    <row r="1039" spans="1:31">
      <c r="A1039" s="148">
        <v>43455</v>
      </c>
      <c r="B1039" s="67" t="s">
        <v>112</v>
      </c>
      <c r="C1039" s="67" t="s">
        <v>161</v>
      </c>
      <c r="D1039" s="67" t="s">
        <v>130</v>
      </c>
      <c r="E1039" s="67" t="s">
        <v>131</v>
      </c>
      <c r="F1039" s="67" t="s">
        <v>215</v>
      </c>
      <c r="G1039" s="67" t="s">
        <v>134</v>
      </c>
      <c r="I1039">
        <v>0.40949051131596498</v>
      </c>
      <c r="J1039">
        <v>7</v>
      </c>
      <c r="K1039" s="152"/>
      <c r="L1039">
        <v>7</v>
      </c>
      <c r="N1039" s="67"/>
      <c r="O1039" s="67"/>
      <c r="P1039" s="67"/>
      <c r="AC1039" s="71"/>
      <c r="AE1039"/>
    </row>
    <row r="1040" spans="1:31">
      <c r="A1040" s="148">
        <v>43455</v>
      </c>
      <c r="B1040" s="67" t="s">
        <v>114</v>
      </c>
      <c r="C1040" s="67" t="s">
        <v>162</v>
      </c>
      <c r="D1040" s="67" t="s">
        <v>130</v>
      </c>
      <c r="E1040" s="67" t="s">
        <v>135</v>
      </c>
      <c r="F1040" s="67" t="s">
        <v>216</v>
      </c>
      <c r="G1040" s="67" t="s">
        <v>134</v>
      </c>
      <c r="I1040">
        <v>0.14302306413259547</v>
      </c>
      <c r="J1040">
        <v>5</v>
      </c>
      <c r="K1040" s="152"/>
      <c r="L1040">
        <v>5</v>
      </c>
      <c r="N1040" s="67"/>
      <c r="O1040" s="67"/>
      <c r="P1040" s="67"/>
      <c r="AC1040" s="71"/>
      <c r="AE1040"/>
    </row>
    <row r="1041" spans="1:31">
      <c r="A1041" s="148">
        <v>43448</v>
      </c>
      <c r="B1041" s="67" t="s">
        <v>112</v>
      </c>
      <c r="C1041" s="67" t="s">
        <v>161</v>
      </c>
      <c r="D1041" s="67" t="s">
        <v>130</v>
      </c>
      <c r="E1041" s="67" t="s">
        <v>131</v>
      </c>
      <c r="F1041" s="67" t="s">
        <v>215</v>
      </c>
      <c r="G1041" s="67" t="s">
        <v>134</v>
      </c>
      <c r="I1041">
        <v>0.41038209954522464</v>
      </c>
      <c r="J1041">
        <v>7</v>
      </c>
      <c r="K1041" s="152"/>
      <c r="L1041">
        <v>7</v>
      </c>
      <c r="N1041" s="67"/>
      <c r="O1041" s="67"/>
      <c r="P1041" s="67"/>
      <c r="AC1041" s="71"/>
      <c r="AE1041"/>
    </row>
    <row r="1042" spans="1:31">
      <c r="A1042" s="148">
        <v>43448</v>
      </c>
      <c r="B1042" s="67" t="s">
        <v>114</v>
      </c>
      <c r="C1042" s="67" t="s">
        <v>162</v>
      </c>
      <c r="D1042" s="67" t="s">
        <v>130</v>
      </c>
      <c r="E1042" s="67" t="s">
        <v>135</v>
      </c>
      <c r="F1042" s="67" t="s">
        <v>216</v>
      </c>
      <c r="G1042" s="67" t="s">
        <v>134</v>
      </c>
      <c r="I1042">
        <v>0.14308717832510615</v>
      </c>
      <c r="J1042">
        <v>5</v>
      </c>
      <c r="K1042" s="152"/>
      <c r="L1042">
        <v>5</v>
      </c>
      <c r="N1042" s="67"/>
      <c r="O1042" s="67"/>
      <c r="P1042" s="67"/>
      <c r="AC1042" s="71"/>
      <c r="AE1042"/>
    </row>
    <row r="1043" spans="1:31">
      <c r="A1043" s="148">
        <v>43441</v>
      </c>
      <c r="B1043" s="67" t="s">
        <v>112</v>
      </c>
      <c r="C1043" s="67" t="s">
        <v>161</v>
      </c>
      <c r="D1043" s="67" t="s">
        <v>130</v>
      </c>
      <c r="E1043" s="67" t="s">
        <v>131</v>
      </c>
      <c r="F1043" s="67" t="s">
        <v>215</v>
      </c>
      <c r="G1043" s="67" t="s">
        <v>134</v>
      </c>
      <c r="I1043">
        <v>0.41111638180505156</v>
      </c>
      <c r="J1043">
        <v>7</v>
      </c>
      <c r="K1043" s="152"/>
      <c r="L1043">
        <v>7</v>
      </c>
      <c r="N1043" s="67"/>
      <c r="O1043" s="67"/>
      <c r="P1043" s="67"/>
      <c r="AC1043" s="71"/>
      <c r="AE1043"/>
    </row>
    <row r="1044" spans="1:31">
      <c r="A1044" s="148">
        <v>43441</v>
      </c>
      <c r="B1044" s="67" t="s">
        <v>114</v>
      </c>
      <c r="C1044" s="67" t="s">
        <v>162</v>
      </c>
      <c r="D1044" s="67" t="s">
        <v>130</v>
      </c>
      <c r="E1044" s="67" t="s">
        <v>135</v>
      </c>
      <c r="F1044" s="67" t="s">
        <v>216</v>
      </c>
      <c r="G1044" s="67" t="s">
        <v>134</v>
      </c>
      <c r="I1044">
        <v>0.14317797706650112</v>
      </c>
      <c r="J1044">
        <v>5</v>
      </c>
      <c r="K1044" s="152"/>
      <c r="L1044">
        <v>5</v>
      </c>
      <c r="N1044" s="67"/>
      <c r="O1044" s="67"/>
      <c r="P1044" s="67"/>
      <c r="AC1044" s="71"/>
      <c r="AE1044"/>
    </row>
    <row r="1045" spans="1:31">
      <c r="A1045" s="148">
        <v>43434</v>
      </c>
      <c r="B1045" s="67" t="s">
        <v>116</v>
      </c>
      <c r="C1045" s="67" t="s">
        <v>165</v>
      </c>
      <c r="D1045" s="67" t="s">
        <v>130</v>
      </c>
      <c r="E1045" s="67" t="s">
        <v>137</v>
      </c>
      <c r="F1045" s="67" t="s">
        <v>218</v>
      </c>
      <c r="G1045" s="67" t="s">
        <v>133</v>
      </c>
      <c r="I1045">
        <v>9.679851097528093E-2</v>
      </c>
      <c r="J1045">
        <v>4</v>
      </c>
      <c r="K1045" s="152"/>
      <c r="L1045">
        <v>4</v>
      </c>
      <c r="N1045" s="67"/>
      <c r="O1045" s="67"/>
      <c r="P1045" s="67"/>
      <c r="AC1045" s="71"/>
      <c r="AE1045"/>
    </row>
    <row r="1046" spans="1:31">
      <c r="A1046" s="148">
        <v>43434</v>
      </c>
      <c r="B1046" s="67" t="s">
        <v>117</v>
      </c>
      <c r="C1046" s="67" t="s">
        <v>166</v>
      </c>
      <c r="D1046" s="67" t="s">
        <v>130</v>
      </c>
      <c r="E1046" s="67" t="s">
        <v>137</v>
      </c>
      <c r="F1046" s="67" t="s">
        <v>218</v>
      </c>
      <c r="G1046" s="67" t="s">
        <v>134</v>
      </c>
      <c r="I1046">
        <v>9.6821616237491942E-2</v>
      </c>
      <c r="J1046">
        <v>4</v>
      </c>
      <c r="K1046" s="152"/>
      <c r="L1046">
        <v>4</v>
      </c>
      <c r="N1046" s="67"/>
      <c r="O1046" s="67"/>
      <c r="P1046" s="67"/>
      <c r="AC1046" s="71"/>
      <c r="AE1046"/>
    </row>
    <row r="1047" spans="1:31">
      <c r="A1047" s="148">
        <v>43434</v>
      </c>
      <c r="B1047" s="67" t="s">
        <v>112</v>
      </c>
      <c r="C1047" s="67" t="s">
        <v>161</v>
      </c>
      <c r="D1047" s="67" t="s">
        <v>130</v>
      </c>
      <c r="E1047" s="67" t="s">
        <v>131</v>
      </c>
      <c r="F1047" s="67" t="s">
        <v>215</v>
      </c>
      <c r="G1047" s="67" t="s">
        <v>134</v>
      </c>
      <c r="I1047">
        <v>0.41070367371145977</v>
      </c>
      <c r="J1047">
        <v>7</v>
      </c>
      <c r="K1047" s="152"/>
      <c r="L1047">
        <v>7</v>
      </c>
      <c r="N1047" s="67"/>
      <c r="O1047" s="67"/>
      <c r="P1047" s="67"/>
      <c r="AC1047" s="71"/>
      <c r="AE1047"/>
    </row>
    <row r="1048" spans="1:31">
      <c r="A1048" s="148">
        <v>43434</v>
      </c>
      <c r="B1048" s="67" t="s">
        <v>114</v>
      </c>
      <c r="C1048" s="67" t="s">
        <v>162</v>
      </c>
      <c r="D1048" s="67" t="s">
        <v>130</v>
      </c>
      <c r="E1048" s="67" t="s">
        <v>135</v>
      </c>
      <c r="F1048" s="67" t="s">
        <v>216</v>
      </c>
      <c r="G1048" s="67" t="s">
        <v>134</v>
      </c>
      <c r="I1048">
        <v>0.14310647069902929</v>
      </c>
      <c r="J1048">
        <v>5</v>
      </c>
      <c r="K1048" s="152"/>
      <c r="L1048">
        <v>5</v>
      </c>
      <c r="N1048" s="67"/>
      <c r="O1048" s="67"/>
      <c r="P1048" s="67"/>
      <c r="AC1048" s="71"/>
      <c r="AE1048"/>
    </row>
    <row r="1049" spans="1:31">
      <c r="A1049" s="148">
        <v>43434</v>
      </c>
      <c r="B1049" s="67" t="s">
        <v>118</v>
      </c>
      <c r="C1049" s="67" t="s">
        <v>163</v>
      </c>
      <c r="D1049" s="67" t="s">
        <v>130</v>
      </c>
      <c r="E1049" s="67" t="s">
        <v>136</v>
      </c>
      <c r="F1049" s="67" t="s">
        <v>217</v>
      </c>
      <c r="G1049" s="67" t="s">
        <v>133</v>
      </c>
      <c r="I1049">
        <v>0.28777171502266286</v>
      </c>
      <c r="J1049">
        <v>7</v>
      </c>
      <c r="K1049" s="152"/>
      <c r="L1049">
        <v>7</v>
      </c>
      <c r="N1049" s="67"/>
      <c r="O1049" s="67"/>
      <c r="P1049" s="67"/>
      <c r="AC1049" s="71"/>
      <c r="AE1049"/>
    </row>
    <row r="1050" spans="1:31">
      <c r="A1050" s="148">
        <v>43434</v>
      </c>
      <c r="B1050" s="67" t="s">
        <v>115</v>
      </c>
      <c r="C1050" s="67" t="s">
        <v>164</v>
      </c>
      <c r="D1050" s="67" t="s">
        <v>130</v>
      </c>
      <c r="E1050" s="67" t="s">
        <v>136</v>
      </c>
      <c r="F1050" s="67" t="s">
        <v>217</v>
      </c>
      <c r="G1050" s="67" t="s">
        <v>134</v>
      </c>
      <c r="I1050">
        <v>0.28882074577820255</v>
      </c>
      <c r="J1050">
        <v>7</v>
      </c>
      <c r="K1050" s="152"/>
      <c r="L1050">
        <v>7</v>
      </c>
      <c r="N1050" s="67"/>
      <c r="O1050" s="67"/>
      <c r="P1050" s="67"/>
      <c r="AC1050" s="71"/>
      <c r="AE1050"/>
    </row>
    <row r="1051" spans="1:31">
      <c r="A1051" s="148">
        <v>43427</v>
      </c>
      <c r="B1051" s="67" t="s">
        <v>112</v>
      </c>
      <c r="C1051" s="67" t="s">
        <v>161</v>
      </c>
      <c r="D1051" s="67" t="s">
        <v>130</v>
      </c>
      <c r="E1051" s="67" t="s">
        <v>131</v>
      </c>
      <c r="F1051" s="67" t="s">
        <v>215</v>
      </c>
      <c r="G1051" s="67" t="s">
        <v>134</v>
      </c>
      <c r="I1051">
        <v>0.41408222715596033</v>
      </c>
      <c r="J1051">
        <v>7</v>
      </c>
      <c r="K1051" s="152"/>
      <c r="L1051">
        <v>7</v>
      </c>
      <c r="N1051" s="67"/>
      <c r="O1051" s="67"/>
      <c r="P1051" s="67"/>
      <c r="AC1051" s="71"/>
      <c r="AE1051"/>
    </row>
    <row r="1052" spans="1:31">
      <c r="A1052" s="148">
        <v>43427</v>
      </c>
      <c r="B1052" s="67" t="s">
        <v>114</v>
      </c>
      <c r="C1052" s="67" t="s">
        <v>162</v>
      </c>
      <c r="D1052" s="67" t="s">
        <v>130</v>
      </c>
      <c r="E1052" s="67" t="s">
        <v>135</v>
      </c>
      <c r="F1052" s="67" t="s">
        <v>216</v>
      </c>
      <c r="G1052" s="67" t="s">
        <v>134</v>
      </c>
      <c r="I1052">
        <v>0.14389049361047224</v>
      </c>
      <c r="J1052">
        <v>5</v>
      </c>
      <c r="K1052" s="152"/>
      <c r="L1052">
        <v>5</v>
      </c>
      <c r="N1052" s="67"/>
      <c r="O1052" s="67"/>
      <c r="P1052" s="67"/>
      <c r="AC1052" s="71"/>
      <c r="AE1052"/>
    </row>
    <row r="1053" spans="1:31">
      <c r="A1053" s="148">
        <v>43420</v>
      </c>
      <c r="B1053" s="67" t="s">
        <v>112</v>
      </c>
      <c r="C1053" s="67" t="s">
        <v>161</v>
      </c>
      <c r="D1053" s="67" t="s">
        <v>130</v>
      </c>
      <c r="E1053" s="67" t="s">
        <v>131</v>
      </c>
      <c r="F1053" s="67" t="s">
        <v>215</v>
      </c>
      <c r="G1053" s="67" t="s">
        <v>134</v>
      </c>
      <c r="I1053">
        <v>0.41408112440236755</v>
      </c>
      <c r="J1053">
        <v>7</v>
      </c>
      <c r="K1053" s="152"/>
      <c r="L1053">
        <v>7</v>
      </c>
      <c r="N1053" s="67"/>
      <c r="O1053" s="67"/>
      <c r="P1053" s="67"/>
      <c r="AC1053" s="71"/>
      <c r="AE1053"/>
    </row>
    <row r="1054" spans="1:31">
      <c r="A1054" s="148">
        <v>43420</v>
      </c>
      <c r="B1054" s="67" t="s">
        <v>114</v>
      </c>
      <c r="C1054" s="67" t="s">
        <v>162</v>
      </c>
      <c r="D1054" s="67" t="s">
        <v>130</v>
      </c>
      <c r="E1054" s="67" t="s">
        <v>135</v>
      </c>
      <c r="F1054" s="67" t="s">
        <v>216</v>
      </c>
      <c r="G1054" s="67" t="s">
        <v>134</v>
      </c>
      <c r="I1054">
        <v>0.14399938440174873</v>
      </c>
      <c r="J1054">
        <v>5</v>
      </c>
      <c r="K1054" s="152"/>
      <c r="L1054">
        <v>5</v>
      </c>
      <c r="N1054" s="67"/>
      <c r="O1054" s="67"/>
      <c r="P1054" s="67"/>
      <c r="AC1054" s="71"/>
      <c r="AE1054"/>
    </row>
    <row r="1055" spans="1:31">
      <c r="A1055" s="148">
        <v>43413</v>
      </c>
      <c r="B1055" s="67" t="s">
        <v>112</v>
      </c>
      <c r="C1055" s="67" t="s">
        <v>161</v>
      </c>
      <c r="D1055" s="67" t="s">
        <v>130</v>
      </c>
      <c r="E1055" s="67" t="s">
        <v>131</v>
      </c>
      <c r="F1055" s="67" t="s">
        <v>215</v>
      </c>
      <c r="G1055" s="67" t="s">
        <v>134</v>
      </c>
      <c r="I1055">
        <v>0.4175433954658429</v>
      </c>
      <c r="J1055">
        <v>7</v>
      </c>
      <c r="K1055" s="152"/>
      <c r="L1055">
        <v>7</v>
      </c>
      <c r="N1055" s="67"/>
      <c r="O1055" s="67"/>
      <c r="P1055" s="67"/>
      <c r="AC1055" s="71"/>
      <c r="AE1055"/>
    </row>
    <row r="1056" spans="1:31">
      <c r="A1056" s="148">
        <v>43413</v>
      </c>
      <c r="B1056" s="67" t="s">
        <v>114</v>
      </c>
      <c r="C1056" s="67" t="s">
        <v>162</v>
      </c>
      <c r="D1056" s="67" t="s">
        <v>130</v>
      </c>
      <c r="E1056" s="67" t="s">
        <v>135</v>
      </c>
      <c r="F1056" s="67" t="s">
        <v>216</v>
      </c>
      <c r="G1056" s="67" t="s">
        <v>134</v>
      </c>
      <c r="I1056">
        <v>0.14444573617551781</v>
      </c>
      <c r="J1056">
        <v>5</v>
      </c>
      <c r="K1056" s="152"/>
      <c r="L1056">
        <v>5</v>
      </c>
      <c r="N1056" s="67"/>
      <c r="O1056" s="67"/>
      <c r="P1056" s="67"/>
      <c r="AC1056" s="71"/>
      <c r="AE1056"/>
    </row>
    <row r="1057" spans="1:31">
      <c r="A1057" s="148">
        <v>43406</v>
      </c>
      <c r="B1057" s="67" t="s">
        <v>112</v>
      </c>
      <c r="C1057" s="67" t="s">
        <v>161</v>
      </c>
      <c r="D1057" s="67" t="s">
        <v>130</v>
      </c>
      <c r="E1057" s="67" t="s">
        <v>131</v>
      </c>
      <c r="F1057" s="67" t="s">
        <v>215</v>
      </c>
      <c r="G1057" s="67" t="s">
        <v>134</v>
      </c>
      <c r="I1057">
        <v>0.41670714476092857</v>
      </c>
      <c r="J1057">
        <v>7</v>
      </c>
      <c r="K1057" s="152"/>
      <c r="L1057">
        <v>7</v>
      </c>
      <c r="N1057" s="67"/>
      <c r="O1057" s="67"/>
      <c r="P1057" s="67"/>
      <c r="AC1057" s="71"/>
      <c r="AE1057"/>
    </row>
    <row r="1058" spans="1:31">
      <c r="A1058" s="148">
        <v>43406</v>
      </c>
      <c r="B1058" s="67" t="s">
        <v>114</v>
      </c>
      <c r="C1058" s="67" t="s">
        <v>162</v>
      </c>
      <c r="D1058" s="67" t="s">
        <v>130</v>
      </c>
      <c r="E1058" s="67" t="s">
        <v>135</v>
      </c>
      <c r="F1058" s="67" t="s">
        <v>216</v>
      </c>
      <c r="G1058" s="67" t="s">
        <v>134</v>
      </c>
      <c r="I1058">
        <v>0.14423310443590381</v>
      </c>
      <c r="J1058">
        <v>5</v>
      </c>
      <c r="K1058" s="152"/>
      <c r="L1058">
        <v>5</v>
      </c>
      <c r="N1058" s="67"/>
      <c r="O1058" s="67"/>
      <c r="P1058" s="67"/>
      <c r="AC1058" s="71"/>
      <c r="AE1058"/>
    </row>
    <row r="1059" spans="1:31">
      <c r="A1059" s="148">
        <v>43404</v>
      </c>
      <c r="B1059" s="67" t="s">
        <v>116</v>
      </c>
      <c r="C1059" s="67" t="s">
        <v>165</v>
      </c>
      <c r="D1059" s="67" t="s">
        <v>130</v>
      </c>
      <c r="E1059" s="67" t="s">
        <v>137</v>
      </c>
      <c r="F1059" s="67" t="s">
        <v>218</v>
      </c>
      <c r="G1059" s="67" t="s">
        <v>133</v>
      </c>
      <c r="I1059">
        <v>9.6716048992462389E-2</v>
      </c>
      <c r="J1059">
        <v>4</v>
      </c>
      <c r="K1059" s="152"/>
      <c r="L1059">
        <v>4</v>
      </c>
      <c r="N1059" s="67"/>
      <c r="O1059" s="67"/>
      <c r="P1059" s="67"/>
      <c r="AC1059" s="71"/>
      <c r="AE1059"/>
    </row>
    <row r="1060" spans="1:31">
      <c r="A1060" s="148">
        <v>43404</v>
      </c>
      <c r="B1060" s="67" t="s">
        <v>117</v>
      </c>
      <c r="C1060" s="67" t="s">
        <v>166</v>
      </c>
      <c r="D1060" s="67" t="s">
        <v>130</v>
      </c>
      <c r="E1060" s="67" t="s">
        <v>137</v>
      </c>
      <c r="F1060" s="67" t="s">
        <v>218</v>
      </c>
      <c r="G1060" s="67" t="s">
        <v>134</v>
      </c>
      <c r="I1060">
        <v>9.6741031113880091E-2</v>
      </c>
      <c r="J1060">
        <v>4</v>
      </c>
      <c r="K1060" s="152"/>
      <c r="L1060">
        <v>4</v>
      </c>
      <c r="N1060" s="67"/>
      <c r="O1060" s="67"/>
      <c r="P1060" s="67"/>
      <c r="AC1060" s="71"/>
      <c r="AE1060"/>
    </row>
    <row r="1061" spans="1:31">
      <c r="A1061" s="148">
        <v>43404</v>
      </c>
      <c r="B1061" s="67" t="s">
        <v>118</v>
      </c>
      <c r="C1061" s="67" t="s">
        <v>163</v>
      </c>
      <c r="D1061" s="67" t="s">
        <v>130</v>
      </c>
      <c r="E1061" s="67" t="s">
        <v>136</v>
      </c>
      <c r="F1061" s="67" t="s">
        <v>217</v>
      </c>
      <c r="G1061" s="67" t="s">
        <v>133</v>
      </c>
      <c r="I1061">
        <v>0.28932800648101847</v>
      </c>
      <c r="J1061">
        <v>7</v>
      </c>
      <c r="K1061" s="152"/>
      <c r="L1061">
        <v>7</v>
      </c>
      <c r="N1061" s="67"/>
      <c r="O1061" s="67"/>
      <c r="P1061" s="67"/>
      <c r="AC1061" s="71"/>
      <c r="AE1061"/>
    </row>
    <row r="1062" spans="1:31">
      <c r="A1062" s="148">
        <v>43404</v>
      </c>
      <c r="B1062" s="67" t="s">
        <v>115</v>
      </c>
      <c r="C1062" s="67" t="s">
        <v>164</v>
      </c>
      <c r="D1062" s="67" t="s">
        <v>130</v>
      </c>
      <c r="E1062" s="67" t="s">
        <v>136</v>
      </c>
      <c r="F1062" s="67" t="s">
        <v>217</v>
      </c>
      <c r="G1062" s="67" t="s">
        <v>134</v>
      </c>
      <c r="I1062">
        <v>0.29038219083570455</v>
      </c>
      <c r="J1062">
        <v>7</v>
      </c>
      <c r="K1062" s="152"/>
      <c r="L1062">
        <v>7</v>
      </c>
      <c r="N1062" s="67"/>
      <c r="O1062" s="67"/>
      <c r="P1062" s="67"/>
      <c r="AC1062" s="71"/>
      <c r="AE1062"/>
    </row>
    <row r="1063" spans="1:31">
      <c r="A1063" s="148">
        <v>43399</v>
      </c>
      <c r="B1063" s="67" t="s">
        <v>112</v>
      </c>
      <c r="C1063" s="67" t="s">
        <v>161</v>
      </c>
      <c r="D1063" s="67" t="s">
        <v>130</v>
      </c>
      <c r="E1063" s="67" t="s">
        <v>131</v>
      </c>
      <c r="F1063" s="67" t="s">
        <v>215</v>
      </c>
      <c r="G1063" s="67" t="s">
        <v>134</v>
      </c>
      <c r="I1063">
        <v>0.41686249625085497</v>
      </c>
      <c r="J1063">
        <v>7</v>
      </c>
      <c r="K1063" s="152"/>
      <c r="L1063">
        <v>7</v>
      </c>
      <c r="N1063" s="67"/>
      <c r="O1063" s="67"/>
      <c r="P1063" s="67"/>
      <c r="AC1063" s="71"/>
      <c r="AE1063"/>
    </row>
    <row r="1064" spans="1:31">
      <c r="A1064" s="148">
        <v>43399</v>
      </c>
      <c r="B1064" s="67" t="s">
        <v>114</v>
      </c>
      <c r="C1064" s="67" t="s">
        <v>162</v>
      </c>
      <c r="D1064" s="67" t="s">
        <v>130</v>
      </c>
      <c r="E1064" s="67" t="s">
        <v>135</v>
      </c>
      <c r="F1064" s="67" t="s">
        <v>216</v>
      </c>
      <c r="G1064" s="67" t="s">
        <v>134</v>
      </c>
      <c r="I1064">
        <v>0.14460792204537537</v>
      </c>
      <c r="J1064">
        <v>5</v>
      </c>
      <c r="K1064" s="152"/>
      <c r="L1064">
        <v>5</v>
      </c>
      <c r="N1064" s="67"/>
      <c r="O1064" s="67"/>
      <c r="P1064" s="67"/>
      <c r="AC1064" s="71"/>
      <c r="AE1064"/>
    </row>
    <row r="1065" spans="1:31">
      <c r="A1065" s="148">
        <v>43392</v>
      </c>
      <c r="B1065" s="67" t="s">
        <v>112</v>
      </c>
      <c r="C1065" s="67" t="s">
        <v>161</v>
      </c>
      <c r="D1065" s="67" t="s">
        <v>130</v>
      </c>
      <c r="E1065" s="67" t="s">
        <v>131</v>
      </c>
      <c r="F1065" s="67" t="s">
        <v>215</v>
      </c>
      <c r="G1065" s="67" t="s">
        <v>134</v>
      </c>
      <c r="I1065">
        <v>0.41938548542832016</v>
      </c>
      <c r="J1065">
        <v>7</v>
      </c>
      <c r="K1065" s="152"/>
      <c r="L1065">
        <v>7</v>
      </c>
      <c r="N1065" s="67"/>
      <c r="O1065" s="67"/>
      <c r="P1065" s="67"/>
      <c r="AC1065" s="71"/>
      <c r="AE1065"/>
    </row>
    <row r="1066" spans="1:31">
      <c r="A1066" s="148">
        <v>43392</v>
      </c>
      <c r="B1066" s="67" t="s">
        <v>114</v>
      </c>
      <c r="C1066" s="67" t="s">
        <v>162</v>
      </c>
      <c r="D1066" s="67" t="s">
        <v>130</v>
      </c>
      <c r="E1066" s="67" t="s">
        <v>135</v>
      </c>
      <c r="F1066" s="67" t="s">
        <v>216</v>
      </c>
      <c r="G1066" s="67" t="s">
        <v>134</v>
      </c>
      <c r="I1066">
        <v>0.14448570148211107</v>
      </c>
      <c r="J1066">
        <v>5</v>
      </c>
      <c r="K1066" s="152"/>
      <c r="L1066">
        <v>5</v>
      </c>
      <c r="N1066" s="67"/>
      <c r="O1066" s="67"/>
      <c r="P1066" s="67"/>
      <c r="AC1066" s="71"/>
      <c r="AE1066"/>
    </row>
    <row r="1067" spans="1:31">
      <c r="A1067" s="148">
        <v>43385</v>
      </c>
      <c r="B1067" s="67" t="s">
        <v>112</v>
      </c>
      <c r="C1067" s="67" t="s">
        <v>161</v>
      </c>
      <c r="D1067" s="67" t="s">
        <v>130</v>
      </c>
      <c r="E1067" s="67" t="s">
        <v>131</v>
      </c>
      <c r="F1067" s="67" t="s">
        <v>215</v>
      </c>
      <c r="G1067" s="67" t="s">
        <v>134</v>
      </c>
      <c r="I1067">
        <v>0.42281860083452716</v>
      </c>
      <c r="J1067">
        <v>7</v>
      </c>
      <c r="K1067" s="152"/>
      <c r="L1067">
        <v>7</v>
      </c>
      <c r="N1067" s="67"/>
      <c r="O1067" s="67"/>
      <c r="P1067" s="67"/>
      <c r="AC1067" s="71"/>
      <c r="AE1067"/>
    </row>
    <row r="1068" spans="1:31">
      <c r="A1068" s="148">
        <v>43385</v>
      </c>
      <c r="B1068" s="67" t="s">
        <v>114</v>
      </c>
      <c r="C1068" s="67" t="s">
        <v>162</v>
      </c>
      <c r="D1068" s="67" t="s">
        <v>130</v>
      </c>
      <c r="E1068" s="67" t="s">
        <v>135</v>
      </c>
      <c r="F1068" s="67" t="s">
        <v>216</v>
      </c>
      <c r="G1068" s="67" t="s">
        <v>134</v>
      </c>
      <c r="I1068">
        <v>0.14462707885034604</v>
      </c>
      <c r="J1068">
        <v>5</v>
      </c>
      <c r="K1068" s="152"/>
      <c r="L1068">
        <v>5</v>
      </c>
      <c r="N1068" s="67"/>
      <c r="O1068" s="67"/>
      <c r="P1068" s="67"/>
      <c r="AC1068" s="71"/>
      <c r="AE1068"/>
    </row>
    <row r="1069" spans="1:31">
      <c r="A1069" s="148">
        <v>43378</v>
      </c>
      <c r="B1069" s="67" t="s">
        <v>112</v>
      </c>
      <c r="C1069" s="67" t="s">
        <v>161</v>
      </c>
      <c r="D1069" s="67" t="s">
        <v>130</v>
      </c>
      <c r="E1069" s="67" t="s">
        <v>131</v>
      </c>
      <c r="F1069" s="67" t="s">
        <v>215</v>
      </c>
      <c r="G1069" s="67" t="s">
        <v>134</v>
      </c>
      <c r="I1069">
        <v>0.42301998525299983</v>
      </c>
      <c r="J1069">
        <v>7</v>
      </c>
      <c r="K1069" s="152"/>
      <c r="L1069">
        <v>7</v>
      </c>
      <c r="N1069" s="67"/>
      <c r="O1069" s="67"/>
      <c r="P1069" s="67"/>
      <c r="AC1069" s="71"/>
      <c r="AE1069"/>
    </row>
    <row r="1070" spans="1:31">
      <c r="A1070" s="148">
        <v>43378</v>
      </c>
      <c r="B1070" s="67" t="s">
        <v>114</v>
      </c>
      <c r="C1070" s="67" t="s">
        <v>162</v>
      </c>
      <c r="D1070" s="67" t="s">
        <v>130</v>
      </c>
      <c r="E1070" s="67" t="s">
        <v>135</v>
      </c>
      <c r="F1070" s="67" t="s">
        <v>216</v>
      </c>
      <c r="G1070" s="67" t="s">
        <v>134</v>
      </c>
      <c r="I1070">
        <v>0.14457491659739502</v>
      </c>
      <c r="J1070">
        <v>5</v>
      </c>
      <c r="K1070" s="152"/>
      <c r="L1070">
        <v>5</v>
      </c>
      <c r="N1070" s="67"/>
      <c r="O1070" s="67"/>
      <c r="P1070" s="67"/>
      <c r="AC1070" s="71"/>
      <c r="AE1070"/>
    </row>
    <row r="1071" spans="1:31">
      <c r="A1071" s="148">
        <v>43371</v>
      </c>
      <c r="B1071" s="67" t="s">
        <v>116</v>
      </c>
      <c r="C1071" s="67" t="s">
        <v>165</v>
      </c>
      <c r="D1071" s="67" t="s">
        <v>130</v>
      </c>
      <c r="E1071" s="67" t="s">
        <v>137</v>
      </c>
      <c r="F1071" s="67" t="s">
        <v>218</v>
      </c>
      <c r="G1071" s="67" t="s">
        <v>133</v>
      </c>
      <c r="I1071">
        <v>9.6363272186400339E-2</v>
      </c>
      <c r="J1071">
        <v>4</v>
      </c>
      <c r="K1071" s="152"/>
      <c r="L1071">
        <v>4</v>
      </c>
      <c r="N1071" s="67"/>
      <c r="O1071" s="67"/>
      <c r="P1071" s="67"/>
      <c r="AC1071" s="71"/>
      <c r="AE1071"/>
    </row>
    <row r="1072" spans="1:31">
      <c r="A1072" s="148">
        <v>43371</v>
      </c>
      <c r="B1072" s="67" t="s">
        <v>117</v>
      </c>
      <c r="C1072" s="67" t="s">
        <v>166</v>
      </c>
      <c r="D1072" s="67" t="s">
        <v>130</v>
      </c>
      <c r="E1072" s="67" t="s">
        <v>137</v>
      </c>
      <c r="F1072" s="67" t="s">
        <v>218</v>
      </c>
      <c r="G1072" s="67" t="s">
        <v>134</v>
      </c>
      <c r="I1072">
        <v>9.6385965747363439E-2</v>
      </c>
      <c r="J1072">
        <v>4</v>
      </c>
      <c r="K1072" s="152"/>
      <c r="L1072">
        <v>5</v>
      </c>
      <c r="N1072" s="67"/>
      <c r="O1072" s="67"/>
      <c r="P1072" s="67"/>
      <c r="AC1072" s="71"/>
      <c r="AE1072"/>
    </row>
    <row r="1073" spans="1:31">
      <c r="A1073" s="148">
        <v>43371</v>
      </c>
      <c r="B1073" s="67" t="s">
        <v>112</v>
      </c>
      <c r="C1073" s="67" t="s">
        <v>161</v>
      </c>
      <c r="D1073" s="67" t="s">
        <v>130</v>
      </c>
      <c r="E1073" s="67" t="s">
        <v>131</v>
      </c>
      <c r="F1073" s="67" t="s">
        <v>215</v>
      </c>
      <c r="G1073" s="67" t="s">
        <v>134</v>
      </c>
      <c r="I1073">
        <v>0.42444078633945537</v>
      </c>
      <c r="J1073">
        <v>7</v>
      </c>
      <c r="K1073" s="152"/>
      <c r="L1073">
        <v>7</v>
      </c>
      <c r="N1073" s="67"/>
      <c r="O1073" s="67"/>
      <c r="P1073" s="67"/>
      <c r="AC1073" s="71"/>
      <c r="AE1073"/>
    </row>
    <row r="1074" spans="1:31">
      <c r="A1074" s="148">
        <v>43371</v>
      </c>
      <c r="B1074" s="67" t="s">
        <v>114</v>
      </c>
      <c r="C1074" s="67" t="s">
        <v>162</v>
      </c>
      <c r="D1074" s="67" t="s">
        <v>130</v>
      </c>
      <c r="E1074" s="67" t="s">
        <v>135</v>
      </c>
      <c r="F1074" s="67" t="s">
        <v>216</v>
      </c>
      <c r="G1074" s="67" t="s">
        <v>134</v>
      </c>
      <c r="I1074">
        <v>0.14464193761382646</v>
      </c>
      <c r="J1074">
        <v>5</v>
      </c>
      <c r="K1074" s="152"/>
      <c r="L1074">
        <v>5</v>
      </c>
      <c r="N1074" s="67"/>
      <c r="O1074" s="67"/>
      <c r="P1074" s="67"/>
      <c r="AC1074" s="71"/>
      <c r="AE1074"/>
    </row>
    <row r="1075" spans="1:31">
      <c r="A1075" s="148">
        <v>43371</v>
      </c>
      <c r="B1075" s="67" t="s">
        <v>118</v>
      </c>
      <c r="C1075" s="67" t="s">
        <v>163</v>
      </c>
      <c r="D1075" s="67" t="s">
        <v>130</v>
      </c>
      <c r="E1075" s="67" t="s">
        <v>136</v>
      </c>
      <c r="F1075" s="67" t="s">
        <v>217</v>
      </c>
      <c r="G1075" s="67" t="s">
        <v>133</v>
      </c>
      <c r="I1075">
        <v>0.28973108036404921</v>
      </c>
      <c r="J1075">
        <v>7</v>
      </c>
      <c r="K1075" s="152"/>
      <c r="L1075">
        <v>7</v>
      </c>
      <c r="N1075" s="67"/>
      <c r="O1075" s="67"/>
      <c r="P1075" s="67"/>
      <c r="AC1075" s="71"/>
      <c r="AE1075"/>
    </row>
    <row r="1076" spans="1:31">
      <c r="A1076" s="148">
        <v>43371</v>
      </c>
      <c r="B1076" s="67" t="s">
        <v>115</v>
      </c>
      <c r="C1076" s="67" t="s">
        <v>164</v>
      </c>
      <c r="D1076" s="67" t="s">
        <v>130</v>
      </c>
      <c r="E1076" s="67" t="s">
        <v>136</v>
      </c>
      <c r="F1076" s="67" t="s">
        <v>217</v>
      </c>
      <c r="G1076" s="67" t="s">
        <v>134</v>
      </c>
      <c r="I1076">
        <v>0.29079080908562843</v>
      </c>
      <c r="J1076">
        <v>7</v>
      </c>
      <c r="K1076" s="152"/>
      <c r="L1076">
        <v>7</v>
      </c>
      <c r="N1076" s="67"/>
      <c r="O1076" s="67"/>
      <c r="P1076" s="67"/>
      <c r="AC1076" s="71"/>
      <c r="AE1076"/>
    </row>
    <row r="1077" spans="1:31">
      <c r="A1077" s="148">
        <v>43364</v>
      </c>
      <c r="B1077" s="67" t="s">
        <v>112</v>
      </c>
      <c r="C1077" s="67" t="s">
        <v>161</v>
      </c>
      <c r="D1077" s="67" t="s">
        <v>130</v>
      </c>
      <c r="E1077" s="67" t="s">
        <v>131</v>
      </c>
      <c r="F1077" s="67" t="s">
        <v>215</v>
      </c>
      <c r="G1077" s="67" t="s">
        <v>134</v>
      </c>
      <c r="I1077">
        <v>0.4258231481224854</v>
      </c>
      <c r="J1077">
        <v>7</v>
      </c>
      <c r="K1077" s="152"/>
      <c r="L1077">
        <v>7</v>
      </c>
      <c r="N1077" s="67"/>
      <c r="O1077" s="67"/>
      <c r="P1077" s="67"/>
      <c r="AC1077" s="71"/>
      <c r="AE1077"/>
    </row>
    <row r="1078" spans="1:31">
      <c r="A1078" s="148">
        <v>43364</v>
      </c>
      <c r="B1078" s="67" t="s">
        <v>114</v>
      </c>
      <c r="C1078" s="67" t="s">
        <v>162</v>
      </c>
      <c r="D1078" s="67" t="s">
        <v>130</v>
      </c>
      <c r="E1078" s="67" t="s">
        <v>135</v>
      </c>
      <c r="F1078" s="67" t="s">
        <v>216</v>
      </c>
      <c r="G1078" s="67" t="s">
        <v>134</v>
      </c>
      <c r="I1078">
        <v>0.14487965007095988</v>
      </c>
      <c r="J1078">
        <v>5</v>
      </c>
      <c r="K1078" s="152"/>
      <c r="L1078">
        <v>5</v>
      </c>
      <c r="N1078" s="67"/>
      <c r="O1078" s="67"/>
      <c r="P1078" s="67"/>
      <c r="AC1078" s="71"/>
      <c r="AE1078"/>
    </row>
    <row r="1079" spans="1:31">
      <c r="A1079" s="148">
        <v>43357</v>
      </c>
      <c r="B1079" s="67" t="s">
        <v>112</v>
      </c>
      <c r="C1079" s="67" t="s">
        <v>161</v>
      </c>
      <c r="D1079" s="67" t="s">
        <v>130</v>
      </c>
      <c r="E1079" s="67" t="s">
        <v>131</v>
      </c>
      <c r="F1079" s="67" t="s">
        <v>215</v>
      </c>
      <c r="G1079" s="67" t="s">
        <v>134</v>
      </c>
      <c r="I1079">
        <v>0.42637153039826792</v>
      </c>
      <c r="J1079">
        <v>7</v>
      </c>
      <c r="K1079" s="152"/>
      <c r="L1079">
        <v>7</v>
      </c>
      <c r="N1079" s="67"/>
      <c r="O1079" s="67"/>
      <c r="P1079" s="67"/>
      <c r="AC1079" s="71"/>
      <c r="AE1079"/>
    </row>
    <row r="1080" spans="1:31">
      <c r="A1080" s="148">
        <v>43357</v>
      </c>
      <c r="B1080" s="67" t="s">
        <v>114</v>
      </c>
      <c r="C1080" s="67" t="s">
        <v>162</v>
      </c>
      <c r="D1080" s="67" t="s">
        <v>130</v>
      </c>
      <c r="E1080" s="67" t="s">
        <v>135</v>
      </c>
      <c r="F1080" s="67" t="s">
        <v>216</v>
      </c>
      <c r="G1080" s="67" t="s">
        <v>134</v>
      </c>
      <c r="I1080">
        <v>0.14568552712373656</v>
      </c>
      <c r="J1080">
        <v>5</v>
      </c>
      <c r="K1080" s="152"/>
      <c r="L1080">
        <v>5</v>
      </c>
      <c r="N1080" s="67"/>
      <c r="O1080" s="67"/>
      <c r="P1080" s="67"/>
      <c r="AC1080" s="71"/>
      <c r="AE1080"/>
    </row>
    <row r="1081" spans="1:31">
      <c r="A1081" s="148">
        <v>43350</v>
      </c>
      <c r="B1081" s="67" t="s">
        <v>112</v>
      </c>
      <c r="C1081" s="67" t="s">
        <v>161</v>
      </c>
      <c r="D1081" s="67" t="s">
        <v>130</v>
      </c>
      <c r="E1081" s="67" t="s">
        <v>131</v>
      </c>
      <c r="F1081" s="67" t="s">
        <v>215</v>
      </c>
      <c r="G1081" s="67" t="s">
        <v>134</v>
      </c>
      <c r="I1081">
        <v>0.42635923092276407</v>
      </c>
      <c r="J1081">
        <v>7</v>
      </c>
      <c r="K1081" s="152"/>
      <c r="L1081">
        <v>7</v>
      </c>
      <c r="N1081" s="67"/>
      <c r="O1081" s="67"/>
      <c r="P1081" s="67"/>
      <c r="AC1081" s="71"/>
      <c r="AE1081"/>
    </row>
    <row r="1082" spans="1:31">
      <c r="A1082" s="148">
        <v>43350</v>
      </c>
      <c r="B1082" s="67" t="s">
        <v>114</v>
      </c>
      <c r="C1082" s="67" t="s">
        <v>162</v>
      </c>
      <c r="D1082" s="67" t="s">
        <v>130</v>
      </c>
      <c r="E1082" s="67" t="s">
        <v>135</v>
      </c>
      <c r="F1082" s="67" t="s">
        <v>216</v>
      </c>
      <c r="G1082" s="67" t="s">
        <v>134</v>
      </c>
      <c r="I1082">
        <v>0.14591546369605876</v>
      </c>
      <c r="J1082">
        <v>5</v>
      </c>
      <c r="K1082" s="152"/>
      <c r="L1082">
        <v>5</v>
      </c>
      <c r="N1082" s="67"/>
      <c r="O1082" s="67"/>
      <c r="P1082" s="67"/>
      <c r="AC1082" s="71"/>
      <c r="AE1082"/>
    </row>
    <row r="1083" spans="1:31">
      <c r="A1083" s="148">
        <v>43343</v>
      </c>
      <c r="B1083" s="67" t="s">
        <v>116</v>
      </c>
      <c r="C1083" s="67" t="s">
        <v>165</v>
      </c>
      <c r="D1083" s="67" t="s">
        <v>130</v>
      </c>
      <c r="E1083" s="67" t="s">
        <v>137</v>
      </c>
      <c r="F1083" s="67" t="s">
        <v>218</v>
      </c>
      <c r="G1083" s="67" t="s">
        <v>133</v>
      </c>
      <c r="I1083">
        <v>9.6355252774563221E-2</v>
      </c>
      <c r="J1083">
        <v>4</v>
      </c>
      <c r="K1083" s="152"/>
      <c r="L1083">
        <v>4</v>
      </c>
      <c r="N1083" s="67"/>
      <c r="O1083" s="67"/>
      <c r="P1083" s="67"/>
      <c r="AC1083" s="71"/>
      <c r="AE1083"/>
    </row>
    <row r="1084" spans="1:31">
      <c r="A1084" s="148">
        <v>43343</v>
      </c>
      <c r="B1084" s="67" t="s">
        <v>117</v>
      </c>
      <c r="C1084" s="67" t="s">
        <v>166</v>
      </c>
      <c r="D1084" s="67" t="s">
        <v>130</v>
      </c>
      <c r="E1084" s="67" t="s">
        <v>137</v>
      </c>
      <c r="F1084" s="67" t="s">
        <v>218</v>
      </c>
      <c r="G1084" s="67" t="s">
        <v>134</v>
      </c>
      <c r="I1084">
        <v>9.6379753433895751E-2</v>
      </c>
      <c r="J1084">
        <v>4</v>
      </c>
      <c r="K1084" s="152"/>
      <c r="L1084">
        <v>5</v>
      </c>
      <c r="N1084" s="67"/>
      <c r="O1084" s="67"/>
      <c r="P1084" s="67"/>
      <c r="AC1084" s="71"/>
      <c r="AE1084"/>
    </row>
    <row r="1085" spans="1:31">
      <c r="A1085" s="148">
        <v>43343</v>
      </c>
      <c r="B1085" s="67" t="s">
        <v>112</v>
      </c>
      <c r="C1085" s="67" t="s">
        <v>161</v>
      </c>
      <c r="D1085" s="67" t="s">
        <v>130</v>
      </c>
      <c r="E1085" s="67" t="s">
        <v>131</v>
      </c>
      <c r="F1085" s="67" t="s">
        <v>215</v>
      </c>
      <c r="G1085" s="67" t="s">
        <v>134</v>
      </c>
      <c r="I1085">
        <v>0.42997232649948963</v>
      </c>
      <c r="J1085">
        <v>7</v>
      </c>
      <c r="K1085" s="152"/>
      <c r="L1085">
        <v>7</v>
      </c>
      <c r="N1085" s="67"/>
      <c r="O1085" s="67"/>
      <c r="P1085" s="67"/>
      <c r="AC1085" s="71"/>
      <c r="AE1085"/>
    </row>
    <row r="1086" spans="1:31">
      <c r="A1086" s="148">
        <v>43343</v>
      </c>
      <c r="B1086" s="67" t="s">
        <v>114</v>
      </c>
      <c r="C1086" s="67" t="s">
        <v>162</v>
      </c>
      <c r="D1086" s="67" t="s">
        <v>130</v>
      </c>
      <c r="E1086" s="67" t="s">
        <v>135</v>
      </c>
      <c r="F1086" s="67" t="s">
        <v>216</v>
      </c>
      <c r="G1086" s="67" t="s">
        <v>134</v>
      </c>
      <c r="I1086">
        <v>0.14656295019914817</v>
      </c>
      <c r="J1086">
        <v>5</v>
      </c>
      <c r="K1086" s="152"/>
      <c r="L1086">
        <v>5</v>
      </c>
      <c r="N1086" s="67"/>
      <c r="O1086" s="67"/>
      <c r="P1086" s="67"/>
      <c r="AC1086" s="71"/>
      <c r="AE1086"/>
    </row>
    <row r="1087" spans="1:31">
      <c r="A1087" s="148">
        <v>43343</v>
      </c>
      <c r="B1087" s="67" t="s">
        <v>118</v>
      </c>
      <c r="C1087" s="67" t="s">
        <v>163</v>
      </c>
      <c r="D1087" s="67" t="s">
        <v>130</v>
      </c>
      <c r="E1087" s="67" t="s">
        <v>136</v>
      </c>
      <c r="F1087" s="67" t="s">
        <v>217</v>
      </c>
      <c r="G1087" s="67" t="s">
        <v>133</v>
      </c>
      <c r="I1087">
        <v>0.29279251766431802</v>
      </c>
      <c r="J1087">
        <v>7</v>
      </c>
      <c r="K1087" s="152"/>
      <c r="L1087">
        <v>7</v>
      </c>
      <c r="N1087" s="67"/>
      <c r="O1087" s="67"/>
      <c r="P1087" s="67"/>
      <c r="AC1087" s="71"/>
      <c r="AE1087"/>
    </row>
    <row r="1088" spans="1:31">
      <c r="A1088" s="148">
        <v>43343</v>
      </c>
      <c r="B1088" s="67" t="s">
        <v>115</v>
      </c>
      <c r="C1088" s="67" t="s">
        <v>164</v>
      </c>
      <c r="D1088" s="67" t="s">
        <v>130</v>
      </c>
      <c r="E1088" s="67" t="s">
        <v>136</v>
      </c>
      <c r="F1088" s="67" t="s">
        <v>217</v>
      </c>
      <c r="G1088" s="67" t="s">
        <v>134</v>
      </c>
      <c r="I1088">
        <v>0.29385617003699588</v>
      </c>
      <c r="J1088">
        <v>7</v>
      </c>
      <c r="K1088" s="152"/>
      <c r="L1088">
        <v>7</v>
      </c>
      <c r="N1088" s="67"/>
      <c r="O1088" s="67"/>
      <c r="P1088" s="67"/>
      <c r="AC1088" s="71"/>
      <c r="AE1088"/>
    </row>
    <row r="1089" spans="1:31">
      <c r="A1089" s="148">
        <v>43336</v>
      </c>
      <c r="B1089" s="67" t="s">
        <v>112</v>
      </c>
      <c r="C1089" s="67" t="s">
        <v>161</v>
      </c>
      <c r="D1089" s="67" t="s">
        <v>130</v>
      </c>
      <c r="E1089" s="67" t="s">
        <v>131</v>
      </c>
      <c r="F1089" s="67" t="s">
        <v>215</v>
      </c>
      <c r="G1089" s="67" t="s">
        <v>134</v>
      </c>
      <c r="I1089">
        <v>0.42977713003319196</v>
      </c>
      <c r="J1089">
        <v>7</v>
      </c>
      <c r="K1089" s="152"/>
      <c r="L1089">
        <v>7</v>
      </c>
      <c r="N1089" s="67"/>
      <c r="O1089" s="67"/>
      <c r="P1089" s="67"/>
      <c r="AC1089" s="71"/>
      <c r="AE1089"/>
    </row>
    <row r="1090" spans="1:31">
      <c r="A1090" s="148">
        <v>43336</v>
      </c>
      <c r="B1090" s="67" t="s">
        <v>114</v>
      </c>
      <c r="C1090" s="67" t="s">
        <v>162</v>
      </c>
      <c r="D1090" s="67" t="s">
        <v>130</v>
      </c>
      <c r="E1090" s="67" t="s">
        <v>135</v>
      </c>
      <c r="F1090" s="67" t="s">
        <v>216</v>
      </c>
      <c r="G1090" s="67" t="s">
        <v>134</v>
      </c>
      <c r="I1090">
        <v>0.14661875967049715</v>
      </c>
      <c r="J1090">
        <v>5</v>
      </c>
      <c r="K1090" s="152"/>
      <c r="L1090">
        <v>5</v>
      </c>
      <c r="N1090" s="67"/>
      <c r="O1090" s="67"/>
      <c r="P1090" s="67"/>
      <c r="AC1090" s="71"/>
      <c r="AE1090"/>
    </row>
    <row r="1091" spans="1:31">
      <c r="A1091" s="148">
        <v>43329</v>
      </c>
      <c r="B1091" s="67" t="s">
        <v>112</v>
      </c>
      <c r="C1091" s="67" t="s">
        <v>161</v>
      </c>
      <c r="D1091" s="67" t="s">
        <v>130</v>
      </c>
      <c r="E1091" s="67" t="s">
        <v>131</v>
      </c>
      <c r="F1091" s="67" t="s">
        <v>215</v>
      </c>
      <c r="G1091" s="67" t="s">
        <v>134</v>
      </c>
      <c r="I1091">
        <v>0.43053684399054498</v>
      </c>
      <c r="J1091">
        <v>7</v>
      </c>
      <c r="K1091" s="152"/>
      <c r="L1091">
        <v>7</v>
      </c>
      <c r="N1091" s="67"/>
      <c r="O1091" s="67"/>
      <c r="P1091" s="67"/>
      <c r="AC1091" s="71"/>
      <c r="AE1091"/>
    </row>
    <row r="1092" spans="1:31">
      <c r="A1092" s="148">
        <v>43329</v>
      </c>
      <c r="B1092" s="67" t="s">
        <v>114</v>
      </c>
      <c r="C1092" s="67" t="s">
        <v>162</v>
      </c>
      <c r="D1092" s="67" t="s">
        <v>130</v>
      </c>
      <c r="E1092" s="67" t="s">
        <v>135</v>
      </c>
      <c r="F1092" s="67" t="s">
        <v>216</v>
      </c>
      <c r="G1092" s="67" t="s">
        <v>134</v>
      </c>
      <c r="I1092">
        <v>0.14662231613804846</v>
      </c>
      <c r="J1092">
        <v>5</v>
      </c>
      <c r="K1092" s="152"/>
      <c r="L1092">
        <v>5</v>
      </c>
      <c r="N1092" s="67"/>
      <c r="O1092" s="67"/>
      <c r="P1092" s="67"/>
      <c r="AC1092" s="71"/>
      <c r="AE1092"/>
    </row>
    <row r="1093" spans="1:31">
      <c r="A1093" s="148">
        <v>43322</v>
      </c>
      <c r="B1093" s="67" t="s">
        <v>112</v>
      </c>
      <c r="C1093" s="67" t="s">
        <v>161</v>
      </c>
      <c r="D1093" s="67" t="s">
        <v>130</v>
      </c>
      <c r="E1093" s="67" t="s">
        <v>131</v>
      </c>
      <c r="F1093" s="67" t="s">
        <v>215</v>
      </c>
      <c r="G1093" s="67" t="s">
        <v>134</v>
      </c>
      <c r="I1093">
        <v>0.42747088236620862</v>
      </c>
      <c r="J1093">
        <v>7</v>
      </c>
      <c r="K1093" s="152"/>
      <c r="L1093">
        <v>7</v>
      </c>
      <c r="N1093" s="67"/>
      <c r="O1093" s="67"/>
      <c r="P1093" s="67"/>
      <c r="AC1093" s="71"/>
      <c r="AE1093"/>
    </row>
    <row r="1094" spans="1:31">
      <c r="A1094" s="148">
        <v>43322</v>
      </c>
      <c r="B1094" s="67" t="s">
        <v>114</v>
      </c>
      <c r="C1094" s="67" t="s">
        <v>162</v>
      </c>
      <c r="D1094" s="67" t="s">
        <v>130</v>
      </c>
      <c r="E1094" s="67" t="s">
        <v>135</v>
      </c>
      <c r="F1094" s="67" t="s">
        <v>216</v>
      </c>
      <c r="G1094" s="67" t="s">
        <v>134</v>
      </c>
      <c r="I1094">
        <v>0.14622311865923907</v>
      </c>
      <c r="J1094">
        <v>5</v>
      </c>
      <c r="K1094" s="152"/>
      <c r="L1094">
        <v>5</v>
      </c>
      <c r="N1094" s="67"/>
      <c r="O1094" s="67"/>
      <c r="P1094" s="67"/>
      <c r="AC1094" s="71"/>
      <c r="AE1094"/>
    </row>
    <row r="1095" spans="1:31">
      <c r="A1095" s="148">
        <v>43315</v>
      </c>
      <c r="B1095" s="67" t="s">
        <v>112</v>
      </c>
      <c r="C1095" s="67" t="s">
        <v>161</v>
      </c>
      <c r="D1095" s="67" t="s">
        <v>130</v>
      </c>
      <c r="E1095" s="67" t="s">
        <v>131</v>
      </c>
      <c r="F1095" s="67" t="s">
        <v>215</v>
      </c>
      <c r="G1095" s="67" t="s">
        <v>134</v>
      </c>
      <c r="I1095">
        <v>0.43877096034755653</v>
      </c>
      <c r="J1095">
        <v>7</v>
      </c>
      <c r="K1095" s="152"/>
      <c r="L1095">
        <v>7</v>
      </c>
      <c r="N1095" s="67"/>
      <c r="O1095" s="67"/>
      <c r="P1095" s="67"/>
      <c r="AC1095" s="71"/>
      <c r="AE1095"/>
    </row>
    <row r="1096" spans="1:31">
      <c r="A1096" s="148">
        <v>43315</v>
      </c>
      <c r="B1096" s="67" t="s">
        <v>114</v>
      </c>
      <c r="C1096" s="67" t="s">
        <v>162</v>
      </c>
      <c r="D1096" s="67" t="s">
        <v>130</v>
      </c>
      <c r="E1096" s="67" t="s">
        <v>135</v>
      </c>
      <c r="F1096" s="67" t="s">
        <v>216</v>
      </c>
      <c r="G1096" s="67" t="s">
        <v>134</v>
      </c>
      <c r="I1096">
        <v>0.14963541226717558</v>
      </c>
      <c r="J1096">
        <v>5</v>
      </c>
      <c r="K1096" s="152"/>
      <c r="L1096">
        <v>5</v>
      </c>
      <c r="N1096" s="67"/>
      <c r="O1096" s="67"/>
      <c r="P1096" s="67"/>
      <c r="AC1096" s="71"/>
      <c r="AE1096"/>
    </row>
    <row r="1097" spans="1:31">
      <c r="A1097" s="148">
        <v>43312</v>
      </c>
      <c r="B1097" s="67" t="s">
        <v>116</v>
      </c>
      <c r="C1097" s="67" t="s">
        <v>165</v>
      </c>
      <c r="D1097" s="67" t="s">
        <v>130</v>
      </c>
      <c r="E1097" s="67" t="s">
        <v>137</v>
      </c>
      <c r="F1097" s="67" t="s">
        <v>218</v>
      </c>
      <c r="G1097" s="67" t="s">
        <v>133</v>
      </c>
      <c r="I1097">
        <v>9.4341916851575627E-2</v>
      </c>
      <c r="J1097">
        <v>4</v>
      </c>
      <c r="K1097" s="152"/>
      <c r="L1097">
        <v>5</v>
      </c>
      <c r="N1097" s="67"/>
      <c r="O1097" s="67"/>
      <c r="P1097" s="67"/>
      <c r="AC1097" s="71"/>
      <c r="AE1097"/>
    </row>
    <row r="1098" spans="1:31">
      <c r="A1098" s="148">
        <v>43312</v>
      </c>
      <c r="B1098" s="67" t="s">
        <v>117</v>
      </c>
      <c r="C1098" s="67" t="s">
        <v>166</v>
      </c>
      <c r="D1098" s="67" t="s">
        <v>130</v>
      </c>
      <c r="E1098" s="67" t="s">
        <v>137</v>
      </c>
      <c r="F1098" s="67" t="s">
        <v>218</v>
      </c>
      <c r="G1098" s="67" t="s">
        <v>134</v>
      </c>
      <c r="I1098">
        <v>9.436450659942594E-2</v>
      </c>
      <c r="J1098">
        <v>4</v>
      </c>
      <c r="K1098" s="152"/>
      <c r="L1098">
        <v>5</v>
      </c>
      <c r="N1098" s="67"/>
      <c r="O1098" s="67"/>
      <c r="P1098" s="67"/>
      <c r="AC1098" s="71"/>
      <c r="AE1098"/>
    </row>
    <row r="1099" spans="1:31">
      <c r="A1099" s="148">
        <v>43312</v>
      </c>
      <c r="B1099" s="67" t="s">
        <v>118</v>
      </c>
      <c r="C1099" s="67" t="s">
        <v>163</v>
      </c>
      <c r="D1099" s="67" t="s">
        <v>130</v>
      </c>
      <c r="E1099" s="67" t="s">
        <v>136</v>
      </c>
      <c r="F1099" s="67" t="s">
        <v>217</v>
      </c>
      <c r="G1099" s="67" t="s">
        <v>133</v>
      </c>
      <c r="I1099">
        <v>0.29033120131808154</v>
      </c>
      <c r="J1099">
        <v>7</v>
      </c>
      <c r="K1099" s="152"/>
      <c r="L1099">
        <v>7</v>
      </c>
      <c r="N1099" s="67"/>
      <c r="O1099" s="67"/>
      <c r="P1099" s="67"/>
      <c r="AC1099" s="71"/>
      <c r="AE1099"/>
    </row>
    <row r="1100" spans="1:31">
      <c r="A1100" s="148">
        <v>43312</v>
      </c>
      <c r="B1100" s="67" t="s">
        <v>115</v>
      </c>
      <c r="C1100" s="67" t="s">
        <v>164</v>
      </c>
      <c r="D1100" s="67" t="s">
        <v>130</v>
      </c>
      <c r="E1100" s="67" t="s">
        <v>136</v>
      </c>
      <c r="F1100" s="67" t="s">
        <v>217</v>
      </c>
      <c r="G1100" s="67" t="s">
        <v>134</v>
      </c>
      <c r="I1100">
        <v>0.29140671845806077</v>
      </c>
      <c r="J1100">
        <v>7</v>
      </c>
      <c r="K1100" s="152"/>
      <c r="L1100">
        <v>7</v>
      </c>
      <c r="N1100" s="67"/>
      <c r="O1100" s="67"/>
      <c r="P1100" s="67"/>
      <c r="AC1100" s="71"/>
      <c r="AE1100"/>
    </row>
    <row r="1101" spans="1:31">
      <c r="A1101" s="148">
        <v>43308</v>
      </c>
      <c r="B1101" s="67" t="s">
        <v>112</v>
      </c>
      <c r="C1101" s="67" t="s">
        <v>161</v>
      </c>
      <c r="D1101" s="67" t="s">
        <v>130</v>
      </c>
      <c r="E1101" s="67" t="s">
        <v>131</v>
      </c>
      <c r="F1101" s="67" t="s">
        <v>215</v>
      </c>
      <c r="G1101" s="67" t="s">
        <v>134</v>
      </c>
      <c r="I1101">
        <v>0.43899880187057283</v>
      </c>
      <c r="J1101">
        <v>7</v>
      </c>
      <c r="K1101" s="152"/>
      <c r="L1101">
        <v>7</v>
      </c>
      <c r="N1101" s="67"/>
      <c r="O1101" s="67"/>
      <c r="P1101" s="67"/>
      <c r="AC1101" s="71"/>
      <c r="AE1101"/>
    </row>
    <row r="1102" spans="1:31">
      <c r="A1102" s="148">
        <v>43308</v>
      </c>
      <c r="B1102" s="67" t="s">
        <v>114</v>
      </c>
      <c r="C1102" s="67" t="s">
        <v>162</v>
      </c>
      <c r="D1102" s="67" t="s">
        <v>130</v>
      </c>
      <c r="E1102" s="67" t="s">
        <v>135</v>
      </c>
      <c r="F1102" s="67" t="s">
        <v>216</v>
      </c>
      <c r="G1102" s="67" t="s">
        <v>134</v>
      </c>
      <c r="I1102">
        <v>0.14980760353862588</v>
      </c>
      <c r="J1102">
        <v>5</v>
      </c>
      <c r="K1102" s="152"/>
      <c r="L1102">
        <v>5</v>
      </c>
      <c r="N1102" s="67"/>
      <c r="O1102" s="67"/>
      <c r="P1102" s="67"/>
      <c r="AC1102" s="71"/>
      <c r="AE1102"/>
    </row>
    <row r="1103" spans="1:31">
      <c r="A1103" s="148">
        <v>43301</v>
      </c>
      <c r="B1103" s="67" t="s">
        <v>112</v>
      </c>
      <c r="C1103" s="67" t="s">
        <v>161</v>
      </c>
      <c r="D1103" s="67" t="s">
        <v>130</v>
      </c>
      <c r="E1103" s="67" t="s">
        <v>131</v>
      </c>
      <c r="F1103" s="67" t="s">
        <v>215</v>
      </c>
      <c r="G1103" s="67" t="s">
        <v>134</v>
      </c>
      <c r="I1103">
        <v>0.44129872816729748</v>
      </c>
      <c r="J1103">
        <v>7</v>
      </c>
      <c r="K1103" s="152"/>
      <c r="L1103">
        <v>7</v>
      </c>
      <c r="N1103" s="67"/>
      <c r="O1103" s="67"/>
      <c r="P1103" s="67"/>
      <c r="AC1103" s="71"/>
      <c r="AE1103"/>
    </row>
    <row r="1104" spans="1:31">
      <c r="A1104" s="148">
        <v>43301</v>
      </c>
      <c r="B1104" s="67" t="s">
        <v>114</v>
      </c>
      <c r="C1104" s="67" t="s">
        <v>162</v>
      </c>
      <c r="D1104" s="67" t="s">
        <v>130</v>
      </c>
      <c r="E1104" s="67" t="s">
        <v>135</v>
      </c>
      <c r="F1104" s="67" t="s">
        <v>216</v>
      </c>
      <c r="G1104" s="67" t="s">
        <v>134</v>
      </c>
      <c r="I1104">
        <v>0.15016416777441721</v>
      </c>
      <c r="J1104">
        <v>5</v>
      </c>
      <c r="K1104" s="152"/>
      <c r="L1104">
        <v>5</v>
      </c>
      <c r="N1104" s="67"/>
      <c r="O1104" s="67"/>
      <c r="P1104" s="67"/>
      <c r="AC1104" s="71"/>
      <c r="AE1104"/>
    </row>
    <row r="1105" spans="1:31">
      <c r="A1105" s="148">
        <v>43294</v>
      </c>
      <c r="B1105" s="67" t="s">
        <v>112</v>
      </c>
      <c r="C1105" s="67" t="s">
        <v>161</v>
      </c>
      <c r="D1105" s="67" t="s">
        <v>130</v>
      </c>
      <c r="E1105" s="67" t="s">
        <v>131</v>
      </c>
      <c r="F1105" s="67" t="s">
        <v>215</v>
      </c>
      <c r="G1105" s="67" t="s">
        <v>134</v>
      </c>
      <c r="I1105">
        <v>0.44412492103648948</v>
      </c>
      <c r="J1105">
        <v>7</v>
      </c>
      <c r="K1105" s="152"/>
      <c r="L1105">
        <v>7</v>
      </c>
      <c r="N1105" s="67"/>
      <c r="O1105" s="67"/>
      <c r="P1105" s="67"/>
      <c r="AC1105" s="71"/>
      <c r="AE1105"/>
    </row>
    <row r="1106" spans="1:31">
      <c r="A1106" s="148">
        <v>43294</v>
      </c>
      <c r="B1106" s="67" t="s">
        <v>114</v>
      </c>
      <c r="C1106" s="67" t="s">
        <v>162</v>
      </c>
      <c r="D1106" s="67" t="s">
        <v>130</v>
      </c>
      <c r="E1106" s="67" t="s">
        <v>135</v>
      </c>
      <c r="F1106" s="67" t="s">
        <v>216</v>
      </c>
      <c r="G1106" s="67" t="s">
        <v>134</v>
      </c>
      <c r="I1106">
        <v>0.15050462325350084</v>
      </c>
      <c r="J1106">
        <v>5</v>
      </c>
      <c r="K1106" s="152"/>
      <c r="L1106">
        <v>5</v>
      </c>
      <c r="N1106" s="67"/>
      <c r="O1106" s="67"/>
      <c r="P1106" s="67"/>
      <c r="AC1106" s="71"/>
      <c r="AE1106"/>
    </row>
    <row r="1107" spans="1:31">
      <c r="A1107" s="148">
        <v>43287</v>
      </c>
      <c r="B1107" s="67" t="s">
        <v>112</v>
      </c>
      <c r="C1107" s="67" t="s">
        <v>161</v>
      </c>
      <c r="D1107" s="67" t="s">
        <v>130</v>
      </c>
      <c r="E1107" s="67" t="s">
        <v>131</v>
      </c>
      <c r="F1107" s="67" t="s">
        <v>215</v>
      </c>
      <c r="G1107" s="67" t="s">
        <v>134</v>
      </c>
      <c r="I1107">
        <v>0.44470183822381343</v>
      </c>
      <c r="J1107">
        <v>7</v>
      </c>
      <c r="K1107" s="152"/>
      <c r="L1107">
        <v>7</v>
      </c>
      <c r="N1107" s="67"/>
      <c r="O1107" s="67"/>
      <c r="P1107" s="67"/>
      <c r="AC1107" s="71"/>
      <c r="AE1107"/>
    </row>
    <row r="1108" spans="1:31">
      <c r="A1108" s="148">
        <v>43287</v>
      </c>
      <c r="B1108" s="67" t="s">
        <v>114</v>
      </c>
      <c r="C1108" s="67" t="s">
        <v>162</v>
      </c>
      <c r="D1108" s="67" t="s">
        <v>130</v>
      </c>
      <c r="E1108" s="67" t="s">
        <v>135</v>
      </c>
      <c r="F1108" s="67" t="s">
        <v>216</v>
      </c>
      <c r="G1108" s="67" t="s">
        <v>134</v>
      </c>
      <c r="I1108">
        <v>0.15048779465812606</v>
      </c>
      <c r="J1108">
        <v>5</v>
      </c>
      <c r="K1108" s="152"/>
      <c r="L1108">
        <v>5</v>
      </c>
      <c r="N1108" s="67"/>
      <c r="O1108" s="67"/>
      <c r="P1108" s="67"/>
      <c r="AC1108" s="71"/>
      <c r="AE1108"/>
    </row>
    <row r="1109" spans="1:31">
      <c r="A1109" s="148">
        <v>43280</v>
      </c>
      <c r="B1109" s="67" t="s">
        <v>116</v>
      </c>
      <c r="C1109" s="67" t="s">
        <v>165</v>
      </c>
      <c r="D1109" s="67" t="s">
        <v>130</v>
      </c>
      <c r="E1109" s="67" t="s">
        <v>137</v>
      </c>
      <c r="F1109" s="67" t="s">
        <v>218</v>
      </c>
      <c r="G1109" s="67" t="s">
        <v>133</v>
      </c>
      <c r="I1109">
        <v>9.4831559666438067E-2</v>
      </c>
      <c r="J1109">
        <v>4</v>
      </c>
      <c r="K1109" s="152"/>
      <c r="L1109">
        <v>5</v>
      </c>
      <c r="N1109" s="67"/>
      <c r="O1109" s="67"/>
      <c r="P1109" s="67"/>
      <c r="AC1109" s="71"/>
      <c r="AE1109"/>
    </row>
    <row r="1110" spans="1:31">
      <c r="A1110" s="148">
        <v>43280</v>
      </c>
      <c r="B1110" s="67" t="s">
        <v>117</v>
      </c>
      <c r="C1110" s="67" t="s">
        <v>166</v>
      </c>
      <c r="D1110" s="67" t="s">
        <v>130</v>
      </c>
      <c r="E1110" s="67" t="s">
        <v>137</v>
      </c>
      <c r="F1110" s="67" t="s">
        <v>218</v>
      </c>
      <c r="G1110" s="67" t="s">
        <v>134</v>
      </c>
      <c r="I1110">
        <v>9.484882025580868E-2</v>
      </c>
      <c r="J1110">
        <v>4</v>
      </c>
      <c r="K1110" s="152"/>
      <c r="L1110">
        <v>5</v>
      </c>
      <c r="N1110" s="67"/>
      <c r="O1110" s="67"/>
      <c r="P1110" s="67"/>
      <c r="AC1110" s="71"/>
      <c r="AE1110"/>
    </row>
    <row r="1111" spans="1:31">
      <c r="A1111" s="148">
        <v>43280</v>
      </c>
      <c r="B1111" s="67" t="s">
        <v>112</v>
      </c>
      <c r="C1111" s="67" t="s">
        <v>161</v>
      </c>
      <c r="D1111" s="67" t="s">
        <v>130</v>
      </c>
      <c r="E1111" s="67" t="s">
        <v>131</v>
      </c>
      <c r="F1111" s="67" t="s">
        <v>215</v>
      </c>
      <c r="G1111" s="67" t="s">
        <v>134</v>
      </c>
      <c r="I1111">
        <v>0.44521321520062901</v>
      </c>
      <c r="J1111">
        <v>7</v>
      </c>
      <c r="K1111" s="152"/>
      <c r="L1111">
        <v>7</v>
      </c>
      <c r="N1111" s="67"/>
      <c r="O1111" s="67"/>
      <c r="P1111" s="67"/>
      <c r="AC1111" s="71"/>
      <c r="AE1111"/>
    </row>
    <row r="1112" spans="1:31">
      <c r="A1112" s="148">
        <v>43280</v>
      </c>
      <c r="B1112" s="67" t="s">
        <v>114</v>
      </c>
      <c r="C1112" s="67" t="s">
        <v>162</v>
      </c>
      <c r="D1112" s="67" t="s">
        <v>130</v>
      </c>
      <c r="E1112" s="67" t="s">
        <v>135</v>
      </c>
      <c r="F1112" s="67" t="s">
        <v>216</v>
      </c>
      <c r="G1112" s="67" t="s">
        <v>134</v>
      </c>
      <c r="I1112">
        <v>0.15048518318731646</v>
      </c>
      <c r="J1112">
        <v>5</v>
      </c>
      <c r="K1112" s="152"/>
      <c r="L1112">
        <v>5</v>
      </c>
      <c r="N1112" s="67"/>
      <c r="O1112" s="67"/>
      <c r="P1112" s="67"/>
      <c r="AC1112" s="71"/>
      <c r="AE1112"/>
    </row>
    <row r="1113" spans="1:31">
      <c r="A1113" s="148">
        <v>43280</v>
      </c>
      <c r="B1113" s="67" t="s">
        <v>118</v>
      </c>
      <c r="C1113" s="67" t="s">
        <v>163</v>
      </c>
      <c r="D1113" s="67" t="s">
        <v>130</v>
      </c>
      <c r="E1113" s="67" t="s">
        <v>136</v>
      </c>
      <c r="F1113" s="67" t="s">
        <v>217</v>
      </c>
      <c r="G1113" s="67" t="s">
        <v>133</v>
      </c>
      <c r="I1113">
        <v>0.29189028243694198</v>
      </c>
      <c r="J1113">
        <v>7</v>
      </c>
      <c r="K1113" s="152"/>
      <c r="L1113">
        <v>7</v>
      </c>
      <c r="N1113" s="67"/>
      <c r="O1113" s="67"/>
      <c r="P1113" s="67"/>
      <c r="AC1113" s="71"/>
      <c r="AE1113"/>
    </row>
    <row r="1114" spans="1:31">
      <c r="A1114" s="148">
        <v>43280</v>
      </c>
      <c r="B1114" s="67" t="s">
        <v>115</v>
      </c>
      <c r="C1114" s="67" t="s">
        <v>164</v>
      </c>
      <c r="D1114" s="67" t="s">
        <v>130</v>
      </c>
      <c r="E1114" s="67" t="s">
        <v>136</v>
      </c>
      <c r="F1114" s="67" t="s">
        <v>217</v>
      </c>
      <c r="G1114" s="67" t="s">
        <v>134</v>
      </c>
      <c r="I1114">
        <v>0.29295299522844198</v>
      </c>
      <c r="J1114">
        <v>7</v>
      </c>
      <c r="K1114" s="152"/>
      <c r="L1114">
        <v>7</v>
      </c>
      <c r="N1114" s="67"/>
      <c r="O1114" s="67"/>
      <c r="P1114" s="67"/>
      <c r="AC1114" s="71"/>
      <c r="AE1114"/>
    </row>
    <row r="1115" spans="1:31">
      <c r="A1115" s="148">
        <v>43273</v>
      </c>
      <c r="B1115" s="67" t="s">
        <v>112</v>
      </c>
      <c r="C1115" s="67" t="s">
        <v>161</v>
      </c>
      <c r="D1115" s="67" t="s">
        <v>130</v>
      </c>
      <c r="E1115" s="67" t="s">
        <v>131</v>
      </c>
      <c r="F1115" s="67" t="s">
        <v>215</v>
      </c>
      <c r="G1115" s="67" t="s">
        <v>134</v>
      </c>
      <c r="I1115">
        <v>0.4453355612358641</v>
      </c>
      <c r="J1115">
        <v>7</v>
      </c>
      <c r="K1115" s="152"/>
      <c r="L1115">
        <v>7</v>
      </c>
      <c r="N1115" s="67"/>
      <c r="O1115" s="67"/>
      <c r="P1115" s="67"/>
      <c r="AC1115" s="71"/>
      <c r="AE1115"/>
    </row>
    <row r="1116" spans="1:31">
      <c r="A1116" s="148">
        <v>43273</v>
      </c>
      <c r="B1116" s="67" t="s">
        <v>114</v>
      </c>
      <c r="C1116" s="67" t="s">
        <v>162</v>
      </c>
      <c r="D1116" s="67" t="s">
        <v>130</v>
      </c>
      <c r="E1116" s="67" t="s">
        <v>135</v>
      </c>
      <c r="F1116" s="67" t="s">
        <v>216</v>
      </c>
      <c r="G1116" s="67" t="s">
        <v>134</v>
      </c>
      <c r="I1116">
        <v>0.15099904145070911</v>
      </c>
      <c r="J1116">
        <v>5</v>
      </c>
      <c r="K1116" s="152"/>
      <c r="L1116">
        <v>5</v>
      </c>
      <c r="N1116" s="67"/>
      <c r="O1116" s="67"/>
      <c r="P1116" s="67"/>
      <c r="AC1116" s="71"/>
      <c r="AE1116"/>
    </row>
    <row r="1117" spans="1:31">
      <c r="A1117" s="148">
        <v>43266</v>
      </c>
      <c r="B1117" s="67" t="s">
        <v>112</v>
      </c>
      <c r="C1117" s="67" t="s">
        <v>161</v>
      </c>
      <c r="D1117" s="67" t="s">
        <v>130</v>
      </c>
      <c r="E1117" s="67" t="s">
        <v>131</v>
      </c>
      <c r="F1117" s="67" t="s">
        <v>215</v>
      </c>
      <c r="G1117" s="67" t="s">
        <v>134</v>
      </c>
      <c r="I1117">
        <v>0.44535465910307892</v>
      </c>
      <c r="J1117">
        <v>7</v>
      </c>
      <c r="K1117" s="152"/>
      <c r="L1117">
        <v>7</v>
      </c>
      <c r="N1117" s="67"/>
      <c r="O1117" s="67"/>
      <c r="P1117" s="67"/>
      <c r="AC1117" s="71"/>
      <c r="AE1117"/>
    </row>
    <row r="1118" spans="1:31">
      <c r="A1118" s="148">
        <v>43266</v>
      </c>
      <c r="B1118" s="67" t="s">
        <v>114</v>
      </c>
      <c r="C1118" s="67" t="s">
        <v>162</v>
      </c>
      <c r="D1118" s="67" t="s">
        <v>130</v>
      </c>
      <c r="E1118" s="67" t="s">
        <v>135</v>
      </c>
      <c r="F1118" s="67" t="s">
        <v>216</v>
      </c>
      <c r="G1118" s="67" t="s">
        <v>134</v>
      </c>
      <c r="I1118">
        <v>0.15158489820044938</v>
      </c>
      <c r="J1118">
        <v>5</v>
      </c>
      <c r="K1118" s="152"/>
      <c r="L1118">
        <v>5</v>
      </c>
      <c r="N1118" s="67"/>
      <c r="O1118" s="67"/>
      <c r="P1118" s="67"/>
      <c r="AC1118" s="71"/>
      <c r="AE1118"/>
    </row>
    <row r="1119" spans="1:31">
      <c r="A1119" s="148">
        <v>43259</v>
      </c>
      <c r="B1119" s="67" t="s">
        <v>112</v>
      </c>
      <c r="C1119" s="67" t="s">
        <v>161</v>
      </c>
      <c r="D1119" s="67" t="s">
        <v>130</v>
      </c>
      <c r="E1119" s="67" t="s">
        <v>131</v>
      </c>
      <c r="F1119" s="67" t="s">
        <v>215</v>
      </c>
      <c r="G1119" s="67" t="s">
        <v>134</v>
      </c>
      <c r="I1119">
        <v>0.45144073137607943</v>
      </c>
      <c r="J1119">
        <v>7</v>
      </c>
      <c r="K1119" s="152"/>
      <c r="L1119">
        <v>7</v>
      </c>
      <c r="N1119" s="67"/>
      <c r="O1119" s="67"/>
      <c r="P1119" s="67"/>
      <c r="AC1119" s="71"/>
      <c r="AE1119"/>
    </row>
    <row r="1120" spans="1:31">
      <c r="A1120" s="148">
        <v>43259</v>
      </c>
      <c r="B1120" s="67" t="s">
        <v>114</v>
      </c>
      <c r="C1120" s="67" t="s">
        <v>162</v>
      </c>
      <c r="D1120" s="67" t="s">
        <v>130</v>
      </c>
      <c r="E1120" s="67" t="s">
        <v>135</v>
      </c>
      <c r="F1120" s="67" t="s">
        <v>216</v>
      </c>
      <c r="G1120" s="67" t="s">
        <v>134</v>
      </c>
      <c r="I1120">
        <v>0.15210153313923</v>
      </c>
      <c r="J1120">
        <v>5</v>
      </c>
      <c r="K1120" s="152"/>
      <c r="L1120">
        <v>5</v>
      </c>
      <c r="N1120" s="67"/>
      <c r="O1120" s="67"/>
      <c r="P1120" s="67"/>
      <c r="AC1120" s="71"/>
      <c r="AE1120"/>
    </row>
    <row r="1121" spans="1:31">
      <c r="A1121" s="148">
        <v>43252</v>
      </c>
      <c r="B1121" s="67" t="s">
        <v>112</v>
      </c>
      <c r="C1121" s="67" t="s">
        <v>161</v>
      </c>
      <c r="D1121" s="67" t="s">
        <v>130</v>
      </c>
      <c r="E1121" s="67" t="s">
        <v>131</v>
      </c>
      <c r="F1121" s="67" t="s">
        <v>215</v>
      </c>
      <c r="G1121" s="67" t="s">
        <v>134</v>
      </c>
      <c r="I1121">
        <v>0.45233310220923795</v>
      </c>
      <c r="J1121">
        <v>7</v>
      </c>
      <c r="K1121" s="152"/>
      <c r="L1121">
        <v>7</v>
      </c>
      <c r="N1121" s="67"/>
      <c r="O1121" s="67"/>
      <c r="P1121" s="67"/>
      <c r="AC1121" s="71"/>
      <c r="AE1121"/>
    </row>
    <row r="1122" spans="1:31">
      <c r="A1122" s="148">
        <v>43252</v>
      </c>
      <c r="B1122" s="67" t="s">
        <v>114</v>
      </c>
      <c r="C1122" s="67" t="s">
        <v>162</v>
      </c>
      <c r="D1122" s="67" t="s">
        <v>130</v>
      </c>
      <c r="E1122" s="67" t="s">
        <v>135</v>
      </c>
      <c r="F1122" s="67" t="s">
        <v>216</v>
      </c>
      <c r="G1122" s="67" t="s">
        <v>134</v>
      </c>
      <c r="I1122">
        <v>0.15261876488528581</v>
      </c>
      <c r="J1122">
        <v>5</v>
      </c>
      <c r="K1122" s="152"/>
      <c r="L1122">
        <v>5</v>
      </c>
      <c r="N1122" s="67"/>
      <c r="O1122" s="67"/>
      <c r="P1122" s="67"/>
      <c r="AC1122" s="71"/>
      <c r="AE1122"/>
    </row>
    <row r="1123" spans="1:31">
      <c r="A1123" s="148">
        <v>43251</v>
      </c>
      <c r="B1123" s="67" t="s">
        <v>116</v>
      </c>
      <c r="C1123" s="67" t="s">
        <v>165</v>
      </c>
      <c r="D1123" s="67" t="s">
        <v>130</v>
      </c>
      <c r="E1123" s="67" t="s">
        <v>137</v>
      </c>
      <c r="F1123" s="67" t="s">
        <v>218</v>
      </c>
      <c r="G1123" s="67" t="s">
        <v>133</v>
      </c>
      <c r="I1123">
        <v>9.9942321121207725E-2</v>
      </c>
      <c r="J1123">
        <v>4</v>
      </c>
      <c r="K1123" s="152"/>
      <c r="L1123">
        <v>5</v>
      </c>
      <c r="N1123" s="67"/>
      <c r="O1123" s="67"/>
      <c r="P1123" s="67"/>
      <c r="AC1123" s="71"/>
      <c r="AE1123"/>
    </row>
    <row r="1124" spans="1:31">
      <c r="A1124" s="148">
        <v>43251</v>
      </c>
      <c r="B1124" s="67" t="s">
        <v>117</v>
      </c>
      <c r="C1124" s="67" t="s">
        <v>166</v>
      </c>
      <c r="D1124" s="67" t="s">
        <v>130</v>
      </c>
      <c r="E1124" s="67" t="s">
        <v>137</v>
      </c>
      <c r="F1124" s="67" t="s">
        <v>218</v>
      </c>
      <c r="G1124" s="67" t="s">
        <v>134</v>
      </c>
      <c r="I1124">
        <v>9.9974061919717361E-2</v>
      </c>
      <c r="J1124">
        <v>5</v>
      </c>
      <c r="K1124" s="152"/>
      <c r="L1124">
        <v>5</v>
      </c>
      <c r="N1124" s="67"/>
      <c r="O1124" s="67"/>
      <c r="P1124" s="67"/>
      <c r="AC1124" s="71"/>
      <c r="AE1124"/>
    </row>
    <row r="1125" spans="1:31">
      <c r="A1125" s="148">
        <v>43251</v>
      </c>
      <c r="B1125" s="67" t="s">
        <v>118</v>
      </c>
      <c r="C1125" s="67" t="s">
        <v>163</v>
      </c>
      <c r="D1125" s="67" t="s">
        <v>130</v>
      </c>
      <c r="E1125" s="67" t="s">
        <v>136</v>
      </c>
      <c r="F1125" s="67" t="s">
        <v>217</v>
      </c>
      <c r="G1125" s="67" t="s">
        <v>133</v>
      </c>
      <c r="I1125">
        <v>0.29894591280487159</v>
      </c>
      <c r="J1125">
        <v>7</v>
      </c>
      <c r="K1125" s="152"/>
      <c r="L1125">
        <v>7</v>
      </c>
      <c r="N1125" s="67"/>
      <c r="O1125" s="67"/>
      <c r="P1125" s="67"/>
      <c r="AC1125" s="71"/>
      <c r="AE1125"/>
    </row>
    <row r="1126" spans="1:31">
      <c r="A1126" s="148">
        <v>43251</v>
      </c>
      <c r="B1126" s="67" t="s">
        <v>115</v>
      </c>
      <c r="C1126" s="67" t="s">
        <v>164</v>
      </c>
      <c r="D1126" s="67" t="s">
        <v>130</v>
      </c>
      <c r="E1126" s="67" t="s">
        <v>136</v>
      </c>
      <c r="F1126" s="67" t="s">
        <v>217</v>
      </c>
      <c r="G1126" s="67" t="s">
        <v>134</v>
      </c>
      <c r="I1126">
        <v>0.30000495401508354</v>
      </c>
      <c r="J1126">
        <v>7</v>
      </c>
      <c r="K1126" s="152"/>
      <c r="L1126">
        <v>7</v>
      </c>
      <c r="N1126" s="67"/>
      <c r="O1126" s="67"/>
      <c r="P1126" s="67"/>
      <c r="AC1126" s="71"/>
      <c r="AE1126"/>
    </row>
    <row r="1127" spans="1:31">
      <c r="A1127" s="148">
        <v>43245</v>
      </c>
      <c r="B1127" s="67" t="s">
        <v>112</v>
      </c>
      <c r="C1127" s="67" t="s">
        <v>161</v>
      </c>
      <c r="D1127" s="67" t="s">
        <v>130</v>
      </c>
      <c r="E1127" s="67" t="s">
        <v>131</v>
      </c>
      <c r="F1127" s="67" t="s">
        <v>215</v>
      </c>
      <c r="G1127" s="67" t="s">
        <v>134</v>
      </c>
      <c r="I1127">
        <v>0.45264463101450697</v>
      </c>
      <c r="J1127">
        <v>7</v>
      </c>
      <c r="K1127" s="152"/>
      <c r="L1127">
        <v>7</v>
      </c>
      <c r="N1127" s="67"/>
      <c r="O1127" s="67"/>
      <c r="P1127" s="67"/>
      <c r="AC1127" s="71"/>
      <c r="AE1127"/>
    </row>
    <row r="1128" spans="1:31">
      <c r="A1128" s="148">
        <v>43245</v>
      </c>
      <c r="B1128" s="67" t="s">
        <v>114</v>
      </c>
      <c r="C1128" s="67" t="s">
        <v>162</v>
      </c>
      <c r="D1128" s="67" t="s">
        <v>130</v>
      </c>
      <c r="E1128" s="67" t="s">
        <v>135</v>
      </c>
      <c r="F1128" s="67" t="s">
        <v>216</v>
      </c>
      <c r="G1128" s="67" t="s">
        <v>134</v>
      </c>
      <c r="I1128">
        <v>0.15263028684120333</v>
      </c>
      <c r="J1128">
        <v>5</v>
      </c>
      <c r="K1128" s="152"/>
      <c r="L1128">
        <v>5</v>
      </c>
      <c r="N1128" s="67"/>
      <c r="O1128" s="67"/>
      <c r="P1128" s="67"/>
      <c r="AC1128" s="71"/>
      <c r="AE1128"/>
    </row>
    <row r="1129" spans="1:31">
      <c r="A1129" s="148">
        <v>43238</v>
      </c>
      <c r="B1129" s="67" t="s">
        <v>112</v>
      </c>
      <c r="C1129" s="67" t="s">
        <v>161</v>
      </c>
      <c r="D1129" s="67" t="s">
        <v>130</v>
      </c>
      <c r="E1129" s="67" t="s">
        <v>131</v>
      </c>
      <c r="F1129" s="67" t="s">
        <v>215</v>
      </c>
      <c r="G1129" s="67" t="s">
        <v>134</v>
      </c>
      <c r="I1129">
        <v>0.4547610485669133</v>
      </c>
      <c r="J1129">
        <v>7</v>
      </c>
      <c r="K1129" s="152"/>
      <c r="L1129">
        <v>7</v>
      </c>
      <c r="N1129" s="67"/>
      <c r="O1129" s="67"/>
      <c r="P1129" s="67"/>
      <c r="AC1129" s="71"/>
      <c r="AE1129"/>
    </row>
    <row r="1130" spans="1:31">
      <c r="A1130" s="148">
        <v>43238</v>
      </c>
      <c r="B1130" s="67" t="s">
        <v>114</v>
      </c>
      <c r="C1130" s="67" t="s">
        <v>162</v>
      </c>
      <c r="D1130" s="67" t="s">
        <v>130</v>
      </c>
      <c r="E1130" s="67" t="s">
        <v>135</v>
      </c>
      <c r="F1130" s="67" t="s">
        <v>216</v>
      </c>
      <c r="G1130" s="67" t="s">
        <v>134</v>
      </c>
      <c r="I1130">
        <v>0.15262897176425244</v>
      </c>
      <c r="J1130">
        <v>5</v>
      </c>
      <c r="K1130" s="152"/>
      <c r="L1130">
        <v>5</v>
      </c>
      <c r="N1130" s="67"/>
      <c r="O1130" s="67"/>
      <c r="P1130" s="67"/>
      <c r="AC1130" s="71"/>
      <c r="AE1130"/>
    </row>
    <row r="1131" spans="1:31">
      <c r="A1131" s="148">
        <v>43231</v>
      </c>
      <c r="B1131" s="67" t="s">
        <v>112</v>
      </c>
      <c r="C1131" s="67" t="s">
        <v>161</v>
      </c>
      <c r="D1131" s="67" t="s">
        <v>130</v>
      </c>
      <c r="E1131" s="67" t="s">
        <v>131</v>
      </c>
      <c r="F1131" s="67" t="s">
        <v>215</v>
      </c>
      <c r="G1131" s="67" t="s">
        <v>134</v>
      </c>
      <c r="I1131">
        <v>0.45460299451361741</v>
      </c>
      <c r="J1131">
        <v>7</v>
      </c>
      <c r="K1131" s="152"/>
      <c r="L1131">
        <v>7</v>
      </c>
      <c r="N1131" s="67"/>
      <c r="O1131" s="67"/>
      <c r="P1131" s="67"/>
      <c r="AC1131" s="71"/>
      <c r="AE1131"/>
    </row>
    <row r="1132" spans="1:31">
      <c r="A1132" s="148">
        <v>43231</v>
      </c>
      <c r="B1132" s="67" t="s">
        <v>114</v>
      </c>
      <c r="C1132" s="67" t="s">
        <v>162</v>
      </c>
      <c r="D1132" s="67" t="s">
        <v>130</v>
      </c>
      <c r="E1132" s="67" t="s">
        <v>135</v>
      </c>
      <c r="F1132" s="67" t="s">
        <v>216</v>
      </c>
      <c r="G1132" s="67" t="s">
        <v>134</v>
      </c>
      <c r="I1132">
        <v>0.15263287395005279</v>
      </c>
      <c r="J1132">
        <v>5</v>
      </c>
      <c r="K1132" s="152"/>
      <c r="L1132">
        <v>5</v>
      </c>
      <c r="N1132" s="67"/>
      <c r="O1132" s="67"/>
      <c r="P1132" s="67"/>
      <c r="AC1132" s="71"/>
      <c r="AE1132"/>
    </row>
    <row r="1133" spans="1:31">
      <c r="A1133" s="148">
        <v>43224</v>
      </c>
      <c r="B1133" s="67" t="s">
        <v>112</v>
      </c>
      <c r="C1133" s="67" t="s">
        <v>161</v>
      </c>
      <c r="D1133" s="67" t="s">
        <v>130</v>
      </c>
      <c r="E1133" s="67" t="s">
        <v>131</v>
      </c>
      <c r="F1133" s="67" t="s">
        <v>215</v>
      </c>
      <c r="G1133" s="67" t="s">
        <v>134</v>
      </c>
      <c r="I1133">
        <v>0.45665504932067535</v>
      </c>
      <c r="J1133">
        <v>7</v>
      </c>
      <c r="K1133" s="152"/>
      <c r="L1133">
        <v>7</v>
      </c>
      <c r="N1133" s="67"/>
      <c r="O1133" s="67"/>
      <c r="P1133" s="67"/>
      <c r="AC1133" s="71"/>
      <c r="AE1133"/>
    </row>
    <row r="1134" spans="1:31">
      <c r="A1134" s="148">
        <v>43224</v>
      </c>
      <c r="B1134" s="67" t="s">
        <v>114</v>
      </c>
      <c r="C1134" s="67" t="s">
        <v>162</v>
      </c>
      <c r="D1134" s="67" t="s">
        <v>130</v>
      </c>
      <c r="E1134" s="67" t="s">
        <v>135</v>
      </c>
      <c r="F1134" s="67" t="s">
        <v>216</v>
      </c>
      <c r="G1134" s="67" t="s">
        <v>134</v>
      </c>
      <c r="I1134">
        <v>0.15270002569239291</v>
      </c>
      <c r="J1134">
        <v>5</v>
      </c>
      <c r="K1134" s="152"/>
      <c r="L1134">
        <v>5</v>
      </c>
      <c r="N1134" s="67"/>
      <c r="O1134" s="67"/>
      <c r="P1134" s="67"/>
      <c r="AC1134" s="71"/>
      <c r="AE1134"/>
    </row>
    <row r="1135" spans="1:31">
      <c r="A1135" s="148">
        <v>43220</v>
      </c>
      <c r="B1135" s="67" t="s">
        <v>116</v>
      </c>
      <c r="C1135" s="67" t="s">
        <v>165</v>
      </c>
      <c r="D1135" s="67" t="s">
        <v>130</v>
      </c>
      <c r="E1135" s="67" t="s">
        <v>137</v>
      </c>
      <c r="F1135" s="67" t="s">
        <v>218</v>
      </c>
      <c r="G1135" s="67" t="s">
        <v>133</v>
      </c>
      <c r="I1135">
        <v>9.9859408933514998E-2</v>
      </c>
      <c r="J1135">
        <v>4</v>
      </c>
      <c r="K1135" s="152"/>
      <c r="L1135">
        <v>5</v>
      </c>
      <c r="N1135" s="67"/>
      <c r="O1135" s="67"/>
      <c r="P1135" s="67"/>
      <c r="AC1135" s="71"/>
      <c r="AE1135"/>
    </row>
    <row r="1136" spans="1:31">
      <c r="A1136" s="148">
        <v>43220</v>
      </c>
      <c r="B1136" s="67" t="s">
        <v>117</v>
      </c>
      <c r="C1136" s="67" t="s">
        <v>166</v>
      </c>
      <c r="D1136" s="67" t="s">
        <v>130</v>
      </c>
      <c r="E1136" s="67" t="s">
        <v>137</v>
      </c>
      <c r="F1136" s="67" t="s">
        <v>218</v>
      </c>
      <c r="G1136" s="67" t="s">
        <v>134</v>
      </c>
      <c r="I1136">
        <v>9.9897356854790648E-2</v>
      </c>
      <c r="J1136">
        <v>4</v>
      </c>
      <c r="K1136" s="152"/>
      <c r="L1136">
        <v>5</v>
      </c>
      <c r="N1136" s="67"/>
      <c r="O1136" s="67"/>
      <c r="P1136" s="67"/>
      <c r="AC1136" s="71"/>
      <c r="AE1136"/>
    </row>
    <row r="1137" spans="1:31">
      <c r="A1137" s="148">
        <v>43220</v>
      </c>
      <c r="B1137" s="67" t="s">
        <v>118</v>
      </c>
      <c r="C1137" s="67" t="s">
        <v>163</v>
      </c>
      <c r="D1137" s="67" t="s">
        <v>130</v>
      </c>
      <c r="E1137" s="67" t="s">
        <v>136</v>
      </c>
      <c r="F1137" s="67" t="s">
        <v>217</v>
      </c>
      <c r="G1137" s="67" t="s">
        <v>133</v>
      </c>
      <c r="I1137">
        <v>0.29874447852642788</v>
      </c>
      <c r="J1137">
        <v>7</v>
      </c>
      <c r="K1137" s="152"/>
      <c r="L1137">
        <v>7</v>
      </c>
      <c r="N1137" s="67"/>
      <c r="O1137" s="67"/>
      <c r="P1137" s="67"/>
      <c r="AC1137" s="71"/>
      <c r="AE1137"/>
    </row>
    <row r="1138" spans="1:31">
      <c r="A1138" s="148">
        <v>43220</v>
      </c>
      <c r="B1138" s="67" t="s">
        <v>115</v>
      </c>
      <c r="C1138" s="67" t="s">
        <v>164</v>
      </c>
      <c r="D1138" s="67" t="s">
        <v>130</v>
      </c>
      <c r="E1138" s="67" t="s">
        <v>136</v>
      </c>
      <c r="F1138" s="67" t="s">
        <v>217</v>
      </c>
      <c r="G1138" s="67" t="s">
        <v>134</v>
      </c>
      <c r="I1138">
        <v>0.29980345063337582</v>
      </c>
      <c r="J1138">
        <v>7</v>
      </c>
      <c r="K1138" s="152"/>
      <c r="L1138">
        <v>7</v>
      </c>
      <c r="N1138" s="67"/>
      <c r="O1138" s="67"/>
      <c r="P1138" s="67"/>
      <c r="AC1138" s="71"/>
      <c r="AE1138"/>
    </row>
    <row r="1139" spans="1:31">
      <c r="A1139" s="148">
        <v>43217</v>
      </c>
      <c r="B1139" s="67" t="s">
        <v>112</v>
      </c>
      <c r="C1139" s="67" t="s">
        <v>161</v>
      </c>
      <c r="D1139" s="67" t="s">
        <v>130</v>
      </c>
      <c r="E1139" s="67" t="s">
        <v>131</v>
      </c>
      <c r="F1139" s="67" t="s">
        <v>215</v>
      </c>
      <c r="G1139" s="67" t="s">
        <v>134</v>
      </c>
      <c r="I1139">
        <v>0.45646788928561116</v>
      </c>
      <c r="J1139">
        <v>7</v>
      </c>
      <c r="K1139" s="152"/>
      <c r="L1139">
        <v>7</v>
      </c>
      <c r="N1139" s="67"/>
      <c r="O1139" s="67"/>
      <c r="P1139" s="67"/>
      <c r="AC1139" s="71"/>
      <c r="AE1139"/>
    </row>
    <row r="1140" spans="1:31">
      <c r="A1140" s="148">
        <v>43217</v>
      </c>
      <c r="B1140" s="67" t="s">
        <v>114</v>
      </c>
      <c r="C1140" s="67" t="s">
        <v>162</v>
      </c>
      <c r="D1140" s="67" t="s">
        <v>130</v>
      </c>
      <c r="E1140" s="67" t="s">
        <v>135</v>
      </c>
      <c r="F1140" s="67" t="s">
        <v>216</v>
      </c>
      <c r="G1140" s="67" t="s">
        <v>134</v>
      </c>
      <c r="I1140">
        <v>0.15266028316571648</v>
      </c>
      <c r="J1140">
        <v>5</v>
      </c>
      <c r="K1140" s="152"/>
      <c r="L1140">
        <v>5</v>
      </c>
      <c r="N1140" s="67"/>
      <c r="O1140" s="67"/>
      <c r="P1140" s="67"/>
      <c r="AC1140" s="71"/>
      <c r="AE1140"/>
    </row>
    <row r="1141" spans="1:31">
      <c r="A1141" s="148">
        <v>43210</v>
      </c>
      <c r="B1141" s="67" t="s">
        <v>112</v>
      </c>
      <c r="C1141" s="67" t="s">
        <v>161</v>
      </c>
      <c r="D1141" s="67" t="s">
        <v>130</v>
      </c>
      <c r="E1141" s="67" t="s">
        <v>131</v>
      </c>
      <c r="F1141" s="67" t="s">
        <v>215</v>
      </c>
      <c r="G1141" s="67" t="s">
        <v>134</v>
      </c>
      <c r="I1141">
        <v>0.45644224608915324</v>
      </c>
      <c r="J1141">
        <v>7</v>
      </c>
      <c r="K1141" s="152"/>
      <c r="L1141">
        <v>7</v>
      </c>
      <c r="N1141" s="67"/>
      <c r="O1141" s="67"/>
      <c r="P1141" s="67"/>
      <c r="AC1141" s="71"/>
      <c r="AE1141"/>
    </row>
    <row r="1142" spans="1:31">
      <c r="A1142" s="148">
        <v>43210</v>
      </c>
      <c r="B1142" s="67" t="s">
        <v>114</v>
      </c>
      <c r="C1142" s="67" t="s">
        <v>162</v>
      </c>
      <c r="D1142" s="67" t="s">
        <v>130</v>
      </c>
      <c r="E1142" s="67" t="s">
        <v>135</v>
      </c>
      <c r="F1142" s="67" t="s">
        <v>216</v>
      </c>
      <c r="G1142" s="67" t="s">
        <v>134</v>
      </c>
      <c r="I1142">
        <v>0.15265874947520758</v>
      </c>
      <c r="J1142">
        <v>5</v>
      </c>
      <c r="K1142" s="152"/>
      <c r="L1142">
        <v>5</v>
      </c>
      <c r="N1142" s="67"/>
      <c r="O1142" s="67"/>
      <c r="P1142" s="67"/>
      <c r="AC1142" s="71"/>
      <c r="AE1142"/>
    </row>
    <row r="1143" spans="1:31">
      <c r="A1143" s="148">
        <v>43203</v>
      </c>
      <c r="B1143" s="67" t="s">
        <v>112</v>
      </c>
      <c r="C1143" s="67" t="s">
        <v>161</v>
      </c>
      <c r="D1143" s="67" t="s">
        <v>130</v>
      </c>
      <c r="E1143" s="67" t="s">
        <v>131</v>
      </c>
      <c r="F1143" s="67" t="s">
        <v>215</v>
      </c>
      <c r="G1143" s="67" t="s">
        <v>134</v>
      </c>
      <c r="I1143">
        <v>0.45796114457407616</v>
      </c>
      <c r="J1143">
        <v>7</v>
      </c>
      <c r="K1143" s="152"/>
      <c r="L1143">
        <v>7</v>
      </c>
      <c r="N1143" s="67"/>
      <c r="O1143" s="67"/>
      <c r="P1143" s="67"/>
      <c r="AC1143" s="71"/>
      <c r="AE1143"/>
    </row>
    <row r="1144" spans="1:31">
      <c r="A1144" s="148">
        <v>43203</v>
      </c>
      <c r="B1144" s="67" t="s">
        <v>114</v>
      </c>
      <c r="C1144" s="67" t="s">
        <v>162</v>
      </c>
      <c r="D1144" s="67" t="s">
        <v>130</v>
      </c>
      <c r="E1144" s="67" t="s">
        <v>135</v>
      </c>
      <c r="F1144" s="67" t="s">
        <v>216</v>
      </c>
      <c r="G1144" s="67" t="s">
        <v>134</v>
      </c>
      <c r="I1144">
        <v>0.15299705630392973</v>
      </c>
      <c r="J1144">
        <v>5</v>
      </c>
      <c r="K1144" s="152"/>
      <c r="L1144">
        <v>5</v>
      </c>
      <c r="N1144" s="67"/>
      <c r="O1144" s="67"/>
      <c r="P1144" s="67"/>
      <c r="AC1144" s="71"/>
      <c r="AE1144"/>
    </row>
    <row r="1145" spans="1:31">
      <c r="A1145" s="148">
        <v>43196</v>
      </c>
      <c r="B1145" s="67" t="s">
        <v>112</v>
      </c>
      <c r="C1145" s="67" t="s">
        <v>161</v>
      </c>
      <c r="D1145" s="67" t="s">
        <v>130</v>
      </c>
      <c r="E1145" s="67" t="s">
        <v>131</v>
      </c>
      <c r="F1145" s="67" t="s">
        <v>215</v>
      </c>
      <c r="G1145" s="67" t="s">
        <v>134</v>
      </c>
      <c r="I1145">
        <v>0.46857866910958262</v>
      </c>
      <c r="J1145">
        <v>7</v>
      </c>
      <c r="K1145" s="152"/>
      <c r="L1145">
        <v>7</v>
      </c>
      <c r="N1145" s="67"/>
      <c r="O1145" s="67"/>
      <c r="P1145" s="67"/>
      <c r="AC1145" s="71"/>
      <c r="AE1145"/>
    </row>
    <row r="1146" spans="1:31">
      <c r="A1146" s="148">
        <v>43196</v>
      </c>
      <c r="B1146" s="67" t="s">
        <v>114</v>
      </c>
      <c r="C1146" s="67" t="s">
        <v>162</v>
      </c>
      <c r="D1146" s="67" t="s">
        <v>130</v>
      </c>
      <c r="E1146" s="67" t="s">
        <v>135</v>
      </c>
      <c r="F1146" s="67" t="s">
        <v>216</v>
      </c>
      <c r="G1146" s="67" t="s">
        <v>134</v>
      </c>
      <c r="I1146">
        <v>0.15556272786365197</v>
      </c>
      <c r="J1146">
        <v>5</v>
      </c>
      <c r="K1146" s="152"/>
      <c r="L1146">
        <v>5</v>
      </c>
      <c r="N1146" s="67"/>
      <c r="O1146" s="67"/>
      <c r="P1146" s="67"/>
      <c r="AC1146" s="71"/>
      <c r="AE1146"/>
    </row>
    <row r="1147" spans="1:31">
      <c r="A1147" s="148">
        <v>43188</v>
      </c>
      <c r="B1147" s="67" t="s">
        <v>116</v>
      </c>
      <c r="C1147" s="67" t="s">
        <v>165</v>
      </c>
      <c r="D1147" s="67" t="s">
        <v>130</v>
      </c>
      <c r="E1147" s="67" t="s">
        <v>137</v>
      </c>
      <c r="F1147" s="67" t="s">
        <v>218</v>
      </c>
      <c r="G1147" s="67" t="s">
        <v>133</v>
      </c>
      <c r="I1147">
        <v>0.10425665276209417</v>
      </c>
      <c r="J1147">
        <v>5</v>
      </c>
      <c r="K1147" s="152"/>
      <c r="L1147">
        <v>5</v>
      </c>
      <c r="N1147" s="67"/>
      <c r="O1147" s="67"/>
      <c r="P1147" s="67"/>
      <c r="AC1147" s="71"/>
      <c r="AE1147"/>
    </row>
    <row r="1148" spans="1:31">
      <c r="A1148" s="148">
        <v>43188</v>
      </c>
      <c r="B1148" s="67" t="s">
        <v>117</v>
      </c>
      <c r="C1148" s="67" t="s">
        <v>166</v>
      </c>
      <c r="D1148" s="67" t="s">
        <v>130</v>
      </c>
      <c r="E1148" s="67" t="s">
        <v>137</v>
      </c>
      <c r="F1148" s="67" t="s">
        <v>218</v>
      </c>
      <c r="G1148" s="67" t="s">
        <v>134</v>
      </c>
      <c r="I1148">
        <v>0.10427939698819555</v>
      </c>
      <c r="J1148">
        <v>5</v>
      </c>
      <c r="K1148" s="152"/>
      <c r="L1148">
        <v>5</v>
      </c>
      <c r="N1148" s="67"/>
      <c r="O1148" s="67"/>
      <c r="P1148" s="67"/>
      <c r="AC1148" s="71"/>
      <c r="AE1148"/>
    </row>
    <row r="1149" spans="1:31">
      <c r="A1149" s="148">
        <v>43188</v>
      </c>
      <c r="B1149" s="67" t="s">
        <v>112</v>
      </c>
      <c r="C1149" s="67" t="s">
        <v>161</v>
      </c>
      <c r="D1149" s="67" t="s">
        <v>130</v>
      </c>
      <c r="E1149" s="67" t="s">
        <v>131</v>
      </c>
      <c r="F1149" s="67" t="s">
        <v>215</v>
      </c>
      <c r="G1149" s="67" t="s">
        <v>134</v>
      </c>
      <c r="I1149">
        <v>0.47160063746131731</v>
      </c>
      <c r="J1149">
        <v>7</v>
      </c>
      <c r="K1149" s="152"/>
      <c r="L1149">
        <v>7</v>
      </c>
      <c r="N1149" s="67"/>
      <c r="O1149" s="67"/>
      <c r="P1149" s="67"/>
      <c r="AC1149" s="71"/>
      <c r="AE1149"/>
    </row>
    <row r="1150" spans="1:31">
      <c r="A1150" s="148">
        <v>43188</v>
      </c>
      <c r="B1150" s="67" t="s">
        <v>114</v>
      </c>
      <c r="C1150" s="67" t="s">
        <v>162</v>
      </c>
      <c r="D1150" s="67" t="s">
        <v>130</v>
      </c>
      <c r="E1150" s="67" t="s">
        <v>135</v>
      </c>
      <c r="F1150" s="67" t="s">
        <v>216</v>
      </c>
      <c r="G1150" s="67" t="s">
        <v>134</v>
      </c>
      <c r="I1150">
        <v>0.1555836984336707</v>
      </c>
      <c r="J1150">
        <v>5</v>
      </c>
      <c r="K1150" s="152"/>
      <c r="L1150">
        <v>5</v>
      </c>
      <c r="N1150" s="67"/>
      <c r="O1150" s="67"/>
      <c r="P1150" s="67"/>
      <c r="AC1150" s="71"/>
      <c r="AE1150"/>
    </row>
    <row r="1151" spans="1:31">
      <c r="A1151" s="148">
        <v>43188</v>
      </c>
      <c r="B1151" s="67" t="s">
        <v>118</v>
      </c>
      <c r="C1151" s="67" t="s">
        <v>163</v>
      </c>
      <c r="D1151" s="67" t="s">
        <v>130</v>
      </c>
      <c r="E1151" s="67" t="s">
        <v>136</v>
      </c>
      <c r="F1151" s="67" t="s">
        <v>217</v>
      </c>
      <c r="G1151" s="67" t="s">
        <v>133</v>
      </c>
      <c r="I1151">
        <v>0.30870210973436812</v>
      </c>
      <c r="J1151">
        <v>7</v>
      </c>
      <c r="K1151" s="152"/>
      <c r="L1151">
        <v>7</v>
      </c>
      <c r="N1151" s="67"/>
      <c r="O1151" s="67"/>
      <c r="P1151" s="67"/>
      <c r="AC1151" s="71"/>
      <c r="AE1151"/>
    </row>
    <row r="1152" spans="1:31">
      <c r="A1152" s="148">
        <v>43188</v>
      </c>
      <c r="B1152" s="67" t="s">
        <v>115</v>
      </c>
      <c r="C1152" s="67" t="s">
        <v>164</v>
      </c>
      <c r="D1152" s="67" t="s">
        <v>130</v>
      </c>
      <c r="E1152" s="67" t="s">
        <v>136</v>
      </c>
      <c r="F1152" s="67" t="s">
        <v>217</v>
      </c>
      <c r="G1152" s="67" t="s">
        <v>134</v>
      </c>
      <c r="I1152">
        <v>0.30974098336190298</v>
      </c>
      <c r="J1152">
        <v>7</v>
      </c>
      <c r="K1152" s="152"/>
      <c r="L1152">
        <v>7</v>
      </c>
      <c r="N1152" s="67"/>
      <c r="O1152" s="67"/>
      <c r="P1152" s="67"/>
      <c r="AC1152" s="71"/>
      <c r="AE1152"/>
    </row>
    <row r="1153" spans="1:31">
      <c r="A1153" s="148">
        <v>43182</v>
      </c>
      <c r="B1153" s="67" t="s">
        <v>112</v>
      </c>
      <c r="C1153" s="67" t="s">
        <v>161</v>
      </c>
      <c r="D1153" s="67" t="s">
        <v>130</v>
      </c>
      <c r="E1153" s="67" t="s">
        <v>131</v>
      </c>
      <c r="F1153" s="67" t="s">
        <v>215</v>
      </c>
      <c r="G1153" s="67" t="s">
        <v>134</v>
      </c>
      <c r="I1153">
        <v>0.47490114101508579</v>
      </c>
      <c r="J1153">
        <v>7</v>
      </c>
      <c r="K1153" s="152"/>
      <c r="L1153">
        <v>7</v>
      </c>
      <c r="N1153" s="67"/>
      <c r="O1153" s="67"/>
      <c r="P1153" s="67"/>
      <c r="AC1153" s="71"/>
      <c r="AE1153"/>
    </row>
    <row r="1154" spans="1:31">
      <c r="A1154" s="148">
        <v>43182</v>
      </c>
      <c r="B1154" s="67" t="s">
        <v>114</v>
      </c>
      <c r="C1154" s="67" t="s">
        <v>162</v>
      </c>
      <c r="D1154" s="67" t="s">
        <v>130</v>
      </c>
      <c r="E1154" s="67" t="s">
        <v>135</v>
      </c>
      <c r="F1154" s="67" t="s">
        <v>216</v>
      </c>
      <c r="G1154" s="67" t="s">
        <v>134</v>
      </c>
      <c r="I1154">
        <v>0.15595916242041397</v>
      </c>
      <c r="J1154">
        <v>5</v>
      </c>
      <c r="K1154" s="152"/>
      <c r="L1154">
        <v>5</v>
      </c>
      <c r="N1154" s="67"/>
      <c r="O1154" s="67"/>
      <c r="P1154" s="67"/>
      <c r="AC1154" s="71"/>
      <c r="AE1154"/>
    </row>
    <row r="1155" spans="1:31">
      <c r="A1155" s="148">
        <v>43175</v>
      </c>
      <c r="B1155" s="67" t="s">
        <v>112</v>
      </c>
      <c r="C1155" s="67" t="s">
        <v>161</v>
      </c>
      <c r="D1155" s="67" t="s">
        <v>130</v>
      </c>
      <c r="E1155" s="67" t="s">
        <v>131</v>
      </c>
      <c r="F1155" s="67" t="s">
        <v>215</v>
      </c>
      <c r="G1155" s="67" t="s">
        <v>134</v>
      </c>
      <c r="I1155">
        <v>0.47451533184242622</v>
      </c>
      <c r="J1155">
        <v>7</v>
      </c>
      <c r="K1155" s="152"/>
      <c r="L1155">
        <v>7</v>
      </c>
      <c r="N1155" s="67"/>
      <c r="O1155" s="67"/>
      <c r="P1155" s="67"/>
      <c r="AC1155" s="71"/>
      <c r="AE1155"/>
    </row>
    <row r="1156" spans="1:31">
      <c r="A1156" s="148">
        <v>43175</v>
      </c>
      <c r="B1156" s="67" t="s">
        <v>114</v>
      </c>
      <c r="C1156" s="67" t="s">
        <v>162</v>
      </c>
      <c r="D1156" s="67" t="s">
        <v>130</v>
      </c>
      <c r="E1156" s="67" t="s">
        <v>135</v>
      </c>
      <c r="F1156" s="67" t="s">
        <v>216</v>
      </c>
      <c r="G1156" s="67" t="s">
        <v>134</v>
      </c>
      <c r="I1156">
        <v>0.15593943275838884</v>
      </c>
      <c r="J1156">
        <v>5</v>
      </c>
      <c r="K1156" s="152"/>
      <c r="L1156">
        <v>5</v>
      </c>
      <c r="N1156" s="67"/>
      <c r="O1156" s="67"/>
      <c r="P1156" s="67"/>
      <c r="AC1156" s="71"/>
      <c r="AE1156"/>
    </row>
    <row r="1157" spans="1:31">
      <c r="A1157" s="148">
        <v>43168</v>
      </c>
      <c r="B1157" s="67" t="s">
        <v>112</v>
      </c>
      <c r="C1157" s="67" t="s">
        <v>161</v>
      </c>
      <c r="D1157" s="67" t="s">
        <v>130</v>
      </c>
      <c r="E1157" s="67" t="s">
        <v>131</v>
      </c>
      <c r="F1157" s="67" t="s">
        <v>215</v>
      </c>
      <c r="G1157" s="67" t="s">
        <v>134</v>
      </c>
      <c r="I1157">
        <v>0.47455550470409574</v>
      </c>
      <c r="J1157">
        <v>7</v>
      </c>
      <c r="K1157" s="152"/>
      <c r="L1157">
        <v>7</v>
      </c>
      <c r="N1157" s="67"/>
      <c r="O1157" s="67"/>
      <c r="P1157" s="67"/>
      <c r="AC1157" s="71"/>
      <c r="AE1157"/>
    </row>
    <row r="1158" spans="1:31">
      <c r="A1158" s="148">
        <v>43168</v>
      </c>
      <c r="B1158" s="67" t="s">
        <v>114</v>
      </c>
      <c r="C1158" s="67" t="s">
        <v>162</v>
      </c>
      <c r="D1158" s="67" t="s">
        <v>130</v>
      </c>
      <c r="E1158" s="67" t="s">
        <v>135</v>
      </c>
      <c r="F1158" s="67" t="s">
        <v>216</v>
      </c>
      <c r="G1158" s="67" t="s">
        <v>134</v>
      </c>
      <c r="I1158">
        <v>0.1559599702644465</v>
      </c>
      <c r="J1158">
        <v>5</v>
      </c>
      <c r="K1158" s="152"/>
      <c r="L1158">
        <v>5</v>
      </c>
      <c r="N1158" s="67"/>
      <c r="O1158" s="67"/>
      <c r="P1158" s="67"/>
      <c r="AC1158" s="71"/>
      <c r="AE1158"/>
    </row>
    <row r="1159" spans="1:31">
      <c r="A1159" s="148">
        <v>43161</v>
      </c>
      <c r="B1159" s="67" t="s">
        <v>112</v>
      </c>
      <c r="C1159" s="67" t="s">
        <v>161</v>
      </c>
      <c r="D1159" s="67" t="s">
        <v>130</v>
      </c>
      <c r="E1159" s="67" t="s">
        <v>131</v>
      </c>
      <c r="F1159" s="67" t="s">
        <v>215</v>
      </c>
      <c r="G1159" s="67" t="s">
        <v>134</v>
      </c>
      <c r="I1159">
        <v>0.47481673355360432</v>
      </c>
      <c r="J1159">
        <v>7</v>
      </c>
      <c r="K1159" s="152"/>
      <c r="L1159">
        <v>7</v>
      </c>
      <c r="N1159" s="67"/>
      <c r="O1159" s="67"/>
      <c r="P1159" s="67"/>
      <c r="AC1159" s="71"/>
      <c r="AE1159"/>
    </row>
    <row r="1160" spans="1:31">
      <c r="A1160" s="148">
        <v>43161</v>
      </c>
      <c r="B1160" s="67" t="s">
        <v>114</v>
      </c>
      <c r="C1160" s="67" t="s">
        <v>162</v>
      </c>
      <c r="D1160" s="67" t="s">
        <v>130</v>
      </c>
      <c r="E1160" s="67" t="s">
        <v>135</v>
      </c>
      <c r="F1160" s="67" t="s">
        <v>216</v>
      </c>
      <c r="G1160" s="67" t="s">
        <v>134</v>
      </c>
      <c r="I1160">
        <v>0.15600608003734182</v>
      </c>
      <c r="J1160">
        <v>5</v>
      </c>
      <c r="K1160" s="152"/>
      <c r="L1160">
        <v>5</v>
      </c>
      <c r="N1160" s="67"/>
      <c r="O1160" s="67"/>
      <c r="P1160" s="67"/>
      <c r="AC1160" s="71"/>
      <c r="AE1160"/>
    </row>
    <row r="1161" spans="1:31">
      <c r="A1161" s="148">
        <v>43159</v>
      </c>
      <c r="B1161" s="67" t="s">
        <v>116</v>
      </c>
      <c r="C1161" s="67" t="s">
        <v>165</v>
      </c>
      <c r="D1161" s="67" t="s">
        <v>130</v>
      </c>
      <c r="E1161" s="67" t="s">
        <v>137</v>
      </c>
      <c r="F1161" s="67" t="s">
        <v>218</v>
      </c>
      <c r="G1161" s="67" t="s">
        <v>133</v>
      </c>
      <c r="I1161">
        <v>0.10422238525816138</v>
      </c>
      <c r="J1161">
        <v>5</v>
      </c>
      <c r="K1161" s="152"/>
      <c r="L1161">
        <v>5</v>
      </c>
      <c r="N1161" s="67"/>
      <c r="O1161" s="67"/>
      <c r="P1161" s="67"/>
      <c r="AC1161" s="71"/>
      <c r="AE1161"/>
    </row>
    <row r="1162" spans="1:31">
      <c r="A1162" s="148">
        <v>43159</v>
      </c>
      <c r="B1162" s="67" t="s">
        <v>117</v>
      </c>
      <c r="C1162" s="67" t="s">
        <v>166</v>
      </c>
      <c r="D1162" s="67" t="s">
        <v>130</v>
      </c>
      <c r="E1162" s="67" t="s">
        <v>137</v>
      </c>
      <c r="F1162" s="67" t="s">
        <v>218</v>
      </c>
      <c r="G1162" s="67" t="s">
        <v>134</v>
      </c>
      <c r="I1162">
        <v>0.10424269979330825</v>
      </c>
      <c r="J1162">
        <v>5</v>
      </c>
      <c r="K1162" s="152"/>
      <c r="L1162">
        <v>5</v>
      </c>
      <c r="N1162" s="67"/>
      <c r="O1162" s="67"/>
      <c r="P1162" s="67"/>
      <c r="AC1162" s="71"/>
      <c r="AE1162"/>
    </row>
    <row r="1163" spans="1:31">
      <c r="A1163" s="148">
        <v>43159</v>
      </c>
      <c r="B1163" s="67" t="s">
        <v>118</v>
      </c>
      <c r="C1163" s="67" t="s">
        <v>163</v>
      </c>
      <c r="D1163" s="67" t="s">
        <v>130</v>
      </c>
      <c r="E1163" s="67" t="s">
        <v>136</v>
      </c>
      <c r="F1163" s="67" t="s">
        <v>217</v>
      </c>
      <c r="G1163" s="67" t="s">
        <v>133</v>
      </c>
      <c r="I1163">
        <v>0.30972496430192331</v>
      </c>
      <c r="J1163">
        <v>7</v>
      </c>
      <c r="K1163" s="152"/>
      <c r="L1163">
        <v>7</v>
      </c>
      <c r="N1163" s="67"/>
      <c r="O1163" s="67"/>
      <c r="P1163" s="67"/>
      <c r="AC1163" s="71"/>
      <c r="AE1163"/>
    </row>
    <row r="1164" spans="1:31">
      <c r="A1164" s="148">
        <v>43159</v>
      </c>
      <c r="B1164" s="67" t="s">
        <v>115</v>
      </c>
      <c r="C1164" s="67" t="s">
        <v>164</v>
      </c>
      <c r="D1164" s="67" t="s">
        <v>130</v>
      </c>
      <c r="E1164" s="67" t="s">
        <v>136</v>
      </c>
      <c r="F1164" s="67" t="s">
        <v>217</v>
      </c>
      <c r="G1164" s="67" t="s">
        <v>134</v>
      </c>
      <c r="I1164">
        <v>0.31075568945309567</v>
      </c>
      <c r="J1164">
        <v>7</v>
      </c>
      <c r="K1164" s="152"/>
      <c r="L1164">
        <v>7</v>
      </c>
      <c r="N1164" s="67"/>
      <c r="O1164" s="67"/>
      <c r="P1164" s="67"/>
      <c r="AC1164" s="71"/>
      <c r="AE1164"/>
    </row>
    <row r="1165" spans="1:31">
      <c r="A1165" s="148">
        <v>43154</v>
      </c>
      <c r="B1165" s="67" t="s">
        <v>112</v>
      </c>
      <c r="C1165" s="67" t="s">
        <v>161</v>
      </c>
      <c r="D1165" s="67" t="s">
        <v>130</v>
      </c>
      <c r="E1165" s="67" t="s">
        <v>131</v>
      </c>
      <c r="F1165" s="67" t="s">
        <v>215</v>
      </c>
      <c r="G1165" s="67" t="s">
        <v>134</v>
      </c>
      <c r="I1165">
        <v>0.47500522911605236</v>
      </c>
      <c r="J1165">
        <v>7</v>
      </c>
      <c r="K1165" s="152"/>
      <c r="L1165">
        <v>7</v>
      </c>
      <c r="N1165" s="67"/>
      <c r="O1165" s="67"/>
      <c r="P1165" s="67"/>
      <c r="AC1165" s="71"/>
      <c r="AE1165"/>
    </row>
    <row r="1166" spans="1:31">
      <c r="A1166" s="148">
        <v>43154</v>
      </c>
      <c r="B1166" s="67" t="s">
        <v>114</v>
      </c>
      <c r="C1166" s="67" t="s">
        <v>162</v>
      </c>
      <c r="D1166" s="67" t="s">
        <v>130</v>
      </c>
      <c r="E1166" s="67" t="s">
        <v>135</v>
      </c>
      <c r="F1166" s="67" t="s">
        <v>216</v>
      </c>
      <c r="G1166" s="67" t="s">
        <v>134</v>
      </c>
      <c r="I1166">
        <v>0.1560332992741684</v>
      </c>
      <c r="J1166">
        <v>5</v>
      </c>
      <c r="K1166" s="152"/>
      <c r="L1166">
        <v>5</v>
      </c>
      <c r="N1166" s="67"/>
      <c r="O1166" s="67"/>
      <c r="P1166" s="67"/>
      <c r="AC1166" s="71"/>
      <c r="AE1166"/>
    </row>
    <row r="1167" spans="1:31">
      <c r="A1167" s="148">
        <v>43147</v>
      </c>
      <c r="B1167" s="67" t="s">
        <v>112</v>
      </c>
      <c r="C1167" s="67" t="s">
        <v>161</v>
      </c>
      <c r="D1167" s="67" t="s">
        <v>130</v>
      </c>
      <c r="E1167" s="67" t="s">
        <v>131</v>
      </c>
      <c r="F1167" s="67" t="s">
        <v>215</v>
      </c>
      <c r="G1167" s="67" t="s">
        <v>134</v>
      </c>
      <c r="I1167">
        <v>0.47504847697742819</v>
      </c>
      <c r="J1167">
        <v>7</v>
      </c>
      <c r="K1167" s="152"/>
      <c r="L1167">
        <v>7</v>
      </c>
      <c r="N1167" s="67"/>
      <c r="O1167" s="67"/>
      <c r="P1167" s="67"/>
      <c r="AC1167" s="71"/>
      <c r="AE1167"/>
    </row>
    <row r="1168" spans="1:31">
      <c r="A1168" s="148">
        <v>43147</v>
      </c>
      <c r="B1168" s="67" t="s">
        <v>114</v>
      </c>
      <c r="C1168" s="67" t="s">
        <v>162</v>
      </c>
      <c r="D1168" s="67" t="s">
        <v>130</v>
      </c>
      <c r="E1168" s="67" t="s">
        <v>135</v>
      </c>
      <c r="F1168" s="67" t="s">
        <v>216</v>
      </c>
      <c r="G1168" s="67" t="s">
        <v>134</v>
      </c>
      <c r="I1168">
        <v>0.15605343376329087</v>
      </c>
      <c r="J1168">
        <v>5</v>
      </c>
      <c r="K1168" s="152"/>
      <c r="L1168">
        <v>5</v>
      </c>
      <c r="N1168" s="67"/>
      <c r="O1168" s="67"/>
      <c r="P1168" s="67"/>
      <c r="AC1168" s="71"/>
      <c r="AE1168"/>
    </row>
    <row r="1169" spans="1:31">
      <c r="A1169" s="148">
        <v>43140</v>
      </c>
      <c r="B1169" s="67" t="s">
        <v>112</v>
      </c>
      <c r="C1169" s="67" t="s">
        <v>161</v>
      </c>
      <c r="D1169" s="67" t="s">
        <v>130</v>
      </c>
      <c r="E1169" s="67" t="s">
        <v>131</v>
      </c>
      <c r="F1169" s="67" t="s">
        <v>215</v>
      </c>
      <c r="G1169" s="67" t="s">
        <v>134</v>
      </c>
      <c r="I1169">
        <v>0.47528721701444226</v>
      </c>
      <c r="J1169">
        <v>7</v>
      </c>
      <c r="K1169" s="152"/>
      <c r="L1169">
        <v>7</v>
      </c>
      <c r="N1169" s="67"/>
      <c r="O1169" s="67"/>
      <c r="P1169" s="67"/>
      <c r="AC1169" s="71"/>
      <c r="AE1169"/>
    </row>
    <row r="1170" spans="1:31">
      <c r="A1170" s="148">
        <v>43140</v>
      </c>
      <c r="B1170" s="67" t="s">
        <v>114</v>
      </c>
      <c r="C1170" s="67" t="s">
        <v>162</v>
      </c>
      <c r="D1170" s="67" t="s">
        <v>130</v>
      </c>
      <c r="E1170" s="67" t="s">
        <v>135</v>
      </c>
      <c r="F1170" s="67" t="s">
        <v>216</v>
      </c>
      <c r="G1170" s="67" t="s">
        <v>134</v>
      </c>
      <c r="I1170">
        <v>0.15662775197442516</v>
      </c>
      <c r="J1170">
        <v>5</v>
      </c>
      <c r="K1170" s="152"/>
      <c r="L1170">
        <v>5</v>
      </c>
      <c r="N1170" s="67"/>
      <c r="O1170" s="67"/>
      <c r="P1170" s="67"/>
      <c r="AC1170" s="71"/>
      <c r="AE1170"/>
    </row>
    <row r="1171" spans="1:31">
      <c r="A1171" s="148">
        <v>43133</v>
      </c>
      <c r="B1171" s="67" t="s">
        <v>112</v>
      </c>
      <c r="C1171" s="67" t="s">
        <v>161</v>
      </c>
      <c r="D1171" s="67" t="s">
        <v>130</v>
      </c>
      <c r="E1171" s="67" t="s">
        <v>131</v>
      </c>
      <c r="F1171" s="67" t="s">
        <v>215</v>
      </c>
      <c r="G1171" s="67" t="s">
        <v>134</v>
      </c>
      <c r="I1171">
        <v>0.47617059376835813</v>
      </c>
      <c r="J1171">
        <v>7</v>
      </c>
      <c r="K1171" s="152"/>
      <c r="L1171">
        <v>7</v>
      </c>
      <c r="N1171" s="67"/>
      <c r="O1171" s="67"/>
      <c r="P1171" s="67"/>
      <c r="AC1171" s="71"/>
      <c r="AE1171"/>
    </row>
    <row r="1172" spans="1:31">
      <c r="A1172" s="148">
        <v>43133</v>
      </c>
      <c r="B1172" s="67" t="s">
        <v>114</v>
      </c>
      <c r="C1172" s="67" t="s">
        <v>162</v>
      </c>
      <c r="D1172" s="67" t="s">
        <v>130</v>
      </c>
      <c r="E1172" s="67" t="s">
        <v>135</v>
      </c>
      <c r="F1172" s="67" t="s">
        <v>216</v>
      </c>
      <c r="G1172" s="67" t="s">
        <v>134</v>
      </c>
      <c r="I1172">
        <v>0.15652114242538187</v>
      </c>
      <c r="J1172">
        <v>5</v>
      </c>
      <c r="K1172" s="152"/>
      <c r="L1172">
        <v>5</v>
      </c>
      <c r="N1172" s="67"/>
      <c r="O1172" s="67"/>
      <c r="P1172" s="67"/>
      <c r="AC1172" s="71"/>
      <c r="AE1172"/>
    </row>
    <row r="1173" spans="1:31">
      <c r="A1173" s="148">
        <v>43131</v>
      </c>
      <c r="B1173" s="67" t="s">
        <v>118</v>
      </c>
      <c r="C1173" s="67" t="s">
        <v>163</v>
      </c>
      <c r="D1173" s="67" t="s">
        <v>130</v>
      </c>
      <c r="E1173" s="67" t="s">
        <v>136</v>
      </c>
      <c r="F1173" s="67" t="s">
        <v>217</v>
      </c>
      <c r="G1173" s="67" t="s">
        <v>133</v>
      </c>
      <c r="I1173">
        <v>0.3106641284007417</v>
      </c>
      <c r="J1173">
        <v>7</v>
      </c>
      <c r="K1173" s="152"/>
      <c r="L1173">
        <v>7</v>
      </c>
      <c r="N1173" s="67"/>
      <c r="O1173" s="67"/>
      <c r="P1173" s="67"/>
      <c r="AC1173" s="71"/>
      <c r="AE1173"/>
    </row>
    <row r="1174" spans="1:31">
      <c r="A1174" s="148">
        <v>43130</v>
      </c>
      <c r="B1174" s="67" t="s">
        <v>116</v>
      </c>
      <c r="C1174" s="67" t="s">
        <v>165</v>
      </c>
      <c r="D1174" s="67" t="s">
        <v>130</v>
      </c>
      <c r="E1174" s="67" t="s">
        <v>137</v>
      </c>
      <c r="F1174" s="67" t="s">
        <v>218</v>
      </c>
      <c r="G1174" s="67" t="s">
        <v>133</v>
      </c>
      <c r="I1174">
        <v>0.1051265401771755</v>
      </c>
      <c r="J1174">
        <v>5</v>
      </c>
      <c r="K1174" s="152"/>
      <c r="L1174">
        <v>5</v>
      </c>
      <c r="N1174" s="67"/>
      <c r="O1174" s="67"/>
      <c r="P1174" s="67"/>
      <c r="AC1174" s="71"/>
      <c r="AE1174"/>
    </row>
    <row r="1175" spans="1:31">
      <c r="A1175" s="148">
        <v>43130</v>
      </c>
      <c r="B1175" s="67" t="s">
        <v>117</v>
      </c>
      <c r="C1175" s="67" t="s">
        <v>166</v>
      </c>
      <c r="D1175" s="67" t="s">
        <v>130</v>
      </c>
      <c r="E1175" s="67" t="s">
        <v>137</v>
      </c>
      <c r="F1175" s="67" t="s">
        <v>218</v>
      </c>
      <c r="G1175" s="67" t="s">
        <v>134</v>
      </c>
      <c r="I1175">
        <v>0.10515126287962914</v>
      </c>
      <c r="J1175">
        <v>5</v>
      </c>
      <c r="K1175" s="152"/>
      <c r="L1175">
        <v>5</v>
      </c>
      <c r="N1175" s="67"/>
      <c r="O1175" s="67"/>
      <c r="P1175" s="67"/>
    </row>
    <row r="1176" spans="1:31">
      <c r="A1176" s="148">
        <v>43130</v>
      </c>
      <c r="B1176" s="67" t="s">
        <v>115</v>
      </c>
      <c r="C1176" s="67" t="s">
        <v>164</v>
      </c>
      <c r="D1176" s="67" t="s">
        <v>130</v>
      </c>
      <c r="E1176" s="67" t="s">
        <v>136</v>
      </c>
      <c r="F1176" s="67" t="s">
        <v>217</v>
      </c>
      <c r="G1176" s="67" t="s">
        <v>134</v>
      </c>
      <c r="I1176">
        <v>0.31035600456811924</v>
      </c>
      <c r="J1176">
        <v>7</v>
      </c>
      <c r="K1176" s="152"/>
      <c r="L1176">
        <v>7</v>
      </c>
      <c r="N1176" s="67"/>
      <c r="O1176" s="67"/>
      <c r="P1176" s="67"/>
    </row>
    <row r="1177" spans="1:31">
      <c r="A1177" s="148">
        <v>43126</v>
      </c>
      <c r="B1177" s="67" t="s">
        <v>112</v>
      </c>
      <c r="C1177" s="67" t="s">
        <v>161</v>
      </c>
      <c r="D1177" s="67" t="s">
        <v>130</v>
      </c>
      <c r="E1177" s="67" t="s">
        <v>131</v>
      </c>
      <c r="F1177" s="67" t="s">
        <v>215</v>
      </c>
      <c r="G1177" s="67" t="s">
        <v>134</v>
      </c>
      <c r="I1177">
        <v>0.47457457095440581</v>
      </c>
      <c r="J1177">
        <v>7</v>
      </c>
      <c r="K1177" s="152"/>
      <c r="L1177">
        <v>7</v>
      </c>
      <c r="N1177" s="67"/>
      <c r="O1177" s="67"/>
      <c r="P1177" s="67"/>
    </row>
    <row r="1178" spans="1:31">
      <c r="A1178" s="148">
        <v>43126</v>
      </c>
      <c r="B1178" s="67" t="s">
        <v>114</v>
      </c>
      <c r="C1178" s="67" t="s">
        <v>162</v>
      </c>
      <c r="D1178" s="67" t="s">
        <v>130</v>
      </c>
      <c r="E1178" s="67" t="s">
        <v>135</v>
      </c>
      <c r="F1178" s="67" t="s">
        <v>216</v>
      </c>
      <c r="G1178" s="67" t="s">
        <v>134</v>
      </c>
      <c r="I1178">
        <v>0.15623727598284656</v>
      </c>
      <c r="J1178">
        <v>5</v>
      </c>
      <c r="K1178" s="152"/>
      <c r="L1178">
        <v>5</v>
      </c>
      <c r="N1178" s="67"/>
      <c r="O1178" s="67"/>
      <c r="P1178" s="67"/>
    </row>
    <row r="1179" spans="1:31">
      <c r="A1179" s="148">
        <v>43119</v>
      </c>
      <c r="B1179" s="67" t="s">
        <v>112</v>
      </c>
      <c r="C1179" s="67" t="s">
        <v>161</v>
      </c>
      <c r="D1179" s="67" t="s">
        <v>130</v>
      </c>
      <c r="E1179" s="67" t="s">
        <v>131</v>
      </c>
      <c r="F1179" s="67" t="s">
        <v>215</v>
      </c>
      <c r="G1179" s="67" t="s">
        <v>134</v>
      </c>
      <c r="I1179">
        <v>0.47458993850851566</v>
      </c>
      <c r="J1179">
        <v>7</v>
      </c>
      <c r="K1179" s="152"/>
      <c r="L1179">
        <v>7</v>
      </c>
      <c r="N1179" s="67"/>
      <c r="O1179" s="67"/>
      <c r="P1179" s="67"/>
    </row>
    <row r="1180" spans="1:31">
      <c r="A1180" s="148">
        <v>43119</v>
      </c>
      <c r="B1180" s="67" t="s">
        <v>114</v>
      </c>
      <c r="C1180" s="67" t="s">
        <v>162</v>
      </c>
      <c r="D1180" s="67" t="s">
        <v>130</v>
      </c>
      <c r="E1180" s="67" t="s">
        <v>135</v>
      </c>
      <c r="F1180" s="67" t="s">
        <v>216</v>
      </c>
      <c r="G1180" s="67" t="s">
        <v>134</v>
      </c>
      <c r="I1180">
        <v>0.15662472737793595</v>
      </c>
      <c r="J1180">
        <v>5</v>
      </c>
      <c r="K1180" s="152"/>
      <c r="L1180">
        <v>5</v>
      </c>
      <c r="N1180" s="67"/>
      <c r="O1180" s="67"/>
      <c r="P1180" s="67"/>
    </row>
    <row r="1181" spans="1:31">
      <c r="A1181" s="148">
        <v>43112</v>
      </c>
      <c r="B1181" s="67" t="s">
        <v>112</v>
      </c>
      <c r="C1181" s="67" t="s">
        <v>161</v>
      </c>
      <c r="D1181" s="67" t="s">
        <v>130</v>
      </c>
      <c r="E1181" s="67" t="s">
        <v>131</v>
      </c>
      <c r="F1181" s="67" t="s">
        <v>215</v>
      </c>
      <c r="G1181" s="67" t="s">
        <v>134</v>
      </c>
      <c r="I1181">
        <v>0.47653541319992648</v>
      </c>
      <c r="J1181">
        <v>7</v>
      </c>
      <c r="K1181" s="152"/>
      <c r="L1181">
        <v>7</v>
      </c>
      <c r="N1181" s="67"/>
      <c r="O1181" s="67"/>
      <c r="P1181" s="67"/>
    </row>
    <row r="1182" spans="1:31">
      <c r="A1182" s="148">
        <v>43112</v>
      </c>
      <c r="B1182" s="67" t="s">
        <v>114</v>
      </c>
      <c r="C1182" s="67" t="s">
        <v>162</v>
      </c>
      <c r="D1182" s="67" t="s">
        <v>130</v>
      </c>
      <c r="E1182" s="67" t="s">
        <v>135</v>
      </c>
      <c r="F1182" s="67" t="s">
        <v>216</v>
      </c>
      <c r="G1182" s="67" t="s">
        <v>134</v>
      </c>
      <c r="I1182">
        <v>0.15671740379673654</v>
      </c>
      <c r="J1182">
        <v>5</v>
      </c>
      <c r="K1182" s="152"/>
      <c r="L1182">
        <v>5</v>
      </c>
      <c r="N1182" s="67"/>
      <c r="O1182" s="67"/>
      <c r="P1182" s="67"/>
    </row>
    <row r="1183" spans="1:31">
      <c r="A1183" s="148">
        <v>43105</v>
      </c>
      <c r="B1183" s="67" t="s">
        <v>112</v>
      </c>
      <c r="C1183" s="67" t="s">
        <v>161</v>
      </c>
      <c r="D1183" s="67" t="s">
        <v>130</v>
      </c>
      <c r="E1183" s="67" t="s">
        <v>131</v>
      </c>
      <c r="F1183" s="67" t="s">
        <v>215</v>
      </c>
      <c r="G1183" s="67" t="s">
        <v>134</v>
      </c>
      <c r="I1183">
        <v>0.47653711877518135</v>
      </c>
      <c r="J1183">
        <v>7</v>
      </c>
      <c r="K1183" s="152"/>
      <c r="L1183">
        <v>7</v>
      </c>
      <c r="N1183" s="67"/>
      <c r="O1183" s="67"/>
      <c r="P1183" s="67"/>
    </row>
    <row r="1184" spans="1:31">
      <c r="A1184" s="148">
        <v>43105</v>
      </c>
      <c r="B1184" s="67" t="s">
        <v>114</v>
      </c>
      <c r="C1184" s="67" t="s">
        <v>162</v>
      </c>
      <c r="D1184" s="67" t="s">
        <v>130</v>
      </c>
      <c r="E1184" s="67" t="s">
        <v>135</v>
      </c>
      <c r="F1184" s="67" t="s">
        <v>216</v>
      </c>
      <c r="G1184" s="67" t="s">
        <v>134</v>
      </c>
      <c r="I1184">
        <v>0.15673504008657624</v>
      </c>
      <c r="J1184">
        <v>5</v>
      </c>
      <c r="K1184" s="152"/>
      <c r="L1184">
        <v>5</v>
      </c>
      <c r="N1184" s="67"/>
      <c r="O1184" s="67"/>
      <c r="P1184" s="67"/>
    </row>
    <row r="1185" spans="1:16">
      <c r="A1185" s="148">
        <v>43098</v>
      </c>
      <c r="B1185" s="67" t="s">
        <v>116</v>
      </c>
      <c r="C1185" s="67" t="s">
        <v>165</v>
      </c>
      <c r="D1185" s="67" t="s">
        <v>130</v>
      </c>
      <c r="E1185" s="67" t="s">
        <v>137</v>
      </c>
      <c r="F1185" s="67" t="s">
        <v>218</v>
      </c>
      <c r="G1185" s="67" t="s">
        <v>133</v>
      </c>
      <c r="I1185">
        <v>0.10511768960446814</v>
      </c>
      <c r="J1185">
        <v>5</v>
      </c>
      <c r="K1185" s="152"/>
      <c r="L1185">
        <v>5</v>
      </c>
      <c r="N1185" s="67"/>
      <c r="O1185" s="67"/>
      <c r="P1185" s="67"/>
    </row>
    <row r="1186" spans="1:16">
      <c r="A1186" s="148">
        <v>43098</v>
      </c>
      <c r="B1186" s="67" t="s">
        <v>117</v>
      </c>
      <c r="C1186" s="67" t="s">
        <v>166</v>
      </c>
      <c r="D1186" s="67" t="s">
        <v>130</v>
      </c>
      <c r="E1186" s="67" t="s">
        <v>137</v>
      </c>
      <c r="F1186" s="67" t="s">
        <v>218</v>
      </c>
      <c r="G1186" s="67" t="s">
        <v>134</v>
      </c>
      <c r="I1186">
        <v>0.10514555838803116</v>
      </c>
      <c r="J1186">
        <v>5</v>
      </c>
      <c r="K1186" s="152"/>
      <c r="L1186">
        <v>5</v>
      </c>
      <c r="N1186" s="67"/>
      <c r="O1186" s="67"/>
      <c r="P1186" s="67"/>
    </row>
    <row r="1187" spans="1:16">
      <c r="A1187" s="148">
        <v>43098</v>
      </c>
      <c r="B1187" s="67" t="s">
        <v>112</v>
      </c>
      <c r="C1187" s="67" t="s">
        <v>161</v>
      </c>
      <c r="D1187" s="67" t="s">
        <v>130</v>
      </c>
      <c r="E1187" s="67" t="s">
        <v>131</v>
      </c>
      <c r="F1187" s="67" t="s">
        <v>215</v>
      </c>
      <c r="G1187" s="67" t="s">
        <v>134</v>
      </c>
      <c r="I1187">
        <v>0.47652546346740171</v>
      </c>
      <c r="J1187">
        <v>7</v>
      </c>
      <c r="K1187" s="152"/>
      <c r="L1187">
        <v>7</v>
      </c>
      <c r="N1187" s="67"/>
      <c r="O1187" s="67"/>
      <c r="P1187" s="67"/>
    </row>
    <row r="1188" spans="1:16">
      <c r="A1188" s="148">
        <v>43098</v>
      </c>
      <c r="B1188" s="67" t="s">
        <v>114</v>
      </c>
      <c r="C1188" s="67" t="s">
        <v>162</v>
      </c>
      <c r="D1188" s="67" t="s">
        <v>130</v>
      </c>
      <c r="E1188" s="67" t="s">
        <v>135</v>
      </c>
      <c r="F1188" s="67" t="s">
        <v>216</v>
      </c>
      <c r="G1188" s="67" t="s">
        <v>134</v>
      </c>
      <c r="I1188">
        <v>0.1567400461341445</v>
      </c>
      <c r="J1188">
        <v>5</v>
      </c>
      <c r="K1188" s="152"/>
      <c r="L1188">
        <v>5</v>
      </c>
      <c r="N1188" s="67"/>
      <c r="O1188" s="67"/>
      <c r="P1188" s="67"/>
    </row>
    <row r="1189" spans="1:16">
      <c r="A1189" s="148">
        <v>43098</v>
      </c>
      <c r="B1189" s="67" t="s">
        <v>118</v>
      </c>
      <c r="C1189" s="67" t="s">
        <v>163</v>
      </c>
      <c r="D1189" s="67" t="s">
        <v>130</v>
      </c>
      <c r="E1189" s="67" t="s">
        <v>136</v>
      </c>
      <c r="F1189" s="67" t="s">
        <v>217</v>
      </c>
      <c r="G1189" s="67" t="s">
        <v>133</v>
      </c>
      <c r="I1189">
        <v>0.31208139810681534</v>
      </c>
      <c r="J1189">
        <v>7</v>
      </c>
      <c r="K1189" s="152"/>
      <c r="L1189">
        <v>7</v>
      </c>
      <c r="N1189" s="67"/>
      <c r="O1189" s="67"/>
      <c r="P1189" s="67"/>
    </row>
    <row r="1190" spans="1:16">
      <c r="A1190" s="148">
        <v>43098</v>
      </c>
      <c r="B1190" s="67" t="s">
        <v>115</v>
      </c>
      <c r="C1190" s="67" t="s">
        <v>164</v>
      </c>
      <c r="D1190" s="67" t="s">
        <v>130</v>
      </c>
      <c r="E1190" s="67" t="s">
        <v>136</v>
      </c>
      <c r="F1190" s="67" t="s">
        <v>217</v>
      </c>
      <c r="G1190" s="67" t="s">
        <v>134</v>
      </c>
      <c r="I1190">
        <v>0.31218814854614835</v>
      </c>
      <c r="J1190">
        <v>7</v>
      </c>
      <c r="K1190" s="152"/>
      <c r="L1190">
        <v>7</v>
      </c>
      <c r="N1190" s="67"/>
      <c r="O1190" s="67"/>
      <c r="P1190" s="67"/>
    </row>
    <row r="1191" spans="1:16">
      <c r="A1191" s="148">
        <v>43091</v>
      </c>
      <c r="B1191" s="67" t="s">
        <v>112</v>
      </c>
      <c r="C1191" s="67" t="s">
        <v>161</v>
      </c>
      <c r="D1191" s="67" t="s">
        <v>130</v>
      </c>
      <c r="E1191" s="67" t="s">
        <v>131</v>
      </c>
      <c r="F1191" s="67" t="s">
        <v>215</v>
      </c>
      <c r="G1191" s="67" t="s">
        <v>134</v>
      </c>
      <c r="I1191">
        <v>0.47662125637960384</v>
      </c>
      <c r="J1191">
        <v>7</v>
      </c>
      <c r="K1191" s="152"/>
      <c r="L1191">
        <v>7</v>
      </c>
      <c r="N1191" s="67"/>
      <c r="O1191" s="67"/>
      <c r="P1191" s="67"/>
    </row>
    <row r="1192" spans="1:16">
      <c r="A1192" s="148">
        <v>43091</v>
      </c>
      <c r="B1192" s="67" t="s">
        <v>114</v>
      </c>
      <c r="C1192" s="67" t="s">
        <v>162</v>
      </c>
      <c r="D1192" s="67" t="s">
        <v>130</v>
      </c>
      <c r="E1192" s="67" t="s">
        <v>135</v>
      </c>
      <c r="F1192" s="67" t="s">
        <v>216</v>
      </c>
      <c r="G1192" s="67" t="s">
        <v>134</v>
      </c>
      <c r="I1192">
        <v>0.1569909288693464</v>
      </c>
      <c r="J1192">
        <v>5</v>
      </c>
      <c r="K1192" s="152"/>
      <c r="L1192">
        <v>5</v>
      </c>
      <c r="N1192" s="67"/>
      <c r="O1192" s="67"/>
      <c r="P1192" s="67"/>
    </row>
    <row r="1193" spans="1:16">
      <c r="A1193" s="148">
        <v>43084</v>
      </c>
      <c r="B1193" s="67" t="s">
        <v>112</v>
      </c>
      <c r="C1193" s="67" t="s">
        <v>161</v>
      </c>
      <c r="D1193" s="67" t="s">
        <v>130</v>
      </c>
      <c r="E1193" s="67" t="s">
        <v>131</v>
      </c>
      <c r="F1193" s="67" t="s">
        <v>215</v>
      </c>
      <c r="G1193" s="67" t="s">
        <v>134</v>
      </c>
      <c r="I1193">
        <v>0.47606879771954735</v>
      </c>
      <c r="J1193">
        <v>7</v>
      </c>
      <c r="K1193" s="152"/>
      <c r="L1193">
        <v>7</v>
      </c>
      <c r="N1193" s="67"/>
      <c r="O1193" s="67"/>
      <c r="P1193" s="67"/>
    </row>
    <row r="1194" spans="1:16">
      <c r="A1194" s="148">
        <v>43084</v>
      </c>
      <c r="B1194" s="67" t="s">
        <v>114</v>
      </c>
      <c r="C1194" s="67" t="s">
        <v>162</v>
      </c>
      <c r="D1194" s="67" t="s">
        <v>130</v>
      </c>
      <c r="E1194" s="67" t="s">
        <v>135</v>
      </c>
      <c r="F1194" s="67" t="s">
        <v>216</v>
      </c>
      <c r="G1194" s="67" t="s">
        <v>134</v>
      </c>
      <c r="I1194">
        <v>0.15690531335849522</v>
      </c>
      <c r="J1194">
        <v>5</v>
      </c>
      <c r="K1194" s="152"/>
      <c r="L1194">
        <v>5</v>
      </c>
      <c r="N1194" s="67"/>
      <c r="O1194" s="67"/>
      <c r="P1194" s="67"/>
    </row>
    <row r="1195" spans="1:16">
      <c r="A1195" s="148">
        <v>43077</v>
      </c>
      <c r="B1195" s="67" t="s">
        <v>112</v>
      </c>
      <c r="C1195" s="67" t="s">
        <v>161</v>
      </c>
      <c r="D1195" s="67" t="s">
        <v>130</v>
      </c>
      <c r="E1195" s="67" t="s">
        <v>131</v>
      </c>
      <c r="F1195" s="67" t="s">
        <v>215</v>
      </c>
      <c r="G1195" s="67" t="s">
        <v>134</v>
      </c>
      <c r="I1195">
        <v>0.47698831597207608</v>
      </c>
      <c r="J1195">
        <v>7</v>
      </c>
      <c r="K1195" s="152"/>
      <c r="L1195">
        <v>7</v>
      </c>
      <c r="N1195" s="67"/>
      <c r="O1195" s="67"/>
      <c r="P1195" s="67"/>
    </row>
    <row r="1196" spans="1:16">
      <c r="A1196" s="148">
        <v>43077</v>
      </c>
      <c r="B1196" s="67" t="s">
        <v>114</v>
      </c>
      <c r="C1196" s="67" t="s">
        <v>162</v>
      </c>
      <c r="D1196" s="67" t="s">
        <v>130</v>
      </c>
      <c r="E1196" s="67" t="s">
        <v>135</v>
      </c>
      <c r="F1196" s="67" t="s">
        <v>216</v>
      </c>
      <c r="G1196" s="67" t="s">
        <v>134</v>
      </c>
      <c r="I1196">
        <v>0.15775023266077706</v>
      </c>
      <c r="J1196">
        <v>5</v>
      </c>
      <c r="K1196" s="152"/>
      <c r="L1196">
        <v>5</v>
      </c>
      <c r="N1196" s="67"/>
      <c r="O1196" s="67"/>
      <c r="P1196" s="67"/>
    </row>
    <row r="1197" spans="1:16">
      <c r="A1197" s="148">
        <v>43070</v>
      </c>
      <c r="B1197" s="67" t="s">
        <v>112</v>
      </c>
      <c r="C1197" s="67" t="s">
        <v>161</v>
      </c>
      <c r="D1197" s="67" t="s">
        <v>130</v>
      </c>
      <c r="E1197" s="67" t="s">
        <v>131</v>
      </c>
      <c r="F1197" s="67" t="s">
        <v>215</v>
      </c>
      <c r="G1197" s="67" t="s">
        <v>134</v>
      </c>
      <c r="I1197">
        <v>0.47673443994213321</v>
      </c>
      <c r="J1197">
        <v>7</v>
      </c>
      <c r="K1197" s="152"/>
      <c r="L1197">
        <v>7</v>
      </c>
      <c r="N1197" s="67"/>
      <c r="O1197" s="67"/>
      <c r="P1197" s="67"/>
    </row>
    <row r="1198" spans="1:16">
      <c r="A1198" s="148">
        <v>43070</v>
      </c>
      <c r="B1198" s="67" t="s">
        <v>114</v>
      </c>
      <c r="C1198" s="67" t="s">
        <v>162</v>
      </c>
      <c r="D1198" s="67" t="s">
        <v>130</v>
      </c>
      <c r="E1198" s="67" t="s">
        <v>135</v>
      </c>
      <c r="F1198" s="67" t="s">
        <v>216</v>
      </c>
      <c r="G1198" s="67" t="s">
        <v>134</v>
      </c>
      <c r="I1198">
        <v>0.15771079737774191</v>
      </c>
      <c r="J1198">
        <v>5</v>
      </c>
      <c r="K1198" s="152"/>
      <c r="L1198">
        <v>5</v>
      </c>
      <c r="N1198" s="67"/>
      <c r="O1198" s="67"/>
      <c r="P1198" s="67"/>
    </row>
    <row r="1199" spans="1:16">
      <c r="A1199" s="148">
        <v>43069</v>
      </c>
      <c r="B1199" s="67" t="s">
        <v>116</v>
      </c>
      <c r="C1199" s="67" t="s">
        <v>165</v>
      </c>
      <c r="D1199" s="67" t="s">
        <v>130</v>
      </c>
      <c r="E1199" s="67" t="s">
        <v>137</v>
      </c>
      <c r="F1199" s="67" t="s">
        <v>218</v>
      </c>
      <c r="G1199" s="67" t="s">
        <v>133</v>
      </c>
      <c r="I1199">
        <v>0.10521017865358084</v>
      </c>
      <c r="J1199">
        <v>5</v>
      </c>
      <c r="K1199" s="152"/>
      <c r="L1199">
        <v>5</v>
      </c>
      <c r="N1199" s="67"/>
      <c r="O1199" s="67"/>
      <c r="P1199" s="67"/>
    </row>
    <row r="1200" spans="1:16">
      <c r="A1200" s="148">
        <v>43069</v>
      </c>
      <c r="B1200" s="67" t="s">
        <v>117</v>
      </c>
      <c r="C1200" s="67" t="s">
        <v>166</v>
      </c>
      <c r="D1200" s="67" t="s">
        <v>130</v>
      </c>
      <c r="E1200" s="67" t="s">
        <v>137</v>
      </c>
      <c r="F1200" s="67" t="s">
        <v>218</v>
      </c>
      <c r="G1200" s="67" t="s">
        <v>134</v>
      </c>
      <c r="I1200">
        <v>0.10523941632321607</v>
      </c>
      <c r="J1200">
        <v>5</v>
      </c>
      <c r="K1200" s="152"/>
      <c r="L1200">
        <v>5</v>
      </c>
      <c r="N1200" s="67"/>
      <c r="O1200" s="67"/>
      <c r="P1200" s="67"/>
    </row>
    <row r="1201" spans="1:16">
      <c r="A1201" s="148">
        <v>43069</v>
      </c>
      <c r="B1201" s="67" t="s">
        <v>118</v>
      </c>
      <c r="C1201" s="67" t="s">
        <v>163</v>
      </c>
      <c r="D1201" s="67" t="s">
        <v>130</v>
      </c>
      <c r="E1201" s="67" t="s">
        <v>136</v>
      </c>
      <c r="F1201" s="67" t="s">
        <v>217</v>
      </c>
      <c r="G1201" s="67" t="s">
        <v>133</v>
      </c>
      <c r="I1201">
        <v>0.31237068287507336</v>
      </c>
      <c r="J1201">
        <v>7</v>
      </c>
      <c r="K1201" s="152"/>
      <c r="L1201">
        <v>7</v>
      </c>
      <c r="N1201" s="67"/>
      <c r="O1201" s="67"/>
      <c r="P1201" s="67"/>
    </row>
    <row r="1202" spans="1:16">
      <c r="A1202" s="148">
        <v>43069</v>
      </c>
      <c r="B1202" s="67" t="s">
        <v>115</v>
      </c>
      <c r="C1202" s="67" t="s">
        <v>164</v>
      </c>
      <c r="D1202" s="67" t="s">
        <v>130</v>
      </c>
      <c r="E1202" s="67" t="s">
        <v>136</v>
      </c>
      <c r="F1202" s="67" t="s">
        <v>217</v>
      </c>
      <c r="G1202" s="67" t="s">
        <v>134</v>
      </c>
      <c r="I1202">
        <v>0.31247780846057266</v>
      </c>
      <c r="J1202">
        <v>7</v>
      </c>
      <c r="K1202" s="152"/>
      <c r="L1202">
        <v>7</v>
      </c>
      <c r="N1202" s="67"/>
      <c r="O1202" s="67"/>
      <c r="P1202" s="67"/>
    </row>
    <row r="1203" spans="1:16">
      <c r="A1203" s="148">
        <v>43063</v>
      </c>
      <c r="B1203" s="67" t="s">
        <v>112</v>
      </c>
      <c r="C1203" s="67" t="s">
        <v>161</v>
      </c>
      <c r="D1203" s="67" t="s">
        <v>130</v>
      </c>
      <c r="E1203" s="67" t="s">
        <v>131</v>
      </c>
      <c r="F1203" s="67" t="s">
        <v>215</v>
      </c>
      <c r="G1203" s="67" t="s">
        <v>134</v>
      </c>
      <c r="I1203">
        <v>0.47697235303388946</v>
      </c>
      <c r="J1203">
        <v>7</v>
      </c>
      <c r="K1203" s="152"/>
      <c r="L1203">
        <v>7</v>
      </c>
      <c r="N1203" s="67"/>
      <c r="O1203" s="67"/>
      <c r="P1203" s="67"/>
    </row>
    <row r="1204" spans="1:16">
      <c r="A1204" s="148">
        <v>43063</v>
      </c>
      <c r="B1204" s="67" t="s">
        <v>114</v>
      </c>
      <c r="C1204" s="67" t="s">
        <v>162</v>
      </c>
      <c r="D1204" s="67" t="s">
        <v>130</v>
      </c>
      <c r="E1204" s="67" t="s">
        <v>135</v>
      </c>
      <c r="F1204" s="67" t="s">
        <v>216</v>
      </c>
      <c r="G1204" s="67" t="s">
        <v>134</v>
      </c>
      <c r="I1204">
        <v>0.15784752892387743</v>
      </c>
      <c r="J1204">
        <v>5</v>
      </c>
      <c r="K1204" s="152"/>
      <c r="L1204">
        <v>5</v>
      </c>
      <c r="N1204" s="67"/>
      <c r="O1204" s="67"/>
      <c r="P1204" s="67"/>
    </row>
    <row r="1205" spans="1:16">
      <c r="A1205" s="148">
        <v>43056</v>
      </c>
      <c r="B1205" s="67" t="s">
        <v>112</v>
      </c>
      <c r="C1205" s="67" t="s">
        <v>161</v>
      </c>
      <c r="D1205" s="67" t="s">
        <v>130</v>
      </c>
      <c r="E1205" s="67" t="s">
        <v>131</v>
      </c>
      <c r="F1205" s="67" t="s">
        <v>215</v>
      </c>
      <c r="G1205" s="67" t="s">
        <v>134</v>
      </c>
      <c r="I1205">
        <v>0.47767904396679145</v>
      </c>
      <c r="J1205">
        <v>7</v>
      </c>
      <c r="K1205" s="152"/>
      <c r="L1205">
        <v>7</v>
      </c>
      <c r="N1205" s="67"/>
      <c r="O1205" s="67"/>
      <c r="P1205" s="67"/>
    </row>
    <row r="1206" spans="1:16">
      <c r="A1206" s="148">
        <v>43056</v>
      </c>
      <c r="B1206" s="67" t="s">
        <v>114</v>
      </c>
      <c r="C1206" s="67" t="s">
        <v>162</v>
      </c>
      <c r="D1206" s="67" t="s">
        <v>130</v>
      </c>
      <c r="E1206" s="67" t="s">
        <v>135</v>
      </c>
      <c r="F1206" s="67" t="s">
        <v>216</v>
      </c>
      <c r="G1206" s="67" t="s">
        <v>134</v>
      </c>
      <c r="I1206">
        <v>0.15797590684287002</v>
      </c>
      <c r="J1206">
        <v>5</v>
      </c>
      <c r="K1206" s="152"/>
      <c r="L1206">
        <v>5</v>
      </c>
      <c r="N1206" s="67"/>
      <c r="O1206" s="67"/>
      <c r="P1206" s="67"/>
    </row>
    <row r="1207" spans="1:16">
      <c r="A1207" s="148">
        <v>43049</v>
      </c>
      <c r="B1207" s="67" t="s">
        <v>112</v>
      </c>
      <c r="C1207" s="67" t="s">
        <v>161</v>
      </c>
      <c r="D1207" s="67" t="s">
        <v>130</v>
      </c>
      <c r="E1207" s="67" t="s">
        <v>131</v>
      </c>
      <c r="F1207" s="67" t="s">
        <v>215</v>
      </c>
      <c r="G1207" s="67" t="s">
        <v>134</v>
      </c>
      <c r="I1207">
        <v>0.47818298937123344</v>
      </c>
      <c r="J1207">
        <v>7</v>
      </c>
      <c r="K1207" s="152"/>
      <c r="L1207">
        <v>7</v>
      </c>
      <c r="N1207" s="67"/>
      <c r="O1207" s="67"/>
      <c r="P1207" s="67"/>
    </row>
    <row r="1208" spans="1:16">
      <c r="A1208" s="148">
        <v>43049</v>
      </c>
      <c r="B1208" s="67" t="s">
        <v>114</v>
      </c>
      <c r="C1208" s="67" t="s">
        <v>162</v>
      </c>
      <c r="D1208" s="67" t="s">
        <v>130</v>
      </c>
      <c r="E1208" s="67" t="s">
        <v>135</v>
      </c>
      <c r="F1208" s="67" t="s">
        <v>216</v>
      </c>
      <c r="G1208" s="67" t="s">
        <v>134</v>
      </c>
      <c r="I1208">
        <v>0.15801717305711957</v>
      </c>
      <c r="J1208">
        <v>5</v>
      </c>
      <c r="K1208" s="152"/>
      <c r="L1208">
        <v>5</v>
      </c>
      <c r="N1208" s="67"/>
      <c r="O1208" s="67"/>
      <c r="P1208" s="67"/>
    </row>
    <row r="1209" spans="1:16">
      <c r="A1209" s="148">
        <v>43042</v>
      </c>
      <c r="B1209" s="67" t="s">
        <v>112</v>
      </c>
      <c r="C1209" s="67" t="s">
        <v>161</v>
      </c>
      <c r="D1209" s="67" t="s">
        <v>130</v>
      </c>
      <c r="E1209" s="67" t="s">
        <v>131</v>
      </c>
      <c r="F1209" s="67" t="s">
        <v>215</v>
      </c>
      <c r="G1209" s="67" t="s">
        <v>134</v>
      </c>
      <c r="I1209">
        <v>0.4809190180736102</v>
      </c>
      <c r="J1209">
        <v>7</v>
      </c>
      <c r="K1209" s="152"/>
      <c r="L1209">
        <v>7</v>
      </c>
      <c r="N1209" s="67"/>
      <c r="O1209" s="67"/>
      <c r="P1209" s="67"/>
    </row>
    <row r="1210" spans="1:16">
      <c r="A1210" s="148">
        <v>43042</v>
      </c>
      <c r="B1210" s="67" t="s">
        <v>114</v>
      </c>
      <c r="C1210" s="67" t="s">
        <v>162</v>
      </c>
      <c r="D1210" s="67" t="s">
        <v>130</v>
      </c>
      <c r="E1210" s="67" t="s">
        <v>135</v>
      </c>
      <c r="F1210" s="67" t="s">
        <v>216</v>
      </c>
      <c r="G1210" s="67" t="s">
        <v>134</v>
      </c>
      <c r="I1210">
        <v>0.15870731262736665</v>
      </c>
      <c r="J1210">
        <v>5</v>
      </c>
      <c r="K1210" s="152"/>
      <c r="L1210">
        <v>5</v>
      </c>
      <c r="N1210" s="67"/>
      <c r="O1210" s="67"/>
      <c r="P1210" s="67"/>
    </row>
    <row r="1211" spans="1:16">
      <c r="A1211" s="148">
        <v>43039</v>
      </c>
      <c r="B1211" s="67" t="s">
        <v>116</v>
      </c>
      <c r="C1211" s="67" t="s">
        <v>165</v>
      </c>
      <c r="D1211" s="67" t="s">
        <v>130</v>
      </c>
      <c r="E1211" s="67" t="s">
        <v>137</v>
      </c>
      <c r="F1211" s="67" t="s">
        <v>218</v>
      </c>
      <c r="G1211" s="67" t="s">
        <v>133</v>
      </c>
      <c r="I1211">
        <v>0.10525586648989457</v>
      </c>
      <c r="J1211">
        <v>5</v>
      </c>
      <c r="K1211" s="152"/>
      <c r="L1211">
        <v>5</v>
      </c>
      <c r="N1211" s="67"/>
      <c r="O1211" s="67"/>
      <c r="P1211" s="67"/>
    </row>
    <row r="1212" spans="1:16">
      <c r="A1212" s="148">
        <v>43039</v>
      </c>
      <c r="B1212" s="67" t="s">
        <v>117</v>
      </c>
      <c r="C1212" s="67" t="s">
        <v>166</v>
      </c>
      <c r="D1212" s="67" t="s">
        <v>130</v>
      </c>
      <c r="E1212" s="67" t="s">
        <v>137</v>
      </c>
      <c r="F1212" s="67" t="s">
        <v>218</v>
      </c>
      <c r="G1212" s="67" t="s">
        <v>134</v>
      </c>
      <c r="I1212">
        <v>0.10528722452357513</v>
      </c>
      <c r="J1212">
        <v>5</v>
      </c>
      <c r="K1212" s="152"/>
      <c r="L1212">
        <v>5</v>
      </c>
      <c r="N1212" s="67"/>
      <c r="O1212" s="67"/>
      <c r="P1212" s="67"/>
    </row>
    <row r="1213" spans="1:16">
      <c r="A1213" s="148">
        <v>43039</v>
      </c>
      <c r="B1213" s="67" t="s">
        <v>118</v>
      </c>
      <c r="C1213" s="67" t="s">
        <v>163</v>
      </c>
      <c r="D1213" s="67" t="s">
        <v>130</v>
      </c>
      <c r="E1213" s="67" t="s">
        <v>136</v>
      </c>
      <c r="F1213" s="67" t="s">
        <v>217</v>
      </c>
      <c r="G1213" s="67" t="s">
        <v>133</v>
      </c>
      <c r="I1213">
        <v>0.31448002504653555</v>
      </c>
      <c r="J1213">
        <v>7</v>
      </c>
      <c r="K1213" s="152"/>
      <c r="L1213">
        <v>7</v>
      </c>
      <c r="N1213" s="67"/>
      <c r="O1213" s="67"/>
      <c r="P1213" s="67"/>
    </row>
    <row r="1214" spans="1:16">
      <c r="A1214" s="148">
        <v>43039</v>
      </c>
      <c r="B1214" s="67" t="s">
        <v>115</v>
      </c>
      <c r="C1214" s="67" t="s">
        <v>164</v>
      </c>
      <c r="D1214" s="67" t="s">
        <v>130</v>
      </c>
      <c r="E1214" s="67" t="s">
        <v>136</v>
      </c>
      <c r="F1214" s="67" t="s">
        <v>217</v>
      </c>
      <c r="G1214" s="67" t="s">
        <v>134</v>
      </c>
      <c r="I1214">
        <v>0.31459761505775036</v>
      </c>
      <c r="J1214">
        <v>7</v>
      </c>
      <c r="K1214" s="152"/>
      <c r="L1214">
        <v>7</v>
      </c>
      <c r="N1214" s="67"/>
      <c r="O1214" s="67"/>
      <c r="P1214" s="67"/>
    </row>
    <row r="1215" spans="1:16">
      <c r="A1215" s="148">
        <v>43035</v>
      </c>
      <c r="B1215" s="67" t="s">
        <v>112</v>
      </c>
      <c r="C1215" s="67" t="s">
        <v>161</v>
      </c>
      <c r="D1215" s="67" t="s">
        <v>130</v>
      </c>
      <c r="E1215" s="67" t="s">
        <v>131</v>
      </c>
      <c r="F1215" s="67" t="s">
        <v>215</v>
      </c>
      <c r="G1215" s="67" t="s">
        <v>134</v>
      </c>
      <c r="I1215">
        <v>0.48153628075083466</v>
      </c>
      <c r="J1215">
        <v>7</v>
      </c>
      <c r="K1215" s="152"/>
      <c r="L1215">
        <v>7</v>
      </c>
      <c r="N1215" s="67"/>
      <c r="O1215" s="67"/>
      <c r="P1215" s="67"/>
    </row>
    <row r="1216" spans="1:16">
      <c r="A1216" s="148">
        <v>43035</v>
      </c>
      <c r="B1216" s="67" t="s">
        <v>114</v>
      </c>
      <c r="C1216" s="67" t="s">
        <v>162</v>
      </c>
      <c r="D1216" s="67" t="s">
        <v>130</v>
      </c>
      <c r="E1216" s="67" t="s">
        <v>135</v>
      </c>
      <c r="F1216" s="67" t="s">
        <v>216</v>
      </c>
      <c r="G1216" s="67" t="s">
        <v>134</v>
      </c>
      <c r="I1216">
        <v>0.1589424461268488</v>
      </c>
      <c r="J1216">
        <v>5</v>
      </c>
      <c r="K1216" s="152"/>
      <c r="L1216">
        <v>5</v>
      </c>
      <c r="N1216" s="67"/>
      <c r="O1216" s="67"/>
      <c r="P1216" s="67"/>
    </row>
    <row r="1217" spans="1:16">
      <c r="A1217" s="148">
        <v>43028</v>
      </c>
      <c r="B1217" s="67" t="s">
        <v>112</v>
      </c>
      <c r="C1217" s="67" t="s">
        <v>161</v>
      </c>
      <c r="D1217" s="67" t="s">
        <v>130</v>
      </c>
      <c r="E1217" s="67" t="s">
        <v>131</v>
      </c>
      <c r="F1217" s="67" t="s">
        <v>215</v>
      </c>
      <c r="G1217" s="67" t="s">
        <v>134</v>
      </c>
      <c r="I1217">
        <v>0.48144265518787521</v>
      </c>
      <c r="J1217">
        <v>7</v>
      </c>
      <c r="K1217" s="152"/>
      <c r="L1217">
        <v>7</v>
      </c>
      <c r="N1217" s="67"/>
      <c r="O1217" s="67"/>
      <c r="P1217" s="67"/>
    </row>
    <row r="1218" spans="1:16">
      <c r="A1218" s="148">
        <v>43028</v>
      </c>
      <c r="B1218" s="67" t="s">
        <v>114</v>
      </c>
      <c r="C1218" s="67" t="s">
        <v>162</v>
      </c>
      <c r="D1218" s="67" t="s">
        <v>130</v>
      </c>
      <c r="E1218" s="67" t="s">
        <v>135</v>
      </c>
      <c r="F1218" s="67" t="s">
        <v>216</v>
      </c>
      <c r="G1218" s="67" t="s">
        <v>134</v>
      </c>
      <c r="I1218">
        <v>0.15891619767764523</v>
      </c>
      <c r="J1218">
        <v>5</v>
      </c>
      <c r="K1218" s="152"/>
      <c r="L1218">
        <v>5</v>
      </c>
      <c r="N1218" s="67"/>
      <c r="O1218" s="67"/>
      <c r="P1218" s="67"/>
    </row>
    <row r="1219" spans="1:16">
      <c r="A1219" s="148">
        <v>43021</v>
      </c>
      <c r="B1219" s="67" t="s">
        <v>112</v>
      </c>
      <c r="C1219" s="67" t="s">
        <v>161</v>
      </c>
      <c r="D1219" s="67" t="s">
        <v>130</v>
      </c>
      <c r="E1219" s="67" t="s">
        <v>131</v>
      </c>
      <c r="F1219" s="67" t="s">
        <v>215</v>
      </c>
      <c r="G1219" s="67" t="s">
        <v>134</v>
      </c>
      <c r="I1219">
        <v>0.48115690099572123</v>
      </c>
      <c r="J1219">
        <v>7</v>
      </c>
      <c r="K1219" s="152"/>
      <c r="L1219">
        <v>7</v>
      </c>
      <c r="N1219" s="67"/>
      <c r="O1219" s="67"/>
      <c r="P1219" s="67"/>
    </row>
    <row r="1220" spans="1:16">
      <c r="A1220" s="148">
        <v>43021</v>
      </c>
      <c r="B1220" s="67" t="s">
        <v>114</v>
      </c>
      <c r="C1220" s="67" t="s">
        <v>162</v>
      </c>
      <c r="D1220" s="67" t="s">
        <v>130</v>
      </c>
      <c r="E1220" s="67" t="s">
        <v>135</v>
      </c>
      <c r="F1220" s="67" t="s">
        <v>216</v>
      </c>
      <c r="G1220" s="67" t="s">
        <v>134</v>
      </c>
      <c r="I1220">
        <v>0.15910911375679634</v>
      </c>
      <c r="J1220">
        <v>5</v>
      </c>
      <c r="K1220" s="152"/>
      <c r="L1220">
        <v>5</v>
      </c>
      <c r="N1220" s="67"/>
      <c r="O1220" s="67"/>
      <c r="P1220" s="67"/>
    </row>
    <row r="1221" spans="1:16">
      <c r="A1221" s="148">
        <v>43014</v>
      </c>
      <c r="B1221" s="67" t="s">
        <v>112</v>
      </c>
      <c r="C1221" s="67" t="s">
        <v>161</v>
      </c>
      <c r="D1221" s="67" t="s">
        <v>130</v>
      </c>
      <c r="E1221" s="67" t="s">
        <v>131</v>
      </c>
      <c r="F1221" s="67" t="s">
        <v>215</v>
      </c>
      <c r="G1221" s="67" t="s">
        <v>134</v>
      </c>
      <c r="I1221">
        <v>0.48127726746620214</v>
      </c>
      <c r="J1221">
        <v>7</v>
      </c>
      <c r="K1221" s="152"/>
      <c r="L1221">
        <v>7</v>
      </c>
      <c r="N1221" s="67"/>
      <c r="O1221" s="67"/>
      <c r="P1221" s="67"/>
    </row>
    <row r="1222" spans="1:16">
      <c r="A1222" s="148">
        <v>43014</v>
      </c>
      <c r="B1222" s="67" t="s">
        <v>114</v>
      </c>
      <c r="C1222" s="67" t="s">
        <v>162</v>
      </c>
      <c r="D1222" s="67" t="s">
        <v>130</v>
      </c>
      <c r="E1222" s="67" t="s">
        <v>135</v>
      </c>
      <c r="F1222" s="67" t="s">
        <v>216</v>
      </c>
      <c r="G1222" s="67" t="s">
        <v>134</v>
      </c>
      <c r="I1222">
        <v>0.15923060761718097</v>
      </c>
      <c r="J1222">
        <v>5</v>
      </c>
      <c r="K1222" s="152"/>
      <c r="L1222">
        <v>5</v>
      </c>
      <c r="N1222" s="67"/>
      <c r="O1222" s="67"/>
      <c r="P1222" s="67"/>
    </row>
    <row r="1223" spans="1:16">
      <c r="A1223" s="148">
        <v>43008</v>
      </c>
      <c r="B1223" s="67" t="s">
        <v>116</v>
      </c>
      <c r="C1223" s="67" t="s">
        <v>165</v>
      </c>
      <c r="D1223" s="67" t="s">
        <v>130</v>
      </c>
      <c r="E1223" s="67" t="s">
        <v>137</v>
      </c>
      <c r="F1223" s="67" t="s">
        <v>218</v>
      </c>
      <c r="G1223" s="67" t="s">
        <v>133</v>
      </c>
      <c r="I1223">
        <v>0.10573985917229549</v>
      </c>
      <c r="J1223">
        <v>5</v>
      </c>
      <c r="K1223" s="152"/>
      <c r="L1223">
        <v>5</v>
      </c>
      <c r="N1223" s="67"/>
      <c r="O1223" s="67"/>
      <c r="P1223" s="67"/>
    </row>
    <row r="1224" spans="1:16">
      <c r="A1224" s="148">
        <v>43008</v>
      </c>
      <c r="B1224" s="67" t="s">
        <v>117</v>
      </c>
      <c r="C1224" s="67" t="s">
        <v>166</v>
      </c>
      <c r="D1224" s="67" t="s">
        <v>130</v>
      </c>
      <c r="E1224" s="67" t="s">
        <v>137</v>
      </c>
      <c r="F1224" s="67" t="s">
        <v>218</v>
      </c>
      <c r="G1224" s="67" t="s">
        <v>134</v>
      </c>
      <c r="I1224">
        <v>0.10577175087348896</v>
      </c>
      <c r="J1224">
        <v>5</v>
      </c>
      <c r="K1224" s="152"/>
      <c r="L1224">
        <v>5</v>
      </c>
      <c r="N1224" s="67"/>
      <c r="O1224" s="67"/>
      <c r="P1224" s="67"/>
    </row>
    <row r="1225" spans="1:16">
      <c r="A1225" s="148">
        <v>43008</v>
      </c>
      <c r="B1225" s="67" t="s">
        <v>118</v>
      </c>
      <c r="C1225" s="67" t="s">
        <v>163</v>
      </c>
      <c r="D1225" s="67" t="s">
        <v>130</v>
      </c>
      <c r="E1225" s="67" t="s">
        <v>136</v>
      </c>
      <c r="F1225" s="67" t="s">
        <v>217</v>
      </c>
      <c r="G1225" s="67" t="s">
        <v>133</v>
      </c>
      <c r="I1225">
        <v>0.31494502526857482</v>
      </c>
      <c r="J1225">
        <v>7</v>
      </c>
      <c r="K1225" s="152"/>
      <c r="L1225">
        <v>7</v>
      </c>
      <c r="N1225" s="67"/>
      <c r="O1225" s="67"/>
      <c r="P1225" s="67"/>
    </row>
    <row r="1226" spans="1:16">
      <c r="A1226" s="148">
        <v>43008</v>
      </c>
      <c r="B1226" s="67" t="s">
        <v>115</v>
      </c>
      <c r="C1226" s="67" t="s">
        <v>164</v>
      </c>
      <c r="D1226" s="67" t="s">
        <v>130</v>
      </c>
      <c r="E1226" s="67" t="s">
        <v>136</v>
      </c>
      <c r="F1226" s="67" t="s">
        <v>217</v>
      </c>
      <c r="G1226" s="67" t="s">
        <v>134</v>
      </c>
      <c r="I1226">
        <v>0.31506754839252044</v>
      </c>
      <c r="J1226">
        <v>7</v>
      </c>
      <c r="K1226" s="152"/>
      <c r="L1226">
        <v>7</v>
      </c>
      <c r="N1226" s="67"/>
      <c r="O1226" s="67"/>
      <c r="P1226" s="67"/>
    </row>
    <row r="1227" spans="1:16">
      <c r="A1227" s="148">
        <v>43007</v>
      </c>
      <c r="B1227" s="67" t="s">
        <v>112</v>
      </c>
      <c r="C1227" s="67" t="s">
        <v>161</v>
      </c>
      <c r="D1227" s="67" t="s">
        <v>130</v>
      </c>
      <c r="E1227" s="67" t="s">
        <v>131</v>
      </c>
      <c r="F1227" s="67" t="s">
        <v>215</v>
      </c>
      <c r="G1227" s="67" t="s">
        <v>134</v>
      </c>
      <c r="I1227">
        <v>0.48154890111953325</v>
      </c>
      <c r="J1227">
        <v>7</v>
      </c>
      <c r="K1227" s="152"/>
      <c r="L1227">
        <v>7</v>
      </c>
      <c r="N1227" s="67"/>
      <c r="O1227" s="67"/>
      <c r="P1227" s="67"/>
    </row>
    <row r="1228" spans="1:16">
      <c r="A1228" s="148">
        <v>43007</v>
      </c>
      <c r="B1228" s="67" t="s">
        <v>114</v>
      </c>
      <c r="C1228" s="67" t="s">
        <v>162</v>
      </c>
      <c r="D1228" s="67" t="s">
        <v>130</v>
      </c>
      <c r="E1228" s="67" t="s">
        <v>135</v>
      </c>
      <c r="F1228" s="67" t="s">
        <v>216</v>
      </c>
      <c r="G1228" s="67" t="s">
        <v>134</v>
      </c>
      <c r="I1228">
        <v>0.15918338157113765</v>
      </c>
      <c r="J1228">
        <v>5</v>
      </c>
      <c r="K1228" s="152"/>
      <c r="L1228">
        <v>5</v>
      </c>
      <c r="N1228" s="67"/>
      <c r="O1228" s="67"/>
      <c r="P1228" s="67"/>
    </row>
    <row r="1229" spans="1:16">
      <c r="A1229" s="148">
        <v>43000</v>
      </c>
      <c r="B1229" s="67" t="s">
        <v>112</v>
      </c>
      <c r="C1229" s="67" t="s">
        <v>161</v>
      </c>
      <c r="D1229" s="67" t="s">
        <v>130</v>
      </c>
      <c r="E1229" s="67" t="s">
        <v>131</v>
      </c>
      <c r="F1229" s="67" t="s">
        <v>215</v>
      </c>
      <c r="G1229" s="67" t="s">
        <v>134</v>
      </c>
      <c r="I1229">
        <v>0.48153214129246025</v>
      </c>
      <c r="J1229">
        <v>7</v>
      </c>
      <c r="K1229" s="152"/>
      <c r="L1229">
        <v>7</v>
      </c>
      <c r="N1229" s="67"/>
      <c r="O1229" s="67"/>
      <c r="P1229" s="67"/>
    </row>
    <row r="1230" spans="1:16">
      <c r="A1230" s="148">
        <v>43000</v>
      </c>
      <c r="B1230" s="67" t="s">
        <v>114</v>
      </c>
      <c r="C1230" s="67" t="s">
        <v>162</v>
      </c>
      <c r="D1230" s="67" t="s">
        <v>130</v>
      </c>
      <c r="E1230" s="67" t="s">
        <v>135</v>
      </c>
      <c r="F1230" s="67" t="s">
        <v>216</v>
      </c>
      <c r="G1230" s="67" t="s">
        <v>134</v>
      </c>
      <c r="I1230">
        <v>0.1591990954055805</v>
      </c>
      <c r="J1230">
        <v>5</v>
      </c>
      <c r="K1230" s="152"/>
      <c r="L1230">
        <v>5</v>
      </c>
      <c r="N1230" s="67"/>
      <c r="O1230" s="67"/>
      <c r="P1230" s="67"/>
    </row>
    <row r="1231" spans="1:16">
      <c r="A1231" s="148">
        <v>42993</v>
      </c>
      <c r="B1231" s="67" t="s">
        <v>112</v>
      </c>
      <c r="C1231" s="67" t="s">
        <v>161</v>
      </c>
      <c r="D1231" s="67" t="s">
        <v>130</v>
      </c>
      <c r="E1231" s="67" t="s">
        <v>131</v>
      </c>
      <c r="F1231" s="67" t="s">
        <v>215</v>
      </c>
      <c r="G1231" s="67" t="s">
        <v>134</v>
      </c>
      <c r="I1231">
        <v>0.48136459086505345</v>
      </c>
      <c r="J1231">
        <v>7</v>
      </c>
      <c r="K1231" s="152"/>
      <c r="L1231">
        <v>7</v>
      </c>
      <c r="N1231" s="67"/>
      <c r="O1231" s="67"/>
      <c r="P1231" s="67"/>
    </row>
    <row r="1232" spans="1:16">
      <c r="A1232" s="148">
        <v>42993</v>
      </c>
      <c r="B1232" s="67" t="s">
        <v>114</v>
      </c>
      <c r="C1232" s="67" t="s">
        <v>162</v>
      </c>
      <c r="D1232" s="67" t="s">
        <v>130</v>
      </c>
      <c r="E1232" s="67" t="s">
        <v>135</v>
      </c>
      <c r="F1232" s="67" t="s">
        <v>216</v>
      </c>
      <c r="G1232" s="67" t="s">
        <v>134</v>
      </c>
      <c r="I1232">
        <v>0.15913779165804784</v>
      </c>
      <c r="J1232">
        <v>5</v>
      </c>
      <c r="K1232" s="152"/>
      <c r="L1232">
        <v>5</v>
      </c>
      <c r="N1232" s="67"/>
      <c r="O1232" s="67"/>
      <c r="P1232" s="67"/>
    </row>
    <row r="1233" spans="1:16">
      <c r="A1233" s="148">
        <v>42986</v>
      </c>
      <c r="B1233" s="67" t="s">
        <v>112</v>
      </c>
      <c r="C1233" s="67" t="s">
        <v>161</v>
      </c>
      <c r="D1233" s="67" t="s">
        <v>130</v>
      </c>
      <c r="E1233" s="67" t="s">
        <v>131</v>
      </c>
      <c r="F1233" s="67" t="s">
        <v>215</v>
      </c>
      <c r="G1233" s="67" t="s">
        <v>134</v>
      </c>
      <c r="I1233">
        <v>0.48111805625062315</v>
      </c>
      <c r="J1233">
        <v>7</v>
      </c>
      <c r="K1233" s="152"/>
      <c r="L1233">
        <v>7</v>
      </c>
      <c r="N1233" s="67"/>
      <c r="O1233" s="67"/>
      <c r="P1233" s="67"/>
    </row>
    <row r="1234" spans="1:16">
      <c r="A1234" s="148">
        <v>42986</v>
      </c>
      <c r="B1234" s="67" t="s">
        <v>114</v>
      </c>
      <c r="C1234" s="67" t="s">
        <v>162</v>
      </c>
      <c r="D1234" s="67" t="s">
        <v>130</v>
      </c>
      <c r="E1234" s="67" t="s">
        <v>135</v>
      </c>
      <c r="F1234" s="67" t="s">
        <v>216</v>
      </c>
      <c r="G1234" s="67" t="s">
        <v>134</v>
      </c>
      <c r="I1234">
        <v>0.15913570420887935</v>
      </c>
      <c r="J1234">
        <v>5</v>
      </c>
      <c r="K1234" s="152"/>
      <c r="L1234">
        <v>5</v>
      </c>
      <c r="N1234" s="67"/>
      <c r="O1234" s="67"/>
      <c r="P1234" s="67"/>
    </row>
    <row r="1235" spans="1:16">
      <c r="A1235" s="148">
        <v>42979</v>
      </c>
      <c r="B1235" s="67" t="s">
        <v>112</v>
      </c>
      <c r="C1235" s="67" t="s">
        <v>161</v>
      </c>
      <c r="D1235" s="67" t="s">
        <v>130</v>
      </c>
      <c r="E1235" s="67" t="s">
        <v>131</v>
      </c>
      <c r="F1235" s="67" t="s">
        <v>215</v>
      </c>
      <c r="G1235" s="67" t="s">
        <v>134</v>
      </c>
      <c r="I1235">
        <v>0.48152881288659954</v>
      </c>
      <c r="J1235">
        <v>7</v>
      </c>
      <c r="K1235" s="152"/>
      <c r="L1235">
        <v>7</v>
      </c>
      <c r="N1235" s="67"/>
      <c r="O1235" s="67"/>
      <c r="P1235" s="67"/>
    </row>
    <row r="1236" spans="1:16">
      <c r="A1236" s="148">
        <v>42979</v>
      </c>
      <c r="B1236" s="67" t="s">
        <v>114</v>
      </c>
      <c r="C1236" s="67" t="s">
        <v>162</v>
      </c>
      <c r="D1236" s="67" t="s">
        <v>130</v>
      </c>
      <c r="E1236" s="67" t="s">
        <v>135</v>
      </c>
      <c r="F1236" s="67" t="s">
        <v>216</v>
      </c>
      <c r="G1236" s="67" t="s">
        <v>134</v>
      </c>
      <c r="I1236">
        <v>0.15923739839621581</v>
      </c>
      <c r="J1236">
        <v>5</v>
      </c>
      <c r="K1236" s="152"/>
      <c r="L1236">
        <v>5</v>
      </c>
      <c r="N1236" s="67"/>
      <c r="O1236" s="67"/>
      <c r="P1236" s="67"/>
    </row>
    <row r="1237" spans="1:16">
      <c r="A1237" s="148">
        <v>42978</v>
      </c>
      <c r="B1237" s="67" t="s">
        <v>116</v>
      </c>
      <c r="C1237" s="67" t="s">
        <v>165</v>
      </c>
      <c r="D1237" s="67" t="s">
        <v>130</v>
      </c>
      <c r="E1237" s="67" t="s">
        <v>137</v>
      </c>
      <c r="F1237" s="67" t="s">
        <v>218</v>
      </c>
      <c r="G1237" s="67" t="s">
        <v>133</v>
      </c>
      <c r="I1237">
        <v>0.10778555540798515</v>
      </c>
      <c r="J1237">
        <v>5</v>
      </c>
      <c r="K1237" s="152"/>
      <c r="L1237">
        <v>5</v>
      </c>
      <c r="N1237" s="67"/>
      <c r="O1237" s="67"/>
      <c r="P1237" s="67"/>
    </row>
    <row r="1238" spans="1:16">
      <c r="A1238" s="148">
        <v>42978</v>
      </c>
      <c r="B1238" s="67" t="s">
        <v>117</v>
      </c>
      <c r="C1238" s="67" t="s">
        <v>166</v>
      </c>
      <c r="D1238" s="67" t="s">
        <v>130</v>
      </c>
      <c r="E1238" s="67" t="s">
        <v>137</v>
      </c>
      <c r="F1238" s="67" t="s">
        <v>218</v>
      </c>
      <c r="G1238" s="67" t="s">
        <v>134</v>
      </c>
      <c r="I1238">
        <v>0.10781678655064875</v>
      </c>
      <c r="J1238">
        <v>5</v>
      </c>
      <c r="K1238" s="152"/>
      <c r="L1238">
        <v>5</v>
      </c>
      <c r="N1238" s="67"/>
      <c r="O1238" s="67"/>
      <c r="P1238" s="67"/>
    </row>
    <row r="1239" spans="1:16">
      <c r="A1239" s="148">
        <v>42978</v>
      </c>
      <c r="B1239" s="67" t="s">
        <v>118</v>
      </c>
      <c r="C1239" s="67" t="s">
        <v>163</v>
      </c>
      <c r="D1239" s="67" t="s">
        <v>130</v>
      </c>
      <c r="E1239" s="67" t="s">
        <v>136</v>
      </c>
      <c r="F1239" s="67" t="s">
        <v>217</v>
      </c>
      <c r="G1239" s="67" t="s">
        <v>133</v>
      </c>
      <c r="I1239">
        <v>0.31819922396333877</v>
      </c>
      <c r="J1239">
        <v>7</v>
      </c>
      <c r="K1239" s="152"/>
      <c r="L1239">
        <v>7</v>
      </c>
      <c r="N1239" s="67"/>
      <c r="O1239" s="67"/>
      <c r="P1239" s="67"/>
    </row>
    <row r="1240" spans="1:16">
      <c r="A1240" s="148">
        <v>42978</v>
      </c>
      <c r="B1240" s="67" t="s">
        <v>115</v>
      </c>
      <c r="C1240" s="67" t="s">
        <v>164</v>
      </c>
      <c r="D1240" s="67" t="s">
        <v>130</v>
      </c>
      <c r="E1240" s="67" t="s">
        <v>136</v>
      </c>
      <c r="F1240" s="67" t="s">
        <v>217</v>
      </c>
      <c r="G1240" s="67" t="s">
        <v>134</v>
      </c>
      <c r="I1240">
        <v>0.31830461540367083</v>
      </c>
      <c r="J1240">
        <v>7</v>
      </c>
      <c r="K1240" s="152"/>
      <c r="L1240">
        <v>7</v>
      </c>
      <c r="N1240" s="67"/>
      <c r="O1240" s="67"/>
      <c r="P1240" s="67"/>
    </row>
    <row r="1241" spans="1:16">
      <c r="A1241" s="148">
        <v>42972</v>
      </c>
      <c r="B1241" s="67" t="s">
        <v>112</v>
      </c>
      <c r="C1241" s="67" t="s">
        <v>161</v>
      </c>
      <c r="D1241" s="67" t="s">
        <v>130</v>
      </c>
      <c r="E1241" s="67" t="s">
        <v>131</v>
      </c>
      <c r="F1241" s="67" t="s">
        <v>215</v>
      </c>
      <c r="G1241" s="67" t="s">
        <v>134</v>
      </c>
      <c r="I1241">
        <v>0.48240883296908038</v>
      </c>
      <c r="J1241">
        <v>7</v>
      </c>
      <c r="K1241" s="152"/>
      <c r="L1241">
        <v>7</v>
      </c>
      <c r="N1241" s="67"/>
      <c r="O1241" s="67"/>
      <c r="P1241" s="67"/>
    </row>
    <row r="1242" spans="1:16">
      <c r="A1242" s="148">
        <v>42972</v>
      </c>
      <c r="B1242" s="67" t="s">
        <v>114</v>
      </c>
      <c r="C1242" s="67" t="s">
        <v>162</v>
      </c>
      <c r="D1242" s="67" t="s">
        <v>130</v>
      </c>
      <c r="E1242" s="67" t="s">
        <v>135</v>
      </c>
      <c r="F1242" s="67" t="s">
        <v>216</v>
      </c>
      <c r="G1242" s="67" t="s">
        <v>134</v>
      </c>
      <c r="I1242">
        <v>0.15923248704761137</v>
      </c>
      <c r="J1242">
        <v>5</v>
      </c>
      <c r="K1242" s="152"/>
      <c r="L1242">
        <v>5</v>
      </c>
      <c r="N1242" s="67"/>
      <c r="O1242" s="67"/>
      <c r="P1242" s="67"/>
    </row>
  </sheetData>
  <phoneticPr fontId="2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002060"/>
  </sheetPr>
  <dimension ref="A1:P18"/>
  <sheetViews>
    <sheetView topLeftCell="D1" workbookViewId="0">
      <selection activeCell="B2" sqref="B2:P18"/>
    </sheetView>
  </sheetViews>
  <sheetFormatPr defaultRowHeight="15"/>
  <cols>
    <col min="1" max="1" width="13.7109375" customWidth="1"/>
    <col min="2" max="2" width="18.5703125" bestFit="1" customWidth="1"/>
    <col min="3" max="3" width="16.140625" bestFit="1" customWidth="1"/>
    <col min="4" max="4" width="19" bestFit="1" customWidth="1"/>
    <col min="5" max="5" width="27.42578125" bestFit="1" customWidth="1"/>
    <col min="6" max="6" width="27.42578125" customWidth="1"/>
    <col min="7" max="7" width="16.5703125" bestFit="1" customWidth="1"/>
    <col min="8" max="8" width="16" bestFit="1" customWidth="1"/>
    <col min="9" max="9" width="24" bestFit="1" customWidth="1"/>
    <col min="10" max="10" width="14.28515625" bestFit="1" customWidth="1"/>
    <col min="11" max="11" width="18.5703125" style="151" bestFit="1" customWidth="1"/>
    <col min="12" max="12" width="12" bestFit="1" customWidth="1"/>
    <col min="13" max="13" width="24.140625" bestFit="1" customWidth="1"/>
    <col min="14" max="14" width="23.28515625" bestFit="1" customWidth="1"/>
    <col min="15" max="15" width="19.28515625" bestFit="1" customWidth="1"/>
    <col min="16" max="16" width="12.7109375" bestFit="1" customWidth="1"/>
  </cols>
  <sheetData>
    <row r="1" spans="1:16">
      <c r="A1" s="65" t="s">
        <v>153</v>
      </c>
      <c r="B1" s="65" t="s">
        <v>154</v>
      </c>
      <c r="C1" s="65" t="s">
        <v>155</v>
      </c>
      <c r="D1" s="65" t="s">
        <v>156</v>
      </c>
      <c r="E1" s="65" t="s">
        <v>157</v>
      </c>
      <c r="F1" s="65" t="s">
        <v>219</v>
      </c>
      <c r="G1" s="65" t="s">
        <v>158</v>
      </c>
      <c r="H1" s="65" t="s">
        <v>159</v>
      </c>
      <c r="I1" s="65" t="s">
        <v>171</v>
      </c>
      <c r="J1" s="65" t="s">
        <v>172</v>
      </c>
      <c r="K1" s="150" t="s">
        <v>300</v>
      </c>
      <c r="L1" s="65" t="s">
        <v>173</v>
      </c>
      <c r="M1" s="65" t="s">
        <v>200</v>
      </c>
      <c r="N1" s="65" t="s">
        <v>210</v>
      </c>
      <c r="O1" s="65" t="s">
        <v>211</v>
      </c>
      <c r="P1" s="65" t="s">
        <v>212</v>
      </c>
    </row>
    <row r="2" spans="1:16">
      <c r="A2" s="70">
        <v>44214</v>
      </c>
      <c r="B2" t="s">
        <v>232</v>
      </c>
      <c r="C2" t="s">
        <v>241</v>
      </c>
      <c r="D2" t="s">
        <v>130</v>
      </c>
      <c r="E2" t="s">
        <v>237</v>
      </c>
      <c r="F2" t="s">
        <v>238</v>
      </c>
      <c r="G2" t="s">
        <v>133</v>
      </c>
      <c r="H2">
        <v>1.1197203264607131E-2</v>
      </c>
      <c r="I2">
        <v>8.0744181024667572E-2</v>
      </c>
      <c r="J2">
        <v>4</v>
      </c>
      <c r="L2">
        <v>4</v>
      </c>
      <c r="M2">
        <v>8.0744181024667572E-2</v>
      </c>
      <c r="N2" t="s">
        <v>179</v>
      </c>
      <c r="O2" t="s">
        <v>179</v>
      </c>
      <c r="P2" t="s">
        <v>179</v>
      </c>
    </row>
    <row r="3" spans="1:16">
      <c r="A3" s="70">
        <v>44214</v>
      </c>
      <c r="B3" t="s">
        <v>233</v>
      </c>
      <c r="C3" t="s">
        <v>242</v>
      </c>
      <c r="D3" t="s">
        <v>130</v>
      </c>
      <c r="E3" t="s">
        <v>237</v>
      </c>
      <c r="F3" t="s">
        <v>238</v>
      </c>
      <c r="G3" t="s">
        <v>134</v>
      </c>
      <c r="H3">
        <v>1.1196732532766495E-2</v>
      </c>
      <c r="I3">
        <v>8.0740786529090752E-2</v>
      </c>
      <c r="J3">
        <v>4</v>
      </c>
      <c r="L3">
        <v>4</v>
      </c>
      <c r="M3">
        <v>8.0740786529090752E-2</v>
      </c>
      <c r="N3" t="s">
        <v>179</v>
      </c>
      <c r="O3" t="s">
        <v>179</v>
      </c>
      <c r="P3" t="s">
        <v>179</v>
      </c>
    </row>
    <row r="4" spans="1:16">
      <c r="A4" s="70">
        <v>44214</v>
      </c>
      <c r="B4" t="s">
        <v>234</v>
      </c>
      <c r="C4" t="s">
        <v>243</v>
      </c>
      <c r="D4" t="s">
        <v>130</v>
      </c>
      <c r="E4" t="s">
        <v>237</v>
      </c>
      <c r="F4" t="s">
        <v>238</v>
      </c>
      <c r="G4" t="s">
        <v>138</v>
      </c>
      <c r="H4">
        <v>1.1196640856855136E-2</v>
      </c>
      <c r="I4">
        <v>8.0740125444692501E-2</v>
      </c>
      <c r="J4">
        <v>4</v>
      </c>
      <c r="L4">
        <v>4</v>
      </c>
      <c r="M4">
        <v>8.0740125444692501E-2</v>
      </c>
      <c r="N4" t="s">
        <v>179</v>
      </c>
      <c r="O4" t="s">
        <v>179</v>
      </c>
      <c r="P4" t="s">
        <v>179</v>
      </c>
    </row>
    <row r="5" spans="1:16">
      <c r="A5" s="70">
        <v>44214</v>
      </c>
      <c r="B5" t="s">
        <v>235</v>
      </c>
      <c r="C5" t="s">
        <v>244</v>
      </c>
      <c r="D5" t="s">
        <v>130</v>
      </c>
      <c r="E5" t="s">
        <v>237</v>
      </c>
      <c r="F5" t="s">
        <v>238</v>
      </c>
      <c r="G5" t="s">
        <v>139</v>
      </c>
      <c r="H5">
        <v>1.1197386654448133E-2</v>
      </c>
      <c r="I5">
        <v>8.074550346761783E-2</v>
      </c>
      <c r="J5">
        <v>4</v>
      </c>
      <c r="L5">
        <v>4</v>
      </c>
      <c r="M5">
        <v>8.074550346761783E-2</v>
      </c>
      <c r="N5" t="s">
        <v>179</v>
      </c>
      <c r="O5" t="s">
        <v>179</v>
      </c>
      <c r="P5" t="s">
        <v>179</v>
      </c>
    </row>
    <row r="6" spans="1:16">
      <c r="A6" s="70">
        <v>44214</v>
      </c>
      <c r="B6" t="s">
        <v>236</v>
      </c>
      <c r="C6" t="s">
        <v>245</v>
      </c>
      <c r="D6" t="s">
        <v>130</v>
      </c>
      <c r="E6" t="s">
        <v>237</v>
      </c>
      <c r="F6" t="s">
        <v>238</v>
      </c>
      <c r="G6" t="s">
        <v>239</v>
      </c>
      <c r="H6">
        <v>8.7210841447305648E-3</v>
      </c>
      <c r="I6">
        <v>7.0000000000000007E-2</v>
      </c>
      <c r="J6">
        <v>4</v>
      </c>
      <c r="L6">
        <v>4</v>
      </c>
      <c r="M6">
        <v>7.0000000000000007E-2</v>
      </c>
      <c r="N6" t="s">
        <v>179</v>
      </c>
      <c r="O6" t="s">
        <v>179</v>
      </c>
      <c r="P6" t="s">
        <v>179</v>
      </c>
    </row>
    <row r="7" spans="1:16">
      <c r="A7" s="70">
        <v>44214</v>
      </c>
      <c r="B7" t="s">
        <v>252</v>
      </c>
      <c r="C7" t="s">
        <v>254</v>
      </c>
      <c r="D7" t="s">
        <v>130</v>
      </c>
      <c r="E7" t="s">
        <v>237</v>
      </c>
      <c r="F7" t="s">
        <v>238</v>
      </c>
      <c r="G7" t="s">
        <v>253</v>
      </c>
      <c r="H7">
        <v>1.1078896439091723E-2</v>
      </c>
      <c r="I7">
        <v>7.9891058373401214E-2</v>
      </c>
      <c r="J7">
        <v>4</v>
      </c>
      <c r="L7">
        <v>4</v>
      </c>
      <c r="M7">
        <v>7.9891058373401214E-2</v>
      </c>
      <c r="N7" t="s">
        <v>179</v>
      </c>
      <c r="O7" t="s">
        <v>179</v>
      </c>
      <c r="P7" t="s">
        <v>179</v>
      </c>
    </row>
    <row r="8" spans="1:16">
      <c r="A8" s="70">
        <v>44214</v>
      </c>
      <c r="B8" t="s">
        <v>110</v>
      </c>
      <c r="C8" t="s">
        <v>180</v>
      </c>
      <c r="D8" t="s">
        <v>130</v>
      </c>
      <c r="E8" t="s">
        <v>131</v>
      </c>
      <c r="F8" t="s">
        <v>215</v>
      </c>
      <c r="G8" t="s">
        <v>133</v>
      </c>
      <c r="H8">
        <v>5.9998358767975109E-2</v>
      </c>
      <c r="I8">
        <v>0.43265431796323733</v>
      </c>
      <c r="J8">
        <v>7</v>
      </c>
      <c r="L8">
        <v>7</v>
      </c>
      <c r="M8">
        <v>0.43265431796323733</v>
      </c>
      <c r="N8" t="s">
        <v>179</v>
      </c>
      <c r="O8" t="s">
        <v>179</v>
      </c>
      <c r="P8" t="s">
        <v>179</v>
      </c>
    </row>
    <row r="9" spans="1:16">
      <c r="A9" s="70">
        <v>44214</v>
      </c>
      <c r="B9" t="s">
        <v>112</v>
      </c>
      <c r="C9" t="s">
        <v>161</v>
      </c>
      <c r="D9" t="s">
        <v>130</v>
      </c>
      <c r="E9" t="s">
        <v>131</v>
      </c>
      <c r="F9" t="s">
        <v>215</v>
      </c>
      <c r="G9" t="s">
        <v>134</v>
      </c>
      <c r="H9">
        <v>6.1464684747324742E-2</v>
      </c>
      <c r="I9">
        <v>0.44322814497341745</v>
      </c>
      <c r="J9">
        <v>7</v>
      </c>
      <c r="L9">
        <v>7</v>
      </c>
      <c r="M9">
        <v>0.44322814497341745</v>
      </c>
      <c r="N9" t="s">
        <v>179</v>
      </c>
      <c r="O9" t="s">
        <v>179</v>
      </c>
      <c r="P9" t="s">
        <v>179</v>
      </c>
    </row>
    <row r="10" spans="1:16">
      <c r="A10" s="70">
        <v>44214</v>
      </c>
      <c r="B10" t="s">
        <v>114</v>
      </c>
      <c r="C10" t="s">
        <v>162</v>
      </c>
      <c r="D10" t="s">
        <v>130</v>
      </c>
      <c r="E10" t="s">
        <v>135</v>
      </c>
      <c r="F10" t="s">
        <v>216</v>
      </c>
      <c r="G10" t="s">
        <v>134</v>
      </c>
      <c r="H10">
        <v>1.9572881258340592E-2</v>
      </c>
      <c r="I10">
        <v>0.14114205397103027</v>
      </c>
      <c r="J10">
        <v>5</v>
      </c>
      <c r="L10">
        <v>5</v>
      </c>
      <c r="M10">
        <v>0.14114205397103027</v>
      </c>
      <c r="N10" t="s">
        <v>179</v>
      </c>
      <c r="O10" t="s">
        <v>179</v>
      </c>
      <c r="P10" t="s">
        <v>179</v>
      </c>
    </row>
    <row r="11" spans="1:16">
      <c r="A11" s="70">
        <v>44214</v>
      </c>
      <c r="B11" t="s">
        <v>118</v>
      </c>
      <c r="C11" t="s">
        <v>163</v>
      </c>
      <c r="D11" t="s">
        <v>130</v>
      </c>
      <c r="E11" t="s">
        <v>136</v>
      </c>
      <c r="F11" t="s">
        <v>217</v>
      </c>
      <c r="G11" t="s">
        <v>133</v>
      </c>
      <c r="H11">
        <v>8.4894009549962124E-2</v>
      </c>
      <c r="I11">
        <v>0.29408147559754372</v>
      </c>
      <c r="J11">
        <v>7</v>
      </c>
      <c r="L11">
        <v>7</v>
      </c>
      <c r="M11">
        <v>0.29408147559754372</v>
      </c>
      <c r="N11" t="s">
        <v>179</v>
      </c>
      <c r="O11" t="s">
        <v>179</v>
      </c>
      <c r="P11" t="s">
        <v>179</v>
      </c>
    </row>
    <row r="12" spans="1:16">
      <c r="A12" s="70">
        <v>44214</v>
      </c>
      <c r="B12" t="s">
        <v>115</v>
      </c>
      <c r="C12" t="s">
        <v>164</v>
      </c>
      <c r="D12" t="s">
        <v>130</v>
      </c>
      <c r="E12" t="s">
        <v>136</v>
      </c>
      <c r="F12" t="s">
        <v>217</v>
      </c>
      <c r="G12" t="s">
        <v>134</v>
      </c>
      <c r="H12">
        <v>8.5109278202548239E-2</v>
      </c>
      <c r="I12">
        <v>0.2948271880846558</v>
      </c>
      <c r="J12">
        <v>7</v>
      </c>
      <c r="L12">
        <v>7</v>
      </c>
      <c r="M12">
        <v>0.2948271880846558</v>
      </c>
      <c r="N12" t="s">
        <v>179</v>
      </c>
      <c r="O12" t="s">
        <v>179</v>
      </c>
      <c r="P12" t="s">
        <v>179</v>
      </c>
    </row>
    <row r="13" spans="1:16">
      <c r="A13" s="70">
        <v>44214</v>
      </c>
      <c r="B13" t="s">
        <v>116</v>
      </c>
      <c r="C13" t="s">
        <v>165</v>
      </c>
      <c r="D13" t="s">
        <v>130</v>
      </c>
      <c r="E13" t="s">
        <v>137</v>
      </c>
      <c r="F13" t="s">
        <v>218</v>
      </c>
      <c r="G13" t="s">
        <v>133</v>
      </c>
      <c r="H13">
        <v>4.3209522154394601E-2</v>
      </c>
      <c r="I13">
        <v>0.14968217548436891</v>
      </c>
      <c r="J13">
        <v>5</v>
      </c>
      <c r="L13">
        <v>5</v>
      </c>
      <c r="M13">
        <v>0.14968217548436891</v>
      </c>
      <c r="N13" t="s">
        <v>179</v>
      </c>
      <c r="O13" t="s">
        <v>179</v>
      </c>
      <c r="P13" t="s">
        <v>179</v>
      </c>
    </row>
    <row r="14" spans="1:16">
      <c r="A14" s="70">
        <v>44214</v>
      </c>
      <c r="B14" t="s">
        <v>117</v>
      </c>
      <c r="C14" t="s">
        <v>166</v>
      </c>
      <c r="D14" t="s">
        <v>130</v>
      </c>
      <c r="E14" t="s">
        <v>137</v>
      </c>
      <c r="F14" t="s">
        <v>218</v>
      </c>
      <c r="G14" t="s">
        <v>134</v>
      </c>
      <c r="H14">
        <v>4.329293218596706E-2</v>
      </c>
      <c r="I14">
        <v>0.14997111630945775</v>
      </c>
      <c r="J14">
        <v>5</v>
      </c>
      <c r="L14">
        <v>5</v>
      </c>
      <c r="M14">
        <v>0.14997111630945775</v>
      </c>
      <c r="N14" t="s">
        <v>179</v>
      </c>
      <c r="O14" t="s">
        <v>179</v>
      </c>
      <c r="P14" t="s">
        <v>179</v>
      </c>
    </row>
    <row r="15" spans="1:16">
      <c r="A15" s="70">
        <v>44214</v>
      </c>
      <c r="B15" t="s">
        <v>286</v>
      </c>
      <c r="C15" t="s">
        <v>298</v>
      </c>
      <c r="D15" t="s">
        <v>287</v>
      </c>
      <c r="E15" t="s">
        <v>288</v>
      </c>
      <c r="F15" t="s">
        <v>290</v>
      </c>
      <c r="G15" t="s">
        <v>289</v>
      </c>
      <c r="H15">
        <v>5.1432634259325746E-2</v>
      </c>
      <c r="I15">
        <v>0.37088600010836964</v>
      </c>
      <c r="J15">
        <v>7</v>
      </c>
      <c r="L15">
        <v>7</v>
      </c>
      <c r="M15">
        <v>0.37088600010836964</v>
      </c>
      <c r="N15" t="s">
        <v>179</v>
      </c>
      <c r="O15" t="s">
        <v>179</v>
      </c>
      <c r="P15" t="s">
        <v>179</v>
      </c>
    </row>
    <row r="16" spans="1:16">
      <c r="A16" s="70">
        <v>44214</v>
      </c>
      <c r="B16" t="s">
        <v>291</v>
      </c>
      <c r="C16" t="s">
        <v>299</v>
      </c>
      <c r="D16" t="s">
        <v>293</v>
      </c>
      <c r="E16" t="s">
        <v>294</v>
      </c>
      <c r="F16" t="s">
        <v>295</v>
      </c>
      <c r="G16" t="s">
        <v>292</v>
      </c>
      <c r="H16">
        <v>1.453580500102861E-2</v>
      </c>
      <c r="I16">
        <v>0.10481918052270907</v>
      </c>
      <c r="J16">
        <v>5</v>
      </c>
      <c r="L16">
        <v>5</v>
      </c>
      <c r="M16">
        <v>0.10481918052270907</v>
      </c>
      <c r="N16" t="s">
        <v>179</v>
      </c>
      <c r="O16" t="s">
        <v>179</v>
      </c>
      <c r="P16" t="s">
        <v>179</v>
      </c>
    </row>
    <row r="17" spans="1:16">
      <c r="A17" s="70">
        <v>44214</v>
      </c>
      <c r="B17" t="s">
        <v>256</v>
      </c>
      <c r="C17" t="s">
        <v>261</v>
      </c>
      <c r="D17" t="s">
        <v>257</v>
      </c>
      <c r="E17" t="s">
        <v>258</v>
      </c>
      <c r="F17" t="s">
        <v>259</v>
      </c>
      <c r="G17" t="s">
        <v>281</v>
      </c>
      <c r="H17">
        <v>2.3785908314068169E-2</v>
      </c>
      <c r="I17">
        <v>0.17152262411971597</v>
      </c>
      <c r="J17">
        <v>6</v>
      </c>
      <c r="L17">
        <v>6</v>
      </c>
      <c r="M17">
        <v>0.17152262411971597</v>
      </c>
      <c r="N17" t="s">
        <v>179</v>
      </c>
      <c r="O17" t="s">
        <v>179</v>
      </c>
      <c r="P17" t="s">
        <v>179</v>
      </c>
    </row>
    <row r="18" spans="1:16">
      <c r="A18" s="70">
        <v>44214</v>
      </c>
      <c r="B18" t="s">
        <v>283</v>
      </c>
      <c r="C18" t="s">
        <v>284</v>
      </c>
      <c r="D18" t="s">
        <v>257</v>
      </c>
      <c r="E18" t="s">
        <v>282</v>
      </c>
      <c r="F18" t="s">
        <v>285</v>
      </c>
      <c r="G18" t="s">
        <v>281</v>
      </c>
      <c r="H18">
        <v>1.8113158994267971E-2</v>
      </c>
      <c r="I18">
        <v>6.2745823327290617E-2</v>
      </c>
      <c r="J18">
        <v>4</v>
      </c>
      <c r="L18">
        <v>4</v>
      </c>
      <c r="M18">
        <v>6.2745823327290617E-2</v>
      </c>
      <c r="N18" t="s">
        <v>179</v>
      </c>
      <c r="O18" t="s">
        <v>179</v>
      </c>
      <c r="P18" t="s">
        <v>179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DC2E8A-5B70-4D61-B747-9F53FD8B0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20</vt:i4>
      </vt:variant>
    </vt:vector>
  </HeadingPairs>
  <TitlesOfParts>
    <vt:vector size="46" baseType="lpstr">
      <vt:lpstr>Procedure</vt:lpstr>
      <vt:lpstr>Control</vt:lpstr>
      <vt:lpstr>Parameters</vt:lpstr>
      <vt:lpstr>Synthesis</vt:lpstr>
      <vt:lpstr>InputREVO</vt:lpstr>
      <vt:lpstr>OutputREVO</vt:lpstr>
      <vt:lpstr>InputIWCOM</vt:lpstr>
      <vt:lpstr>OutputIWCOM</vt:lpstr>
      <vt:lpstr>InputIWLWR</vt:lpstr>
      <vt:lpstr>OutputIWLWR</vt:lpstr>
      <vt:lpstr>InputIWRVG</vt:lpstr>
      <vt:lpstr>OutputIWRVG</vt:lpstr>
      <vt:lpstr>InputIWALI</vt:lpstr>
      <vt:lpstr>OutputIWALI</vt:lpstr>
      <vt:lpstr>InputProtea</vt:lpstr>
      <vt:lpstr>OutputProtea</vt:lpstr>
      <vt:lpstr>InputDiversifiedAlpha</vt:lpstr>
      <vt:lpstr>OutputDiversifiedAlpha</vt:lpstr>
      <vt:lpstr>InputNSFundBalanced</vt:lpstr>
      <vt:lpstr>OutputNSFundBalanced</vt:lpstr>
      <vt:lpstr>InputNSFundLongTerm</vt:lpstr>
      <vt:lpstr>OutputNSFundLongTerm</vt:lpstr>
      <vt:lpstr>InputDakar</vt:lpstr>
      <vt:lpstr>OutputDakar</vt:lpstr>
      <vt:lpstr>SRRI</vt:lpstr>
      <vt:lpstr>OutDatabase</vt:lpstr>
      <vt:lpstr>InputDakar!EndDate</vt:lpstr>
      <vt:lpstr>InputDiversifiedAlpha!EndDate</vt:lpstr>
      <vt:lpstr>InputIWALI!EndDate</vt:lpstr>
      <vt:lpstr>InputIWCOM!EndDate</vt:lpstr>
      <vt:lpstr>InputIWLWR!EndDate</vt:lpstr>
      <vt:lpstr>InputIWRVG!EndDate</vt:lpstr>
      <vt:lpstr>InputNSFundBalanced!EndDate</vt:lpstr>
      <vt:lpstr>InputNSFundLongTerm!EndDate</vt:lpstr>
      <vt:lpstr>InputProtea!EndDate</vt:lpstr>
      <vt:lpstr>InputREVO!EndDate</vt:lpstr>
      <vt:lpstr>InputDakar!StartDate</vt:lpstr>
      <vt:lpstr>InputDiversifiedAlpha!StartDate</vt:lpstr>
      <vt:lpstr>InputIWALI!StartDate</vt:lpstr>
      <vt:lpstr>InputIWCOM!StartDate</vt:lpstr>
      <vt:lpstr>InputIWLWR!StartDate</vt:lpstr>
      <vt:lpstr>InputIWRVG!StartDate</vt:lpstr>
      <vt:lpstr>InputNSFundBalanced!StartDate</vt:lpstr>
      <vt:lpstr>InputNSFundLongTerm!StartDate</vt:lpstr>
      <vt:lpstr>InputProtea!StartDate</vt:lpstr>
      <vt:lpstr>InputREVO!StartDate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iW Partners</cp:lastModifiedBy>
  <cp:lastPrinted>2019-09-25T08:10:06Z</cp:lastPrinted>
  <dcterms:created xsi:type="dcterms:W3CDTF">2019-01-21T17:30:05Z</dcterms:created>
  <dcterms:modified xsi:type="dcterms:W3CDTF">2022-08-03T19:38:47Z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</Properties>
</file>